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 codeName="ThisWorkbook"/>
  <mc:AlternateContent xmlns:mc="http://schemas.openxmlformats.org/markup-compatibility/2006">
    <mc:Choice Requires="x15">
      <x15ac:absPath xmlns:x15ac="http://schemas.microsoft.com/office/spreadsheetml/2010/11/ac" url="/Users/simon/dev/IspParser/input/2022_ISP_final/"/>
    </mc:Choice>
  </mc:AlternateContent>
  <xr:revisionPtr revIDLastSave="0" documentId="13_ncr:1_{B0441DB1-F1B8-134E-A02B-B44F346D1468}" xr6:coauthVersionLast="47" xr6:coauthVersionMax="47" xr10:uidLastSave="{00000000-0000-0000-0000-000000000000}"/>
  <workbookProtection workbookAlgorithmName="SHA-512" workbookHashValue="wF9ZQGPUG46SpD3vCWL9MgPYj9RU3eA33bUjhJr+7lN8fey7yKrwEEnwL2PlNaroof7SImHJh8MHciNYnLeVBw==" workbookSaltValue="7k8EVC/hU4X56P27pl1ciA==" workbookSpinCount="100000" lockStructure="1"/>
  <bookViews>
    <workbookView xWindow="0" yWindow="760" windowWidth="28000" windowHeight="15460" tabRatio="875" xr2:uid="{00000000-000D-0000-FFFF-FFFF00000000}"/>
  </bookViews>
  <sheets>
    <sheet name="Disclaimer" sheetId="1" r:id="rId1"/>
    <sheet name="Index" sheetId="2" r:id="rId2"/>
    <sheet name="CDPs" sheetId="3" r:id="rId3"/>
    <sheet name="Summary" sheetId="4" r:id="rId4"/>
    <sheet name="Comparison" sheetId="5" r:id="rId5"/>
    <sheet name="Available CDPs" sheetId="6" r:id="rId6"/>
    <sheet name="Capacity" sheetId="7" r:id="rId7"/>
    <sheet name="Generation" sheetId="8" r:id="rId8"/>
    <sheet name="Storage Capacity" sheetId="9" r:id="rId9"/>
    <sheet name="Storage Energy" sheetId="10" r:id="rId10"/>
    <sheet name="Dispatchable Built" sheetId="11" r:id="rId11"/>
    <sheet name="Dispatchable Retired" sheetId="12" r:id="rId12"/>
    <sheet name="REZ Generation Capacity" sheetId="13" r:id="rId13"/>
    <sheet name="REZ Generation" sheetId="14" r:id="rId14"/>
    <sheet name="Emissions" sheetId="15" r:id="rId15"/>
    <sheet name="Imports and Exports" sheetId="16" r:id="rId16"/>
    <sheet name="Costs" sheetId="17" r:id="rId17"/>
    <sheet name="Flow path augmentations" sheetId="18" r:id="rId18"/>
  </sheets>
  <definedNames>
    <definedName name="_xlnm._FilterDatabase" localSheetId="6" hidden="1">Capacity!$A$3:$C$470</definedName>
    <definedName name="_xlnm._FilterDatabase" localSheetId="16" hidden="1">Costs!$A$3:$B$50</definedName>
    <definedName name="_xlnm._FilterDatabase" localSheetId="11" hidden="1">'Dispatchable Retired'!$A$3:$C$230</definedName>
    <definedName name="_xlnm._FilterDatabase" localSheetId="14" hidden="1">Emissions!$A$3:$B$9</definedName>
    <definedName name="_xlnm._FilterDatabase" localSheetId="17" hidden="1">'Flow path augmentations'!$A$3:$A$18</definedName>
    <definedName name="_xlnm._FilterDatabase" localSheetId="7" hidden="1">Generation!$A$3:$C$560</definedName>
    <definedName name="_xlnm._FilterDatabase" localSheetId="15" hidden="1">'Imports and Exports'!$A$3:$C$122</definedName>
    <definedName name="_xlnm._FilterDatabase" localSheetId="13" hidden="1">'REZ Generation'!$A$3:$E$500</definedName>
    <definedName name="_xlnm._FilterDatabase" localSheetId="12" hidden="1">'REZ Generation Capacity'!$A$3:$E$500</definedName>
    <definedName name="_xlnm._FilterDatabase" localSheetId="8" hidden="1">'Storage Capacity'!$A$3:$C$188</definedName>
    <definedName name="_xlnm._FilterDatabase" localSheetId="9" hidden="1">'Storage Energy'!$A$3:$C$188</definedName>
    <definedName name="AvailableCDPs">'Available CDPs'!$A$4:$A$9</definedName>
    <definedName name="Comparison_CDP1">Comparison!$B$8</definedName>
    <definedName name="Comparison_CDP2">Comparison!$B$9</definedName>
    <definedName name="Summary_CDP">Summary!$B$8</definedName>
    <definedName name="WACC">0.055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97" i="5" l="1"/>
  <c r="J212" i="5" s="1"/>
  <c r="I197" i="5"/>
  <c r="I212" i="5" s="1"/>
  <c r="AJ183" i="5"/>
  <c r="AI183" i="5"/>
  <c r="AH183" i="5"/>
  <c r="AG183" i="5"/>
  <c r="AF183" i="5"/>
  <c r="AE183" i="5"/>
  <c r="AD183" i="5"/>
  <c r="AC183" i="5"/>
  <c r="AB183" i="5"/>
  <c r="AA183" i="5"/>
  <c r="Z183" i="5"/>
  <c r="Y183" i="5"/>
  <c r="X183" i="5"/>
  <c r="W183" i="5"/>
  <c r="V183" i="5"/>
  <c r="U183" i="5"/>
  <c r="T183" i="5"/>
  <c r="S183" i="5"/>
  <c r="R183" i="5"/>
  <c r="Q183" i="5"/>
  <c r="P183" i="5"/>
  <c r="O183" i="5"/>
  <c r="N183" i="5"/>
  <c r="M183" i="5"/>
  <c r="L183" i="5"/>
  <c r="K183" i="5"/>
  <c r="J183" i="5"/>
  <c r="I183" i="5"/>
  <c r="AJ182" i="5"/>
  <c r="AJ184" i="5" s="1"/>
  <c r="AI182" i="5"/>
  <c r="AI184" i="5" s="1"/>
  <c r="AH182" i="5"/>
  <c r="AH184" i="5" s="1"/>
  <c r="AG182" i="5"/>
  <c r="AG184" i="5" s="1"/>
  <c r="AF182" i="5"/>
  <c r="AF184" i="5" s="1"/>
  <c r="AE182" i="5"/>
  <c r="AE184" i="5" s="1"/>
  <c r="AD182" i="5"/>
  <c r="AD184" i="5" s="1"/>
  <c r="AC182" i="5"/>
  <c r="AC184" i="5" s="1"/>
  <c r="AB182" i="5"/>
  <c r="AB184" i="5" s="1"/>
  <c r="AA182" i="5"/>
  <c r="AA184" i="5" s="1"/>
  <c r="Z182" i="5"/>
  <c r="Z184" i="5" s="1"/>
  <c r="Y182" i="5"/>
  <c r="Y184" i="5" s="1"/>
  <c r="X182" i="5"/>
  <c r="X184" i="5" s="1"/>
  <c r="W182" i="5"/>
  <c r="W184" i="5" s="1"/>
  <c r="V182" i="5"/>
  <c r="V184" i="5" s="1"/>
  <c r="U182" i="5"/>
  <c r="U184" i="5" s="1"/>
  <c r="T182" i="5"/>
  <c r="T184" i="5" s="1"/>
  <c r="S182" i="5"/>
  <c r="S184" i="5" s="1"/>
  <c r="R182" i="5"/>
  <c r="R184" i="5" s="1"/>
  <c r="Q182" i="5"/>
  <c r="Q184" i="5" s="1"/>
  <c r="P182" i="5"/>
  <c r="P184" i="5" s="1"/>
  <c r="O182" i="5"/>
  <c r="O184" i="5" s="1"/>
  <c r="N182" i="5"/>
  <c r="N184" i="5" s="1"/>
  <c r="M182" i="5"/>
  <c r="M184" i="5" s="1"/>
  <c r="L182" i="5"/>
  <c r="L184" i="5" s="1"/>
  <c r="K182" i="5"/>
  <c r="K184" i="5" s="1"/>
  <c r="J182" i="5"/>
  <c r="J184" i="5" s="1"/>
  <c r="I182" i="5"/>
  <c r="I184" i="5" s="1"/>
  <c r="A178" i="5"/>
  <c r="AJ166" i="5"/>
  <c r="AI166" i="5"/>
  <c r="AH166" i="5"/>
  <c r="AE166" i="5"/>
  <c r="AD166" i="5"/>
  <c r="AC166" i="5"/>
  <c r="AA166" i="5"/>
  <c r="X166" i="5"/>
  <c r="W166" i="5"/>
  <c r="V166" i="5"/>
  <c r="U166" i="5"/>
  <c r="S166" i="5"/>
  <c r="R166" i="5"/>
  <c r="Q166" i="5"/>
  <c r="O166" i="5"/>
  <c r="L166" i="5"/>
  <c r="K166" i="5"/>
  <c r="J166" i="5"/>
  <c r="H166" i="5"/>
  <c r="AG166" i="5" s="1"/>
  <c r="AK165" i="5"/>
  <c r="AJ165" i="5"/>
  <c r="AI165" i="5"/>
  <c r="AH165" i="5"/>
  <c r="AG165" i="5"/>
  <c r="AD165" i="5"/>
  <c r="AC165" i="5"/>
  <c r="AB165" i="5"/>
  <c r="AA165" i="5"/>
  <c r="Z165" i="5"/>
  <c r="Y165" i="5"/>
  <c r="X165" i="5"/>
  <c r="W165" i="5"/>
  <c r="V165" i="5"/>
  <c r="U165" i="5"/>
  <c r="R165" i="5"/>
  <c r="Q165" i="5"/>
  <c r="P165" i="5"/>
  <c r="O165" i="5"/>
  <c r="N165" i="5"/>
  <c r="M165" i="5"/>
  <c r="L165" i="5"/>
  <c r="K165" i="5"/>
  <c r="J165" i="5"/>
  <c r="H165" i="5"/>
  <c r="AF165" i="5" s="1"/>
  <c r="AJ155" i="5"/>
  <c r="AI155" i="5"/>
  <c r="AH155" i="5"/>
  <c r="AG155" i="5"/>
  <c r="AF155" i="5"/>
  <c r="AE155" i="5"/>
  <c r="AD155" i="5"/>
  <c r="AC155" i="5"/>
  <c r="AB155" i="5"/>
  <c r="AA155" i="5"/>
  <c r="Z155" i="5"/>
  <c r="Y155" i="5"/>
  <c r="X155" i="5"/>
  <c r="W155" i="5"/>
  <c r="V155" i="5"/>
  <c r="U155" i="5"/>
  <c r="T155" i="5"/>
  <c r="S155" i="5"/>
  <c r="R155" i="5"/>
  <c r="Q155" i="5"/>
  <c r="P155" i="5"/>
  <c r="O155" i="5"/>
  <c r="N155" i="5"/>
  <c r="M155" i="5"/>
  <c r="L155" i="5"/>
  <c r="K155" i="5"/>
  <c r="J155" i="5"/>
  <c r="I155" i="5"/>
  <c r="AJ154" i="5"/>
  <c r="AI154" i="5"/>
  <c r="AH154" i="5"/>
  <c r="AG154" i="5"/>
  <c r="AF154" i="5"/>
  <c r="AE154" i="5"/>
  <c r="AD154" i="5"/>
  <c r="AC154" i="5"/>
  <c r="AB154" i="5"/>
  <c r="AA154" i="5"/>
  <c r="Z154" i="5"/>
  <c r="Y154" i="5"/>
  <c r="X154" i="5"/>
  <c r="W154" i="5"/>
  <c r="V154" i="5"/>
  <c r="U154" i="5"/>
  <c r="T154" i="5"/>
  <c r="S154" i="5"/>
  <c r="R154" i="5"/>
  <c r="Q154" i="5"/>
  <c r="P154" i="5"/>
  <c r="O154" i="5"/>
  <c r="N154" i="5"/>
  <c r="M154" i="5"/>
  <c r="L154" i="5"/>
  <c r="K154" i="5"/>
  <c r="J154" i="5"/>
  <c r="I154" i="5"/>
  <c r="AJ153" i="5"/>
  <c r="AI153" i="5"/>
  <c r="AH153" i="5"/>
  <c r="AG153" i="5"/>
  <c r="AF153" i="5"/>
  <c r="AE153" i="5"/>
  <c r="AD153" i="5"/>
  <c r="AC153" i="5"/>
  <c r="AB153" i="5"/>
  <c r="AA153" i="5"/>
  <c r="Z153" i="5"/>
  <c r="Y153" i="5"/>
  <c r="X153" i="5"/>
  <c r="W153" i="5"/>
  <c r="V153" i="5"/>
  <c r="U153" i="5"/>
  <c r="T153" i="5"/>
  <c r="S153" i="5"/>
  <c r="R153" i="5"/>
  <c r="Q153" i="5"/>
  <c r="P153" i="5"/>
  <c r="O153" i="5"/>
  <c r="N153" i="5"/>
  <c r="M153" i="5"/>
  <c r="L153" i="5"/>
  <c r="K153" i="5"/>
  <c r="J153" i="5"/>
  <c r="I153" i="5"/>
  <c r="AJ152" i="5"/>
  <c r="AI152" i="5"/>
  <c r="AH152" i="5"/>
  <c r="AG152" i="5"/>
  <c r="AF152" i="5"/>
  <c r="AE152" i="5"/>
  <c r="AD152" i="5"/>
  <c r="AC152" i="5"/>
  <c r="AB152" i="5"/>
  <c r="AA152" i="5"/>
  <c r="Z152" i="5"/>
  <c r="Y152" i="5"/>
  <c r="X152" i="5"/>
  <c r="W152" i="5"/>
  <c r="V152" i="5"/>
  <c r="U152" i="5"/>
  <c r="T152" i="5"/>
  <c r="S152" i="5"/>
  <c r="R152" i="5"/>
  <c r="Q152" i="5"/>
  <c r="P152" i="5"/>
  <c r="O152" i="5"/>
  <c r="N152" i="5"/>
  <c r="M152" i="5"/>
  <c r="L152" i="5"/>
  <c r="K152" i="5"/>
  <c r="J152" i="5"/>
  <c r="I152" i="5"/>
  <c r="AJ151" i="5"/>
  <c r="AI151" i="5"/>
  <c r="AH151" i="5"/>
  <c r="AG151" i="5"/>
  <c r="AF151" i="5"/>
  <c r="AE151" i="5"/>
  <c r="AD151" i="5"/>
  <c r="AC151" i="5"/>
  <c r="AB151" i="5"/>
  <c r="AA151" i="5"/>
  <c r="Z151" i="5"/>
  <c r="Y151" i="5"/>
  <c r="X151" i="5"/>
  <c r="W151" i="5"/>
  <c r="V151" i="5"/>
  <c r="U151" i="5"/>
  <c r="T151" i="5"/>
  <c r="S151" i="5"/>
  <c r="R151" i="5"/>
  <c r="Q151" i="5"/>
  <c r="P151" i="5"/>
  <c r="O151" i="5"/>
  <c r="N151" i="5"/>
  <c r="M151" i="5"/>
  <c r="L151" i="5"/>
  <c r="K151" i="5"/>
  <c r="J151" i="5"/>
  <c r="I151" i="5"/>
  <c r="AJ150" i="5"/>
  <c r="AI150" i="5"/>
  <c r="AH150" i="5"/>
  <c r="AG150" i="5"/>
  <c r="AF150" i="5"/>
  <c r="AE150" i="5"/>
  <c r="AD150" i="5"/>
  <c r="AC150" i="5"/>
  <c r="AB150" i="5"/>
  <c r="AA150" i="5"/>
  <c r="Z150" i="5"/>
  <c r="Y150" i="5"/>
  <c r="X150" i="5"/>
  <c r="W150" i="5"/>
  <c r="V150" i="5"/>
  <c r="U150" i="5"/>
  <c r="T150" i="5"/>
  <c r="S150" i="5"/>
  <c r="R150" i="5"/>
  <c r="Q150" i="5"/>
  <c r="P150" i="5"/>
  <c r="O150" i="5"/>
  <c r="N150" i="5"/>
  <c r="M150" i="5"/>
  <c r="L150" i="5"/>
  <c r="K150" i="5"/>
  <c r="J150" i="5"/>
  <c r="I150" i="5"/>
  <c r="AJ149" i="5"/>
  <c r="AI149" i="5"/>
  <c r="AH149" i="5"/>
  <c r="AG149" i="5"/>
  <c r="AF149" i="5"/>
  <c r="AE149" i="5"/>
  <c r="AD149" i="5"/>
  <c r="AC149" i="5"/>
  <c r="AB149" i="5"/>
  <c r="AA149" i="5"/>
  <c r="Z149" i="5"/>
  <c r="Y149" i="5"/>
  <c r="X149" i="5"/>
  <c r="W149" i="5"/>
  <c r="V149" i="5"/>
  <c r="U149" i="5"/>
  <c r="T149" i="5"/>
  <c r="S149" i="5"/>
  <c r="R149" i="5"/>
  <c r="Q149" i="5"/>
  <c r="P149" i="5"/>
  <c r="O149" i="5"/>
  <c r="N149" i="5"/>
  <c r="M149" i="5"/>
  <c r="L149" i="5"/>
  <c r="K149" i="5"/>
  <c r="J149" i="5"/>
  <c r="I149" i="5"/>
  <c r="AJ148" i="5"/>
  <c r="AI148" i="5"/>
  <c r="AH148" i="5"/>
  <c r="AG148" i="5"/>
  <c r="AF148" i="5"/>
  <c r="AE148" i="5"/>
  <c r="AD148" i="5"/>
  <c r="AC148" i="5"/>
  <c r="AB148" i="5"/>
  <c r="AA148" i="5"/>
  <c r="Z148" i="5"/>
  <c r="Y148" i="5"/>
  <c r="X148" i="5"/>
  <c r="W148" i="5"/>
  <c r="V148" i="5"/>
  <c r="U148" i="5"/>
  <c r="T148" i="5"/>
  <c r="S148" i="5"/>
  <c r="R148" i="5"/>
  <c r="Q148" i="5"/>
  <c r="P148" i="5"/>
  <c r="O148" i="5"/>
  <c r="N148" i="5"/>
  <c r="M148" i="5"/>
  <c r="L148" i="5"/>
  <c r="K148" i="5"/>
  <c r="J148" i="5"/>
  <c r="I148" i="5"/>
  <c r="AJ147" i="5"/>
  <c r="AI147" i="5"/>
  <c r="AH147" i="5"/>
  <c r="AG147" i="5"/>
  <c r="AF147" i="5"/>
  <c r="AE147" i="5"/>
  <c r="AD147" i="5"/>
  <c r="AC147" i="5"/>
  <c r="AB147" i="5"/>
  <c r="AA147" i="5"/>
  <c r="Z147" i="5"/>
  <c r="Y147" i="5"/>
  <c r="X147" i="5"/>
  <c r="W147" i="5"/>
  <c r="V147" i="5"/>
  <c r="U147" i="5"/>
  <c r="T147" i="5"/>
  <c r="S147" i="5"/>
  <c r="R147" i="5"/>
  <c r="Q147" i="5"/>
  <c r="P147" i="5"/>
  <c r="O147" i="5"/>
  <c r="N147" i="5"/>
  <c r="M147" i="5"/>
  <c r="L147" i="5"/>
  <c r="K147" i="5"/>
  <c r="J147" i="5"/>
  <c r="I147" i="5"/>
  <c r="AJ146" i="5"/>
  <c r="AI146" i="5"/>
  <c r="AH146" i="5"/>
  <c r="AG146" i="5"/>
  <c r="AF146" i="5"/>
  <c r="AE146" i="5"/>
  <c r="AD146" i="5"/>
  <c r="AC146" i="5"/>
  <c r="AB146" i="5"/>
  <c r="AA146" i="5"/>
  <c r="Z146" i="5"/>
  <c r="Y146" i="5"/>
  <c r="X146" i="5"/>
  <c r="W146" i="5"/>
  <c r="V146" i="5"/>
  <c r="U146" i="5"/>
  <c r="T146" i="5"/>
  <c r="S146" i="5"/>
  <c r="R146" i="5"/>
  <c r="Q146" i="5"/>
  <c r="P146" i="5"/>
  <c r="O146" i="5"/>
  <c r="N146" i="5"/>
  <c r="M146" i="5"/>
  <c r="L146" i="5"/>
  <c r="K146" i="5"/>
  <c r="J146" i="5"/>
  <c r="I146" i="5"/>
  <c r="AJ145" i="5"/>
  <c r="AI145" i="5"/>
  <c r="AH145" i="5"/>
  <c r="AG145" i="5"/>
  <c r="AF145" i="5"/>
  <c r="AE145" i="5"/>
  <c r="AD145" i="5"/>
  <c r="AC145" i="5"/>
  <c r="AB145" i="5"/>
  <c r="AA145" i="5"/>
  <c r="Z145" i="5"/>
  <c r="Y145" i="5"/>
  <c r="X145" i="5"/>
  <c r="W145" i="5"/>
  <c r="V145" i="5"/>
  <c r="U145" i="5"/>
  <c r="T145" i="5"/>
  <c r="S145" i="5"/>
  <c r="R145" i="5"/>
  <c r="Q145" i="5"/>
  <c r="P145" i="5"/>
  <c r="O145" i="5"/>
  <c r="N145" i="5"/>
  <c r="M145" i="5"/>
  <c r="L145" i="5"/>
  <c r="K145" i="5"/>
  <c r="J145" i="5"/>
  <c r="I145" i="5"/>
  <c r="AJ144" i="5"/>
  <c r="AI144" i="5"/>
  <c r="AH144" i="5"/>
  <c r="AG144" i="5"/>
  <c r="AF144" i="5"/>
  <c r="AE144" i="5"/>
  <c r="AD144" i="5"/>
  <c r="AC144" i="5"/>
  <c r="AB144" i="5"/>
  <c r="AA144" i="5"/>
  <c r="Z144" i="5"/>
  <c r="Y144" i="5"/>
  <c r="X144" i="5"/>
  <c r="W144" i="5"/>
  <c r="V144" i="5"/>
  <c r="U144" i="5"/>
  <c r="T144" i="5"/>
  <c r="S144" i="5"/>
  <c r="R144" i="5"/>
  <c r="Q144" i="5"/>
  <c r="P144" i="5"/>
  <c r="O144" i="5"/>
  <c r="N144" i="5"/>
  <c r="M144" i="5"/>
  <c r="L144" i="5"/>
  <c r="K144" i="5"/>
  <c r="J144" i="5"/>
  <c r="I144" i="5"/>
  <c r="A140" i="5"/>
  <c r="AJ132" i="5"/>
  <c r="AI132" i="5"/>
  <c r="AH132" i="5"/>
  <c r="AG132" i="5"/>
  <c r="AF132" i="5"/>
  <c r="AE132" i="5"/>
  <c r="AD132" i="5"/>
  <c r="AC132" i="5"/>
  <c r="AB132" i="5"/>
  <c r="AA132" i="5"/>
  <c r="Z132" i="5"/>
  <c r="Y132" i="5"/>
  <c r="X132" i="5"/>
  <c r="W132" i="5"/>
  <c r="V132" i="5"/>
  <c r="U132" i="5"/>
  <c r="T132" i="5"/>
  <c r="S132" i="5"/>
  <c r="R132" i="5"/>
  <c r="Q132" i="5"/>
  <c r="P132" i="5"/>
  <c r="O132" i="5"/>
  <c r="N132" i="5"/>
  <c r="M132" i="5"/>
  <c r="L132" i="5"/>
  <c r="K132" i="5"/>
  <c r="J132" i="5"/>
  <c r="I132" i="5"/>
  <c r="AJ131" i="5"/>
  <c r="AI131" i="5"/>
  <c r="AH131" i="5"/>
  <c r="AG131" i="5"/>
  <c r="AF131" i="5"/>
  <c r="AE131" i="5"/>
  <c r="AD131" i="5"/>
  <c r="AC131" i="5"/>
  <c r="AB131" i="5"/>
  <c r="AA131" i="5"/>
  <c r="Z131" i="5"/>
  <c r="Y131" i="5"/>
  <c r="X131" i="5"/>
  <c r="W131" i="5"/>
  <c r="V131" i="5"/>
  <c r="U131" i="5"/>
  <c r="T131" i="5"/>
  <c r="S131" i="5"/>
  <c r="R131" i="5"/>
  <c r="Q131" i="5"/>
  <c r="P131" i="5"/>
  <c r="O131" i="5"/>
  <c r="N131" i="5"/>
  <c r="M131" i="5"/>
  <c r="L131" i="5"/>
  <c r="K131" i="5"/>
  <c r="J131" i="5"/>
  <c r="I131" i="5"/>
  <c r="AJ130" i="5"/>
  <c r="AI130" i="5"/>
  <c r="AH130" i="5"/>
  <c r="AG130" i="5"/>
  <c r="AF130" i="5"/>
  <c r="AE130" i="5"/>
  <c r="AD130" i="5"/>
  <c r="AC130" i="5"/>
  <c r="AB130" i="5"/>
  <c r="AA130" i="5"/>
  <c r="Z130" i="5"/>
  <c r="Y130" i="5"/>
  <c r="X130" i="5"/>
  <c r="W130" i="5"/>
  <c r="V130" i="5"/>
  <c r="U130" i="5"/>
  <c r="T130" i="5"/>
  <c r="S130" i="5"/>
  <c r="R130" i="5"/>
  <c r="Q130" i="5"/>
  <c r="P130" i="5"/>
  <c r="O130" i="5"/>
  <c r="N130" i="5"/>
  <c r="M130" i="5"/>
  <c r="L130" i="5"/>
  <c r="K130" i="5"/>
  <c r="J130" i="5"/>
  <c r="I130" i="5"/>
  <c r="AJ129" i="5"/>
  <c r="AI129" i="5"/>
  <c r="AH129" i="5"/>
  <c r="AG129" i="5"/>
  <c r="AF129" i="5"/>
  <c r="AE129" i="5"/>
  <c r="AD129" i="5"/>
  <c r="AC129" i="5"/>
  <c r="AB129" i="5"/>
  <c r="AA129" i="5"/>
  <c r="Z129" i="5"/>
  <c r="Y129" i="5"/>
  <c r="X129" i="5"/>
  <c r="W129" i="5"/>
  <c r="V129" i="5"/>
  <c r="U129" i="5"/>
  <c r="T129" i="5"/>
  <c r="S129" i="5"/>
  <c r="R129" i="5"/>
  <c r="Q129" i="5"/>
  <c r="P129" i="5"/>
  <c r="O129" i="5"/>
  <c r="N129" i="5"/>
  <c r="M129" i="5"/>
  <c r="L129" i="5"/>
  <c r="K129" i="5"/>
  <c r="J129" i="5"/>
  <c r="I129" i="5"/>
  <c r="AJ128" i="5"/>
  <c r="AI128" i="5"/>
  <c r="AH128" i="5"/>
  <c r="AG128" i="5"/>
  <c r="AF128" i="5"/>
  <c r="AE128" i="5"/>
  <c r="AD128" i="5"/>
  <c r="AC128" i="5"/>
  <c r="AB128" i="5"/>
  <c r="AA128" i="5"/>
  <c r="Z128" i="5"/>
  <c r="Y128" i="5"/>
  <c r="X128" i="5"/>
  <c r="W128" i="5"/>
  <c r="V128" i="5"/>
  <c r="U128" i="5"/>
  <c r="T128" i="5"/>
  <c r="S128" i="5"/>
  <c r="R128" i="5"/>
  <c r="Q128" i="5"/>
  <c r="P128" i="5"/>
  <c r="O128" i="5"/>
  <c r="N128" i="5"/>
  <c r="M128" i="5"/>
  <c r="L128" i="5"/>
  <c r="K128" i="5"/>
  <c r="J128" i="5"/>
  <c r="I128" i="5"/>
  <c r="A124" i="5"/>
  <c r="AJ115" i="5"/>
  <c r="AI115" i="5"/>
  <c r="AH115" i="5"/>
  <c r="AG115" i="5"/>
  <c r="AF115" i="5"/>
  <c r="AE115" i="5"/>
  <c r="AD115" i="5"/>
  <c r="AC115" i="5"/>
  <c r="AB115" i="5"/>
  <c r="AA115" i="5"/>
  <c r="Z115" i="5"/>
  <c r="Y115" i="5"/>
  <c r="X115" i="5"/>
  <c r="W115" i="5"/>
  <c r="V115" i="5"/>
  <c r="U115" i="5"/>
  <c r="T115" i="5"/>
  <c r="S115" i="5"/>
  <c r="R115" i="5"/>
  <c r="Q115" i="5"/>
  <c r="P115" i="5"/>
  <c r="O115" i="5"/>
  <c r="N115" i="5"/>
  <c r="M115" i="5"/>
  <c r="L115" i="5"/>
  <c r="K115" i="5"/>
  <c r="J115" i="5"/>
  <c r="I115" i="5"/>
  <c r="AJ114" i="5"/>
  <c r="AI114" i="5"/>
  <c r="AH114" i="5"/>
  <c r="AG114" i="5"/>
  <c r="AF114" i="5"/>
  <c r="AE114" i="5"/>
  <c r="AD114" i="5"/>
  <c r="AC114" i="5"/>
  <c r="AB114" i="5"/>
  <c r="AA114" i="5"/>
  <c r="Z114" i="5"/>
  <c r="Y114" i="5"/>
  <c r="X114" i="5"/>
  <c r="W114" i="5"/>
  <c r="V114" i="5"/>
  <c r="U114" i="5"/>
  <c r="T114" i="5"/>
  <c r="S114" i="5"/>
  <c r="R114" i="5"/>
  <c r="Q114" i="5"/>
  <c r="P114" i="5"/>
  <c r="O114" i="5"/>
  <c r="N114" i="5"/>
  <c r="M114" i="5"/>
  <c r="L114" i="5"/>
  <c r="K114" i="5"/>
  <c r="J114" i="5"/>
  <c r="I114" i="5"/>
  <c r="AJ113" i="5"/>
  <c r="AI113" i="5"/>
  <c r="AH113" i="5"/>
  <c r="AG113" i="5"/>
  <c r="AF113" i="5"/>
  <c r="AE113" i="5"/>
  <c r="AD113" i="5"/>
  <c r="AC113" i="5"/>
  <c r="AB113" i="5"/>
  <c r="AA113" i="5"/>
  <c r="Z113" i="5"/>
  <c r="Y113" i="5"/>
  <c r="X113" i="5"/>
  <c r="W113" i="5"/>
  <c r="V113" i="5"/>
  <c r="U113" i="5"/>
  <c r="T113" i="5"/>
  <c r="S113" i="5"/>
  <c r="R113" i="5"/>
  <c r="Q113" i="5"/>
  <c r="P113" i="5"/>
  <c r="O113" i="5"/>
  <c r="N113" i="5"/>
  <c r="M113" i="5"/>
  <c r="L113" i="5"/>
  <c r="K113" i="5"/>
  <c r="J113" i="5"/>
  <c r="I113" i="5"/>
  <c r="AJ112" i="5"/>
  <c r="AI112" i="5"/>
  <c r="AH112" i="5"/>
  <c r="AG112" i="5"/>
  <c r="AF112" i="5"/>
  <c r="AE112" i="5"/>
  <c r="AD112" i="5"/>
  <c r="AC112" i="5"/>
  <c r="AB112" i="5"/>
  <c r="AA112" i="5"/>
  <c r="Z112" i="5"/>
  <c r="Y112" i="5"/>
  <c r="X112" i="5"/>
  <c r="W112" i="5"/>
  <c r="V112" i="5"/>
  <c r="U112" i="5"/>
  <c r="T112" i="5"/>
  <c r="S112" i="5"/>
  <c r="R112" i="5"/>
  <c r="Q112" i="5"/>
  <c r="P112" i="5"/>
  <c r="O112" i="5"/>
  <c r="N112" i="5"/>
  <c r="M112" i="5"/>
  <c r="L112" i="5"/>
  <c r="K112" i="5"/>
  <c r="J112" i="5"/>
  <c r="I112" i="5"/>
  <c r="AJ111" i="5"/>
  <c r="AI111" i="5"/>
  <c r="AH111" i="5"/>
  <c r="AG111" i="5"/>
  <c r="AF111" i="5"/>
  <c r="AE111" i="5"/>
  <c r="AD111" i="5"/>
  <c r="AC111" i="5"/>
  <c r="AB111" i="5"/>
  <c r="AA111" i="5"/>
  <c r="Z111" i="5"/>
  <c r="Y111" i="5"/>
  <c r="X111" i="5"/>
  <c r="W111" i="5"/>
  <c r="V111" i="5"/>
  <c r="U111" i="5"/>
  <c r="T111" i="5"/>
  <c r="S111" i="5"/>
  <c r="R111" i="5"/>
  <c r="Q111" i="5"/>
  <c r="P111" i="5"/>
  <c r="O111" i="5"/>
  <c r="N111" i="5"/>
  <c r="M111" i="5"/>
  <c r="L111" i="5"/>
  <c r="K111" i="5"/>
  <c r="J111" i="5"/>
  <c r="I111" i="5"/>
  <c r="A107" i="5"/>
  <c r="L103" i="5"/>
  <c r="K103" i="5"/>
  <c r="J103" i="5"/>
  <c r="I103" i="5"/>
  <c r="L101" i="5"/>
  <c r="K101" i="5"/>
  <c r="J101" i="5"/>
  <c r="I101" i="5"/>
  <c r="L100" i="5"/>
  <c r="K100" i="5"/>
  <c r="J100" i="5"/>
  <c r="I100" i="5"/>
  <c r="L99" i="5"/>
  <c r="K99" i="5"/>
  <c r="J99" i="5"/>
  <c r="I99" i="5"/>
  <c r="L97" i="5"/>
  <c r="K97" i="5"/>
  <c r="J97" i="5"/>
  <c r="I97" i="5"/>
  <c r="L96" i="5"/>
  <c r="K96" i="5"/>
  <c r="J96" i="5"/>
  <c r="I96" i="5"/>
  <c r="L95" i="5"/>
  <c r="K95" i="5"/>
  <c r="J95" i="5"/>
  <c r="I95" i="5"/>
  <c r="L94" i="5"/>
  <c r="K94" i="5"/>
  <c r="J94" i="5"/>
  <c r="I94" i="5"/>
  <c r="L93" i="5"/>
  <c r="K93" i="5"/>
  <c r="J93" i="5"/>
  <c r="I93" i="5"/>
  <c r="L92" i="5"/>
  <c r="K92" i="5"/>
  <c r="J92" i="5"/>
  <c r="I92" i="5"/>
  <c r="L91" i="5"/>
  <c r="K91" i="5"/>
  <c r="J91" i="5"/>
  <c r="I91" i="5"/>
  <c r="L90" i="5"/>
  <c r="K90" i="5"/>
  <c r="J90" i="5"/>
  <c r="I90" i="5"/>
  <c r="L89" i="5"/>
  <c r="K89" i="5"/>
  <c r="J89" i="5"/>
  <c r="I89" i="5"/>
  <c r="L88" i="5"/>
  <c r="K88" i="5"/>
  <c r="J88" i="5"/>
  <c r="I88" i="5"/>
  <c r="L87" i="5"/>
  <c r="K87" i="5"/>
  <c r="J87" i="5"/>
  <c r="I87" i="5"/>
  <c r="L86" i="5"/>
  <c r="K86" i="5"/>
  <c r="J86" i="5"/>
  <c r="I86" i="5"/>
  <c r="L85" i="5"/>
  <c r="K85" i="5"/>
  <c r="J85" i="5"/>
  <c r="I85" i="5"/>
  <c r="L84" i="5"/>
  <c r="K84" i="5"/>
  <c r="J84" i="5"/>
  <c r="I84" i="5"/>
  <c r="L83" i="5"/>
  <c r="K83" i="5"/>
  <c r="J83" i="5"/>
  <c r="I83" i="5"/>
  <c r="A79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S76" i="5"/>
  <c r="R76" i="5"/>
  <c r="Q76" i="5"/>
  <c r="P76" i="5"/>
  <c r="O76" i="5"/>
  <c r="N76" i="5"/>
  <c r="M76" i="5"/>
  <c r="L76" i="5"/>
  <c r="K76" i="5"/>
  <c r="J76" i="5"/>
  <c r="I76" i="5"/>
  <c r="AJ74" i="5"/>
  <c r="AI74" i="5"/>
  <c r="AH74" i="5"/>
  <c r="AG74" i="5"/>
  <c r="AF74" i="5"/>
  <c r="AE74" i="5"/>
  <c r="AD74" i="5"/>
  <c r="AC74" i="5"/>
  <c r="AB74" i="5"/>
  <c r="AA74" i="5"/>
  <c r="Z74" i="5"/>
  <c r="Y74" i="5"/>
  <c r="X74" i="5"/>
  <c r="W74" i="5"/>
  <c r="V74" i="5"/>
  <c r="U74" i="5"/>
  <c r="T74" i="5"/>
  <c r="S74" i="5"/>
  <c r="R74" i="5"/>
  <c r="Q74" i="5"/>
  <c r="P74" i="5"/>
  <c r="O74" i="5"/>
  <c r="N74" i="5"/>
  <c r="M74" i="5"/>
  <c r="L74" i="5"/>
  <c r="K74" i="5"/>
  <c r="J74" i="5"/>
  <c r="I74" i="5"/>
  <c r="AJ73" i="5"/>
  <c r="AI73" i="5"/>
  <c r="AH73" i="5"/>
  <c r="AG73" i="5"/>
  <c r="AF73" i="5"/>
  <c r="AE73" i="5"/>
  <c r="AD73" i="5"/>
  <c r="AC73" i="5"/>
  <c r="AB73" i="5"/>
  <c r="AA73" i="5"/>
  <c r="Z73" i="5"/>
  <c r="Y73" i="5"/>
  <c r="X73" i="5"/>
  <c r="W73" i="5"/>
  <c r="V73" i="5"/>
  <c r="U73" i="5"/>
  <c r="T73" i="5"/>
  <c r="S73" i="5"/>
  <c r="R73" i="5"/>
  <c r="Q73" i="5"/>
  <c r="P73" i="5"/>
  <c r="O73" i="5"/>
  <c r="N73" i="5"/>
  <c r="M73" i="5"/>
  <c r="L73" i="5"/>
  <c r="K73" i="5"/>
  <c r="J73" i="5"/>
  <c r="I73" i="5"/>
  <c r="AJ72" i="5"/>
  <c r="AI72" i="5"/>
  <c r="AH72" i="5"/>
  <c r="AG72" i="5"/>
  <c r="AF72" i="5"/>
  <c r="AE72" i="5"/>
  <c r="AD72" i="5"/>
  <c r="AC72" i="5"/>
  <c r="AB72" i="5"/>
  <c r="AA72" i="5"/>
  <c r="Z72" i="5"/>
  <c r="Y72" i="5"/>
  <c r="X72" i="5"/>
  <c r="W72" i="5"/>
  <c r="V72" i="5"/>
  <c r="U72" i="5"/>
  <c r="T72" i="5"/>
  <c r="S72" i="5"/>
  <c r="R72" i="5"/>
  <c r="Q72" i="5"/>
  <c r="P72" i="5"/>
  <c r="O72" i="5"/>
  <c r="N72" i="5"/>
  <c r="M72" i="5"/>
  <c r="L72" i="5"/>
  <c r="K72" i="5"/>
  <c r="J72" i="5"/>
  <c r="I72" i="5"/>
  <c r="AJ70" i="5"/>
  <c r="AI70" i="5"/>
  <c r="AH70" i="5"/>
  <c r="AG70" i="5"/>
  <c r="AF70" i="5"/>
  <c r="AE70" i="5"/>
  <c r="AD70" i="5"/>
  <c r="AC70" i="5"/>
  <c r="AB70" i="5"/>
  <c r="AA70" i="5"/>
  <c r="Z70" i="5"/>
  <c r="Y70" i="5"/>
  <c r="X70" i="5"/>
  <c r="W70" i="5"/>
  <c r="V70" i="5"/>
  <c r="U70" i="5"/>
  <c r="T70" i="5"/>
  <c r="S70" i="5"/>
  <c r="R70" i="5"/>
  <c r="Q70" i="5"/>
  <c r="P70" i="5"/>
  <c r="O70" i="5"/>
  <c r="N70" i="5"/>
  <c r="M70" i="5"/>
  <c r="L70" i="5"/>
  <c r="K70" i="5"/>
  <c r="J70" i="5"/>
  <c r="I70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S69" i="5"/>
  <c r="R69" i="5"/>
  <c r="Q69" i="5"/>
  <c r="P69" i="5"/>
  <c r="O69" i="5"/>
  <c r="N69" i="5"/>
  <c r="M69" i="5"/>
  <c r="L69" i="5"/>
  <c r="K69" i="5"/>
  <c r="J69" i="5"/>
  <c r="I69" i="5"/>
  <c r="AJ68" i="5"/>
  <c r="AI68" i="5"/>
  <c r="AH68" i="5"/>
  <c r="AG68" i="5"/>
  <c r="AF68" i="5"/>
  <c r="AE68" i="5"/>
  <c r="AD68" i="5"/>
  <c r="AC68" i="5"/>
  <c r="AB68" i="5"/>
  <c r="AA68" i="5"/>
  <c r="Z68" i="5"/>
  <c r="Y68" i="5"/>
  <c r="X68" i="5"/>
  <c r="W68" i="5"/>
  <c r="V68" i="5"/>
  <c r="U68" i="5"/>
  <c r="T68" i="5"/>
  <c r="S68" i="5"/>
  <c r="R68" i="5"/>
  <c r="Q68" i="5"/>
  <c r="P68" i="5"/>
  <c r="O68" i="5"/>
  <c r="N68" i="5"/>
  <c r="M68" i="5"/>
  <c r="L68" i="5"/>
  <c r="K68" i="5"/>
  <c r="J68" i="5"/>
  <c r="I68" i="5"/>
  <c r="AJ67" i="5"/>
  <c r="AI67" i="5"/>
  <c r="AH67" i="5"/>
  <c r="AG67" i="5"/>
  <c r="AF67" i="5"/>
  <c r="AE67" i="5"/>
  <c r="AD67" i="5"/>
  <c r="AC67" i="5"/>
  <c r="AB67" i="5"/>
  <c r="AA67" i="5"/>
  <c r="Z67" i="5"/>
  <c r="Y67" i="5"/>
  <c r="X67" i="5"/>
  <c r="W67" i="5"/>
  <c r="V67" i="5"/>
  <c r="U67" i="5"/>
  <c r="T67" i="5"/>
  <c r="S67" i="5"/>
  <c r="R67" i="5"/>
  <c r="Q67" i="5"/>
  <c r="P67" i="5"/>
  <c r="O67" i="5"/>
  <c r="N67" i="5"/>
  <c r="M67" i="5"/>
  <c r="L67" i="5"/>
  <c r="K67" i="5"/>
  <c r="J67" i="5"/>
  <c r="I67" i="5"/>
  <c r="AJ66" i="5"/>
  <c r="AI66" i="5"/>
  <c r="AH66" i="5"/>
  <c r="AG66" i="5"/>
  <c r="AF66" i="5"/>
  <c r="AE66" i="5"/>
  <c r="AD66" i="5"/>
  <c r="AC66" i="5"/>
  <c r="AB66" i="5"/>
  <c r="AA66" i="5"/>
  <c r="Z66" i="5"/>
  <c r="Y66" i="5"/>
  <c r="X66" i="5"/>
  <c r="W66" i="5"/>
  <c r="V66" i="5"/>
  <c r="U66" i="5"/>
  <c r="T66" i="5"/>
  <c r="S66" i="5"/>
  <c r="R66" i="5"/>
  <c r="Q66" i="5"/>
  <c r="P66" i="5"/>
  <c r="O66" i="5"/>
  <c r="N66" i="5"/>
  <c r="M66" i="5"/>
  <c r="L66" i="5"/>
  <c r="K66" i="5"/>
  <c r="J66" i="5"/>
  <c r="I66" i="5"/>
  <c r="AJ65" i="5"/>
  <c r="AI65" i="5"/>
  <c r="AH65" i="5"/>
  <c r="AG65" i="5"/>
  <c r="AF65" i="5"/>
  <c r="AE65" i="5"/>
  <c r="AD65" i="5"/>
  <c r="AC65" i="5"/>
  <c r="AB65" i="5"/>
  <c r="AA65" i="5"/>
  <c r="Z65" i="5"/>
  <c r="Y65" i="5"/>
  <c r="X65" i="5"/>
  <c r="W65" i="5"/>
  <c r="V65" i="5"/>
  <c r="U65" i="5"/>
  <c r="T65" i="5"/>
  <c r="S65" i="5"/>
  <c r="R65" i="5"/>
  <c r="Q65" i="5"/>
  <c r="P65" i="5"/>
  <c r="O65" i="5"/>
  <c r="N65" i="5"/>
  <c r="M65" i="5"/>
  <c r="L65" i="5"/>
  <c r="K65" i="5"/>
  <c r="J65" i="5"/>
  <c r="I65" i="5"/>
  <c r="AJ64" i="5"/>
  <c r="AI64" i="5"/>
  <c r="AH64" i="5"/>
  <c r="AG64" i="5"/>
  <c r="AF64" i="5"/>
  <c r="AE64" i="5"/>
  <c r="AD64" i="5"/>
  <c r="AC64" i="5"/>
  <c r="AB64" i="5"/>
  <c r="AA64" i="5"/>
  <c r="Z64" i="5"/>
  <c r="Y64" i="5"/>
  <c r="X64" i="5"/>
  <c r="W64" i="5"/>
  <c r="V64" i="5"/>
  <c r="U64" i="5"/>
  <c r="T64" i="5"/>
  <c r="S64" i="5"/>
  <c r="R64" i="5"/>
  <c r="Q64" i="5"/>
  <c r="P64" i="5"/>
  <c r="O64" i="5"/>
  <c r="N64" i="5"/>
  <c r="M64" i="5"/>
  <c r="L64" i="5"/>
  <c r="K64" i="5"/>
  <c r="J64" i="5"/>
  <c r="I64" i="5"/>
  <c r="AJ63" i="5"/>
  <c r="AI63" i="5"/>
  <c r="AH63" i="5"/>
  <c r="AG63" i="5"/>
  <c r="AF63" i="5"/>
  <c r="AE63" i="5"/>
  <c r="AD63" i="5"/>
  <c r="AC63" i="5"/>
  <c r="AB63" i="5"/>
  <c r="AA63" i="5"/>
  <c r="Z63" i="5"/>
  <c r="Y63" i="5"/>
  <c r="X63" i="5"/>
  <c r="W63" i="5"/>
  <c r="V63" i="5"/>
  <c r="U63" i="5"/>
  <c r="T63" i="5"/>
  <c r="S63" i="5"/>
  <c r="R63" i="5"/>
  <c r="Q63" i="5"/>
  <c r="P63" i="5"/>
  <c r="O63" i="5"/>
  <c r="N63" i="5"/>
  <c r="M63" i="5"/>
  <c r="L63" i="5"/>
  <c r="K63" i="5"/>
  <c r="J63" i="5"/>
  <c r="I63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S62" i="5"/>
  <c r="R62" i="5"/>
  <c r="Q62" i="5"/>
  <c r="P62" i="5"/>
  <c r="O62" i="5"/>
  <c r="N62" i="5"/>
  <c r="M62" i="5"/>
  <c r="L62" i="5"/>
  <c r="K62" i="5"/>
  <c r="J62" i="5"/>
  <c r="I62" i="5"/>
  <c r="AJ61" i="5"/>
  <c r="AI61" i="5"/>
  <c r="AH61" i="5"/>
  <c r="AG61" i="5"/>
  <c r="AF61" i="5"/>
  <c r="AE61" i="5"/>
  <c r="AD61" i="5"/>
  <c r="AC61" i="5"/>
  <c r="AB61" i="5"/>
  <c r="AA61" i="5"/>
  <c r="Z61" i="5"/>
  <c r="Y61" i="5"/>
  <c r="X61" i="5"/>
  <c r="W61" i="5"/>
  <c r="V61" i="5"/>
  <c r="U61" i="5"/>
  <c r="T61" i="5"/>
  <c r="S61" i="5"/>
  <c r="R61" i="5"/>
  <c r="Q61" i="5"/>
  <c r="P61" i="5"/>
  <c r="O61" i="5"/>
  <c r="N61" i="5"/>
  <c r="M61" i="5"/>
  <c r="L61" i="5"/>
  <c r="K61" i="5"/>
  <c r="J61" i="5"/>
  <c r="I61" i="5"/>
  <c r="AJ60" i="5"/>
  <c r="AI60" i="5"/>
  <c r="AH60" i="5"/>
  <c r="AG60" i="5"/>
  <c r="AF60" i="5"/>
  <c r="AE60" i="5"/>
  <c r="AD60" i="5"/>
  <c r="AC60" i="5"/>
  <c r="AB60" i="5"/>
  <c r="AA60" i="5"/>
  <c r="Z60" i="5"/>
  <c r="Y60" i="5"/>
  <c r="X60" i="5"/>
  <c r="W60" i="5"/>
  <c r="V60" i="5"/>
  <c r="U60" i="5"/>
  <c r="T60" i="5"/>
  <c r="S60" i="5"/>
  <c r="R60" i="5"/>
  <c r="Q60" i="5"/>
  <c r="P60" i="5"/>
  <c r="O60" i="5"/>
  <c r="N60" i="5"/>
  <c r="M60" i="5"/>
  <c r="L60" i="5"/>
  <c r="K60" i="5"/>
  <c r="J60" i="5"/>
  <c r="I60" i="5"/>
  <c r="AJ59" i="5"/>
  <c r="AI59" i="5"/>
  <c r="AH59" i="5"/>
  <c r="AG59" i="5"/>
  <c r="AF59" i="5"/>
  <c r="AE59" i="5"/>
  <c r="AD59" i="5"/>
  <c r="AC59" i="5"/>
  <c r="AB59" i="5"/>
  <c r="AA59" i="5"/>
  <c r="Z59" i="5"/>
  <c r="Y59" i="5"/>
  <c r="X59" i="5"/>
  <c r="W59" i="5"/>
  <c r="V59" i="5"/>
  <c r="U59" i="5"/>
  <c r="T59" i="5"/>
  <c r="S59" i="5"/>
  <c r="R59" i="5"/>
  <c r="Q59" i="5"/>
  <c r="P59" i="5"/>
  <c r="O59" i="5"/>
  <c r="N59" i="5"/>
  <c r="M59" i="5"/>
  <c r="L59" i="5"/>
  <c r="K59" i="5"/>
  <c r="J59" i="5"/>
  <c r="I59" i="5"/>
  <c r="AJ58" i="5"/>
  <c r="AI58" i="5"/>
  <c r="AH58" i="5"/>
  <c r="AG58" i="5"/>
  <c r="AF58" i="5"/>
  <c r="AE58" i="5"/>
  <c r="AD58" i="5"/>
  <c r="AC58" i="5"/>
  <c r="AB58" i="5"/>
  <c r="AA58" i="5"/>
  <c r="Z58" i="5"/>
  <c r="Y58" i="5"/>
  <c r="X58" i="5"/>
  <c r="W58" i="5"/>
  <c r="V58" i="5"/>
  <c r="U58" i="5"/>
  <c r="T58" i="5"/>
  <c r="S58" i="5"/>
  <c r="R58" i="5"/>
  <c r="Q58" i="5"/>
  <c r="P58" i="5"/>
  <c r="O58" i="5"/>
  <c r="N58" i="5"/>
  <c r="M58" i="5"/>
  <c r="L58" i="5"/>
  <c r="K58" i="5"/>
  <c r="J58" i="5"/>
  <c r="I58" i="5"/>
  <c r="AJ57" i="5"/>
  <c r="AI57" i="5"/>
  <c r="AH57" i="5"/>
  <c r="AG57" i="5"/>
  <c r="AF57" i="5"/>
  <c r="AE57" i="5"/>
  <c r="AD57" i="5"/>
  <c r="AC57" i="5"/>
  <c r="AB57" i="5"/>
  <c r="AA57" i="5"/>
  <c r="Z57" i="5"/>
  <c r="Y57" i="5"/>
  <c r="X57" i="5"/>
  <c r="W57" i="5"/>
  <c r="V57" i="5"/>
  <c r="U57" i="5"/>
  <c r="T57" i="5"/>
  <c r="S57" i="5"/>
  <c r="R57" i="5"/>
  <c r="Q57" i="5"/>
  <c r="P57" i="5"/>
  <c r="O57" i="5"/>
  <c r="N57" i="5"/>
  <c r="M57" i="5"/>
  <c r="L57" i="5"/>
  <c r="K57" i="5"/>
  <c r="J57" i="5"/>
  <c r="I57" i="5"/>
  <c r="AJ56" i="5"/>
  <c r="AI56" i="5"/>
  <c r="AH56" i="5"/>
  <c r="AG56" i="5"/>
  <c r="AF56" i="5"/>
  <c r="AE56" i="5"/>
  <c r="AD56" i="5"/>
  <c r="AC56" i="5"/>
  <c r="AB56" i="5"/>
  <c r="AA56" i="5"/>
  <c r="Z56" i="5"/>
  <c r="Y56" i="5"/>
  <c r="X56" i="5"/>
  <c r="W56" i="5"/>
  <c r="V56" i="5"/>
  <c r="U56" i="5"/>
  <c r="T56" i="5"/>
  <c r="S56" i="5"/>
  <c r="R56" i="5"/>
  <c r="Q56" i="5"/>
  <c r="P56" i="5"/>
  <c r="O56" i="5"/>
  <c r="N56" i="5"/>
  <c r="M56" i="5"/>
  <c r="L56" i="5"/>
  <c r="K56" i="5"/>
  <c r="J56" i="5"/>
  <c r="I56" i="5"/>
  <c r="A52" i="5"/>
  <c r="AJ50" i="5"/>
  <c r="AI50" i="5"/>
  <c r="AH50" i="5"/>
  <c r="AG50" i="5"/>
  <c r="AF50" i="5"/>
  <c r="AE50" i="5"/>
  <c r="AD50" i="5"/>
  <c r="AC50" i="5"/>
  <c r="AB50" i="5"/>
  <c r="AA50" i="5"/>
  <c r="Z50" i="5"/>
  <c r="Y50" i="5"/>
  <c r="X50" i="5"/>
  <c r="W50" i="5"/>
  <c r="V50" i="5"/>
  <c r="U50" i="5"/>
  <c r="T50" i="5"/>
  <c r="S50" i="5"/>
  <c r="R50" i="5"/>
  <c r="Q50" i="5"/>
  <c r="P50" i="5"/>
  <c r="O50" i="5"/>
  <c r="N50" i="5"/>
  <c r="M50" i="5"/>
  <c r="L50" i="5"/>
  <c r="K50" i="5"/>
  <c r="J50" i="5"/>
  <c r="I50" i="5"/>
  <c r="AJ47" i="5"/>
  <c r="AI47" i="5"/>
  <c r="AH47" i="5"/>
  <c r="AG47" i="5"/>
  <c r="AF47" i="5"/>
  <c r="AE47" i="5"/>
  <c r="AD47" i="5"/>
  <c r="AC47" i="5"/>
  <c r="AB47" i="5"/>
  <c r="AA47" i="5"/>
  <c r="Z47" i="5"/>
  <c r="Y47" i="5"/>
  <c r="X47" i="5"/>
  <c r="W47" i="5"/>
  <c r="V47" i="5"/>
  <c r="U47" i="5"/>
  <c r="T47" i="5"/>
  <c r="S47" i="5"/>
  <c r="R47" i="5"/>
  <c r="Q47" i="5"/>
  <c r="P47" i="5"/>
  <c r="O47" i="5"/>
  <c r="N47" i="5"/>
  <c r="M47" i="5"/>
  <c r="L47" i="5"/>
  <c r="K47" i="5"/>
  <c r="J47" i="5"/>
  <c r="I47" i="5"/>
  <c r="AJ46" i="5"/>
  <c r="AI46" i="5"/>
  <c r="AH46" i="5"/>
  <c r="AG46" i="5"/>
  <c r="AF46" i="5"/>
  <c r="AE46" i="5"/>
  <c r="AD46" i="5"/>
  <c r="AC46" i="5"/>
  <c r="AB46" i="5"/>
  <c r="AA46" i="5"/>
  <c r="Z46" i="5"/>
  <c r="Y46" i="5"/>
  <c r="X46" i="5"/>
  <c r="W46" i="5"/>
  <c r="V46" i="5"/>
  <c r="U46" i="5"/>
  <c r="T46" i="5"/>
  <c r="S46" i="5"/>
  <c r="R46" i="5"/>
  <c r="Q46" i="5"/>
  <c r="P46" i="5"/>
  <c r="O46" i="5"/>
  <c r="N46" i="5"/>
  <c r="M46" i="5"/>
  <c r="L46" i="5"/>
  <c r="K46" i="5"/>
  <c r="J46" i="5"/>
  <c r="I46" i="5"/>
  <c r="AJ45" i="5"/>
  <c r="AI45" i="5"/>
  <c r="AH45" i="5"/>
  <c r="AG45" i="5"/>
  <c r="AF45" i="5"/>
  <c r="AE45" i="5"/>
  <c r="AD45" i="5"/>
  <c r="AC45" i="5"/>
  <c r="AB45" i="5"/>
  <c r="AA45" i="5"/>
  <c r="Z45" i="5"/>
  <c r="Y45" i="5"/>
  <c r="X45" i="5"/>
  <c r="W45" i="5"/>
  <c r="V45" i="5"/>
  <c r="U45" i="5"/>
  <c r="T45" i="5"/>
  <c r="S45" i="5"/>
  <c r="R45" i="5"/>
  <c r="Q45" i="5"/>
  <c r="P45" i="5"/>
  <c r="O45" i="5"/>
  <c r="N45" i="5"/>
  <c r="M45" i="5"/>
  <c r="L45" i="5"/>
  <c r="K45" i="5"/>
  <c r="J45" i="5"/>
  <c r="I45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S44" i="5"/>
  <c r="R44" i="5"/>
  <c r="Q44" i="5"/>
  <c r="P44" i="5"/>
  <c r="O44" i="5"/>
  <c r="N44" i="5"/>
  <c r="M44" i="5"/>
  <c r="L44" i="5"/>
  <c r="K44" i="5"/>
  <c r="J44" i="5"/>
  <c r="I44" i="5"/>
  <c r="AJ43" i="5"/>
  <c r="AI43" i="5"/>
  <c r="AH43" i="5"/>
  <c r="AG43" i="5"/>
  <c r="AF43" i="5"/>
  <c r="AE43" i="5"/>
  <c r="AD43" i="5"/>
  <c r="AC43" i="5"/>
  <c r="AB43" i="5"/>
  <c r="AA43" i="5"/>
  <c r="Z43" i="5"/>
  <c r="Y43" i="5"/>
  <c r="X43" i="5"/>
  <c r="W43" i="5"/>
  <c r="V43" i="5"/>
  <c r="U43" i="5"/>
  <c r="T43" i="5"/>
  <c r="S43" i="5"/>
  <c r="R43" i="5"/>
  <c r="Q43" i="5"/>
  <c r="P43" i="5"/>
  <c r="O43" i="5"/>
  <c r="N43" i="5"/>
  <c r="M43" i="5"/>
  <c r="L43" i="5"/>
  <c r="K43" i="5"/>
  <c r="J43" i="5"/>
  <c r="I43" i="5"/>
  <c r="AJ42" i="5"/>
  <c r="AI42" i="5"/>
  <c r="AH42" i="5"/>
  <c r="AG42" i="5"/>
  <c r="AF42" i="5"/>
  <c r="AE42" i="5"/>
  <c r="AD42" i="5"/>
  <c r="AC42" i="5"/>
  <c r="AB42" i="5"/>
  <c r="AA42" i="5"/>
  <c r="Z42" i="5"/>
  <c r="Y42" i="5"/>
  <c r="X42" i="5"/>
  <c r="W42" i="5"/>
  <c r="V42" i="5"/>
  <c r="U42" i="5"/>
  <c r="T42" i="5"/>
  <c r="S42" i="5"/>
  <c r="R42" i="5"/>
  <c r="Q42" i="5"/>
  <c r="P42" i="5"/>
  <c r="O42" i="5"/>
  <c r="N42" i="5"/>
  <c r="M42" i="5"/>
  <c r="L42" i="5"/>
  <c r="K42" i="5"/>
  <c r="J42" i="5"/>
  <c r="I42" i="5"/>
  <c r="AJ41" i="5"/>
  <c r="AI41" i="5"/>
  <c r="AH41" i="5"/>
  <c r="AG41" i="5"/>
  <c r="AF41" i="5"/>
  <c r="AE41" i="5"/>
  <c r="AD41" i="5"/>
  <c r="AC41" i="5"/>
  <c r="AB41" i="5"/>
  <c r="AA41" i="5"/>
  <c r="Z41" i="5"/>
  <c r="Y41" i="5"/>
  <c r="X41" i="5"/>
  <c r="W41" i="5"/>
  <c r="V41" i="5"/>
  <c r="U41" i="5"/>
  <c r="T41" i="5"/>
  <c r="S41" i="5"/>
  <c r="R41" i="5"/>
  <c r="Q41" i="5"/>
  <c r="P41" i="5"/>
  <c r="O41" i="5"/>
  <c r="N41" i="5"/>
  <c r="M41" i="5"/>
  <c r="L41" i="5"/>
  <c r="K41" i="5"/>
  <c r="J41" i="5"/>
  <c r="I41" i="5"/>
  <c r="AJ40" i="5"/>
  <c r="AI40" i="5"/>
  <c r="AH40" i="5"/>
  <c r="AG40" i="5"/>
  <c r="AF40" i="5"/>
  <c r="AE40" i="5"/>
  <c r="AD40" i="5"/>
  <c r="AC40" i="5"/>
  <c r="AB40" i="5"/>
  <c r="AA40" i="5"/>
  <c r="Z40" i="5"/>
  <c r="Y40" i="5"/>
  <c r="X40" i="5"/>
  <c r="W40" i="5"/>
  <c r="V40" i="5"/>
  <c r="U40" i="5"/>
  <c r="T40" i="5"/>
  <c r="S40" i="5"/>
  <c r="R40" i="5"/>
  <c r="Q40" i="5"/>
  <c r="P40" i="5"/>
  <c r="O40" i="5"/>
  <c r="N40" i="5"/>
  <c r="M40" i="5"/>
  <c r="L40" i="5"/>
  <c r="K40" i="5"/>
  <c r="J40" i="5"/>
  <c r="I40" i="5"/>
  <c r="AJ39" i="5"/>
  <c r="AI39" i="5"/>
  <c r="AH39" i="5"/>
  <c r="AG39" i="5"/>
  <c r="AF39" i="5"/>
  <c r="AE39" i="5"/>
  <c r="AD39" i="5"/>
  <c r="AC39" i="5"/>
  <c r="AB39" i="5"/>
  <c r="AA39" i="5"/>
  <c r="Z39" i="5"/>
  <c r="Y39" i="5"/>
  <c r="X39" i="5"/>
  <c r="W39" i="5"/>
  <c r="V39" i="5"/>
  <c r="U39" i="5"/>
  <c r="T39" i="5"/>
  <c r="S39" i="5"/>
  <c r="R39" i="5"/>
  <c r="Q39" i="5"/>
  <c r="P39" i="5"/>
  <c r="O39" i="5"/>
  <c r="N39" i="5"/>
  <c r="M39" i="5"/>
  <c r="L39" i="5"/>
  <c r="K39" i="5"/>
  <c r="J39" i="5"/>
  <c r="I39" i="5"/>
  <c r="AJ38" i="5"/>
  <c r="AI38" i="5"/>
  <c r="AH38" i="5"/>
  <c r="AG38" i="5"/>
  <c r="AF38" i="5"/>
  <c r="AE38" i="5"/>
  <c r="AD38" i="5"/>
  <c r="AC38" i="5"/>
  <c r="AB38" i="5"/>
  <c r="AA38" i="5"/>
  <c r="Z38" i="5"/>
  <c r="Y38" i="5"/>
  <c r="X38" i="5"/>
  <c r="W38" i="5"/>
  <c r="V38" i="5"/>
  <c r="U38" i="5"/>
  <c r="T38" i="5"/>
  <c r="S38" i="5"/>
  <c r="R38" i="5"/>
  <c r="Q38" i="5"/>
  <c r="P38" i="5"/>
  <c r="O38" i="5"/>
  <c r="N38" i="5"/>
  <c r="M38" i="5"/>
  <c r="L38" i="5"/>
  <c r="K38" i="5"/>
  <c r="J38" i="5"/>
  <c r="I38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S37" i="5"/>
  <c r="R37" i="5"/>
  <c r="Q37" i="5"/>
  <c r="P37" i="5"/>
  <c r="O37" i="5"/>
  <c r="N37" i="5"/>
  <c r="M37" i="5"/>
  <c r="L37" i="5"/>
  <c r="K37" i="5"/>
  <c r="J37" i="5"/>
  <c r="I37" i="5"/>
  <c r="AJ36" i="5"/>
  <c r="AI36" i="5"/>
  <c r="AH36" i="5"/>
  <c r="AG36" i="5"/>
  <c r="AF36" i="5"/>
  <c r="AE36" i="5"/>
  <c r="AD36" i="5"/>
  <c r="AC36" i="5"/>
  <c r="AB36" i="5"/>
  <c r="AA36" i="5"/>
  <c r="Z36" i="5"/>
  <c r="Y36" i="5"/>
  <c r="X36" i="5"/>
  <c r="W36" i="5"/>
  <c r="V36" i="5"/>
  <c r="U36" i="5"/>
  <c r="T36" i="5"/>
  <c r="S36" i="5"/>
  <c r="R36" i="5"/>
  <c r="Q36" i="5"/>
  <c r="P36" i="5"/>
  <c r="O36" i="5"/>
  <c r="N36" i="5"/>
  <c r="M36" i="5"/>
  <c r="L36" i="5"/>
  <c r="K36" i="5"/>
  <c r="J36" i="5"/>
  <c r="I36" i="5"/>
  <c r="AJ35" i="5"/>
  <c r="AI35" i="5"/>
  <c r="AH35" i="5"/>
  <c r="AG35" i="5"/>
  <c r="AF35" i="5"/>
  <c r="AE35" i="5"/>
  <c r="AD35" i="5"/>
  <c r="AC35" i="5"/>
  <c r="AB35" i="5"/>
  <c r="AA35" i="5"/>
  <c r="Z35" i="5"/>
  <c r="Y35" i="5"/>
  <c r="X35" i="5"/>
  <c r="W35" i="5"/>
  <c r="V35" i="5"/>
  <c r="U35" i="5"/>
  <c r="T35" i="5"/>
  <c r="S35" i="5"/>
  <c r="R35" i="5"/>
  <c r="Q35" i="5"/>
  <c r="P35" i="5"/>
  <c r="O35" i="5"/>
  <c r="N35" i="5"/>
  <c r="M35" i="5"/>
  <c r="L35" i="5"/>
  <c r="K35" i="5"/>
  <c r="J35" i="5"/>
  <c r="I35" i="5"/>
  <c r="AJ34" i="5"/>
  <c r="AI34" i="5"/>
  <c r="AH34" i="5"/>
  <c r="AG34" i="5"/>
  <c r="AF34" i="5"/>
  <c r="AE34" i="5"/>
  <c r="AD34" i="5"/>
  <c r="AC34" i="5"/>
  <c r="AB34" i="5"/>
  <c r="AA34" i="5"/>
  <c r="Z34" i="5"/>
  <c r="Y34" i="5"/>
  <c r="X34" i="5"/>
  <c r="W34" i="5"/>
  <c r="V34" i="5"/>
  <c r="U34" i="5"/>
  <c r="T34" i="5"/>
  <c r="S34" i="5"/>
  <c r="R34" i="5"/>
  <c r="Q34" i="5"/>
  <c r="P34" i="5"/>
  <c r="O34" i="5"/>
  <c r="N34" i="5"/>
  <c r="M34" i="5"/>
  <c r="L34" i="5"/>
  <c r="K34" i="5"/>
  <c r="J34" i="5"/>
  <c r="I34" i="5"/>
  <c r="AJ33" i="5"/>
  <c r="AJ48" i="5" s="1"/>
  <c r="AI33" i="5"/>
  <c r="AI48" i="5" s="1"/>
  <c r="AH33" i="5"/>
  <c r="AH48" i="5" s="1"/>
  <c r="AG33" i="5"/>
  <c r="AG48" i="5" s="1"/>
  <c r="AF33" i="5"/>
  <c r="AF48" i="5" s="1"/>
  <c r="AE33" i="5"/>
  <c r="AE48" i="5" s="1"/>
  <c r="AD33" i="5"/>
  <c r="AD48" i="5" s="1"/>
  <c r="AC33" i="5"/>
  <c r="AC48" i="5" s="1"/>
  <c r="AB33" i="5"/>
  <c r="AB48" i="5" s="1"/>
  <c r="AA33" i="5"/>
  <c r="AA48" i="5" s="1"/>
  <c r="Z33" i="5"/>
  <c r="Z48" i="5" s="1"/>
  <c r="Y33" i="5"/>
  <c r="Y48" i="5" s="1"/>
  <c r="X33" i="5"/>
  <c r="X48" i="5" s="1"/>
  <c r="W33" i="5"/>
  <c r="W48" i="5" s="1"/>
  <c r="V33" i="5"/>
  <c r="V48" i="5" s="1"/>
  <c r="U33" i="5"/>
  <c r="U48" i="5" s="1"/>
  <c r="T33" i="5"/>
  <c r="T48" i="5" s="1"/>
  <c r="S33" i="5"/>
  <c r="S48" i="5" s="1"/>
  <c r="R33" i="5"/>
  <c r="R48" i="5" s="1"/>
  <c r="Q33" i="5"/>
  <c r="Q48" i="5" s="1"/>
  <c r="P33" i="5"/>
  <c r="P48" i="5" s="1"/>
  <c r="O33" i="5"/>
  <c r="O48" i="5" s="1"/>
  <c r="N33" i="5"/>
  <c r="N48" i="5" s="1"/>
  <c r="M33" i="5"/>
  <c r="M48" i="5" s="1"/>
  <c r="L33" i="5"/>
  <c r="L48" i="5" s="1"/>
  <c r="K33" i="5"/>
  <c r="K48" i="5" s="1"/>
  <c r="J33" i="5"/>
  <c r="J48" i="5" s="1"/>
  <c r="I33" i="5"/>
  <c r="I48" i="5" s="1"/>
  <c r="A29" i="5"/>
  <c r="AJ22" i="5"/>
  <c r="X22" i="5"/>
  <c r="L22" i="5"/>
  <c r="AK21" i="5"/>
  <c r="AJ21" i="5"/>
  <c r="AI21" i="5"/>
  <c r="AH21" i="5"/>
  <c r="AG21" i="5"/>
  <c r="AF21" i="5"/>
  <c r="AE21" i="5"/>
  <c r="AD21" i="5"/>
  <c r="AC21" i="5"/>
  <c r="AB21" i="5"/>
  <c r="AA21" i="5"/>
  <c r="Z21" i="5"/>
  <c r="Y21" i="5"/>
  <c r="X21" i="5"/>
  <c r="W21" i="5"/>
  <c r="V21" i="5"/>
  <c r="U21" i="5"/>
  <c r="T21" i="5"/>
  <c r="S21" i="5"/>
  <c r="R21" i="5"/>
  <c r="Q21" i="5"/>
  <c r="P21" i="5"/>
  <c r="O21" i="5"/>
  <c r="N21" i="5"/>
  <c r="M21" i="5"/>
  <c r="L21" i="5"/>
  <c r="K21" i="5"/>
  <c r="J21" i="5"/>
  <c r="I21" i="5" s="1"/>
  <c r="AK20" i="5"/>
  <c r="AJ20" i="5"/>
  <c r="AI20" i="5"/>
  <c r="AH20" i="5"/>
  <c r="AG20" i="5"/>
  <c r="AF20" i="5"/>
  <c r="AE20" i="5"/>
  <c r="AD20" i="5"/>
  <c r="AC20" i="5"/>
  <c r="AB20" i="5"/>
  <c r="AA20" i="5"/>
  <c r="Z20" i="5"/>
  <c r="Y20" i="5"/>
  <c r="X20" i="5"/>
  <c r="W20" i="5"/>
  <c r="V20" i="5"/>
  <c r="U20" i="5"/>
  <c r="T20" i="5"/>
  <c r="S20" i="5"/>
  <c r="R20" i="5"/>
  <c r="Q20" i="5"/>
  <c r="P20" i="5"/>
  <c r="O20" i="5"/>
  <c r="N20" i="5"/>
  <c r="M20" i="5"/>
  <c r="L20" i="5"/>
  <c r="K20" i="5"/>
  <c r="J20" i="5"/>
  <c r="I20" i="5" s="1"/>
  <c r="AK19" i="5"/>
  <c r="AJ19" i="5"/>
  <c r="AI19" i="5"/>
  <c r="AH19" i="5"/>
  <c r="AG19" i="5"/>
  <c r="AF19" i="5"/>
  <c r="AE19" i="5"/>
  <c r="AD19" i="5"/>
  <c r="AC19" i="5"/>
  <c r="AB19" i="5"/>
  <c r="AA19" i="5"/>
  <c r="Z19" i="5"/>
  <c r="Y19" i="5"/>
  <c r="X19" i="5"/>
  <c r="W19" i="5"/>
  <c r="V19" i="5"/>
  <c r="U19" i="5"/>
  <c r="T19" i="5"/>
  <c r="S19" i="5"/>
  <c r="R19" i="5"/>
  <c r="Q19" i="5"/>
  <c r="P19" i="5"/>
  <c r="O19" i="5"/>
  <c r="N19" i="5"/>
  <c r="M19" i="5"/>
  <c r="L19" i="5"/>
  <c r="K19" i="5"/>
  <c r="J19" i="5"/>
  <c r="I19" i="5" s="1"/>
  <c r="AK18" i="5"/>
  <c r="AJ18" i="5"/>
  <c r="AI18" i="5"/>
  <c r="AH18" i="5"/>
  <c r="AG18" i="5"/>
  <c r="AF18" i="5"/>
  <c r="AE18" i="5"/>
  <c r="AD18" i="5"/>
  <c r="AC18" i="5"/>
  <c r="AB18" i="5"/>
  <c r="AA18" i="5"/>
  <c r="Z18" i="5"/>
  <c r="Y18" i="5"/>
  <c r="X18" i="5"/>
  <c r="W18" i="5"/>
  <c r="V18" i="5"/>
  <c r="U18" i="5"/>
  <c r="T18" i="5"/>
  <c r="S18" i="5"/>
  <c r="R18" i="5"/>
  <c r="Q18" i="5"/>
  <c r="P18" i="5"/>
  <c r="O18" i="5"/>
  <c r="I18" i="5" s="1"/>
  <c r="N18" i="5"/>
  <c r="M18" i="5"/>
  <c r="L18" i="5"/>
  <c r="K18" i="5"/>
  <c r="J18" i="5"/>
  <c r="AK17" i="5"/>
  <c r="AJ17" i="5"/>
  <c r="AI17" i="5"/>
  <c r="AH17" i="5"/>
  <c r="AG17" i="5"/>
  <c r="AF17" i="5"/>
  <c r="AF22" i="5" s="1"/>
  <c r="AE17" i="5"/>
  <c r="AD17" i="5"/>
  <c r="AC17" i="5"/>
  <c r="AB17" i="5"/>
  <c r="AA17" i="5"/>
  <c r="Z17" i="5"/>
  <c r="Y17" i="5"/>
  <c r="X17" i="5"/>
  <c r="W17" i="5"/>
  <c r="V17" i="5"/>
  <c r="U17" i="5"/>
  <c r="T17" i="5"/>
  <c r="T22" i="5" s="1"/>
  <c r="S17" i="5"/>
  <c r="R17" i="5"/>
  <c r="Q17" i="5"/>
  <c r="P17" i="5"/>
  <c r="O17" i="5"/>
  <c r="N17" i="5"/>
  <c r="M17" i="5"/>
  <c r="I17" i="5" s="1"/>
  <c r="L17" i="5"/>
  <c r="K17" i="5"/>
  <c r="J17" i="5"/>
  <c r="AK16" i="5"/>
  <c r="AK22" i="5" s="1"/>
  <c r="AJ16" i="5"/>
  <c r="AI16" i="5"/>
  <c r="AH16" i="5"/>
  <c r="AG16" i="5"/>
  <c r="AG22" i="5" s="1"/>
  <c r="AF16" i="5"/>
  <c r="AE16" i="5"/>
  <c r="AE22" i="5" s="1"/>
  <c r="AD16" i="5"/>
  <c r="AC16" i="5"/>
  <c r="AB16" i="5"/>
  <c r="AA16" i="5"/>
  <c r="AA22" i="5" s="1"/>
  <c r="Z16" i="5"/>
  <c r="Z22" i="5" s="1"/>
  <c r="Y16" i="5"/>
  <c r="Y22" i="5" s="1"/>
  <c r="X16" i="5"/>
  <c r="W16" i="5"/>
  <c r="V16" i="5"/>
  <c r="U16" i="5"/>
  <c r="U22" i="5" s="1"/>
  <c r="T16" i="5"/>
  <c r="S16" i="5"/>
  <c r="S22" i="5" s="1"/>
  <c r="R16" i="5"/>
  <c r="Q16" i="5"/>
  <c r="P16" i="5"/>
  <c r="O16" i="5"/>
  <c r="O22" i="5" s="1"/>
  <c r="N16" i="5"/>
  <c r="N22" i="5" s="1"/>
  <c r="M16" i="5"/>
  <c r="M22" i="5" s="1"/>
  <c r="L16" i="5"/>
  <c r="I16" i="5" s="1"/>
  <c r="K16" i="5"/>
  <c r="J16" i="5"/>
  <c r="AK15" i="5"/>
  <c r="AJ15" i="5"/>
  <c r="AI15" i="5"/>
  <c r="AI22" i="5" s="1"/>
  <c r="AH15" i="5"/>
  <c r="AH22" i="5" s="1"/>
  <c r="AG15" i="5"/>
  <c r="AF15" i="5"/>
  <c r="AE15" i="5"/>
  <c r="AD15" i="5"/>
  <c r="AD22" i="5" s="1"/>
  <c r="AC15" i="5"/>
  <c r="AC22" i="5" s="1"/>
  <c r="AB15" i="5"/>
  <c r="AB22" i="5" s="1"/>
  <c r="AA15" i="5"/>
  <c r="Z15" i="5"/>
  <c r="Y15" i="5"/>
  <c r="X15" i="5"/>
  <c r="W15" i="5"/>
  <c r="W22" i="5" s="1"/>
  <c r="V15" i="5"/>
  <c r="V22" i="5" s="1"/>
  <c r="U15" i="5"/>
  <c r="T15" i="5"/>
  <c r="S15" i="5"/>
  <c r="R15" i="5"/>
  <c r="R22" i="5" s="1"/>
  <c r="Q15" i="5"/>
  <c r="Q22" i="5" s="1"/>
  <c r="P15" i="5"/>
  <c r="P22" i="5" s="1"/>
  <c r="O15" i="5"/>
  <c r="N15" i="5"/>
  <c r="M15" i="5"/>
  <c r="L15" i="5"/>
  <c r="K15" i="5"/>
  <c r="K22" i="5" s="1"/>
  <c r="J15" i="5"/>
  <c r="J22" i="5" s="1"/>
  <c r="C9" i="5"/>
  <c r="C8" i="5"/>
  <c r="A4" i="5"/>
  <c r="A2" i="5"/>
  <c r="I293" i="4"/>
  <c r="I292" i="4"/>
  <c r="I291" i="4"/>
  <c r="I290" i="4"/>
  <c r="I289" i="4"/>
  <c r="I288" i="4"/>
  <c r="I287" i="4"/>
  <c r="I286" i="4"/>
  <c r="I285" i="4"/>
  <c r="I284" i="4"/>
  <c r="I283" i="4"/>
  <c r="I282" i="4"/>
  <c r="I281" i="4"/>
  <c r="I280" i="4"/>
  <c r="I279" i="4"/>
  <c r="AJ271" i="4"/>
  <c r="AI271" i="4"/>
  <c r="AH271" i="4"/>
  <c r="AG271" i="4"/>
  <c r="AF271" i="4"/>
  <c r="AE271" i="4"/>
  <c r="AD271" i="4"/>
  <c r="AC271" i="4"/>
  <c r="AB271" i="4"/>
  <c r="AA271" i="4"/>
  <c r="Z271" i="4"/>
  <c r="Y271" i="4"/>
  <c r="X271" i="4"/>
  <c r="W271" i="4"/>
  <c r="V271" i="4"/>
  <c r="U271" i="4"/>
  <c r="T271" i="4"/>
  <c r="S271" i="4"/>
  <c r="R271" i="4"/>
  <c r="Q271" i="4"/>
  <c r="P271" i="4"/>
  <c r="O271" i="4"/>
  <c r="N271" i="4"/>
  <c r="M271" i="4"/>
  <c r="L271" i="4"/>
  <c r="K271" i="4"/>
  <c r="J271" i="4"/>
  <c r="I271" i="4"/>
  <c r="AJ269" i="4"/>
  <c r="AI269" i="4"/>
  <c r="AH269" i="4"/>
  <c r="AG269" i="4"/>
  <c r="AF269" i="4"/>
  <c r="AE269" i="4"/>
  <c r="AD269" i="4"/>
  <c r="AC269" i="4"/>
  <c r="AB269" i="4"/>
  <c r="AA269" i="4"/>
  <c r="Z269" i="4"/>
  <c r="Y269" i="4"/>
  <c r="X269" i="4"/>
  <c r="W269" i="4"/>
  <c r="V269" i="4"/>
  <c r="U269" i="4"/>
  <c r="T269" i="4"/>
  <c r="S269" i="4"/>
  <c r="R269" i="4"/>
  <c r="Q269" i="4"/>
  <c r="P269" i="4"/>
  <c r="O269" i="4"/>
  <c r="N269" i="4"/>
  <c r="M269" i="4"/>
  <c r="L269" i="4"/>
  <c r="K269" i="4"/>
  <c r="J269" i="4"/>
  <c r="I269" i="4"/>
  <c r="AJ268" i="4"/>
  <c r="AI268" i="4"/>
  <c r="AH268" i="4"/>
  <c r="AG268" i="4"/>
  <c r="AF268" i="4"/>
  <c r="AE268" i="4"/>
  <c r="AD268" i="4"/>
  <c r="AC268" i="4"/>
  <c r="AB268" i="4"/>
  <c r="AA268" i="4"/>
  <c r="Z268" i="4"/>
  <c r="Y268" i="4"/>
  <c r="X268" i="4"/>
  <c r="W268" i="4"/>
  <c r="V268" i="4"/>
  <c r="U268" i="4"/>
  <c r="T268" i="4"/>
  <c r="S268" i="4"/>
  <c r="R268" i="4"/>
  <c r="Q268" i="4"/>
  <c r="P268" i="4"/>
  <c r="O268" i="4"/>
  <c r="N268" i="4"/>
  <c r="M268" i="4"/>
  <c r="L268" i="4"/>
  <c r="K268" i="4"/>
  <c r="J268" i="4"/>
  <c r="I268" i="4"/>
  <c r="AJ267" i="4"/>
  <c r="AI267" i="4"/>
  <c r="AH267" i="4"/>
  <c r="AG267" i="4"/>
  <c r="AF267" i="4"/>
  <c r="AE267" i="4"/>
  <c r="AD267" i="4"/>
  <c r="AC267" i="4"/>
  <c r="AB267" i="4"/>
  <c r="AA267" i="4"/>
  <c r="Z267" i="4"/>
  <c r="Y267" i="4"/>
  <c r="X267" i="4"/>
  <c r="W267" i="4"/>
  <c r="V267" i="4"/>
  <c r="U267" i="4"/>
  <c r="T267" i="4"/>
  <c r="S267" i="4"/>
  <c r="R267" i="4"/>
  <c r="Q267" i="4"/>
  <c r="P267" i="4"/>
  <c r="O267" i="4"/>
  <c r="N267" i="4"/>
  <c r="M267" i="4"/>
  <c r="L267" i="4"/>
  <c r="K267" i="4"/>
  <c r="J267" i="4"/>
  <c r="I267" i="4"/>
  <c r="AJ266" i="4"/>
  <c r="AI266" i="4"/>
  <c r="AH266" i="4"/>
  <c r="AG266" i="4"/>
  <c r="AF266" i="4"/>
  <c r="AE266" i="4"/>
  <c r="AD266" i="4"/>
  <c r="AC266" i="4"/>
  <c r="AB266" i="4"/>
  <c r="AA266" i="4"/>
  <c r="Z266" i="4"/>
  <c r="Y266" i="4"/>
  <c r="X266" i="4"/>
  <c r="W266" i="4"/>
  <c r="V266" i="4"/>
  <c r="U266" i="4"/>
  <c r="T266" i="4"/>
  <c r="S266" i="4"/>
  <c r="R266" i="4"/>
  <c r="Q266" i="4"/>
  <c r="P266" i="4"/>
  <c r="O266" i="4"/>
  <c r="N266" i="4"/>
  <c r="M266" i="4"/>
  <c r="L266" i="4"/>
  <c r="K266" i="4"/>
  <c r="J266" i="4"/>
  <c r="I266" i="4"/>
  <c r="AJ265" i="4"/>
  <c r="AI265" i="4"/>
  <c r="AH265" i="4"/>
  <c r="AG265" i="4"/>
  <c r="AF265" i="4"/>
  <c r="AE265" i="4"/>
  <c r="AD265" i="4"/>
  <c r="AC265" i="4"/>
  <c r="AB265" i="4"/>
  <c r="AA265" i="4"/>
  <c r="Z265" i="4"/>
  <c r="Y265" i="4"/>
  <c r="X265" i="4"/>
  <c r="W265" i="4"/>
  <c r="V265" i="4"/>
  <c r="U265" i="4"/>
  <c r="T265" i="4"/>
  <c r="S265" i="4"/>
  <c r="R265" i="4"/>
  <c r="Q265" i="4"/>
  <c r="P265" i="4"/>
  <c r="O265" i="4"/>
  <c r="N265" i="4"/>
  <c r="M265" i="4"/>
  <c r="L265" i="4"/>
  <c r="K265" i="4"/>
  <c r="J265" i="4"/>
  <c r="I265" i="4"/>
  <c r="AJ264" i="4"/>
  <c r="AI264" i="4"/>
  <c r="AH264" i="4"/>
  <c r="AG264" i="4"/>
  <c r="AF264" i="4"/>
  <c r="AE264" i="4"/>
  <c r="AD264" i="4"/>
  <c r="AC264" i="4"/>
  <c r="AB264" i="4"/>
  <c r="AA264" i="4"/>
  <c r="Z264" i="4"/>
  <c r="Y264" i="4"/>
  <c r="X264" i="4"/>
  <c r="W264" i="4"/>
  <c r="V264" i="4"/>
  <c r="U264" i="4"/>
  <c r="T264" i="4"/>
  <c r="S264" i="4"/>
  <c r="R264" i="4"/>
  <c r="Q264" i="4"/>
  <c r="P264" i="4"/>
  <c r="O264" i="4"/>
  <c r="N264" i="4"/>
  <c r="M264" i="4"/>
  <c r="L264" i="4"/>
  <c r="K264" i="4"/>
  <c r="J264" i="4"/>
  <c r="I264" i="4"/>
  <c r="AJ263" i="4"/>
  <c r="AI263" i="4"/>
  <c r="AH263" i="4"/>
  <c r="AG263" i="4"/>
  <c r="AF263" i="4"/>
  <c r="AE263" i="4"/>
  <c r="AD263" i="4"/>
  <c r="AC263" i="4"/>
  <c r="AB263" i="4"/>
  <c r="AA263" i="4"/>
  <c r="Z263" i="4"/>
  <c r="Y263" i="4"/>
  <c r="X263" i="4"/>
  <c r="W263" i="4"/>
  <c r="V263" i="4"/>
  <c r="U263" i="4"/>
  <c r="T263" i="4"/>
  <c r="S263" i="4"/>
  <c r="R263" i="4"/>
  <c r="Q263" i="4"/>
  <c r="P263" i="4"/>
  <c r="O263" i="4"/>
  <c r="N263" i="4"/>
  <c r="M263" i="4"/>
  <c r="L263" i="4"/>
  <c r="K263" i="4"/>
  <c r="J263" i="4"/>
  <c r="I263" i="4"/>
  <c r="AJ262" i="4"/>
  <c r="AI262" i="4"/>
  <c r="AH262" i="4"/>
  <c r="AG262" i="4"/>
  <c r="AF262" i="4"/>
  <c r="AE262" i="4"/>
  <c r="AD262" i="4"/>
  <c r="AC262" i="4"/>
  <c r="AB262" i="4"/>
  <c r="AA262" i="4"/>
  <c r="Z262" i="4"/>
  <c r="Y262" i="4"/>
  <c r="X262" i="4"/>
  <c r="W262" i="4"/>
  <c r="V262" i="4"/>
  <c r="U262" i="4"/>
  <c r="T262" i="4"/>
  <c r="S262" i="4"/>
  <c r="R262" i="4"/>
  <c r="Q262" i="4"/>
  <c r="P262" i="4"/>
  <c r="O262" i="4"/>
  <c r="N262" i="4"/>
  <c r="M262" i="4"/>
  <c r="L262" i="4"/>
  <c r="K262" i="4"/>
  <c r="J262" i="4"/>
  <c r="I262" i="4"/>
  <c r="AJ261" i="4"/>
  <c r="AI261" i="4"/>
  <c r="AH261" i="4"/>
  <c r="AG261" i="4"/>
  <c r="AF261" i="4"/>
  <c r="AE261" i="4"/>
  <c r="AD261" i="4"/>
  <c r="AC261" i="4"/>
  <c r="AB261" i="4"/>
  <c r="AA261" i="4"/>
  <c r="Z261" i="4"/>
  <c r="Y261" i="4"/>
  <c r="X261" i="4"/>
  <c r="W261" i="4"/>
  <c r="V261" i="4"/>
  <c r="U261" i="4"/>
  <c r="T261" i="4"/>
  <c r="S261" i="4"/>
  <c r="R261" i="4"/>
  <c r="Q261" i="4"/>
  <c r="P261" i="4"/>
  <c r="O261" i="4"/>
  <c r="N261" i="4"/>
  <c r="M261" i="4"/>
  <c r="L261" i="4"/>
  <c r="K261" i="4"/>
  <c r="J261" i="4"/>
  <c r="I261" i="4"/>
  <c r="AJ260" i="4"/>
  <c r="AI260" i="4"/>
  <c r="AH260" i="4"/>
  <c r="AG260" i="4"/>
  <c r="AF260" i="4"/>
  <c r="AE260" i="4"/>
  <c r="AD260" i="4"/>
  <c r="AC260" i="4"/>
  <c r="AB260" i="4"/>
  <c r="AA260" i="4"/>
  <c r="Z260" i="4"/>
  <c r="Y260" i="4"/>
  <c r="X260" i="4"/>
  <c r="W260" i="4"/>
  <c r="V260" i="4"/>
  <c r="U260" i="4"/>
  <c r="T260" i="4"/>
  <c r="S260" i="4"/>
  <c r="R260" i="4"/>
  <c r="Q260" i="4"/>
  <c r="P260" i="4"/>
  <c r="O260" i="4"/>
  <c r="N260" i="4"/>
  <c r="M260" i="4"/>
  <c r="L260" i="4"/>
  <c r="K260" i="4"/>
  <c r="J260" i="4"/>
  <c r="I260" i="4"/>
  <c r="AJ259" i="4"/>
  <c r="AI259" i="4"/>
  <c r="AH259" i="4"/>
  <c r="AG259" i="4"/>
  <c r="AF259" i="4"/>
  <c r="AE259" i="4"/>
  <c r="AD259" i="4"/>
  <c r="AC259" i="4"/>
  <c r="AB259" i="4"/>
  <c r="AA259" i="4"/>
  <c r="Z259" i="4"/>
  <c r="Y259" i="4"/>
  <c r="X259" i="4"/>
  <c r="W259" i="4"/>
  <c r="V259" i="4"/>
  <c r="U259" i="4"/>
  <c r="T259" i="4"/>
  <c r="S259" i="4"/>
  <c r="R259" i="4"/>
  <c r="Q259" i="4"/>
  <c r="P259" i="4"/>
  <c r="O259" i="4"/>
  <c r="N259" i="4"/>
  <c r="M259" i="4"/>
  <c r="L259" i="4"/>
  <c r="K259" i="4"/>
  <c r="J259" i="4"/>
  <c r="I259" i="4"/>
  <c r="AJ258" i="4"/>
  <c r="AI258" i="4"/>
  <c r="AH258" i="4"/>
  <c r="AG258" i="4"/>
  <c r="AF258" i="4"/>
  <c r="AE258" i="4"/>
  <c r="AD258" i="4"/>
  <c r="AC258" i="4"/>
  <c r="AB258" i="4"/>
  <c r="AA258" i="4"/>
  <c r="Z258" i="4"/>
  <c r="Y258" i="4"/>
  <c r="X258" i="4"/>
  <c r="W258" i="4"/>
  <c r="V258" i="4"/>
  <c r="U258" i="4"/>
  <c r="T258" i="4"/>
  <c r="S258" i="4"/>
  <c r="R258" i="4"/>
  <c r="Q258" i="4"/>
  <c r="P258" i="4"/>
  <c r="O258" i="4"/>
  <c r="N258" i="4"/>
  <c r="M258" i="4"/>
  <c r="L258" i="4"/>
  <c r="K258" i="4"/>
  <c r="J258" i="4"/>
  <c r="I258" i="4"/>
  <c r="AJ257" i="4"/>
  <c r="AI257" i="4"/>
  <c r="AH257" i="4"/>
  <c r="AG257" i="4"/>
  <c r="AF257" i="4"/>
  <c r="AE257" i="4"/>
  <c r="AD257" i="4"/>
  <c r="AC257" i="4"/>
  <c r="AB257" i="4"/>
  <c r="AA257" i="4"/>
  <c r="Z257" i="4"/>
  <c r="Y257" i="4"/>
  <c r="X257" i="4"/>
  <c r="W257" i="4"/>
  <c r="V257" i="4"/>
  <c r="U257" i="4"/>
  <c r="T257" i="4"/>
  <c r="S257" i="4"/>
  <c r="R257" i="4"/>
  <c r="Q257" i="4"/>
  <c r="P257" i="4"/>
  <c r="O257" i="4"/>
  <c r="N257" i="4"/>
  <c r="M257" i="4"/>
  <c r="L257" i="4"/>
  <c r="K257" i="4"/>
  <c r="J257" i="4"/>
  <c r="I257" i="4"/>
  <c r="AJ256" i="4"/>
  <c r="AI256" i="4"/>
  <c r="AH256" i="4"/>
  <c r="AG256" i="4"/>
  <c r="AF256" i="4"/>
  <c r="AE256" i="4"/>
  <c r="AD256" i="4"/>
  <c r="AC256" i="4"/>
  <c r="AB256" i="4"/>
  <c r="AA256" i="4"/>
  <c r="Z256" i="4"/>
  <c r="Y256" i="4"/>
  <c r="X256" i="4"/>
  <c r="W256" i="4"/>
  <c r="V256" i="4"/>
  <c r="U256" i="4"/>
  <c r="T256" i="4"/>
  <c r="S256" i="4"/>
  <c r="R256" i="4"/>
  <c r="Q256" i="4"/>
  <c r="P256" i="4"/>
  <c r="O256" i="4"/>
  <c r="N256" i="4"/>
  <c r="M256" i="4"/>
  <c r="L256" i="4"/>
  <c r="K256" i="4"/>
  <c r="J256" i="4"/>
  <c r="I256" i="4"/>
  <c r="AJ255" i="4"/>
  <c r="AI255" i="4"/>
  <c r="AH255" i="4"/>
  <c r="AG255" i="4"/>
  <c r="AF255" i="4"/>
  <c r="AE255" i="4"/>
  <c r="AD255" i="4"/>
  <c r="AC255" i="4"/>
  <c r="AB255" i="4"/>
  <c r="AA255" i="4"/>
  <c r="Z255" i="4"/>
  <c r="Y255" i="4"/>
  <c r="X255" i="4"/>
  <c r="W255" i="4"/>
  <c r="V255" i="4"/>
  <c r="U255" i="4"/>
  <c r="T255" i="4"/>
  <c r="S255" i="4"/>
  <c r="R255" i="4"/>
  <c r="Q255" i="4"/>
  <c r="P255" i="4"/>
  <c r="O255" i="4"/>
  <c r="N255" i="4"/>
  <c r="M255" i="4"/>
  <c r="L255" i="4"/>
  <c r="K255" i="4"/>
  <c r="J255" i="4"/>
  <c r="I255" i="4"/>
  <c r="A251" i="4"/>
  <c r="AJ248" i="4"/>
  <c r="AI248" i="4"/>
  <c r="AH248" i="4"/>
  <c r="AG248" i="4"/>
  <c r="AF248" i="4"/>
  <c r="AE248" i="4"/>
  <c r="AD248" i="4"/>
  <c r="AC248" i="4"/>
  <c r="AB248" i="4"/>
  <c r="AA248" i="4"/>
  <c r="Z248" i="4"/>
  <c r="Y248" i="4"/>
  <c r="X248" i="4"/>
  <c r="W248" i="4"/>
  <c r="V248" i="4"/>
  <c r="U248" i="4"/>
  <c r="T248" i="4"/>
  <c r="S248" i="4"/>
  <c r="R248" i="4"/>
  <c r="Q248" i="4"/>
  <c r="P248" i="4"/>
  <c r="O248" i="4"/>
  <c r="N248" i="4"/>
  <c r="M248" i="4"/>
  <c r="L248" i="4"/>
  <c r="K248" i="4"/>
  <c r="J248" i="4"/>
  <c r="I248" i="4"/>
  <c r="AJ245" i="4"/>
  <c r="AI245" i="4"/>
  <c r="AH245" i="4"/>
  <c r="AG245" i="4"/>
  <c r="AF245" i="4"/>
  <c r="AE245" i="4"/>
  <c r="AD245" i="4"/>
  <c r="AC245" i="4"/>
  <c r="AB245" i="4"/>
  <c r="AA245" i="4"/>
  <c r="Z245" i="4"/>
  <c r="Y245" i="4"/>
  <c r="X245" i="4"/>
  <c r="W245" i="4"/>
  <c r="V245" i="4"/>
  <c r="U245" i="4"/>
  <c r="T245" i="4"/>
  <c r="S245" i="4"/>
  <c r="R245" i="4"/>
  <c r="Q245" i="4"/>
  <c r="P245" i="4"/>
  <c r="O245" i="4"/>
  <c r="N245" i="4"/>
  <c r="M245" i="4"/>
  <c r="L245" i="4"/>
  <c r="K245" i="4"/>
  <c r="J245" i="4"/>
  <c r="I245" i="4"/>
  <c r="AJ244" i="4"/>
  <c r="AI244" i="4"/>
  <c r="AH244" i="4"/>
  <c r="AG244" i="4"/>
  <c r="AF244" i="4"/>
  <c r="AE244" i="4"/>
  <c r="AD244" i="4"/>
  <c r="AC244" i="4"/>
  <c r="AB244" i="4"/>
  <c r="AA244" i="4"/>
  <c r="Z244" i="4"/>
  <c r="Y244" i="4"/>
  <c r="X244" i="4"/>
  <c r="W244" i="4"/>
  <c r="V244" i="4"/>
  <c r="U244" i="4"/>
  <c r="T244" i="4"/>
  <c r="S244" i="4"/>
  <c r="R244" i="4"/>
  <c r="Q244" i="4"/>
  <c r="P244" i="4"/>
  <c r="O244" i="4"/>
  <c r="N244" i="4"/>
  <c r="M244" i="4"/>
  <c r="L244" i="4"/>
  <c r="K244" i="4"/>
  <c r="J244" i="4"/>
  <c r="I244" i="4"/>
  <c r="AJ243" i="4"/>
  <c r="AI243" i="4"/>
  <c r="AH243" i="4"/>
  <c r="AG243" i="4"/>
  <c r="AF243" i="4"/>
  <c r="AE243" i="4"/>
  <c r="AD243" i="4"/>
  <c r="AC243" i="4"/>
  <c r="AB243" i="4"/>
  <c r="AA243" i="4"/>
  <c r="Z243" i="4"/>
  <c r="Y243" i="4"/>
  <c r="X243" i="4"/>
  <c r="W243" i="4"/>
  <c r="V243" i="4"/>
  <c r="U243" i="4"/>
  <c r="T243" i="4"/>
  <c r="S243" i="4"/>
  <c r="R243" i="4"/>
  <c r="Q243" i="4"/>
  <c r="P243" i="4"/>
  <c r="O243" i="4"/>
  <c r="N243" i="4"/>
  <c r="M243" i="4"/>
  <c r="L243" i="4"/>
  <c r="K243" i="4"/>
  <c r="J243" i="4"/>
  <c r="I243" i="4"/>
  <c r="AJ242" i="4"/>
  <c r="AI242" i="4"/>
  <c r="AH242" i="4"/>
  <c r="AG242" i="4"/>
  <c r="AF242" i="4"/>
  <c r="AE242" i="4"/>
  <c r="AD242" i="4"/>
  <c r="AC242" i="4"/>
  <c r="AB242" i="4"/>
  <c r="AA242" i="4"/>
  <c r="Z242" i="4"/>
  <c r="Y242" i="4"/>
  <c r="X242" i="4"/>
  <c r="W242" i="4"/>
  <c r="V242" i="4"/>
  <c r="U242" i="4"/>
  <c r="T242" i="4"/>
  <c r="S242" i="4"/>
  <c r="R242" i="4"/>
  <c r="Q242" i="4"/>
  <c r="P242" i="4"/>
  <c r="O242" i="4"/>
  <c r="N242" i="4"/>
  <c r="M242" i="4"/>
  <c r="L242" i="4"/>
  <c r="K242" i="4"/>
  <c r="J242" i="4"/>
  <c r="I242" i="4"/>
  <c r="AJ241" i="4"/>
  <c r="AI241" i="4"/>
  <c r="AH241" i="4"/>
  <c r="AG241" i="4"/>
  <c r="AF241" i="4"/>
  <c r="AE241" i="4"/>
  <c r="AD241" i="4"/>
  <c r="AC241" i="4"/>
  <c r="AB241" i="4"/>
  <c r="AA241" i="4"/>
  <c r="Z241" i="4"/>
  <c r="Y241" i="4"/>
  <c r="X241" i="4"/>
  <c r="W241" i="4"/>
  <c r="V241" i="4"/>
  <c r="U241" i="4"/>
  <c r="T241" i="4"/>
  <c r="S241" i="4"/>
  <c r="R241" i="4"/>
  <c r="Q241" i="4"/>
  <c r="P241" i="4"/>
  <c r="O241" i="4"/>
  <c r="N241" i="4"/>
  <c r="M241" i="4"/>
  <c r="L241" i="4"/>
  <c r="K241" i="4"/>
  <c r="J241" i="4"/>
  <c r="I241" i="4"/>
  <c r="AJ240" i="4"/>
  <c r="AI240" i="4"/>
  <c r="AH240" i="4"/>
  <c r="AG240" i="4"/>
  <c r="AF240" i="4"/>
  <c r="AE240" i="4"/>
  <c r="AD240" i="4"/>
  <c r="AC240" i="4"/>
  <c r="AB240" i="4"/>
  <c r="AA240" i="4"/>
  <c r="Z240" i="4"/>
  <c r="Y240" i="4"/>
  <c r="X240" i="4"/>
  <c r="W240" i="4"/>
  <c r="V240" i="4"/>
  <c r="U240" i="4"/>
  <c r="T240" i="4"/>
  <c r="S240" i="4"/>
  <c r="R240" i="4"/>
  <c r="Q240" i="4"/>
  <c r="P240" i="4"/>
  <c r="O240" i="4"/>
  <c r="N240" i="4"/>
  <c r="M240" i="4"/>
  <c r="L240" i="4"/>
  <c r="K240" i="4"/>
  <c r="J240" i="4"/>
  <c r="I240" i="4"/>
  <c r="AJ239" i="4"/>
  <c r="AI239" i="4"/>
  <c r="AH239" i="4"/>
  <c r="AG239" i="4"/>
  <c r="AF239" i="4"/>
  <c r="AE239" i="4"/>
  <c r="AD239" i="4"/>
  <c r="AC239" i="4"/>
  <c r="AB239" i="4"/>
  <c r="AA239" i="4"/>
  <c r="Z239" i="4"/>
  <c r="Y239" i="4"/>
  <c r="X239" i="4"/>
  <c r="W239" i="4"/>
  <c r="V239" i="4"/>
  <c r="U239" i="4"/>
  <c r="T239" i="4"/>
  <c r="S239" i="4"/>
  <c r="R239" i="4"/>
  <c r="Q239" i="4"/>
  <c r="P239" i="4"/>
  <c r="O239" i="4"/>
  <c r="N239" i="4"/>
  <c r="M239" i="4"/>
  <c r="L239" i="4"/>
  <c r="K239" i="4"/>
  <c r="J239" i="4"/>
  <c r="I239" i="4"/>
  <c r="AJ238" i="4"/>
  <c r="AI238" i="4"/>
  <c r="AH238" i="4"/>
  <c r="AG238" i="4"/>
  <c r="AF238" i="4"/>
  <c r="AE238" i="4"/>
  <c r="AD238" i="4"/>
  <c r="AC238" i="4"/>
  <c r="AB238" i="4"/>
  <c r="AA238" i="4"/>
  <c r="Z238" i="4"/>
  <c r="Y238" i="4"/>
  <c r="X238" i="4"/>
  <c r="W238" i="4"/>
  <c r="V238" i="4"/>
  <c r="U238" i="4"/>
  <c r="T238" i="4"/>
  <c r="S238" i="4"/>
  <c r="R238" i="4"/>
  <c r="Q238" i="4"/>
  <c r="P238" i="4"/>
  <c r="O238" i="4"/>
  <c r="N238" i="4"/>
  <c r="M238" i="4"/>
  <c r="L238" i="4"/>
  <c r="K238" i="4"/>
  <c r="J238" i="4"/>
  <c r="I238" i="4"/>
  <c r="AJ237" i="4"/>
  <c r="AI237" i="4"/>
  <c r="AH237" i="4"/>
  <c r="AG237" i="4"/>
  <c r="AF237" i="4"/>
  <c r="AE237" i="4"/>
  <c r="AD237" i="4"/>
  <c r="AC237" i="4"/>
  <c r="AB237" i="4"/>
  <c r="AA237" i="4"/>
  <c r="Z237" i="4"/>
  <c r="Y237" i="4"/>
  <c r="X237" i="4"/>
  <c r="W237" i="4"/>
  <c r="V237" i="4"/>
  <c r="U237" i="4"/>
  <c r="T237" i="4"/>
  <c r="S237" i="4"/>
  <c r="R237" i="4"/>
  <c r="Q237" i="4"/>
  <c r="P237" i="4"/>
  <c r="O237" i="4"/>
  <c r="N237" i="4"/>
  <c r="M237" i="4"/>
  <c r="L237" i="4"/>
  <c r="K237" i="4"/>
  <c r="J237" i="4"/>
  <c r="I237" i="4"/>
  <c r="AJ236" i="4"/>
  <c r="AI236" i="4"/>
  <c r="AH236" i="4"/>
  <c r="AG236" i="4"/>
  <c r="AF236" i="4"/>
  <c r="AE236" i="4"/>
  <c r="AD236" i="4"/>
  <c r="AC236" i="4"/>
  <c r="AB236" i="4"/>
  <c r="AA236" i="4"/>
  <c r="Z236" i="4"/>
  <c r="Y236" i="4"/>
  <c r="X236" i="4"/>
  <c r="W236" i="4"/>
  <c r="V236" i="4"/>
  <c r="U236" i="4"/>
  <c r="T236" i="4"/>
  <c r="S236" i="4"/>
  <c r="R236" i="4"/>
  <c r="Q236" i="4"/>
  <c r="P236" i="4"/>
  <c r="O236" i="4"/>
  <c r="N236" i="4"/>
  <c r="M236" i="4"/>
  <c r="L236" i="4"/>
  <c r="K236" i="4"/>
  <c r="J236" i="4"/>
  <c r="I236" i="4"/>
  <c r="AJ235" i="4"/>
  <c r="AI235" i="4"/>
  <c r="AH235" i="4"/>
  <c r="AG235" i="4"/>
  <c r="AF235" i="4"/>
  <c r="AE235" i="4"/>
  <c r="AD235" i="4"/>
  <c r="AC235" i="4"/>
  <c r="AB235" i="4"/>
  <c r="AA235" i="4"/>
  <c r="Z235" i="4"/>
  <c r="Y235" i="4"/>
  <c r="X235" i="4"/>
  <c r="W235" i="4"/>
  <c r="V235" i="4"/>
  <c r="U235" i="4"/>
  <c r="T235" i="4"/>
  <c r="S235" i="4"/>
  <c r="R235" i="4"/>
  <c r="Q235" i="4"/>
  <c r="P235" i="4"/>
  <c r="O235" i="4"/>
  <c r="N235" i="4"/>
  <c r="M235" i="4"/>
  <c r="L235" i="4"/>
  <c r="K235" i="4"/>
  <c r="J235" i="4"/>
  <c r="I235" i="4"/>
  <c r="AJ234" i="4"/>
  <c r="AI234" i="4"/>
  <c r="AH234" i="4"/>
  <c r="AG234" i="4"/>
  <c r="AF234" i="4"/>
  <c r="AE234" i="4"/>
  <c r="AD234" i="4"/>
  <c r="AC234" i="4"/>
  <c r="AB234" i="4"/>
  <c r="AA234" i="4"/>
  <c r="Z234" i="4"/>
  <c r="Y234" i="4"/>
  <c r="X234" i="4"/>
  <c r="W234" i="4"/>
  <c r="V234" i="4"/>
  <c r="U234" i="4"/>
  <c r="T234" i="4"/>
  <c r="S234" i="4"/>
  <c r="R234" i="4"/>
  <c r="Q234" i="4"/>
  <c r="P234" i="4"/>
  <c r="O234" i="4"/>
  <c r="N234" i="4"/>
  <c r="M234" i="4"/>
  <c r="L234" i="4"/>
  <c r="K234" i="4"/>
  <c r="J234" i="4"/>
  <c r="I234" i="4"/>
  <c r="AJ233" i="4"/>
  <c r="AI233" i="4"/>
  <c r="AH233" i="4"/>
  <c r="AG233" i="4"/>
  <c r="AF233" i="4"/>
  <c r="AE233" i="4"/>
  <c r="AD233" i="4"/>
  <c r="AC233" i="4"/>
  <c r="AB233" i="4"/>
  <c r="AA233" i="4"/>
  <c r="Z233" i="4"/>
  <c r="Y233" i="4"/>
  <c r="X233" i="4"/>
  <c r="W233" i="4"/>
  <c r="V233" i="4"/>
  <c r="U233" i="4"/>
  <c r="T233" i="4"/>
  <c r="S233" i="4"/>
  <c r="R233" i="4"/>
  <c r="Q233" i="4"/>
  <c r="P233" i="4"/>
  <c r="O233" i="4"/>
  <c r="N233" i="4"/>
  <c r="M233" i="4"/>
  <c r="L233" i="4"/>
  <c r="K233" i="4"/>
  <c r="J233" i="4"/>
  <c r="I233" i="4"/>
  <c r="AJ232" i="4"/>
  <c r="AI232" i="4"/>
  <c r="AH232" i="4"/>
  <c r="AG232" i="4"/>
  <c r="AF232" i="4"/>
  <c r="AE232" i="4"/>
  <c r="AD232" i="4"/>
  <c r="AC232" i="4"/>
  <c r="AB232" i="4"/>
  <c r="AA232" i="4"/>
  <c r="Z232" i="4"/>
  <c r="Y232" i="4"/>
  <c r="X232" i="4"/>
  <c r="W232" i="4"/>
  <c r="V232" i="4"/>
  <c r="U232" i="4"/>
  <c r="T232" i="4"/>
  <c r="S232" i="4"/>
  <c r="R232" i="4"/>
  <c r="Q232" i="4"/>
  <c r="P232" i="4"/>
  <c r="O232" i="4"/>
  <c r="N232" i="4"/>
  <c r="M232" i="4"/>
  <c r="L232" i="4"/>
  <c r="K232" i="4"/>
  <c r="J232" i="4"/>
  <c r="I232" i="4"/>
  <c r="AJ231" i="4"/>
  <c r="AJ246" i="4" s="1"/>
  <c r="AI231" i="4"/>
  <c r="AI246" i="4" s="1"/>
  <c r="AH231" i="4"/>
  <c r="AH246" i="4" s="1"/>
  <c r="AG231" i="4"/>
  <c r="AG246" i="4" s="1"/>
  <c r="AF231" i="4"/>
  <c r="AF246" i="4" s="1"/>
  <c r="AE231" i="4"/>
  <c r="AE246" i="4" s="1"/>
  <c r="AD231" i="4"/>
  <c r="AD246" i="4" s="1"/>
  <c r="AC231" i="4"/>
  <c r="AC246" i="4" s="1"/>
  <c r="AB231" i="4"/>
  <c r="AB246" i="4" s="1"/>
  <c r="AA231" i="4"/>
  <c r="AA246" i="4" s="1"/>
  <c r="Z231" i="4"/>
  <c r="Z246" i="4" s="1"/>
  <c r="Y231" i="4"/>
  <c r="Y246" i="4" s="1"/>
  <c r="X231" i="4"/>
  <c r="X246" i="4" s="1"/>
  <c r="W231" i="4"/>
  <c r="W246" i="4" s="1"/>
  <c r="V231" i="4"/>
  <c r="V246" i="4" s="1"/>
  <c r="U231" i="4"/>
  <c r="U246" i="4" s="1"/>
  <c r="T231" i="4"/>
  <c r="T246" i="4" s="1"/>
  <c r="S231" i="4"/>
  <c r="S246" i="4" s="1"/>
  <c r="R231" i="4"/>
  <c r="R246" i="4" s="1"/>
  <c r="Q231" i="4"/>
  <c r="Q246" i="4" s="1"/>
  <c r="P231" i="4"/>
  <c r="P246" i="4" s="1"/>
  <c r="O231" i="4"/>
  <c r="O246" i="4" s="1"/>
  <c r="N231" i="4"/>
  <c r="N246" i="4" s="1"/>
  <c r="M231" i="4"/>
  <c r="M246" i="4" s="1"/>
  <c r="L231" i="4"/>
  <c r="L246" i="4" s="1"/>
  <c r="K231" i="4"/>
  <c r="K246" i="4" s="1"/>
  <c r="J231" i="4"/>
  <c r="J246" i="4" s="1"/>
  <c r="I231" i="4"/>
  <c r="I246" i="4" s="1"/>
  <c r="A227" i="4"/>
  <c r="AE215" i="4"/>
  <c r="AB215" i="4"/>
  <c r="Z215" i="4"/>
  <c r="Y215" i="4"/>
  <c r="S215" i="4"/>
  <c r="P215" i="4"/>
  <c r="N215" i="4"/>
  <c r="M215" i="4"/>
  <c r="AJ214" i="4"/>
  <c r="AI214" i="4"/>
  <c r="AH214" i="4"/>
  <c r="AG214" i="4"/>
  <c r="AF214" i="4"/>
  <c r="AE214" i="4"/>
  <c r="AD214" i="4"/>
  <c r="AD215" i="4" s="1"/>
  <c r="AC214" i="4"/>
  <c r="AB214" i="4"/>
  <c r="AA214" i="4"/>
  <c r="Z214" i="4"/>
  <c r="Y214" i="4"/>
  <c r="X214" i="4"/>
  <c r="W214" i="4"/>
  <c r="V214" i="4"/>
  <c r="U214" i="4"/>
  <c r="T214" i="4"/>
  <c r="S214" i="4"/>
  <c r="R214" i="4"/>
  <c r="R215" i="4" s="1"/>
  <c r="Q214" i="4"/>
  <c r="P214" i="4"/>
  <c r="O214" i="4"/>
  <c r="N214" i="4"/>
  <c r="M214" i="4"/>
  <c r="L214" i="4"/>
  <c r="K214" i="4"/>
  <c r="J214" i="4"/>
  <c r="I214" i="4"/>
  <c r="AJ213" i="4"/>
  <c r="AJ215" i="4" s="1"/>
  <c r="AI213" i="4"/>
  <c r="AI215" i="4" s="1"/>
  <c r="AH213" i="4"/>
  <c r="AH215" i="4" s="1"/>
  <c r="AG213" i="4"/>
  <c r="AG215" i="4" s="1"/>
  <c r="AF213" i="4"/>
  <c r="AF215" i="4" s="1"/>
  <c r="AE213" i="4"/>
  <c r="AD213" i="4"/>
  <c r="AC213" i="4"/>
  <c r="AC215" i="4" s="1"/>
  <c r="AB213" i="4"/>
  <c r="AA213" i="4"/>
  <c r="AA215" i="4" s="1"/>
  <c r="Z213" i="4"/>
  <c r="Y213" i="4"/>
  <c r="X213" i="4"/>
  <c r="X215" i="4" s="1"/>
  <c r="W213" i="4"/>
  <c r="W215" i="4" s="1"/>
  <c r="V213" i="4"/>
  <c r="V215" i="4" s="1"/>
  <c r="U213" i="4"/>
  <c r="U215" i="4" s="1"/>
  <c r="T213" i="4"/>
  <c r="T215" i="4" s="1"/>
  <c r="S213" i="4"/>
  <c r="R213" i="4"/>
  <c r="Q213" i="4"/>
  <c r="Q215" i="4" s="1"/>
  <c r="P213" i="4"/>
  <c r="O213" i="4"/>
  <c r="O215" i="4" s="1"/>
  <c r="N213" i="4"/>
  <c r="M213" i="4"/>
  <c r="L213" i="4"/>
  <c r="L215" i="4" s="1"/>
  <c r="K213" i="4"/>
  <c r="K215" i="4" s="1"/>
  <c r="J213" i="4"/>
  <c r="J215" i="4" s="1"/>
  <c r="I213" i="4"/>
  <c r="I215" i="4" s="1"/>
  <c r="A209" i="4"/>
  <c r="AK195" i="4"/>
  <c r="AJ195" i="4"/>
  <c r="AI195" i="4"/>
  <c r="AH195" i="4"/>
  <c r="AG195" i="4"/>
  <c r="AF195" i="4"/>
  <c r="AE195" i="4"/>
  <c r="AD195" i="4"/>
  <c r="AC195" i="4"/>
  <c r="AB195" i="4"/>
  <c r="AA195" i="4"/>
  <c r="Z195" i="4"/>
  <c r="Y195" i="4"/>
  <c r="X195" i="4"/>
  <c r="W195" i="4"/>
  <c r="V195" i="4"/>
  <c r="U195" i="4"/>
  <c r="T195" i="4"/>
  <c r="S195" i="4"/>
  <c r="R195" i="4"/>
  <c r="Q195" i="4"/>
  <c r="P195" i="4"/>
  <c r="O195" i="4"/>
  <c r="N195" i="4"/>
  <c r="M195" i="4"/>
  <c r="L195" i="4"/>
  <c r="K195" i="4"/>
  <c r="J195" i="4"/>
  <c r="I195" i="4"/>
  <c r="H195" i="4"/>
  <c r="AJ187" i="4"/>
  <c r="AI187" i="4"/>
  <c r="AH187" i="4"/>
  <c r="AG187" i="4"/>
  <c r="AF187" i="4"/>
  <c r="AE187" i="4"/>
  <c r="AD187" i="4"/>
  <c r="AC187" i="4"/>
  <c r="AB187" i="4"/>
  <c r="AA187" i="4"/>
  <c r="Z187" i="4"/>
  <c r="Y187" i="4"/>
  <c r="X187" i="4"/>
  <c r="W187" i="4"/>
  <c r="V187" i="4"/>
  <c r="U187" i="4"/>
  <c r="T187" i="4"/>
  <c r="S187" i="4"/>
  <c r="R187" i="4"/>
  <c r="Q187" i="4"/>
  <c r="P187" i="4"/>
  <c r="O187" i="4"/>
  <c r="N187" i="4"/>
  <c r="M187" i="4"/>
  <c r="L187" i="4"/>
  <c r="K187" i="4"/>
  <c r="J187" i="4"/>
  <c r="I187" i="4"/>
  <c r="AJ186" i="4"/>
  <c r="AI186" i="4"/>
  <c r="AH186" i="4"/>
  <c r="AG186" i="4"/>
  <c r="AF186" i="4"/>
  <c r="AE186" i="4"/>
  <c r="AD186" i="4"/>
  <c r="AC186" i="4"/>
  <c r="AB186" i="4"/>
  <c r="AA186" i="4"/>
  <c r="Z186" i="4"/>
  <c r="Y186" i="4"/>
  <c r="X186" i="4"/>
  <c r="W186" i="4"/>
  <c r="V186" i="4"/>
  <c r="U186" i="4"/>
  <c r="T186" i="4"/>
  <c r="S186" i="4"/>
  <c r="R186" i="4"/>
  <c r="Q186" i="4"/>
  <c r="P186" i="4"/>
  <c r="O186" i="4"/>
  <c r="N186" i="4"/>
  <c r="M186" i="4"/>
  <c r="L186" i="4"/>
  <c r="K186" i="4"/>
  <c r="J186" i="4"/>
  <c r="I186" i="4"/>
  <c r="AJ185" i="4"/>
  <c r="AI185" i="4"/>
  <c r="AH185" i="4"/>
  <c r="AG185" i="4"/>
  <c r="AF185" i="4"/>
  <c r="AE185" i="4"/>
  <c r="AD185" i="4"/>
  <c r="AC185" i="4"/>
  <c r="AB185" i="4"/>
  <c r="AA185" i="4"/>
  <c r="Z185" i="4"/>
  <c r="Y185" i="4"/>
  <c r="X185" i="4"/>
  <c r="W185" i="4"/>
  <c r="V185" i="4"/>
  <c r="U185" i="4"/>
  <c r="T185" i="4"/>
  <c r="S185" i="4"/>
  <c r="R185" i="4"/>
  <c r="Q185" i="4"/>
  <c r="P185" i="4"/>
  <c r="O185" i="4"/>
  <c r="N185" i="4"/>
  <c r="M185" i="4"/>
  <c r="L185" i="4"/>
  <c r="K185" i="4"/>
  <c r="J185" i="4"/>
  <c r="I185" i="4"/>
  <c r="AJ184" i="4"/>
  <c r="AI184" i="4"/>
  <c r="AH184" i="4"/>
  <c r="AG184" i="4"/>
  <c r="AF184" i="4"/>
  <c r="AE184" i="4"/>
  <c r="AD184" i="4"/>
  <c r="AC184" i="4"/>
  <c r="AB184" i="4"/>
  <c r="AA184" i="4"/>
  <c r="Z184" i="4"/>
  <c r="Y184" i="4"/>
  <c r="X184" i="4"/>
  <c r="W184" i="4"/>
  <c r="V184" i="4"/>
  <c r="U184" i="4"/>
  <c r="T184" i="4"/>
  <c r="S184" i="4"/>
  <c r="R184" i="4"/>
  <c r="Q184" i="4"/>
  <c r="P184" i="4"/>
  <c r="O184" i="4"/>
  <c r="N184" i="4"/>
  <c r="M184" i="4"/>
  <c r="L184" i="4"/>
  <c r="K184" i="4"/>
  <c r="J184" i="4"/>
  <c r="I184" i="4"/>
  <c r="AJ183" i="4"/>
  <c r="AI183" i="4"/>
  <c r="AH183" i="4"/>
  <c r="AG183" i="4"/>
  <c r="AF183" i="4"/>
  <c r="AE183" i="4"/>
  <c r="AD183" i="4"/>
  <c r="AC183" i="4"/>
  <c r="AB183" i="4"/>
  <c r="AA183" i="4"/>
  <c r="Z183" i="4"/>
  <c r="Y183" i="4"/>
  <c r="X183" i="4"/>
  <c r="W183" i="4"/>
  <c r="V183" i="4"/>
  <c r="U183" i="4"/>
  <c r="T183" i="4"/>
  <c r="S183" i="4"/>
  <c r="R183" i="4"/>
  <c r="Q183" i="4"/>
  <c r="P183" i="4"/>
  <c r="O183" i="4"/>
  <c r="N183" i="4"/>
  <c r="M183" i="4"/>
  <c r="L183" i="4"/>
  <c r="K183" i="4"/>
  <c r="J183" i="4"/>
  <c r="I183" i="4"/>
  <c r="AJ182" i="4"/>
  <c r="AI182" i="4"/>
  <c r="AH182" i="4"/>
  <c r="AG182" i="4"/>
  <c r="AF182" i="4"/>
  <c r="AE182" i="4"/>
  <c r="AD182" i="4"/>
  <c r="AC182" i="4"/>
  <c r="AB182" i="4"/>
  <c r="AA182" i="4"/>
  <c r="Z182" i="4"/>
  <c r="Y182" i="4"/>
  <c r="X182" i="4"/>
  <c r="W182" i="4"/>
  <c r="V182" i="4"/>
  <c r="U182" i="4"/>
  <c r="T182" i="4"/>
  <c r="S182" i="4"/>
  <c r="R182" i="4"/>
  <c r="Q182" i="4"/>
  <c r="P182" i="4"/>
  <c r="O182" i="4"/>
  <c r="N182" i="4"/>
  <c r="M182" i="4"/>
  <c r="L182" i="4"/>
  <c r="K182" i="4"/>
  <c r="J182" i="4"/>
  <c r="I182" i="4"/>
  <c r="AJ181" i="4"/>
  <c r="AI181" i="4"/>
  <c r="AH181" i="4"/>
  <c r="AG181" i="4"/>
  <c r="AF181" i="4"/>
  <c r="AE181" i="4"/>
  <c r="AD181" i="4"/>
  <c r="AC181" i="4"/>
  <c r="AB181" i="4"/>
  <c r="AA181" i="4"/>
  <c r="Z181" i="4"/>
  <c r="Y181" i="4"/>
  <c r="X181" i="4"/>
  <c r="W181" i="4"/>
  <c r="V181" i="4"/>
  <c r="U181" i="4"/>
  <c r="T181" i="4"/>
  <c r="S181" i="4"/>
  <c r="R181" i="4"/>
  <c r="Q181" i="4"/>
  <c r="P181" i="4"/>
  <c r="O181" i="4"/>
  <c r="N181" i="4"/>
  <c r="M181" i="4"/>
  <c r="L181" i="4"/>
  <c r="K181" i="4"/>
  <c r="J181" i="4"/>
  <c r="I181" i="4"/>
  <c r="AJ180" i="4"/>
  <c r="AI180" i="4"/>
  <c r="AH180" i="4"/>
  <c r="AG180" i="4"/>
  <c r="AF180" i="4"/>
  <c r="AE180" i="4"/>
  <c r="AD180" i="4"/>
  <c r="AC180" i="4"/>
  <c r="AB180" i="4"/>
  <c r="AA180" i="4"/>
  <c r="Z180" i="4"/>
  <c r="Y180" i="4"/>
  <c r="X180" i="4"/>
  <c r="W180" i="4"/>
  <c r="V180" i="4"/>
  <c r="U180" i="4"/>
  <c r="T180" i="4"/>
  <c r="S180" i="4"/>
  <c r="R180" i="4"/>
  <c r="Q180" i="4"/>
  <c r="P180" i="4"/>
  <c r="O180" i="4"/>
  <c r="N180" i="4"/>
  <c r="M180" i="4"/>
  <c r="L180" i="4"/>
  <c r="K180" i="4"/>
  <c r="J180" i="4"/>
  <c r="I180" i="4"/>
  <c r="AJ179" i="4"/>
  <c r="AI179" i="4"/>
  <c r="AH179" i="4"/>
  <c r="AG179" i="4"/>
  <c r="AF179" i="4"/>
  <c r="AE179" i="4"/>
  <c r="AD179" i="4"/>
  <c r="AC179" i="4"/>
  <c r="AB179" i="4"/>
  <c r="AA179" i="4"/>
  <c r="Z179" i="4"/>
  <c r="Y179" i="4"/>
  <c r="X179" i="4"/>
  <c r="W179" i="4"/>
  <c r="V179" i="4"/>
  <c r="U179" i="4"/>
  <c r="T179" i="4"/>
  <c r="S179" i="4"/>
  <c r="R179" i="4"/>
  <c r="Q179" i="4"/>
  <c r="P179" i="4"/>
  <c r="O179" i="4"/>
  <c r="N179" i="4"/>
  <c r="M179" i="4"/>
  <c r="L179" i="4"/>
  <c r="K179" i="4"/>
  <c r="J179" i="4"/>
  <c r="I179" i="4"/>
  <c r="AJ175" i="4"/>
  <c r="AI175" i="4"/>
  <c r="AH175" i="4"/>
  <c r="AG175" i="4"/>
  <c r="AF175" i="4"/>
  <c r="AE175" i="4"/>
  <c r="AD175" i="4"/>
  <c r="AC175" i="4"/>
  <c r="AB175" i="4"/>
  <c r="AA175" i="4"/>
  <c r="Z175" i="4"/>
  <c r="Y175" i="4"/>
  <c r="X175" i="4"/>
  <c r="W175" i="4"/>
  <c r="V175" i="4"/>
  <c r="U175" i="4"/>
  <c r="T175" i="4"/>
  <c r="S175" i="4"/>
  <c r="R175" i="4"/>
  <c r="Q175" i="4"/>
  <c r="P175" i="4"/>
  <c r="O175" i="4"/>
  <c r="N175" i="4"/>
  <c r="M175" i="4"/>
  <c r="L175" i="4"/>
  <c r="K175" i="4"/>
  <c r="J175" i="4"/>
  <c r="I175" i="4"/>
  <c r="AJ174" i="4"/>
  <c r="AI174" i="4"/>
  <c r="AH174" i="4"/>
  <c r="AG174" i="4"/>
  <c r="AF174" i="4"/>
  <c r="AE174" i="4"/>
  <c r="AD174" i="4"/>
  <c r="AC174" i="4"/>
  <c r="AB174" i="4"/>
  <c r="AA174" i="4"/>
  <c r="Z174" i="4"/>
  <c r="Y174" i="4"/>
  <c r="X174" i="4"/>
  <c r="W174" i="4"/>
  <c r="V174" i="4"/>
  <c r="U174" i="4"/>
  <c r="T174" i="4"/>
  <c r="S174" i="4"/>
  <c r="R174" i="4"/>
  <c r="Q174" i="4"/>
  <c r="P174" i="4"/>
  <c r="O174" i="4"/>
  <c r="N174" i="4"/>
  <c r="M174" i="4"/>
  <c r="L174" i="4"/>
  <c r="K174" i="4"/>
  <c r="J174" i="4"/>
  <c r="I174" i="4"/>
  <c r="AJ173" i="4"/>
  <c r="AI173" i="4"/>
  <c r="AH173" i="4"/>
  <c r="AG173" i="4"/>
  <c r="AF173" i="4"/>
  <c r="AE173" i="4"/>
  <c r="AD173" i="4"/>
  <c r="AC173" i="4"/>
  <c r="AB173" i="4"/>
  <c r="AA173" i="4"/>
  <c r="Z173" i="4"/>
  <c r="Y173" i="4"/>
  <c r="X173" i="4"/>
  <c r="W173" i="4"/>
  <c r="V173" i="4"/>
  <c r="U173" i="4"/>
  <c r="T173" i="4"/>
  <c r="S173" i="4"/>
  <c r="R173" i="4"/>
  <c r="Q173" i="4"/>
  <c r="P173" i="4"/>
  <c r="O173" i="4"/>
  <c r="N173" i="4"/>
  <c r="M173" i="4"/>
  <c r="L173" i="4"/>
  <c r="K173" i="4"/>
  <c r="J173" i="4"/>
  <c r="I173" i="4"/>
  <c r="AJ172" i="4"/>
  <c r="AI172" i="4"/>
  <c r="AH172" i="4"/>
  <c r="AG172" i="4"/>
  <c r="AF172" i="4"/>
  <c r="AE172" i="4"/>
  <c r="AD172" i="4"/>
  <c r="AC172" i="4"/>
  <c r="AB172" i="4"/>
  <c r="AA172" i="4"/>
  <c r="Z172" i="4"/>
  <c r="Y172" i="4"/>
  <c r="X172" i="4"/>
  <c r="W172" i="4"/>
  <c r="V172" i="4"/>
  <c r="U172" i="4"/>
  <c r="T172" i="4"/>
  <c r="S172" i="4"/>
  <c r="R172" i="4"/>
  <c r="Q172" i="4"/>
  <c r="P172" i="4"/>
  <c r="O172" i="4"/>
  <c r="N172" i="4"/>
  <c r="M172" i="4"/>
  <c r="L172" i="4"/>
  <c r="K172" i="4"/>
  <c r="J172" i="4"/>
  <c r="I172" i="4"/>
  <c r="AJ171" i="4"/>
  <c r="AI171" i="4"/>
  <c r="AH171" i="4"/>
  <c r="AG171" i="4"/>
  <c r="AF171" i="4"/>
  <c r="AE171" i="4"/>
  <c r="AD171" i="4"/>
  <c r="AC171" i="4"/>
  <c r="AB171" i="4"/>
  <c r="AA171" i="4"/>
  <c r="Z171" i="4"/>
  <c r="Y171" i="4"/>
  <c r="X171" i="4"/>
  <c r="W171" i="4"/>
  <c r="V171" i="4"/>
  <c r="U171" i="4"/>
  <c r="T171" i="4"/>
  <c r="S171" i="4"/>
  <c r="R171" i="4"/>
  <c r="Q171" i="4"/>
  <c r="P171" i="4"/>
  <c r="O171" i="4"/>
  <c r="N171" i="4"/>
  <c r="M171" i="4"/>
  <c r="L171" i="4"/>
  <c r="K171" i="4"/>
  <c r="J171" i="4"/>
  <c r="I171" i="4"/>
  <c r="AJ170" i="4"/>
  <c r="AI170" i="4"/>
  <c r="AH170" i="4"/>
  <c r="AG170" i="4"/>
  <c r="AF170" i="4"/>
  <c r="AE170" i="4"/>
  <c r="AD170" i="4"/>
  <c r="AC170" i="4"/>
  <c r="AB170" i="4"/>
  <c r="AA170" i="4"/>
  <c r="Z170" i="4"/>
  <c r="Y170" i="4"/>
  <c r="X170" i="4"/>
  <c r="W170" i="4"/>
  <c r="V170" i="4"/>
  <c r="U170" i="4"/>
  <c r="T170" i="4"/>
  <c r="S170" i="4"/>
  <c r="R170" i="4"/>
  <c r="Q170" i="4"/>
  <c r="P170" i="4"/>
  <c r="O170" i="4"/>
  <c r="N170" i="4"/>
  <c r="M170" i="4"/>
  <c r="L170" i="4"/>
  <c r="K170" i="4"/>
  <c r="J170" i="4"/>
  <c r="I170" i="4"/>
  <c r="AJ169" i="4"/>
  <c r="AI169" i="4"/>
  <c r="AH169" i="4"/>
  <c r="AG169" i="4"/>
  <c r="AF169" i="4"/>
  <c r="AE169" i="4"/>
  <c r="AD169" i="4"/>
  <c r="AC169" i="4"/>
  <c r="AB169" i="4"/>
  <c r="AA169" i="4"/>
  <c r="Z169" i="4"/>
  <c r="Y169" i="4"/>
  <c r="X169" i="4"/>
  <c r="W169" i="4"/>
  <c r="V169" i="4"/>
  <c r="U169" i="4"/>
  <c r="T169" i="4"/>
  <c r="S169" i="4"/>
  <c r="R169" i="4"/>
  <c r="Q169" i="4"/>
  <c r="P169" i="4"/>
  <c r="O169" i="4"/>
  <c r="N169" i="4"/>
  <c r="M169" i="4"/>
  <c r="L169" i="4"/>
  <c r="K169" i="4"/>
  <c r="J169" i="4"/>
  <c r="I169" i="4"/>
  <c r="AJ168" i="4"/>
  <c r="AI168" i="4"/>
  <c r="AH168" i="4"/>
  <c r="AG168" i="4"/>
  <c r="AF168" i="4"/>
  <c r="AE168" i="4"/>
  <c r="AD168" i="4"/>
  <c r="AC168" i="4"/>
  <c r="AB168" i="4"/>
  <c r="AA168" i="4"/>
  <c r="Z168" i="4"/>
  <c r="Y168" i="4"/>
  <c r="X168" i="4"/>
  <c r="W168" i="4"/>
  <c r="V168" i="4"/>
  <c r="U168" i="4"/>
  <c r="T168" i="4"/>
  <c r="S168" i="4"/>
  <c r="R168" i="4"/>
  <c r="Q168" i="4"/>
  <c r="P168" i="4"/>
  <c r="O168" i="4"/>
  <c r="N168" i="4"/>
  <c r="M168" i="4"/>
  <c r="L168" i="4"/>
  <c r="K168" i="4"/>
  <c r="J168" i="4"/>
  <c r="I168" i="4"/>
  <c r="AJ167" i="4"/>
  <c r="AI167" i="4"/>
  <c r="AH167" i="4"/>
  <c r="AG167" i="4"/>
  <c r="AF167" i="4"/>
  <c r="AE167" i="4"/>
  <c r="AD167" i="4"/>
  <c r="AC167" i="4"/>
  <c r="AB167" i="4"/>
  <c r="AA167" i="4"/>
  <c r="Z167" i="4"/>
  <c r="Y167" i="4"/>
  <c r="X167" i="4"/>
  <c r="W167" i="4"/>
  <c r="V167" i="4"/>
  <c r="U167" i="4"/>
  <c r="T167" i="4"/>
  <c r="S167" i="4"/>
  <c r="R167" i="4"/>
  <c r="Q167" i="4"/>
  <c r="P167" i="4"/>
  <c r="O167" i="4"/>
  <c r="N167" i="4"/>
  <c r="M167" i="4"/>
  <c r="L167" i="4"/>
  <c r="K167" i="4"/>
  <c r="J167" i="4"/>
  <c r="I167" i="4"/>
  <c r="AJ166" i="4"/>
  <c r="AI166" i="4"/>
  <c r="AH166" i="4"/>
  <c r="AG166" i="4"/>
  <c r="AF166" i="4"/>
  <c r="AE166" i="4"/>
  <c r="AD166" i="4"/>
  <c r="AC166" i="4"/>
  <c r="AB166" i="4"/>
  <c r="AA166" i="4"/>
  <c r="Z166" i="4"/>
  <c r="Y166" i="4"/>
  <c r="X166" i="4"/>
  <c r="W166" i="4"/>
  <c r="V166" i="4"/>
  <c r="U166" i="4"/>
  <c r="T166" i="4"/>
  <c r="S166" i="4"/>
  <c r="R166" i="4"/>
  <c r="Q166" i="4"/>
  <c r="P166" i="4"/>
  <c r="O166" i="4"/>
  <c r="N166" i="4"/>
  <c r="M166" i="4"/>
  <c r="L166" i="4"/>
  <c r="K166" i="4"/>
  <c r="J166" i="4"/>
  <c r="I166" i="4"/>
  <c r="AJ165" i="4"/>
  <c r="AI165" i="4"/>
  <c r="AH165" i="4"/>
  <c r="AG165" i="4"/>
  <c r="AF165" i="4"/>
  <c r="AE165" i="4"/>
  <c r="AD165" i="4"/>
  <c r="AC165" i="4"/>
  <c r="AB165" i="4"/>
  <c r="AA165" i="4"/>
  <c r="Z165" i="4"/>
  <c r="Y165" i="4"/>
  <c r="X165" i="4"/>
  <c r="W165" i="4"/>
  <c r="V165" i="4"/>
  <c r="U165" i="4"/>
  <c r="T165" i="4"/>
  <c r="S165" i="4"/>
  <c r="R165" i="4"/>
  <c r="Q165" i="4"/>
  <c r="P165" i="4"/>
  <c r="O165" i="4"/>
  <c r="N165" i="4"/>
  <c r="M165" i="4"/>
  <c r="L165" i="4"/>
  <c r="K165" i="4"/>
  <c r="J165" i="4"/>
  <c r="I165" i="4"/>
  <c r="A161" i="4"/>
  <c r="AJ153" i="4"/>
  <c r="AI153" i="4"/>
  <c r="AH153" i="4"/>
  <c r="AG153" i="4"/>
  <c r="AF153" i="4"/>
  <c r="AE153" i="4"/>
  <c r="AD153" i="4"/>
  <c r="AC153" i="4"/>
  <c r="AB153" i="4"/>
  <c r="AA153" i="4"/>
  <c r="Z153" i="4"/>
  <c r="Y153" i="4"/>
  <c r="X153" i="4"/>
  <c r="W153" i="4"/>
  <c r="V153" i="4"/>
  <c r="U153" i="4"/>
  <c r="T153" i="4"/>
  <c r="S153" i="4"/>
  <c r="R153" i="4"/>
  <c r="Q153" i="4"/>
  <c r="P153" i="4"/>
  <c r="O153" i="4"/>
  <c r="N153" i="4"/>
  <c r="M153" i="4"/>
  <c r="L153" i="4"/>
  <c r="K153" i="4"/>
  <c r="J153" i="4"/>
  <c r="I153" i="4"/>
  <c r="AJ152" i="4"/>
  <c r="AI152" i="4"/>
  <c r="AH152" i="4"/>
  <c r="AG152" i="4"/>
  <c r="AF152" i="4"/>
  <c r="AE152" i="4"/>
  <c r="AD152" i="4"/>
  <c r="AC152" i="4"/>
  <c r="AB152" i="4"/>
  <c r="AA152" i="4"/>
  <c r="Z152" i="4"/>
  <c r="Y152" i="4"/>
  <c r="X152" i="4"/>
  <c r="W152" i="4"/>
  <c r="V152" i="4"/>
  <c r="U152" i="4"/>
  <c r="T152" i="4"/>
  <c r="S152" i="4"/>
  <c r="R152" i="4"/>
  <c r="Q152" i="4"/>
  <c r="P152" i="4"/>
  <c r="O152" i="4"/>
  <c r="N152" i="4"/>
  <c r="M152" i="4"/>
  <c r="L152" i="4"/>
  <c r="K152" i="4"/>
  <c r="J152" i="4"/>
  <c r="I152" i="4"/>
  <c r="AJ151" i="4"/>
  <c r="AI151" i="4"/>
  <c r="AH151" i="4"/>
  <c r="AG151" i="4"/>
  <c r="AF151" i="4"/>
  <c r="AE151" i="4"/>
  <c r="AD151" i="4"/>
  <c r="AC151" i="4"/>
  <c r="AB151" i="4"/>
  <c r="AA151" i="4"/>
  <c r="Z151" i="4"/>
  <c r="Y151" i="4"/>
  <c r="X151" i="4"/>
  <c r="W151" i="4"/>
  <c r="V151" i="4"/>
  <c r="U151" i="4"/>
  <c r="T151" i="4"/>
  <c r="S151" i="4"/>
  <c r="R151" i="4"/>
  <c r="Q151" i="4"/>
  <c r="P151" i="4"/>
  <c r="O151" i="4"/>
  <c r="N151" i="4"/>
  <c r="M151" i="4"/>
  <c r="L151" i="4"/>
  <c r="K151" i="4"/>
  <c r="J151" i="4"/>
  <c r="I151" i="4"/>
  <c r="AJ150" i="4"/>
  <c r="AI150" i="4"/>
  <c r="AH150" i="4"/>
  <c r="AG150" i="4"/>
  <c r="AF150" i="4"/>
  <c r="AE150" i="4"/>
  <c r="AD150" i="4"/>
  <c r="AC150" i="4"/>
  <c r="AB150" i="4"/>
  <c r="AA150" i="4"/>
  <c r="Z150" i="4"/>
  <c r="Y150" i="4"/>
  <c r="X150" i="4"/>
  <c r="W150" i="4"/>
  <c r="V150" i="4"/>
  <c r="U150" i="4"/>
  <c r="T150" i="4"/>
  <c r="S150" i="4"/>
  <c r="R150" i="4"/>
  <c r="Q150" i="4"/>
  <c r="P150" i="4"/>
  <c r="O150" i="4"/>
  <c r="N150" i="4"/>
  <c r="M150" i="4"/>
  <c r="L150" i="4"/>
  <c r="K150" i="4"/>
  <c r="J150" i="4"/>
  <c r="I150" i="4"/>
  <c r="AJ149" i="4"/>
  <c r="AI149" i="4"/>
  <c r="AH149" i="4"/>
  <c r="AG149" i="4"/>
  <c r="AF149" i="4"/>
  <c r="AE149" i="4"/>
  <c r="AD149" i="4"/>
  <c r="AC149" i="4"/>
  <c r="AB149" i="4"/>
  <c r="AA149" i="4"/>
  <c r="Z149" i="4"/>
  <c r="Y149" i="4"/>
  <c r="X149" i="4"/>
  <c r="W149" i="4"/>
  <c r="V149" i="4"/>
  <c r="U149" i="4"/>
  <c r="T149" i="4"/>
  <c r="S149" i="4"/>
  <c r="R149" i="4"/>
  <c r="Q149" i="4"/>
  <c r="P149" i="4"/>
  <c r="O149" i="4"/>
  <c r="N149" i="4"/>
  <c r="M149" i="4"/>
  <c r="L149" i="4"/>
  <c r="K149" i="4"/>
  <c r="J149" i="4"/>
  <c r="I149" i="4"/>
  <c r="AJ148" i="4"/>
  <c r="AI148" i="4"/>
  <c r="AH148" i="4"/>
  <c r="AG148" i="4"/>
  <c r="AF148" i="4"/>
  <c r="AE148" i="4"/>
  <c r="AD148" i="4"/>
  <c r="AC148" i="4"/>
  <c r="AB148" i="4"/>
  <c r="AA148" i="4"/>
  <c r="Z148" i="4"/>
  <c r="Y148" i="4"/>
  <c r="X148" i="4"/>
  <c r="W148" i="4"/>
  <c r="V148" i="4"/>
  <c r="U148" i="4"/>
  <c r="T148" i="4"/>
  <c r="S148" i="4"/>
  <c r="R148" i="4"/>
  <c r="Q148" i="4"/>
  <c r="P148" i="4"/>
  <c r="O148" i="4"/>
  <c r="N148" i="4"/>
  <c r="M148" i="4"/>
  <c r="L148" i="4"/>
  <c r="K148" i="4"/>
  <c r="J148" i="4"/>
  <c r="I148" i="4"/>
  <c r="A144" i="4"/>
  <c r="AJ135" i="4"/>
  <c r="AI135" i="4"/>
  <c r="AH135" i="4"/>
  <c r="AG135" i="4"/>
  <c r="AF135" i="4"/>
  <c r="AE135" i="4"/>
  <c r="AD135" i="4"/>
  <c r="AC135" i="4"/>
  <c r="AB135" i="4"/>
  <c r="AA135" i="4"/>
  <c r="Z135" i="4"/>
  <c r="Y135" i="4"/>
  <c r="X135" i="4"/>
  <c r="W135" i="4"/>
  <c r="V135" i="4"/>
  <c r="U135" i="4"/>
  <c r="T135" i="4"/>
  <c r="S135" i="4"/>
  <c r="R135" i="4"/>
  <c r="Q135" i="4"/>
  <c r="P135" i="4"/>
  <c r="O135" i="4"/>
  <c r="N135" i="4"/>
  <c r="M135" i="4"/>
  <c r="L135" i="4"/>
  <c r="K135" i="4"/>
  <c r="J135" i="4"/>
  <c r="I135" i="4"/>
  <c r="AJ134" i="4"/>
  <c r="AI134" i="4"/>
  <c r="AH134" i="4"/>
  <c r="AG134" i="4"/>
  <c r="AF134" i="4"/>
  <c r="AE134" i="4"/>
  <c r="AD134" i="4"/>
  <c r="AC134" i="4"/>
  <c r="AB134" i="4"/>
  <c r="AA134" i="4"/>
  <c r="Z134" i="4"/>
  <c r="Y134" i="4"/>
  <c r="X134" i="4"/>
  <c r="W134" i="4"/>
  <c r="V134" i="4"/>
  <c r="U134" i="4"/>
  <c r="T134" i="4"/>
  <c r="S134" i="4"/>
  <c r="R134" i="4"/>
  <c r="Q134" i="4"/>
  <c r="P134" i="4"/>
  <c r="O134" i="4"/>
  <c r="N134" i="4"/>
  <c r="M134" i="4"/>
  <c r="L134" i="4"/>
  <c r="K134" i="4"/>
  <c r="J134" i="4"/>
  <c r="I134" i="4"/>
  <c r="AJ133" i="4"/>
  <c r="AI133" i="4"/>
  <c r="AH133" i="4"/>
  <c r="AG133" i="4"/>
  <c r="AF133" i="4"/>
  <c r="AE133" i="4"/>
  <c r="AD133" i="4"/>
  <c r="AC133" i="4"/>
  <c r="AB133" i="4"/>
  <c r="AA133" i="4"/>
  <c r="Z133" i="4"/>
  <c r="Y133" i="4"/>
  <c r="X133" i="4"/>
  <c r="W133" i="4"/>
  <c r="V133" i="4"/>
  <c r="U133" i="4"/>
  <c r="T133" i="4"/>
  <c r="S133" i="4"/>
  <c r="R133" i="4"/>
  <c r="Q133" i="4"/>
  <c r="P133" i="4"/>
  <c r="O133" i="4"/>
  <c r="N133" i="4"/>
  <c r="M133" i="4"/>
  <c r="L133" i="4"/>
  <c r="K133" i="4"/>
  <c r="J133" i="4"/>
  <c r="I133" i="4"/>
  <c r="AJ132" i="4"/>
  <c r="AI132" i="4"/>
  <c r="AH132" i="4"/>
  <c r="AG132" i="4"/>
  <c r="AF132" i="4"/>
  <c r="AE132" i="4"/>
  <c r="AD132" i="4"/>
  <c r="AC132" i="4"/>
  <c r="AB132" i="4"/>
  <c r="AA132" i="4"/>
  <c r="Z132" i="4"/>
  <c r="Y132" i="4"/>
  <c r="X132" i="4"/>
  <c r="W132" i="4"/>
  <c r="V132" i="4"/>
  <c r="U132" i="4"/>
  <c r="T132" i="4"/>
  <c r="S132" i="4"/>
  <c r="R132" i="4"/>
  <c r="Q132" i="4"/>
  <c r="P132" i="4"/>
  <c r="O132" i="4"/>
  <c r="N132" i="4"/>
  <c r="M132" i="4"/>
  <c r="L132" i="4"/>
  <c r="K132" i="4"/>
  <c r="J132" i="4"/>
  <c r="I132" i="4"/>
  <c r="AJ131" i="4"/>
  <c r="AI131" i="4"/>
  <c r="AH131" i="4"/>
  <c r="AG131" i="4"/>
  <c r="AF131" i="4"/>
  <c r="AE131" i="4"/>
  <c r="AD131" i="4"/>
  <c r="AC131" i="4"/>
  <c r="AB131" i="4"/>
  <c r="AA131" i="4"/>
  <c r="Z131" i="4"/>
  <c r="Y131" i="4"/>
  <c r="X131" i="4"/>
  <c r="W131" i="4"/>
  <c r="V131" i="4"/>
  <c r="U131" i="4"/>
  <c r="T131" i="4"/>
  <c r="S131" i="4"/>
  <c r="R131" i="4"/>
  <c r="Q131" i="4"/>
  <c r="P131" i="4"/>
  <c r="O131" i="4"/>
  <c r="N131" i="4"/>
  <c r="M131" i="4"/>
  <c r="L131" i="4"/>
  <c r="K131" i="4"/>
  <c r="J131" i="4"/>
  <c r="I131" i="4"/>
  <c r="AJ130" i="4"/>
  <c r="AI130" i="4"/>
  <c r="AH130" i="4"/>
  <c r="AG130" i="4"/>
  <c r="AF130" i="4"/>
  <c r="AE130" i="4"/>
  <c r="AD130" i="4"/>
  <c r="AC130" i="4"/>
  <c r="AB130" i="4"/>
  <c r="AA130" i="4"/>
  <c r="Z130" i="4"/>
  <c r="Y130" i="4"/>
  <c r="X130" i="4"/>
  <c r="W130" i="4"/>
  <c r="V130" i="4"/>
  <c r="U130" i="4"/>
  <c r="T130" i="4"/>
  <c r="S130" i="4"/>
  <c r="R130" i="4"/>
  <c r="Q130" i="4"/>
  <c r="P130" i="4"/>
  <c r="O130" i="4"/>
  <c r="N130" i="4"/>
  <c r="M130" i="4"/>
  <c r="L130" i="4"/>
  <c r="K130" i="4"/>
  <c r="J130" i="4"/>
  <c r="I130" i="4"/>
  <c r="A126" i="4"/>
  <c r="L117" i="4"/>
  <c r="K117" i="4"/>
  <c r="J117" i="4"/>
  <c r="I117" i="4"/>
  <c r="L116" i="4"/>
  <c r="K116" i="4"/>
  <c r="J116" i="4"/>
  <c r="I116" i="4"/>
  <c r="L115" i="4"/>
  <c r="K115" i="4"/>
  <c r="J115" i="4"/>
  <c r="I115" i="4"/>
  <c r="L114" i="4"/>
  <c r="K114" i="4"/>
  <c r="J114" i="4"/>
  <c r="I114" i="4"/>
  <c r="L113" i="4"/>
  <c r="K113" i="4"/>
  <c r="J113" i="4"/>
  <c r="I113" i="4"/>
  <c r="L112" i="4"/>
  <c r="K112" i="4"/>
  <c r="J112" i="4"/>
  <c r="I112" i="4"/>
  <c r="A108" i="4"/>
  <c r="L105" i="4"/>
  <c r="K105" i="4"/>
  <c r="J105" i="4"/>
  <c r="I105" i="4"/>
  <c r="L103" i="4"/>
  <c r="K103" i="4"/>
  <c r="J103" i="4"/>
  <c r="I103" i="4"/>
  <c r="L102" i="4"/>
  <c r="K102" i="4"/>
  <c r="J102" i="4"/>
  <c r="I102" i="4"/>
  <c r="L101" i="4"/>
  <c r="K101" i="4"/>
  <c r="J101" i="4"/>
  <c r="I101" i="4"/>
  <c r="L99" i="4"/>
  <c r="K99" i="4"/>
  <c r="J99" i="4"/>
  <c r="I99" i="4"/>
  <c r="L98" i="4"/>
  <c r="K98" i="4"/>
  <c r="J98" i="4"/>
  <c r="I98" i="4"/>
  <c r="L97" i="4"/>
  <c r="K97" i="4"/>
  <c r="J97" i="4"/>
  <c r="I97" i="4"/>
  <c r="L96" i="4"/>
  <c r="K96" i="4"/>
  <c r="J96" i="4"/>
  <c r="I96" i="4"/>
  <c r="L95" i="4"/>
  <c r="K95" i="4"/>
  <c r="J95" i="4"/>
  <c r="I95" i="4"/>
  <c r="L94" i="4"/>
  <c r="K94" i="4"/>
  <c r="J94" i="4"/>
  <c r="I94" i="4"/>
  <c r="L93" i="4"/>
  <c r="K93" i="4"/>
  <c r="J93" i="4"/>
  <c r="I93" i="4"/>
  <c r="L92" i="4"/>
  <c r="K92" i="4"/>
  <c r="J92" i="4"/>
  <c r="I92" i="4"/>
  <c r="L91" i="4"/>
  <c r="K91" i="4"/>
  <c r="J91" i="4"/>
  <c r="I91" i="4"/>
  <c r="L90" i="4"/>
  <c r="K90" i="4"/>
  <c r="J90" i="4"/>
  <c r="I90" i="4"/>
  <c r="L89" i="4"/>
  <c r="K89" i="4"/>
  <c r="J89" i="4"/>
  <c r="I89" i="4"/>
  <c r="L88" i="4"/>
  <c r="K88" i="4"/>
  <c r="J88" i="4"/>
  <c r="I88" i="4"/>
  <c r="L87" i="4"/>
  <c r="K87" i="4"/>
  <c r="J87" i="4"/>
  <c r="I87" i="4"/>
  <c r="L86" i="4"/>
  <c r="K86" i="4"/>
  <c r="J86" i="4"/>
  <c r="I86" i="4"/>
  <c r="L85" i="4"/>
  <c r="K85" i="4"/>
  <c r="J85" i="4"/>
  <c r="I85" i="4"/>
  <c r="A81" i="4"/>
  <c r="AJ77" i="4"/>
  <c r="AI77" i="4"/>
  <c r="AH77" i="4"/>
  <c r="AG77" i="4"/>
  <c r="AF77" i="4"/>
  <c r="AE77" i="4"/>
  <c r="AD77" i="4"/>
  <c r="AC77" i="4"/>
  <c r="AB77" i="4"/>
  <c r="AA77" i="4"/>
  <c r="Z77" i="4"/>
  <c r="Y77" i="4"/>
  <c r="X77" i="4"/>
  <c r="W77" i="4"/>
  <c r="V77" i="4"/>
  <c r="U77" i="4"/>
  <c r="T77" i="4"/>
  <c r="S77" i="4"/>
  <c r="R77" i="4"/>
  <c r="Q77" i="4"/>
  <c r="P77" i="4"/>
  <c r="O77" i="4"/>
  <c r="N77" i="4"/>
  <c r="M77" i="4"/>
  <c r="L77" i="4"/>
  <c r="K77" i="4"/>
  <c r="J77" i="4"/>
  <c r="I77" i="4"/>
  <c r="AJ75" i="4"/>
  <c r="AI75" i="4"/>
  <c r="AH75" i="4"/>
  <c r="AG75" i="4"/>
  <c r="AF75" i="4"/>
  <c r="AE75" i="4"/>
  <c r="AD75" i="4"/>
  <c r="AC75" i="4"/>
  <c r="AB75" i="4"/>
  <c r="AA75" i="4"/>
  <c r="Z75" i="4"/>
  <c r="Y75" i="4"/>
  <c r="X75" i="4"/>
  <c r="W75" i="4"/>
  <c r="V75" i="4"/>
  <c r="U75" i="4"/>
  <c r="T75" i="4"/>
  <c r="S75" i="4"/>
  <c r="R75" i="4"/>
  <c r="Q75" i="4"/>
  <c r="P75" i="4"/>
  <c r="O75" i="4"/>
  <c r="N75" i="4"/>
  <c r="M75" i="4"/>
  <c r="L75" i="4"/>
  <c r="K75" i="4"/>
  <c r="J75" i="4"/>
  <c r="I75" i="4"/>
  <c r="AJ74" i="4"/>
  <c r="AI74" i="4"/>
  <c r="AH74" i="4"/>
  <c r="AG74" i="4"/>
  <c r="AF74" i="4"/>
  <c r="AE74" i="4"/>
  <c r="AD74" i="4"/>
  <c r="AC74" i="4"/>
  <c r="AB74" i="4"/>
  <c r="AA74" i="4"/>
  <c r="Z74" i="4"/>
  <c r="Y74" i="4"/>
  <c r="X74" i="4"/>
  <c r="W74" i="4"/>
  <c r="V74" i="4"/>
  <c r="U74" i="4"/>
  <c r="T74" i="4"/>
  <c r="S74" i="4"/>
  <c r="R74" i="4"/>
  <c r="Q74" i="4"/>
  <c r="P74" i="4"/>
  <c r="O74" i="4"/>
  <c r="N74" i="4"/>
  <c r="M74" i="4"/>
  <c r="L74" i="4"/>
  <c r="K74" i="4"/>
  <c r="J74" i="4"/>
  <c r="I74" i="4"/>
  <c r="AJ73" i="4"/>
  <c r="AI73" i="4"/>
  <c r="AH73" i="4"/>
  <c r="AG73" i="4"/>
  <c r="AF73" i="4"/>
  <c r="AE73" i="4"/>
  <c r="AD73" i="4"/>
  <c r="AC73" i="4"/>
  <c r="AB73" i="4"/>
  <c r="AA73" i="4"/>
  <c r="Z73" i="4"/>
  <c r="Y73" i="4"/>
  <c r="X73" i="4"/>
  <c r="W73" i="4"/>
  <c r="V73" i="4"/>
  <c r="U73" i="4"/>
  <c r="T73" i="4"/>
  <c r="S73" i="4"/>
  <c r="R73" i="4"/>
  <c r="Q73" i="4"/>
  <c r="P73" i="4"/>
  <c r="O73" i="4"/>
  <c r="N73" i="4"/>
  <c r="M73" i="4"/>
  <c r="L73" i="4"/>
  <c r="K73" i="4"/>
  <c r="J73" i="4"/>
  <c r="I73" i="4"/>
  <c r="AJ71" i="4"/>
  <c r="AI71" i="4"/>
  <c r="AH71" i="4"/>
  <c r="AG71" i="4"/>
  <c r="AF71" i="4"/>
  <c r="AE71" i="4"/>
  <c r="AD71" i="4"/>
  <c r="AC71" i="4"/>
  <c r="AB71" i="4"/>
  <c r="AA71" i="4"/>
  <c r="Z71" i="4"/>
  <c r="Y71" i="4"/>
  <c r="X71" i="4"/>
  <c r="W71" i="4"/>
  <c r="V71" i="4"/>
  <c r="U71" i="4"/>
  <c r="T71" i="4"/>
  <c r="S71" i="4"/>
  <c r="R71" i="4"/>
  <c r="Q71" i="4"/>
  <c r="P71" i="4"/>
  <c r="O71" i="4"/>
  <c r="N71" i="4"/>
  <c r="M71" i="4"/>
  <c r="L71" i="4"/>
  <c r="K71" i="4"/>
  <c r="J71" i="4"/>
  <c r="I71" i="4"/>
  <c r="AJ70" i="4"/>
  <c r="AI70" i="4"/>
  <c r="AH70" i="4"/>
  <c r="AG70" i="4"/>
  <c r="AF70" i="4"/>
  <c r="AE70" i="4"/>
  <c r="AD70" i="4"/>
  <c r="AC70" i="4"/>
  <c r="AB70" i="4"/>
  <c r="AA70" i="4"/>
  <c r="Z70" i="4"/>
  <c r="Y70" i="4"/>
  <c r="X70" i="4"/>
  <c r="W70" i="4"/>
  <c r="V70" i="4"/>
  <c r="U70" i="4"/>
  <c r="T70" i="4"/>
  <c r="S70" i="4"/>
  <c r="R70" i="4"/>
  <c r="Q70" i="4"/>
  <c r="P70" i="4"/>
  <c r="O70" i="4"/>
  <c r="N70" i="4"/>
  <c r="M70" i="4"/>
  <c r="L70" i="4"/>
  <c r="K70" i="4"/>
  <c r="J70" i="4"/>
  <c r="I70" i="4"/>
  <c r="AJ69" i="4"/>
  <c r="AI69" i="4"/>
  <c r="AH69" i="4"/>
  <c r="AG69" i="4"/>
  <c r="AF69" i="4"/>
  <c r="AE69" i="4"/>
  <c r="AD69" i="4"/>
  <c r="AC69" i="4"/>
  <c r="AB69" i="4"/>
  <c r="AA69" i="4"/>
  <c r="Z69" i="4"/>
  <c r="Y69" i="4"/>
  <c r="X69" i="4"/>
  <c r="W69" i="4"/>
  <c r="V69" i="4"/>
  <c r="U69" i="4"/>
  <c r="T69" i="4"/>
  <c r="S69" i="4"/>
  <c r="R69" i="4"/>
  <c r="Q69" i="4"/>
  <c r="P69" i="4"/>
  <c r="O69" i="4"/>
  <c r="N69" i="4"/>
  <c r="M69" i="4"/>
  <c r="L69" i="4"/>
  <c r="K69" i="4"/>
  <c r="J69" i="4"/>
  <c r="I69" i="4"/>
  <c r="AJ68" i="4"/>
  <c r="AI68" i="4"/>
  <c r="AH68" i="4"/>
  <c r="AG68" i="4"/>
  <c r="AF68" i="4"/>
  <c r="AE68" i="4"/>
  <c r="AD68" i="4"/>
  <c r="AC68" i="4"/>
  <c r="AB68" i="4"/>
  <c r="AA68" i="4"/>
  <c r="Z68" i="4"/>
  <c r="Y68" i="4"/>
  <c r="X68" i="4"/>
  <c r="W68" i="4"/>
  <c r="V68" i="4"/>
  <c r="U68" i="4"/>
  <c r="T68" i="4"/>
  <c r="S68" i="4"/>
  <c r="R68" i="4"/>
  <c r="Q68" i="4"/>
  <c r="P68" i="4"/>
  <c r="O68" i="4"/>
  <c r="N68" i="4"/>
  <c r="M68" i="4"/>
  <c r="L68" i="4"/>
  <c r="K68" i="4"/>
  <c r="J68" i="4"/>
  <c r="I68" i="4"/>
  <c r="AJ67" i="4"/>
  <c r="AI67" i="4"/>
  <c r="AH67" i="4"/>
  <c r="AG67" i="4"/>
  <c r="AF67" i="4"/>
  <c r="AE67" i="4"/>
  <c r="AD67" i="4"/>
  <c r="AC67" i="4"/>
  <c r="AB67" i="4"/>
  <c r="AA67" i="4"/>
  <c r="Z67" i="4"/>
  <c r="Y67" i="4"/>
  <c r="X67" i="4"/>
  <c r="W67" i="4"/>
  <c r="V67" i="4"/>
  <c r="U67" i="4"/>
  <c r="T67" i="4"/>
  <c r="S67" i="4"/>
  <c r="R67" i="4"/>
  <c r="Q67" i="4"/>
  <c r="P67" i="4"/>
  <c r="O67" i="4"/>
  <c r="N67" i="4"/>
  <c r="M67" i="4"/>
  <c r="L67" i="4"/>
  <c r="K67" i="4"/>
  <c r="J67" i="4"/>
  <c r="I67" i="4"/>
  <c r="AJ66" i="4"/>
  <c r="AI66" i="4"/>
  <c r="AH66" i="4"/>
  <c r="AG66" i="4"/>
  <c r="AF66" i="4"/>
  <c r="AE66" i="4"/>
  <c r="AD66" i="4"/>
  <c r="AC66" i="4"/>
  <c r="AB66" i="4"/>
  <c r="AA66" i="4"/>
  <c r="Z66" i="4"/>
  <c r="Y66" i="4"/>
  <c r="X66" i="4"/>
  <c r="W66" i="4"/>
  <c r="V66" i="4"/>
  <c r="U66" i="4"/>
  <c r="T66" i="4"/>
  <c r="S66" i="4"/>
  <c r="R66" i="4"/>
  <c r="Q66" i="4"/>
  <c r="P66" i="4"/>
  <c r="O66" i="4"/>
  <c r="N66" i="4"/>
  <c r="M66" i="4"/>
  <c r="L66" i="4"/>
  <c r="K66" i="4"/>
  <c r="J66" i="4"/>
  <c r="I66" i="4"/>
  <c r="AJ65" i="4"/>
  <c r="AI65" i="4"/>
  <c r="AH65" i="4"/>
  <c r="AG65" i="4"/>
  <c r="AF65" i="4"/>
  <c r="AE65" i="4"/>
  <c r="AD65" i="4"/>
  <c r="AC65" i="4"/>
  <c r="AB65" i="4"/>
  <c r="AA65" i="4"/>
  <c r="Z65" i="4"/>
  <c r="Y65" i="4"/>
  <c r="X65" i="4"/>
  <c r="W65" i="4"/>
  <c r="V65" i="4"/>
  <c r="U65" i="4"/>
  <c r="T65" i="4"/>
  <c r="S65" i="4"/>
  <c r="R65" i="4"/>
  <c r="Q65" i="4"/>
  <c r="P65" i="4"/>
  <c r="O65" i="4"/>
  <c r="N65" i="4"/>
  <c r="M65" i="4"/>
  <c r="L65" i="4"/>
  <c r="K65" i="4"/>
  <c r="J65" i="4"/>
  <c r="I65" i="4"/>
  <c r="AJ64" i="4"/>
  <c r="AI64" i="4"/>
  <c r="AH64" i="4"/>
  <c r="AG64" i="4"/>
  <c r="AF64" i="4"/>
  <c r="AE64" i="4"/>
  <c r="AD64" i="4"/>
  <c r="AC64" i="4"/>
  <c r="AB64" i="4"/>
  <c r="AA64" i="4"/>
  <c r="Z64" i="4"/>
  <c r="Y64" i="4"/>
  <c r="X64" i="4"/>
  <c r="W64" i="4"/>
  <c r="V64" i="4"/>
  <c r="U64" i="4"/>
  <c r="T64" i="4"/>
  <c r="S64" i="4"/>
  <c r="R64" i="4"/>
  <c r="Q64" i="4"/>
  <c r="P64" i="4"/>
  <c r="O64" i="4"/>
  <c r="N64" i="4"/>
  <c r="M64" i="4"/>
  <c r="L64" i="4"/>
  <c r="K64" i="4"/>
  <c r="J64" i="4"/>
  <c r="I64" i="4"/>
  <c r="AJ63" i="4"/>
  <c r="AI63" i="4"/>
  <c r="AH63" i="4"/>
  <c r="AG63" i="4"/>
  <c r="AF63" i="4"/>
  <c r="AE63" i="4"/>
  <c r="AD63" i="4"/>
  <c r="AC63" i="4"/>
  <c r="AB63" i="4"/>
  <c r="AA63" i="4"/>
  <c r="Z63" i="4"/>
  <c r="Y63" i="4"/>
  <c r="X63" i="4"/>
  <c r="W63" i="4"/>
  <c r="V63" i="4"/>
  <c r="U63" i="4"/>
  <c r="T63" i="4"/>
  <c r="S63" i="4"/>
  <c r="R63" i="4"/>
  <c r="Q63" i="4"/>
  <c r="P63" i="4"/>
  <c r="O63" i="4"/>
  <c r="N63" i="4"/>
  <c r="M63" i="4"/>
  <c r="L63" i="4"/>
  <c r="K63" i="4"/>
  <c r="J63" i="4"/>
  <c r="I63" i="4"/>
  <c r="AJ62" i="4"/>
  <c r="AI62" i="4"/>
  <c r="AH62" i="4"/>
  <c r="AG62" i="4"/>
  <c r="AF62" i="4"/>
  <c r="AE62" i="4"/>
  <c r="AD62" i="4"/>
  <c r="AC62" i="4"/>
  <c r="AB62" i="4"/>
  <c r="AA62" i="4"/>
  <c r="Z62" i="4"/>
  <c r="Y62" i="4"/>
  <c r="X62" i="4"/>
  <c r="W62" i="4"/>
  <c r="V62" i="4"/>
  <c r="U62" i="4"/>
  <c r="T62" i="4"/>
  <c r="S62" i="4"/>
  <c r="R62" i="4"/>
  <c r="Q62" i="4"/>
  <c r="P62" i="4"/>
  <c r="O62" i="4"/>
  <c r="N62" i="4"/>
  <c r="M62" i="4"/>
  <c r="L62" i="4"/>
  <c r="K62" i="4"/>
  <c r="J62" i="4"/>
  <c r="I62" i="4"/>
  <c r="AJ61" i="4"/>
  <c r="AI61" i="4"/>
  <c r="AH61" i="4"/>
  <c r="AG61" i="4"/>
  <c r="AF61" i="4"/>
  <c r="AE61" i="4"/>
  <c r="AD61" i="4"/>
  <c r="AC61" i="4"/>
  <c r="AB61" i="4"/>
  <c r="AA61" i="4"/>
  <c r="Z61" i="4"/>
  <c r="Y61" i="4"/>
  <c r="X61" i="4"/>
  <c r="W61" i="4"/>
  <c r="V61" i="4"/>
  <c r="U61" i="4"/>
  <c r="T61" i="4"/>
  <c r="S61" i="4"/>
  <c r="R61" i="4"/>
  <c r="Q61" i="4"/>
  <c r="P61" i="4"/>
  <c r="O61" i="4"/>
  <c r="N61" i="4"/>
  <c r="M61" i="4"/>
  <c r="L61" i="4"/>
  <c r="K61" i="4"/>
  <c r="J61" i="4"/>
  <c r="I61" i="4"/>
  <c r="AJ60" i="4"/>
  <c r="AI60" i="4"/>
  <c r="AH60" i="4"/>
  <c r="AG60" i="4"/>
  <c r="AF60" i="4"/>
  <c r="AE60" i="4"/>
  <c r="AD60" i="4"/>
  <c r="AC60" i="4"/>
  <c r="AB60" i="4"/>
  <c r="AA60" i="4"/>
  <c r="Z60" i="4"/>
  <c r="Y60" i="4"/>
  <c r="X60" i="4"/>
  <c r="W60" i="4"/>
  <c r="V60" i="4"/>
  <c r="U60" i="4"/>
  <c r="T60" i="4"/>
  <c r="S60" i="4"/>
  <c r="R60" i="4"/>
  <c r="Q60" i="4"/>
  <c r="P60" i="4"/>
  <c r="O60" i="4"/>
  <c r="N60" i="4"/>
  <c r="M60" i="4"/>
  <c r="L60" i="4"/>
  <c r="K60" i="4"/>
  <c r="J60" i="4"/>
  <c r="I60" i="4"/>
  <c r="AJ59" i="4"/>
  <c r="AI59" i="4"/>
  <c r="AH59" i="4"/>
  <c r="AG59" i="4"/>
  <c r="AF59" i="4"/>
  <c r="AE59" i="4"/>
  <c r="AD59" i="4"/>
  <c r="AC59" i="4"/>
  <c r="AB59" i="4"/>
  <c r="AA59" i="4"/>
  <c r="Z59" i="4"/>
  <c r="Y59" i="4"/>
  <c r="X59" i="4"/>
  <c r="W59" i="4"/>
  <c r="V59" i="4"/>
  <c r="U59" i="4"/>
  <c r="T59" i="4"/>
  <c r="S59" i="4"/>
  <c r="R59" i="4"/>
  <c r="Q59" i="4"/>
  <c r="P59" i="4"/>
  <c r="O59" i="4"/>
  <c r="N59" i="4"/>
  <c r="M59" i="4"/>
  <c r="L59" i="4"/>
  <c r="K59" i="4"/>
  <c r="J59" i="4"/>
  <c r="I59" i="4"/>
  <c r="AJ58" i="4"/>
  <c r="AI58" i="4"/>
  <c r="AH58" i="4"/>
  <c r="AG58" i="4"/>
  <c r="AF58" i="4"/>
  <c r="AE58" i="4"/>
  <c r="AD58" i="4"/>
  <c r="AC58" i="4"/>
  <c r="AB58" i="4"/>
  <c r="AA58" i="4"/>
  <c r="Z58" i="4"/>
  <c r="Y58" i="4"/>
  <c r="X58" i="4"/>
  <c r="W58" i="4"/>
  <c r="V58" i="4"/>
  <c r="U58" i="4"/>
  <c r="T58" i="4"/>
  <c r="S58" i="4"/>
  <c r="R58" i="4"/>
  <c r="Q58" i="4"/>
  <c r="P58" i="4"/>
  <c r="O58" i="4"/>
  <c r="N58" i="4"/>
  <c r="M58" i="4"/>
  <c r="L58" i="4"/>
  <c r="K58" i="4"/>
  <c r="J58" i="4"/>
  <c r="I58" i="4"/>
  <c r="AJ57" i="4"/>
  <c r="AI57" i="4"/>
  <c r="AH57" i="4"/>
  <c r="AG57" i="4"/>
  <c r="AF57" i="4"/>
  <c r="AE57" i="4"/>
  <c r="AD57" i="4"/>
  <c r="AC57" i="4"/>
  <c r="AB57" i="4"/>
  <c r="AA57" i="4"/>
  <c r="Z57" i="4"/>
  <c r="Y57" i="4"/>
  <c r="X57" i="4"/>
  <c r="W57" i="4"/>
  <c r="V57" i="4"/>
  <c r="U57" i="4"/>
  <c r="T57" i="4"/>
  <c r="S57" i="4"/>
  <c r="R57" i="4"/>
  <c r="Q57" i="4"/>
  <c r="P57" i="4"/>
  <c r="O57" i="4"/>
  <c r="N57" i="4"/>
  <c r="M57" i="4"/>
  <c r="L57" i="4"/>
  <c r="K57" i="4"/>
  <c r="J57" i="4"/>
  <c r="I57" i="4"/>
  <c r="A53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AJ47" i="4"/>
  <c r="AI47" i="4"/>
  <c r="AH47" i="4"/>
  <c r="AG47" i="4"/>
  <c r="AF47" i="4"/>
  <c r="AE47" i="4"/>
  <c r="AD47" i="4"/>
  <c r="AC47" i="4"/>
  <c r="AB47" i="4"/>
  <c r="AA47" i="4"/>
  <c r="Z47" i="4"/>
  <c r="Y47" i="4"/>
  <c r="X47" i="4"/>
  <c r="W47" i="4"/>
  <c r="V47" i="4"/>
  <c r="U47" i="4"/>
  <c r="T47" i="4"/>
  <c r="S47" i="4"/>
  <c r="R47" i="4"/>
  <c r="Q47" i="4"/>
  <c r="P47" i="4"/>
  <c r="O47" i="4"/>
  <c r="N47" i="4"/>
  <c r="M47" i="4"/>
  <c r="L47" i="4"/>
  <c r="K47" i="4"/>
  <c r="J47" i="4"/>
  <c r="I47" i="4"/>
  <c r="AJ46" i="4"/>
  <c r="AI46" i="4"/>
  <c r="AH46" i="4"/>
  <c r="AG46" i="4"/>
  <c r="AF46" i="4"/>
  <c r="AE46" i="4"/>
  <c r="AD46" i="4"/>
  <c r="AC46" i="4"/>
  <c r="AB46" i="4"/>
  <c r="AA46" i="4"/>
  <c r="Z46" i="4"/>
  <c r="Y46" i="4"/>
  <c r="X46" i="4"/>
  <c r="W46" i="4"/>
  <c r="V46" i="4"/>
  <c r="U46" i="4"/>
  <c r="T46" i="4"/>
  <c r="S46" i="4"/>
  <c r="R46" i="4"/>
  <c r="Q46" i="4"/>
  <c r="P46" i="4"/>
  <c r="O46" i="4"/>
  <c r="N46" i="4"/>
  <c r="M46" i="4"/>
  <c r="L46" i="4"/>
  <c r="K46" i="4"/>
  <c r="J46" i="4"/>
  <c r="I46" i="4"/>
  <c r="AJ45" i="4"/>
  <c r="AI45" i="4"/>
  <c r="AH45" i="4"/>
  <c r="AG45" i="4"/>
  <c r="AF45" i="4"/>
  <c r="AE45" i="4"/>
  <c r="AD45" i="4"/>
  <c r="AC45" i="4"/>
  <c r="AB45" i="4"/>
  <c r="AA45" i="4"/>
  <c r="Z45" i="4"/>
  <c r="Y45" i="4"/>
  <c r="X45" i="4"/>
  <c r="W45" i="4"/>
  <c r="V45" i="4"/>
  <c r="U45" i="4"/>
  <c r="T45" i="4"/>
  <c r="S45" i="4"/>
  <c r="R45" i="4"/>
  <c r="Q45" i="4"/>
  <c r="P45" i="4"/>
  <c r="O45" i="4"/>
  <c r="N45" i="4"/>
  <c r="M45" i="4"/>
  <c r="L45" i="4"/>
  <c r="K45" i="4"/>
  <c r="J45" i="4"/>
  <c r="I45" i="4"/>
  <c r="AJ44" i="4"/>
  <c r="AI44" i="4"/>
  <c r="AH44" i="4"/>
  <c r="AG44" i="4"/>
  <c r="AF44" i="4"/>
  <c r="AE44" i="4"/>
  <c r="AD44" i="4"/>
  <c r="AC44" i="4"/>
  <c r="AB44" i="4"/>
  <c r="AA44" i="4"/>
  <c r="Z44" i="4"/>
  <c r="Y44" i="4"/>
  <c r="X44" i="4"/>
  <c r="W44" i="4"/>
  <c r="V44" i="4"/>
  <c r="U44" i="4"/>
  <c r="T44" i="4"/>
  <c r="S44" i="4"/>
  <c r="R44" i="4"/>
  <c r="Q44" i="4"/>
  <c r="P44" i="4"/>
  <c r="O44" i="4"/>
  <c r="N44" i="4"/>
  <c r="M44" i="4"/>
  <c r="L44" i="4"/>
  <c r="K44" i="4"/>
  <c r="J44" i="4"/>
  <c r="I44" i="4"/>
  <c r="AJ43" i="4"/>
  <c r="AI43" i="4"/>
  <c r="AH43" i="4"/>
  <c r="AG43" i="4"/>
  <c r="AF43" i="4"/>
  <c r="AE43" i="4"/>
  <c r="AD43" i="4"/>
  <c r="AC43" i="4"/>
  <c r="AB43" i="4"/>
  <c r="AA43" i="4"/>
  <c r="Z43" i="4"/>
  <c r="Y43" i="4"/>
  <c r="X43" i="4"/>
  <c r="W43" i="4"/>
  <c r="V43" i="4"/>
  <c r="U43" i="4"/>
  <c r="T43" i="4"/>
  <c r="S43" i="4"/>
  <c r="R43" i="4"/>
  <c r="Q43" i="4"/>
  <c r="P43" i="4"/>
  <c r="O43" i="4"/>
  <c r="N43" i="4"/>
  <c r="M43" i="4"/>
  <c r="L43" i="4"/>
  <c r="K43" i="4"/>
  <c r="J43" i="4"/>
  <c r="I43" i="4"/>
  <c r="AJ42" i="4"/>
  <c r="AI42" i="4"/>
  <c r="AH42" i="4"/>
  <c r="AG42" i="4"/>
  <c r="AF42" i="4"/>
  <c r="AE42" i="4"/>
  <c r="AD42" i="4"/>
  <c r="AC42" i="4"/>
  <c r="AB42" i="4"/>
  <c r="AA42" i="4"/>
  <c r="Z42" i="4"/>
  <c r="Y42" i="4"/>
  <c r="X42" i="4"/>
  <c r="W42" i="4"/>
  <c r="V42" i="4"/>
  <c r="U42" i="4"/>
  <c r="T42" i="4"/>
  <c r="S42" i="4"/>
  <c r="R42" i="4"/>
  <c r="Q42" i="4"/>
  <c r="P42" i="4"/>
  <c r="O42" i="4"/>
  <c r="N42" i="4"/>
  <c r="M42" i="4"/>
  <c r="L42" i="4"/>
  <c r="K42" i="4"/>
  <c r="J42" i="4"/>
  <c r="I42" i="4"/>
  <c r="AJ41" i="4"/>
  <c r="AI41" i="4"/>
  <c r="AH41" i="4"/>
  <c r="AG41" i="4"/>
  <c r="AF41" i="4"/>
  <c r="AE41" i="4"/>
  <c r="AD41" i="4"/>
  <c r="AC41" i="4"/>
  <c r="AB41" i="4"/>
  <c r="AA41" i="4"/>
  <c r="Z41" i="4"/>
  <c r="Y41" i="4"/>
  <c r="X41" i="4"/>
  <c r="W41" i="4"/>
  <c r="V41" i="4"/>
  <c r="U41" i="4"/>
  <c r="T41" i="4"/>
  <c r="S41" i="4"/>
  <c r="R41" i="4"/>
  <c r="Q41" i="4"/>
  <c r="P41" i="4"/>
  <c r="O41" i="4"/>
  <c r="N41" i="4"/>
  <c r="M41" i="4"/>
  <c r="L41" i="4"/>
  <c r="K41" i="4"/>
  <c r="J41" i="4"/>
  <c r="I41" i="4"/>
  <c r="AJ40" i="4"/>
  <c r="AI40" i="4"/>
  <c r="AH40" i="4"/>
  <c r="AG40" i="4"/>
  <c r="AF40" i="4"/>
  <c r="AE40" i="4"/>
  <c r="AD40" i="4"/>
  <c r="AC40" i="4"/>
  <c r="AB40" i="4"/>
  <c r="AA40" i="4"/>
  <c r="Z40" i="4"/>
  <c r="Y40" i="4"/>
  <c r="X40" i="4"/>
  <c r="W40" i="4"/>
  <c r="V40" i="4"/>
  <c r="U40" i="4"/>
  <c r="T40" i="4"/>
  <c r="S40" i="4"/>
  <c r="R40" i="4"/>
  <c r="Q40" i="4"/>
  <c r="P40" i="4"/>
  <c r="O40" i="4"/>
  <c r="N40" i="4"/>
  <c r="M40" i="4"/>
  <c r="L40" i="4"/>
  <c r="K40" i="4"/>
  <c r="J40" i="4"/>
  <c r="I40" i="4"/>
  <c r="AJ39" i="4"/>
  <c r="AI39" i="4"/>
  <c r="AH39" i="4"/>
  <c r="AG39" i="4"/>
  <c r="AF39" i="4"/>
  <c r="AE39" i="4"/>
  <c r="AD39" i="4"/>
  <c r="AC39" i="4"/>
  <c r="AB39" i="4"/>
  <c r="AA39" i="4"/>
  <c r="Z39" i="4"/>
  <c r="Y39" i="4"/>
  <c r="X39" i="4"/>
  <c r="W39" i="4"/>
  <c r="V39" i="4"/>
  <c r="U39" i="4"/>
  <c r="T39" i="4"/>
  <c r="S39" i="4"/>
  <c r="R39" i="4"/>
  <c r="Q39" i="4"/>
  <c r="P39" i="4"/>
  <c r="O39" i="4"/>
  <c r="N39" i="4"/>
  <c r="M39" i="4"/>
  <c r="L39" i="4"/>
  <c r="K39" i="4"/>
  <c r="J39" i="4"/>
  <c r="I39" i="4"/>
  <c r="AJ38" i="4"/>
  <c r="AI38" i="4"/>
  <c r="AH38" i="4"/>
  <c r="AG38" i="4"/>
  <c r="AF38" i="4"/>
  <c r="AE38" i="4"/>
  <c r="AD38" i="4"/>
  <c r="AC38" i="4"/>
  <c r="AB38" i="4"/>
  <c r="AA38" i="4"/>
  <c r="Z38" i="4"/>
  <c r="Y38" i="4"/>
  <c r="X38" i="4"/>
  <c r="W38" i="4"/>
  <c r="V38" i="4"/>
  <c r="U38" i="4"/>
  <c r="T38" i="4"/>
  <c r="S38" i="4"/>
  <c r="R38" i="4"/>
  <c r="Q38" i="4"/>
  <c r="P38" i="4"/>
  <c r="O38" i="4"/>
  <c r="N38" i="4"/>
  <c r="M38" i="4"/>
  <c r="L38" i="4"/>
  <c r="K38" i="4"/>
  <c r="J38" i="4"/>
  <c r="I38" i="4"/>
  <c r="AJ37" i="4"/>
  <c r="AI37" i="4"/>
  <c r="AH37" i="4"/>
  <c r="AG37" i="4"/>
  <c r="AF37" i="4"/>
  <c r="AE37" i="4"/>
  <c r="AD37" i="4"/>
  <c r="AC37" i="4"/>
  <c r="AB37" i="4"/>
  <c r="AA37" i="4"/>
  <c r="Z37" i="4"/>
  <c r="Y37" i="4"/>
  <c r="X37" i="4"/>
  <c r="W37" i="4"/>
  <c r="V37" i="4"/>
  <c r="U37" i="4"/>
  <c r="T37" i="4"/>
  <c r="S37" i="4"/>
  <c r="R37" i="4"/>
  <c r="Q37" i="4"/>
  <c r="P37" i="4"/>
  <c r="O37" i="4"/>
  <c r="N37" i="4"/>
  <c r="M37" i="4"/>
  <c r="L37" i="4"/>
  <c r="K37" i="4"/>
  <c r="J37" i="4"/>
  <c r="I37" i="4"/>
  <c r="AJ36" i="4"/>
  <c r="AI36" i="4"/>
  <c r="AH36" i="4"/>
  <c r="AG36" i="4"/>
  <c r="AF36" i="4"/>
  <c r="AE36" i="4"/>
  <c r="AD36" i="4"/>
  <c r="AC36" i="4"/>
  <c r="AB36" i="4"/>
  <c r="AA36" i="4"/>
  <c r="Z36" i="4"/>
  <c r="Y36" i="4"/>
  <c r="X36" i="4"/>
  <c r="W36" i="4"/>
  <c r="V36" i="4"/>
  <c r="U36" i="4"/>
  <c r="T36" i="4"/>
  <c r="S36" i="4"/>
  <c r="R36" i="4"/>
  <c r="Q36" i="4"/>
  <c r="P36" i="4"/>
  <c r="O36" i="4"/>
  <c r="N36" i="4"/>
  <c r="M36" i="4"/>
  <c r="L36" i="4"/>
  <c r="K36" i="4"/>
  <c r="J36" i="4"/>
  <c r="I36" i="4"/>
  <c r="AJ35" i="4"/>
  <c r="AI35" i="4"/>
  <c r="AH35" i="4"/>
  <c r="AG35" i="4"/>
  <c r="AF35" i="4"/>
  <c r="AE35" i="4"/>
  <c r="AD35" i="4"/>
  <c r="AC35" i="4"/>
  <c r="AB35" i="4"/>
  <c r="AA35" i="4"/>
  <c r="Z35" i="4"/>
  <c r="Y35" i="4"/>
  <c r="X35" i="4"/>
  <c r="W35" i="4"/>
  <c r="V35" i="4"/>
  <c r="U35" i="4"/>
  <c r="T35" i="4"/>
  <c r="S35" i="4"/>
  <c r="R35" i="4"/>
  <c r="Q35" i="4"/>
  <c r="P35" i="4"/>
  <c r="O35" i="4"/>
  <c r="N35" i="4"/>
  <c r="M35" i="4"/>
  <c r="L35" i="4"/>
  <c r="K35" i="4"/>
  <c r="J35" i="4"/>
  <c r="I35" i="4"/>
  <c r="AJ34" i="4"/>
  <c r="AI34" i="4"/>
  <c r="AH34" i="4"/>
  <c r="AG34" i="4"/>
  <c r="AF34" i="4"/>
  <c r="AE34" i="4"/>
  <c r="AD34" i="4"/>
  <c r="AC34" i="4"/>
  <c r="AB34" i="4"/>
  <c r="AA34" i="4"/>
  <c r="Z34" i="4"/>
  <c r="Y34" i="4"/>
  <c r="X34" i="4"/>
  <c r="W34" i="4"/>
  <c r="V34" i="4"/>
  <c r="U34" i="4"/>
  <c r="T34" i="4"/>
  <c r="S34" i="4"/>
  <c r="R34" i="4"/>
  <c r="Q34" i="4"/>
  <c r="P34" i="4"/>
  <c r="O34" i="4"/>
  <c r="N34" i="4"/>
  <c r="M34" i="4"/>
  <c r="L34" i="4"/>
  <c r="K34" i="4"/>
  <c r="J34" i="4"/>
  <c r="I34" i="4"/>
  <c r="AJ33" i="4"/>
  <c r="AJ48" i="4" s="1"/>
  <c r="AI33" i="4"/>
  <c r="AI48" i="4" s="1"/>
  <c r="AH33" i="4"/>
  <c r="AH48" i="4" s="1"/>
  <c r="AG33" i="4"/>
  <c r="AG48" i="4" s="1"/>
  <c r="AF33" i="4"/>
  <c r="AF48" i="4" s="1"/>
  <c r="AE33" i="4"/>
  <c r="AE48" i="4" s="1"/>
  <c r="AD33" i="4"/>
  <c r="AD48" i="4" s="1"/>
  <c r="AC33" i="4"/>
  <c r="AC48" i="4" s="1"/>
  <c r="AB33" i="4"/>
  <c r="AB48" i="4" s="1"/>
  <c r="AA33" i="4"/>
  <c r="AA48" i="4" s="1"/>
  <c r="Z33" i="4"/>
  <c r="Z48" i="4" s="1"/>
  <c r="Y33" i="4"/>
  <c r="Y48" i="4" s="1"/>
  <c r="X33" i="4"/>
  <c r="X48" i="4" s="1"/>
  <c r="W33" i="4"/>
  <c r="W48" i="4" s="1"/>
  <c r="V33" i="4"/>
  <c r="V48" i="4" s="1"/>
  <c r="U33" i="4"/>
  <c r="U48" i="4" s="1"/>
  <c r="T33" i="4"/>
  <c r="T48" i="4" s="1"/>
  <c r="S33" i="4"/>
  <c r="S48" i="4" s="1"/>
  <c r="R33" i="4"/>
  <c r="R48" i="4" s="1"/>
  <c r="Q33" i="4"/>
  <c r="Q48" i="4" s="1"/>
  <c r="P33" i="4"/>
  <c r="P48" i="4" s="1"/>
  <c r="O33" i="4"/>
  <c r="O48" i="4" s="1"/>
  <c r="N33" i="4"/>
  <c r="N48" i="4" s="1"/>
  <c r="M33" i="4"/>
  <c r="M48" i="4" s="1"/>
  <c r="L33" i="4"/>
  <c r="L48" i="4" s="1"/>
  <c r="K33" i="4"/>
  <c r="K48" i="4" s="1"/>
  <c r="J33" i="4"/>
  <c r="J48" i="4" s="1"/>
  <c r="I33" i="4"/>
  <c r="I48" i="4" s="1"/>
  <c r="A29" i="4"/>
  <c r="AE22" i="4"/>
  <c r="S22" i="4"/>
  <c r="AK21" i="4"/>
  <c r="AJ21" i="4"/>
  <c r="AJ22" i="4" s="1"/>
  <c r="AI21" i="4"/>
  <c r="AH21" i="4"/>
  <c r="AG21" i="4"/>
  <c r="AF21" i="4"/>
  <c r="AE21" i="4"/>
  <c r="AD21" i="4"/>
  <c r="AC21" i="4"/>
  <c r="AB21" i="4"/>
  <c r="AA21" i="4"/>
  <c r="Z21" i="4"/>
  <c r="Y21" i="4"/>
  <c r="X21" i="4"/>
  <c r="X22" i="4" s="1"/>
  <c r="W21" i="4"/>
  <c r="V21" i="4"/>
  <c r="U21" i="4"/>
  <c r="T21" i="4"/>
  <c r="S21" i="4"/>
  <c r="R21" i="4"/>
  <c r="Q21" i="4"/>
  <c r="P21" i="4"/>
  <c r="O21" i="4"/>
  <c r="N21" i="4"/>
  <c r="M21" i="4"/>
  <c r="L21" i="4"/>
  <c r="L22" i="4" s="1"/>
  <c r="K21" i="4"/>
  <c r="J21" i="4"/>
  <c r="AK20" i="4"/>
  <c r="AJ20" i="4"/>
  <c r="AI20" i="4"/>
  <c r="AH20" i="4"/>
  <c r="AG20" i="4"/>
  <c r="AF20" i="4"/>
  <c r="AE20" i="4"/>
  <c r="AD20" i="4"/>
  <c r="AC20" i="4"/>
  <c r="AB20" i="4"/>
  <c r="AA20" i="4"/>
  <c r="Z20" i="4"/>
  <c r="Y20" i="4"/>
  <c r="X20" i="4"/>
  <c r="W20" i="4"/>
  <c r="V20" i="4"/>
  <c r="U20" i="4"/>
  <c r="T20" i="4"/>
  <c r="S20" i="4"/>
  <c r="R20" i="4"/>
  <c r="Q20" i="4"/>
  <c r="P20" i="4"/>
  <c r="O20" i="4"/>
  <c r="N20" i="4"/>
  <c r="M20" i="4"/>
  <c r="L20" i="4"/>
  <c r="K20" i="4"/>
  <c r="J20" i="4"/>
  <c r="I20" i="4" s="1"/>
  <c r="AK19" i="4"/>
  <c r="AJ19" i="4"/>
  <c r="AI19" i="4"/>
  <c r="AH19" i="4"/>
  <c r="AH22" i="4" s="1"/>
  <c r="AG19" i="4"/>
  <c r="AF19" i="4"/>
  <c r="AE19" i="4"/>
  <c r="AD19" i="4"/>
  <c r="AC19" i="4"/>
  <c r="AB19" i="4"/>
  <c r="AA19" i="4"/>
  <c r="Z19" i="4"/>
  <c r="Y19" i="4"/>
  <c r="X19" i="4"/>
  <c r="W19" i="4"/>
  <c r="V19" i="4"/>
  <c r="V22" i="4" s="1"/>
  <c r="U19" i="4"/>
  <c r="T19" i="4"/>
  <c r="S19" i="4"/>
  <c r="R19" i="4"/>
  <c r="Q19" i="4"/>
  <c r="P19" i="4"/>
  <c r="O19" i="4"/>
  <c r="N19" i="4"/>
  <c r="M19" i="4"/>
  <c r="L19" i="4"/>
  <c r="K19" i="4"/>
  <c r="J19" i="4"/>
  <c r="J22" i="4" s="1"/>
  <c r="AK18" i="4"/>
  <c r="AJ18" i="4"/>
  <c r="AI18" i="4"/>
  <c r="AH18" i="4"/>
  <c r="AG18" i="4"/>
  <c r="AF18" i="4"/>
  <c r="AE18" i="4"/>
  <c r="AD18" i="4"/>
  <c r="AC18" i="4"/>
  <c r="AB18" i="4"/>
  <c r="AA18" i="4"/>
  <c r="AA22" i="4" s="1"/>
  <c r="Z18" i="4"/>
  <c r="Y18" i="4"/>
  <c r="X18" i="4"/>
  <c r="W18" i="4"/>
  <c r="V18" i="4"/>
  <c r="U18" i="4"/>
  <c r="T18" i="4"/>
  <c r="S18" i="4"/>
  <c r="R18" i="4"/>
  <c r="Q18" i="4"/>
  <c r="P18" i="4"/>
  <c r="O18" i="4"/>
  <c r="O22" i="4" s="1"/>
  <c r="N18" i="4"/>
  <c r="M18" i="4"/>
  <c r="L18" i="4"/>
  <c r="K18" i="4"/>
  <c r="I18" i="4" s="1"/>
  <c r="J18" i="4"/>
  <c r="AK17" i="4"/>
  <c r="AJ17" i="4"/>
  <c r="AI17" i="4"/>
  <c r="AH17" i="4"/>
  <c r="AG17" i="4"/>
  <c r="AF17" i="4"/>
  <c r="AF22" i="4" s="1"/>
  <c r="AE17" i="4"/>
  <c r="AD17" i="4"/>
  <c r="AC17" i="4"/>
  <c r="AB17" i="4"/>
  <c r="AA17" i="4"/>
  <c r="Z17" i="4"/>
  <c r="Y17" i="4"/>
  <c r="X17" i="4"/>
  <c r="W17" i="4"/>
  <c r="V17" i="4"/>
  <c r="U17" i="4"/>
  <c r="T17" i="4"/>
  <c r="T22" i="4" s="1"/>
  <c r="S17" i="4"/>
  <c r="R17" i="4"/>
  <c r="Q17" i="4"/>
  <c r="P17" i="4"/>
  <c r="O17" i="4"/>
  <c r="N17" i="4"/>
  <c r="M17" i="4"/>
  <c r="L17" i="4"/>
  <c r="K17" i="4"/>
  <c r="I17" i="4" s="1"/>
  <c r="J17" i="4"/>
  <c r="AK16" i="4"/>
  <c r="AK22" i="4" s="1"/>
  <c r="AJ16" i="4"/>
  <c r="AI16" i="4"/>
  <c r="AH16" i="4"/>
  <c r="AG16" i="4"/>
  <c r="AF16" i="4"/>
  <c r="AE16" i="4"/>
  <c r="AD16" i="4"/>
  <c r="AC16" i="4"/>
  <c r="AB16" i="4"/>
  <c r="AB22" i="4" s="1"/>
  <c r="AA16" i="4"/>
  <c r="Z16" i="4"/>
  <c r="Y16" i="4"/>
  <c r="Y22" i="4" s="1"/>
  <c r="X16" i="4"/>
  <c r="W16" i="4"/>
  <c r="V16" i="4"/>
  <c r="U16" i="4"/>
  <c r="T16" i="4"/>
  <c r="S16" i="4"/>
  <c r="R16" i="4"/>
  <c r="Q16" i="4"/>
  <c r="P16" i="4"/>
  <c r="P22" i="4" s="1"/>
  <c r="O16" i="4"/>
  <c r="N16" i="4"/>
  <c r="M16" i="4"/>
  <c r="I16" i="4" s="1"/>
  <c r="L16" i="4"/>
  <c r="K16" i="4"/>
  <c r="J16" i="4"/>
  <c r="AK15" i="4"/>
  <c r="AJ15" i="4"/>
  <c r="AI15" i="4"/>
  <c r="AI22" i="4" s="1"/>
  <c r="AH15" i="4"/>
  <c r="AG15" i="4"/>
  <c r="AG22" i="4" s="1"/>
  <c r="AF15" i="4"/>
  <c r="AE15" i="4"/>
  <c r="AD15" i="4"/>
  <c r="AD22" i="4" s="1"/>
  <c r="AC15" i="4"/>
  <c r="AC22" i="4" s="1"/>
  <c r="AB15" i="4"/>
  <c r="AA15" i="4"/>
  <c r="Z15" i="4"/>
  <c r="Z22" i="4" s="1"/>
  <c r="Y15" i="4"/>
  <c r="X15" i="4"/>
  <c r="W15" i="4"/>
  <c r="W22" i="4" s="1"/>
  <c r="V15" i="4"/>
  <c r="U15" i="4"/>
  <c r="U22" i="4" s="1"/>
  <c r="T15" i="4"/>
  <c r="S15" i="4"/>
  <c r="R15" i="4"/>
  <c r="R22" i="4" s="1"/>
  <c r="Q15" i="4"/>
  <c r="Q22" i="4" s="1"/>
  <c r="P15" i="4"/>
  <c r="O15" i="4"/>
  <c r="N15" i="4"/>
  <c r="N22" i="4" s="1"/>
  <c r="M15" i="4"/>
  <c r="L15" i="4"/>
  <c r="K15" i="4"/>
  <c r="K22" i="4" s="1"/>
  <c r="J15" i="4"/>
  <c r="C8" i="4"/>
  <c r="A4" i="4"/>
  <c r="A2" i="4"/>
  <c r="I21" i="4" l="1"/>
  <c r="I201" i="5"/>
  <c r="I207" i="5"/>
  <c r="J201" i="5"/>
  <c r="J207" i="5"/>
  <c r="I15" i="4"/>
  <c r="I19" i="4"/>
  <c r="S165" i="5"/>
  <c r="I165" i="5" s="1"/>
  <c r="AE165" i="5"/>
  <c r="M166" i="5"/>
  <c r="I166" i="5" s="1"/>
  <c r="Y166" i="5"/>
  <c r="AK166" i="5"/>
  <c r="I202" i="5"/>
  <c r="I208" i="5"/>
  <c r="T165" i="5"/>
  <c r="N166" i="5"/>
  <c r="Z166" i="5"/>
  <c r="J202" i="5"/>
  <c r="J208" i="5"/>
  <c r="I203" i="5"/>
  <c r="I209" i="5"/>
  <c r="P166" i="5"/>
  <c r="AB166" i="5"/>
  <c r="J203" i="5"/>
  <c r="J209" i="5"/>
  <c r="I198" i="5"/>
  <c r="I204" i="5"/>
  <c r="I210" i="5"/>
  <c r="J198" i="5"/>
  <c r="J204" i="5"/>
  <c r="J210" i="5"/>
  <c r="I199" i="5"/>
  <c r="I205" i="5"/>
  <c r="I211" i="5"/>
  <c r="I15" i="5"/>
  <c r="I22" i="5" s="1"/>
  <c r="T166" i="5"/>
  <c r="AF166" i="5"/>
  <c r="J199" i="5"/>
  <c r="J205" i="5"/>
  <c r="J211" i="5"/>
  <c r="M22" i="4"/>
  <c r="I200" i="5"/>
  <c r="I206" i="5"/>
  <c r="J200" i="5"/>
  <c r="J206" i="5"/>
  <c r="I22" i="4" l="1"/>
</calcChain>
</file>

<file path=xl/sharedStrings.xml><?xml version="1.0" encoding="utf-8"?>
<sst xmlns="http://schemas.openxmlformats.org/spreadsheetml/2006/main" count="11891" uniqueCount="313">
  <si>
    <t>Disclaimer</t>
  </si>
  <si>
    <t xml:space="preserve">This generation outcomes workbook contains data provided by or collected from third parties, </t>
  </si>
  <si>
    <t>and conclusions, opinions, assumptions or forecasts that are based on that data.</t>
  </si>
  <si>
    <t>AEMO has made every effort to ensure the quality of the information in this workbook but cannot guarantee</t>
  </si>
  <si>
    <t>that the information, forecasts and assumptions in it are accurate, complete or appropriate for your</t>
  </si>
  <si>
    <t xml:space="preserve">circumstances. This generation outcomes workbook does not include all of the information that an investor, </t>
  </si>
  <si>
    <t>participant or potential participant in the electricity or gas market might require, and does not amount to a</t>
  </si>
  <si>
    <t>recommendation of any investment.</t>
  </si>
  <si>
    <t>Anyone proposing to use the information in this workbook should independently verify and check its</t>
  </si>
  <si>
    <t>accuracy, completeness and suitability for purpose, and obtain independent and specific advice from</t>
  </si>
  <si>
    <t>appropriate experts.</t>
  </si>
  <si>
    <t>This dataset or the information in it may be subsequently updated or amended. This work does</t>
  </si>
  <si>
    <t>not constitute legal or business advice, and should not be relied on as a substitute for obtaining detailed</t>
  </si>
  <si>
    <t>legal advice about the National Electricity Law, the National Electricity Rules, or any other applicable</t>
  </si>
  <si>
    <t>laws, procedures or policies.</t>
  </si>
  <si>
    <t>Accordingly, to the maximum extent permitted by law, AEMO and its officers, employees and</t>
  </si>
  <si>
    <t>consultants involved in the preparation of this document:</t>
  </si>
  <si>
    <t>• make no representation or warranty, express or implied, as to the currency, accuracy, reliability or</t>
  </si>
  <si>
    <t xml:space="preserve">  completeness of the information in this workbook; and</t>
  </si>
  <si>
    <t>• are not liable (whether by reason of negligence or otherwise) for any statements, opinions,</t>
  </si>
  <si>
    <t xml:space="preserve">  information or other matters contained in or derived from this publication, or any omissions from it,</t>
  </si>
  <si>
    <t xml:space="preserve">  or in respect of a person’s use of the information in this workbook.</t>
  </si>
  <si>
    <t>2022 ISP Results Workbook</t>
  </si>
  <si>
    <t>Version History</t>
  </si>
  <si>
    <t>Version Number</t>
  </si>
  <si>
    <t>Description</t>
  </si>
  <si>
    <t>v2.0</t>
  </si>
  <si>
    <t>Final ISP - initial release</t>
  </si>
  <si>
    <t>About</t>
  </si>
  <si>
    <t>This workbook presents generation and cost data for the final 2022 ISP. For a complete description of the scenarios and sensitivities, please see the final 2022 ISP report.</t>
  </si>
  <si>
    <t>Index Table</t>
  </si>
  <si>
    <t>Tab Name</t>
  </si>
  <si>
    <t>Content Description</t>
  </si>
  <si>
    <t>CDPs</t>
  </si>
  <si>
    <t>Description of Candidate Development Pathways</t>
  </si>
  <si>
    <t>Summary</t>
  </si>
  <si>
    <t>Summary (calculated) for a selected case</t>
  </si>
  <si>
    <t>Comparison</t>
  </si>
  <si>
    <t>Comparison (calculated) between two selected cases</t>
  </si>
  <si>
    <t>REZ Generation Capacity</t>
  </si>
  <si>
    <t>Installed capacity by REZ and technology for all cases</t>
  </si>
  <si>
    <t>REZ Generation</t>
  </si>
  <si>
    <t>Annual as-generated generation by REZ and technology for all cases</t>
  </si>
  <si>
    <t>Candidate Development Paths</t>
  </si>
  <si>
    <t>Purpose</t>
  </si>
  <si>
    <t>New England REZ Transmission Link</t>
  </si>
  <si>
    <t>Sydney Ring</t>
  </si>
  <si>
    <t>Marinus Link</t>
  </si>
  <si>
    <t>VNI West</t>
  </si>
  <si>
    <t>HumeLink</t>
  </si>
  <si>
    <t>Gladstone Grid Reinforcement</t>
  </si>
  <si>
    <t>CDP1</t>
  </si>
  <si>
    <t>Based on Progressive Change least-cost DP</t>
  </si>
  <si>
    <t>Potential actionable</t>
  </si>
  <si>
    <t>CDP2</t>
  </si>
  <si>
    <t>Based on Step Change least-cost DP (Progressive Change least-cost with actionable ML and VNI West)</t>
  </si>
  <si>
    <t>CDP3</t>
  </si>
  <si>
    <t>Based on Hydrogen Superpower least-cost DP</t>
  </si>
  <si>
    <t>CDP4</t>
  </si>
  <si>
    <t>Based on Slow Change least-cost DP (Progressive Change without actionable Sydney Ring)</t>
  </si>
  <si>
    <t>CDP5</t>
  </si>
  <si>
    <t xml:space="preserve">Progressive Change least-cost DP, with Marinus Link actionable </t>
  </si>
  <si>
    <t>CDP6</t>
  </si>
  <si>
    <t>Progressive Change, with VNI West actionable</t>
  </si>
  <si>
    <t>CDP7</t>
  </si>
  <si>
    <t>Progressive Change, without New England REZ Transmission Link actionable</t>
  </si>
  <si>
    <t>CDP8</t>
  </si>
  <si>
    <t>Step Change, with HumeLink actionable</t>
  </si>
  <si>
    <t>CDP9</t>
  </si>
  <si>
    <t>No actionable projects</t>
  </si>
  <si>
    <t>CDP10</t>
  </si>
  <si>
    <t>Progressive Change least-cost DP, with actionable Marinus Link and VNI West staged</t>
  </si>
  <si>
    <t>Stage 1 (Early Works)</t>
  </si>
  <si>
    <t>CDP11</t>
  </si>
  <si>
    <t>Progressive Change least-cost DP, with actionable Marinus Link, VNI West staged, and actionable HumeLink</t>
  </si>
  <si>
    <t>CDP12</t>
  </si>
  <si>
    <t>Progressive Change least-cost DP, with actionable Marinus Link, and staged VNI West and HumeLink</t>
  </si>
  <si>
    <t>CDP13</t>
  </si>
  <si>
    <t>Progressive Change least-cost DP with staged VNI West and HumeLink, but with Marinus Link not available</t>
  </si>
  <si>
    <t>Never available</t>
  </si>
  <si>
    <t>Counterfactual</t>
  </si>
  <si>
    <t>No future network augmentation other than committed and anticipated projects/ small intra-regional augmentations/ replacement expenditure projects</t>
  </si>
  <si>
    <t>Refer to the summary tab for the specific timings of all augmentation options for a selected CDP.</t>
  </si>
  <si>
    <t>Notes</t>
  </si>
  <si>
    <t>2. All costs exclude any additional reliability cost savings, competition benefits and early works costs. Further details on these components are provided in Appendix 6.</t>
  </si>
  <si>
    <t>Description:</t>
  </si>
  <si>
    <t>Select case</t>
  </si>
  <si>
    <t>Discounted total system costs by year</t>
  </si>
  <si>
    <t>Real June 2021 dollars ($m)</t>
  </si>
  <si>
    <t>NPV</t>
  </si>
  <si>
    <t>2023-24</t>
  </si>
  <si>
    <t>2024-25</t>
  </si>
  <si>
    <t>2025-26</t>
  </si>
  <si>
    <t>2026-27</t>
  </si>
  <si>
    <t>2027-28</t>
  </si>
  <si>
    <t>2028-29</t>
  </si>
  <si>
    <t>2029-30</t>
  </si>
  <si>
    <t>2030-31</t>
  </si>
  <si>
    <t>2031-32</t>
  </si>
  <si>
    <t>2032-33</t>
  </si>
  <si>
    <t>2033-34</t>
  </si>
  <si>
    <t>2034-35</t>
  </si>
  <si>
    <t>2035-36</t>
  </si>
  <si>
    <t>2036-37</t>
  </si>
  <si>
    <t>2037-38</t>
  </si>
  <si>
    <t>2038-39</t>
  </si>
  <si>
    <t>2039-40</t>
  </si>
  <si>
    <t>2040-41</t>
  </si>
  <si>
    <t>2041-42</t>
  </si>
  <si>
    <t>2042-43</t>
  </si>
  <si>
    <t>2043-44</t>
  </si>
  <si>
    <t>2044-45</t>
  </si>
  <si>
    <t>2045-46</t>
  </si>
  <si>
    <t>2046-47</t>
  </si>
  <si>
    <t>2047-48</t>
  </si>
  <si>
    <t>2048-49</t>
  </si>
  <si>
    <t>2049-50</t>
  </si>
  <si>
    <t>2050-51</t>
  </si>
  <si>
    <t>Generator Capital</t>
  </si>
  <si>
    <t>FOM</t>
  </si>
  <si>
    <t>Fuel</t>
  </si>
  <si>
    <t>VOM</t>
  </si>
  <si>
    <t>DSP+USE</t>
  </si>
  <si>
    <t>REZ Augmentation</t>
  </si>
  <si>
    <t>Flow Path Augmentation</t>
  </si>
  <si>
    <t>NPV and annual costs</t>
  </si>
  <si>
    <t>*Net present value as at 1 July 2021</t>
  </si>
  <si>
    <t>Select region</t>
  </si>
  <si>
    <t>NEM</t>
  </si>
  <si>
    <t>Capacity (MW)</t>
  </si>
  <si>
    <t>Black Coal</t>
  </si>
  <si>
    <t>Brown Coal</t>
  </si>
  <si>
    <t>Mid-merit Gas</t>
  </si>
  <si>
    <t>Mid-merit Gas with CCS</t>
  </si>
  <si>
    <t>Peaking Gas+Liquids</t>
  </si>
  <si>
    <t>Hydrogen Turbine</t>
  </si>
  <si>
    <t>Hydro</t>
  </si>
  <si>
    <t>Utility-scale Storage</t>
  </si>
  <si>
    <t>Coordinated DER Storage</t>
  </si>
  <si>
    <t>Distributed Storage</t>
  </si>
  <si>
    <t>Solar Thermal</t>
  </si>
  <si>
    <t>Offshore Wind</t>
  </si>
  <si>
    <t>Wind</t>
  </si>
  <si>
    <t>Utility-scale Solar</t>
  </si>
  <si>
    <t>Distributed PV</t>
  </si>
  <si>
    <t>Dispatchable Capacity</t>
  </si>
  <si>
    <t>DSP</t>
  </si>
  <si>
    <t>As-generated generation (GWh)</t>
  </si>
  <si>
    <t>Storage Charging (GWh)</t>
  </si>
  <si>
    <t>Utility-scale Storage Load</t>
  </si>
  <si>
    <t>Coordinated DER Storage Load</t>
  </si>
  <si>
    <t>Distributed Storage Load</t>
  </si>
  <si>
    <t>Snowy 2.0</t>
  </si>
  <si>
    <t>Deep Storage</t>
  </si>
  <si>
    <t>Medium Storage</t>
  </si>
  <si>
    <t>Shallow Storage</t>
  </si>
  <si>
    <t>Total Energy (GWh)</t>
  </si>
  <si>
    <t>Capacity Built (MW)</t>
  </si>
  <si>
    <t>Capacity Retired (MW)</t>
  </si>
  <si>
    <t>Note: Capacity built in 2023-24 includes all capacity built since 2021-22</t>
  </si>
  <si>
    <t>NEM emissions trajectory</t>
  </si>
  <si>
    <t>Emissions (Mt CO2-e)</t>
  </si>
  <si>
    <t>Total</t>
  </si>
  <si>
    <t>NSW</t>
  </si>
  <si>
    <t>Flow (GWh)</t>
  </si>
  <si>
    <t>Imports</t>
  </si>
  <si>
    <t>Exports</t>
  </si>
  <si>
    <t>Net Import</t>
  </si>
  <si>
    <t>Note: Includes all changes in capacity relative to existing and committed</t>
  </si>
  <si>
    <t>Note: Includes all changes in generation relative to 2023-24</t>
  </si>
  <si>
    <t>Flow path augmentation timings</t>
  </si>
  <si>
    <t>Augmentation</t>
  </si>
  <si>
    <t>Timing</t>
  </si>
  <si>
    <t>Central to Southern QLD Stage 1</t>
  </si>
  <si>
    <t>Central to Southern QLD Stage 2</t>
  </si>
  <si>
    <t>QNI Connect</t>
  </si>
  <si>
    <t>QNI Connect (Stage 2)</t>
  </si>
  <si>
    <t>New England REZ Extension</t>
  </si>
  <si>
    <t>CNSW – NNSW Option 9</t>
  </si>
  <si>
    <t>VNI West (via Kerang)</t>
  </si>
  <si>
    <t>VNI Option 6</t>
  </si>
  <si>
    <t>Marinus Link (Cable 1)</t>
  </si>
  <si>
    <t>Marinus Link (Cable 2)</t>
  </si>
  <si>
    <t>Bayswater to Newcastle port augmentation</t>
  </si>
  <si>
    <t>Select Case 1</t>
  </si>
  <si>
    <t>Select Case 2</t>
  </si>
  <si>
    <t>Relative market benefits by year</t>
  </si>
  <si>
    <t>Relative market benefits</t>
  </si>
  <si>
    <t>NEM emissions trajectory comparison</t>
  </si>
  <si>
    <t>Net Imports</t>
  </si>
  <si>
    <t>CDPs Available in this workbook</t>
  </si>
  <si>
    <t>CDP</t>
  </si>
  <si>
    <t>Installed Generator Capacity by Technology</t>
  </si>
  <si>
    <t>Capacity calculated on 1 July. In early study years some wind and solar projects enter later in the financial year and are reflected in the following financial year's capacity.</t>
  </si>
  <si>
    <t>Region</t>
  </si>
  <si>
    <t>Technology</t>
  </si>
  <si>
    <t>Existing and Committed</t>
  </si>
  <si>
    <t>QLD</t>
  </si>
  <si>
    <t>VIC</t>
  </si>
  <si>
    <t>SA</t>
  </si>
  <si>
    <t>TAS</t>
  </si>
  <si>
    <t>Annual as-generated generation by technology (GWh)</t>
  </si>
  <si>
    <t>Installed capacity of Storage (MW)</t>
  </si>
  <si>
    <t>Capacity calculated on 1 July. Existing and new storages are grouped according to depth. For storage depth classifications, please refer to the 2022 ISP report.</t>
  </si>
  <si>
    <t>Storage category</t>
  </si>
  <si>
    <t>Installed energy of Storage (GWh)</t>
  </si>
  <si>
    <t>Storage energy calculated on 1 July. Existing and new storages are grouped according to depth. For storage depth classifications, please refer to the 2022 ISP report.</t>
  </si>
  <si>
    <t>Dispatchable Capacity built (MW)</t>
  </si>
  <si>
    <t>Capacity calculated on 1 July. Capacity built in 2024 includes all capacity built since 2021-22. For storage depth classifications, please refer to the 2022 ISP report.</t>
  </si>
  <si>
    <t>Dispatchable Capacity Retired (MW)</t>
  </si>
  <si>
    <t>Capacity calculated on 1 July. For storage depth classifications, please refer to the 2022 ISP report.</t>
  </si>
  <si>
    <t>Installed Generator Capacity by REZ (MW)</t>
  </si>
  <si>
    <t>Generator capacity installed at the beginning of each financial year, i.e. 1st July.</t>
  </si>
  <si>
    <t>REZ</t>
  </si>
  <si>
    <t>REZ Name</t>
  </si>
  <si>
    <t>Q1</t>
  </si>
  <si>
    <t>Far North QLD</t>
  </si>
  <si>
    <t>Solar</t>
  </si>
  <si>
    <t>Q2</t>
  </si>
  <si>
    <t>North Qld Clean Energy Hub</t>
  </si>
  <si>
    <t>Q3</t>
  </si>
  <si>
    <t>Northern Qld</t>
  </si>
  <si>
    <t>Q4</t>
  </si>
  <si>
    <t>Isaac</t>
  </si>
  <si>
    <t>Q5</t>
  </si>
  <si>
    <t>Barcaldine</t>
  </si>
  <si>
    <t>Q6</t>
  </si>
  <si>
    <t>Fitzroy</t>
  </si>
  <si>
    <t>Q7</t>
  </si>
  <si>
    <t>Wide Bay</t>
  </si>
  <si>
    <t>Q8</t>
  </si>
  <si>
    <t>Darling Downs</t>
  </si>
  <si>
    <t>Q9</t>
  </si>
  <si>
    <t>Banana</t>
  </si>
  <si>
    <t>N0</t>
  </si>
  <si>
    <t>NSW Non-REZ</t>
  </si>
  <si>
    <t>N1</t>
  </si>
  <si>
    <t>North West NSW</t>
  </si>
  <si>
    <t>N2</t>
  </si>
  <si>
    <t>New England</t>
  </si>
  <si>
    <t>N3</t>
  </si>
  <si>
    <t>Central-West Orana</t>
  </si>
  <si>
    <t>N4</t>
  </si>
  <si>
    <t>Broken Hill</t>
  </si>
  <si>
    <t>N5</t>
  </si>
  <si>
    <t>South West NSW</t>
  </si>
  <si>
    <t>N6</t>
  </si>
  <si>
    <t>Wagga Wagga</t>
  </si>
  <si>
    <t>N7</t>
  </si>
  <si>
    <t>Tumut</t>
  </si>
  <si>
    <t>N8</t>
  </si>
  <si>
    <t>Cooma-Monaro</t>
  </si>
  <si>
    <t>V0</t>
  </si>
  <si>
    <t>VIC Non-REZ</t>
  </si>
  <si>
    <t>V1</t>
  </si>
  <si>
    <t>Ovens Murray</t>
  </si>
  <si>
    <t>V2</t>
  </si>
  <si>
    <t>Murray River</t>
  </si>
  <si>
    <t>V3</t>
  </si>
  <si>
    <t>Western Victoria</t>
  </si>
  <si>
    <t>V4</t>
  </si>
  <si>
    <t>South West Victoria</t>
  </si>
  <si>
    <t>V5</t>
  </si>
  <si>
    <t>Gippsland</t>
  </si>
  <si>
    <t>V6</t>
  </si>
  <si>
    <t>Central North VIC</t>
  </si>
  <si>
    <t>S1</t>
  </si>
  <si>
    <t>South East SA</t>
  </si>
  <si>
    <t>S2</t>
  </si>
  <si>
    <t>Riverland</t>
  </si>
  <si>
    <t>S3</t>
  </si>
  <si>
    <t>Mid-North SA</t>
  </si>
  <si>
    <t>S4</t>
  </si>
  <si>
    <t>Yorke Peninsula</t>
  </si>
  <si>
    <t>S5</t>
  </si>
  <si>
    <t>Northern SA</t>
  </si>
  <si>
    <t>S6</t>
  </si>
  <si>
    <t>Leigh Creek</t>
  </si>
  <si>
    <t>S7</t>
  </si>
  <si>
    <t>Roxby Downs</t>
  </si>
  <si>
    <t>S8</t>
  </si>
  <si>
    <t>Eastern Eyre Peninsula</t>
  </si>
  <si>
    <t>S9</t>
  </si>
  <si>
    <t>Western Eyre Peninsula</t>
  </si>
  <si>
    <t>T1</t>
  </si>
  <si>
    <t>North East Tasmania</t>
  </si>
  <si>
    <t>T2</t>
  </si>
  <si>
    <t>North West Tasmania</t>
  </si>
  <si>
    <t>T3</t>
  </si>
  <si>
    <t>Central Highlands</t>
  </si>
  <si>
    <t>O1</t>
  </si>
  <si>
    <t>Hunter Coast</t>
  </si>
  <si>
    <t>O2</t>
  </si>
  <si>
    <t>Illawarra Coast</t>
  </si>
  <si>
    <t>O3</t>
  </si>
  <si>
    <t>Gippsland Coast</t>
  </si>
  <si>
    <t>O4</t>
  </si>
  <si>
    <t>North West Tasmania Coast</t>
  </si>
  <si>
    <t>O5</t>
  </si>
  <si>
    <t>Portland Coast</t>
  </si>
  <si>
    <t>O6</t>
  </si>
  <si>
    <t>South East SA Coast</t>
  </si>
  <si>
    <t>Annual as-generated generation by REZ (GWh)</t>
  </si>
  <si>
    <t>Tasmania Midlands</t>
  </si>
  <si>
    <t>NEM Emissions (Mt CO2-e)</t>
  </si>
  <si>
    <t>Regional imports and exports (GWh)</t>
  </si>
  <si>
    <t>Flow</t>
  </si>
  <si>
    <t>Annual costs by class ($000s)</t>
  </si>
  <si>
    <t>Real June 2021 dollars. Flow path augmentation costs include capital and operating expenditure. Capital costs are annualised for modelling purposes. Some rounding errors may be present.</t>
  </si>
  <si>
    <t>Category</t>
  </si>
  <si>
    <t>Flow path augmentation timings by CDP</t>
  </si>
  <si>
    <t>Project</t>
  </si>
  <si>
    <t>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</si>
</sst>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2" formatCode="_(&quot;$&quot;* #,##0_);_(&quot;$&quot;* \(#,##0\);_(&quot;$&quot;* &quot;-&quot;_);_(@_)"/>
    <numFmt numFmtId="41" formatCode="_(* #,##0_);_(* \(#,##0\);_(* &quot;-&quot;_);_(@_)"/>
    <numFmt numFmtId="164" formatCode="&quot;$&quot;#,##0"/>
    <numFmt numFmtId="165" formatCode="&quot;$&quot;#,##0.0"/>
    <numFmt numFmtId="166" formatCode="#,##0.0"/>
    <numFmt numFmtId="167" formatCode="_-&quot;$&quot;* #,##0.00_-;\-&quot;$&quot;* #,##0.00_-;_-&quot;$&quot;* &quot;-&quot;??_-;_-@_-"/>
  </numFmts>
  <fonts count="37">
    <font>
      <sz val="11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b/>
      <sz val="11"/>
      <color theme="0"/>
      <name val="Arial"/>
      <family val="2"/>
      <scheme val="minor"/>
    </font>
    <font>
      <b/>
      <sz val="11"/>
      <color theme="1"/>
      <name val="Arial"/>
      <family val="2"/>
      <scheme val="minor"/>
    </font>
    <font>
      <sz val="12"/>
      <name val="ⓒoUAAA¨u"/>
      <family val="1"/>
      <charset val="255"/>
    </font>
    <font>
      <sz val="11"/>
      <name val="￥i￠￢￠?o"/>
      <family val="3"/>
      <charset val="255"/>
    </font>
    <font>
      <sz val="10"/>
      <name val="돋움체"/>
      <family val="3"/>
      <charset val="255"/>
    </font>
    <font>
      <sz val="12"/>
      <name val="바탕체"/>
      <family val="1"/>
      <charset val="255"/>
    </font>
    <font>
      <sz val="12"/>
      <name val="바탕체"/>
      <family val="3"/>
    </font>
    <font>
      <b/>
      <sz val="15"/>
      <color theme="3"/>
      <name val="Arial"/>
      <family val="2"/>
      <scheme val="minor"/>
    </font>
    <font>
      <b/>
      <sz val="13"/>
      <color theme="3"/>
      <name val="Arial"/>
      <family val="2"/>
      <scheme val="minor"/>
    </font>
    <font>
      <b/>
      <sz val="11"/>
      <color theme="3"/>
      <name val="Arial"/>
      <family val="2"/>
      <scheme val="minor"/>
    </font>
    <font>
      <sz val="11"/>
      <color rgb="FF3F3F76"/>
      <name val="Arial"/>
      <family val="2"/>
      <scheme val="minor"/>
    </font>
    <font>
      <sz val="11"/>
      <color theme="0"/>
      <name val="Arial"/>
      <family val="2"/>
      <scheme val="minor"/>
    </font>
    <font>
      <b/>
      <sz val="18"/>
      <color theme="3"/>
      <name val="Century Gothic"/>
      <family val="2"/>
      <scheme val="major"/>
    </font>
    <font>
      <sz val="18"/>
      <color rgb="FFFFD200"/>
      <name val="EYInterstate"/>
    </font>
    <font>
      <sz val="18"/>
      <color theme="3"/>
      <name val="Century Gothic"/>
      <family val="2"/>
      <scheme val="major"/>
    </font>
    <font>
      <sz val="10"/>
      <name val="Arial"/>
      <family val="2"/>
    </font>
    <font>
      <i/>
      <sz val="11"/>
      <color theme="1"/>
      <name val="Arial"/>
      <family val="2"/>
      <scheme val="minor"/>
    </font>
    <font>
      <b/>
      <sz val="11"/>
      <color theme="5"/>
      <name val="Arial"/>
      <family val="2"/>
      <scheme val="minor"/>
    </font>
    <font>
      <sz val="11"/>
      <color theme="5"/>
      <name val="Arial"/>
      <family val="2"/>
      <scheme val="minor"/>
    </font>
    <font>
      <b/>
      <sz val="11"/>
      <color theme="2"/>
      <name val="Arial"/>
      <family val="2"/>
      <scheme val="minor"/>
    </font>
    <font>
      <sz val="10"/>
      <color theme="1"/>
      <name val="Arial"/>
      <family val="2"/>
    </font>
    <font>
      <sz val="11"/>
      <color theme="1"/>
      <name val="Calibri"/>
      <family val="2"/>
    </font>
    <font>
      <sz val="10"/>
      <name val="Arial"/>
      <family val="2"/>
      <scheme val="minor"/>
    </font>
    <font>
      <u/>
      <sz val="11"/>
      <color theme="10"/>
      <name val="Arial"/>
      <family val="2"/>
      <scheme val="minor"/>
    </font>
    <font>
      <sz val="11"/>
      <color theme="1"/>
      <name val="Segoe UI Semilight"/>
      <family val="2"/>
    </font>
    <font>
      <sz val="11"/>
      <color rgb="FF360F3C"/>
      <name val="Segoe UI Semilight"/>
      <family val="2"/>
    </font>
    <font>
      <sz val="18"/>
      <color rgb="FFFFD200"/>
      <name val="Arial"/>
      <family val="2"/>
      <scheme val="minor"/>
    </font>
    <font>
      <sz val="14"/>
      <color rgb="FFFFD200"/>
      <name val="Arial"/>
      <family val="2"/>
      <scheme val="minor"/>
    </font>
    <font>
      <sz val="8"/>
      <color theme="1"/>
      <name val="Arial"/>
      <family val="2"/>
      <scheme val="minor"/>
    </font>
    <font>
      <b/>
      <i/>
      <sz val="11"/>
      <color theme="1"/>
      <name val="Arial"/>
      <family val="2"/>
      <scheme val="minor"/>
    </font>
    <font>
      <b/>
      <sz val="8"/>
      <color rgb="FF3C1053"/>
      <name val="Arial"/>
      <family val="2"/>
      <scheme val="minor"/>
    </font>
    <font>
      <b/>
      <sz val="8"/>
      <color rgb="FF000000"/>
      <name val="Arial"/>
      <family val="2"/>
      <scheme val="minor"/>
    </font>
    <font>
      <i/>
      <sz val="8"/>
      <color rgb="FF000000"/>
      <name val="Arial"/>
      <family val="2"/>
      <scheme val="minor"/>
    </font>
    <font>
      <sz val="8"/>
      <color rgb="FF000000"/>
      <name val="Arial"/>
      <family val="2"/>
      <scheme val="minor"/>
    </font>
    <font>
      <sz val="11"/>
      <color rgb="FF242424"/>
      <name val="Arial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rgb="FF747480"/>
        <bgColor indexed="64"/>
      </patternFill>
    </fill>
    <fill>
      <patternFill patternType="solid">
        <fgColor rgb="FFC4C4CD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E9E7E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9F9F9"/>
        <bgColor indexed="64"/>
      </patternFill>
    </fill>
    <fill>
      <patternFill patternType="solid">
        <fgColor rgb="FFE0E8EA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rgb="FFE0E8EA"/>
        <bgColor indexed="64"/>
      </patternFill>
    </fill>
    <fill>
      <patternFill patternType="solid">
        <fgColor rgb="FFE6CEEB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EEEEF0"/>
        <bgColor indexed="64"/>
      </patternFill>
    </fill>
  </fills>
  <borders count="10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theme="0"/>
      </left>
      <right style="medium">
        <color theme="0"/>
      </right>
      <top style="medium">
        <color theme="0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 style="medium">
        <color theme="0"/>
      </top>
      <bottom/>
      <diagonal/>
    </border>
    <border>
      <left/>
      <right/>
      <top style="medium">
        <color rgb="FF3C1053"/>
      </top>
      <bottom style="medium">
        <color rgb="FF3C1053"/>
      </bottom>
      <diagonal/>
    </border>
    <border>
      <left/>
      <right/>
      <top/>
      <bottom style="medium">
        <color rgb="FF3C1053"/>
      </bottom>
      <diagonal/>
    </border>
  </borders>
  <cellStyleXfs count="29410">
    <xf numFmtId="0" fontId="0" fillId="0" borderId="0"/>
    <xf numFmtId="0" fontId="4" fillId="0" borderId="0"/>
    <xf numFmtId="0" fontId="5" fillId="0" borderId="0"/>
    <xf numFmtId="0" fontId="6" fillId="0" borderId="0"/>
    <xf numFmtId="0" fontId="7" fillId="0" borderId="0"/>
    <xf numFmtId="0" fontId="8" fillId="0" borderId="0"/>
    <xf numFmtId="0" fontId="9" fillId="0" borderId="2"/>
    <xf numFmtId="0" fontId="10" fillId="0" borderId="3"/>
    <xf numFmtId="0" fontId="12" fillId="2" borderId="1"/>
    <xf numFmtId="0" fontId="13" fillId="4" borderId="0"/>
    <xf numFmtId="0" fontId="13" fillId="5" borderId="0"/>
    <xf numFmtId="41" fontId="1" fillId="0" borderId="0"/>
    <xf numFmtId="42" fontId="1" fillId="0" borderId="0"/>
    <xf numFmtId="0" fontId="14" fillId="0" borderId="0"/>
    <xf numFmtId="0" fontId="11" fillId="0" borderId="0"/>
    <xf numFmtId="0" fontId="3" fillId="0" borderId="5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1" fontId="1" fillId="0" borderId="0"/>
    <xf numFmtId="42" fontId="1" fillId="0" borderId="0"/>
    <xf numFmtId="0" fontId="1" fillId="3" borderId="4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0" fontId="1" fillId="3" borderId="4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0" fontId="1" fillId="3" borderId="4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0" fontId="1" fillId="3" borderId="4"/>
    <xf numFmtId="41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0" fontId="3" fillId="0" borderId="5"/>
    <xf numFmtId="0" fontId="11" fillId="0" borderId="0"/>
    <xf numFmtId="0" fontId="14" fillId="0" borderId="0"/>
    <xf numFmtId="42" fontId="1" fillId="0" borderId="0"/>
    <xf numFmtId="41" fontId="1" fillId="0" borderId="0"/>
    <xf numFmtId="42" fontId="1" fillId="0" borderId="0"/>
    <xf numFmtId="0" fontId="14" fillId="0" borderId="0"/>
    <xf numFmtId="0" fontId="11" fillId="0" borderId="0"/>
    <xf numFmtId="0" fontId="3" fillId="0" borderId="5"/>
    <xf numFmtId="41" fontId="1" fillId="0" borderId="0"/>
    <xf numFmtId="0" fontId="3" fillId="0" borderId="5"/>
    <xf numFmtId="0" fontId="11" fillId="0" borderId="0"/>
    <xf numFmtId="0" fontId="14" fillId="0" borderId="0"/>
    <xf numFmtId="42" fontId="1" fillId="0" borderId="0"/>
    <xf numFmtId="41" fontId="1" fillId="0" borderId="0"/>
    <xf numFmtId="42" fontId="1" fillId="0" borderId="0"/>
    <xf numFmtId="0" fontId="14" fillId="0" borderId="0"/>
    <xf numFmtId="0" fontId="11" fillId="0" borderId="0"/>
    <xf numFmtId="0" fontId="3" fillId="0" borderId="5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1" fontId="1" fillId="0" borderId="0"/>
    <xf numFmtId="42" fontId="1" fillId="0" borderId="0"/>
    <xf numFmtId="0" fontId="1" fillId="3" borderId="4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0" fontId="1" fillId="3" borderId="4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0" fontId="1" fillId="3" borderId="4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0" fontId="1" fillId="3" borderId="4"/>
    <xf numFmtId="41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0" fontId="3" fillId="0" borderId="5"/>
    <xf numFmtId="0" fontId="11" fillId="0" borderId="0"/>
    <xf numFmtId="0" fontId="14" fillId="0" borderId="0"/>
    <xf numFmtId="42" fontId="1" fillId="0" borderId="0"/>
    <xf numFmtId="41" fontId="1" fillId="0" borderId="0"/>
    <xf numFmtId="42" fontId="1" fillId="0" borderId="0"/>
    <xf numFmtId="0" fontId="14" fillId="0" borderId="0"/>
    <xf numFmtId="0" fontId="11" fillId="0" borderId="0"/>
    <xf numFmtId="0" fontId="3" fillId="0" borderId="5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1" fontId="1" fillId="0" borderId="0"/>
    <xf numFmtId="42" fontId="1" fillId="0" borderId="0"/>
    <xf numFmtId="0" fontId="1" fillId="3" borderId="4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0" fontId="1" fillId="3" borderId="4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0" fontId="1" fillId="3" borderId="4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0" fontId="1" fillId="3" borderId="4"/>
    <xf numFmtId="41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0" fontId="3" fillId="0" borderId="5"/>
    <xf numFmtId="0" fontId="11" fillId="0" borderId="0"/>
    <xf numFmtId="0" fontId="14" fillId="0" borderId="0"/>
    <xf numFmtId="42" fontId="1" fillId="0" borderId="0"/>
    <xf numFmtId="41" fontId="1" fillId="0" borderId="0"/>
    <xf numFmtId="42" fontId="1" fillId="0" borderId="0"/>
    <xf numFmtId="0" fontId="14" fillId="0" borderId="0"/>
    <xf numFmtId="0" fontId="11" fillId="0" borderId="0"/>
    <xf numFmtId="0" fontId="3" fillId="0" borderId="5"/>
    <xf numFmtId="0" fontId="1" fillId="3" borderId="4"/>
    <xf numFmtId="0" fontId="16" fillId="0" borderId="0"/>
    <xf numFmtId="0" fontId="11" fillId="0" borderId="0"/>
    <xf numFmtId="0" fontId="3" fillId="0" borderId="5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1" fontId="1" fillId="0" borderId="0"/>
    <xf numFmtId="42" fontId="1" fillId="0" borderId="0"/>
    <xf numFmtId="0" fontId="1" fillId="3" borderId="4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0" fontId="1" fillId="3" borderId="4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0" fontId="1" fillId="3" borderId="4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0" fontId="1" fillId="3" borderId="4"/>
    <xf numFmtId="41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1" fontId="1" fillId="0" borderId="0"/>
    <xf numFmtId="42" fontId="1" fillId="0" borderId="0"/>
    <xf numFmtId="0" fontId="1" fillId="3" borderId="4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0" fontId="1" fillId="3" borderId="4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0" fontId="1" fillId="3" borderId="4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0" fontId="1" fillId="3" borderId="4"/>
    <xf numFmtId="41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1" fontId="1" fillId="0" borderId="0"/>
    <xf numFmtId="42" fontId="1" fillId="0" borderId="0"/>
    <xf numFmtId="0" fontId="1" fillId="3" borderId="4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0" fontId="1" fillId="3" borderId="4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0" fontId="1" fillId="3" borderId="4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0" fontId="1" fillId="3" borderId="4"/>
    <xf numFmtId="41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1" fontId="1" fillId="0" borderId="0"/>
    <xf numFmtId="41" fontId="1" fillId="0" borderId="0"/>
    <xf numFmtId="41" fontId="1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1" fontId="1" fillId="0" borderId="0"/>
    <xf numFmtId="0" fontId="1" fillId="3" borderId="4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0" fontId="1" fillId="3" borderId="4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2" fontId="1" fillId="0" borderId="0"/>
    <xf numFmtId="0" fontId="1" fillId="3" borderId="4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0" fontId="1" fillId="3" borderId="4"/>
    <xf numFmtId="42" fontId="1" fillId="0" borderId="0"/>
    <xf numFmtId="42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" fillId="0" borderId="0"/>
    <xf numFmtId="0" fontId="1" fillId="3" borderId="4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2" fontId="1" fillId="0" borderId="0"/>
    <xf numFmtId="42" fontId="1" fillId="0" borderId="0"/>
    <xf numFmtId="0" fontId="1" fillId="3" borderId="4"/>
    <xf numFmtId="41" fontId="17" fillId="0" borderId="0"/>
    <xf numFmtId="42" fontId="17" fillId="0" borderId="0"/>
    <xf numFmtId="42" fontId="17" fillId="0" borderId="0"/>
    <xf numFmtId="41" fontId="17" fillId="0" borderId="0"/>
    <xf numFmtId="41" fontId="17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7" fillId="0" borderId="0"/>
    <xf numFmtId="41" fontId="1" fillId="0" borderId="0"/>
    <xf numFmtId="41" fontId="17" fillId="0" borderId="0"/>
    <xf numFmtId="0" fontId="1" fillId="3" borderId="4"/>
    <xf numFmtId="42" fontId="1" fillId="0" borderId="0"/>
    <xf numFmtId="41" fontId="1" fillId="0" borderId="0"/>
    <xf numFmtId="42" fontId="1" fillId="0" borderId="0"/>
    <xf numFmtId="41" fontId="1" fillId="0" borderId="0"/>
    <xf numFmtId="42" fontId="17" fillId="0" borderId="0"/>
    <xf numFmtId="42" fontId="17" fillId="0" borderId="0"/>
    <xf numFmtId="42" fontId="1" fillId="0" borderId="0"/>
    <xf numFmtId="0" fontId="1" fillId="3" borderId="4"/>
    <xf numFmtId="41" fontId="1" fillId="0" borderId="0"/>
    <xf numFmtId="0" fontId="1" fillId="3" borderId="4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" fillId="0" borderId="0"/>
    <xf numFmtId="41" fontId="1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1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" fillId="0" borderId="0"/>
    <xf numFmtId="41" fontId="1" fillId="0" borderId="0"/>
    <xf numFmtId="42" fontId="17" fillId="0" borderId="0"/>
    <xf numFmtId="41" fontId="1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1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1" fontId="17" fillId="0" borderId="0"/>
    <xf numFmtId="41" fontId="17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1" fontId="1" fillId="0" borderId="0"/>
    <xf numFmtId="41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1" fontId="17" fillId="0" borderId="0"/>
    <xf numFmtId="41" fontId="17" fillId="0" borderId="0"/>
    <xf numFmtId="42" fontId="1" fillId="0" borderId="0"/>
    <xf numFmtId="41" fontId="1" fillId="0" borderId="0"/>
    <xf numFmtId="42" fontId="17" fillId="0" borderId="0"/>
    <xf numFmtId="41" fontId="1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1" fontId="17" fillId="0" borderId="0"/>
    <xf numFmtId="41" fontId="17" fillId="0" borderId="0"/>
    <xf numFmtId="42" fontId="1" fillId="0" borderId="0"/>
    <xf numFmtId="41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0" fontId="1" fillId="3" borderId="4"/>
    <xf numFmtId="0" fontId="1" fillId="3" borderId="4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2" fontId="1" fillId="0" borderId="0"/>
    <xf numFmtId="42" fontId="1" fillId="0" borderId="0"/>
    <xf numFmtId="0" fontId="1" fillId="3" borderId="4"/>
    <xf numFmtId="41" fontId="17" fillId="0" borderId="0"/>
    <xf numFmtId="42" fontId="17" fillId="0" borderId="0"/>
    <xf numFmtId="42" fontId="17" fillId="0" borderId="0"/>
    <xf numFmtId="41" fontId="17" fillId="0" borderId="0"/>
    <xf numFmtId="41" fontId="17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7" fillId="0" borderId="0"/>
    <xf numFmtId="41" fontId="1" fillId="0" borderId="0"/>
    <xf numFmtId="41" fontId="17" fillId="0" borderId="0"/>
    <xf numFmtId="0" fontId="1" fillId="3" borderId="4"/>
    <xf numFmtId="42" fontId="1" fillId="0" borderId="0"/>
    <xf numFmtId="41" fontId="1" fillId="0" borderId="0"/>
    <xf numFmtId="42" fontId="1" fillId="0" borderId="0"/>
    <xf numFmtId="41" fontId="1" fillId="0" borderId="0"/>
    <xf numFmtId="42" fontId="17" fillId="0" borderId="0"/>
    <xf numFmtId="42" fontId="17" fillId="0" borderId="0"/>
    <xf numFmtId="42" fontId="1" fillId="0" borderId="0"/>
    <xf numFmtId="0" fontId="1" fillId="3" borderId="4"/>
    <xf numFmtId="41" fontId="1" fillId="0" borderId="0"/>
    <xf numFmtId="0" fontId="1" fillId="3" borderId="4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" fillId="0" borderId="0"/>
    <xf numFmtId="41" fontId="1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1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" fillId="0" borderId="0"/>
    <xf numFmtId="41" fontId="1" fillId="0" borderId="0"/>
    <xf numFmtId="42" fontId="17" fillId="0" borderId="0"/>
    <xf numFmtId="41" fontId="1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1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1" fontId="17" fillId="0" borderId="0"/>
    <xf numFmtId="41" fontId="17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1" fontId="1" fillId="0" borderId="0"/>
    <xf numFmtId="41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0" fontId="1" fillId="3" borderId="4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1" fontId="17" fillId="0" borderId="0"/>
    <xf numFmtId="41" fontId="17" fillId="0" borderId="0"/>
    <xf numFmtId="42" fontId="1" fillId="0" borderId="0"/>
    <xf numFmtId="41" fontId="1" fillId="0" borderId="0"/>
    <xf numFmtId="42" fontId="17" fillId="0" borderId="0"/>
    <xf numFmtId="41" fontId="1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1" fontId="17" fillId="0" borderId="0"/>
    <xf numFmtId="41" fontId="17" fillId="0" borderId="0"/>
    <xf numFmtId="42" fontId="1" fillId="0" borderId="0"/>
    <xf numFmtId="41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7" fillId="0" borderId="0"/>
  </cellStyleXfs>
  <cellXfs count="83">
    <xf numFmtId="0" fontId="0" fillId="0" borderId="0" xfId="0"/>
    <xf numFmtId="0" fontId="10" fillId="11" borderId="3" xfId="7" applyFill="1" applyAlignment="1">
      <alignment vertical="center"/>
    </xf>
    <xf numFmtId="0" fontId="31" fillId="9" borderId="0" xfId="0" applyFont="1" applyFill="1"/>
    <xf numFmtId="0" fontId="10" fillId="15" borderId="3" xfId="7" applyFill="1"/>
    <xf numFmtId="0" fontId="10" fillId="15" borderId="3" xfId="7" applyFill="1" applyAlignment="1">
      <alignment vertical="center"/>
    </xf>
    <xf numFmtId="3" fontId="0" fillId="7" borderId="0" xfId="0" applyNumberFormat="1" applyFill="1"/>
    <xf numFmtId="0" fontId="0" fillId="8" borderId="0" xfId="0" applyFill="1"/>
    <xf numFmtId="0" fontId="0" fillId="9" borderId="0" xfId="0" applyFill="1"/>
    <xf numFmtId="0" fontId="2" fillId="6" borderId="0" xfId="0" applyFont="1" applyFill="1"/>
    <xf numFmtId="0" fontId="0" fillId="7" borderId="0" xfId="0" applyFill="1"/>
    <xf numFmtId="164" fontId="3" fillId="7" borderId="0" xfId="0" applyNumberFormat="1" applyFont="1" applyFill="1"/>
    <xf numFmtId="0" fontId="3" fillId="8" borderId="0" xfId="0" applyFont="1" applyFill="1"/>
    <xf numFmtId="0" fontId="18" fillId="9" borderId="0" xfId="0" applyFont="1" applyFill="1"/>
    <xf numFmtId="164" fontId="0" fillId="8" borderId="0" xfId="0" applyNumberFormat="1" applyFill="1"/>
    <xf numFmtId="0" fontId="19" fillId="11" borderId="0" xfId="0" applyFont="1" applyFill="1"/>
    <xf numFmtId="0" fontId="20" fillId="11" borderId="0" xfId="0" applyFont="1" applyFill="1"/>
    <xf numFmtId="165" fontId="0" fillId="7" borderId="0" xfId="0" applyNumberFormat="1" applyFill="1"/>
    <xf numFmtId="0" fontId="21" fillId="12" borderId="0" xfId="0" applyFont="1" applyFill="1"/>
    <xf numFmtId="164" fontId="21" fillId="12" borderId="0" xfId="0" applyNumberFormat="1" applyFont="1" applyFill="1"/>
    <xf numFmtId="10" fontId="0" fillId="8" borderId="0" xfId="0" applyNumberFormat="1" applyFill="1"/>
    <xf numFmtId="3" fontId="0" fillId="9" borderId="0" xfId="0" applyNumberFormat="1" applyFill="1"/>
    <xf numFmtId="0" fontId="12" fillId="2" borderId="1" xfId="8"/>
    <xf numFmtId="22" fontId="0" fillId="8" borderId="0" xfId="0" applyNumberFormat="1" applyFill="1"/>
    <xf numFmtId="166" fontId="0" fillId="8" borderId="0" xfId="0" applyNumberFormat="1" applyFill="1"/>
    <xf numFmtId="0" fontId="23" fillId="0" borderId="0" xfId="0" applyFont="1" applyAlignment="1">
      <alignment vertical="center" wrapText="1"/>
    </xf>
    <xf numFmtId="0" fontId="3" fillId="7" borderId="0" xfId="0" applyFont="1" applyFill="1"/>
    <xf numFmtId="9" fontId="0" fillId="8" borderId="0" xfId="0" applyNumberFormat="1" applyFill="1"/>
    <xf numFmtId="167" fontId="0" fillId="8" borderId="0" xfId="0" applyNumberFormat="1" applyFill="1"/>
    <xf numFmtId="165" fontId="0" fillId="8" borderId="0" xfId="0" applyNumberFormat="1" applyFill="1"/>
    <xf numFmtId="164" fontId="0" fillId="7" borderId="0" xfId="0" applyNumberFormat="1" applyFill="1"/>
    <xf numFmtId="0" fontId="0" fillId="14" borderId="0" xfId="0" applyFill="1"/>
    <xf numFmtId="0" fontId="0" fillId="13" borderId="0" xfId="0" quotePrefix="1" applyFill="1" applyAlignment="1">
      <alignment horizontal="left" indent="2"/>
    </xf>
    <xf numFmtId="0" fontId="0" fillId="13" borderId="0" xfId="0" applyFill="1" applyAlignment="1">
      <alignment horizontal="left" indent="2"/>
    </xf>
    <xf numFmtId="0" fontId="22" fillId="13" borderId="0" xfId="0" applyFont="1" applyFill="1"/>
    <xf numFmtId="0" fontId="25" fillId="8" borderId="0" xfId="0" applyFont="1" applyFill="1"/>
    <xf numFmtId="0" fontId="15" fillId="8" borderId="0" xfId="0" applyFont="1" applyFill="1"/>
    <xf numFmtId="0" fontId="9" fillId="8" borderId="2" xfId="6" applyFill="1"/>
    <xf numFmtId="0" fontId="22" fillId="8" borderId="0" xfId="0" applyFont="1" applyFill="1"/>
    <xf numFmtId="164" fontId="13" fillId="8" borderId="0" xfId="0" applyNumberFormat="1" applyFont="1" applyFill="1"/>
    <xf numFmtId="0" fontId="13" fillId="8" borderId="0" xfId="0" applyFont="1" applyFill="1"/>
    <xf numFmtId="0" fontId="24" fillId="10" borderId="6" xfId="0" applyFont="1" applyFill="1" applyBorder="1" applyAlignment="1">
      <alignment horizontal="left" vertical="center" wrapText="1"/>
    </xf>
    <xf numFmtId="0" fontId="0" fillId="13" borderId="0" xfId="0" applyFill="1"/>
    <xf numFmtId="0" fontId="27" fillId="15" borderId="0" xfId="0" applyFont="1" applyFill="1"/>
    <xf numFmtId="0" fontId="26" fillId="16" borderId="0" xfId="0" applyFont="1" applyFill="1"/>
    <xf numFmtId="0" fontId="3" fillId="0" borderId="0" xfId="0" applyFont="1"/>
    <xf numFmtId="0" fontId="13" fillId="4" borderId="6" xfId="9" applyBorder="1" applyAlignment="1">
      <alignment horizontal="center" vertical="center" wrapText="1"/>
    </xf>
    <xf numFmtId="0" fontId="13" fillId="4" borderId="6" xfId="9" applyBorder="1" applyAlignment="1">
      <alignment horizontal="left" vertical="center" wrapText="1"/>
    </xf>
    <xf numFmtId="0" fontId="28" fillId="11" borderId="0" xfId="0" applyFont="1" applyFill="1"/>
    <xf numFmtId="0" fontId="1" fillId="11" borderId="0" xfId="0" applyFont="1" applyFill="1"/>
    <xf numFmtId="0" fontId="10" fillId="11" borderId="3" xfId="7" applyFill="1"/>
    <xf numFmtId="9" fontId="29" fillId="11" borderId="0" xfId="0" applyNumberFormat="1" applyFont="1" applyFill="1"/>
    <xf numFmtId="0" fontId="0" fillId="11" borderId="0" xfId="0" applyFill="1"/>
    <xf numFmtId="3" fontId="0" fillId="8" borderId="0" xfId="0" applyNumberFormat="1" applyFill="1"/>
    <xf numFmtId="0" fontId="0" fillId="17" borderId="0" xfId="0" applyFill="1"/>
    <xf numFmtId="0" fontId="18" fillId="0" borderId="0" xfId="0" applyFont="1"/>
    <xf numFmtId="0" fontId="18" fillId="8" borderId="0" xfId="0" applyFont="1" applyFill="1"/>
    <xf numFmtId="0" fontId="13" fillId="5" borderId="0" xfId="10"/>
    <xf numFmtId="0" fontId="13" fillId="4" borderId="0" xfId="9"/>
    <xf numFmtId="0" fontId="13" fillId="4" borderId="0" xfId="9" applyAlignment="1">
      <alignment horizontal="right"/>
    </xf>
    <xf numFmtId="0" fontId="24" fillId="10" borderId="7" xfId="0" applyFont="1" applyFill="1" applyBorder="1" applyAlignment="1">
      <alignment horizontal="left" vertical="center" wrapText="1"/>
    </xf>
    <xf numFmtId="0" fontId="9" fillId="13" borderId="2" xfId="6" applyFill="1"/>
    <xf numFmtId="0" fontId="0" fillId="7" borderId="0" xfId="0" applyFill="1" applyAlignment="1">
      <alignment horizontal="center"/>
    </xf>
    <xf numFmtId="0" fontId="13" fillId="4" borderId="0" xfId="9" applyAlignment="1">
      <alignment horizontal="center"/>
    </xf>
    <xf numFmtId="1" fontId="0" fillId="8" borderId="0" xfId="0" applyNumberFormat="1" applyFill="1"/>
    <xf numFmtId="0" fontId="32" fillId="18" borderId="8" xfId="0" applyFont="1" applyFill="1" applyBorder="1" applyAlignment="1">
      <alignment vertical="center" wrapText="1"/>
    </xf>
    <xf numFmtId="0" fontId="33" fillId="19" borderId="9" xfId="0" applyFont="1" applyFill="1" applyBorder="1" applyAlignment="1">
      <alignment vertical="center" wrapText="1"/>
    </xf>
    <xf numFmtId="0" fontId="34" fillId="20" borderId="9" xfId="0" applyFont="1" applyFill="1" applyBorder="1" applyAlignment="1">
      <alignment vertical="center" wrapText="1"/>
    </xf>
    <xf numFmtId="0" fontId="30" fillId="0" borderId="9" xfId="0" applyFont="1" applyBorder="1" applyAlignment="1">
      <alignment vertical="center" wrapText="1"/>
    </xf>
    <xf numFmtId="0" fontId="35" fillId="20" borderId="9" xfId="0" applyFont="1" applyFill="1" applyBorder="1" applyAlignment="1">
      <alignment vertical="center" wrapText="1"/>
    </xf>
    <xf numFmtId="0" fontId="30" fillId="20" borderId="9" xfId="0" applyFont="1" applyFill="1" applyBorder="1" applyAlignment="1">
      <alignment vertical="center" wrapText="1"/>
    </xf>
    <xf numFmtId="0" fontId="24" fillId="10" borderId="6" xfId="0" applyFont="1" applyFill="1" applyBorder="1" applyAlignment="1">
      <alignment horizontal="center" vertical="center" wrapText="1"/>
    </xf>
    <xf numFmtId="0" fontId="25" fillId="10" borderId="6" xfId="0" applyFont="1" applyFill="1" applyBorder="1" applyAlignment="1">
      <alignment horizontal="left" vertical="center"/>
    </xf>
    <xf numFmtId="0" fontId="36" fillId="0" borderId="0" xfId="0" applyFont="1"/>
    <xf numFmtId="0" fontId="0" fillId="13" borderId="0" xfId="0" applyFill="1" applyAlignment="1">
      <alignment horizontal="left" wrapText="1"/>
    </xf>
    <xf numFmtId="0" fontId="0" fillId="8" borderId="0" xfId="0" applyFill="1"/>
    <xf numFmtId="0" fontId="9" fillId="13" borderId="2" xfId="6" applyFill="1"/>
    <xf numFmtId="0" fontId="0" fillId="0" borderId="2" xfId="0" applyBorder="1"/>
    <xf numFmtId="0" fontId="30" fillId="20" borderId="8" xfId="0" applyFont="1" applyFill="1" applyBorder="1" applyAlignment="1">
      <alignment vertical="center" wrapText="1"/>
    </xf>
    <xf numFmtId="0" fontId="0" fillId="0" borderId="9" xfId="0" applyBorder="1"/>
    <xf numFmtId="0" fontId="33" fillId="19" borderId="8" xfId="0" applyFont="1" applyFill="1" applyBorder="1" applyAlignment="1">
      <alignment vertical="center" wrapText="1"/>
    </xf>
    <xf numFmtId="0" fontId="30" fillId="0" borderId="8" xfId="0" applyFont="1" applyBorder="1" applyAlignment="1">
      <alignment vertical="center" wrapText="1"/>
    </xf>
    <xf numFmtId="0" fontId="35" fillId="20" borderId="8" xfId="0" applyFont="1" applyFill="1" applyBorder="1" applyAlignment="1">
      <alignment vertical="center" wrapText="1"/>
    </xf>
    <xf numFmtId="0" fontId="34" fillId="20" borderId="8" xfId="0" applyFont="1" applyFill="1" applyBorder="1" applyAlignment="1">
      <alignment vertical="center" wrapText="1"/>
    </xf>
  </cellXfs>
  <cellStyles count="29410">
    <cellStyle name="A¨­￠￢￠O [0]_C¡IAo_AoAUAy¡ÆeC¡I " xfId="1" xr:uid="{00000000-0005-0000-0000-000003000000}"/>
    <cellStyle name="A¨­￠￢￠O_AoAUAy¡ÆeC¡I " xfId="2" xr:uid="{00000000-0005-0000-0000-000004000000}"/>
    <cellStyle name="Accent1" xfId="9" builtinId="29"/>
    <cellStyle name="Accent2" xfId="10" builtinId="33"/>
    <cellStyle name="CellNum" xfId="29408" xr:uid="{00000000-0005-0000-0000-000003730000}"/>
    <cellStyle name="CellNumalt" xfId="29409" xr:uid="{00000000-0005-0000-0000-000004730000}"/>
    <cellStyle name="Comma [0]" xfId="11" builtinId="6" hidden="1"/>
    <cellStyle name="Comma [0] 10" xfId="58" hidden="1" xr:uid="{00000000-0005-0000-0000-00005A000000}"/>
    <cellStyle name="Comma [0] 100" xfId="2366" hidden="1" xr:uid="{00000000-0005-0000-0000-00005F090000}"/>
    <cellStyle name="Comma [0] 1000" xfId="4062" hidden="1" xr:uid="{00000000-0005-0000-0000-0000FF0F0000}"/>
    <cellStyle name="Comma [0] 10000" xfId="24070" hidden="1" xr:uid="{00000000-0005-0000-0000-0000275E0000}"/>
    <cellStyle name="Comma [0] 10001" xfId="24046" hidden="1" xr:uid="{00000000-0005-0000-0000-00000F5E0000}"/>
    <cellStyle name="Comma [0] 10002" xfId="24081" hidden="1" xr:uid="{00000000-0005-0000-0000-0000325E0000}"/>
    <cellStyle name="Comma [0] 10003" xfId="24013" hidden="1" xr:uid="{00000000-0005-0000-0000-0000EE5D0000}"/>
    <cellStyle name="Comma [0] 10004" xfId="24083" hidden="1" xr:uid="{00000000-0005-0000-0000-0000345E0000}"/>
    <cellStyle name="Comma [0] 10005" xfId="24128" hidden="1" xr:uid="{00000000-0005-0000-0000-0000615E0000}"/>
    <cellStyle name="Comma [0] 10006" xfId="24071" hidden="1" xr:uid="{00000000-0005-0000-0000-0000285E0000}"/>
    <cellStyle name="Comma [0] 10007" xfId="24028" hidden="1" xr:uid="{00000000-0005-0000-0000-0000FD5D0000}"/>
    <cellStyle name="Comma [0] 10008" xfId="24134" hidden="1" xr:uid="{00000000-0005-0000-0000-0000675E0000}"/>
    <cellStyle name="Comma [0] 10009" xfId="24136" hidden="1" xr:uid="{00000000-0005-0000-0000-0000695E0000}"/>
    <cellStyle name="Comma [0] 1001" xfId="4044" hidden="1" xr:uid="{00000000-0005-0000-0000-0000ED0F0000}"/>
    <cellStyle name="Comma [0] 10010" xfId="24089" hidden="1" xr:uid="{00000000-0005-0000-0000-00003A5E0000}"/>
    <cellStyle name="Comma [0] 10011" xfId="24095" hidden="1" xr:uid="{00000000-0005-0000-0000-0000405E0000}"/>
    <cellStyle name="Comma [0] 10012" xfId="23721" hidden="1" xr:uid="{00000000-0005-0000-0000-0000CA5C0000}"/>
    <cellStyle name="Comma [0] 10013" xfId="24045" hidden="1" xr:uid="{00000000-0005-0000-0000-00000E5E0000}"/>
    <cellStyle name="Comma [0] 10014" xfId="24053" hidden="1" xr:uid="{00000000-0005-0000-0000-0000165E0000}"/>
    <cellStyle name="Comma [0] 10015" xfId="24142" hidden="1" xr:uid="{00000000-0005-0000-0000-00006F5E0000}"/>
    <cellStyle name="Comma [0] 10016" xfId="24056" hidden="1" xr:uid="{00000000-0005-0000-0000-0000195E0000}"/>
    <cellStyle name="Comma [0] 10017" xfId="24016" hidden="1" xr:uid="{00000000-0005-0000-0000-0000F15D0000}"/>
    <cellStyle name="Comma [0] 10018" xfId="24147" hidden="1" xr:uid="{00000000-0005-0000-0000-0000745E0000}"/>
    <cellStyle name="Comma [0] 10019" xfId="24149" hidden="1" xr:uid="{00000000-0005-0000-0000-0000765E0000}"/>
    <cellStyle name="Comma [0] 1002" xfId="4054" hidden="1" xr:uid="{00000000-0005-0000-0000-0000F70F0000}"/>
    <cellStyle name="Comma [0] 10020" xfId="24108" hidden="1" xr:uid="{00000000-0005-0000-0000-00004D5E0000}"/>
    <cellStyle name="Comma [0] 10021" xfId="24114" hidden="1" xr:uid="{00000000-0005-0000-0000-0000535E0000}"/>
    <cellStyle name="Comma [0] 10022" xfId="24015" hidden="1" xr:uid="{00000000-0005-0000-0000-0000F05D0000}"/>
    <cellStyle name="Comma [0] 10023" xfId="24096" hidden="1" xr:uid="{00000000-0005-0000-0000-0000415E0000}"/>
    <cellStyle name="Comma [0] 10024" xfId="24075" hidden="1" xr:uid="{00000000-0005-0000-0000-00002C5E0000}"/>
    <cellStyle name="Comma [0] 10025" xfId="24153" hidden="1" xr:uid="{00000000-0005-0000-0000-00007A5E0000}"/>
    <cellStyle name="Comma [0] 10026" xfId="24094" hidden="1" xr:uid="{00000000-0005-0000-0000-00003F5E0000}"/>
    <cellStyle name="Comma [0] 10027" xfId="24032" hidden="1" xr:uid="{00000000-0005-0000-0000-0000015E0000}"/>
    <cellStyle name="Comma [0] 10028" xfId="24160" hidden="1" xr:uid="{00000000-0005-0000-0000-0000815E0000}"/>
    <cellStyle name="Comma [0] 10029" xfId="24162" hidden="1" xr:uid="{00000000-0005-0000-0000-0000835E0000}"/>
    <cellStyle name="Comma [0] 1003" xfId="4074" hidden="1" xr:uid="{00000000-0005-0000-0000-00000B100000}"/>
    <cellStyle name="Comma [0] 10030" xfId="24126" hidden="1" xr:uid="{00000000-0005-0000-0000-00005F5E0000}"/>
    <cellStyle name="Comma [0] 10031" xfId="24131" hidden="1" xr:uid="{00000000-0005-0000-0000-0000645E0000}"/>
    <cellStyle name="Comma [0] 10032" xfId="23695" hidden="1" xr:uid="{00000000-0005-0000-0000-0000B05C0000}"/>
    <cellStyle name="Comma [0] 10033" xfId="24115" hidden="1" xr:uid="{00000000-0005-0000-0000-0000545E0000}"/>
    <cellStyle name="Comma [0] 10034" xfId="24020" hidden="1" xr:uid="{00000000-0005-0000-0000-0000F55D0000}"/>
    <cellStyle name="Comma [0] 10035" xfId="24166" hidden="1" xr:uid="{00000000-0005-0000-0000-0000875E0000}"/>
    <cellStyle name="Comma [0] 10036" xfId="24113" hidden="1" xr:uid="{00000000-0005-0000-0000-0000525E0000}"/>
    <cellStyle name="Comma [0] 10037" xfId="24052" hidden="1" xr:uid="{00000000-0005-0000-0000-0000155E0000}"/>
    <cellStyle name="Comma [0] 10038" xfId="24170" hidden="1" xr:uid="{00000000-0005-0000-0000-00008B5E0000}"/>
    <cellStyle name="Comma [0] 10039" xfId="24172" hidden="1" xr:uid="{00000000-0005-0000-0000-00008D5E0000}"/>
    <cellStyle name="Comma [0] 1004" xfId="4076" hidden="1" xr:uid="{00000000-0005-0000-0000-00000D100000}"/>
    <cellStyle name="Comma [0] 10040" xfId="24140" hidden="1" xr:uid="{00000000-0005-0000-0000-00006D5E0000}"/>
    <cellStyle name="Comma [0] 10041" xfId="24144" hidden="1" xr:uid="{00000000-0005-0000-0000-0000715E0000}"/>
    <cellStyle name="Comma [0] 10042" xfId="24034" hidden="1" xr:uid="{00000000-0005-0000-0000-0000035E0000}"/>
    <cellStyle name="Comma [0] 10043" xfId="24132" hidden="1" xr:uid="{00000000-0005-0000-0000-0000655E0000}"/>
    <cellStyle name="Comma [0] 10044" xfId="24024" hidden="1" xr:uid="{00000000-0005-0000-0000-0000F95D0000}"/>
    <cellStyle name="Comma [0] 10045" xfId="24176" hidden="1" xr:uid="{00000000-0005-0000-0000-0000915E0000}"/>
    <cellStyle name="Comma [0] 10046" xfId="24130" hidden="1" xr:uid="{00000000-0005-0000-0000-0000635E0000}"/>
    <cellStyle name="Comma [0] 10047" xfId="24099" hidden="1" xr:uid="{00000000-0005-0000-0000-0000445E0000}"/>
    <cellStyle name="Comma [0] 10048" xfId="24180" hidden="1" xr:uid="{00000000-0005-0000-0000-0000955E0000}"/>
    <cellStyle name="Comma [0] 10049" xfId="24182" hidden="1" xr:uid="{00000000-0005-0000-0000-0000975E0000}"/>
    <cellStyle name="Comma [0] 1005" xfId="4027" hidden="1" xr:uid="{00000000-0005-0000-0000-0000DC0F0000}"/>
    <cellStyle name="Comma [0] 10050" xfId="24168" hidden="1" xr:uid="{00000000-0005-0000-0000-0000895E0000}"/>
    <cellStyle name="Comma [0] 10051" xfId="24155" hidden="1" xr:uid="{00000000-0005-0000-0000-00007C5E0000}"/>
    <cellStyle name="Comma [0] 10052" xfId="24179" hidden="1" xr:uid="{00000000-0005-0000-0000-0000945E0000}"/>
    <cellStyle name="Comma [0] 10053" xfId="24145" hidden="1" xr:uid="{00000000-0005-0000-0000-0000725E0000}"/>
    <cellStyle name="Comma [0] 10054" xfId="24117" hidden="1" xr:uid="{00000000-0005-0000-0000-0000565E0000}"/>
    <cellStyle name="Comma [0] 10055" xfId="24184" hidden="1" xr:uid="{00000000-0005-0000-0000-0000995E0000}"/>
    <cellStyle name="Comma [0] 10056" xfId="24141" hidden="1" xr:uid="{00000000-0005-0000-0000-00006E5E0000}"/>
    <cellStyle name="Comma [0] 10057" xfId="24175" hidden="1" xr:uid="{00000000-0005-0000-0000-0000905E0000}"/>
    <cellStyle name="Comma [0] 10058" xfId="24188" hidden="1" xr:uid="{00000000-0005-0000-0000-00009D5E0000}"/>
    <cellStyle name="Comma [0] 10059" xfId="24190" hidden="1" xr:uid="{00000000-0005-0000-0000-00009F5E0000}"/>
    <cellStyle name="Comma [0] 1006" xfId="673" hidden="1" xr:uid="{00000000-0005-0000-0000-0000C2020000}"/>
    <cellStyle name="Comma [0] 10060" xfId="24058" hidden="1" xr:uid="{00000000-0005-0000-0000-00001B5E0000}"/>
    <cellStyle name="Comma [0] 10061" xfId="24178" hidden="1" xr:uid="{00000000-0005-0000-0000-0000935E0000}"/>
    <cellStyle name="Comma [0] 10062" xfId="24118" hidden="1" xr:uid="{00000000-0005-0000-0000-0000575E0000}"/>
    <cellStyle name="Comma [0] 10063" xfId="24152" hidden="1" xr:uid="{00000000-0005-0000-0000-0000795E0000}"/>
    <cellStyle name="Comma [0] 10064" xfId="24165" hidden="1" xr:uid="{00000000-0005-0000-0000-0000865E0000}"/>
    <cellStyle name="Comma [0] 10065" xfId="24193" hidden="1" xr:uid="{00000000-0005-0000-0000-0000A25E0000}"/>
    <cellStyle name="Comma [0] 10066" xfId="24156" hidden="1" xr:uid="{00000000-0005-0000-0000-00007D5E0000}"/>
    <cellStyle name="Comma [0] 10067" xfId="24116" hidden="1" xr:uid="{00000000-0005-0000-0000-0000555E0000}"/>
    <cellStyle name="Comma [0] 10068" xfId="24195" hidden="1" xr:uid="{00000000-0005-0000-0000-0000A45E0000}"/>
    <cellStyle name="Comma [0] 10069" xfId="24197" hidden="1" xr:uid="{00000000-0005-0000-0000-0000A65E0000}"/>
    <cellStyle name="Comma [0] 1007" xfId="4030" hidden="1" xr:uid="{00000000-0005-0000-0000-0000DF0F0000}"/>
    <cellStyle name="Comma [0] 10070" xfId="23709" hidden="1" xr:uid="{00000000-0005-0000-0000-0000BE5C0000}"/>
    <cellStyle name="Comma [0] 10071" xfId="23706" hidden="1" xr:uid="{00000000-0005-0000-0000-0000BB5C0000}"/>
    <cellStyle name="Comma [0] 10072" xfId="24203" hidden="1" xr:uid="{00000000-0005-0000-0000-0000AC5E0000}"/>
    <cellStyle name="Comma [0] 10073" xfId="24209" hidden="1" xr:uid="{00000000-0005-0000-0000-0000B25E0000}"/>
    <cellStyle name="Comma [0] 10074" xfId="24211" hidden="1" xr:uid="{00000000-0005-0000-0000-0000B45E0000}"/>
    <cellStyle name="Comma [0] 10075" xfId="24202" hidden="1" xr:uid="{00000000-0005-0000-0000-0000AB5E0000}"/>
    <cellStyle name="Comma [0] 10076" xfId="24207" hidden="1" xr:uid="{00000000-0005-0000-0000-0000B05E0000}"/>
    <cellStyle name="Comma [0] 10077" xfId="24213" hidden="1" xr:uid="{00000000-0005-0000-0000-0000B65E0000}"/>
    <cellStyle name="Comma [0] 10078" xfId="24215" hidden="1" xr:uid="{00000000-0005-0000-0000-0000B85E0000}"/>
    <cellStyle name="Comma [0] 10079" xfId="23732" hidden="1" xr:uid="{00000000-0005-0000-0000-0000D55C0000}"/>
    <cellStyle name="Comma [0] 1008" xfId="669" hidden="1" xr:uid="{00000000-0005-0000-0000-0000BE020000}"/>
    <cellStyle name="Comma [0] 10080" xfId="23734" hidden="1" xr:uid="{00000000-0005-0000-0000-0000D75C0000}"/>
    <cellStyle name="Comma [0] 10081" xfId="24226" hidden="1" xr:uid="{00000000-0005-0000-0000-0000C35E0000}"/>
    <cellStyle name="Comma [0] 10082" xfId="24235" hidden="1" xr:uid="{00000000-0005-0000-0000-0000CC5E0000}"/>
    <cellStyle name="Comma [0] 10083" xfId="24246" hidden="1" xr:uid="{00000000-0005-0000-0000-0000D75E0000}"/>
    <cellStyle name="Comma [0] 10084" xfId="24252" hidden="1" xr:uid="{00000000-0005-0000-0000-0000DD5E0000}"/>
    <cellStyle name="Comma [0] 10085" xfId="24234" hidden="1" xr:uid="{00000000-0005-0000-0000-0000CB5E0000}"/>
    <cellStyle name="Comma [0] 10086" xfId="24244" hidden="1" xr:uid="{00000000-0005-0000-0000-0000D55E0000}"/>
    <cellStyle name="Comma [0] 10087" xfId="24264" hidden="1" xr:uid="{00000000-0005-0000-0000-0000E95E0000}"/>
    <cellStyle name="Comma [0] 10088" xfId="24266" hidden="1" xr:uid="{00000000-0005-0000-0000-0000EB5E0000}"/>
    <cellStyle name="Comma [0] 10089" xfId="24217" hidden="1" xr:uid="{00000000-0005-0000-0000-0000BA5E0000}"/>
    <cellStyle name="Comma [0] 1009" xfId="668" hidden="1" xr:uid="{00000000-0005-0000-0000-0000BD020000}"/>
    <cellStyle name="Comma [0] 10090" xfId="23714" hidden="1" xr:uid="{00000000-0005-0000-0000-0000C35C0000}"/>
    <cellStyle name="Comma [0] 10091" xfId="24220" hidden="1" xr:uid="{00000000-0005-0000-0000-0000BD5E0000}"/>
    <cellStyle name="Comma [0] 10092" xfId="23719" hidden="1" xr:uid="{00000000-0005-0000-0000-0000C85C0000}"/>
    <cellStyle name="Comma [0] 10093" xfId="23703" hidden="1" xr:uid="{00000000-0005-0000-0000-0000B85C0000}"/>
    <cellStyle name="Comma [0] 10094" xfId="24271" hidden="1" xr:uid="{00000000-0005-0000-0000-0000F05E0000}"/>
    <cellStyle name="Comma [0] 10095" xfId="23712" hidden="1" xr:uid="{00000000-0005-0000-0000-0000C15C0000}"/>
    <cellStyle name="Comma [0] 10096" xfId="23733" hidden="1" xr:uid="{00000000-0005-0000-0000-0000D65C0000}"/>
    <cellStyle name="Comma [0] 10097" xfId="24283" hidden="1" xr:uid="{00000000-0005-0000-0000-0000FC5E0000}"/>
    <cellStyle name="Comma [0] 10098" xfId="24285" hidden="1" xr:uid="{00000000-0005-0000-0000-0000FE5E0000}"/>
    <cellStyle name="Comma [0] 10099" xfId="24274" hidden="1" xr:uid="{00000000-0005-0000-0000-0000F35E0000}"/>
    <cellStyle name="Comma [0] 101" xfId="2325" hidden="1" xr:uid="{00000000-0005-0000-0000-000036090000}"/>
    <cellStyle name="Comma [0] 1010" xfId="4081" hidden="1" xr:uid="{00000000-0005-0000-0000-000012100000}"/>
    <cellStyle name="Comma [0] 10100" xfId="24282" hidden="1" xr:uid="{00000000-0005-0000-0000-0000FB5E0000}"/>
    <cellStyle name="Comma [0] 10101" xfId="23716" hidden="1" xr:uid="{00000000-0005-0000-0000-0000C55C0000}"/>
    <cellStyle name="Comma [0] 10102" xfId="24268" hidden="1" xr:uid="{00000000-0005-0000-0000-0000ED5E0000}"/>
    <cellStyle name="Comma [0] 10103" xfId="24301" hidden="1" xr:uid="{00000000-0005-0000-0000-00000E5F0000}"/>
    <cellStyle name="Comma [0] 10104" xfId="24309" hidden="1" xr:uid="{00000000-0005-0000-0000-0000165F0000}"/>
    <cellStyle name="Comma [0] 10105" xfId="24218" hidden="1" xr:uid="{00000000-0005-0000-0000-0000BB5E0000}"/>
    <cellStyle name="Comma [0] 10106" xfId="24297" hidden="1" xr:uid="{00000000-0005-0000-0000-00000A5F0000}"/>
    <cellStyle name="Comma [0] 10107" xfId="24318" hidden="1" xr:uid="{00000000-0005-0000-0000-00001F5F0000}"/>
    <cellStyle name="Comma [0] 10108" xfId="24320" hidden="1" xr:uid="{00000000-0005-0000-0000-0000215F0000}"/>
    <cellStyle name="Comma [0] 10109" xfId="24279" hidden="1" xr:uid="{00000000-0005-0000-0000-0000F85E0000}"/>
    <cellStyle name="Comma [0] 1011" xfId="676" hidden="1" xr:uid="{00000000-0005-0000-0000-0000C5020000}"/>
    <cellStyle name="Comma [0] 10110" xfId="24224" hidden="1" xr:uid="{00000000-0005-0000-0000-0000C15E0000}"/>
    <cellStyle name="Comma [0] 10111" xfId="24277" hidden="1" xr:uid="{00000000-0005-0000-0000-0000F65E0000}"/>
    <cellStyle name="Comma [0] 10112" xfId="24261" hidden="1" xr:uid="{00000000-0005-0000-0000-0000E65E0000}"/>
    <cellStyle name="Comma [0] 10113" xfId="24257" hidden="1" xr:uid="{00000000-0005-0000-0000-0000E25E0000}"/>
    <cellStyle name="Comma [0] 10114" xfId="24328" hidden="1" xr:uid="{00000000-0005-0000-0000-0000295F0000}"/>
    <cellStyle name="Comma [0] 10115" xfId="24200" hidden="1" xr:uid="{00000000-0005-0000-0000-0000A95E0000}"/>
    <cellStyle name="Comma [0] 10116" xfId="23682" hidden="1" xr:uid="{00000000-0005-0000-0000-0000A35C0000}"/>
    <cellStyle name="Comma [0] 10117" xfId="24336" hidden="1" xr:uid="{00000000-0005-0000-0000-0000315F0000}"/>
    <cellStyle name="Comma [0] 10118" xfId="24338" hidden="1" xr:uid="{00000000-0005-0000-0000-0000335F0000}"/>
    <cellStyle name="Comma [0] 10119" xfId="24287" hidden="1" xr:uid="{00000000-0005-0000-0000-0000005F0000}"/>
    <cellStyle name="Comma [0] 1012" xfId="670" hidden="1" xr:uid="{00000000-0005-0000-0000-0000BF020000}"/>
    <cellStyle name="Comma [0] 10120" xfId="24263" hidden="1" xr:uid="{00000000-0005-0000-0000-0000E85E0000}"/>
    <cellStyle name="Comma [0] 10121" xfId="24298" hidden="1" xr:uid="{00000000-0005-0000-0000-00000B5F0000}"/>
    <cellStyle name="Comma [0] 10122" xfId="24230" hidden="1" xr:uid="{00000000-0005-0000-0000-0000C75E0000}"/>
    <cellStyle name="Comma [0] 10123" xfId="24300" hidden="1" xr:uid="{00000000-0005-0000-0000-00000D5F0000}"/>
    <cellStyle name="Comma [0] 10124" xfId="24345" hidden="1" xr:uid="{00000000-0005-0000-0000-00003A5F0000}"/>
    <cellStyle name="Comma [0] 10125" xfId="24288" hidden="1" xr:uid="{00000000-0005-0000-0000-0000015F0000}"/>
    <cellStyle name="Comma [0] 10126" xfId="24245" hidden="1" xr:uid="{00000000-0005-0000-0000-0000D65E0000}"/>
    <cellStyle name="Comma [0] 10127" xfId="24351" hidden="1" xr:uid="{00000000-0005-0000-0000-0000405F0000}"/>
    <cellStyle name="Comma [0] 10128" xfId="24353" hidden="1" xr:uid="{00000000-0005-0000-0000-0000425F0000}"/>
    <cellStyle name="Comma [0] 10129" xfId="24306" hidden="1" xr:uid="{00000000-0005-0000-0000-0000135F0000}"/>
    <cellStyle name="Comma [0] 1013" xfId="4093" hidden="1" xr:uid="{00000000-0005-0000-0000-00001E100000}"/>
    <cellStyle name="Comma [0] 10130" xfId="24312" hidden="1" xr:uid="{00000000-0005-0000-0000-0000195F0000}"/>
    <cellStyle name="Comma [0] 10131" xfId="24199" hidden="1" xr:uid="{00000000-0005-0000-0000-0000A85E0000}"/>
    <cellStyle name="Comma [0] 10132" xfId="24262" hidden="1" xr:uid="{00000000-0005-0000-0000-0000E75E0000}"/>
    <cellStyle name="Comma [0] 10133" xfId="24270" hidden="1" xr:uid="{00000000-0005-0000-0000-0000EF5E0000}"/>
    <cellStyle name="Comma [0] 10134" xfId="24359" hidden="1" xr:uid="{00000000-0005-0000-0000-0000485F0000}"/>
    <cellStyle name="Comma [0] 10135" xfId="24273" hidden="1" xr:uid="{00000000-0005-0000-0000-0000F25E0000}"/>
    <cellStyle name="Comma [0] 10136" xfId="24233" hidden="1" xr:uid="{00000000-0005-0000-0000-0000CA5E0000}"/>
    <cellStyle name="Comma [0] 10137" xfId="24364" hidden="1" xr:uid="{00000000-0005-0000-0000-00004D5F0000}"/>
    <cellStyle name="Comma [0] 10138" xfId="24366" hidden="1" xr:uid="{00000000-0005-0000-0000-00004F5F0000}"/>
    <cellStyle name="Comma [0] 10139" xfId="24325" hidden="1" xr:uid="{00000000-0005-0000-0000-0000265F0000}"/>
    <cellStyle name="Comma [0] 1014" xfId="4095" hidden="1" xr:uid="{00000000-0005-0000-0000-000020100000}"/>
    <cellStyle name="Comma [0] 10140" xfId="24331" hidden="1" xr:uid="{00000000-0005-0000-0000-00002C5F0000}"/>
    <cellStyle name="Comma [0] 10141" xfId="24232" hidden="1" xr:uid="{00000000-0005-0000-0000-0000C95E0000}"/>
    <cellStyle name="Comma [0] 10142" xfId="24313" hidden="1" xr:uid="{00000000-0005-0000-0000-00001A5F0000}"/>
    <cellStyle name="Comma [0] 10143" xfId="24292" hidden="1" xr:uid="{00000000-0005-0000-0000-0000055F0000}"/>
    <cellStyle name="Comma [0] 10144" xfId="24370" hidden="1" xr:uid="{00000000-0005-0000-0000-0000535F0000}"/>
    <cellStyle name="Comma [0] 10145" xfId="24311" hidden="1" xr:uid="{00000000-0005-0000-0000-0000185F0000}"/>
    <cellStyle name="Comma [0] 10146" xfId="24249" hidden="1" xr:uid="{00000000-0005-0000-0000-0000DA5E0000}"/>
    <cellStyle name="Comma [0] 10147" xfId="24377" hidden="1" xr:uid="{00000000-0005-0000-0000-00005A5F0000}"/>
    <cellStyle name="Comma [0] 10148" xfId="24379" hidden="1" xr:uid="{00000000-0005-0000-0000-00005C5F0000}"/>
    <cellStyle name="Comma [0] 10149" xfId="24343" hidden="1" xr:uid="{00000000-0005-0000-0000-0000385F0000}"/>
    <cellStyle name="Comma [0] 1015" xfId="4084" hidden="1" xr:uid="{00000000-0005-0000-0000-000015100000}"/>
    <cellStyle name="Comma [0] 10150" xfId="24348" hidden="1" xr:uid="{00000000-0005-0000-0000-00003D5F0000}"/>
    <cellStyle name="Comma [0] 10151" xfId="23713" hidden="1" xr:uid="{00000000-0005-0000-0000-0000C25C0000}"/>
    <cellStyle name="Comma [0] 10152" xfId="24332" hidden="1" xr:uid="{00000000-0005-0000-0000-00002D5F0000}"/>
    <cellStyle name="Comma [0] 10153" xfId="24237" hidden="1" xr:uid="{00000000-0005-0000-0000-0000CE5E0000}"/>
    <cellStyle name="Comma [0] 10154" xfId="24383" hidden="1" xr:uid="{00000000-0005-0000-0000-0000605F0000}"/>
    <cellStyle name="Comma [0] 10155" xfId="24330" hidden="1" xr:uid="{00000000-0005-0000-0000-00002B5F0000}"/>
    <cellStyle name="Comma [0] 10156" xfId="24269" hidden="1" xr:uid="{00000000-0005-0000-0000-0000EE5E0000}"/>
    <cellStyle name="Comma [0] 10157" xfId="24387" hidden="1" xr:uid="{00000000-0005-0000-0000-0000645F0000}"/>
    <cellStyle name="Comma [0] 10158" xfId="24389" hidden="1" xr:uid="{00000000-0005-0000-0000-0000665F0000}"/>
    <cellStyle name="Comma [0] 10159" xfId="24357" hidden="1" xr:uid="{00000000-0005-0000-0000-0000465F0000}"/>
    <cellStyle name="Comma [0] 1016" xfId="4092" hidden="1" xr:uid="{00000000-0005-0000-0000-00001D100000}"/>
    <cellStyle name="Comma [0] 10160" xfId="24361" hidden="1" xr:uid="{00000000-0005-0000-0000-00004A5F0000}"/>
    <cellStyle name="Comma [0] 10161" xfId="24251" hidden="1" xr:uid="{00000000-0005-0000-0000-0000DC5E0000}"/>
    <cellStyle name="Comma [0] 10162" xfId="24349" hidden="1" xr:uid="{00000000-0005-0000-0000-00003E5F0000}"/>
    <cellStyle name="Comma [0] 10163" xfId="24241" hidden="1" xr:uid="{00000000-0005-0000-0000-0000D25E0000}"/>
    <cellStyle name="Comma [0] 10164" xfId="24393" hidden="1" xr:uid="{00000000-0005-0000-0000-00006A5F0000}"/>
    <cellStyle name="Comma [0] 10165" xfId="24347" hidden="1" xr:uid="{00000000-0005-0000-0000-00003C5F0000}"/>
    <cellStyle name="Comma [0] 10166" xfId="24316" hidden="1" xr:uid="{00000000-0005-0000-0000-00001D5F0000}"/>
    <cellStyle name="Comma [0] 10167" xfId="24397" hidden="1" xr:uid="{00000000-0005-0000-0000-00006E5F0000}"/>
    <cellStyle name="Comma [0] 10168" xfId="24399" hidden="1" xr:uid="{00000000-0005-0000-0000-0000705F0000}"/>
    <cellStyle name="Comma [0] 10169" xfId="24385" hidden="1" xr:uid="{00000000-0005-0000-0000-0000625F0000}"/>
    <cellStyle name="Comma [0] 1017" xfId="672" hidden="1" xr:uid="{00000000-0005-0000-0000-0000C1020000}"/>
    <cellStyle name="Comma [0] 10170" xfId="24372" hidden="1" xr:uid="{00000000-0005-0000-0000-0000555F0000}"/>
    <cellStyle name="Comma [0] 10171" xfId="24396" hidden="1" xr:uid="{00000000-0005-0000-0000-00006D5F0000}"/>
    <cellStyle name="Comma [0] 10172" xfId="24362" hidden="1" xr:uid="{00000000-0005-0000-0000-00004B5F0000}"/>
    <cellStyle name="Comma [0] 10173" xfId="24334" hidden="1" xr:uid="{00000000-0005-0000-0000-00002F5F0000}"/>
    <cellStyle name="Comma [0] 10174" xfId="24401" hidden="1" xr:uid="{00000000-0005-0000-0000-0000725F0000}"/>
    <cellStyle name="Comma [0] 10175" xfId="24358" hidden="1" xr:uid="{00000000-0005-0000-0000-0000475F0000}"/>
    <cellStyle name="Comma [0] 10176" xfId="24392" hidden="1" xr:uid="{00000000-0005-0000-0000-0000695F0000}"/>
    <cellStyle name="Comma [0] 10177" xfId="24405" hidden="1" xr:uid="{00000000-0005-0000-0000-0000765F0000}"/>
    <cellStyle name="Comma [0] 10178" xfId="24407" hidden="1" xr:uid="{00000000-0005-0000-0000-0000785F0000}"/>
    <cellStyle name="Comma [0] 10179" xfId="24275" hidden="1" xr:uid="{00000000-0005-0000-0000-0000F45E0000}"/>
    <cellStyle name="Comma [0] 1018" xfId="4078" hidden="1" xr:uid="{00000000-0005-0000-0000-00000F100000}"/>
    <cellStyle name="Comma [0] 10180" xfId="24395" hidden="1" xr:uid="{00000000-0005-0000-0000-00006C5F0000}"/>
    <cellStyle name="Comma [0] 10181" xfId="24335" hidden="1" xr:uid="{00000000-0005-0000-0000-0000305F0000}"/>
    <cellStyle name="Comma [0] 10182" xfId="24369" hidden="1" xr:uid="{00000000-0005-0000-0000-0000525F0000}"/>
    <cellStyle name="Comma [0] 10183" xfId="24382" hidden="1" xr:uid="{00000000-0005-0000-0000-00005F5F0000}"/>
    <cellStyle name="Comma [0] 10184" xfId="24410" hidden="1" xr:uid="{00000000-0005-0000-0000-00007B5F0000}"/>
    <cellStyle name="Comma [0] 10185" xfId="24373" hidden="1" xr:uid="{00000000-0005-0000-0000-0000565F0000}"/>
    <cellStyle name="Comma [0] 10186" xfId="24333" hidden="1" xr:uid="{00000000-0005-0000-0000-00002E5F0000}"/>
    <cellStyle name="Comma [0] 10187" xfId="24412" hidden="1" xr:uid="{00000000-0005-0000-0000-00007D5F0000}"/>
    <cellStyle name="Comma [0] 10188" xfId="24414" hidden="1" xr:uid="{00000000-0005-0000-0000-00007F5F0000}"/>
    <cellStyle name="Comma [0] 10189" xfId="23767" hidden="1" xr:uid="{00000000-0005-0000-0000-0000F85C0000}"/>
    <cellStyle name="Comma [0] 1019" xfId="4111" hidden="1" xr:uid="{00000000-0005-0000-0000-000030100000}"/>
    <cellStyle name="Comma [0] 10190" xfId="23723" hidden="1" xr:uid="{00000000-0005-0000-0000-0000CC5C0000}"/>
    <cellStyle name="Comma [0] 10191" xfId="24420" hidden="1" xr:uid="{00000000-0005-0000-0000-0000855F0000}"/>
    <cellStyle name="Comma [0] 10192" xfId="24426" hidden="1" xr:uid="{00000000-0005-0000-0000-00008B5F0000}"/>
    <cellStyle name="Comma [0] 10193" xfId="24428" hidden="1" xr:uid="{00000000-0005-0000-0000-00008D5F0000}"/>
    <cellStyle name="Comma [0] 10194" xfId="24419" hidden="1" xr:uid="{00000000-0005-0000-0000-0000845F0000}"/>
    <cellStyle name="Comma [0] 10195" xfId="24424" hidden="1" xr:uid="{00000000-0005-0000-0000-0000895F0000}"/>
    <cellStyle name="Comma [0] 10196" xfId="24430" hidden="1" xr:uid="{00000000-0005-0000-0000-00008F5F0000}"/>
    <cellStyle name="Comma [0] 10197" xfId="24432" hidden="1" xr:uid="{00000000-0005-0000-0000-0000915F0000}"/>
    <cellStyle name="Comma [0] 10198" xfId="23724" hidden="1" xr:uid="{00000000-0005-0000-0000-0000CD5C0000}"/>
    <cellStyle name="Comma [0] 10199" xfId="23702" hidden="1" xr:uid="{00000000-0005-0000-0000-0000B75C0000}"/>
    <cellStyle name="Comma [0] 102" xfId="2331" hidden="1" xr:uid="{00000000-0005-0000-0000-00003C090000}"/>
    <cellStyle name="Comma [0] 1020" xfId="4119" hidden="1" xr:uid="{00000000-0005-0000-0000-000038100000}"/>
    <cellStyle name="Comma [0] 10200" xfId="24443" hidden="1" xr:uid="{00000000-0005-0000-0000-00009C5F0000}"/>
    <cellStyle name="Comma [0] 10201" xfId="24452" hidden="1" xr:uid="{00000000-0005-0000-0000-0000A55F0000}"/>
    <cellStyle name="Comma [0] 10202" xfId="24463" hidden="1" xr:uid="{00000000-0005-0000-0000-0000B05F0000}"/>
    <cellStyle name="Comma [0] 10203" xfId="24469" hidden="1" xr:uid="{00000000-0005-0000-0000-0000B65F0000}"/>
    <cellStyle name="Comma [0] 10204" xfId="24451" hidden="1" xr:uid="{00000000-0005-0000-0000-0000A45F0000}"/>
    <cellStyle name="Comma [0] 10205" xfId="24461" hidden="1" xr:uid="{00000000-0005-0000-0000-0000AE5F0000}"/>
    <cellStyle name="Comma [0] 10206" xfId="24481" hidden="1" xr:uid="{00000000-0005-0000-0000-0000C25F0000}"/>
    <cellStyle name="Comma [0] 10207" xfId="24483" hidden="1" xr:uid="{00000000-0005-0000-0000-0000C45F0000}"/>
    <cellStyle name="Comma [0] 10208" xfId="24434" hidden="1" xr:uid="{00000000-0005-0000-0000-0000935F0000}"/>
    <cellStyle name="Comma [0] 10209" xfId="23690" hidden="1" xr:uid="{00000000-0005-0000-0000-0000AB5C0000}"/>
    <cellStyle name="Comma [0] 1021" xfId="4028" hidden="1" xr:uid="{00000000-0005-0000-0000-0000DD0F0000}"/>
    <cellStyle name="Comma [0] 10210" xfId="24437" hidden="1" xr:uid="{00000000-0005-0000-0000-0000965F0000}"/>
    <cellStyle name="Comma [0] 10211" xfId="23701" hidden="1" xr:uid="{00000000-0005-0000-0000-0000B65C0000}"/>
    <cellStyle name="Comma [0] 10212" xfId="23700" hidden="1" xr:uid="{00000000-0005-0000-0000-0000B55C0000}"/>
    <cellStyle name="Comma [0] 10213" xfId="24488" hidden="1" xr:uid="{00000000-0005-0000-0000-0000C95F0000}"/>
    <cellStyle name="Comma [0] 10214" xfId="23776" hidden="1" xr:uid="{00000000-0005-0000-0000-0000015D0000}"/>
    <cellStyle name="Comma [0] 10215" xfId="23977" hidden="1" xr:uid="{00000000-0005-0000-0000-0000CA5D0000}"/>
    <cellStyle name="Comma [0] 10216" xfId="24500" hidden="1" xr:uid="{00000000-0005-0000-0000-0000D55F0000}"/>
    <cellStyle name="Comma [0] 10217" xfId="24502" hidden="1" xr:uid="{00000000-0005-0000-0000-0000D75F0000}"/>
    <cellStyle name="Comma [0] 10218" xfId="24491" hidden="1" xr:uid="{00000000-0005-0000-0000-0000CC5F0000}"/>
    <cellStyle name="Comma [0] 10219" xfId="24499" hidden="1" xr:uid="{00000000-0005-0000-0000-0000D45F0000}"/>
    <cellStyle name="Comma [0] 1022" xfId="4107" hidden="1" xr:uid="{00000000-0005-0000-0000-00002C100000}"/>
    <cellStyle name="Comma [0] 10220" xfId="23986" hidden="1" xr:uid="{00000000-0005-0000-0000-0000D35D0000}"/>
    <cellStyle name="Comma [0] 10221" xfId="24485" hidden="1" xr:uid="{00000000-0005-0000-0000-0000C65F0000}"/>
    <cellStyle name="Comma [0] 10222" xfId="24518" hidden="1" xr:uid="{00000000-0005-0000-0000-0000E75F0000}"/>
    <cellStyle name="Comma [0] 10223" xfId="24526" hidden="1" xr:uid="{00000000-0005-0000-0000-0000EF5F0000}"/>
    <cellStyle name="Comma [0] 10224" xfId="24435" hidden="1" xr:uid="{00000000-0005-0000-0000-0000945F0000}"/>
    <cellStyle name="Comma [0] 10225" xfId="24514" hidden="1" xr:uid="{00000000-0005-0000-0000-0000E35F0000}"/>
    <cellStyle name="Comma [0] 10226" xfId="24535" hidden="1" xr:uid="{00000000-0005-0000-0000-0000F85F0000}"/>
    <cellStyle name="Comma [0] 10227" xfId="24537" hidden="1" xr:uid="{00000000-0005-0000-0000-0000FA5F0000}"/>
    <cellStyle name="Comma [0] 10228" xfId="24496" hidden="1" xr:uid="{00000000-0005-0000-0000-0000D15F0000}"/>
    <cellStyle name="Comma [0] 10229" xfId="24441" hidden="1" xr:uid="{00000000-0005-0000-0000-00009A5F0000}"/>
    <cellStyle name="Comma [0] 1023" xfId="4128" hidden="1" xr:uid="{00000000-0005-0000-0000-000041100000}"/>
    <cellStyle name="Comma [0] 10230" xfId="24494" hidden="1" xr:uid="{00000000-0005-0000-0000-0000CF5F0000}"/>
    <cellStyle name="Comma [0] 10231" xfId="24478" hidden="1" xr:uid="{00000000-0005-0000-0000-0000BF5F0000}"/>
    <cellStyle name="Comma [0] 10232" xfId="24474" hidden="1" xr:uid="{00000000-0005-0000-0000-0000BB5F0000}"/>
    <cellStyle name="Comma [0] 10233" xfId="24545" hidden="1" xr:uid="{00000000-0005-0000-0000-000002600000}"/>
    <cellStyle name="Comma [0] 10234" xfId="24417" hidden="1" xr:uid="{00000000-0005-0000-0000-0000825F0000}"/>
    <cellStyle name="Comma [0] 10235" xfId="23725" hidden="1" xr:uid="{00000000-0005-0000-0000-0000CE5C0000}"/>
    <cellStyle name="Comma [0] 10236" xfId="24553" hidden="1" xr:uid="{00000000-0005-0000-0000-00000A600000}"/>
    <cellStyle name="Comma [0] 10237" xfId="24555" hidden="1" xr:uid="{00000000-0005-0000-0000-00000C600000}"/>
    <cellStyle name="Comma [0] 10238" xfId="24504" hidden="1" xr:uid="{00000000-0005-0000-0000-0000D95F0000}"/>
    <cellStyle name="Comma [0] 10239" xfId="24480" hidden="1" xr:uid="{00000000-0005-0000-0000-0000C15F0000}"/>
    <cellStyle name="Comma [0] 1024" xfId="4130" hidden="1" xr:uid="{00000000-0005-0000-0000-000043100000}"/>
    <cellStyle name="Comma [0] 10240" xfId="24515" hidden="1" xr:uid="{00000000-0005-0000-0000-0000E45F0000}"/>
    <cellStyle name="Comma [0] 10241" xfId="24447" hidden="1" xr:uid="{00000000-0005-0000-0000-0000A05F0000}"/>
    <cellStyle name="Comma [0] 10242" xfId="24517" hidden="1" xr:uid="{00000000-0005-0000-0000-0000E65F0000}"/>
    <cellStyle name="Comma [0] 10243" xfId="24562" hidden="1" xr:uid="{00000000-0005-0000-0000-000013600000}"/>
    <cellStyle name="Comma [0] 10244" xfId="24505" hidden="1" xr:uid="{00000000-0005-0000-0000-0000DA5F0000}"/>
    <cellStyle name="Comma [0] 10245" xfId="24462" hidden="1" xr:uid="{00000000-0005-0000-0000-0000AF5F0000}"/>
    <cellStyle name="Comma [0] 10246" xfId="24568" hidden="1" xr:uid="{00000000-0005-0000-0000-000019600000}"/>
    <cellStyle name="Comma [0] 10247" xfId="24570" hidden="1" xr:uid="{00000000-0005-0000-0000-00001B600000}"/>
    <cellStyle name="Comma [0] 10248" xfId="24523" hidden="1" xr:uid="{00000000-0005-0000-0000-0000EC5F0000}"/>
    <cellStyle name="Comma [0] 10249" xfId="24529" hidden="1" xr:uid="{00000000-0005-0000-0000-0000F25F0000}"/>
    <cellStyle name="Comma [0] 1025" xfId="4089" hidden="1" xr:uid="{00000000-0005-0000-0000-00001A100000}"/>
    <cellStyle name="Comma [0] 10250" xfId="24416" hidden="1" xr:uid="{00000000-0005-0000-0000-0000815F0000}"/>
    <cellStyle name="Comma [0] 10251" xfId="24479" hidden="1" xr:uid="{00000000-0005-0000-0000-0000C05F0000}"/>
    <cellStyle name="Comma [0] 10252" xfId="24487" hidden="1" xr:uid="{00000000-0005-0000-0000-0000C85F0000}"/>
    <cellStyle name="Comma [0] 10253" xfId="24576" hidden="1" xr:uid="{00000000-0005-0000-0000-000021600000}"/>
    <cellStyle name="Comma [0] 10254" xfId="24490" hidden="1" xr:uid="{00000000-0005-0000-0000-0000CB5F0000}"/>
    <cellStyle name="Comma [0] 10255" xfId="24450" hidden="1" xr:uid="{00000000-0005-0000-0000-0000A35F0000}"/>
    <cellStyle name="Comma [0] 10256" xfId="24581" hidden="1" xr:uid="{00000000-0005-0000-0000-000026600000}"/>
    <cellStyle name="Comma [0] 10257" xfId="24583" hidden="1" xr:uid="{00000000-0005-0000-0000-000028600000}"/>
    <cellStyle name="Comma [0] 10258" xfId="24542" hidden="1" xr:uid="{00000000-0005-0000-0000-0000FF5F0000}"/>
    <cellStyle name="Comma [0] 10259" xfId="24548" hidden="1" xr:uid="{00000000-0005-0000-0000-000005600000}"/>
    <cellStyle name="Comma [0] 1026" xfId="4034" hidden="1" xr:uid="{00000000-0005-0000-0000-0000E30F0000}"/>
    <cellStyle name="Comma [0] 10260" xfId="24449" hidden="1" xr:uid="{00000000-0005-0000-0000-0000A25F0000}"/>
    <cellStyle name="Comma [0] 10261" xfId="24530" hidden="1" xr:uid="{00000000-0005-0000-0000-0000F35F0000}"/>
    <cellStyle name="Comma [0] 10262" xfId="24509" hidden="1" xr:uid="{00000000-0005-0000-0000-0000DE5F0000}"/>
    <cellStyle name="Comma [0] 10263" xfId="24587" hidden="1" xr:uid="{00000000-0005-0000-0000-00002C600000}"/>
    <cellStyle name="Comma [0] 10264" xfId="24528" hidden="1" xr:uid="{00000000-0005-0000-0000-0000F15F0000}"/>
    <cellStyle name="Comma [0] 10265" xfId="24466" hidden="1" xr:uid="{00000000-0005-0000-0000-0000B35F0000}"/>
    <cellStyle name="Comma [0] 10266" xfId="24594" hidden="1" xr:uid="{00000000-0005-0000-0000-000033600000}"/>
    <cellStyle name="Comma [0] 10267" xfId="24596" hidden="1" xr:uid="{00000000-0005-0000-0000-000035600000}"/>
    <cellStyle name="Comma [0] 10268" xfId="24560" hidden="1" xr:uid="{00000000-0005-0000-0000-000011600000}"/>
    <cellStyle name="Comma [0] 10269" xfId="24565" hidden="1" xr:uid="{00000000-0005-0000-0000-000016600000}"/>
    <cellStyle name="Comma [0] 1027" xfId="4087" hidden="1" xr:uid="{00000000-0005-0000-0000-000018100000}"/>
    <cellStyle name="Comma [0] 10270" xfId="23995" hidden="1" xr:uid="{00000000-0005-0000-0000-0000DC5D0000}"/>
    <cellStyle name="Comma [0] 10271" xfId="24549" hidden="1" xr:uid="{00000000-0005-0000-0000-000006600000}"/>
    <cellStyle name="Comma [0] 10272" xfId="24454" hidden="1" xr:uid="{00000000-0005-0000-0000-0000A75F0000}"/>
    <cellStyle name="Comma [0] 10273" xfId="24600" hidden="1" xr:uid="{00000000-0005-0000-0000-000039600000}"/>
    <cellStyle name="Comma [0] 10274" xfId="24547" hidden="1" xr:uid="{00000000-0005-0000-0000-000004600000}"/>
    <cellStyle name="Comma [0] 10275" xfId="24486" hidden="1" xr:uid="{00000000-0005-0000-0000-0000C75F0000}"/>
    <cellStyle name="Comma [0] 10276" xfId="24604" hidden="1" xr:uid="{00000000-0005-0000-0000-00003D600000}"/>
    <cellStyle name="Comma [0] 10277" xfId="24606" hidden="1" xr:uid="{00000000-0005-0000-0000-00003F600000}"/>
    <cellStyle name="Comma [0] 10278" xfId="24574" hidden="1" xr:uid="{00000000-0005-0000-0000-00001F600000}"/>
    <cellStyle name="Comma [0] 10279" xfId="24578" hidden="1" xr:uid="{00000000-0005-0000-0000-000023600000}"/>
    <cellStyle name="Comma [0] 1028" xfId="4071" hidden="1" xr:uid="{00000000-0005-0000-0000-000008100000}"/>
    <cellStyle name="Comma [0] 10280" xfId="24468" hidden="1" xr:uid="{00000000-0005-0000-0000-0000B55F0000}"/>
    <cellStyle name="Comma [0] 10281" xfId="24566" hidden="1" xr:uid="{00000000-0005-0000-0000-000017600000}"/>
    <cellStyle name="Comma [0] 10282" xfId="24458" hidden="1" xr:uid="{00000000-0005-0000-0000-0000AB5F0000}"/>
    <cellStyle name="Comma [0] 10283" xfId="24610" hidden="1" xr:uid="{00000000-0005-0000-0000-000043600000}"/>
    <cellStyle name="Comma [0] 10284" xfId="24564" hidden="1" xr:uid="{00000000-0005-0000-0000-000015600000}"/>
    <cellStyle name="Comma [0] 10285" xfId="24533" hidden="1" xr:uid="{00000000-0005-0000-0000-0000F65F0000}"/>
    <cellStyle name="Comma [0] 10286" xfId="24614" hidden="1" xr:uid="{00000000-0005-0000-0000-000047600000}"/>
    <cellStyle name="Comma [0] 10287" xfId="24616" hidden="1" xr:uid="{00000000-0005-0000-0000-000049600000}"/>
    <cellStyle name="Comma [0] 10288" xfId="24602" hidden="1" xr:uid="{00000000-0005-0000-0000-00003B600000}"/>
    <cellStyle name="Comma [0] 10289" xfId="24589" hidden="1" xr:uid="{00000000-0005-0000-0000-00002E600000}"/>
    <cellStyle name="Comma [0] 1029" xfId="4067" hidden="1" xr:uid="{00000000-0005-0000-0000-000004100000}"/>
    <cellStyle name="Comma [0] 10290" xfId="24613" hidden="1" xr:uid="{00000000-0005-0000-0000-000046600000}"/>
    <cellStyle name="Comma [0] 10291" xfId="24579" hidden="1" xr:uid="{00000000-0005-0000-0000-000024600000}"/>
    <cellStyle name="Comma [0] 10292" xfId="24551" hidden="1" xr:uid="{00000000-0005-0000-0000-000008600000}"/>
    <cellStyle name="Comma [0] 10293" xfId="24618" hidden="1" xr:uid="{00000000-0005-0000-0000-00004B600000}"/>
    <cellStyle name="Comma [0] 10294" xfId="24575" hidden="1" xr:uid="{00000000-0005-0000-0000-000020600000}"/>
    <cellStyle name="Comma [0] 10295" xfId="24609" hidden="1" xr:uid="{00000000-0005-0000-0000-000042600000}"/>
    <cellStyle name="Comma [0] 10296" xfId="24622" hidden="1" xr:uid="{00000000-0005-0000-0000-00004F600000}"/>
    <cellStyle name="Comma [0] 10297" xfId="24624" hidden="1" xr:uid="{00000000-0005-0000-0000-000051600000}"/>
    <cellStyle name="Comma [0] 10298" xfId="24492" hidden="1" xr:uid="{00000000-0005-0000-0000-0000CD5F0000}"/>
    <cellStyle name="Comma [0] 10299" xfId="24612" hidden="1" xr:uid="{00000000-0005-0000-0000-000045600000}"/>
    <cellStyle name="Comma [0] 103" xfId="2232" hidden="1" xr:uid="{00000000-0005-0000-0000-0000D9080000}"/>
    <cellStyle name="Comma [0] 1030" xfId="4138" hidden="1" xr:uid="{00000000-0005-0000-0000-00004B100000}"/>
    <cellStyle name="Comma [0] 10300" xfId="24552" hidden="1" xr:uid="{00000000-0005-0000-0000-000009600000}"/>
    <cellStyle name="Comma [0] 10301" xfId="24586" hidden="1" xr:uid="{00000000-0005-0000-0000-00002B600000}"/>
    <cellStyle name="Comma [0] 10302" xfId="24599" hidden="1" xr:uid="{00000000-0005-0000-0000-000038600000}"/>
    <cellStyle name="Comma [0] 10303" xfId="24627" hidden="1" xr:uid="{00000000-0005-0000-0000-000054600000}"/>
    <cellStyle name="Comma [0] 10304" xfId="24590" hidden="1" xr:uid="{00000000-0005-0000-0000-00002F600000}"/>
    <cellStyle name="Comma [0] 10305" xfId="24550" hidden="1" xr:uid="{00000000-0005-0000-0000-000007600000}"/>
    <cellStyle name="Comma [0] 10306" xfId="24629" hidden="1" xr:uid="{00000000-0005-0000-0000-000056600000}"/>
    <cellStyle name="Comma [0] 10307" xfId="24631" hidden="1" xr:uid="{00000000-0005-0000-0000-000058600000}"/>
    <cellStyle name="Comma [0] 10308" xfId="24633" hidden="1" xr:uid="{00000000-0005-0000-0000-00005A600000}"/>
    <cellStyle name="Comma [0] 10309" xfId="24636" hidden="1" xr:uid="{00000000-0005-0000-0000-00005D600000}"/>
    <cellStyle name="Comma [0] 1031" xfId="664" hidden="1" xr:uid="{00000000-0005-0000-0000-0000B9020000}"/>
    <cellStyle name="Comma [0] 10310" xfId="24638" hidden="1" xr:uid="{00000000-0005-0000-0000-00005F600000}"/>
    <cellStyle name="Comma [0] 10311" xfId="24656" hidden="1" xr:uid="{00000000-0005-0000-0000-000071600000}"/>
    <cellStyle name="Comma [0] 10312" xfId="24663" hidden="1" xr:uid="{00000000-0005-0000-0000-000078600000}"/>
    <cellStyle name="Comma [0] 10313" xfId="24669" hidden="1" xr:uid="{00000000-0005-0000-0000-00007E600000}"/>
    <cellStyle name="Comma [0] 10314" xfId="24671" hidden="1" xr:uid="{00000000-0005-0000-0000-000080600000}"/>
    <cellStyle name="Comma [0] 10315" xfId="24662" hidden="1" xr:uid="{00000000-0005-0000-0000-000077600000}"/>
    <cellStyle name="Comma [0] 10316" xfId="24667" hidden="1" xr:uid="{00000000-0005-0000-0000-00007C600000}"/>
    <cellStyle name="Comma [0] 10317" xfId="24673" hidden="1" xr:uid="{00000000-0005-0000-0000-000082600000}"/>
    <cellStyle name="Comma [0] 10318" xfId="24675" hidden="1" xr:uid="{00000000-0005-0000-0000-000084600000}"/>
    <cellStyle name="Comma [0] 10319" xfId="24653" hidden="1" xr:uid="{00000000-0005-0000-0000-00006E600000}"/>
    <cellStyle name="Comma [0] 1032" xfId="704" hidden="1" xr:uid="{00000000-0005-0000-0000-0000E1020000}"/>
    <cellStyle name="Comma [0] 10320" xfId="24642" hidden="1" xr:uid="{00000000-0005-0000-0000-000063600000}"/>
    <cellStyle name="Comma [0] 10321" xfId="24686" hidden="1" xr:uid="{00000000-0005-0000-0000-00008F600000}"/>
    <cellStyle name="Comma [0] 10322" xfId="24695" hidden="1" xr:uid="{00000000-0005-0000-0000-000098600000}"/>
    <cellStyle name="Comma [0] 10323" xfId="24706" hidden="1" xr:uid="{00000000-0005-0000-0000-0000A3600000}"/>
    <cellStyle name="Comma [0] 10324" xfId="24712" hidden="1" xr:uid="{00000000-0005-0000-0000-0000A9600000}"/>
    <cellStyle name="Comma [0] 10325" xfId="24694" hidden="1" xr:uid="{00000000-0005-0000-0000-000097600000}"/>
    <cellStyle name="Comma [0] 10326" xfId="24704" hidden="1" xr:uid="{00000000-0005-0000-0000-0000A1600000}"/>
    <cellStyle name="Comma [0] 10327" xfId="24724" hidden="1" xr:uid="{00000000-0005-0000-0000-0000B5600000}"/>
    <cellStyle name="Comma [0] 10328" xfId="24726" hidden="1" xr:uid="{00000000-0005-0000-0000-0000B7600000}"/>
    <cellStyle name="Comma [0] 10329" xfId="24677" hidden="1" xr:uid="{00000000-0005-0000-0000-000086600000}"/>
    <cellStyle name="Comma [0] 1033" xfId="4146" hidden="1" xr:uid="{00000000-0005-0000-0000-000053100000}"/>
    <cellStyle name="Comma [0] 10330" xfId="24645" hidden="1" xr:uid="{00000000-0005-0000-0000-000066600000}"/>
    <cellStyle name="Comma [0] 10331" xfId="24680" hidden="1" xr:uid="{00000000-0005-0000-0000-000089600000}"/>
    <cellStyle name="Comma [0] 10332" xfId="24650" hidden="1" xr:uid="{00000000-0005-0000-0000-00006B600000}"/>
    <cellStyle name="Comma [0] 10333" xfId="24652" hidden="1" xr:uid="{00000000-0005-0000-0000-00006D600000}"/>
    <cellStyle name="Comma [0] 10334" xfId="24731" hidden="1" xr:uid="{00000000-0005-0000-0000-0000BC600000}"/>
    <cellStyle name="Comma [0] 10335" xfId="24641" hidden="1" xr:uid="{00000000-0005-0000-0000-000062600000}"/>
    <cellStyle name="Comma [0] 10336" xfId="24649" hidden="1" xr:uid="{00000000-0005-0000-0000-00006A600000}"/>
    <cellStyle name="Comma [0] 10337" xfId="24743" hidden="1" xr:uid="{00000000-0005-0000-0000-0000C8600000}"/>
    <cellStyle name="Comma [0] 10338" xfId="24745" hidden="1" xr:uid="{00000000-0005-0000-0000-0000CA600000}"/>
    <cellStyle name="Comma [0] 10339" xfId="24734" hidden="1" xr:uid="{00000000-0005-0000-0000-0000BF600000}"/>
    <cellStyle name="Comma [0] 1034" xfId="4148" hidden="1" xr:uid="{00000000-0005-0000-0000-000055100000}"/>
    <cellStyle name="Comma [0] 10340" xfId="24742" hidden="1" xr:uid="{00000000-0005-0000-0000-0000C7600000}"/>
    <cellStyle name="Comma [0] 10341" xfId="24647" hidden="1" xr:uid="{00000000-0005-0000-0000-000068600000}"/>
    <cellStyle name="Comma [0] 10342" xfId="24728" hidden="1" xr:uid="{00000000-0005-0000-0000-0000B9600000}"/>
    <cellStyle name="Comma [0] 10343" xfId="24761" hidden="1" xr:uid="{00000000-0005-0000-0000-0000DA600000}"/>
    <cellStyle name="Comma [0] 10344" xfId="24769" hidden="1" xr:uid="{00000000-0005-0000-0000-0000E2600000}"/>
    <cellStyle name="Comma [0] 10345" xfId="24678" hidden="1" xr:uid="{00000000-0005-0000-0000-000087600000}"/>
    <cellStyle name="Comma [0] 10346" xfId="24757" hidden="1" xr:uid="{00000000-0005-0000-0000-0000D6600000}"/>
    <cellStyle name="Comma [0] 10347" xfId="24778" hidden="1" xr:uid="{00000000-0005-0000-0000-0000EB600000}"/>
    <cellStyle name="Comma [0] 10348" xfId="24780" hidden="1" xr:uid="{00000000-0005-0000-0000-0000ED600000}"/>
    <cellStyle name="Comma [0] 10349" xfId="24739" hidden="1" xr:uid="{00000000-0005-0000-0000-0000C4600000}"/>
    <cellStyle name="Comma [0] 1035" xfId="4097" hidden="1" xr:uid="{00000000-0005-0000-0000-000022100000}"/>
    <cellStyle name="Comma [0] 10350" xfId="24684" hidden="1" xr:uid="{00000000-0005-0000-0000-00008D600000}"/>
    <cellStyle name="Comma [0] 10351" xfId="24737" hidden="1" xr:uid="{00000000-0005-0000-0000-0000C2600000}"/>
    <cellStyle name="Comma [0] 10352" xfId="24721" hidden="1" xr:uid="{00000000-0005-0000-0000-0000B2600000}"/>
    <cellStyle name="Comma [0] 10353" xfId="24717" hidden="1" xr:uid="{00000000-0005-0000-0000-0000AE600000}"/>
    <cellStyle name="Comma [0] 10354" xfId="24788" hidden="1" xr:uid="{00000000-0005-0000-0000-0000F5600000}"/>
    <cellStyle name="Comma [0] 10355" xfId="24660" hidden="1" xr:uid="{00000000-0005-0000-0000-000075600000}"/>
    <cellStyle name="Comma [0] 10356" xfId="24654" hidden="1" xr:uid="{00000000-0005-0000-0000-00006F600000}"/>
    <cellStyle name="Comma [0] 10357" xfId="24796" hidden="1" xr:uid="{00000000-0005-0000-0000-0000FD600000}"/>
    <cellStyle name="Comma [0] 10358" xfId="24798" hidden="1" xr:uid="{00000000-0005-0000-0000-0000FF600000}"/>
    <cellStyle name="Comma [0] 10359" xfId="24747" hidden="1" xr:uid="{00000000-0005-0000-0000-0000CC600000}"/>
    <cellStyle name="Comma [0] 1036" xfId="4073" hidden="1" xr:uid="{00000000-0005-0000-0000-00000A100000}"/>
    <cellStyle name="Comma [0] 10360" xfId="24723" hidden="1" xr:uid="{00000000-0005-0000-0000-0000B4600000}"/>
    <cellStyle name="Comma [0] 10361" xfId="24758" hidden="1" xr:uid="{00000000-0005-0000-0000-0000D7600000}"/>
    <cellStyle name="Comma [0] 10362" xfId="24690" hidden="1" xr:uid="{00000000-0005-0000-0000-000093600000}"/>
    <cellStyle name="Comma [0] 10363" xfId="24760" hidden="1" xr:uid="{00000000-0005-0000-0000-0000D9600000}"/>
    <cellStyle name="Comma [0] 10364" xfId="24805" hidden="1" xr:uid="{00000000-0005-0000-0000-000006610000}"/>
    <cellStyle name="Comma [0] 10365" xfId="24748" hidden="1" xr:uid="{00000000-0005-0000-0000-0000CD600000}"/>
    <cellStyle name="Comma [0] 10366" xfId="24705" hidden="1" xr:uid="{00000000-0005-0000-0000-0000A2600000}"/>
    <cellStyle name="Comma [0] 10367" xfId="24811" hidden="1" xr:uid="{00000000-0005-0000-0000-00000C610000}"/>
    <cellStyle name="Comma [0] 10368" xfId="24813" hidden="1" xr:uid="{00000000-0005-0000-0000-00000E610000}"/>
    <cellStyle name="Comma [0] 10369" xfId="24766" hidden="1" xr:uid="{00000000-0005-0000-0000-0000DF600000}"/>
    <cellStyle name="Comma [0] 1037" xfId="4108" hidden="1" xr:uid="{00000000-0005-0000-0000-00002D100000}"/>
    <cellStyle name="Comma [0] 10370" xfId="24772" hidden="1" xr:uid="{00000000-0005-0000-0000-0000E5600000}"/>
    <cellStyle name="Comma [0] 10371" xfId="24659" hidden="1" xr:uid="{00000000-0005-0000-0000-000074600000}"/>
    <cellStyle name="Comma [0] 10372" xfId="24722" hidden="1" xr:uid="{00000000-0005-0000-0000-0000B3600000}"/>
    <cellStyle name="Comma [0] 10373" xfId="24730" hidden="1" xr:uid="{00000000-0005-0000-0000-0000BB600000}"/>
    <cellStyle name="Comma [0] 10374" xfId="24819" hidden="1" xr:uid="{00000000-0005-0000-0000-000014610000}"/>
    <cellStyle name="Comma [0] 10375" xfId="24733" hidden="1" xr:uid="{00000000-0005-0000-0000-0000BE600000}"/>
    <cellStyle name="Comma [0] 10376" xfId="24693" hidden="1" xr:uid="{00000000-0005-0000-0000-000096600000}"/>
    <cellStyle name="Comma [0] 10377" xfId="24824" hidden="1" xr:uid="{00000000-0005-0000-0000-000019610000}"/>
    <cellStyle name="Comma [0] 10378" xfId="24826" hidden="1" xr:uid="{00000000-0005-0000-0000-00001B610000}"/>
    <cellStyle name="Comma [0] 10379" xfId="24785" hidden="1" xr:uid="{00000000-0005-0000-0000-0000F2600000}"/>
    <cellStyle name="Comma [0] 1038" xfId="4040" hidden="1" xr:uid="{00000000-0005-0000-0000-0000E90F0000}"/>
    <cellStyle name="Comma [0] 10380" xfId="24791" hidden="1" xr:uid="{00000000-0005-0000-0000-0000F8600000}"/>
    <cellStyle name="Comma [0] 10381" xfId="24692" hidden="1" xr:uid="{00000000-0005-0000-0000-000095600000}"/>
    <cellStyle name="Comma [0] 10382" xfId="24773" hidden="1" xr:uid="{00000000-0005-0000-0000-0000E6600000}"/>
    <cellStyle name="Comma [0] 10383" xfId="24752" hidden="1" xr:uid="{00000000-0005-0000-0000-0000D1600000}"/>
    <cellStyle name="Comma [0] 10384" xfId="24830" hidden="1" xr:uid="{00000000-0005-0000-0000-00001F610000}"/>
    <cellStyle name="Comma [0] 10385" xfId="24771" hidden="1" xr:uid="{00000000-0005-0000-0000-0000E4600000}"/>
    <cellStyle name="Comma [0] 10386" xfId="24709" hidden="1" xr:uid="{00000000-0005-0000-0000-0000A6600000}"/>
    <cellStyle name="Comma [0] 10387" xfId="24837" hidden="1" xr:uid="{00000000-0005-0000-0000-000026610000}"/>
    <cellStyle name="Comma [0] 10388" xfId="24839" hidden="1" xr:uid="{00000000-0005-0000-0000-000028610000}"/>
    <cellStyle name="Comma [0] 10389" xfId="24803" hidden="1" xr:uid="{00000000-0005-0000-0000-000004610000}"/>
    <cellStyle name="Comma [0] 1039" xfId="4110" hidden="1" xr:uid="{00000000-0005-0000-0000-00002F100000}"/>
    <cellStyle name="Comma [0] 10390" xfId="24808" hidden="1" xr:uid="{00000000-0005-0000-0000-000009610000}"/>
    <cellStyle name="Comma [0] 10391" xfId="24644" hidden="1" xr:uid="{00000000-0005-0000-0000-000065600000}"/>
    <cellStyle name="Comma [0] 10392" xfId="24792" hidden="1" xr:uid="{00000000-0005-0000-0000-0000F9600000}"/>
    <cellStyle name="Comma [0] 10393" xfId="24697" hidden="1" xr:uid="{00000000-0005-0000-0000-00009A600000}"/>
    <cellStyle name="Comma [0] 10394" xfId="24843" hidden="1" xr:uid="{00000000-0005-0000-0000-00002C610000}"/>
    <cellStyle name="Comma [0] 10395" xfId="24790" hidden="1" xr:uid="{00000000-0005-0000-0000-0000F7600000}"/>
    <cellStyle name="Comma [0] 10396" xfId="24729" hidden="1" xr:uid="{00000000-0005-0000-0000-0000BA600000}"/>
    <cellStyle name="Comma [0] 10397" xfId="24847" hidden="1" xr:uid="{00000000-0005-0000-0000-000030610000}"/>
    <cellStyle name="Comma [0] 10398" xfId="24849" hidden="1" xr:uid="{00000000-0005-0000-0000-000032610000}"/>
    <cellStyle name="Comma [0] 10399" xfId="24817" hidden="1" xr:uid="{00000000-0005-0000-0000-000012610000}"/>
    <cellStyle name="Comma [0] 104" xfId="2313" hidden="1" xr:uid="{00000000-0005-0000-0000-00002A090000}"/>
    <cellStyle name="Comma [0] 1040" xfId="4155" hidden="1" xr:uid="{00000000-0005-0000-0000-00005C100000}"/>
    <cellStyle name="Comma [0] 10400" xfId="24821" hidden="1" xr:uid="{00000000-0005-0000-0000-000016610000}"/>
    <cellStyle name="Comma [0] 10401" xfId="24711" hidden="1" xr:uid="{00000000-0005-0000-0000-0000A8600000}"/>
    <cellStyle name="Comma [0] 10402" xfId="24809" hidden="1" xr:uid="{00000000-0005-0000-0000-00000A610000}"/>
    <cellStyle name="Comma [0] 10403" xfId="24701" hidden="1" xr:uid="{00000000-0005-0000-0000-00009E600000}"/>
    <cellStyle name="Comma [0] 10404" xfId="24853" hidden="1" xr:uid="{00000000-0005-0000-0000-000036610000}"/>
    <cellStyle name="Comma [0] 10405" xfId="24807" hidden="1" xr:uid="{00000000-0005-0000-0000-000008610000}"/>
    <cellStyle name="Comma [0] 10406" xfId="24776" hidden="1" xr:uid="{00000000-0005-0000-0000-0000E9600000}"/>
    <cellStyle name="Comma [0] 10407" xfId="24857" hidden="1" xr:uid="{00000000-0005-0000-0000-00003A610000}"/>
    <cellStyle name="Comma [0] 10408" xfId="24859" hidden="1" xr:uid="{00000000-0005-0000-0000-00003C610000}"/>
    <cellStyle name="Comma [0] 10409" xfId="24845" hidden="1" xr:uid="{00000000-0005-0000-0000-00002E610000}"/>
    <cellStyle name="Comma [0] 1041" xfId="4098" hidden="1" xr:uid="{00000000-0005-0000-0000-000023100000}"/>
    <cellStyle name="Comma [0] 10410" xfId="24832" hidden="1" xr:uid="{00000000-0005-0000-0000-000021610000}"/>
    <cellStyle name="Comma [0] 10411" xfId="24856" hidden="1" xr:uid="{00000000-0005-0000-0000-000039610000}"/>
    <cellStyle name="Comma [0] 10412" xfId="24822" hidden="1" xr:uid="{00000000-0005-0000-0000-000017610000}"/>
    <cellStyle name="Comma [0] 10413" xfId="24794" hidden="1" xr:uid="{00000000-0005-0000-0000-0000FB600000}"/>
    <cellStyle name="Comma [0] 10414" xfId="24861" hidden="1" xr:uid="{00000000-0005-0000-0000-00003E610000}"/>
    <cellStyle name="Comma [0] 10415" xfId="24818" hidden="1" xr:uid="{00000000-0005-0000-0000-000013610000}"/>
    <cellStyle name="Comma [0] 10416" xfId="24852" hidden="1" xr:uid="{00000000-0005-0000-0000-000035610000}"/>
    <cellStyle name="Comma [0] 10417" xfId="24865" hidden="1" xr:uid="{00000000-0005-0000-0000-000042610000}"/>
    <cellStyle name="Comma [0] 10418" xfId="24867" hidden="1" xr:uid="{00000000-0005-0000-0000-000044610000}"/>
    <cellStyle name="Comma [0] 10419" xfId="24735" hidden="1" xr:uid="{00000000-0005-0000-0000-0000C0600000}"/>
    <cellStyle name="Comma [0] 1042" xfId="4055" hidden="1" xr:uid="{00000000-0005-0000-0000-0000F80F0000}"/>
    <cellStyle name="Comma [0] 10420" xfId="24855" hidden="1" xr:uid="{00000000-0005-0000-0000-000038610000}"/>
    <cellStyle name="Comma [0] 10421" xfId="24795" hidden="1" xr:uid="{00000000-0005-0000-0000-0000FC600000}"/>
    <cellStyle name="Comma [0] 10422" xfId="24829" hidden="1" xr:uid="{00000000-0005-0000-0000-00001E610000}"/>
    <cellStyle name="Comma [0] 10423" xfId="24842" hidden="1" xr:uid="{00000000-0005-0000-0000-00002B610000}"/>
    <cellStyle name="Comma [0] 10424" xfId="24870" hidden="1" xr:uid="{00000000-0005-0000-0000-000047610000}"/>
    <cellStyle name="Comma [0] 10425" xfId="24833" hidden="1" xr:uid="{00000000-0005-0000-0000-000022610000}"/>
    <cellStyle name="Comma [0] 10426" xfId="24793" hidden="1" xr:uid="{00000000-0005-0000-0000-0000FA600000}"/>
    <cellStyle name="Comma [0] 10427" xfId="24872" hidden="1" xr:uid="{00000000-0005-0000-0000-000049610000}"/>
    <cellStyle name="Comma [0] 10428" xfId="24874" hidden="1" xr:uid="{00000000-0005-0000-0000-00004B610000}"/>
    <cellStyle name="Comma [0] 10429" xfId="24931" hidden="1" xr:uid="{00000000-0005-0000-0000-000084610000}"/>
    <cellStyle name="Comma [0] 1043" xfId="4161" hidden="1" xr:uid="{00000000-0005-0000-0000-000062100000}"/>
    <cellStyle name="Comma [0] 10430" xfId="24950" hidden="1" xr:uid="{00000000-0005-0000-0000-000097610000}"/>
    <cellStyle name="Comma [0] 10431" xfId="24957" hidden="1" xr:uid="{00000000-0005-0000-0000-00009E610000}"/>
    <cellStyle name="Comma [0] 10432" xfId="24964" hidden="1" xr:uid="{00000000-0005-0000-0000-0000A5610000}"/>
    <cellStyle name="Comma [0] 10433" xfId="24969" hidden="1" xr:uid="{00000000-0005-0000-0000-0000AA610000}"/>
    <cellStyle name="Comma [0] 10434" xfId="24956" hidden="1" xr:uid="{00000000-0005-0000-0000-00009D610000}"/>
    <cellStyle name="Comma [0] 10435" xfId="24961" hidden="1" xr:uid="{00000000-0005-0000-0000-0000A2610000}"/>
    <cellStyle name="Comma [0] 10436" xfId="24973" hidden="1" xr:uid="{00000000-0005-0000-0000-0000AE610000}"/>
    <cellStyle name="Comma [0] 10437" xfId="24975" hidden="1" xr:uid="{00000000-0005-0000-0000-0000B0610000}"/>
    <cellStyle name="Comma [0] 10438" xfId="24946" hidden="1" xr:uid="{00000000-0005-0000-0000-000093610000}"/>
    <cellStyle name="Comma [0] 10439" xfId="24935" hidden="1" xr:uid="{00000000-0005-0000-0000-000088610000}"/>
    <cellStyle name="Comma [0] 1044" xfId="4163" hidden="1" xr:uid="{00000000-0005-0000-0000-000064100000}"/>
    <cellStyle name="Comma [0] 10440" xfId="24986" hidden="1" xr:uid="{00000000-0005-0000-0000-0000BB610000}"/>
    <cellStyle name="Comma [0] 10441" xfId="24995" hidden="1" xr:uid="{00000000-0005-0000-0000-0000C4610000}"/>
    <cellStyle name="Comma [0] 10442" xfId="25006" hidden="1" xr:uid="{00000000-0005-0000-0000-0000CF610000}"/>
    <cellStyle name="Comma [0] 10443" xfId="25012" hidden="1" xr:uid="{00000000-0005-0000-0000-0000D5610000}"/>
    <cellStyle name="Comma [0] 10444" xfId="24994" hidden="1" xr:uid="{00000000-0005-0000-0000-0000C3610000}"/>
    <cellStyle name="Comma [0] 10445" xfId="25004" hidden="1" xr:uid="{00000000-0005-0000-0000-0000CD610000}"/>
    <cellStyle name="Comma [0] 10446" xfId="25024" hidden="1" xr:uid="{00000000-0005-0000-0000-0000E1610000}"/>
    <cellStyle name="Comma [0] 10447" xfId="25026" hidden="1" xr:uid="{00000000-0005-0000-0000-0000E3610000}"/>
    <cellStyle name="Comma [0] 10448" xfId="24977" hidden="1" xr:uid="{00000000-0005-0000-0000-0000B2610000}"/>
    <cellStyle name="Comma [0] 10449" xfId="24938" hidden="1" xr:uid="{00000000-0005-0000-0000-00008B610000}"/>
    <cellStyle name="Comma [0] 1045" xfId="4116" hidden="1" xr:uid="{00000000-0005-0000-0000-000035100000}"/>
    <cellStyle name="Comma [0] 10450" xfId="24980" hidden="1" xr:uid="{00000000-0005-0000-0000-0000B5610000}"/>
    <cellStyle name="Comma [0] 10451" xfId="24943" hidden="1" xr:uid="{00000000-0005-0000-0000-000090610000}"/>
    <cellStyle name="Comma [0] 10452" xfId="24945" hidden="1" xr:uid="{00000000-0005-0000-0000-000092610000}"/>
    <cellStyle name="Comma [0] 10453" xfId="25031" hidden="1" xr:uid="{00000000-0005-0000-0000-0000E8610000}"/>
    <cellStyle name="Comma [0] 10454" xfId="24934" hidden="1" xr:uid="{00000000-0005-0000-0000-000087610000}"/>
    <cellStyle name="Comma [0] 10455" xfId="24942" hidden="1" xr:uid="{00000000-0005-0000-0000-00008F610000}"/>
    <cellStyle name="Comma [0] 10456" xfId="25043" hidden="1" xr:uid="{00000000-0005-0000-0000-0000F4610000}"/>
    <cellStyle name="Comma [0] 10457" xfId="25045" hidden="1" xr:uid="{00000000-0005-0000-0000-0000F6610000}"/>
    <cellStyle name="Comma [0] 10458" xfId="25034" hidden="1" xr:uid="{00000000-0005-0000-0000-0000EB610000}"/>
    <cellStyle name="Comma [0] 10459" xfId="25042" hidden="1" xr:uid="{00000000-0005-0000-0000-0000F3610000}"/>
    <cellStyle name="Comma [0] 1046" xfId="4122" hidden="1" xr:uid="{00000000-0005-0000-0000-00003B100000}"/>
    <cellStyle name="Comma [0] 10460" xfId="24940" hidden="1" xr:uid="{00000000-0005-0000-0000-00008D610000}"/>
    <cellStyle name="Comma [0] 10461" xfId="25028" hidden="1" xr:uid="{00000000-0005-0000-0000-0000E5610000}"/>
    <cellStyle name="Comma [0] 10462" xfId="25061" hidden="1" xr:uid="{00000000-0005-0000-0000-000006620000}"/>
    <cellStyle name="Comma [0] 10463" xfId="25069" hidden="1" xr:uid="{00000000-0005-0000-0000-00000E620000}"/>
    <cellStyle name="Comma [0] 10464" xfId="24978" hidden="1" xr:uid="{00000000-0005-0000-0000-0000B3610000}"/>
    <cellStyle name="Comma [0] 10465" xfId="25057" hidden="1" xr:uid="{00000000-0005-0000-0000-000002620000}"/>
    <cellStyle name="Comma [0] 10466" xfId="25078" hidden="1" xr:uid="{00000000-0005-0000-0000-000017620000}"/>
    <cellStyle name="Comma [0] 10467" xfId="25080" hidden="1" xr:uid="{00000000-0005-0000-0000-000019620000}"/>
    <cellStyle name="Comma [0] 10468" xfId="25039" hidden="1" xr:uid="{00000000-0005-0000-0000-0000F0610000}"/>
    <cellStyle name="Comma [0] 10469" xfId="24984" hidden="1" xr:uid="{00000000-0005-0000-0000-0000B9610000}"/>
    <cellStyle name="Comma [0] 1047" xfId="694" hidden="1" xr:uid="{00000000-0005-0000-0000-0000D7020000}"/>
    <cellStyle name="Comma [0] 10470" xfId="25037" hidden="1" xr:uid="{00000000-0005-0000-0000-0000EE610000}"/>
    <cellStyle name="Comma [0] 10471" xfId="25021" hidden="1" xr:uid="{00000000-0005-0000-0000-0000DE610000}"/>
    <cellStyle name="Comma [0] 10472" xfId="25017" hidden="1" xr:uid="{00000000-0005-0000-0000-0000DA610000}"/>
    <cellStyle name="Comma [0] 10473" xfId="25088" hidden="1" xr:uid="{00000000-0005-0000-0000-000021620000}"/>
    <cellStyle name="Comma [0] 10474" xfId="24954" hidden="1" xr:uid="{00000000-0005-0000-0000-00009B610000}"/>
    <cellStyle name="Comma [0] 10475" xfId="24947" hidden="1" xr:uid="{00000000-0005-0000-0000-000094610000}"/>
    <cellStyle name="Comma [0] 10476" xfId="25096" hidden="1" xr:uid="{00000000-0005-0000-0000-000029620000}"/>
    <cellStyle name="Comma [0] 10477" xfId="25098" hidden="1" xr:uid="{00000000-0005-0000-0000-00002B620000}"/>
    <cellStyle name="Comma [0] 10478" xfId="25047" hidden="1" xr:uid="{00000000-0005-0000-0000-0000F8610000}"/>
    <cellStyle name="Comma [0] 10479" xfId="25023" hidden="1" xr:uid="{00000000-0005-0000-0000-0000E0610000}"/>
    <cellStyle name="Comma [0] 1048" xfId="4072" hidden="1" xr:uid="{00000000-0005-0000-0000-000009100000}"/>
    <cellStyle name="Comma [0] 10480" xfId="25058" hidden="1" xr:uid="{00000000-0005-0000-0000-000003620000}"/>
    <cellStyle name="Comma [0] 10481" xfId="24990" hidden="1" xr:uid="{00000000-0005-0000-0000-0000BF610000}"/>
    <cellStyle name="Comma [0] 10482" xfId="25060" hidden="1" xr:uid="{00000000-0005-0000-0000-000005620000}"/>
    <cellStyle name="Comma [0] 10483" xfId="25105" hidden="1" xr:uid="{00000000-0005-0000-0000-000032620000}"/>
    <cellStyle name="Comma [0] 10484" xfId="25048" hidden="1" xr:uid="{00000000-0005-0000-0000-0000F9610000}"/>
    <cellStyle name="Comma [0] 10485" xfId="25005" hidden="1" xr:uid="{00000000-0005-0000-0000-0000CE610000}"/>
    <cellStyle name="Comma [0] 10486" xfId="25111" hidden="1" xr:uid="{00000000-0005-0000-0000-000038620000}"/>
    <cellStyle name="Comma [0] 10487" xfId="25113" hidden="1" xr:uid="{00000000-0005-0000-0000-00003A620000}"/>
    <cellStyle name="Comma [0] 10488" xfId="25066" hidden="1" xr:uid="{00000000-0005-0000-0000-00000B620000}"/>
    <cellStyle name="Comma [0] 10489" xfId="25072" hidden="1" xr:uid="{00000000-0005-0000-0000-000011620000}"/>
    <cellStyle name="Comma [0] 1049" xfId="4080" hidden="1" xr:uid="{00000000-0005-0000-0000-000011100000}"/>
    <cellStyle name="Comma [0] 10490" xfId="24953" hidden="1" xr:uid="{00000000-0005-0000-0000-00009A610000}"/>
    <cellStyle name="Comma [0] 10491" xfId="25022" hidden="1" xr:uid="{00000000-0005-0000-0000-0000DF610000}"/>
    <cellStyle name="Comma [0] 10492" xfId="25030" hidden="1" xr:uid="{00000000-0005-0000-0000-0000E7610000}"/>
    <cellStyle name="Comma [0] 10493" xfId="25119" hidden="1" xr:uid="{00000000-0005-0000-0000-000040620000}"/>
    <cellStyle name="Comma [0] 10494" xfId="25033" hidden="1" xr:uid="{00000000-0005-0000-0000-0000EA610000}"/>
    <cellStyle name="Comma [0] 10495" xfId="24993" hidden="1" xr:uid="{00000000-0005-0000-0000-0000C2610000}"/>
    <cellStyle name="Comma [0] 10496" xfId="25124" hidden="1" xr:uid="{00000000-0005-0000-0000-000045620000}"/>
    <cellStyle name="Comma [0] 10497" xfId="25126" hidden="1" xr:uid="{00000000-0005-0000-0000-000047620000}"/>
    <cellStyle name="Comma [0] 10498" xfId="25085" hidden="1" xr:uid="{00000000-0005-0000-0000-00001E620000}"/>
    <cellStyle name="Comma [0] 10499" xfId="25091" hidden="1" xr:uid="{00000000-0005-0000-0000-000024620000}"/>
    <cellStyle name="Comma [0] 105" xfId="2292" hidden="1" xr:uid="{00000000-0005-0000-0000-000015090000}"/>
    <cellStyle name="Comma [0] 1050" xfId="4169" hidden="1" xr:uid="{00000000-0005-0000-0000-00006A100000}"/>
    <cellStyle name="Comma [0] 10500" xfId="24992" hidden="1" xr:uid="{00000000-0005-0000-0000-0000C1610000}"/>
    <cellStyle name="Comma [0] 10501" xfId="25073" hidden="1" xr:uid="{00000000-0005-0000-0000-000012620000}"/>
    <cellStyle name="Comma [0] 10502" xfId="25052" hidden="1" xr:uid="{00000000-0005-0000-0000-0000FD610000}"/>
    <cellStyle name="Comma [0] 10503" xfId="25130" hidden="1" xr:uid="{00000000-0005-0000-0000-00004B620000}"/>
    <cellStyle name="Comma [0] 10504" xfId="25071" hidden="1" xr:uid="{00000000-0005-0000-0000-000010620000}"/>
    <cellStyle name="Comma [0] 10505" xfId="25009" hidden="1" xr:uid="{00000000-0005-0000-0000-0000D2610000}"/>
    <cellStyle name="Comma [0] 10506" xfId="25137" hidden="1" xr:uid="{00000000-0005-0000-0000-000052620000}"/>
    <cellStyle name="Comma [0] 10507" xfId="25139" hidden="1" xr:uid="{00000000-0005-0000-0000-000054620000}"/>
    <cellStyle name="Comma [0] 10508" xfId="25103" hidden="1" xr:uid="{00000000-0005-0000-0000-000030620000}"/>
    <cellStyle name="Comma [0] 10509" xfId="25108" hidden="1" xr:uid="{00000000-0005-0000-0000-000035620000}"/>
    <cellStyle name="Comma [0] 1051" xfId="4083" hidden="1" xr:uid="{00000000-0005-0000-0000-000014100000}"/>
    <cellStyle name="Comma [0] 10510" xfId="24937" hidden="1" xr:uid="{00000000-0005-0000-0000-00008A610000}"/>
    <cellStyle name="Comma [0] 10511" xfId="25092" hidden="1" xr:uid="{00000000-0005-0000-0000-000025620000}"/>
    <cellStyle name="Comma [0] 10512" xfId="24997" hidden="1" xr:uid="{00000000-0005-0000-0000-0000C6610000}"/>
    <cellStyle name="Comma [0] 10513" xfId="25143" hidden="1" xr:uid="{00000000-0005-0000-0000-000058620000}"/>
    <cellStyle name="Comma [0] 10514" xfId="25090" hidden="1" xr:uid="{00000000-0005-0000-0000-000023620000}"/>
    <cellStyle name="Comma [0] 10515" xfId="25029" hidden="1" xr:uid="{00000000-0005-0000-0000-0000E6610000}"/>
    <cellStyle name="Comma [0] 10516" xfId="25147" hidden="1" xr:uid="{00000000-0005-0000-0000-00005C620000}"/>
    <cellStyle name="Comma [0] 10517" xfId="25149" hidden="1" xr:uid="{00000000-0005-0000-0000-00005E620000}"/>
    <cellStyle name="Comma [0] 10518" xfId="25117" hidden="1" xr:uid="{00000000-0005-0000-0000-00003E620000}"/>
    <cellStyle name="Comma [0] 10519" xfId="25121" hidden="1" xr:uid="{00000000-0005-0000-0000-000042620000}"/>
    <cellStyle name="Comma [0] 1052" xfId="4043" hidden="1" xr:uid="{00000000-0005-0000-0000-0000EC0F0000}"/>
    <cellStyle name="Comma [0] 10520" xfId="25011" hidden="1" xr:uid="{00000000-0005-0000-0000-0000D4610000}"/>
    <cellStyle name="Comma [0] 10521" xfId="25109" hidden="1" xr:uid="{00000000-0005-0000-0000-000036620000}"/>
    <cellStyle name="Comma [0] 10522" xfId="25001" hidden="1" xr:uid="{00000000-0005-0000-0000-0000CA610000}"/>
    <cellStyle name="Comma [0] 10523" xfId="25153" hidden="1" xr:uid="{00000000-0005-0000-0000-000062620000}"/>
    <cellStyle name="Comma [0] 10524" xfId="25107" hidden="1" xr:uid="{00000000-0005-0000-0000-000034620000}"/>
    <cellStyle name="Comma [0] 10525" xfId="25076" hidden="1" xr:uid="{00000000-0005-0000-0000-000015620000}"/>
    <cellStyle name="Comma [0] 10526" xfId="25157" hidden="1" xr:uid="{00000000-0005-0000-0000-000066620000}"/>
    <cellStyle name="Comma [0] 10527" xfId="25159" hidden="1" xr:uid="{00000000-0005-0000-0000-000068620000}"/>
    <cellStyle name="Comma [0] 10528" xfId="25145" hidden="1" xr:uid="{00000000-0005-0000-0000-00005A620000}"/>
    <cellStyle name="Comma [0] 10529" xfId="25132" hidden="1" xr:uid="{00000000-0005-0000-0000-00004D620000}"/>
    <cellStyle name="Comma [0] 1053" xfId="4174" hidden="1" xr:uid="{00000000-0005-0000-0000-00006F100000}"/>
    <cellStyle name="Comma [0] 10530" xfId="25156" hidden="1" xr:uid="{00000000-0005-0000-0000-000065620000}"/>
    <cellStyle name="Comma [0] 10531" xfId="25122" hidden="1" xr:uid="{00000000-0005-0000-0000-000043620000}"/>
    <cellStyle name="Comma [0] 10532" xfId="25094" hidden="1" xr:uid="{00000000-0005-0000-0000-000027620000}"/>
    <cellStyle name="Comma [0] 10533" xfId="25161" hidden="1" xr:uid="{00000000-0005-0000-0000-00006A620000}"/>
    <cellStyle name="Comma [0] 10534" xfId="25118" hidden="1" xr:uid="{00000000-0005-0000-0000-00003F620000}"/>
    <cellStyle name="Comma [0] 10535" xfId="25152" hidden="1" xr:uid="{00000000-0005-0000-0000-000061620000}"/>
    <cellStyle name="Comma [0] 10536" xfId="25165" hidden="1" xr:uid="{00000000-0005-0000-0000-00006E620000}"/>
    <cellStyle name="Comma [0] 10537" xfId="25167" hidden="1" xr:uid="{00000000-0005-0000-0000-000070620000}"/>
    <cellStyle name="Comma [0] 10538" xfId="25035" hidden="1" xr:uid="{00000000-0005-0000-0000-0000EC610000}"/>
    <cellStyle name="Comma [0] 10539" xfId="25155" hidden="1" xr:uid="{00000000-0005-0000-0000-000064620000}"/>
    <cellStyle name="Comma [0] 1054" xfId="4176" hidden="1" xr:uid="{00000000-0005-0000-0000-000071100000}"/>
    <cellStyle name="Comma [0] 10540" xfId="25095" hidden="1" xr:uid="{00000000-0005-0000-0000-000028620000}"/>
    <cellStyle name="Comma [0] 10541" xfId="25129" hidden="1" xr:uid="{00000000-0005-0000-0000-00004A620000}"/>
    <cellStyle name="Comma [0] 10542" xfId="25142" hidden="1" xr:uid="{00000000-0005-0000-0000-000057620000}"/>
    <cellStyle name="Comma [0] 10543" xfId="25170" hidden="1" xr:uid="{00000000-0005-0000-0000-000073620000}"/>
    <cellStyle name="Comma [0] 10544" xfId="25133" hidden="1" xr:uid="{00000000-0005-0000-0000-00004E620000}"/>
    <cellStyle name="Comma [0] 10545" xfId="25093" hidden="1" xr:uid="{00000000-0005-0000-0000-000026620000}"/>
    <cellStyle name="Comma [0] 10546" xfId="25173" hidden="1" xr:uid="{00000000-0005-0000-0000-000076620000}"/>
    <cellStyle name="Comma [0] 10547" xfId="25175" hidden="1" xr:uid="{00000000-0005-0000-0000-000078620000}"/>
    <cellStyle name="Comma [0] 10548" xfId="24894" hidden="1" xr:uid="{00000000-0005-0000-0000-00005F610000}"/>
    <cellStyle name="Comma [0] 10549" xfId="24876" hidden="1" xr:uid="{00000000-0005-0000-0000-00004D610000}"/>
    <cellStyle name="Comma [0] 1055" xfId="4135" hidden="1" xr:uid="{00000000-0005-0000-0000-000048100000}"/>
    <cellStyle name="Comma [0] 10550" xfId="25179" hidden="1" xr:uid="{00000000-0005-0000-0000-00007C620000}"/>
    <cellStyle name="Comma [0] 10551" xfId="25186" hidden="1" xr:uid="{00000000-0005-0000-0000-000083620000}"/>
    <cellStyle name="Comma [0] 10552" xfId="25188" hidden="1" xr:uid="{00000000-0005-0000-0000-000085620000}"/>
    <cellStyle name="Comma [0] 10553" xfId="25178" hidden="1" xr:uid="{00000000-0005-0000-0000-00007B620000}"/>
    <cellStyle name="Comma [0] 10554" xfId="25184" hidden="1" xr:uid="{00000000-0005-0000-0000-000081620000}"/>
    <cellStyle name="Comma [0] 10555" xfId="25191" hidden="1" xr:uid="{00000000-0005-0000-0000-000088620000}"/>
    <cellStyle name="Comma [0] 10556" xfId="25193" hidden="1" xr:uid="{00000000-0005-0000-0000-00008A620000}"/>
    <cellStyle name="Comma [0] 10557" xfId="24968" hidden="1" xr:uid="{00000000-0005-0000-0000-0000A9610000}"/>
    <cellStyle name="Comma [0] 10558" xfId="24924" hidden="1" xr:uid="{00000000-0005-0000-0000-00007D610000}"/>
    <cellStyle name="Comma [0] 10559" xfId="25204" hidden="1" xr:uid="{00000000-0005-0000-0000-000095620000}"/>
    <cellStyle name="Comma [0] 1056" xfId="4141" hidden="1" xr:uid="{00000000-0005-0000-0000-00004E100000}"/>
    <cellStyle name="Comma [0] 10560" xfId="25213" hidden="1" xr:uid="{00000000-0005-0000-0000-00009E620000}"/>
    <cellStyle name="Comma [0] 10561" xfId="25224" hidden="1" xr:uid="{00000000-0005-0000-0000-0000A9620000}"/>
    <cellStyle name="Comma [0] 10562" xfId="25230" hidden="1" xr:uid="{00000000-0005-0000-0000-0000AF620000}"/>
    <cellStyle name="Comma [0] 10563" xfId="25212" hidden="1" xr:uid="{00000000-0005-0000-0000-00009D620000}"/>
    <cellStyle name="Comma [0] 10564" xfId="25222" hidden="1" xr:uid="{00000000-0005-0000-0000-0000A7620000}"/>
    <cellStyle name="Comma [0] 10565" xfId="25242" hidden="1" xr:uid="{00000000-0005-0000-0000-0000BB620000}"/>
    <cellStyle name="Comma [0] 10566" xfId="25244" hidden="1" xr:uid="{00000000-0005-0000-0000-0000BD620000}"/>
    <cellStyle name="Comma [0] 10567" xfId="25195" hidden="1" xr:uid="{00000000-0005-0000-0000-00008C620000}"/>
    <cellStyle name="Comma [0] 10568" xfId="24889" hidden="1" xr:uid="{00000000-0005-0000-0000-00005A610000}"/>
    <cellStyle name="Comma [0] 10569" xfId="25198" hidden="1" xr:uid="{00000000-0005-0000-0000-00008F620000}"/>
    <cellStyle name="Comma [0] 1057" xfId="4042" hidden="1" xr:uid="{00000000-0005-0000-0000-0000EB0F0000}"/>
    <cellStyle name="Comma [0] 10570" xfId="24923" hidden="1" xr:uid="{00000000-0005-0000-0000-00007C610000}"/>
    <cellStyle name="Comma [0] 10571" xfId="24922" hidden="1" xr:uid="{00000000-0005-0000-0000-00007B610000}"/>
    <cellStyle name="Comma [0] 10572" xfId="25249" hidden="1" xr:uid="{00000000-0005-0000-0000-0000C2620000}"/>
    <cellStyle name="Comma [0] 10573" xfId="24891" hidden="1" xr:uid="{00000000-0005-0000-0000-00005C610000}"/>
    <cellStyle name="Comma [0] 10574" xfId="24925" hidden="1" xr:uid="{00000000-0005-0000-0000-00007E610000}"/>
    <cellStyle name="Comma [0] 10575" xfId="25261" hidden="1" xr:uid="{00000000-0005-0000-0000-0000CE620000}"/>
    <cellStyle name="Comma [0] 10576" xfId="25263" hidden="1" xr:uid="{00000000-0005-0000-0000-0000D0620000}"/>
    <cellStyle name="Comma [0] 10577" xfId="25252" hidden="1" xr:uid="{00000000-0005-0000-0000-0000C5620000}"/>
    <cellStyle name="Comma [0] 10578" xfId="25260" hidden="1" xr:uid="{00000000-0005-0000-0000-0000CD620000}"/>
    <cellStyle name="Comma [0] 10579" xfId="24887" hidden="1" xr:uid="{00000000-0005-0000-0000-000058610000}"/>
    <cellStyle name="Comma [0] 1058" xfId="4123" hidden="1" xr:uid="{00000000-0005-0000-0000-00003C100000}"/>
    <cellStyle name="Comma [0] 10580" xfId="25246" hidden="1" xr:uid="{00000000-0005-0000-0000-0000BF620000}"/>
    <cellStyle name="Comma [0] 10581" xfId="25279" hidden="1" xr:uid="{00000000-0005-0000-0000-0000E0620000}"/>
    <cellStyle name="Comma [0] 10582" xfId="25287" hidden="1" xr:uid="{00000000-0005-0000-0000-0000E8620000}"/>
    <cellStyle name="Comma [0] 10583" xfId="25196" hidden="1" xr:uid="{00000000-0005-0000-0000-00008D620000}"/>
    <cellStyle name="Comma [0] 10584" xfId="25275" hidden="1" xr:uid="{00000000-0005-0000-0000-0000DC620000}"/>
    <cellStyle name="Comma [0] 10585" xfId="25296" hidden="1" xr:uid="{00000000-0005-0000-0000-0000F1620000}"/>
    <cellStyle name="Comma [0] 10586" xfId="25298" hidden="1" xr:uid="{00000000-0005-0000-0000-0000F3620000}"/>
    <cellStyle name="Comma [0] 10587" xfId="25257" hidden="1" xr:uid="{00000000-0005-0000-0000-0000CA620000}"/>
    <cellStyle name="Comma [0] 10588" xfId="25202" hidden="1" xr:uid="{00000000-0005-0000-0000-000093620000}"/>
    <cellStyle name="Comma [0] 10589" xfId="25255" hidden="1" xr:uid="{00000000-0005-0000-0000-0000C8620000}"/>
    <cellStyle name="Comma [0] 1059" xfId="4102" hidden="1" xr:uid="{00000000-0005-0000-0000-000027100000}"/>
    <cellStyle name="Comma [0] 10590" xfId="25239" hidden="1" xr:uid="{00000000-0005-0000-0000-0000B8620000}"/>
    <cellStyle name="Comma [0] 10591" xfId="25235" hidden="1" xr:uid="{00000000-0005-0000-0000-0000B4620000}"/>
    <cellStyle name="Comma [0] 10592" xfId="25306" hidden="1" xr:uid="{00000000-0005-0000-0000-0000FB620000}"/>
    <cellStyle name="Comma [0] 10593" xfId="24879" hidden="1" xr:uid="{00000000-0005-0000-0000-000050610000}"/>
    <cellStyle name="Comma [0] 10594" xfId="24967" hidden="1" xr:uid="{00000000-0005-0000-0000-0000A8610000}"/>
    <cellStyle name="Comma [0] 10595" xfId="25314" hidden="1" xr:uid="{00000000-0005-0000-0000-000003630000}"/>
    <cellStyle name="Comma [0] 10596" xfId="25316" hidden="1" xr:uid="{00000000-0005-0000-0000-000005630000}"/>
    <cellStyle name="Comma [0] 10597" xfId="25265" hidden="1" xr:uid="{00000000-0005-0000-0000-0000D2620000}"/>
    <cellStyle name="Comma [0] 10598" xfId="25241" hidden="1" xr:uid="{00000000-0005-0000-0000-0000BA620000}"/>
    <cellStyle name="Comma [0] 10599" xfId="25276" hidden="1" xr:uid="{00000000-0005-0000-0000-0000DD620000}"/>
    <cellStyle name="Comma [0] 106" xfId="2370" hidden="1" xr:uid="{00000000-0005-0000-0000-000063090000}"/>
    <cellStyle name="Comma [0] 1060" xfId="4180" hidden="1" xr:uid="{00000000-0005-0000-0000-000075100000}"/>
    <cellStyle name="Comma [0] 10600" xfId="25208" hidden="1" xr:uid="{00000000-0005-0000-0000-000099620000}"/>
    <cellStyle name="Comma [0] 10601" xfId="25278" hidden="1" xr:uid="{00000000-0005-0000-0000-0000DF620000}"/>
    <cellStyle name="Comma [0] 10602" xfId="25323" hidden="1" xr:uid="{00000000-0005-0000-0000-00000C630000}"/>
    <cellStyle name="Comma [0] 10603" xfId="25266" hidden="1" xr:uid="{00000000-0005-0000-0000-0000D3620000}"/>
    <cellStyle name="Comma [0] 10604" xfId="25223" hidden="1" xr:uid="{00000000-0005-0000-0000-0000A8620000}"/>
    <cellStyle name="Comma [0] 10605" xfId="25329" hidden="1" xr:uid="{00000000-0005-0000-0000-000012630000}"/>
    <cellStyle name="Comma [0] 10606" xfId="25331" hidden="1" xr:uid="{00000000-0005-0000-0000-000014630000}"/>
    <cellStyle name="Comma [0] 10607" xfId="25284" hidden="1" xr:uid="{00000000-0005-0000-0000-0000E5620000}"/>
    <cellStyle name="Comma [0] 10608" xfId="25290" hidden="1" xr:uid="{00000000-0005-0000-0000-0000EB620000}"/>
    <cellStyle name="Comma [0] 10609" xfId="24916" hidden="1" xr:uid="{00000000-0005-0000-0000-000075610000}"/>
    <cellStyle name="Comma [0] 1061" xfId="4121" hidden="1" xr:uid="{00000000-0005-0000-0000-00003A100000}"/>
    <cellStyle name="Comma [0] 10610" xfId="25240" hidden="1" xr:uid="{00000000-0005-0000-0000-0000B9620000}"/>
    <cellStyle name="Comma [0] 10611" xfId="25248" hidden="1" xr:uid="{00000000-0005-0000-0000-0000C1620000}"/>
    <cellStyle name="Comma [0] 10612" xfId="25337" hidden="1" xr:uid="{00000000-0005-0000-0000-00001A630000}"/>
    <cellStyle name="Comma [0] 10613" xfId="25251" hidden="1" xr:uid="{00000000-0005-0000-0000-0000C4620000}"/>
    <cellStyle name="Comma [0] 10614" xfId="25211" hidden="1" xr:uid="{00000000-0005-0000-0000-00009C620000}"/>
    <cellStyle name="Comma [0] 10615" xfId="25342" hidden="1" xr:uid="{00000000-0005-0000-0000-00001F630000}"/>
    <cellStyle name="Comma [0] 10616" xfId="25344" hidden="1" xr:uid="{00000000-0005-0000-0000-000021630000}"/>
    <cellStyle name="Comma [0] 10617" xfId="25303" hidden="1" xr:uid="{00000000-0005-0000-0000-0000F8620000}"/>
    <cellStyle name="Comma [0] 10618" xfId="25309" hidden="1" xr:uid="{00000000-0005-0000-0000-0000FE620000}"/>
    <cellStyle name="Comma [0] 10619" xfId="25210" hidden="1" xr:uid="{00000000-0005-0000-0000-00009B620000}"/>
    <cellStyle name="Comma [0] 1062" xfId="4059" hidden="1" xr:uid="{00000000-0005-0000-0000-0000FC0F0000}"/>
    <cellStyle name="Comma [0] 10620" xfId="25291" hidden="1" xr:uid="{00000000-0005-0000-0000-0000EC620000}"/>
    <cellStyle name="Comma [0] 10621" xfId="25270" hidden="1" xr:uid="{00000000-0005-0000-0000-0000D7620000}"/>
    <cellStyle name="Comma [0] 10622" xfId="25348" hidden="1" xr:uid="{00000000-0005-0000-0000-000025630000}"/>
    <cellStyle name="Comma [0] 10623" xfId="25289" hidden="1" xr:uid="{00000000-0005-0000-0000-0000EA620000}"/>
    <cellStyle name="Comma [0] 10624" xfId="25227" hidden="1" xr:uid="{00000000-0005-0000-0000-0000AC620000}"/>
    <cellStyle name="Comma [0] 10625" xfId="25355" hidden="1" xr:uid="{00000000-0005-0000-0000-00002C630000}"/>
    <cellStyle name="Comma [0] 10626" xfId="25357" hidden="1" xr:uid="{00000000-0005-0000-0000-00002E630000}"/>
    <cellStyle name="Comma [0] 10627" xfId="25321" hidden="1" xr:uid="{00000000-0005-0000-0000-00000A630000}"/>
    <cellStyle name="Comma [0] 10628" xfId="25326" hidden="1" xr:uid="{00000000-0005-0000-0000-00000F630000}"/>
    <cellStyle name="Comma [0] 10629" xfId="24890" hidden="1" xr:uid="{00000000-0005-0000-0000-00005B610000}"/>
    <cellStyle name="Comma [0] 1063" xfId="4187" hidden="1" xr:uid="{00000000-0005-0000-0000-00007C100000}"/>
    <cellStyle name="Comma [0] 10630" xfId="25310" hidden="1" xr:uid="{00000000-0005-0000-0000-0000FF620000}"/>
    <cellStyle name="Comma [0] 10631" xfId="25215" hidden="1" xr:uid="{00000000-0005-0000-0000-0000A0620000}"/>
    <cellStyle name="Comma [0] 10632" xfId="25361" hidden="1" xr:uid="{00000000-0005-0000-0000-000032630000}"/>
    <cellStyle name="Comma [0] 10633" xfId="25308" hidden="1" xr:uid="{00000000-0005-0000-0000-0000FD620000}"/>
    <cellStyle name="Comma [0] 10634" xfId="25247" hidden="1" xr:uid="{00000000-0005-0000-0000-0000C0620000}"/>
    <cellStyle name="Comma [0] 10635" xfId="25365" hidden="1" xr:uid="{00000000-0005-0000-0000-000036630000}"/>
    <cellStyle name="Comma [0] 10636" xfId="25367" hidden="1" xr:uid="{00000000-0005-0000-0000-000038630000}"/>
    <cellStyle name="Comma [0] 10637" xfId="25335" hidden="1" xr:uid="{00000000-0005-0000-0000-000018630000}"/>
    <cellStyle name="Comma [0] 10638" xfId="25339" hidden="1" xr:uid="{00000000-0005-0000-0000-00001C630000}"/>
    <cellStyle name="Comma [0] 10639" xfId="25229" hidden="1" xr:uid="{00000000-0005-0000-0000-0000AE620000}"/>
    <cellStyle name="Comma [0] 1064" xfId="4189" hidden="1" xr:uid="{00000000-0005-0000-0000-00007E100000}"/>
    <cellStyle name="Comma [0] 10640" xfId="25327" hidden="1" xr:uid="{00000000-0005-0000-0000-000010630000}"/>
    <cellStyle name="Comma [0] 10641" xfId="25219" hidden="1" xr:uid="{00000000-0005-0000-0000-0000A4620000}"/>
    <cellStyle name="Comma [0] 10642" xfId="25371" hidden="1" xr:uid="{00000000-0005-0000-0000-00003C630000}"/>
    <cellStyle name="Comma [0] 10643" xfId="25325" hidden="1" xr:uid="{00000000-0005-0000-0000-00000E630000}"/>
    <cellStyle name="Comma [0] 10644" xfId="25294" hidden="1" xr:uid="{00000000-0005-0000-0000-0000EF620000}"/>
    <cellStyle name="Comma [0] 10645" xfId="25375" hidden="1" xr:uid="{00000000-0005-0000-0000-000040630000}"/>
    <cellStyle name="Comma [0] 10646" xfId="25377" hidden="1" xr:uid="{00000000-0005-0000-0000-000042630000}"/>
    <cellStyle name="Comma [0] 10647" xfId="25363" hidden="1" xr:uid="{00000000-0005-0000-0000-000034630000}"/>
    <cellStyle name="Comma [0] 10648" xfId="25350" hidden="1" xr:uid="{00000000-0005-0000-0000-000027630000}"/>
    <cellStyle name="Comma [0] 10649" xfId="25374" hidden="1" xr:uid="{00000000-0005-0000-0000-00003F630000}"/>
    <cellStyle name="Comma [0] 1065" xfId="4153" hidden="1" xr:uid="{00000000-0005-0000-0000-00005A100000}"/>
    <cellStyle name="Comma [0] 10650" xfId="25340" hidden="1" xr:uid="{00000000-0005-0000-0000-00001D630000}"/>
    <cellStyle name="Comma [0] 10651" xfId="25312" hidden="1" xr:uid="{00000000-0005-0000-0000-000001630000}"/>
    <cellStyle name="Comma [0] 10652" xfId="25379" hidden="1" xr:uid="{00000000-0005-0000-0000-000044630000}"/>
    <cellStyle name="Comma [0] 10653" xfId="25336" hidden="1" xr:uid="{00000000-0005-0000-0000-000019630000}"/>
    <cellStyle name="Comma [0] 10654" xfId="25370" hidden="1" xr:uid="{00000000-0005-0000-0000-00003B630000}"/>
    <cellStyle name="Comma [0] 10655" xfId="25383" hidden="1" xr:uid="{00000000-0005-0000-0000-000048630000}"/>
    <cellStyle name="Comma [0] 10656" xfId="25385" hidden="1" xr:uid="{00000000-0005-0000-0000-00004A630000}"/>
    <cellStyle name="Comma [0] 10657" xfId="25253" hidden="1" xr:uid="{00000000-0005-0000-0000-0000C6620000}"/>
    <cellStyle name="Comma [0] 10658" xfId="25373" hidden="1" xr:uid="{00000000-0005-0000-0000-00003E630000}"/>
    <cellStyle name="Comma [0] 10659" xfId="25313" hidden="1" xr:uid="{00000000-0005-0000-0000-000002630000}"/>
    <cellStyle name="Comma [0] 1066" xfId="4158" hidden="1" xr:uid="{00000000-0005-0000-0000-00005F100000}"/>
    <cellStyle name="Comma [0] 10660" xfId="25347" hidden="1" xr:uid="{00000000-0005-0000-0000-000024630000}"/>
    <cellStyle name="Comma [0] 10661" xfId="25360" hidden="1" xr:uid="{00000000-0005-0000-0000-000031630000}"/>
    <cellStyle name="Comma [0] 10662" xfId="25388" hidden="1" xr:uid="{00000000-0005-0000-0000-00004D630000}"/>
    <cellStyle name="Comma [0] 10663" xfId="25351" hidden="1" xr:uid="{00000000-0005-0000-0000-000028630000}"/>
    <cellStyle name="Comma [0] 10664" xfId="25311" hidden="1" xr:uid="{00000000-0005-0000-0000-000000630000}"/>
    <cellStyle name="Comma [0] 10665" xfId="25390" hidden="1" xr:uid="{00000000-0005-0000-0000-00004F630000}"/>
    <cellStyle name="Comma [0] 10666" xfId="25392" hidden="1" xr:uid="{00000000-0005-0000-0000-000051630000}"/>
    <cellStyle name="Comma [0] 10667" xfId="24904" hidden="1" xr:uid="{00000000-0005-0000-0000-000069610000}"/>
    <cellStyle name="Comma [0] 10668" xfId="24901" hidden="1" xr:uid="{00000000-0005-0000-0000-000066610000}"/>
    <cellStyle name="Comma [0] 10669" xfId="25398" hidden="1" xr:uid="{00000000-0005-0000-0000-000057630000}"/>
    <cellStyle name="Comma [0] 1067" xfId="659" hidden="1" xr:uid="{00000000-0005-0000-0000-0000B4020000}"/>
    <cellStyle name="Comma [0] 10670" xfId="25404" hidden="1" xr:uid="{00000000-0005-0000-0000-00005D630000}"/>
    <cellStyle name="Comma [0] 10671" xfId="25406" hidden="1" xr:uid="{00000000-0005-0000-0000-00005F630000}"/>
    <cellStyle name="Comma [0] 10672" xfId="25397" hidden="1" xr:uid="{00000000-0005-0000-0000-000056630000}"/>
    <cellStyle name="Comma [0] 10673" xfId="25402" hidden="1" xr:uid="{00000000-0005-0000-0000-00005B630000}"/>
    <cellStyle name="Comma [0] 10674" xfId="25408" hidden="1" xr:uid="{00000000-0005-0000-0000-000061630000}"/>
    <cellStyle name="Comma [0] 10675" xfId="25410" hidden="1" xr:uid="{00000000-0005-0000-0000-000063630000}"/>
    <cellStyle name="Comma [0] 10676" xfId="24927" hidden="1" xr:uid="{00000000-0005-0000-0000-000080610000}"/>
    <cellStyle name="Comma [0] 10677" xfId="24929" hidden="1" xr:uid="{00000000-0005-0000-0000-000082610000}"/>
    <cellStyle name="Comma [0] 10678" xfId="25421" hidden="1" xr:uid="{00000000-0005-0000-0000-00006E630000}"/>
    <cellStyle name="Comma [0] 10679" xfId="25430" hidden="1" xr:uid="{00000000-0005-0000-0000-000077630000}"/>
    <cellStyle name="Comma [0] 1068" xfId="4142" hidden="1" xr:uid="{00000000-0005-0000-0000-00004F100000}"/>
    <cellStyle name="Comma [0] 10680" xfId="25441" hidden="1" xr:uid="{00000000-0005-0000-0000-000082630000}"/>
    <cellStyle name="Comma [0] 10681" xfId="25447" hidden="1" xr:uid="{00000000-0005-0000-0000-000088630000}"/>
    <cellStyle name="Comma [0] 10682" xfId="25429" hidden="1" xr:uid="{00000000-0005-0000-0000-000076630000}"/>
    <cellStyle name="Comma [0] 10683" xfId="25439" hidden="1" xr:uid="{00000000-0005-0000-0000-000080630000}"/>
    <cellStyle name="Comma [0] 10684" xfId="25459" hidden="1" xr:uid="{00000000-0005-0000-0000-000094630000}"/>
    <cellStyle name="Comma [0] 10685" xfId="25461" hidden="1" xr:uid="{00000000-0005-0000-0000-000096630000}"/>
    <cellStyle name="Comma [0] 10686" xfId="25412" hidden="1" xr:uid="{00000000-0005-0000-0000-000065630000}"/>
    <cellStyle name="Comma [0] 10687" xfId="24909" hidden="1" xr:uid="{00000000-0005-0000-0000-00006E610000}"/>
    <cellStyle name="Comma [0] 10688" xfId="25415" hidden="1" xr:uid="{00000000-0005-0000-0000-000068630000}"/>
    <cellStyle name="Comma [0] 10689" xfId="24914" hidden="1" xr:uid="{00000000-0005-0000-0000-000073610000}"/>
    <cellStyle name="Comma [0] 1069" xfId="4047" hidden="1" xr:uid="{00000000-0005-0000-0000-0000F00F0000}"/>
    <cellStyle name="Comma [0] 10690" xfId="24898" hidden="1" xr:uid="{00000000-0005-0000-0000-000063610000}"/>
    <cellStyle name="Comma [0] 10691" xfId="25466" hidden="1" xr:uid="{00000000-0005-0000-0000-00009B630000}"/>
    <cellStyle name="Comma [0] 10692" xfId="24907" hidden="1" xr:uid="{00000000-0005-0000-0000-00006C610000}"/>
    <cellStyle name="Comma [0] 10693" xfId="24928" hidden="1" xr:uid="{00000000-0005-0000-0000-000081610000}"/>
    <cellStyle name="Comma [0] 10694" xfId="25478" hidden="1" xr:uid="{00000000-0005-0000-0000-0000A7630000}"/>
    <cellStyle name="Comma [0] 10695" xfId="25480" hidden="1" xr:uid="{00000000-0005-0000-0000-0000A9630000}"/>
    <cellStyle name="Comma [0] 10696" xfId="25469" hidden="1" xr:uid="{00000000-0005-0000-0000-00009E630000}"/>
    <cellStyle name="Comma [0] 10697" xfId="25477" hidden="1" xr:uid="{00000000-0005-0000-0000-0000A6630000}"/>
    <cellStyle name="Comma [0] 10698" xfId="24911" hidden="1" xr:uid="{00000000-0005-0000-0000-000070610000}"/>
    <cellStyle name="Comma [0] 10699" xfId="25463" hidden="1" xr:uid="{00000000-0005-0000-0000-000098630000}"/>
    <cellStyle name="Comma [0] 107" xfId="2311" hidden="1" xr:uid="{00000000-0005-0000-0000-000028090000}"/>
    <cellStyle name="Comma [0] 1070" xfId="4193" hidden="1" xr:uid="{00000000-0005-0000-0000-000082100000}"/>
    <cellStyle name="Comma [0] 10700" xfId="25496" hidden="1" xr:uid="{00000000-0005-0000-0000-0000B9630000}"/>
    <cellStyle name="Comma [0] 10701" xfId="25504" hidden="1" xr:uid="{00000000-0005-0000-0000-0000C1630000}"/>
    <cellStyle name="Comma [0] 10702" xfId="25413" hidden="1" xr:uid="{00000000-0005-0000-0000-000066630000}"/>
    <cellStyle name="Comma [0] 10703" xfId="25492" hidden="1" xr:uid="{00000000-0005-0000-0000-0000B5630000}"/>
    <cellStyle name="Comma [0] 10704" xfId="25513" hidden="1" xr:uid="{00000000-0005-0000-0000-0000CA630000}"/>
    <cellStyle name="Comma [0] 10705" xfId="25515" hidden="1" xr:uid="{00000000-0005-0000-0000-0000CC630000}"/>
    <cellStyle name="Comma [0] 10706" xfId="25474" hidden="1" xr:uid="{00000000-0005-0000-0000-0000A3630000}"/>
    <cellStyle name="Comma [0] 10707" xfId="25419" hidden="1" xr:uid="{00000000-0005-0000-0000-00006C630000}"/>
    <cellStyle name="Comma [0] 10708" xfId="25472" hidden="1" xr:uid="{00000000-0005-0000-0000-0000A1630000}"/>
    <cellStyle name="Comma [0] 10709" xfId="25456" hidden="1" xr:uid="{00000000-0005-0000-0000-000091630000}"/>
    <cellStyle name="Comma [0] 1071" xfId="4140" hidden="1" xr:uid="{00000000-0005-0000-0000-00004D100000}"/>
    <cellStyle name="Comma [0] 10710" xfId="25452" hidden="1" xr:uid="{00000000-0005-0000-0000-00008D630000}"/>
    <cellStyle name="Comma [0] 10711" xfId="25523" hidden="1" xr:uid="{00000000-0005-0000-0000-0000D4630000}"/>
    <cellStyle name="Comma [0] 10712" xfId="25395" hidden="1" xr:uid="{00000000-0005-0000-0000-000054630000}"/>
    <cellStyle name="Comma [0] 10713" xfId="24877" hidden="1" xr:uid="{00000000-0005-0000-0000-00004E610000}"/>
    <cellStyle name="Comma [0] 10714" xfId="25531" hidden="1" xr:uid="{00000000-0005-0000-0000-0000DC630000}"/>
    <cellStyle name="Comma [0] 10715" xfId="25533" hidden="1" xr:uid="{00000000-0005-0000-0000-0000DE630000}"/>
    <cellStyle name="Comma [0] 10716" xfId="25482" hidden="1" xr:uid="{00000000-0005-0000-0000-0000AB630000}"/>
    <cellStyle name="Comma [0] 10717" xfId="25458" hidden="1" xr:uid="{00000000-0005-0000-0000-000093630000}"/>
    <cellStyle name="Comma [0] 10718" xfId="25493" hidden="1" xr:uid="{00000000-0005-0000-0000-0000B6630000}"/>
    <cellStyle name="Comma [0] 10719" xfId="25425" hidden="1" xr:uid="{00000000-0005-0000-0000-000072630000}"/>
    <cellStyle name="Comma [0] 1072" xfId="4079" hidden="1" xr:uid="{00000000-0005-0000-0000-000010100000}"/>
    <cellStyle name="Comma [0] 10720" xfId="25495" hidden="1" xr:uid="{00000000-0005-0000-0000-0000B8630000}"/>
    <cellStyle name="Comma [0] 10721" xfId="25540" hidden="1" xr:uid="{00000000-0005-0000-0000-0000E5630000}"/>
    <cellStyle name="Comma [0] 10722" xfId="25483" hidden="1" xr:uid="{00000000-0005-0000-0000-0000AC630000}"/>
    <cellStyle name="Comma [0] 10723" xfId="25440" hidden="1" xr:uid="{00000000-0005-0000-0000-000081630000}"/>
    <cellStyle name="Comma [0] 10724" xfId="25546" hidden="1" xr:uid="{00000000-0005-0000-0000-0000EB630000}"/>
    <cellStyle name="Comma [0] 10725" xfId="25548" hidden="1" xr:uid="{00000000-0005-0000-0000-0000ED630000}"/>
    <cellStyle name="Comma [0] 10726" xfId="25501" hidden="1" xr:uid="{00000000-0005-0000-0000-0000BE630000}"/>
    <cellStyle name="Comma [0] 10727" xfId="25507" hidden="1" xr:uid="{00000000-0005-0000-0000-0000C4630000}"/>
    <cellStyle name="Comma [0] 10728" xfId="25394" hidden="1" xr:uid="{00000000-0005-0000-0000-000053630000}"/>
    <cellStyle name="Comma [0] 10729" xfId="25457" hidden="1" xr:uid="{00000000-0005-0000-0000-000092630000}"/>
    <cellStyle name="Comma [0] 1073" xfId="4197" hidden="1" xr:uid="{00000000-0005-0000-0000-000086100000}"/>
    <cellStyle name="Comma [0] 10730" xfId="25465" hidden="1" xr:uid="{00000000-0005-0000-0000-00009A630000}"/>
    <cellStyle name="Comma [0] 10731" xfId="25554" hidden="1" xr:uid="{00000000-0005-0000-0000-0000F3630000}"/>
    <cellStyle name="Comma [0] 10732" xfId="25468" hidden="1" xr:uid="{00000000-0005-0000-0000-00009D630000}"/>
    <cellStyle name="Comma [0] 10733" xfId="25428" hidden="1" xr:uid="{00000000-0005-0000-0000-000075630000}"/>
    <cellStyle name="Comma [0] 10734" xfId="25559" hidden="1" xr:uid="{00000000-0005-0000-0000-0000F8630000}"/>
    <cellStyle name="Comma [0] 10735" xfId="25561" hidden="1" xr:uid="{00000000-0005-0000-0000-0000FA630000}"/>
    <cellStyle name="Comma [0] 10736" xfId="25520" hidden="1" xr:uid="{00000000-0005-0000-0000-0000D1630000}"/>
    <cellStyle name="Comma [0] 10737" xfId="25526" hidden="1" xr:uid="{00000000-0005-0000-0000-0000D7630000}"/>
    <cellStyle name="Comma [0] 10738" xfId="25427" hidden="1" xr:uid="{00000000-0005-0000-0000-000074630000}"/>
    <cellStyle name="Comma [0] 10739" xfId="25508" hidden="1" xr:uid="{00000000-0005-0000-0000-0000C5630000}"/>
    <cellStyle name="Comma [0] 1074" xfId="4199" hidden="1" xr:uid="{00000000-0005-0000-0000-000088100000}"/>
    <cellStyle name="Comma [0] 10740" xfId="25487" hidden="1" xr:uid="{00000000-0005-0000-0000-0000B0630000}"/>
    <cellStyle name="Comma [0] 10741" xfId="25565" hidden="1" xr:uid="{00000000-0005-0000-0000-0000FE630000}"/>
    <cellStyle name="Comma [0] 10742" xfId="25506" hidden="1" xr:uid="{00000000-0005-0000-0000-0000C3630000}"/>
    <cellStyle name="Comma [0] 10743" xfId="25444" hidden="1" xr:uid="{00000000-0005-0000-0000-000085630000}"/>
    <cellStyle name="Comma [0] 10744" xfId="25572" hidden="1" xr:uid="{00000000-0005-0000-0000-000005640000}"/>
    <cellStyle name="Comma [0] 10745" xfId="25574" hidden="1" xr:uid="{00000000-0005-0000-0000-000007640000}"/>
    <cellStyle name="Comma [0] 10746" xfId="25538" hidden="1" xr:uid="{00000000-0005-0000-0000-0000E3630000}"/>
    <cellStyle name="Comma [0] 10747" xfId="25543" hidden="1" xr:uid="{00000000-0005-0000-0000-0000E8630000}"/>
    <cellStyle name="Comma [0] 10748" xfId="24908" hidden="1" xr:uid="{00000000-0005-0000-0000-00006D610000}"/>
    <cellStyle name="Comma [0] 10749" xfId="25527" hidden="1" xr:uid="{00000000-0005-0000-0000-0000D8630000}"/>
    <cellStyle name="Comma [0] 1075" xfId="4167" hidden="1" xr:uid="{00000000-0005-0000-0000-000068100000}"/>
    <cellStyle name="Comma [0] 10750" xfId="25432" hidden="1" xr:uid="{00000000-0005-0000-0000-000079630000}"/>
    <cellStyle name="Comma [0] 10751" xfId="25578" hidden="1" xr:uid="{00000000-0005-0000-0000-00000B640000}"/>
    <cellStyle name="Comma [0] 10752" xfId="25525" hidden="1" xr:uid="{00000000-0005-0000-0000-0000D6630000}"/>
    <cellStyle name="Comma [0] 10753" xfId="25464" hidden="1" xr:uid="{00000000-0005-0000-0000-000099630000}"/>
    <cellStyle name="Comma [0] 10754" xfId="25582" hidden="1" xr:uid="{00000000-0005-0000-0000-00000F640000}"/>
    <cellStyle name="Comma [0] 10755" xfId="25584" hidden="1" xr:uid="{00000000-0005-0000-0000-000011640000}"/>
    <cellStyle name="Comma [0] 10756" xfId="25552" hidden="1" xr:uid="{00000000-0005-0000-0000-0000F1630000}"/>
    <cellStyle name="Comma [0] 10757" xfId="25556" hidden="1" xr:uid="{00000000-0005-0000-0000-0000F5630000}"/>
    <cellStyle name="Comma [0] 10758" xfId="25446" hidden="1" xr:uid="{00000000-0005-0000-0000-000087630000}"/>
    <cellStyle name="Comma [0] 10759" xfId="25544" hidden="1" xr:uid="{00000000-0005-0000-0000-0000E9630000}"/>
    <cellStyle name="Comma [0] 1076" xfId="4171" hidden="1" xr:uid="{00000000-0005-0000-0000-00006C100000}"/>
    <cellStyle name="Comma [0] 10760" xfId="25436" hidden="1" xr:uid="{00000000-0005-0000-0000-00007D630000}"/>
    <cellStyle name="Comma [0] 10761" xfId="25588" hidden="1" xr:uid="{00000000-0005-0000-0000-000015640000}"/>
    <cellStyle name="Comma [0] 10762" xfId="25542" hidden="1" xr:uid="{00000000-0005-0000-0000-0000E7630000}"/>
    <cellStyle name="Comma [0] 10763" xfId="25511" hidden="1" xr:uid="{00000000-0005-0000-0000-0000C8630000}"/>
    <cellStyle name="Comma [0] 10764" xfId="25592" hidden="1" xr:uid="{00000000-0005-0000-0000-000019640000}"/>
    <cellStyle name="Comma [0] 10765" xfId="25594" hidden="1" xr:uid="{00000000-0005-0000-0000-00001B640000}"/>
    <cellStyle name="Comma [0] 10766" xfId="25580" hidden="1" xr:uid="{00000000-0005-0000-0000-00000D640000}"/>
    <cellStyle name="Comma [0] 10767" xfId="25567" hidden="1" xr:uid="{00000000-0005-0000-0000-000000640000}"/>
    <cellStyle name="Comma [0] 10768" xfId="25591" hidden="1" xr:uid="{00000000-0005-0000-0000-000018640000}"/>
    <cellStyle name="Comma [0] 10769" xfId="25557" hidden="1" xr:uid="{00000000-0005-0000-0000-0000F6630000}"/>
    <cellStyle name="Comma [0] 1077" xfId="4061" hidden="1" xr:uid="{00000000-0005-0000-0000-0000FE0F0000}"/>
    <cellStyle name="Comma [0] 10770" xfId="25529" hidden="1" xr:uid="{00000000-0005-0000-0000-0000DA630000}"/>
    <cellStyle name="Comma [0] 10771" xfId="25596" hidden="1" xr:uid="{00000000-0005-0000-0000-00001D640000}"/>
    <cellStyle name="Comma [0] 10772" xfId="25553" hidden="1" xr:uid="{00000000-0005-0000-0000-0000F2630000}"/>
    <cellStyle name="Comma [0] 10773" xfId="25587" hidden="1" xr:uid="{00000000-0005-0000-0000-000014640000}"/>
    <cellStyle name="Comma [0] 10774" xfId="25600" hidden="1" xr:uid="{00000000-0005-0000-0000-000021640000}"/>
    <cellStyle name="Comma [0] 10775" xfId="25602" hidden="1" xr:uid="{00000000-0005-0000-0000-000023640000}"/>
    <cellStyle name="Comma [0] 10776" xfId="25470" hidden="1" xr:uid="{00000000-0005-0000-0000-00009F630000}"/>
    <cellStyle name="Comma [0] 10777" xfId="25590" hidden="1" xr:uid="{00000000-0005-0000-0000-000017640000}"/>
    <cellStyle name="Comma [0] 10778" xfId="25530" hidden="1" xr:uid="{00000000-0005-0000-0000-0000DB630000}"/>
    <cellStyle name="Comma [0] 10779" xfId="25564" hidden="1" xr:uid="{00000000-0005-0000-0000-0000FD630000}"/>
    <cellStyle name="Comma [0] 1078" xfId="4159" hidden="1" xr:uid="{00000000-0005-0000-0000-000060100000}"/>
    <cellStyle name="Comma [0] 10780" xfId="25577" hidden="1" xr:uid="{00000000-0005-0000-0000-00000A640000}"/>
    <cellStyle name="Comma [0] 10781" xfId="25605" hidden="1" xr:uid="{00000000-0005-0000-0000-000026640000}"/>
    <cellStyle name="Comma [0] 10782" xfId="25568" hidden="1" xr:uid="{00000000-0005-0000-0000-000001640000}"/>
    <cellStyle name="Comma [0] 10783" xfId="25528" hidden="1" xr:uid="{00000000-0005-0000-0000-0000D9630000}"/>
    <cellStyle name="Comma [0] 10784" xfId="25607" hidden="1" xr:uid="{00000000-0005-0000-0000-000028640000}"/>
    <cellStyle name="Comma [0] 10785" xfId="25609" hidden="1" xr:uid="{00000000-0005-0000-0000-00002A640000}"/>
    <cellStyle name="Comma [0] 10786" xfId="24962" hidden="1" xr:uid="{00000000-0005-0000-0000-0000A3610000}"/>
    <cellStyle name="Comma [0] 10787" xfId="24918" hidden="1" xr:uid="{00000000-0005-0000-0000-000077610000}"/>
    <cellStyle name="Comma [0] 10788" xfId="25615" hidden="1" xr:uid="{00000000-0005-0000-0000-000030640000}"/>
    <cellStyle name="Comma [0] 10789" xfId="25621" hidden="1" xr:uid="{00000000-0005-0000-0000-000036640000}"/>
    <cellStyle name="Comma [0] 1079" xfId="4051" hidden="1" xr:uid="{00000000-0005-0000-0000-0000F40F0000}"/>
    <cellStyle name="Comma [0] 10790" xfId="25623" hidden="1" xr:uid="{00000000-0005-0000-0000-000038640000}"/>
    <cellStyle name="Comma [0] 10791" xfId="25614" hidden="1" xr:uid="{00000000-0005-0000-0000-00002F640000}"/>
    <cellStyle name="Comma [0] 10792" xfId="25619" hidden="1" xr:uid="{00000000-0005-0000-0000-000034640000}"/>
    <cellStyle name="Comma [0] 10793" xfId="25625" hidden="1" xr:uid="{00000000-0005-0000-0000-00003A640000}"/>
    <cellStyle name="Comma [0] 10794" xfId="25627" hidden="1" xr:uid="{00000000-0005-0000-0000-00003C640000}"/>
    <cellStyle name="Comma [0] 10795" xfId="24919" hidden="1" xr:uid="{00000000-0005-0000-0000-000078610000}"/>
    <cellStyle name="Comma [0] 10796" xfId="24897" hidden="1" xr:uid="{00000000-0005-0000-0000-000062610000}"/>
    <cellStyle name="Comma [0] 10797" xfId="25638" hidden="1" xr:uid="{00000000-0005-0000-0000-000047640000}"/>
    <cellStyle name="Comma [0] 10798" xfId="25647" hidden="1" xr:uid="{00000000-0005-0000-0000-000050640000}"/>
    <cellStyle name="Comma [0] 10799" xfId="25658" hidden="1" xr:uid="{00000000-0005-0000-0000-00005B640000}"/>
    <cellStyle name="Comma [0] 108" xfId="2249" hidden="1" xr:uid="{00000000-0005-0000-0000-0000EA080000}"/>
    <cellStyle name="Comma [0] 1080" xfId="4203" hidden="1" xr:uid="{00000000-0005-0000-0000-00008C100000}"/>
    <cellStyle name="Comma [0] 10800" xfId="25664" hidden="1" xr:uid="{00000000-0005-0000-0000-000061640000}"/>
    <cellStyle name="Comma [0] 10801" xfId="25646" hidden="1" xr:uid="{00000000-0005-0000-0000-00004F640000}"/>
    <cellStyle name="Comma [0] 10802" xfId="25656" hidden="1" xr:uid="{00000000-0005-0000-0000-000059640000}"/>
    <cellStyle name="Comma [0] 10803" xfId="25676" hidden="1" xr:uid="{00000000-0005-0000-0000-00006D640000}"/>
    <cellStyle name="Comma [0] 10804" xfId="25678" hidden="1" xr:uid="{00000000-0005-0000-0000-00006F640000}"/>
    <cellStyle name="Comma [0] 10805" xfId="25629" hidden="1" xr:uid="{00000000-0005-0000-0000-00003E640000}"/>
    <cellStyle name="Comma [0] 10806" xfId="24885" hidden="1" xr:uid="{00000000-0005-0000-0000-000056610000}"/>
    <cellStyle name="Comma [0] 10807" xfId="25632" hidden="1" xr:uid="{00000000-0005-0000-0000-000041640000}"/>
    <cellStyle name="Comma [0] 10808" xfId="24896" hidden="1" xr:uid="{00000000-0005-0000-0000-000061610000}"/>
    <cellStyle name="Comma [0] 10809" xfId="24895" hidden="1" xr:uid="{00000000-0005-0000-0000-000060610000}"/>
    <cellStyle name="Comma [0] 1081" xfId="4157" hidden="1" xr:uid="{00000000-0005-0000-0000-00005E100000}"/>
    <cellStyle name="Comma [0] 10810" xfId="25683" hidden="1" xr:uid="{00000000-0005-0000-0000-000074640000}"/>
    <cellStyle name="Comma [0] 10811" xfId="24971" hidden="1" xr:uid="{00000000-0005-0000-0000-0000AC610000}"/>
    <cellStyle name="Comma [0] 10812" xfId="25172" hidden="1" xr:uid="{00000000-0005-0000-0000-000075620000}"/>
    <cellStyle name="Comma [0] 10813" xfId="25695" hidden="1" xr:uid="{00000000-0005-0000-0000-000080640000}"/>
    <cellStyle name="Comma [0] 10814" xfId="25697" hidden="1" xr:uid="{00000000-0005-0000-0000-000082640000}"/>
    <cellStyle name="Comma [0] 10815" xfId="25686" hidden="1" xr:uid="{00000000-0005-0000-0000-000077640000}"/>
    <cellStyle name="Comma [0] 10816" xfId="25694" hidden="1" xr:uid="{00000000-0005-0000-0000-00007F640000}"/>
    <cellStyle name="Comma [0] 10817" xfId="25181" hidden="1" xr:uid="{00000000-0005-0000-0000-00007E620000}"/>
    <cellStyle name="Comma [0] 10818" xfId="25680" hidden="1" xr:uid="{00000000-0005-0000-0000-000071640000}"/>
    <cellStyle name="Comma [0] 10819" xfId="25713" hidden="1" xr:uid="{00000000-0005-0000-0000-000092640000}"/>
    <cellStyle name="Comma [0] 1082" xfId="4126" hidden="1" xr:uid="{00000000-0005-0000-0000-00003F100000}"/>
    <cellStyle name="Comma [0] 10820" xfId="25721" hidden="1" xr:uid="{00000000-0005-0000-0000-00009A640000}"/>
    <cellStyle name="Comma [0] 10821" xfId="25630" hidden="1" xr:uid="{00000000-0005-0000-0000-00003F640000}"/>
    <cellStyle name="Comma [0] 10822" xfId="25709" hidden="1" xr:uid="{00000000-0005-0000-0000-00008E640000}"/>
    <cellStyle name="Comma [0] 10823" xfId="25730" hidden="1" xr:uid="{00000000-0005-0000-0000-0000A3640000}"/>
    <cellStyle name="Comma [0] 10824" xfId="25732" hidden="1" xr:uid="{00000000-0005-0000-0000-0000A5640000}"/>
    <cellStyle name="Comma [0] 10825" xfId="25691" hidden="1" xr:uid="{00000000-0005-0000-0000-00007C640000}"/>
    <cellStyle name="Comma [0] 10826" xfId="25636" hidden="1" xr:uid="{00000000-0005-0000-0000-000045640000}"/>
    <cellStyle name="Comma [0] 10827" xfId="25689" hidden="1" xr:uid="{00000000-0005-0000-0000-00007A640000}"/>
    <cellStyle name="Comma [0] 10828" xfId="25673" hidden="1" xr:uid="{00000000-0005-0000-0000-00006A640000}"/>
    <cellStyle name="Comma [0] 10829" xfId="25669" hidden="1" xr:uid="{00000000-0005-0000-0000-000066640000}"/>
    <cellStyle name="Comma [0] 1083" xfId="4207" hidden="1" xr:uid="{00000000-0005-0000-0000-000090100000}"/>
    <cellStyle name="Comma [0] 10830" xfId="25740" hidden="1" xr:uid="{00000000-0005-0000-0000-0000AD640000}"/>
    <cellStyle name="Comma [0] 10831" xfId="25612" hidden="1" xr:uid="{00000000-0005-0000-0000-00002D640000}"/>
    <cellStyle name="Comma [0] 10832" xfId="24920" hidden="1" xr:uid="{00000000-0005-0000-0000-000079610000}"/>
    <cellStyle name="Comma [0] 10833" xfId="25748" hidden="1" xr:uid="{00000000-0005-0000-0000-0000B5640000}"/>
    <cellStyle name="Comma [0] 10834" xfId="25750" hidden="1" xr:uid="{00000000-0005-0000-0000-0000B7640000}"/>
    <cellStyle name="Comma [0] 10835" xfId="25699" hidden="1" xr:uid="{00000000-0005-0000-0000-000084640000}"/>
    <cellStyle name="Comma [0] 10836" xfId="25675" hidden="1" xr:uid="{00000000-0005-0000-0000-00006C640000}"/>
    <cellStyle name="Comma [0] 10837" xfId="25710" hidden="1" xr:uid="{00000000-0005-0000-0000-00008F640000}"/>
    <cellStyle name="Comma [0] 10838" xfId="25642" hidden="1" xr:uid="{00000000-0005-0000-0000-00004B640000}"/>
    <cellStyle name="Comma [0] 10839" xfId="25712" hidden="1" xr:uid="{00000000-0005-0000-0000-000091640000}"/>
    <cellStyle name="Comma [0] 1084" xfId="4209" hidden="1" xr:uid="{00000000-0005-0000-0000-000092100000}"/>
    <cellStyle name="Comma [0] 10840" xfId="25757" hidden="1" xr:uid="{00000000-0005-0000-0000-0000BE640000}"/>
    <cellStyle name="Comma [0] 10841" xfId="25700" hidden="1" xr:uid="{00000000-0005-0000-0000-000085640000}"/>
    <cellStyle name="Comma [0] 10842" xfId="25657" hidden="1" xr:uid="{00000000-0005-0000-0000-00005A640000}"/>
    <cellStyle name="Comma [0] 10843" xfId="25763" hidden="1" xr:uid="{00000000-0005-0000-0000-0000C4640000}"/>
    <cellStyle name="Comma [0] 10844" xfId="25765" hidden="1" xr:uid="{00000000-0005-0000-0000-0000C6640000}"/>
    <cellStyle name="Comma [0] 10845" xfId="25718" hidden="1" xr:uid="{00000000-0005-0000-0000-000097640000}"/>
    <cellStyle name="Comma [0] 10846" xfId="25724" hidden="1" xr:uid="{00000000-0005-0000-0000-00009D640000}"/>
    <cellStyle name="Comma [0] 10847" xfId="25611" hidden="1" xr:uid="{00000000-0005-0000-0000-00002C640000}"/>
    <cellStyle name="Comma [0] 10848" xfId="25674" hidden="1" xr:uid="{00000000-0005-0000-0000-00006B640000}"/>
    <cellStyle name="Comma [0] 10849" xfId="25682" hidden="1" xr:uid="{00000000-0005-0000-0000-000073640000}"/>
    <cellStyle name="Comma [0] 1085" xfId="4195" hidden="1" xr:uid="{00000000-0005-0000-0000-000084100000}"/>
    <cellStyle name="Comma [0] 10850" xfId="25771" hidden="1" xr:uid="{00000000-0005-0000-0000-0000CC640000}"/>
    <cellStyle name="Comma [0] 10851" xfId="25685" hidden="1" xr:uid="{00000000-0005-0000-0000-000076640000}"/>
    <cellStyle name="Comma [0] 10852" xfId="25645" hidden="1" xr:uid="{00000000-0005-0000-0000-00004E640000}"/>
    <cellStyle name="Comma [0] 10853" xfId="25776" hidden="1" xr:uid="{00000000-0005-0000-0000-0000D1640000}"/>
    <cellStyle name="Comma [0] 10854" xfId="25778" hidden="1" xr:uid="{00000000-0005-0000-0000-0000D3640000}"/>
    <cellStyle name="Comma [0] 10855" xfId="25737" hidden="1" xr:uid="{00000000-0005-0000-0000-0000AA640000}"/>
    <cellStyle name="Comma [0] 10856" xfId="25743" hidden="1" xr:uid="{00000000-0005-0000-0000-0000B0640000}"/>
    <cellStyle name="Comma [0] 10857" xfId="25644" hidden="1" xr:uid="{00000000-0005-0000-0000-00004D640000}"/>
    <cellStyle name="Comma [0] 10858" xfId="25725" hidden="1" xr:uid="{00000000-0005-0000-0000-00009E640000}"/>
    <cellStyle name="Comma [0] 10859" xfId="25704" hidden="1" xr:uid="{00000000-0005-0000-0000-000089640000}"/>
    <cellStyle name="Comma [0] 1086" xfId="4182" hidden="1" xr:uid="{00000000-0005-0000-0000-000077100000}"/>
    <cellStyle name="Comma [0] 10860" xfId="25782" hidden="1" xr:uid="{00000000-0005-0000-0000-0000D7640000}"/>
    <cellStyle name="Comma [0] 10861" xfId="25723" hidden="1" xr:uid="{00000000-0005-0000-0000-00009C640000}"/>
    <cellStyle name="Comma [0] 10862" xfId="25661" hidden="1" xr:uid="{00000000-0005-0000-0000-00005E640000}"/>
    <cellStyle name="Comma [0] 10863" xfId="25789" hidden="1" xr:uid="{00000000-0005-0000-0000-0000DE640000}"/>
    <cellStyle name="Comma [0] 10864" xfId="25791" hidden="1" xr:uid="{00000000-0005-0000-0000-0000E0640000}"/>
    <cellStyle name="Comma [0] 10865" xfId="25755" hidden="1" xr:uid="{00000000-0005-0000-0000-0000BC640000}"/>
    <cellStyle name="Comma [0] 10866" xfId="25760" hidden="1" xr:uid="{00000000-0005-0000-0000-0000C1640000}"/>
    <cellStyle name="Comma [0] 10867" xfId="25190" hidden="1" xr:uid="{00000000-0005-0000-0000-000087620000}"/>
    <cellStyle name="Comma [0] 10868" xfId="25744" hidden="1" xr:uid="{00000000-0005-0000-0000-0000B1640000}"/>
    <cellStyle name="Comma [0] 10869" xfId="25649" hidden="1" xr:uid="{00000000-0005-0000-0000-000052640000}"/>
    <cellStyle name="Comma [0] 1087" xfId="4206" hidden="1" xr:uid="{00000000-0005-0000-0000-00008F100000}"/>
    <cellStyle name="Comma [0] 10870" xfId="25795" hidden="1" xr:uid="{00000000-0005-0000-0000-0000E4640000}"/>
    <cellStyle name="Comma [0] 10871" xfId="25742" hidden="1" xr:uid="{00000000-0005-0000-0000-0000AF640000}"/>
    <cellStyle name="Comma [0] 10872" xfId="25681" hidden="1" xr:uid="{00000000-0005-0000-0000-000072640000}"/>
    <cellStyle name="Comma [0] 10873" xfId="25799" hidden="1" xr:uid="{00000000-0005-0000-0000-0000E8640000}"/>
    <cellStyle name="Comma [0] 10874" xfId="25801" hidden="1" xr:uid="{00000000-0005-0000-0000-0000EA640000}"/>
    <cellStyle name="Comma [0] 10875" xfId="25769" hidden="1" xr:uid="{00000000-0005-0000-0000-0000CA640000}"/>
    <cellStyle name="Comma [0] 10876" xfId="25773" hidden="1" xr:uid="{00000000-0005-0000-0000-0000CE640000}"/>
    <cellStyle name="Comma [0] 10877" xfId="25663" hidden="1" xr:uid="{00000000-0005-0000-0000-000060640000}"/>
    <cellStyle name="Comma [0] 10878" xfId="25761" hidden="1" xr:uid="{00000000-0005-0000-0000-0000C2640000}"/>
    <cellStyle name="Comma [0] 10879" xfId="25653" hidden="1" xr:uid="{00000000-0005-0000-0000-000056640000}"/>
    <cellStyle name="Comma [0] 1088" xfId="4172" hidden="1" xr:uid="{00000000-0005-0000-0000-00006D100000}"/>
    <cellStyle name="Comma [0] 10880" xfId="25805" hidden="1" xr:uid="{00000000-0005-0000-0000-0000EE640000}"/>
    <cellStyle name="Comma [0] 10881" xfId="25759" hidden="1" xr:uid="{00000000-0005-0000-0000-0000C0640000}"/>
    <cellStyle name="Comma [0] 10882" xfId="25728" hidden="1" xr:uid="{00000000-0005-0000-0000-0000A1640000}"/>
    <cellStyle name="Comma [0] 10883" xfId="25809" hidden="1" xr:uid="{00000000-0005-0000-0000-0000F2640000}"/>
    <cellStyle name="Comma [0] 10884" xfId="25811" hidden="1" xr:uid="{00000000-0005-0000-0000-0000F4640000}"/>
    <cellStyle name="Comma [0] 10885" xfId="25797" hidden="1" xr:uid="{00000000-0005-0000-0000-0000E6640000}"/>
    <cellStyle name="Comma [0] 10886" xfId="25784" hidden="1" xr:uid="{00000000-0005-0000-0000-0000D9640000}"/>
    <cellStyle name="Comma [0] 10887" xfId="25808" hidden="1" xr:uid="{00000000-0005-0000-0000-0000F1640000}"/>
    <cellStyle name="Comma [0] 10888" xfId="25774" hidden="1" xr:uid="{00000000-0005-0000-0000-0000CF640000}"/>
    <cellStyle name="Comma [0] 10889" xfId="25746" hidden="1" xr:uid="{00000000-0005-0000-0000-0000B3640000}"/>
    <cellStyle name="Comma [0] 1089" xfId="4144" hidden="1" xr:uid="{00000000-0005-0000-0000-000051100000}"/>
    <cellStyle name="Comma [0] 10890" xfId="25813" hidden="1" xr:uid="{00000000-0005-0000-0000-0000F6640000}"/>
    <cellStyle name="Comma [0] 10891" xfId="25770" hidden="1" xr:uid="{00000000-0005-0000-0000-0000CB640000}"/>
    <cellStyle name="Comma [0] 10892" xfId="25804" hidden="1" xr:uid="{00000000-0005-0000-0000-0000ED640000}"/>
    <cellStyle name="Comma [0] 10893" xfId="25817" hidden="1" xr:uid="{00000000-0005-0000-0000-0000FA640000}"/>
    <cellStyle name="Comma [0] 10894" xfId="25819" hidden="1" xr:uid="{00000000-0005-0000-0000-0000FC640000}"/>
    <cellStyle name="Comma [0] 10895" xfId="25687" hidden="1" xr:uid="{00000000-0005-0000-0000-000078640000}"/>
    <cellStyle name="Comma [0] 10896" xfId="25807" hidden="1" xr:uid="{00000000-0005-0000-0000-0000F0640000}"/>
    <cellStyle name="Comma [0] 10897" xfId="25747" hidden="1" xr:uid="{00000000-0005-0000-0000-0000B4640000}"/>
    <cellStyle name="Comma [0] 10898" xfId="25781" hidden="1" xr:uid="{00000000-0005-0000-0000-0000D6640000}"/>
    <cellStyle name="Comma [0] 10899" xfId="25794" hidden="1" xr:uid="{00000000-0005-0000-0000-0000E3640000}"/>
    <cellStyle name="Comma [0] 109" xfId="2377" hidden="1" xr:uid="{00000000-0005-0000-0000-00006A090000}"/>
    <cellStyle name="Comma [0] 1090" xfId="4211" hidden="1" xr:uid="{00000000-0005-0000-0000-000094100000}"/>
    <cellStyle name="Comma [0] 10900" xfId="25822" hidden="1" xr:uid="{00000000-0005-0000-0000-0000FF640000}"/>
    <cellStyle name="Comma [0] 10901" xfId="25785" hidden="1" xr:uid="{00000000-0005-0000-0000-0000DA640000}"/>
    <cellStyle name="Comma [0] 10902" xfId="25745" hidden="1" xr:uid="{00000000-0005-0000-0000-0000B2640000}"/>
    <cellStyle name="Comma [0] 10903" xfId="25824" hidden="1" xr:uid="{00000000-0005-0000-0000-000001650000}"/>
    <cellStyle name="Comma [0] 10904" xfId="25826" hidden="1" xr:uid="{00000000-0005-0000-0000-000003650000}"/>
    <cellStyle name="Comma [0] 10905" xfId="25873" hidden="1" xr:uid="{00000000-0005-0000-0000-000032650000}"/>
    <cellStyle name="Comma [0] 10906" xfId="25893" hidden="1" xr:uid="{00000000-0005-0000-0000-000046650000}"/>
    <cellStyle name="Comma [0] 10907" xfId="25900" hidden="1" xr:uid="{00000000-0005-0000-0000-00004D650000}"/>
    <cellStyle name="Comma [0] 10908" xfId="25908" hidden="1" xr:uid="{00000000-0005-0000-0000-000055650000}"/>
    <cellStyle name="Comma [0] 10909" xfId="25911" hidden="1" xr:uid="{00000000-0005-0000-0000-000058650000}"/>
    <cellStyle name="Comma [0] 1091" xfId="4168" hidden="1" xr:uid="{00000000-0005-0000-0000-000069100000}"/>
    <cellStyle name="Comma [0] 10910" xfId="25899" hidden="1" xr:uid="{00000000-0005-0000-0000-00004C650000}"/>
    <cellStyle name="Comma [0] 10911" xfId="25906" hidden="1" xr:uid="{00000000-0005-0000-0000-000053650000}"/>
    <cellStyle name="Comma [0] 10912" xfId="25913" hidden="1" xr:uid="{00000000-0005-0000-0000-00005A650000}"/>
    <cellStyle name="Comma [0] 10913" xfId="25915" hidden="1" xr:uid="{00000000-0005-0000-0000-00005C650000}"/>
    <cellStyle name="Comma [0] 10914" xfId="25889" hidden="1" xr:uid="{00000000-0005-0000-0000-000042650000}"/>
    <cellStyle name="Comma [0] 10915" xfId="25877" hidden="1" xr:uid="{00000000-0005-0000-0000-000036650000}"/>
    <cellStyle name="Comma [0] 10916" xfId="25926" hidden="1" xr:uid="{00000000-0005-0000-0000-000067650000}"/>
    <cellStyle name="Comma [0] 10917" xfId="25935" hidden="1" xr:uid="{00000000-0005-0000-0000-000070650000}"/>
    <cellStyle name="Comma [0] 10918" xfId="25946" hidden="1" xr:uid="{00000000-0005-0000-0000-00007B650000}"/>
    <cellStyle name="Comma [0] 10919" xfId="25952" hidden="1" xr:uid="{00000000-0005-0000-0000-000081650000}"/>
    <cellStyle name="Comma [0] 1092" xfId="4202" hidden="1" xr:uid="{00000000-0005-0000-0000-00008B100000}"/>
    <cellStyle name="Comma [0] 10920" xfId="25934" hidden="1" xr:uid="{00000000-0005-0000-0000-00006F650000}"/>
    <cellStyle name="Comma [0] 10921" xfId="25944" hidden="1" xr:uid="{00000000-0005-0000-0000-000079650000}"/>
    <cellStyle name="Comma [0] 10922" xfId="25964" hidden="1" xr:uid="{00000000-0005-0000-0000-00008D650000}"/>
    <cellStyle name="Comma [0] 10923" xfId="25966" hidden="1" xr:uid="{00000000-0005-0000-0000-00008F650000}"/>
    <cellStyle name="Comma [0] 10924" xfId="25917" hidden="1" xr:uid="{00000000-0005-0000-0000-00005E650000}"/>
    <cellStyle name="Comma [0] 10925" xfId="25880" hidden="1" xr:uid="{00000000-0005-0000-0000-000039650000}"/>
    <cellStyle name="Comma [0] 10926" xfId="25920" hidden="1" xr:uid="{00000000-0005-0000-0000-000061650000}"/>
    <cellStyle name="Comma [0] 10927" xfId="25886" hidden="1" xr:uid="{00000000-0005-0000-0000-00003F650000}"/>
    <cellStyle name="Comma [0] 10928" xfId="25888" hidden="1" xr:uid="{00000000-0005-0000-0000-000041650000}"/>
    <cellStyle name="Comma [0] 10929" xfId="25971" hidden="1" xr:uid="{00000000-0005-0000-0000-000094650000}"/>
    <cellStyle name="Comma [0] 1093" xfId="4215" hidden="1" xr:uid="{00000000-0005-0000-0000-000098100000}"/>
    <cellStyle name="Comma [0] 10930" xfId="25876" hidden="1" xr:uid="{00000000-0005-0000-0000-000035650000}"/>
    <cellStyle name="Comma [0] 10931" xfId="25884" hidden="1" xr:uid="{00000000-0005-0000-0000-00003D650000}"/>
    <cellStyle name="Comma [0] 10932" xfId="25983" hidden="1" xr:uid="{00000000-0005-0000-0000-0000A0650000}"/>
    <cellStyle name="Comma [0] 10933" xfId="25985" hidden="1" xr:uid="{00000000-0005-0000-0000-0000A2650000}"/>
    <cellStyle name="Comma [0] 10934" xfId="25974" hidden="1" xr:uid="{00000000-0005-0000-0000-000097650000}"/>
    <cellStyle name="Comma [0] 10935" xfId="25982" hidden="1" xr:uid="{00000000-0005-0000-0000-00009F650000}"/>
    <cellStyle name="Comma [0] 10936" xfId="25882" hidden="1" xr:uid="{00000000-0005-0000-0000-00003B650000}"/>
    <cellStyle name="Comma [0] 10937" xfId="25968" hidden="1" xr:uid="{00000000-0005-0000-0000-000091650000}"/>
    <cellStyle name="Comma [0] 10938" xfId="26001" hidden="1" xr:uid="{00000000-0005-0000-0000-0000B2650000}"/>
    <cellStyle name="Comma [0] 10939" xfId="26009" hidden="1" xr:uid="{00000000-0005-0000-0000-0000BA650000}"/>
    <cellStyle name="Comma [0] 1094" xfId="4217" hidden="1" xr:uid="{00000000-0005-0000-0000-00009A100000}"/>
    <cellStyle name="Comma [0] 10940" xfId="25918" hidden="1" xr:uid="{00000000-0005-0000-0000-00005F650000}"/>
    <cellStyle name="Comma [0] 10941" xfId="25997" hidden="1" xr:uid="{00000000-0005-0000-0000-0000AE650000}"/>
    <cellStyle name="Comma [0] 10942" xfId="26018" hidden="1" xr:uid="{00000000-0005-0000-0000-0000C3650000}"/>
    <cellStyle name="Comma [0] 10943" xfId="26020" hidden="1" xr:uid="{00000000-0005-0000-0000-0000C5650000}"/>
    <cellStyle name="Comma [0] 10944" xfId="25979" hidden="1" xr:uid="{00000000-0005-0000-0000-00009C650000}"/>
    <cellStyle name="Comma [0] 10945" xfId="25924" hidden="1" xr:uid="{00000000-0005-0000-0000-000065650000}"/>
    <cellStyle name="Comma [0] 10946" xfId="25977" hidden="1" xr:uid="{00000000-0005-0000-0000-00009A650000}"/>
    <cellStyle name="Comma [0] 10947" xfId="25961" hidden="1" xr:uid="{00000000-0005-0000-0000-00008A650000}"/>
    <cellStyle name="Comma [0] 10948" xfId="25957" hidden="1" xr:uid="{00000000-0005-0000-0000-000086650000}"/>
    <cellStyle name="Comma [0] 10949" xfId="26028" hidden="1" xr:uid="{00000000-0005-0000-0000-0000CD650000}"/>
    <cellStyle name="Comma [0] 1095" xfId="4085" hidden="1" xr:uid="{00000000-0005-0000-0000-000016100000}"/>
    <cellStyle name="Comma [0] 10950" xfId="25897" hidden="1" xr:uid="{00000000-0005-0000-0000-00004A650000}"/>
    <cellStyle name="Comma [0] 10951" xfId="25890" hidden="1" xr:uid="{00000000-0005-0000-0000-000043650000}"/>
    <cellStyle name="Comma [0] 10952" xfId="26036" hidden="1" xr:uid="{00000000-0005-0000-0000-0000D5650000}"/>
    <cellStyle name="Comma [0] 10953" xfId="26038" hidden="1" xr:uid="{00000000-0005-0000-0000-0000D7650000}"/>
    <cellStyle name="Comma [0] 10954" xfId="25987" hidden="1" xr:uid="{00000000-0005-0000-0000-0000A4650000}"/>
    <cellStyle name="Comma [0] 10955" xfId="25963" hidden="1" xr:uid="{00000000-0005-0000-0000-00008C650000}"/>
    <cellStyle name="Comma [0] 10956" xfId="25998" hidden="1" xr:uid="{00000000-0005-0000-0000-0000AF650000}"/>
    <cellStyle name="Comma [0] 10957" xfId="25930" hidden="1" xr:uid="{00000000-0005-0000-0000-00006B650000}"/>
    <cellStyle name="Comma [0] 10958" xfId="26000" hidden="1" xr:uid="{00000000-0005-0000-0000-0000B1650000}"/>
    <cellStyle name="Comma [0] 10959" xfId="26045" hidden="1" xr:uid="{00000000-0005-0000-0000-0000DE650000}"/>
    <cellStyle name="Comma [0] 1096" xfId="4205" hidden="1" xr:uid="{00000000-0005-0000-0000-00008E100000}"/>
    <cellStyle name="Comma [0] 10960" xfId="25988" hidden="1" xr:uid="{00000000-0005-0000-0000-0000A5650000}"/>
    <cellStyle name="Comma [0] 10961" xfId="25945" hidden="1" xr:uid="{00000000-0005-0000-0000-00007A650000}"/>
    <cellStyle name="Comma [0] 10962" xfId="26051" hidden="1" xr:uid="{00000000-0005-0000-0000-0000E4650000}"/>
    <cellStyle name="Comma [0] 10963" xfId="26053" hidden="1" xr:uid="{00000000-0005-0000-0000-0000E6650000}"/>
    <cellStyle name="Comma [0] 10964" xfId="26006" hidden="1" xr:uid="{00000000-0005-0000-0000-0000B7650000}"/>
    <cellStyle name="Comma [0] 10965" xfId="26012" hidden="1" xr:uid="{00000000-0005-0000-0000-0000BD650000}"/>
    <cellStyle name="Comma [0] 10966" xfId="25896" hidden="1" xr:uid="{00000000-0005-0000-0000-000049650000}"/>
    <cellStyle name="Comma [0] 10967" xfId="25962" hidden="1" xr:uid="{00000000-0005-0000-0000-00008B650000}"/>
    <cellStyle name="Comma [0] 10968" xfId="25970" hidden="1" xr:uid="{00000000-0005-0000-0000-000093650000}"/>
    <cellStyle name="Comma [0] 10969" xfId="26059" hidden="1" xr:uid="{00000000-0005-0000-0000-0000EC650000}"/>
    <cellStyle name="Comma [0] 1097" xfId="4145" hidden="1" xr:uid="{00000000-0005-0000-0000-000052100000}"/>
    <cellStyle name="Comma [0] 10970" xfId="25973" hidden="1" xr:uid="{00000000-0005-0000-0000-000096650000}"/>
    <cellStyle name="Comma [0] 10971" xfId="25933" hidden="1" xr:uid="{00000000-0005-0000-0000-00006E650000}"/>
    <cellStyle name="Comma [0] 10972" xfId="26064" hidden="1" xr:uid="{00000000-0005-0000-0000-0000F1650000}"/>
    <cellStyle name="Comma [0] 10973" xfId="26066" hidden="1" xr:uid="{00000000-0005-0000-0000-0000F3650000}"/>
    <cellStyle name="Comma [0] 10974" xfId="26025" hidden="1" xr:uid="{00000000-0005-0000-0000-0000CA650000}"/>
    <cellStyle name="Comma [0] 10975" xfId="26031" hidden="1" xr:uid="{00000000-0005-0000-0000-0000D0650000}"/>
    <cellStyle name="Comma [0] 10976" xfId="25932" hidden="1" xr:uid="{00000000-0005-0000-0000-00006D650000}"/>
    <cellStyle name="Comma [0] 10977" xfId="26013" hidden="1" xr:uid="{00000000-0005-0000-0000-0000BE650000}"/>
    <cellStyle name="Comma [0] 10978" xfId="25992" hidden="1" xr:uid="{00000000-0005-0000-0000-0000A9650000}"/>
    <cellStyle name="Comma [0] 10979" xfId="26070" hidden="1" xr:uid="{00000000-0005-0000-0000-0000F7650000}"/>
    <cellStyle name="Comma [0] 1098" xfId="4179" hidden="1" xr:uid="{00000000-0005-0000-0000-000074100000}"/>
    <cellStyle name="Comma [0] 10980" xfId="26011" hidden="1" xr:uid="{00000000-0005-0000-0000-0000BC650000}"/>
    <cellStyle name="Comma [0] 10981" xfId="25949" hidden="1" xr:uid="{00000000-0005-0000-0000-00007E650000}"/>
    <cellStyle name="Comma [0] 10982" xfId="26077" hidden="1" xr:uid="{00000000-0005-0000-0000-0000FE650000}"/>
    <cellStyle name="Comma [0] 10983" xfId="26079" hidden="1" xr:uid="{00000000-0005-0000-0000-000000660000}"/>
    <cellStyle name="Comma [0] 10984" xfId="26043" hidden="1" xr:uid="{00000000-0005-0000-0000-0000DC650000}"/>
    <cellStyle name="Comma [0] 10985" xfId="26048" hidden="1" xr:uid="{00000000-0005-0000-0000-0000E1650000}"/>
    <cellStyle name="Comma [0] 10986" xfId="25879" hidden="1" xr:uid="{00000000-0005-0000-0000-000038650000}"/>
    <cellStyle name="Comma [0] 10987" xfId="26032" hidden="1" xr:uid="{00000000-0005-0000-0000-0000D1650000}"/>
    <cellStyle name="Comma [0] 10988" xfId="25937" hidden="1" xr:uid="{00000000-0005-0000-0000-000072650000}"/>
    <cellStyle name="Comma [0] 10989" xfId="26083" hidden="1" xr:uid="{00000000-0005-0000-0000-000004660000}"/>
    <cellStyle name="Comma [0] 1099" xfId="4192" hidden="1" xr:uid="{00000000-0005-0000-0000-000081100000}"/>
    <cellStyle name="Comma [0] 10990" xfId="26030" hidden="1" xr:uid="{00000000-0005-0000-0000-0000CF650000}"/>
    <cellStyle name="Comma [0] 10991" xfId="25969" hidden="1" xr:uid="{00000000-0005-0000-0000-000092650000}"/>
    <cellStyle name="Comma [0] 10992" xfId="26087" hidden="1" xr:uid="{00000000-0005-0000-0000-000008660000}"/>
    <cellStyle name="Comma [0] 10993" xfId="26089" hidden="1" xr:uid="{00000000-0005-0000-0000-00000A660000}"/>
    <cellStyle name="Comma [0] 10994" xfId="26057" hidden="1" xr:uid="{00000000-0005-0000-0000-0000EA650000}"/>
    <cellStyle name="Comma [0] 10995" xfId="26061" hidden="1" xr:uid="{00000000-0005-0000-0000-0000EE650000}"/>
    <cellStyle name="Comma [0] 10996" xfId="25951" hidden="1" xr:uid="{00000000-0005-0000-0000-000080650000}"/>
    <cellStyle name="Comma [0] 10997" xfId="26049" hidden="1" xr:uid="{00000000-0005-0000-0000-0000E2650000}"/>
    <cellStyle name="Comma [0] 10998" xfId="25941" hidden="1" xr:uid="{00000000-0005-0000-0000-000076650000}"/>
    <cellStyle name="Comma [0] 10999" xfId="26093" hidden="1" xr:uid="{00000000-0005-0000-0000-00000E660000}"/>
    <cellStyle name="Comma [0] 11" xfId="56" hidden="1" xr:uid="{00000000-0005-0000-0000-000058000000}"/>
    <cellStyle name="Comma [0] 110" xfId="2379" hidden="1" xr:uid="{00000000-0005-0000-0000-00006C090000}"/>
    <cellStyle name="Comma [0] 1100" xfId="4220" hidden="1" xr:uid="{00000000-0005-0000-0000-00009D100000}"/>
    <cellStyle name="Comma [0] 11000" xfId="26047" hidden="1" xr:uid="{00000000-0005-0000-0000-0000E0650000}"/>
    <cellStyle name="Comma [0] 11001" xfId="26016" hidden="1" xr:uid="{00000000-0005-0000-0000-0000C1650000}"/>
    <cellStyle name="Comma [0] 11002" xfId="26097" hidden="1" xr:uid="{00000000-0005-0000-0000-000012660000}"/>
    <cellStyle name="Comma [0] 11003" xfId="26099" hidden="1" xr:uid="{00000000-0005-0000-0000-000014660000}"/>
    <cellStyle name="Comma [0] 11004" xfId="26085" hidden="1" xr:uid="{00000000-0005-0000-0000-000006660000}"/>
    <cellStyle name="Comma [0] 11005" xfId="26072" hidden="1" xr:uid="{00000000-0005-0000-0000-0000F9650000}"/>
    <cellStyle name="Comma [0] 11006" xfId="26096" hidden="1" xr:uid="{00000000-0005-0000-0000-000011660000}"/>
    <cellStyle name="Comma [0] 11007" xfId="26062" hidden="1" xr:uid="{00000000-0005-0000-0000-0000EF650000}"/>
    <cellStyle name="Comma [0] 11008" xfId="26034" hidden="1" xr:uid="{00000000-0005-0000-0000-0000D3650000}"/>
    <cellStyle name="Comma [0] 11009" xfId="26101" hidden="1" xr:uid="{00000000-0005-0000-0000-000016660000}"/>
    <cellStyle name="Comma [0] 1101" xfId="4183" hidden="1" xr:uid="{00000000-0005-0000-0000-000078100000}"/>
    <cellStyle name="Comma [0] 11010" xfId="26058" hidden="1" xr:uid="{00000000-0005-0000-0000-0000EB650000}"/>
    <cellStyle name="Comma [0] 11011" xfId="26092" hidden="1" xr:uid="{00000000-0005-0000-0000-00000D660000}"/>
    <cellStyle name="Comma [0] 11012" xfId="26105" hidden="1" xr:uid="{00000000-0005-0000-0000-00001A660000}"/>
    <cellStyle name="Comma [0] 11013" xfId="26107" hidden="1" xr:uid="{00000000-0005-0000-0000-00001C660000}"/>
    <cellStyle name="Comma [0] 11014" xfId="25975" hidden="1" xr:uid="{00000000-0005-0000-0000-000098650000}"/>
    <cellStyle name="Comma [0] 11015" xfId="26095" hidden="1" xr:uid="{00000000-0005-0000-0000-000010660000}"/>
    <cellStyle name="Comma [0] 11016" xfId="26035" hidden="1" xr:uid="{00000000-0005-0000-0000-0000D4650000}"/>
    <cellStyle name="Comma [0] 11017" xfId="26069" hidden="1" xr:uid="{00000000-0005-0000-0000-0000F6650000}"/>
    <cellStyle name="Comma [0] 11018" xfId="26082" hidden="1" xr:uid="{00000000-0005-0000-0000-000003660000}"/>
    <cellStyle name="Comma [0] 11019" xfId="26110" hidden="1" xr:uid="{00000000-0005-0000-0000-00001F660000}"/>
    <cellStyle name="Comma [0] 1102" xfId="4143" hidden="1" xr:uid="{00000000-0005-0000-0000-000050100000}"/>
    <cellStyle name="Comma [0] 11020" xfId="26073" hidden="1" xr:uid="{00000000-0005-0000-0000-0000FA650000}"/>
    <cellStyle name="Comma [0] 11021" xfId="26033" hidden="1" xr:uid="{00000000-0005-0000-0000-0000D2650000}"/>
    <cellStyle name="Comma [0] 11022" xfId="26112" hidden="1" xr:uid="{00000000-0005-0000-0000-000021660000}"/>
    <cellStyle name="Comma [0] 11023" xfId="26114" hidden="1" xr:uid="{00000000-0005-0000-0000-000023660000}"/>
    <cellStyle name="Comma [0] 11024" xfId="26174" hidden="1" xr:uid="{00000000-0005-0000-0000-00005F660000}"/>
    <cellStyle name="Comma [0] 11025" xfId="26193" hidden="1" xr:uid="{00000000-0005-0000-0000-000072660000}"/>
    <cellStyle name="Comma [0] 11026" xfId="26200" hidden="1" xr:uid="{00000000-0005-0000-0000-000079660000}"/>
    <cellStyle name="Comma [0] 11027" xfId="26207" hidden="1" xr:uid="{00000000-0005-0000-0000-000080660000}"/>
    <cellStyle name="Comma [0] 11028" xfId="26212" hidden="1" xr:uid="{00000000-0005-0000-0000-000085660000}"/>
    <cellStyle name="Comma [0] 11029" xfId="26199" hidden="1" xr:uid="{00000000-0005-0000-0000-000078660000}"/>
    <cellStyle name="Comma [0] 1103" xfId="4222" hidden="1" xr:uid="{00000000-0005-0000-0000-00009F100000}"/>
    <cellStyle name="Comma [0] 11030" xfId="26204" hidden="1" xr:uid="{00000000-0005-0000-0000-00007D660000}"/>
    <cellStyle name="Comma [0] 11031" xfId="26216" hidden="1" xr:uid="{00000000-0005-0000-0000-000089660000}"/>
    <cellStyle name="Comma [0] 11032" xfId="26218" hidden="1" xr:uid="{00000000-0005-0000-0000-00008B660000}"/>
    <cellStyle name="Comma [0] 11033" xfId="26189" hidden="1" xr:uid="{00000000-0005-0000-0000-00006E660000}"/>
    <cellStyle name="Comma [0] 11034" xfId="26178" hidden="1" xr:uid="{00000000-0005-0000-0000-000063660000}"/>
    <cellStyle name="Comma [0] 11035" xfId="26229" hidden="1" xr:uid="{00000000-0005-0000-0000-000096660000}"/>
    <cellStyle name="Comma [0] 11036" xfId="26238" hidden="1" xr:uid="{00000000-0005-0000-0000-00009F660000}"/>
    <cellStyle name="Comma [0] 11037" xfId="26249" hidden="1" xr:uid="{00000000-0005-0000-0000-0000AA660000}"/>
    <cellStyle name="Comma [0] 11038" xfId="26255" hidden="1" xr:uid="{00000000-0005-0000-0000-0000B0660000}"/>
    <cellStyle name="Comma [0] 11039" xfId="26237" hidden="1" xr:uid="{00000000-0005-0000-0000-00009E660000}"/>
    <cellStyle name="Comma [0] 1104" xfId="4224" hidden="1" xr:uid="{00000000-0005-0000-0000-0000A1100000}"/>
    <cellStyle name="Comma [0] 11040" xfId="26247" hidden="1" xr:uid="{00000000-0005-0000-0000-0000A8660000}"/>
    <cellStyle name="Comma [0] 11041" xfId="26267" hidden="1" xr:uid="{00000000-0005-0000-0000-0000BC660000}"/>
    <cellStyle name="Comma [0] 11042" xfId="26269" hidden="1" xr:uid="{00000000-0005-0000-0000-0000BE660000}"/>
    <cellStyle name="Comma [0] 11043" xfId="26220" hidden="1" xr:uid="{00000000-0005-0000-0000-00008D660000}"/>
    <cellStyle name="Comma [0] 11044" xfId="26181" hidden="1" xr:uid="{00000000-0005-0000-0000-000066660000}"/>
    <cellStyle name="Comma [0] 11045" xfId="26223" hidden="1" xr:uid="{00000000-0005-0000-0000-000090660000}"/>
    <cellStyle name="Comma [0] 11046" xfId="26186" hidden="1" xr:uid="{00000000-0005-0000-0000-00006B660000}"/>
    <cellStyle name="Comma [0] 11047" xfId="26188" hidden="1" xr:uid="{00000000-0005-0000-0000-00006D660000}"/>
    <cellStyle name="Comma [0] 11048" xfId="26274" hidden="1" xr:uid="{00000000-0005-0000-0000-0000C3660000}"/>
    <cellStyle name="Comma [0] 11049" xfId="26177" hidden="1" xr:uid="{00000000-0005-0000-0000-000062660000}"/>
    <cellStyle name="Comma [0] 1105" xfId="4281" hidden="1" xr:uid="{00000000-0005-0000-0000-0000DA100000}"/>
    <cellStyle name="Comma [0] 11050" xfId="26185" hidden="1" xr:uid="{00000000-0005-0000-0000-00006A660000}"/>
    <cellStyle name="Comma [0] 11051" xfId="26286" hidden="1" xr:uid="{00000000-0005-0000-0000-0000CF660000}"/>
    <cellStyle name="Comma [0] 11052" xfId="26288" hidden="1" xr:uid="{00000000-0005-0000-0000-0000D1660000}"/>
    <cellStyle name="Comma [0] 11053" xfId="26277" hidden="1" xr:uid="{00000000-0005-0000-0000-0000C6660000}"/>
    <cellStyle name="Comma [0] 11054" xfId="26285" hidden="1" xr:uid="{00000000-0005-0000-0000-0000CE660000}"/>
    <cellStyle name="Comma [0] 11055" xfId="26183" hidden="1" xr:uid="{00000000-0005-0000-0000-000068660000}"/>
    <cellStyle name="Comma [0] 11056" xfId="26271" hidden="1" xr:uid="{00000000-0005-0000-0000-0000C0660000}"/>
    <cellStyle name="Comma [0] 11057" xfId="26304" hidden="1" xr:uid="{00000000-0005-0000-0000-0000E1660000}"/>
    <cellStyle name="Comma [0] 11058" xfId="26312" hidden="1" xr:uid="{00000000-0005-0000-0000-0000E9660000}"/>
    <cellStyle name="Comma [0] 11059" xfId="26221" hidden="1" xr:uid="{00000000-0005-0000-0000-00008E660000}"/>
    <cellStyle name="Comma [0] 1106" xfId="4300" hidden="1" xr:uid="{00000000-0005-0000-0000-0000ED100000}"/>
    <cellStyle name="Comma [0] 11060" xfId="26300" hidden="1" xr:uid="{00000000-0005-0000-0000-0000DD660000}"/>
    <cellStyle name="Comma [0] 11061" xfId="26321" hidden="1" xr:uid="{00000000-0005-0000-0000-0000F2660000}"/>
    <cellStyle name="Comma [0] 11062" xfId="26323" hidden="1" xr:uid="{00000000-0005-0000-0000-0000F4660000}"/>
    <cellStyle name="Comma [0] 11063" xfId="26282" hidden="1" xr:uid="{00000000-0005-0000-0000-0000CB660000}"/>
    <cellStyle name="Comma [0] 11064" xfId="26227" hidden="1" xr:uid="{00000000-0005-0000-0000-000094660000}"/>
    <cellStyle name="Comma [0] 11065" xfId="26280" hidden="1" xr:uid="{00000000-0005-0000-0000-0000C9660000}"/>
    <cellStyle name="Comma [0] 11066" xfId="26264" hidden="1" xr:uid="{00000000-0005-0000-0000-0000B9660000}"/>
    <cellStyle name="Comma [0] 11067" xfId="26260" hidden="1" xr:uid="{00000000-0005-0000-0000-0000B5660000}"/>
    <cellStyle name="Comma [0] 11068" xfId="26331" hidden="1" xr:uid="{00000000-0005-0000-0000-0000FC660000}"/>
    <cellStyle name="Comma [0] 11069" xfId="26197" hidden="1" xr:uid="{00000000-0005-0000-0000-000076660000}"/>
    <cellStyle name="Comma [0] 1107" xfId="4307" hidden="1" xr:uid="{00000000-0005-0000-0000-0000F4100000}"/>
    <cellStyle name="Comma [0] 11070" xfId="26190" hidden="1" xr:uid="{00000000-0005-0000-0000-00006F660000}"/>
    <cellStyle name="Comma [0] 11071" xfId="26339" hidden="1" xr:uid="{00000000-0005-0000-0000-000004670000}"/>
    <cellStyle name="Comma [0] 11072" xfId="26341" hidden="1" xr:uid="{00000000-0005-0000-0000-000006670000}"/>
    <cellStyle name="Comma [0] 11073" xfId="26290" hidden="1" xr:uid="{00000000-0005-0000-0000-0000D3660000}"/>
    <cellStyle name="Comma [0] 11074" xfId="26266" hidden="1" xr:uid="{00000000-0005-0000-0000-0000BB660000}"/>
    <cellStyle name="Comma [0] 11075" xfId="26301" hidden="1" xr:uid="{00000000-0005-0000-0000-0000DE660000}"/>
    <cellStyle name="Comma [0] 11076" xfId="26233" hidden="1" xr:uid="{00000000-0005-0000-0000-00009A660000}"/>
    <cellStyle name="Comma [0] 11077" xfId="26303" hidden="1" xr:uid="{00000000-0005-0000-0000-0000E0660000}"/>
    <cellStyle name="Comma [0] 11078" xfId="26348" hidden="1" xr:uid="{00000000-0005-0000-0000-00000D670000}"/>
    <cellStyle name="Comma [0] 11079" xfId="26291" hidden="1" xr:uid="{00000000-0005-0000-0000-0000D4660000}"/>
    <cellStyle name="Comma [0] 1108" xfId="4314" hidden="1" xr:uid="{00000000-0005-0000-0000-0000FB100000}"/>
    <cellStyle name="Comma [0] 11080" xfId="26248" hidden="1" xr:uid="{00000000-0005-0000-0000-0000A9660000}"/>
    <cellStyle name="Comma [0] 11081" xfId="26354" hidden="1" xr:uid="{00000000-0005-0000-0000-000013670000}"/>
    <cellStyle name="Comma [0] 11082" xfId="26356" hidden="1" xr:uid="{00000000-0005-0000-0000-000015670000}"/>
    <cellStyle name="Comma [0] 11083" xfId="26309" hidden="1" xr:uid="{00000000-0005-0000-0000-0000E6660000}"/>
    <cellStyle name="Comma [0] 11084" xfId="26315" hidden="1" xr:uid="{00000000-0005-0000-0000-0000EC660000}"/>
    <cellStyle name="Comma [0] 11085" xfId="26196" hidden="1" xr:uid="{00000000-0005-0000-0000-000075660000}"/>
    <cellStyle name="Comma [0] 11086" xfId="26265" hidden="1" xr:uid="{00000000-0005-0000-0000-0000BA660000}"/>
    <cellStyle name="Comma [0] 11087" xfId="26273" hidden="1" xr:uid="{00000000-0005-0000-0000-0000C2660000}"/>
    <cellStyle name="Comma [0] 11088" xfId="26362" hidden="1" xr:uid="{00000000-0005-0000-0000-00001B670000}"/>
    <cellStyle name="Comma [0] 11089" xfId="26276" hidden="1" xr:uid="{00000000-0005-0000-0000-0000C5660000}"/>
    <cellStyle name="Comma [0] 1109" xfId="4319" hidden="1" xr:uid="{00000000-0005-0000-0000-000000110000}"/>
    <cellStyle name="Comma [0] 11090" xfId="26236" hidden="1" xr:uid="{00000000-0005-0000-0000-00009D660000}"/>
    <cellStyle name="Comma [0] 11091" xfId="26367" hidden="1" xr:uid="{00000000-0005-0000-0000-000020670000}"/>
    <cellStyle name="Comma [0] 11092" xfId="26369" hidden="1" xr:uid="{00000000-0005-0000-0000-000022670000}"/>
    <cellStyle name="Comma [0] 11093" xfId="26328" hidden="1" xr:uid="{00000000-0005-0000-0000-0000F9660000}"/>
    <cellStyle name="Comma [0] 11094" xfId="26334" hidden="1" xr:uid="{00000000-0005-0000-0000-0000FF660000}"/>
    <cellStyle name="Comma [0] 11095" xfId="26235" hidden="1" xr:uid="{00000000-0005-0000-0000-00009C660000}"/>
    <cellStyle name="Comma [0] 11096" xfId="26316" hidden="1" xr:uid="{00000000-0005-0000-0000-0000ED660000}"/>
    <cellStyle name="Comma [0] 11097" xfId="26295" hidden="1" xr:uid="{00000000-0005-0000-0000-0000D8660000}"/>
    <cellStyle name="Comma [0] 11098" xfId="26373" hidden="1" xr:uid="{00000000-0005-0000-0000-000026670000}"/>
    <cellStyle name="Comma [0] 11099" xfId="26314" hidden="1" xr:uid="{00000000-0005-0000-0000-0000EB660000}"/>
    <cellStyle name="Comma [0] 111" xfId="2343" hidden="1" xr:uid="{00000000-0005-0000-0000-000048090000}"/>
    <cellStyle name="Comma [0] 1110" xfId="4306" hidden="1" xr:uid="{00000000-0005-0000-0000-0000F3100000}"/>
    <cellStyle name="Comma [0] 11100" xfId="26252" hidden="1" xr:uid="{00000000-0005-0000-0000-0000AD660000}"/>
    <cellStyle name="Comma [0] 11101" xfId="26380" hidden="1" xr:uid="{00000000-0005-0000-0000-00002D670000}"/>
    <cellStyle name="Comma [0] 11102" xfId="26382" hidden="1" xr:uid="{00000000-0005-0000-0000-00002F670000}"/>
    <cellStyle name="Comma [0] 11103" xfId="26346" hidden="1" xr:uid="{00000000-0005-0000-0000-00000B670000}"/>
    <cellStyle name="Comma [0] 11104" xfId="26351" hidden="1" xr:uid="{00000000-0005-0000-0000-000010670000}"/>
    <cellStyle name="Comma [0] 11105" xfId="26180" hidden="1" xr:uid="{00000000-0005-0000-0000-000065660000}"/>
    <cellStyle name="Comma [0] 11106" xfId="26335" hidden="1" xr:uid="{00000000-0005-0000-0000-000000670000}"/>
    <cellStyle name="Comma [0] 11107" xfId="26240" hidden="1" xr:uid="{00000000-0005-0000-0000-0000A1660000}"/>
    <cellStyle name="Comma [0] 11108" xfId="26386" hidden="1" xr:uid="{00000000-0005-0000-0000-000033670000}"/>
    <cellStyle name="Comma [0] 11109" xfId="26333" hidden="1" xr:uid="{00000000-0005-0000-0000-0000FE660000}"/>
    <cellStyle name="Comma [0] 1111" xfId="4311" hidden="1" xr:uid="{00000000-0005-0000-0000-0000F8100000}"/>
    <cellStyle name="Comma [0] 11110" xfId="26272" hidden="1" xr:uid="{00000000-0005-0000-0000-0000C1660000}"/>
    <cellStyle name="Comma [0] 11111" xfId="26390" hidden="1" xr:uid="{00000000-0005-0000-0000-000037670000}"/>
    <cellStyle name="Comma [0] 11112" xfId="26392" hidden="1" xr:uid="{00000000-0005-0000-0000-000039670000}"/>
    <cellStyle name="Comma [0] 11113" xfId="26360" hidden="1" xr:uid="{00000000-0005-0000-0000-000019670000}"/>
    <cellStyle name="Comma [0] 11114" xfId="26364" hidden="1" xr:uid="{00000000-0005-0000-0000-00001D670000}"/>
    <cellStyle name="Comma [0] 11115" xfId="26254" hidden="1" xr:uid="{00000000-0005-0000-0000-0000AF660000}"/>
    <cellStyle name="Comma [0] 11116" xfId="26352" hidden="1" xr:uid="{00000000-0005-0000-0000-000011670000}"/>
    <cellStyle name="Comma [0] 11117" xfId="26244" hidden="1" xr:uid="{00000000-0005-0000-0000-0000A5660000}"/>
    <cellStyle name="Comma [0] 11118" xfId="26396" hidden="1" xr:uid="{00000000-0005-0000-0000-00003D670000}"/>
    <cellStyle name="Comma [0] 11119" xfId="26350" hidden="1" xr:uid="{00000000-0005-0000-0000-00000F670000}"/>
    <cellStyle name="Comma [0] 1112" xfId="4323" hidden="1" xr:uid="{00000000-0005-0000-0000-000004110000}"/>
    <cellStyle name="Comma [0] 11120" xfId="26319" hidden="1" xr:uid="{00000000-0005-0000-0000-0000F0660000}"/>
    <cellStyle name="Comma [0] 11121" xfId="26400" hidden="1" xr:uid="{00000000-0005-0000-0000-000041670000}"/>
    <cellStyle name="Comma [0] 11122" xfId="26402" hidden="1" xr:uid="{00000000-0005-0000-0000-000043670000}"/>
    <cellStyle name="Comma [0] 11123" xfId="26388" hidden="1" xr:uid="{00000000-0005-0000-0000-000035670000}"/>
    <cellStyle name="Comma [0] 11124" xfId="26375" hidden="1" xr:uid="{00000000-0005-0000-0000-000028670000}"/>
    <cellStyle name="Comma [0] 11125" xfId="26399" hidden="1" xr:uid="{00000000-0005-0000-0000-000040670000}"/>
    <cellStyle name="Comma [0] 11126" xfId="26365" hidden="1" xr:uid="{00000000-0005-0000-0000-00001E670000}"/>
    <cellStyle name="Comma [0] 11127" xfId="26337" hidden="1" xr:uid="{00000000-0005-0000-0000-000002670000}"/>
    <cellStyle name="Comma [0] 11128" xfId="26404" hidden="1" xr:uid="{00000000-0005-0000-0000-000045670000}"/>
    <cellStyle name="Comma [0] 11129" xfId="26361" hidden="1" xr:uid="{00000000-0005-0000-0000-00001A670000}"/>
    <cellStyle name="Comma [0] 1113" xfId="4325" hidden="1" xr:uid="{00000000-0005-0000-0000-000006110000}"/>
    <cellStyle name="Comma [0] 11130" xfId="26395" hidden="1" xr:uid="{00000000-0005-0000-0000-00003C670000}"/>
    <cellStyle name="Comma [0] 11131" xfId="26408" hidden="1" xr:uid="{00000000-0005-0000-0000-000049670000}"/>
    <cellStyle name="Comma [0] 11132" xfId="26410" hidden="1" xr:uid="{00000000-0005-0000-0000-00004B670000}"/>
    <cellStyle name="Comma [0] 11133" xfId="26278" hidden="1" xr:uid="{00000000-0005-0000-0000-0000C7660000}"/>
    <cellStyle name="Comma [0] 11134" xfId="26398" hidden="1" xr:uid="{00000000-0005-0000-0000-00003F670000}"/>
    <cellStyle name="Comma [0] 11135" xfId="26338" hidden="1" xr:uid="{00000000-0005-0000-0000-000003670000}"/>
    <cellStyle name="Comma [0] 11136" xfId="26372" hidden="1" xr:uid="{00000000-0005-0000-0000-000025670000}"/>
    <cellStyle name="Comma [0] 11137" xfId="26385" hidden="1" xr:uid="{00000000-0005-0000-0000-000032670000}"/>
    <cellStyle name="Comma [0] 11138" xfId="26413" hidden="1" xr:uid="{00000000-0005-0000-0000-00004E670000}"/>
    <cellStyle name="Comma [0] 11139" xfId="26376" hidden="1" xr:uid="{00000000-0005-0000-0000-000029670000}"/>
    <cellStyle name="Comma [0] 1114" xfId="4296" hidden="1" xr:uid="{00000000-0005-0000-0000-0000E9100000}"/>
    <cellStyle name="Comma [0] 11140" xfId="26336" hidden="1" xr:uid="{00000000-0005-0000-0000-000001670000}"/>
    <cellStyle name="Comma [0] 11141" xfId="26416" hidden="1" xr:uid="{00000000-0005-0000-0000-000051670000}"/>
    <cellStyle name="Comma [0] 11142" xfId="26418" hidden="1" xr:uid="{00000000-0005-0000-0000-000053670000}"/>
    <cellStyle name="Comma [0] 11143" xfId="26137" hidden="1" xr:uid="{00000000-0005-0000-0000-00003A660000}"/>
    <cellStyle name="Comma [0] 11144" xfId="26119" hidden="1" xr:uid="{00000000-0005-0000-0000-000028660000}"/>
    <cellStyle name="Comma [0] 11145" xfId="26422" hidden="1" xr:uid="{00000000-0005-0000-0000-000057670000}"/>
    <cellStyle name="Comma [0] 11146" xfId="26429" hidden="1" xr:uid="{00000000-0005-0000-0000-00005E670000}"/>
    <cellStyle name="Comma [0] 11147" xfId="26431" hidden="1" xr:uid="{00000000-0005-0000-0000-000060670000}"/>
    <cellStyle name="Comma [0] 11148" xfId="26421" hidden="1" xr:uid="{00000000-0005-0000-0000-000056670000}"/>
    <cellStyle name="Comma [0] 11149" xfId="26427" hidden="1" xr:uid="{00000000-0005-0000-0000-00005C670000}"/>
    <cellStyle name="Comma [0] 1115" xfId="4285" hidden="1" xr:uid="{00000000-0005-0000-0000-0000DE100000}"/>
    <cellStyle name="Comma [0] 11150" xfId="26434" hidden="1" xr:uid="{00000000-0005-0000-0000-000063670000}"/>
    <cellStyle name="Comma [0] 11151" xfId="26436" hidden="1" xr:uid="{00000000-0005-0000-0000-000065670000}"/>
    <cellStyle name="Comma [0] 11152" xfId="26211" hidden="1" xr:uid="{00000000-0005-0000-0000-000084660000}"/>
    <cellStyle name="Comma [0] 11153" xfId="26167" hidden="1" xr:uid="{00000000-0005-0000-0000-000058660000}"/>
    <cellStyle name="Comma [0] 11154" xfId="26447" hidden="1" xr:uid="{00000000-0005-0000-0000-000070670000}"/>
    <cellStyle name="Comma [0] 11155" xfId="26456" hidden="1" xr:uid="{00000000-0005-0000-0000-000079670000}"/>
    <cellStyle name="Comma [0] 11156" xfId="26467" hidden="1" xr:uid="{00000000-0005-0000-0000-000084670000}"/>
    <cellStyle name="Comma [0] 11157" xfId="26473" hidden="1" xr:uid="{00000000-0005-0000-0000-00008A670000}"/>
    <cellStyle name="Comma [0] 11158" xfId="26455" hidden="1" xr:uid="{00000000-0005-0000-0000-000078670000}"/>
    <cellStyle name="Comma [0] 11159" xfId="26465" hidden="1" xr:uid="{00000000-0005-0000-0000-000082670000}"/>
    <cellStyle name="Comma [0] 1116" xfId="4336" hidden="1" xr:uid="{00000000-0005-0000-0000-000011110000}"/>
    <cellStyle name="Comma [0] 11160" xfId="26485" hidden="1" xr:uid="{00000000-0005-0000-0000-000096670000}"/>
    <cellStyle name="Comma [0] 11161" xfId="26487" hidden="1" xr:uid="{00000000-0005-0000-0000-000098670000}"/>
    <cellStyle name="Comma [0] 11162" xfId="26438" hidden="1" xr:uid="{00000000-0005-0000-0000-000067670000}"/>
    <cellStyle name="Comma [0] 11163" xfId="26132" hidden="1" xr:uid="{00000000-0005-0000-0000-000035660000}"/>
    <cellStyle name="Comma [0] 11164" xfId="26441" hidden="1" xr:uid="{00000000-0005-0000-0000-00006A670000}"/>
    <cellStyle name="Comma [0] 11165" xfId="26166" hidden="1" xr:uid="{00000000-0005-0000-0000-000057660000}"/>
    <cellStyle name="Comma [0] 11166" xfId="26165" hidden="1" xr:uid="{00000000-0005-0000-0000-000056660000}"/>
    <cellStyle name="Comma [0] 11167" xfId="26492" hidden="1" xr:uid="{00000000-0005-0000-0000-00009D670000}"/>
    <cellStyle name="Comma [0] 11168" xfId="26134" hidden="1" xr:uid="{00000000-0005-0000-0000-000037660000}"/>
    <cellStyle name="Comma [0] 11169" xfId="26168" hidden="1" xr:uid="{00000000-0005-0000-0000-000059660000}"/>
    <cellStyle name="Comma [0] 1117" xfId="4345" hidden="1" xr:uid="{00000000-0005-0000-0000-00001A110000}"/>
    <cellStyle name="Comma [0] 11170" xfId="26504" hidden="1" xr:uid="{00000000-0005-0000-0000-0000A9670000}"/>
    <cellStyle name="Comma [0] 11171" xfId="26506" hidden="1" xr:uid="{00000000-0005-0000-0000-0000AB670000}"/>
    <cellStyle name="Comma [0] 11172" xfId="26495" hidden="1" xr:uid="{00000000-0005-0000-0000-0000A0670000}"/>
    <cellStyle name="Comma [0] 11173" xfId="26503" hidden="1" xr:uid="{00000000-0005-0000-0000-0000A8670000}"/>
    <cellStyle name="Comma [0] 11174" xfId="26130" hidden="1" xr:uid="{00000000-0005-0000-0000-000033660000}"/>
    <cellStyle name="Comma [0] 11175" xfId="26489" hidden="1" xr:uid="{00000000-0005-0000-0000-00009A670000}"/>
    <cellStyle name="Comma [0] 11176" xfId="26522" hidden="1" xr:uid="{00000000-0005-0000-0000-0000BB670000}"/>
    <cellStyle name="Comma [0] 11177" xfId="26530" hidden="1" xr:uid="{00000000-0005-0000-0000-0000C3670000}"/>
    <cellStyle name="Comma [0] 11178" xfId="26439" hidden="1" xr:uid="{00000000-0005-0000-0000-000068670000}"/>
    <cellStyle name="Comma [0] 11179" xfId="26518" hidden="1" xr:uid="{00000000-0005-0000-0000-0000B7670000}"/>
    <cellStyle name="Comma [0] 1118" xfId="4356" hidden="1" xr:uid="{00000000-0005-0000-0000-000025110000}"/>
    <cellStyle name="Comma [0] 11180" xfId="26539" hidden="1" xr:uid="{00000000-0005-0000-0000-0000CC670000}"/>
    <cellStyle name="Comma [0] 11181" xfId="26541" hidden="1" xr:uid="{00000000-0005-0000-0000-0000CE670000}"/>
    <cellStyle name="Comma [0] 11182" xfId="26500" hidden="1" xr:uid="{00000000-0005-0000-0000-0000A5670000}"/>
    <cellStyle name="Comma [0] 11183" xfId="26445" hidden="1" xr:uid="{00000000-0005-0000-0000-00006E670000}"/>
    <cellStyle name="Comma [0] 11184" xfId="26498" hidden="1" xr:uid="{00000000-0005-0000-0000-0000A3670000}"/>
    <cellStyle name="Comma [0] 11185" xfId="26482" hidden="1" xr:uid="{00000000-0005-0000-0000-000093670000}"/>
    <cellStyle name="Comma [0] 11186" xfId="26478" hidden="1" xr:uid="{00000000-0005-0000-0000-00008F670000}"/>
    <cellStyle name="Comma [0] 11187" xfId="26549" hidden="1" xr:uid="{00000000-0005-0000-0000-0000D6670000}"/>
    <cellStyle name="Comma [0] 11188" xfId="26122" hidden="1" xr:uid="{00000000-0005-0000-0000-00002B660000}"/>
    <cellStyle name="Comma [0] 11189" xfId="26210" hidden="1" xr:uid="{00000000-0005-0000-0000-000083660000}"/>
    <cellStyle name="Comma [0] 1119" xfId="4362" hidden="1" xr:uid="{00000000-0005-0000-0000-00002B110000}"/>
    <cellStyle name="Comma [0] 11190" xfId="26557" hidden="1" xr:uid="{00000000-0005-0000-0000-0000DE670000}"/>
    <cellStyle name="Comma [0] 11191" xfId="26559" hidden="1" xr:uid="{00000000-0005-0000-0000-0000E0670000}"/>
    <cellStyle name="Comma [0] 11192" xfId="26508" hidden="1" xr:uid="{00000000-0005-0000-0000-0000AD670000}"/>
    <cellStyle name="Comma [0] 11193" xfId="26484" hidden="1" xr:uid="{00000000-0005-0000-0000-000095670000}"/>
    <cellStyle name="Comma [0] 11194" xfId="26519" hidden="1" xr:uid="{00000000-0005-0000-0000-0000B8670000}"/>
    <cellStyle name="Comma [0] 11195" xfId="26451" hidden="1" xr:uid="{00000000-0005-0000-0000-000074670000}"/>
    <cellStyle name="Comma [0] 11196" xfId="26521" hidden="1" xr:uid="{00000000-0005-0000-0000-0000BA670000}"/>
    <cellStyle name="Comma [0] 11197" xfId="26566" hidden="1" xr:uid="{00000000-0005-0000-0000-0000E7670000}"/>
    <cellStyle name="Comma [0] 11198" xfId="26509" hidden="1" xr:uid="{00000000-0005-0000-0000-0000AE670000}"/>
    <cellStyle name="Comma [0] 11199" xfId="26466" hidden="1" xr:uid="{00000000-0005-0000-0000-000083670000}"/>
    <cellStyle name="Comma [0] 112" xfId="2348" hidden="1" xr:uid="{00000000-0005-0000-0000-00004D090000}"/>
    <cellStyle name="Comma [0] 1120" xfId="4344" hidden="1" xr:uid="{00000000-0005-0000-0000-000019110000}"/>
    <cellStyle name="Comma [0] 11200" xfId="26572" hidden="1" xr:uid="{00000000-0005-0000-0000-0000ED670000}"/>
    <cellStyle name="Comma [0] 11201" xfId="26574" hidden="1" xr:uid="{00000000-0005-0000-0000-0000EF670000}"/>
    <cellStyle name="Comma [0] 11202" xfId="26527" hidden="1" xr:uid="{00000000-0005-0000-0000-0000C0670000}"/>
    <cellStyle name="Comma [0] 11203" xfId="26533" hidden="1" xr:uid="{00000000-0005-0000-0000-0000C6670000}"/>
    <cellStyle name="Comma [0] 11204" xfId="26159" hidden="1" xr:uid="{00000000-0005-0000-0000-000050660000}"/>
    <cellStyle name="Comma [0] 11205" xfId="26483" hidden="1" xr:uid="{00000000-0005-0000-0000-000094670000}"/>
    <cellStyle name="Comma [0] 11206" xfId="26491" hidden="1" xr:uid="{00000000-0005-0000-0000-00009C670000}"/>
    <cellStyle name="Comma [0] 11207" xfId="26580" hidden="1" xr:uid="{00000000-0005-0000-0000-0000F5670000}"/>
    <cellStyle name="Comma [0] 11208" xfId="26494" hidden="1" xr:uid="{00000000-0005-0000-0000-00009F670000}"/>
    <cellStyle name="Comma [0] 11209" xfId="26454" hidden="1" xr:uid="{00000000-0005-0000-0000-000077670000}"/>
    <cellStyle name="Comma [0] 1121" xfId="4354" hidden="1" xr:uid="{00000000-0005-0000-0000-000023110000}"/>
    <cellStyle name="Comma [0] 11210" xfId="26585" hidden="1" xr:uid="{00000000-0005-0000-0000-0000FA670000}"/>
    <cellStyle name="Comma [0] 11211" xfId="26587" hidden="1" xr:uid="{00000000-0005-0000-0000-0000FC670000}"/>
    <cellStyle name="Comma [0] 11212" xfId="26546" hidden="1" xr:uid="{00000000-0005-0000-0000-0000D3670000}"/>
    <cellStyle name="Comma [0] 11213" xfId="26552" hidden="1" xr:uid="{00000000-0005-0000-0000-0000D9670000}"/>
    <cellStyle name="Comma [0] 11214" xfId="26453" hidden="1" xr:uid="{00000000-0005-0000-0000-000076670000}"/>
    <cellStyle name="Comma [0] 11215" xfId="26534" hidden="1" xr:uid="{00000000-0005-0000-0000-0000C7670000}"/>
    <cellStyle name="Comma [0] 11216" xfId="26513" hidden="1" xr:uid="{00000000-0005-0000-0000-0000B2670000}"/>
    <cellStyle name="Comma [0] 11217" xfId="26591" hidden="1" xr:uid="{00000000-0005-0000-0000-000000680000}"/>
    <cellStyle name="Comma [0] 11218" xfId="26532" hidden="1" xr:uid="{00000000-0005-0000-0000-0000C5670000}"/>
    <cellStyle name="Comma [0] 11219" xfId="26470" hidden="1" xr:uid="{00000000-0005-0000-0000-000087670000}"/>
    <cellStyle name="Comma [0] 1122" xfId="4374" hidden="1" xr:uid="{00000000-0005-0000-0000-000037110000}"/>
    <cellStyle name="Comma [0] 11220" xfId="26598" hidden="1" xr:uid="{00000000-0005-0000-0000-000007680000}"/>
    <cellStyle name="Comma [0] 11221" xfId="26600" hidden="1" xr:uid="{00000000-0005-0000-0000-000009680000}"/>
    <cellStyle name="Comma [0] 11222" xfId="26564" hidden="1" xr:uid="{00000000-0005-0000-0000-0000E5670000}"/>
    <cellStyle name="Comma [0] 11223" xfId="26569" hidden="1" xr:uid="{00000000-0005-0000-0000-0000EA670000}"/>
    <cellStyle name="Comma [0] 11224" xfId="26133" hidden="1" xr:uid="{00000000-0005-0000-0000-000036660000}"/>
    <cellStyle name="Comma [0] 11225" xfId="26553" hidden="1" xr:uid="{00000000-0005-0000-0000-0000DA670000}"/>
    <cellStyle name="Comma [0] 11226" xfId="26458" hidden="1" xr:uid="{00000000-0005-0000-0000-00007B670000}"/>
    <cellStyle name="Comma [0] 11227" xfId="26604" hidden="1" xr:uid="{00000000-0005-0000-0000-00000D680000}"/>
    <cellStyle name="Comma [0] 11228" xfId="26551" hidden="1" xr:uid="{00000000-0005-0000-0000-0000D8670000}"/>
    <cellStyle name="Comma [0] 11229" xfId="26490" hidden="1" xr:uid="{00000000-0005-0000-0000-00009B670000}"/>
    <cellStyle name="Comma [0] 1123" xfId="4376" hidden="1" xr:uid="{00000000-0005-0000-0000-000039110000}"/>
    <cellStyle name="Comma [0] 11230" xfId="26608" hidden="1" xr:uid="{00000000-0005-0000-0000-000011680000}"/>
    <cellStyle name="Comma [0] 11231" xfId="26610" hidden="1" xr:uid="{00000000-0005-0000-0000-000013680000}"/>
    <cellStyle name="Comma [0] 11232" xfId="26578" hidden="1" xr:uid="{00000000-0005-0000-0000-0000F3670000}"/>
    <cellStyle name="Comma [0] 11233" xfId="26582" hidden="1" xr:uid="{00000000-0005-0000-0000-0000F7670000}"/>
    <cellStyle name="Comma [0] 11234" xfId="26472" hidden="1" xr:uid="{00000000-0005-0000-0000-000089670000}"/>
    <cellStyle name="Comma [0] 11235" xfId="26570" hidden="1" xr:uid="{00000000-0005-0000-0000-0000EB670000}"/>
    <cellStyle name="Comma [0] 11236" xfId="26462" hidden="1" xr:uid="{00000000-0005-0000-0000-00007F670000}"/>
    <cellStyle name="Comma [0] 11237" xfId="26614" hidden="1" xr:uid="{00000000-0005-0000-0000-000017680000}"/>
    <cellStyle name="Comma [0] 11238" xfId="26568" hidden="1" xr:uid="{00000000-0005-0000-0000-0000E9670000}"/>
    <cellStyle name="Comma [0] 11239" xfId="26537" hidden="1" xr:uid="{00000000-0005-0000-0000-0000CA670000}"/>
    <cellStyle name="Comma [0] 1124" xfId="4327" hidden="1" xr:uid="{00000000-0005-0000-0000-000008110000}"/>
    <cellStyle name="Comma [0] 11240" xfId="26618" hidden="1" xr:uid="{00000000-0005-0000-0000-00001B680000}"/>
    <cellStyle name="Comma [0] 11241" xfId="26620" hidden="1" xr:uid="{00000000-0005-0000-0000-00001D680000}"/>
    <cellStyle name="Comma [0] 11242" xfId="26606" hidden="1" xr:uid="{00000000-0005-0000-0000-00000F680000}"/>
    <cellStyle name="Comma [0] 11243" xfId="26593" hidden="1" xr:uid="{00000000-0005-0000-0000-000002680000}"/>
    <cellStyle name="Comma [0] 11244" xfId="26617" hidden="1" xr:uid="{00000000-0005-0000-0000-00001A680000}"/>
    <cellStyle name="Comma [0] 11245" xfId="26583" hidden="1" xr:uid="{00000000-0005-0000-0000-0000F8670000}"/>
    <cellStyle name="Comma [0] 11246" xfId="26555" hidden="1" xr:uid="{00000000-0005-0000-0000-0000DC670000}"/>
    <cellStyle name="Comma [0] 11247" xfId="26622" hidden="1" xr:uid="{00000000-0005-0000-0000-00001F680000}"/>
    <cellStyle name="Comma [0] 11248" xfId="26579" hidden="1" xr:uid="{00000000-0005-0000-0000-0000F4670000}"/>
    <cellStyle name="Comma [0] 11249" xfId="26613" hidden="1" xr:uid="{00000000-0005-0000-0000-000016680000}"/>
    <cellStyle name="Comma [0] 1125" xfId="4288" hidden="1" xr:uid="{00000000-0005-0000-0000-0000E1100000}"/>
    <cellStyle name="Comma [0] 11250" xfId="26626" hidden="1" xr:uid="{00000000-0005-0000-0000-000023680000}"/>
    <cellStyle name="Comma [0] 11251" xfId="26628" hidden="1" xr:uid="{00000000-0005-0000-0000-000025680000}"/>
    <cellStyle name="Comma [0] 11252" xfId="26496" hidden="1" xr:uid="{00000000-0005-0000-0000-0000A1670000}"/>
    <cellStyle name="Comma [0] 11253" xfId="26616" hidden="1" xr:uid="{00000000-0005-0000-0000-000019680000}"/>
    <cellStyle name="Comma [0] 11254" xfId="26556" hidden="1" xr:uid="{00000000-0005-0000-0000-0000DD670000}"/>
    <cellStyle name="Comma [0] 11255" xfId="26590" hidden="1" xr:uid="{00000000-0005-0000-0000-0000FF670000}"/>
    <cellStyle name="Comma [0] 11256" xfId="26603" hidden="1" xr:uid="{00000000-0005-0000-0000-00000C680000}"/>
    <cellStyle name="Comma [0] 11257" xfId="26631" hidden="1" xr:uid="{00000000-0005-0000-0000-000028680000}"/>
    <cellStyle name="Comma [0] 11258" xfId="26594" hidden="1" xr:uid="{00000000-0005-0000-0000-000003680000}"/>
    <cellStyle name="Comma [0] 11259" xfId="26554" hidden="1" xr:uid="{00000000-0005-0000-0000-0000DB670000}"/>
    <cellStyle name="Comma [0] 1126" xfId="4330" hidden="1" xr:uid="{00000000-0005-0000-0000-00000B110000}"/>
    <cellStyle name="Comma [0] 11260" xfId="26633" hidden="1" xr:uid="{00000000-0005-0000-0000-00002A680000}"/>
    <cellStyle name="Comma [0] 11261" xfId="26635" hidden="1" xr:uid="{00000000-0005-0000-0000-00002C680000}"/>
    <cellStyle name="Comma [0] 11262" xfId="26147" hidden="1" xr:uid="{00000000-0005-0000-0000-000044660000}"/>
    <cellStyle name="Comma [0] 11263" xfId="26144" hidden="1" xr:uid="{00000000-0005-0000-0000-000041660000}"/>
    <cellStyle name="Comma [0] 11264" xfId="26641" hidden="1" xr:uid="{00000000-0005-0000-0000-000032680000}"/>
    <cellStyle name="Comma [0] 11265" xfId="26647" hidden="1" xr:uid="{00000000-0005-0000-0000-000038680000}"/>
    <cellStyle name="Comma [0] 11266" xfId="26649" hidden="1" xr:uid="{00000000-0005-0000-0000-00003A680000}"/>
    <cellStyle name="Comma [0] 11267" xfId="26640" hidden="1" xr:uid="{00000000-0005-0000-0000-000031680000}"/>
    <cellStyle name="Comma [0] 11268" xfId="26645" hidden="1" xr:uid="{00000000-0005-0000-0000-000036680000}"/>
    <cellStyle name="Comma [0] 11269" xfId="26651" hidden="1" xr:uid="{00000000-0005-0000-0000-00003C680000}"/>
    <cellStyle name="Comma [0] 1127" xfId="4293" hidden="1" xr:uid="{00000000-0005-0000-0000-0000E6100000}"/>
    <cellStyle name="Comma [0] 11270" xfId="26653" hidden="1" xr:uid="{00000000-0005-0000-0000-00003E680000}"/>
    <cellStyle name="Comma [0] 11271" xfId="26170" hidden="1" xr:uid="{00000000-0005-0000-0000-00005B660000}"/>
    <cellStyle name="Comma [0] 11272" xfId="26172" hidden="1" xr:uid="{00000000-0005-0000-0000-00005D660000}"/>
    <cellStyle name="Comma [0] 11273" xfId="26664" hidden="1" xr:uid="{00000000-0005-0000-0000-000049680000}"/>
    <cellStyle name="Comma [0] 11274" xfId="26673" hidden="1" xr:uid="{00000000-0005-0000-0000-000052680000}"/>
    <cellStyle name="Comma [0] 11275" xfId="26684" hidden="1" xr:uid="{00000000-0005-0000-0000-00005D680000}"/>
    <cellStyle name="Comma [0] 11276" xfId="26690" hidden="1" xr:uid="{00000000-0005-0000-0000-000063680000}"/>
    <cellStyle name="Comma [0] 11277" xfId="26672" hidden="1" xr:uid="{00000000-0005-0000-0000-000051680000}"/>
    <cellStyle name="Comma [0] 11278" xfId="26682" hidden="1" xr:uid="{00000000-0005-0000-0000-00005B680000}"/>
    <cellStyle name="Comma [0] 11279" xfId="26702" hidden="1" xr:uid="{00000000-0005-0000-0000-00006F680000}"/>
    <cellStyle name="Comma [0] 1128" xfId="4295" hidden="1" xr:uid="{00000000-0005-0000-0000-0000E8100000}"/>
    <cellStyle name="Comma [0] 11280" xfId="26704" hidden="1" xr:uid="{00000000-0005-0000-0000-000071680000}"/>
    <cellStyle name="Comma [0] 11281" xfId="26655" hidden="1" xr:uid="{00000000-0005-0000-0000-000040680000}"/>
    <cellStyle name="Comma [0] 11282" xfId="26152" hidden="1" xr:uid="{00000000-0005-0000-0000-000049660000}"/>
    <cellStyle name="Comma [0] 11283" xfId="26658" hidden="1" xr:uid="{00000000-0005-0000-0000-000043680000}"/>
    <cellStyle name="Comma [0] 11284" xfId="26157" hidden="1" xr:uid="{00000000-0005-0000-0000-00004E660000}"/>
    <cellStyle name="Comma [0] 11285" xfId="26141" hidden="1" xr:uid="{00000000-0005-0000-0000-00003E660000}"/>
    <cellStyle name="Comma [0] 11286" xfId="26709" hidden="1" xr:uid="{00000000-0005-0000-0000-000076680000}"/>
    <cellStyle name="Comma [0] 11287" xfId="26150" hidden="1" xr:uid="{00000000-0005-0000-0000-000047660000}"/>
    <cellStyle name="Comma [0] 11288" xfId="26171" hidden="1" xr:uid="{00000000-0005-0000-0000-00005C660000}"/>
    <cellStyle name="Comma [0] 11289" xfId="26721" hidden="1" xr:uid="{00000000-0005-0000-0000-000082680000}"/>
    <cellStyle name="Comma [0] 1129" xfId="4381" hidden="1" xr:uid="{00000000-0005-0000-0000-00003E110000}"/>
    <cellStyle name="Comma [0] 11290" xfId="26723" hidden="1" xr:uid="{00000000-0005-0000-0000-000084680000}"/>
    <cellStyle name="Comma [0] 11291" xfId="26712" hidden="1" xr:uid="{00000000-0005-0000-0000-000079680000}"/>
    <cellStyle name="Comma [0] 11292" xfId="26720" hidden="1" xr:uid="{00000000-0005-0000-0000-000081680000}"/>
    <cellStyle name="Comma [0] 11293" xfId="26154" hidden="1" xr:uid="{00000000-0005-0000-0000-00004B660000}"/>
    <cellStyle name="Comma [0] 11294" xfId="26706" hidden="1" xr:uid="{00000000-0005-0000-0000-000073680000}"/>
    <cellStyle name="Comma [0] 11295" xfId="26739" hidden="1" xr:uid="{00000000-0005-0000-0000-000094680000}"/>
    <cellStyle name="Comma [0] 11296" xfId="26747" hidden="1" xr:uid="{00000000-0005-0000-0000-00009C680000}"/>
    <cellStyle name="Comma [0] 11297" xfId="26656" hidden="1" xr:uid="{00000000-0005-0000-0000-000041680000}"/>
    <cellStyle name="Comma [0] 11298" xfId="26735" hidden="1" xr:uid="{00000000-0005-0000-0000-000090680000}"/>
    <cellStyle name="Comma [0] 11299" xfId="26756" hidden="1" xr:uid="{00000000-0005-0000-0000-0000A5680000}"/>
    <cellStyle name="Comma [0] 113" xfId="2040" hidden="1" xr:uid="{00000000-0005-0000-0000-000019080000}"/>
    <cellStyle name="Comma [0] 1130" xfId="4284" hidden="1" xr:uid="{00000000-0005-0000-0000-0000DD100000}"/>
    <cellStyle name="Comma [0] 11300" xfId="26758" hidden="1" xr:uid="{00000000-0005-0000-0000-0000A7680000}"/>
    <cellStyle name="Comma [0] 11301" xfId="26717" hidden="1" xr:uid="{00000000-0005-0000-0000-00007E680000}"/>
    <cellStyle name="Comma [0] 11302" xfId="26662" hidden="1" xr:uid="{00000000-0005-0000-0000-000047680000}"/>
    <cellStyle name="Comma [0] 11303" xfId="26715" hidden="1" xr:uid="{00000000-0005-0000-0000-00007C680000}"/>
    <cellStyle name="Comma [0] 11304" xfId="26699" hidden="1" xr:uid="{00000000-0005-0000-0000-00006C680000}"/>
    <cellStyle name="Comma [0] 11305" xfId="26695" hidden="1" xr:uid="{00000000-0005-0000-0000-000068680000}"/>
    <cellStyle name="Comma [0] 11306" xfId="26766" hidden="1" xr:uid="{00000000-0005-0000-0000-0000AF680000}"/>
    <cellStyle name="Comma [0] 11307" xfId="26638" hidden="1" xr:uid="{00000000-0005-0000-0000-00002F680000}"/>
    <cellStyle name="Comma [0] 11308" xfId="26120" hidden="1" xr:uid="{00000000-0005-0000-0000-000029660000}"/>
    <cellStyle name="Comma [0] 11309" xfId="26774" hidden="1" xr:uid="{00000000-0005-0000-0000-0000B7680000}"/>
    <cellStyle name="Comma [0] 1131" xfId="4292" hidden="1" xr:uid="{00000000-0005-0000-0000-0000E5100000}"/>
    <cellStyle name="Comma [0] 11310" xfId="26776" hidden="1" xr:uid="{00000000-0005-0000-0000-0000B9680000}"/>
    <cellStyle name="Comma [0] 11311" xfId="26725" hidden="1" xr:uid="{00000000-0005-0000-0000-000086680000}"/>
    <cellStyle name="Comma [0] 11312" xfId="26701" hidden="1" xr:uid="{00000000-0005-0000-0000-00006E680000}"/>
    <cellStyle name="Comma [0] 11313" xfId="26736" hidden="1" xr:uid="{00000000-0005-0000-0000-000091680000}"/>
    <cellStyle name="Comma [0] 11314" xfId="26668" hidden="1" xr:uid="{00000000-0005-0000-0000-00004D680000}"/>
    <cellStyle name="Comma [0] 11315" xfId="26738" hidden="1" xr:uid="{00000000-0005-0000-0000-000093680000}"/>
    <cellStyle name="Comma [0] 11316" xfId="26783" hidden="1" xr:uid="{00000000-0005-0000-0000-0000C0680000}"/>
    <cellStyle name="Comma [0] 11317" xfId="26726" hidden="1" xr:uid="{00000000-0005-0000-0000-000087680000}"/>
    <cellStyle name="Comma [0] 11318" xfId="26683" hidden="1" xr:uid="{00000000-0005-0000-0000-00005C680000}"/>
    <cellStyle name="Comma [0] 11319" xfId="26789" hidden="1" xr:uid="{00000000-0005-0000-0000-0000C6680000}"/>
    <cellStyle name="Comma [0] 1132" xfId="4393" hidden="1" xr:uid="{00000000-0005-0000-0000-00004A110000}"/>
    <cellStyle name="Comma [0] 11320" xfId="26791" hidden="1" xr:uid="{00000000-0005-0000-0000-0000C8680000}"/>
    <cellStyle name="Comma [0] 11321" xfId="26744" hidden="1" xr:uid="{00000000-0005-0000-0000-000099680000}"/>
    <cellStyle name="Comma [0] 11322" xfId="26750" hidden="1" xr:uid="{00000000-0005-0000-0000-00009F680000}"/>
    <cellStyle name="Comma [0] 11323" xfId="26637" hidden="1" xr:uid="{00000000-0005-0000-0000-00002E680000}"/>
    <cellStyle name="Comma [0] 11324" xfId="26700" hidden="1" xr:uid="{00000000-0005-0000-0000-00006D680000}"/>
    <cellStyle name="Comma [0] 11325" xfId="26708" hidden="1" xr:uid="{00000000-0005-0000-0000-000075680000}"/>
    <cellStyle name="Comma [0] 11326" xfId="26797" hidden="1" xr:uid="{00000000-0005-0000-0000-0000CE680000}"/>
    <cellStyle name="Comma [0] 11327" xfId="26711" hidden="1" xr:uid="{00000000-0005-0000-0000-000078680000}"/>
    <cellStyle name="Comma [0] 11328" xfId="26671" hidden="1" xr:uid="{00000000-0005-0000-0000-000050680000}"/>
    <cellStyle name="Comma [0] 11329" xfId="26802" hidden="1" xr:uid="{00000000-0005-0000-0000-0000D3680000}"/>
    <cellStyle name="Comma [0] 1133" xfId="4395" hidden="1" xr:uid="{00000000-0005-0000-0000-00004C110000}"/>
    <cellStyle name="Comma [0] 11330" xfId="26804" hidden="1" xr:uid="{00000000-0005-0000-0000-0000D5680000}"/>
    <cellStyle name="Comma [0] 11331" xfId="26763" hidden="1" xr:uid="{00000000-0005-0000-0000-0000AC680000}"/>
    <cellStyle name="Comma [0] 11332" xfId="26769" hidden="1" xr:uid="{00000000-0005-0000-0000-0000B2680000}"/>
    <cellStyle name="Comma [0] 11333" xfId="26670" hidden="1" xr:uid="{00000000-0005-0000-0000-00004F680000}"/>
    <cellStyle name="Comma [0] 11334" xfId="26751" hidden="1" xr:uid="{00000000-0005-0000-0000-0000A0680000}"/>
    <cellStyle name="Comma [0] 11335" xfId="26730" hidden="1" xr:uid="{00000000-0005-0000-0000-00008B680000}"/>
    <cellStyle name="Comma [0] 11336" xfId="26808" hidden="1" xr:uid="{00000000-0005-0000-0000-0000D9680000}"/>
    <cellStyle name="Comma [0] 11337" xfId="26749" hidden="1" xr:uid="{00000000-0005-0000-0000-00009E680000}"/>
    <cellStyle name="Comma [0] 11338" xfId="26687" hidden="1" xr:uid="{00000000-0005-0000-0000-000060680000}"/>
    <cellStyle name="Comma [0] 11339" xfId="26815" hidden="1" xr:uid="{00000000-0005-0000-0000-0000E0680000}"/>
    <cellStyle name="Comma [0] 1134" xfId="4384" hidden="1" xr:uid="{00000000-0005-0000-0000-000041110000}"/>
    <cellStyle name="Comma [0] 11340" xfId="26817" hidden="1" xr:uid="{00000000-0005-0000-0000-0000E2680000}"/>
    <cellStyle name="Comma [0] 11341" xfId="26781" hidden="1" xr:uid="{00000000-0005-0000-0000-0000BE680000}"/>
    <cellStyle name="Comma [0] 11342" xfId="26786" hidden="1" xr:uid="{00000000-0005-0000-0000-0000C3680000}"/>
    <cellStyle name="Comma [0] 11343" xfId="26151" hidden="1" xr:uid="{00000000-0005-0000-0000-000048660000}"/>
    <cellStyle name="Comma [0] 11344" xfId="26770" hidden="1" xr:uid="{00000000-0005-0000-0000-0000B3680000}"/>
    <cellStyle name="Comma [0] 11345" xfId="26675" hidden="1" xr:uid="{00000000-0005-0000-0000-000054680000}"/>
    <cellStyle name="Comma [0] 11346" xfId="26821" hidden="1" xr:uid="{00000000-0005-0000-0000-0000E6680000}"/>
    <cellStyle name="Comma [0] 11347" xfId="26768" hidden="1" xr:uid="{00000000-0005-0000-0000-0000B1680000}"/>
    <cellStyle name="Comma [0] 11348" xfId="26707" hidden="1" xr:uid="{00000000-0005-0000-0000-000074680000}"/>
    <cellStyle name="Comma [0] 11349" xfId="26825" hidden="1" xr:uid="{00000000-0005-0000-0000-0000EA680000}"/>
    <cellStyle name="Comma [0] 1135" xfId="4392" hidden="1" xr:uid="{00000000-0005-0000-0000-000049110000}"/>
    <cellStyle name="Comma [0] 11350" xfId="26827" hidden="1" xr:uid="{00000000-0005-0000-0000-0000EC680000}"/>
    <cellStyle name="Comma [0] 11351" xfId="26795" hidden="1" xr:uid="{00000000-0005-0000-0000-0000CC680000}"/>
    <cellStyle name="Comma [0] 11352" xfId="26799" hidden="1" xr:uid="{00000000-0005-0000-0000-0000D0680000}"/>
    <cellStyle name="Comma [0] 11353" xfId="26689" hidden="1" xr:uid="{00000000-0005-0000-0000-000062680000}"/>
    <cellStyle name="Comma [0] 11354" xfId="26787" hidden="1" xr:uid="{00000000-0005-0000-0000-0000C4680000}"/>
    <cellStyle name="Comma [0] 11355" xfId="26679" hidden="1" xr:uid="{00000000-0005-0000-0000-000058680000}"/>
    <cellStyle name="Comma [0] 11356" xfId="26831" hidden="1" xr:uid="{00000000-0005-0000-0000-0000F0680000}"/>
    <cellStyle name="Comma [0] 11357" xfId="26785" hidden="1" xr:uid="{00000000-0005-0000-0000-0000C2680000}"/>
    <cellStyle name="Comma [0] 11358" xfId="26754" hidden="1" xr:uid="{00000000-0005-0000-0000-0000A3680000}"/>
    <cellStyle name="Comma [0] 11359" xfId="26835" hidden="1" xr:uid="{00000000-0005-0000-0000-0000F4680000}"/>
    <cellStyle name="Comma [0] 1136" xfId="4290" hidden="1" xr:uid="{00000000-0005-0000-0000-0000E3100000}"/>
    <cellStyle name="Comma [0] 11360" xfId="26837" hidden="1" xr:uid="{00000000-0005-0000-0000-0000F6680000}"/>
    <cellStyle name="Comma [0] 11361" xfId="26823" hidden="1" xr:uid="{00000000-0005-0000-0000-0000E8680000}"/>
    <cellStyle name="Comma [0] 11362" xfId="26810" hidden="1" xr:uid="{00000000-0005-0000-0000-0000DB680000}"/>
    <cellStyle name="Comma [0] 11363" xfId="26834" hidden="1" xr:uid="{00000000-0005-0000-0000-0000F3680000}"/>
    <cellStyle name="Comma [0] 11364" xfId="26800" hidden="1" xr:uid="{00000000-0005-0000-0000-0000D1680000}"/>
    <cellStyle name="Comma [0] 11365" xfId="26772" hidden="1" xr:uid="{00000000-0005-0000-0000-0000B5680000}"/>
    <cellStyle name="Comma [0] 11366" xfId="26839" hidden="1" xr:uid="{00000000-0005-0000-0000-0000F8680000}"/>
    <cellStyle name="Comma [0] 11367" xfId="26796" hidden="1" xr:uid="{00000000-0005-0000-0000-0000CD680000}"/>
    <cellStyle name="Comma [0] 11368" xfId="26830" hidden="1" xr:uid="{00000000-0005-0000-0000-0000EF680000}"/>
    <cellStyle name="Comma [0] 11369" xfId="26843" hidden="1" xr:uid="{00000000-0005-0000-0000-0000FC680000}"/>
    <cellStyle name="Comma [0] 1137" xfId="4378" hidden="1" xr:uid="{00000000-0005-0000-0000-00003B110000}"/>
    <cellStyle name="Comma [0] 11370" xfId="26845" hidden="1" xr:uid="{00000000-0005-0000-0000-0000FE680000}"/>
    <cellStyle name="Comma [0] 11371" xfId="26713" hidden="1" xr:uid="{00000000-0005-0000-0000-00007A680000}"/>
    <cellStyle name="Comma [0] 11372" xfId="26833" hidden="1" xr:uid="{00000000-0005-0000-0000-0000F2680000}"/>
    <cellStyle name="Comma [0] 11373" xfId="26773" hidden="1" xr:uid="{00000000-0005-0000-0000-0000B6680000}"/>
    <cellStyle name="Comma [0] 11374" xfId="26807" hidden="1" xr:uid="{00000000-0005-0000-0000-0000D8680000}"/>
    <cellStyle name="Comma [0] 11375" xfId="26820" hidden="1" xr:uid="{00000000-0005-0000-0000-0000E5680000}"/>
    <cellStyle name="Comma [0] 11376" xfId="26848" hidden="1" xr:uid="{00000000-0005-0000-0000-000001690000}"/>
    <cellStyle name="Comma [0] 11377" xfId="26811" hidden="1" xr:uid="{00000000-0005-0000-0000-0000DC680000}"/>
    <cellStyle name="Comma [0] 11378" xfId="26771" hidden="1" xr:uid="{00000000-0005-0000-0000-0000B4680000}"/>
    <cellStyle name="Comma [0] 11379" xfId="26850" hidden="1" xr:uid="{00000000-0005-0000-0000-000003690000}"/>
    <cellStyle name="Comma [0] 1138" xfId="4411" hidden="1" xr:uid="{00000000-0005-0000-0000-00005C110000}"/>
    <cellStyle name="Comma [0] 11380" xfId="26852" hidden="1" xr:uid="{00000000-0005-0000-0000-000005690000}"/>
    <cellStyle name="Comma [0] 11381" xfId="26205" hidden="1" xr:uid="{00000000-0005-0000-0000-00007E660000}"/>
    <cellStyle name="Comma [0] 11382" xfId="26161" hidden="1" xr:uid="{00000000-0005-0000-0000-000052660000}"/>
    <cellStyle name="Comma [0] 11383" xfId="26858" hidden="1" xr:uid="{00000000-0005-0000-0000-00000B690000}"/>
    <cellStyle name="Comma [0] 11384" xfId="26864" hidden="1" xr:uid="{00000000-0005-0000-0000-000011690000}"/>
    <cellStyle name="Comma [0] 11385" xfId="26866" hidden="1" xr:uid="{00000000-0005-0000-0000-000013690000}"/>
    <cellStyle name="Comma [0] 11386" xfId="26857" hidden="1" xr:uid="{00000000-0005-0000-0000-00000A690000}"/>
    <cellStyle name="Comma [0] 11387" xfId="26862" hidden="1" xr:uid="{00000000-0005-0000-0000-00000F690000}"/>
    <cellStyle name="Comma [0] 11388" xfId="26868" hidden="1" xr:uid="{00000000-0005-0000-0000-000015690000}"/>
    <cellStyle name="Comma [0] 11389" xfId="26870" hidden="1" xr:uid="{00000000-0005-0000-0000-000017690000}"/>
    <cellStyle name="Comma [0] 1139" xfId="4419" hidden="1" xr:uid="{00000000-0005-0000-0000-000064110000}"/>
    <cellStyle name="Comma [0] 11390" xfId="26162" hidden="1" xr:uid="{00000000-0005-0000-0000-000053660000}"/>
    <cellStyle name="Comma [0] 11391" xfId="26140" hidden="1" xr:uid="{00000000-0005-0000-0000-00003D660000}"/>
    <cellStyle name="Comma [0] 11392" xfId="26881" hidden="1" xr:uid="{00000000-0005-0000-0000-000022690000}"/>
    <cellStyle name="Comma [0] 11393" xfId="26890" hidden="1" xr:uid="{00000000-0005-0000-0000-00002B690000}"/>
    <cellStyle name="Comma [0] 11394" xfId="26901" hidden="1" xr:uid="{00000000-0005-0000-0000-000036690000}"/>
    <cellStyle name="Comma [0] 11395" xfId="26907" hidden="1" xr:uid="{00000000-0005-0000-0000-00003C690000}"/>
    <cellStyle name="Comma [0] 11396" xfId="26889" hidden="1" xr:uid="{00000000-0005-0000-0000-00002A690000}"/>
    <cellStyle name="Comma [0] 11397" xfId="26899" hidden="1" xr:uid="{00000000-0005-0000-0000-000034690000}"/>
    <cellStyle name="Comma [0] 11398" xfId="26919" hidden="1" xr:uid="{00000000-0005-0000-0000-000048690000}"/>
    <cellStyle name="Comma [0] 11399" xfId="26921" hidden="1" xr:uid="{00000000-0005-0000-0000-00004A690000}"/>
    <cellStyle name="Comma [0] 114" xfId="2332" hidden="1" xr:uid="{00000000-0005-0000-0000-00003D090000}"/>
    <cellStyle name="Comma [0] 1140" xfId="4328" hidden="1" xr:uid="{00000000-0005-0000-0000-000009110000}"/>
    <cellStyle name="Comma [0] 11400" xfId="26872" hidden="1" xr:uid="{00000000-0005-0000-0000-000019690000}"/>
    <cellStyle name="Comma [0] 11401" xfId="26128" hidden="1" xr:uid="{00000000-0005-0000-0000-000031660000}"/>
    <cellStyle name="Comma [0] 11402" xfId="26875" hidden="1" xr:uid="{00000000-0005-0000-0000-00001C690000}"/>
    <cellStyle name="Comma [0] 11403" xfId="26139" hidden="1" xr:uid="{00000000-0005-0000-0000-00003C660000}"/>
    <cellStyle name="Comma [0] 11404" xfId="26138" hidden="1" xr:uid="{00000000-0005-0000-0000-00003B660000}"/>
    <cellStyle name="Comma [0] 11405" xfId="26926" hidden="1" xr:uid="{00000000-0005-0000-0000-00004F690000}"/>
    <cellStyle name="Comma [0] 11406" xfId="26214" hidden="1" xr:uid="{00000000-0005-0000-0000-000087660000}"/>
    <cellStyle name="Comma [0] 11407" xfId="26415" hidden="1" xr:uid="{00000000-0005-0000-0000-000050670000}"/>
    <cellStyle name="Comma [0] 11408" xfId="26938" hidden="1" xr:uid="{00000000-0005-0000-0000-00005B690000}"/>
    <cellStyle name="Comma [0] 11409" xfId="26940" hidden="1" xr:uid="{00000000-0005-0000-0000-00005D690000}"/>
    <cellStyle name="Comma [0] 1141" xfId="4407" hidden="1" xr:uid="{00000000-0005-0000-0000-000058110000}"/>
    <cellStyle name="Comma [0] 11410" xfId="26929" hidden="1" xr:uid="{00000000-0005-0000-0000-000052690000}"/>
    <cellStyle name="Comma [0] 11411" xfId="26937" hidden="1" xr:uid="{00000000-0005-0000-0000-00005A690000}"/>
    <cellStyle name="Comma [0] 11412" xfId="26424" hidden="1" xr:uid="{00000000-0005-0000-0000-000059670000}"/>
    <cellStyle name="Comma [0] 11413" xfId="26923" hidden="1" xr:uid="{00000000-0005-0000-0000-00004C690000}"/>
    <cellStyle name="Comma [0] 11414" xfId="26956" hidden="1" xr:uid="{00000000-0005-0000-0000-00006D690000}"/>
    <cellStyle name="Comma [0] 11415" xfId="26964" hidden="1" xr:uid="{00000000-0005-0000-0000-000075690000}"/>
    <cellStyle name="Comma [0] 11416" xfId="26873" hidden="1" xr:uid="{00000000-0005-0000-0000-00001A690000}"/>
    <cellStyle name="Comma [0] 11417" xfId="26952" hidden="1" xr:uid="{00000000-0005-0000-0000-000069690000}"/>
    <cellStyle name="Comma [0] 11418" xfId="26973" hidden="1" xr:uid="{00000000-0005-0000-0000-00007E690000}"/>
    <cellStyle name="Comma [0] 11419" xfId="26975" hidden="1" xr:uid="{00000000-0005-0000-0000-000080690000}"/>
    <cellStyle name="Comma [0] 1142" xfId="4428" hidden="1" xr:uid="{00000000-0005-0000-0000-00006D110000}"/>
    <cellStyle name="Comma [0] 11420" xfId="26934" hidden="1" xr:uid="{00000000-0005-0000-0000-000057690000}"/>
    <cellStyle name="Comma [0] 11421" xfId="26879" hidden="1" xr:uid="{00000000-0005-0000-0000-000020690000}"/>
    <cellStyle name="Comma [0] 11422" xfId="26932" hidden="1" xr:uid="{00000000-0005-0000-0000-000055690000}"/>
    <cellStyle name="Comma [0] 11423" xfId="26916" hidden="1" xr:uid="{00000000-0005-0000-0000-000045690000}"/>
    <cellStyle name="Comma [0] 11424" xfId="26912" hidden="1" xr:uid="{00000000-0005-0000-0000-000041690000}"/>
    <cellStyle name="Comma [0] 11425" xfId="26983" hidden="1" xr:uid="{00000000-0005-0000-0000-000088690000}"/>
    <cellStyle name="Comma [0] 11426" xfId="26855" hidden="1" xr:uid="{00000000-0005-0000-0000-000008690000}"/>
    <cellStyle name="Comma [0] 11427" xfId="26163" hidden="1" xr:uid="{00000000-0005-0000-0000-000054660000}"/>
    <cellStyle name="Comma [0] 11428" xfId="26991" hidden="1" xr:uid="{00000000-0005-0000-0000-000090690000}"/>
    <cellStyle name="Comma [0] 11429" xfId="26993" hidden="1" xr:uid="{00000000-0005-0000-0000-000092690000}"/>
    <cellStyle name="Comma [0] 1143" xfId="4430" hidden="1" xr:uid="{00000000-0005-0000-0000-00006F110000}"/>
    <cellStyle name="Comma [0] 11430" xfId="26942" hidden="1" xr:uid="{00000000-0005-0000-0000-00005F690000}"/>
    <cellStyle name="Comma [0] 11431" xfId="26918" hidden="1" xr:uid="{00000000-0005-0000-0000-000047690000}"/>
    <cellStyle name="Comma [0] 11432" xfId="26953" hidden="1" xr:uid="{00000000-0005-0000-0000-00006A690000}"/>
    <cellStyle name="Comma [0] 11433" xfId="26885" hidden="1" xr:uid="{00000000-0005-0000-0000-000026690000}"/>
    <cellStyle name="Comma [0] 11434" xfId="26955" hidden="1" xr:uid="{00000000-0005-0000-0000-00006C690000}"/>
    <cellStyle name="Comma [0] 11435" xfId="27000" hidden="1" xr:uid="{00000000-0005-0000-0000-000099690000}"/>
    <cellStyle name="Comma [0] 11436" xfId="26943" hidden="1" xr:uid="{00000000-0005-0000-0000-000060690000}"/>
    <cellStyle name="Comma [0] 11437" xfId="26900" hidden="1" xr:uid="{00000000-0005-0000-0000-000035690000}"/>
    <cellStyle name="Comma [0] 11438" xfId="27006" hidden="1" xr:uid="{00000000-0005-0000-0000-00009F690000}"/>
    <cellStyle name="Comma [0] 11439" xfId="27008" hidden="1" xr:uid="{00000000-0005-0000-0000-0000A1690000}"/>
    <cellStyle name="Comma [0] 1144" xfId="4389" hidden="1" xr:uid="{00000000-0005-0000-0000-000046110000}"/>
    <cellStyle name="Comma [0] 11440" xfId="26961" hidden="1" xr:uid="{00000000-0005-0000-0000-000072690000}"/>
    <cellStyle name="Comma [0] 11441" xfId="26967" hidden="1" xr:uid="{00000000-0005-0000-0000-000078690000}"/>
    <cellStyle name="Comma [0] 11442" xfId="26854" hidden="1" xr:uid="{00000000-0005-0000-0000-000007690000}"/>
    <cellStyle name="Comma [0] 11443" xfId="26917" hidden="1" xr:uid="{00000000-0005-0000-0000-000046690000}"/>
    <cellStyle name="Comma [0] 11444" xfId="26925" hidden="1" xr:uid="{00000000-0005-0000-0000-00004E690000}"/>
    <cellStyle name="Comma [0] 11445" xfId="27014" hidden="1" xr:uid="{00000000-0005-0000-0000-0000A7690000}"/>
    <cellStyle name="Comma [0] 11446" xfId="26928" hidden="1" xr:uid="{00000000-0005-0000-0000-000051690000}"/>
    <cellStyle name="Comma [0] 11447" xfId="26888" hidden="1" xr:uid="{00000000-0005-0000-0000-000029690000}"/>
    <cellStyle name="Comma [0] 11448" xfId="27019" hidden="1" xr:uid="{00000000-0005-0000-0000-0000AC690000}"/>
    <cellStyle name="Comma [0] 11449" xfId="27021" hidden="1" xr:uid="{00000000-0005-0000-0000-0000AE690000}"/>
    <cellStyle name="Comma [0] 1145" xfId="4334" hidden="1" xr:uid="{00000000-0005-0000-0000-00000F110000}"/>
    <cellStyle name="Comma [0] 11450" xfId="26980" hidden="1" xr:uid="{00000000-0005-0000-0000-000085690000}"/>
    <cellStyle name="Comma [0] 11451" xfId="26986" hidden="1" xr:uid="{00000000-0005-0000-0000-00008B690000}"/>
    <cellStyle name="Comma [0] 11452" xfId="26887" hidden="1" xr:uid="{00000000-0005-0000-0000-000028690000}"/>
    <cellStyle name="Comma [0] 11453" xfId="26968" hidden="1" xr:uid="{00000000-0005-0000-0000-000079690000}"/>
    <cellStyle name="Comma [0] 11454" xfId="26947" hidden="1" xr:uid="{00000000-0005-0000-0000-000064690000}"/>
    <cellStyle name="Comma [0] 11455" xfId="27025" hidden="1" xr:uid="{00000000-0005-0000-0000-0000B2690000}"/>
    <cellStyle name="Comma [0] 11456" xfId="26966" hidden="1" xr:uid="{00000000-0005-0000-0000-000077690000}"/>
    <cellStyle name="Comma [0] 11457" xfId="26904" hidden="1" xr:uid="{00000000-0005-0000-0000-000039690000}"/>
    <cellStyle name="Comma [0] 11458" xfId="27032" hidden="1" xr:uid="{00000000-0005-0000-0000-0000B9690000}"/>
    <cellStyle name="Comma [0] 11459" xfId="27034" hidden="1" xr:uid="{00000000-0005-0000-0000-0000BB690000}"/>
    <cellStyle name="Comma [0] 1146" xfId="4387" hidden="1" xr:uid="{00000000-0005-0000-0000-000044110000}"/>
    <cellStyle name="Comma [0] 11460" xfId="26998" hidden="1" xr:uid="{00000000-0005-0000-0000-000097690000}"/>
    <cellStyle name="Comma [0] 11461" xfId="27003" hidden="1" xr:uid="{00000000-0005-0000-0000-00009C690000}"/>
    <cellStyle name="Comma [0] 11462" xfId="26433" hidden="1" xr:uid="{00000000-0005-0000-0000-000062670000}"/>
    <cellStyle name="Comma [0] 11463" xfId="26987" hidden="1" xr:uid="{00000000-0005-0000-0000-00008C690000}"/>
    <cellStyle name="Comma [0] 11464" xfId="26892" hidden="1" xr:uid="{00000000-0005-0000-0000-00002D690000}"/>
    <cellStyle name="Comma [0] 11465" xfId="27038" hidden="1" xr:uid="{00000000-0005-0000-0000-0000BF690000}"/>
    <cellStyle name="Comma [0] 11466" xfId="26985" hidden="1" xr:uid="{00000000-0005-0000-0000-00008A690000}"/>
    <cellStyle name="Comma [0] 11467" xfId="26924" hidden="1" xr:uid="{00000000-0005-0000-0000-00004D690000}"/>
    <cellStyle name="Comma [0] 11468" xfId="27042" hidden="1" xr:uid="{00000000-0005-0000-0000-0000C3690000}"/>
    <cellStyle name="Comma [0] 11469" xfId="27044" hidden="1" xr:uid="{00000000-0005-0000-0000-0000C5690000}"/>
    <cellStyle name="Comma [0] 1147" xfId="4371" hidden="1" xr:uid="{00000000-0005-0000-0000-000034110000}"/>
    <cellStyle name="Comma [0] 11470" xfId="27012" hidden="1" xr:uid="{00000000-0005-0000-0000-0000A5690000}"/>
    <cellStyle name="Comma [0] 11471" xfId="27016" hidden="1" xr:uid="{00000000-0005-0000-0000-0000A9690000}"/>
    <cellStyle name="Comma [0] 11472" xfId="26906" hidden="1" xr:uid="{00000000-0005-0000-0000-00003B690000}"/>
    <cellStyle name="Comma [0] 11473" xfId="27004" hidden="1" xr:uid="{00000000-0005-0000-0000-00009D690000}"/>
    <cellStyle name="Comma [0] 11474" xfId="26896" hidden="1" xr:uid="{00000000-0005-0000-0000-000031690000}"/>
    <cellStyle name="Comma [0] 11475" xfId="27048" hidden="1" xr:uid="{00000000-0005-0000-0000-0000C9690000}"/>
    <cellStyle name="Comma [0] 11476" xfId="27002" hidden="1" xr:uid="{00000000-0005-0000-0000-00009B690000}"/>
    <cellStyle name="Comma [0] 11477" xfId="26971" hidden="1" xr:uid="{00000000-0005-0000-0000-00007C690000}"/>
    <cellStyle name="Comma [0] 11478" xfId="27052" hidden="1" xr:uid="{00000000-0005-0000-0000-0000CD690000}"/>
    <cellStyle name="Comma [0] 11479" xfId="27054" hidden="1" xr:uid="{00000000-0005-0000-0000-0000CF690000}"/>
    <cellStyle name="Comma [0] 1148" xfId="4367" hidden="1" xr:uid="{00000000-0005-0000-0000-000030110000}"/>
    <cellStyle name="Comma [0] 11480" xfId="27040" hidden="1" xr:uid="{00000000-0005-0000-0000-0000C1690000}"/>
    <cellStyle name="Comma [0] 11481" xfId="27027" hidden="1" xr:uid="{00000000-0005-0000-0000-0000B4690000}"/>
    <cellStyle name="Comma [0] 11482" xfId="27051" hidden="1" xr:uid="{00000000-0005-0000-0000-0000CC690000}"/>
    <cellStyle name="Comma [0] 11483" xfId="27017" hidden="1" xr:uid="{00000000-0005-0000-0000-0000AA690000}"/>
    <cellStyle name="Comma [0] 11484" xfId="26989" hidden="1" xr:uid="{00000000-0005-0000-0000-00008E690000}"/>
    <cellStyle name="Comma [0] 11485" xfId="27056" hidden="1" xr:uid="{00000000-0005-0000-0000-0000D1690000}"/>
    <cellStyle name="Comma [0] 11486" xfId="27013" hidden="1" xr:uid="{00000000-0005-0000-0000-0000A6690000}"/>
    <cellStyle name="Comma [0] 11487" xfId="27047" hidden="1" xr:uid="{00000000-0005-0000-0000-0000C8690000}"/>
    <cellStyle name="Comma [0] 11488" xfId="27060" hidden="1" xr:uid="{00000000-0005-0000-0000-0000D5690000}"/>
    <cellStyle name="Comma [0] 11489" xfId="27062" hidden="1" xr:uid="{00000000-0005-0000-0000-0000D7690000}"/>
    <cellStyle name="Comma [0] 1149" xfId="4438" hidden="1" xr:uid="{00000000-0005-0000-0000-000077110000}"/>
    <cellStyle name="Comma [0] 11490" xfId="26930" hidden="1" xr:uid="{00000000-0005-0000-0000-000053690000}"/>
    <cellStyle name="Comma [0] 11491" xfId="27050" hidden="1" xr:uid="{00000000-0005-0000-0000-0000CB690000}"/>
    <cellStyle name="Comma [0] 11492" xfId="26990" hidden="1" xr:uid="{00000000-0005-0000-0000-00008F690000}"/>
    <cellStyle name="Comma [0] 11493" xfId="27024" hidden="1" xr:uid="{00000000-0005-0000-0000-0000B1690000}"/>
    <cellStyle name="Comma [0] 11494" xfId="27037" hidden="1" xr:uid="{00000000-0005-0000-0000-0000BE690000}"/>
    <cellStyle name="Comma [0] 11495" xfId="27065" hidden="1" xr:uid="{00000000-0005-0000-0000-0000DA690000}"/>
    <cellStyle name="Comma [0] 11496" xfId="27028" hidden="1" xr:uid="{00000000-0005-0000-0000-0000B5690000}"/>
    <cellStyle name="Comma [0] 11497" xfId="26988" hidden="1" xr:uid="{00000000-0005-0000-0000-00008D690000}"/>
    <cellStyle name="Comma [0] 11498" xfId="27067" hidden="1" xr:uid="{00000000-0005-0000-0000-0000DC690000}"/>
    <cellStyle name="Comma [0] 11499" xfId="27069" hidden="1" xr:uid="{00000000-0005-0000-0000-0000DE690000}"/>
    <cellStyle name="Comma [0] 115" xfId="2237" hidden="1" xr:uid="{00000000-0005-0000-0000-0000DE080000}"/>
    <cellStyle name="Comma [0] 1150" xfId="4304" hidden="1" xr:uid="{00000000-0005-0000-0000-0000F1100000}"/>
    <cellStyle name="Comma [0] 11500" xfId="25850" hidden="1" xr:uid="{00000000-0005-0000-0000-00001B650000}"/>
    <cellStyle name="Comma [0] 11501" xfId="25837" hidden="1" xr:uid="{00000000-0005-0000-0000-00000E650000}"/>
    <cellStyle name="Comma [0] 11502" xfId="25831" hidden="1" xr:uid="{00000000-0005-0000-0000-000008650000}"/>
    <cellStyle name="Comma [0] 11503" xfId="27074" hidden="1" xr:uid="{00000000-0005-0000-0000-0000E3690000}"/>
    <cellStyle name="Comma [0] 11504" xfId="27077" hidden="1" xr:uid="{00000000-0005-0000-0000-0000E6690000}"/>
    <cellStyle name="Comma [0] 11505" xfId="25832" hidden="1" xr:uid="{00000000-0005-0000-0000-000009650000}"/>
    <cellStyle name="Comma [0] 11506" xfId="27072" hidden="1" xr:uid="{00000000-0005-0000-0000-0000E1690000}"/>
    <cellStyle name="Comma [0] 11507" xfId="27079" hidden="1" xr:uid="{00000000-0005-0000-0000-0000E8690000}"/>
    <cellStyle name="Comma [0] 11508" xfId="27081" hidden="1" xr:uid="{00000000-0005-0000-0000-0000EA690000}"/>
    <cellStyle name="Comma [0] 11509" xfId="25840" hidden="1" xr:uid="{00000000-0005-0000-0000-000011650000}"/>
    <cellStyle name="Comma [0] 1151" xfId="4297" hidden="1" xr:uid="{00000000-0005-0000-0000-0000EA100000}"/>
    <cellStyle name="Comma [0] 11510" xfId="26116" hidden="1" xr:uid="{00000000-0005-0000-0000-000025660000}"/>
    <cellStyle name="Comma [0] 11511" xfId="27092" hidden="1" xr:uid="{00000000-0005-0000-0000-0000F5690000}"/>
    <cellStyle name="Comma [0] 11512" xfId="27101" hidden="1" xr:uid="{00000000-0005-0000-0000-0000FE690000}"/>
    <cellStyle name="Comma [0] 11513" xfId="27112" hidden="1" xr:uid="{00000000-0005-0000-0000-0000096A0000}"/>
    <cellStyle name="Comma [0] 11514" xfId="27118" hidden="1" xr:uid="{00000000-0005-0000-0000-00000F6A0000}"/>
    <cellStyle name="Comma [0] 11515" xfId="27100" hidden="1" xr:uid="{00000000-0005-0000-0000-0000FD690000}"/>
    <cellStyle name="Comma [0] 11516" xfId="27110" hidden="1" xr:uid="{00000000-0005-0000-0000-0000076A0000}"/>
    <cellStyle name="Comma [0] 11517" xfId="27130" hidden="1" xr:uid="{00000000-0005-0000-0000-00001B6A0000}"/>
    <cellStyle name="Comma [0] 11518" xfId="27132" hidden="1" xr:uid="{00000000-0005-0000-0000-00001D6A0000}"/>
    <cellStyle name="Comma [0] 11519" xfId="27083" hidden="1" xr:uid="{00000000-0005-0000-0000-0000EC690000}"/>
    <cellStyle name="Comma [0] 1152" xfId="4446" hidden="1" xr:uid="{00000000-0005-0000-0000-00007F110000}"/>
    <cellStyle name="Comma [0] 11520" xfId="25866" hidden="1" xr:uid="{00000000-0005-0000-0000-00002B650000}"/>
    <cellStyle name="Comma [0] 11521" xfId="27086" hidden="1" xr:uid="{00000000-0005-0000-0000-0000EF690000}"/>
    <cellStyle name="Comma [0] 11522" xfId="25843" hidden="1" xr:uid="{00000000-0005-0000-0000-000014650000}"/>
    <cellStyle name="Comma [0] 11523" xfId="25841" hidden="1" xr:uid="{00000000-0005-0000-0000-000012650000}"/>
    <cellStyle name="Comma [0] 11524" xfId="27137" hidden="1" xr:uid="{00000000-0005-0000-0000-0000226A0000}"/>
    <cellStyle name="Comma [0] 11525" xfId="26118" hidden="1" xr:uid="{00000000-0005-0000-0000-000027660000}"/>
    <cellStyle name="Comma [0] 11526" xfId="25845" hidden="1" xr:uid="{00000000-0005-0000-0000-000016650000}"/>
    <cellStyle name="Comma [0] 11527" xfId="27149" hidden="1" xr:uid="{00000000-0005-0000-0000-00002E6A0000}"/>
    <cellStyle name="Comma [0] 11528" xfId="27151" hidden="1" xr:uid="{00000000-0005-0000-0000-0000306A0000}"/>
    <cellStyle name="Comma [0] 11529" xfId="27140" hidden="1" xr:uid="{00000000-0005-0000-0000-0000256A0000}"/>
    <cellStyle name="Comma [0] 1153" xfId="4448" hidden="1" xr:uid="{00000000-0005-0000-0000-000081110000}"/>
    <cellStyle name="Comma [0] 11530" xfId="27148" hidden="1" xr:uid="{00000000-0005-0000-0000-00002D6A0000}"/>
    <cellStyle name="Comma [0] 11531" xfId="25846" hidden="1" xr:uid="{00000000-0005-0000-0000-000017650000}"/>
    <cellStyle name="Comma [0] 11532" xfId="27134" hidden="1" xr:uid="{00000000-0005-0000-0000-00001F6A0000}"/>
    <cellStyle name="Comma [0] 11533" xfId="27167" hidden="1" xr:uid="{00000000-0005-0000-0000-0000406A0000}"/>
    <cellStyle name="Comma [0] 11534" xfId="27175" hidden="1" xr:uid="{00000000-0005-0000-0000-0000486A0000}"/>
    <cellStyle name="Comma [0] 11535" xfId="27084" hidden="1" xr:uid="{00000000-0005-0000-0000-0000ED690000}"/>
    <cellStyle name="Comma [0] 11536" xfId="27163" hidden="1" xr:uid="{00000000-0005-0000-0000-00003C6A0000}"/>
    <cellStyle name="Comma [0] 11537" xfId="27184" hidden="1" xr:uid="{00000000-0005-0000-0000-0000516A0000}"/>
    <cellStyle name="Comma [0] 11538" xfId="27186" hidden="1" xr:uid="{00000000-0005-0000-0000-0000536A0000}"/>
    <cellStyle name="Comma [0] 11539" xfId="27145" hidden="1" xr:uid="{00000000-0005-0000-0000-00002A6A0000}"/>
    <cellStyle name="Comma [0] 1154" xfId="4397" hidden="1" xr:uid="{00000000-0005-0000-0000-00004E110000}"/>
    <cellStyle name="Comma [0] 11540" xfId="27090" hidden="1" xr:uid="{00000000-0005-0000-0000-0000F3690000}"/>
    <cellStyle name="Comma [0] 11541" xfId="27143" hidden="1" xr:uid="{00000000-0005-0000-0000-0000286A0000}"/>
    <cellStyle name="Comma [0] 11542" xfId="27127" hidden="1" xr:uid="{00000000-0005-0000-0000-0000186A0000}"/>
    <cellStyle name="Comma [0] 11543" xfId="27123" hidden="1" xr:uid="{00000000-0005-0000-0000-0000146A0000}"/>
    <cellStyle name="Comma [0] 11544" xfId="27194" hidden="1" xr:uid="{00000000-0005-0000-0000-00005B6A0000}"/>
    <cellStyle name="Comma [0] 11545" xfId="25834" hidden="1" xr:uid="{00000000-0005-0000-0000-00000B650000}"/>
    <cellStyle name="Comma [0] 11546" xfId="25839" hidden="1" xr:uid="{00000000-0005-0000-0000-000010650000}"/>
    <cellStyle name="Comma [0] 11547" xfId="27202" hidden="1" xr:uid="{00000000-0005-0000-0000-0000636A0000}"/>
    <cellStyle name="Comma [0] 11548" xfId="27204" hidden="1" xr:uid="{00000000-0005-0000-0000-0000656A0000}"/>
    <cellStyle name="Comma [0] 11549" xfId="27153" hidden="1" xr:uid="{00000000-0005-0000-0000-0000326A0000}"/>
    <cellStyle name="Comma [0] 1155" xfId="4373" hidden="1" xr:uid="{00000000-0005-0000-0000-000036110000}"/>
    <cellStyle name="Comma [0] 11550" xfId="27129" hidden="1" xr:uid="{00000000-0005-0000-0000-00001A6A0000}"/>
    <cellStyle name="Comma [0] 11551" xfId="27164" hidden="1" xr:uid="{00000000-0005-0000-0000-00003D6A0000}"/>
    <cellStyle name="Comma [0] 11552" xfId="27096" hidden="1" xr:uid="{00000000-0005-0000-0000-0000F9690000}"/>
    <cellStyle name="Comma [0] 11553" xfId="27166" hidden="1" xr:uid="{00000000-0005-0000-0000-00003F6A0000}"/>
    <cellStyle name="Comma [0] 11554" xfId="27211" hidden="1" xr:uid="{00000000-0005-0000-0000-00006C6A0000}"/>
    <cellStyle name="Comma [0] 11555" xfId="27154" hidden="1" xr:uid="{00000000-0005-0000-0000-0000336A0000}"/>
    <cellStyle name="Comma [0] 11556" xfId="27111" hidden="1" xr:uid="{00000000-0005-0000-0000-0000086A0000}"/>
    <cellStyle name="Comma [0] 11557" xfId="27217" hidden="1" xr:uid="{00000000-0005-0000-0000-0000726A0000}"/>
    <cellStyle name="Comma [0] 11558" xfId="27219" hidden="1" xr:uid="{00000000-0005-0000-0000-0000746A0000}"/>
    <cellStyle name="Comma [0] 11559" xfId="27172" hidden="1" xr:uid="{00000000-0005-0000-0000-0000456A0000}"/>
    <cellStyle name="Comma [0] 1156" xfId="4408" hidden="1" xr:uid="{00000000-0005-0000-0000-000059110000}"/>
    <cellStyle name="Comma [0] 11560" xfId="27178" hidden="1" xr:uid="{00000000-0005-0000-0000-00004B6A0000}"/>
    <cellStyle name="Comma [0] 11561" xfId="25835" hidden="1" xr:uid="{00000000-0005-0000-0000-00000C650000}"/>
    <cellStyle name="Comma [0] 11562" xfId="27128" hidden="1" xr:uid="{00000000-0005-0000-0000-0000196A0000}"/>
    <cellStyle name="Comma [0] 11563" xfId="27136" hidden="1" xr:uid="{00000000-0005-0000-0000-0000216A0000}"/>
    <cellStyle name="Comma [0] 11564" xfId="27225" hidden="1" xr:uid="{00000000-0005-0000-0000-00007A6A0000}"/>
    <cellStyle name="Comma [0] 11565" xfId="27139" hidden="1" xr:uid="{00000000-0005-0000-0000-0000246A0000}"/>
    <cellStyle name="Comma [0] 11566" xfId="27099" hidden="1" xr:uid="{00000000-0005-0000-0000-0000FC690000}"/>
    <cellStyle name="Comma [0] 11567" xfId="27230" hidden="1" xr:uid="{00000000-0005-0000-0000-00007F6A0000}"/>
    <cellStyle name="Comma [0] 11568" xfId="27232" hidden="1" xr:uid="{00000000-0005-0000-0000-0000816A0000}"/>
    <cellStyle name="Comma [0] 11569" xfId="27191" hidden="1" xr:uid="{00000000-0005-0000-0000-0000586A0000}"/>
    <cellStyle name="Comma [0] 1157" xfId="4340" hidden="1" xr:uid="{00000000-0005-0000-0000-000015110000}"/>
    <cellStyle name="Comma [0] 11570" xfId="27197" hidden="1" xr:uid="{00000000-0005-0000-0000-00005E6A0000}"/>
    <cellStyle name="Comma [0] 11571" xfId="27098" hidden="1" xr:uid="{00000000-0005-0000-0000-0000FB690000}"/>
    <cellStyle name="Comma [0] 11572" xfId="27179" hidden="1" xr:uid="{00000000-0005-0000-0000-00004C6A0000}"/>
    <cellStyle name="Comma [0] 11573" xfId="27158" hidden="1" xr:uid="{00000000-0005-0000-0000-0000376A0000}"/>
    <cellStyle name="Comma [0] 11574" xfId="27236" hidden="1" xr:uid="{00000000-0005-0000-0000-0000856A0000}"/>
    <cellStyle name="Comma [0] 11575" xfId="27177" hidden="1" xr:uid="{00000000-0005-0000-0000-00004A6A0000}"/>
    <cellStyle name="Comma [0] 11576" xfId="27115" hidden="1" xr:uid="{00000000-0005-0000-0000-00000C6A0000}"/>
    <cellStyle name="Comma [0] 11577" xfId="27243" hidden="1" xr:uid="{00000000-0005-0000-0000-00008C6A0000}"/>
    <cellStyle name="Comma [0] 11578" xfId="27245" hidden="1" xr:uid="{00000000-0005-0000-0000-00008E6A0000}"/>
    <cellStyle name="Comma [0] 11579" xfId="27209" hidden="1" xr:uid="{00000000-0005-0000-0000-00006A6A0000}"/>
    <cellStyle name="Comma [0] 1158" xfId="4410" hidden="1" xr:uid="{00000000-0005-0000-0000-00005B110000}"/>
    <cellStyle name="Comma [0] 11580" xfId="27214" hidden="1" xr:uid="{00000000-0005-0000-0000-00006F6A0000}"/>
    <cellStyle name="Comma [0] 11581" xfId="25848" hidden="1" xr:uid="{00000000-0005-0000-0000-000019650000}"/>
    <cellStyle name="Comma [0] 11582" xfId="27198" hidden="1" xr:uid="{00000000-0005-0000-0000-00005F6A0000}"/>
    <cellStyle name="Comma [0] 11583" xfId="27103" hidden="1" xr:uid="{00000000-0005-0000-0000-0000006A0000}"/>
    <cellStyle name="Comma [0] 11584" xfId="27249" hidden="1" xr:uid="{00000000-0005-0000-0000-0000926A0000}"/>
    <cellStyle name="Comma [0] 11585" xfId="27196" hidden="1" xr:uid="{00000000-0005-0000-0000-00005D6A0000}"/>
    <cellStyle name="Comma [0] 11586" xfId="27135" hidden="1" xr:uid="{00000000-0005-0000-0000-0000206A0000}"/>
    <cellStyle name="Comma [0] 11587" xfId="27253" hidden="1" xr:uid="{00000000-0005-0000-0000-0000966A0000}"/>
    <cellStyle name="Comma [0] 11588" xfId="27255" hidden="1" xr:uid="{00000000-0005-0000-0000-0000986A0000}"/>
    <cellStyle name="Comma [0] 11589" xfId="27223" hidden="1" xr:uid="{00000000-0005-0000-0000-0000786A0000}"/>
    <cellStyle name="Comma [0] 1159" xfId="4455" hidden="1" xr:uid="{00000000-0005-0000-0000-000088110000}"/>
    <cellStyle name="Comma [0] 11590" xfId="27227" hidden="1" xr:uid="{00000000-0005-0000-0000-00007C6A0000}"/>
    <cellStyle name="Comma [0] 11591" xfId="27117" hidden="1" xr:uid="{00000000-0005-0000-0000-00000E6A0000}"/>
    <cellStyle name="Comma [0] 11592" xfId="27215" hidden="1" xr:uid="{00000000-0005-0000-0000-0000706A0000}"/>
    <cellStyle name="Comma [0] 11593" xfId="27107" hidden="1" xr:uid="{00000000-0005-0000-0000-0000046A0000}"/>
    <cellStyle name="Comma [0] 11594" xfId="27259" hidden="1" xr:uid="{00000000-0005-0000-0000-00009C6A0000}"/>
    <cellStyle name="Comma [0] 11595" xfId="27213" hidden="1" xr:uid="{00000000-0005-0000-0000-00006E6A0000}"/>
    <cellStyle name="Comma [0] 11596" xfId="27182" hidden="1" xr:uid="{00000000-0005-0000-0000-00004F6A0000}"/>
    <cellStyle name="Comma [0] 11597" xfId="27263" hidden="1" xr:uid="{00000000-0005-0000-0000-0000A06A0000}"/>
    <cellStyle name="Comma [0] 11598" xfId="27265" hidden="1" xr:uid="{00000000-0005-0000-0000-0000A26A0000}"/>
    <cellStyle name="Comma [0] 11599" xfId="27251" hidden="1" xr:uid="{00000000-0005-0000-0000-0000946A0000}"/>
    <cellStyle name="Comma [0] 116" xfId="2383" hidden="1" xr:uid="{00000000-0005-0000-0000-000070090000}"/>
    <cellStyle name="Comma [0] 1160" xfId="4398" hidden="1" xr:uid="{00000000-0005-0000-0000-00004F110000}"/>
    <cellStyle name="Comma [0] 11600" xfId="27238" hidden="1" xr:uid="{00000000-0005-0000-0000-0000876A0000}"/>
    <cellStyle name="Comma [0] 11601" xfId="27262" hidden="1" xr:uid="{00000000-0005-0000-0000-00009F6A0000}"/>
    <cellStyle name="Comma [0] 11602" xfId="27228" hidden="1" xr:uid="{00000000-0005-0000-0000-00007D6A0000}"/>
    <cellStyle name="Comma [0] 11603" xfId="27200" hidden="1" xr:uid="{00000000-0005-0000-0000-0000616A0000}"/>
    <cellStyle name="Comma [0] 11604" xfId="27267" hidden="1" xr:uid="{00000000-0005-0000-0000-0000A46A0000}"/>
    <cellStyle name="Comma [0] 11605" xfId="27224" hidden="1" xr:uid="{00000000-0005-0000-0000-0000796A0000}"/>
    <cellStyle name="Comma [0] 11606" xfId="27258" hidden="1" xr:uid="{00000000-0005-0000-0000-00009B6A0000}"/>
    <cellStyle name="Comma [0] 11607" xfId="27271" hidden="1" xr:uid="{00000000-0005-0000-0000-0000A86A0000}"/>
    <cellStyle name="Comma [0] 11608" xfId="27273" hidden="1" xr:uid="{00000000-0005-0000-0000-0000AA6A0000}"/>
    <cellStyle name="Comma [0] 11609" xfId="27141" hidden="1" xr:uid="{00000000-0005-0000-0000-0000266A0000}"/>
    <cellStyle name="Comma [0] 1161" xfId="4355" hidden="1" xr:uid="{00000000-0005-0000-0000-000024110000}"/>
    <cellStyle name="Comma [0] 11610" xfId="27261" hidden="1" xr:uid="{00000000-0005-0000-0000-00009E6A0000}"/>
    <cellStyle name="Comma [0] 11611" xfId="27201" hidden="1" xr:uid="{00000000-0005-0000-0000-0000626A0000}"/>
    <cellStyle name="Comma [0] 11612" xfId="27235" hidden="1" xr:uid="{00000000-0005-0000-0000-0000846A0000}"/>
    <cellStyle name="Comma [0] 11613" xfId="27248" hidden="1" xr:uid="{00000000-0005-0000-0000-0000916A0000}"/>
    <cellStyle name="Comma [0] 11614" xfId="27276" hidden="1" xr:uid="{00000000-0005-0000-0000-0000AD6A0000}"/>
    <cellStyle name="Comma [0] 11615" xfId="27239" hidden="1" xr:uid="{00000000-0005-0000-0000-0000886A0000}"/>
    <cellStyle name="Comma [0] 11616" xfId="27199" hidden="1" xr:uid="{00000000-0005-0000-0000-0000606A0000}"/>
    <cellStyle name="Comma [0] 11617" xfId="27278" hidden="1" xr:uid="{00000000-0005-0000-0000-0000AF6A0000}"/>
    <cellStyle name="Comma [0] 11618" xfId="27280" hidden="1" xr:uid="{00000000-0005-0000-0000-0000B16A0000}"/>
    <cellStyle name="Comma [0] 11619" xfId="27339" hidden="1" xr:uid="{00000000-0005-0000-0000-0000EC6A0000}"/>
    <cellStyle name="Comma [0] 1162" xfId="4461" hidden="1" xr:uid="{00000000-0005-0000-0000-00008E110000}"/>
    <cellStyle name="Comma [0] 11620" xfId="27358" hidden="1" xr:uid="{00000000-0005-0000-0000-0000FF6A0000}"/>
    <cellStyle name="Comma [0] 11621" xfId="27365" hidden="1" xr:uid="{00000000-0005-0000-0000-0000066B0000}"/>
    <cellStyle name="Comma [0] 11622" xfId="27372" hidden="1" xr:uid="{00000000-0005-0000-0000-00000D6B0000}"/>
    <cellStyle name="Comma [0] 11623" xfId="27377" hidden="1" xr:uid="{00000000-0005-0000-0000-0000126B0000}"/>
    <cellStyle name="Comma [0] 11624" xfId="27364" hidden="1" xr:uid="{00000000-0005-0000-0000-0000056B0000}"/>
    <cellStyle name="Comma [0] 11625" xfId="27369" hidden="1" xr:uid="{00000000-0005-0000-0000-00000A6B0000}"/>
    <cellStyle name="Comma [0] 11626" xfId="27381" hidden="1" xr:uid="{00000000-0005-0000-0000-0000166B0000}"/>
    <cellStyle name="Comma [0] 11627" xfId="27383" hidden="1" xr:uid="{00000000-0005-0000-0000-0000186B0000}"/>
    <cellStyle name="Comma [0] 11628" xfId="27354" hidden="1" xr:uid="{00000000-0005-0000-0000-0000FB6A0000}"/>
    <cellStyle name="Comma [0] 11629" xfId="27343" hidden="1" xr:uid="{00000000-0005-0000-0000-0000F06A0000}"/>
    <cellStyle name="Comma [0] 1163" xfId="4463" hidden="1" xr:uid="{00000000-0005-0000-0000-000090110000}"/>
    <cellStyle name="Comma [0] 11630" xfId="27394" hidden="1" xr:uid="{00000000-0005-0000-0000-0000236B0000}"/>
    <cellStyle name="Comma [0] 11631" xfId="27403" hidden="1" xr:uid="{00000000-0005-0000-0000-00002C6B0000}"/>
    <cellStyle name="Comma [0] 11632" xfId="27414" hidden="1" xr:uid="{00000000-0005-0000-0000-0000376B0000}"/>
    <cellStyle name="Comma [0] 11633" xfId="27420" hidden="1" xr:uid="{00000000-0005-0000-0000-00003D6B0000}"/>
    <cellStyle name="Comma [0] 11634" xfId="27402" hidden="1" xr:uid="{00000000-0005-0000-0000-00002B6B0000}"/>
    <cellStyle name="Comma [0] 11635" xfId="27412" hidden="1" xr:uid="{00000000-0005-0000-0000-0000356B0000}"/>
    <cellStyle name="Comma [0] 11636" xfId="27432" hidden="1" xr:uid="{00000000-0005-0000-0000-0000496B0000}"/>
    <cellStyle name="Comma [0] 11637" xfId="27434" hidden="1" xr:uid="{00000000-0005-0000-0000-00004B6B0000}"/>
    <cellStyle name="Comma [0] 11638" xfId="27385" hidden="1" xr:uid="{00000000-0005-0000-0000-00001A6B0000}"/>
    <cellStyle name="Comma [0] 11639" xfId="27346" hidden="1" xr:uid="{00000000-0005-0000-0000-0000F36A0000}"/>
    <cellStyle name="Comma [0] 1164" xfId="4416" hidden="1" xr:uid="{00000000-0005-0000-0000-000061110000}"/>
    <cellStyle name="Comma [0] 11640" xfId="27388" hidden="1" xr:uid="{00000000-0005-0000-0000-00001D6B0000}"/>
    <cellStyle name="Comma [0] 11641" xfId="27351" hidden="1" xr:uid="{00000000-0005-0000-0000-0000F86A0000}"/>
    <cellStyle name="Comma [0] 11642" xfId="27353" hidden="1" xr:uid="{00000000-0005-0000-0000-0000FA6A0000}"/>
    <cellStyle name="Comma [0] 11643" xfId="27439" hidden="1" xr:uid="{00000000-0005-0000-0000-0000506B0000}"/>
    <cellStyle name="Comma [0] 11644" xfId="27342" hidden="1" xr:uid="{00000000-0005-0000-0000-0000EF6A0000}"/>
    <cellStyle name="Comma [0] 11645" xfId="27350" hidden="1" xr:uid="{00000000-0005-0000-0000-0000F76A0000}"/>
    <cellStyle name="Comma [0] 11646" xfId="27451" hidden="1" xr:uid="{00000000-0005-0000-0000-00005C6B0000}"/>
    <cellStyle name="Comma [0] 11647" xfId="27453" hidden="1" xr:uid="{00000000-0005-0000-0000-00005E6B0000}"/>
    <cellStyle name="Comma [0] 11648" xfId="27442" hidden="1" xr:uid="{00000000-0005-0000-0000-0000536B0000}"/>
    <cellStyle name="Comma [0] 11649" xfId="27450" hidden="1" xr:uid="{00000000-0005-0000-0000-00005B6B0000}"/>
    <cellStyle name="Comma [0] 1165" xfId="4422" hidden="1" xr:uid="{00000000-0005-0000-0000-000067110000}"/>
    <cellStyle name="Comma [0] 11650" xfId="27348" hidden="1" xr:uid="{00000000-0005-0000-0000-0000F56A0000}"/>
    <cellStyle name="Comma [0] 11651" xfId="27436" hidden="1" xr:uid="{00000000-0005-0000-0000-00004D6B0000}"/>
    <cellStyle name="Comma [0] 11652" xfId="27469" hidden="1" xr:uid="{00000000-0005-0000-0000-00006E6B0000}"/>
    <cellStyle name="Comma [0] 11653" xfId="27477" hidden="1" xr:uid="{00000000-0005-0000-0000-0000766B0000}"/>
    <cellStyle name="Comma [0] 11654" xfId="27386" hidden="1" xr:uid="{00000000-0005-0000-0000-00001B6B0000}"/>
    <cellStyle name="Comma [0] 11655" xfId="27465" hidden="1" xr:uid="{00000000-0005-0000-0000-00006A6B0000}"/>
    <cellStyle name="Comma [0] 11656" xfId="27486" hidden="1" xr:uid="{00000000-0005-0000-0000-00007F6B0000}"/>
    <cellStyle name="Comma [0] 11657" xfId="27488" hidden="1" xr:uid="{00000000-0005-0000-0000-0000816B0000}"/>
    <cellStyle name="Comma [0] 11658" xfId="27447" hidden="1" xr:uid="{00000000-0005-0000-0000-0000586B0000}"/>
    <cellStyle name="Comma [0] 11659" xfId="27392" hidden="1" xr:uid="{00000000-0005-0000-0000-0000216B0000}"/>
    <cellStyle name="Comma [0] 1166" xfId="4303" hidden="1" xr:uid="{00000000-0005-0000-0000-0000F0100000}"/>
    <cellStyle name="Comma [0] 11660" xfId="27445" hidden="1" xr:uid="{00000000-0005-0000-0000-0000566B0000}"/>
    <cellStyle name="Comma [0] 11661" xfId="27429" hidden="1" xr:uid="{00000000-0005-0000-0000-0000466B0000}"/>
    <cellStyle name="Comma [0] 11662" xfId="27425" hidden="1" xr:uid="{00000000-0005-0000-0000-0000426B0000}"/>
    <cellStyle name="Comma [0] 11663" xfId="27496" hidden="1" xr:uid="{00000000-0005-0000-0000-0000896B0000}"/>
    <cellStyle name="Comma [0] 11664" xfId="27362" hidden="1" xr:uid="{00000000-0005-0000-0000-0000036B0000}"/>
    <cellStyle name="Comma [0] 11665" xfId="27355" hidden="1" xr:uid="{00000000-0005-0000-0000-0000FC6A0000}"/>
    <cellStyle name="Comma [0] 11666" xfId="27504" hidden="1" xr:uid="{00000000-0005-0000-0000-0000916B0000}"/>
    <cellStyle name="Comma [0] 11667" xfId="27506" hidden="1" xr:uid="{00000000-0005-0000-0000-0000936B0000}"/>
    <cellStyle name="Comma [0] 11668" xfId="27455" hidden="1" xr:uid="{00000000-0005-0000-0000-0000606B0000}"/>
    <cellStyle name="Comma [0] 11669" xfId="27431" hidden="1" xr:uid="{00000000-0005-0000-0000-0000486B0000}"/>
    <cellStyle name="Comma [0] 1167" xfId="4372" hidden="1" xr:uid="{00000000-0005-0000-0000-000035110000}"/>
    <cellStyle name="Comma [0] 11670" xfId="27466" hidden="1" xr:uid="{00000000-0005-0000-0000-00006B6B0000}"/>
    <cellStyle name="Comma [0] 11671" xfId="27398" hidden="1" xr:uid="{00000000-0005-0000-0000-0000276B0000}"/>
    <cellStyle name="Comma [0] 11672" xfId="27468" hidden="1" xr:uid="{00000000-0005-0000-0000-00006D6B0000}"/>
    <cellStyle name="Comma [0] 11673" xfId="27513" hidden="1" xr:uid="{00000000-0005-0000-0000-00009A6B0000}"/>
    <cellStyle name="Comma [0] 11674" xfId="27456" hidden="1" xr:uid="{00000000-0005-0000-0000-0000616B0000}"/>
    <cellStyle name="Comma [0] 11675" xfId="27413" hidden="1" xr:uid="{00000000-0005-0000-0000-0000366B0000}"/>
    <cellStyle name="Comma [0] 11676" xfId="27519" hidden="1" xr:uid="{00000000-0005-0000-0000-0000A06B0000}"/>
    <cellStyle name="Comma [0] 11677" xfId="27521" hidden="1" xr:uid="{00000000-0005-0000-0000-0000A26B0000}"/>
    <cellStyle name="Comma [0] 11678" xfId="27474" hidden="1" xr:uid="{00000000-0005-0000-0000-0000736B0000}"/>
    <cellStyle name="Comma [0] 11679" xfId="27480" hidden="1" xr:uid="{00000000-0005-0000-0000-0000796B0000}"/>
    <cellStyle name="Comma [0] 1168" xfId="4380" hidden="1" xr:uid="{00000000-0005-0000-0000-00003D110000}"/>
    <cellStyle name="Comma [0] 11680" xfId="27361" hidden="1" xr:uid="{00000000-0005-0000-0000-0000026B0000}"/>
    <cellStyle name="Comma [0] 11681" xfId="27430" hidden="1" xr:uid="{00000000-0005-0000-0000-0000476B0000}"/>
    <cellStyle name="Comma [0] 11682" xfId="27438" hidden="1" xr:uid="{00000000-0005-0000-0000-00004F6B0000}"/>
    <cellStyle name="Comma [0] 11683" xfId="27527" hidden="1" xr:uid="{00000000-0005-0000-0000-0000A86B0000}"/>
    <cellStyle name="Comma [0] 11684" xfId="27441" hidden="1" xr:uid="{00000000-0005-0000-0000-0000526B0000}"/>
    <cellStyle name="Comma [0] 11685" xfId="27401" hidden="1" xr:uid="{00000000-0005-0000-0000-00002A6B0000}"/>
    <cellStyle name="Comma [0] 11686" xfId="27532" hidden="1" xr:uid="{00000000-0005-0000-0000-0000AD6B0000}"/>
    <cellStyle name="Comma [0] 11687" xfId="27534" hidden="1" xr:uid="{00000000-0005-0000-0000-0000AF6B0000}"/>
    <cellStyle name="Comma [0] 11688" xfId="27493" hidden="1" xr:uid="{00000000-0005-0000-0000-0000866B0000}"/>
    <cellStyle name="Comma [0] 11689" xfId="27499" hidden="1" xr:uid="{00000000-0005-0000-0000-00008C6B0000}"/>
    <cellStyle name="Comma [0] 1169" xfId="4469" hidden="1" xr:uid="{00000000-0005-0000-0000-000096110000}"/>
    <cellStyle name="Comma [0] 11690" xfId="27400" hidden="1" xr:uid="{00000000-0005-0000-0000-0000296B0000}"/>
    <cellStyle name="Comma [0] 11691" xfId="27481" hidden="1" xr:uid="{00000000-0005-0000-0000-00007A6B0000}"/>
    <cellStyle name="Comma [0] 11692" xfId="27460" hidden="1" xr:uid="{00000000-0005-0000-0000-0000656B0000}"/>
    <cellStyle name="Comma [0] 11693" xfId="27538" hidden="1" xr:uid="{00000000-0005-0000-0000-0000B36B0000}"/>
    <cellStyle name="Comma [0] 11694" xfId="27479" hidden="1" xr:uid="{00000000-0005-0000-0000-0000786B0000}"/>
    <cellStyle name="Comma [0] 11695" xfId="27417" hidden="1" xr:uid="{00000000-0005-0000-0000-00003A6B0000}"/>
    <cellStyle name="Comma [0] 11696" xfId="27545" hidden="1" xr:uid="{00000000-0005-0000-0000-0000BA6B0000}"/>
    <cellStyle name="Comma [0] 11697" xfId="27547" hidden="1" xr:uid="{00000000-0005-0000-0000-0000BC6B0000}"/>
    <cellStyle name="Comma [0] 11698" xfId="27511" hidden="1" xr:uid="{00000000-0005-0000-0000-0000986B0000}"/>
    <cellStyle name="Comma [0] 11699" xfId="27516" hidden="1" xr:uid="{00000000-0005-0000-0000-00009D6B0000}"/>
    <cellStyle name="Comma [0] 117" xfId="2330" hidden="1" xr:uid="{00000000-0005-0000-0000-00003B090000}"/>
    <cellStyle name="Comma [0] 1170" xfId="4383" hidden="1" xr:uid="{00000000-0005-0000-0000-000040110000}"/>
    <cellStyle name="Comma [0] 11700" xfId="27345" hidden="1" xr:uid="{00000000-0005-0000-0000-0000F26A0000}"/>
    <cellStyle name="Comma [0] 11701" xfId="27500" hidden="1" xr:uid="{00000000-0005-0000-0000-00008D6B0000}"/>
    <cellStyle name="Comma [0] 11702" xfId="27405" hidden="1" xr:uid="{00000000-0005-0000-0000-00002E6B0000}"/>
    <cellStyle name="Comma [0] 11703" xfId="27551" hidden="1" xr:uid="{00000000-0005-0000-0000-0000C06B0000}"/>
    <cellStyle name="Comma [0] 11704" xfId="27498" hidden="1" xr:uid="{00000000-0005-0000-0000-00008B6B0000}"/>
    <cellStyle name="Comma [0] 11705" xfId="27437" hidden="1" xr:uid="{00000000-0005-0000-0000-00004E6B0000}"/>
    <cellStyle name="Comma [0] 11706" xfId="27555" hidden="1" xr:uid="{00000000-0005-0000-0000-0000C46B0000}"/>
    <cellStyle name="Comma [0] 11707" xfId="27557" hidden="1" xr:uid="{00000000-0005-0000-0000-0000C66B0000}"/>
    <cellStyle name="Comma [0] 11708" xfId="27525" hidden="1" xr:uid="{00000000-0005-0000-0000-0000A66B0000}"/>
    <cellStyle name="Comma [0] 11709" xfId="27529" hidden="1" xr:uid="{00000000-0005-0000-0000-0000AA6B0000}"/>
    <cellStyle name="Comma [0] 1171" xfId="4343" hidden="1" xr:uid="{00000000-0005-0000-0000-000018110000}"/>
    <cellStyle name="Comma [0] 11710" xfId="27419" hidden="1" xr:uid="{00000000-0005-0000-0000-00003C6B0000}"/>
    <cellStyle name="Comma [0] 11711" xfId="27517" hidden="1" xr:uid="{00000000-0005-0000-0000-00009E6B0000}"/>
    <cellStyle name="Comma [0] 11712" xfId="27409" hidden="1" xr:uid="{00000000-0005-0000-0000-0000326B0000}"/>
    <cellStyle name="Comma [0] 11713" xfId="27561" hidden="1" xr:uid="{00000000-0005-0000-0000-0000CA6B0000}"/>
    <cellStyle name="Comma [0] 11714" xfId="27515" hidden="1" xr:uid="{00000000-0005-0000-0000-00009C6B0000}"/>
    <cellStyle name="Comma [0] 11715" xfId="27484" hidden="1" xr:uid="{00000000-0005-0000-0000-00007D6B0000}"/>
    <cellStyle name="Comma [0] 11716" xfId="27565" hidden="1" xr:uid="{00000000-0005-0000-0000-0000CE6B0000}"/>
    <cellStyle name="Comma [0] 11717" xfId="27567" hidden="1" xr:uid="{00000000-0005-0000-0000-0000D06B0000}"/>
    <cellStyle name="Comma [0] 11718" xfId="27553" hidden="1" xr:uid="{00000000-0005-0000-0000-0000C26B0000}"/>
    <cellStyle name="Comma [0] 11719" xfId="27540" hidden="1" xr:uid="{00000000-0005-0000-0000-0000B56B0000}"/>
    <cellStyle name="Comma [0] 1172" xfId="4474" hidden="1" xr:uid="{00000000-0005-0000-0000-00009B110000}"/>
    <cellStyle name="Comma [0] 11720" xfId="27564" hidden="1" xr:uid="{00000000-0005-0000-0000-0000CD6B0000}"/>
    <cellStyle name="Comma [0] 11721" xfId="27530" hidden="1" xr:uid="{00000000-0005-0000-0000-0000AB6B0000}"/>
    <cellStyle name="Comma [0] 11722" xfId="27502" hidden="1" xr:uid="{00000000-0005-0000-0000-00008F6B0000}"/>
    <cellStyle name="Comma [0] 11723" xfId="27569" hidden="1" xr:uid="{00000000-0005-0000-0000-0000D26B0000}"/>
    <cellStyle name="Comma [0] 11724" xfId="27526" hidden="1" xr:uid="{00000000-0005-0000-0000-0000A76B0000}"/>
    <cellStyle name="Comma [0] 11725" xfId="27560" hidden="1" xr:uid="{00000000-0005-0000-0000-0000C96B0000}"/>
    <cellStyle name="Comma [0] 11726" xfId="27573" hidden="1" xr:uid="{00000000-0005-0000-0000-0000D66B0000}"/>
    <cellStyle name="Comma [0] 11727" xfId="27575" hidden="1" xr:uid="{00000000-0005-0000-0000-0000D86B0000}"/>
    <cellStyle name="Comma [0] 11728" xfId="27443" hidden="1" xr:uid="{00000000-0005-0000-0000-0000546B0000}"/>
    <cellStyle name="Comma [0] 11729" xfId="27563" hidden="1" xr:uid="{00000000-0005-0000-0000-0000CC6B0000}"/>
    <cellStyle name="Comma [0] 1173" xfId="4476" hidden="1" xr:uid="{00000000-0005-0000-0000-00009D110000}"/>
    <cellStyle name="Comma [0] 11730" xfId="27503" hidden="1" xr:uid="{00000000-0005-0000-0000-0000906B0000}"/>
    <cellStyle name="Comma [0] 11731" xfId="27537" hidden="1" xr:uid="{00000000-0005-0000-0000-0000B26B0000}"/>
    <cellStyle name="Comma [0] 11732" xfId="27550" hidden="1" xr:uid="{00000000-0005-0000-0000-0000BF6B0000}"/>
    <cellStyle name="Comma [0] 11733" xfId="27578" hidden="1" xr:uid="{00000000-0005-0000-0000-0000DB6B0000}"/>
    <cellStyle name="Comma [0] 11734" xfId="27541" hidden="1" xr:uid="{00000000-0005-0000-0000-0000B66B0000}"/>
    <cellStyle name="Comma [0] 11735" xfId="27501" hidden="1" xr:uid="{00000000-0005-0000-0000-00008E6B0000}"/>
    <cellStyle name="Comma [0] 11736" xfId="27581" hidden="1" xr:uid="{00000000-0005-0000-0000-0000DE6B0000}"/>
    <cellStyle name="Comma [0] 11737" xfId="27583" hidden="1" xr:uid="{00000000-0005-0000-0000-0000E06B0000}"/>
    <cellStyle name="Comma [0] 11738" xfId="27302" hidden="1" xr:uid="{00000000-0005-0000-0000-0000C76A0000}"/>
    <cellStyle name="Comma [0] 11739" xfId="27284" hidden="1" xr:uid="{00000000-0005-0000-0000-0000B56A0000}"/>
    <cellStyle name="Comma [0] 1174" xfId="4435" hidden="1" xr:uid="{00000000-0005-0000-0000-000074110000}"/>
    <cellStyle name="Comma [0] 11740" xfId="27587" hidden="1" xr:uid="{00000000-0005-0000-0000-0000E46B0000}"/>
    <cellStyle name="Comma [0] 11741" xfId="27594" hidden="1" xr:uid="{00000000-0005-0000-0000-0000EB6B0000}"/>
    <cellStyle name="Comma [0] 11742" xfId="27596" hidden="1" xr:uid="{00000000-0005-0000-0000-0000ED6B0000}"/>
    <cellStyle name="Comma [0] 11743" xfId="27586" hidden="1" xr:uid="{00000000-0005-0000-0000-0000E36B0000}"/>
    <cellStyle name="Comma [0] 11744" xfId="27592" hidden="1" xr:uid="{00000000-0005-0000-0000-0000E96B0000}"/>
    <cellStyle name="Comma [0] 11745" xfId="27599" hidden="1" xr:uid="{00000000-0005-0000-0000-0000F06B0000}"/>
    <cellStyle name="Comma [0] 11746" xfId="27601" hidden="1" xr:uid="{00000000-0005-0000-0000-0000F26B0000}"/>
    <cellStyle name="Comma [0] 11747" xfId="27376" hidden="1" xr:uid="{00000000-0005-0000-0000-0000116B0000}"/>
    <cellStyle name="Comma [0] 11748" xfId="27332" hidden="1" xr:uid="{00000000-0005-0000-0000-0000E56A0000}"/>
    <cellStyle name="Comma [0] 11749" xfId="27612" hidden="1" xr:uid="{00000000-0005-0000-0000-0000FD6B0000}"/>
    <cellStyle name="Comma [0] 1175" xfId="4441" hidden="1" xr:uid="{00000000-0005-0000-0000-00007A110000}"/>
    <cellStyle name="Comma [0] 11750" xfId="27621" hidden="1" xr:uid="{00000000-0005-0000-0000-0000066C0000}"/>
    <cellStyle name="Comma [0] 11751" xfId="27632" hidden="1" xr:uid="{00000000-0005-0000-0000-0000116C0000}"/>
    <cellStyle name="Comma [0] 11752" xfId="27638" hidden="1" xr:uid="{00000000-0005-0000-0000-0000176C0000}"/>
    <cellStyle name="Comma [0] 11753" xfId="27620" hidden="1" xr:uid="{00000000-0005-0000-0000-0000056C0000}"/>
    <cellStyle name="Comma [0] 11754" xfId="27630" hidden="1" xr:uid="{00000000-0005-0000-0000-00000F6C0000}"/>
    <cellStyle name="Comma [0] 11755" xfId="27650" hidden="1" xr:uid="{00000000-0005-0000-0000-0000236C0000}"/>
    <cellStyle name="Comma [0] 11756" xfId="27652" hidden="1" xr:uid="{00000000-0005-0000-0000-0000256C0000}"/>
    <cellStyle name="Comma [0] 11757" xfId="27603" hidden="1" xr:uid="{00000000-0005-0000-0000-0000F46B0000}"/>
    <cellStyle name="Comma [0] 11758" xfId="27297" hidden="1" xr:uid="{00000000-0005-0000-0000-0000C26A0000}"/>
    <cellStyle name="Comma [0] 11759" xfId="27606" hidden="1" xr:uid="{00000000-0005-0000-0000-0000F76B0000}"/>
    <cellStyle name="Comma [0] 1176" xfId="4342" hidden="1" xr:uid="{00000000-0005-0000-0000-000017110000}"/>
    <cellStyle name="Comma [0] 11760" xfId="27331" hidden="1" xr:uid="{00000000-0005-0000-0000-0000E46A0000}"/>
    <cellStyle name="Comma [0] 11761" xfId="27330" hidden="1" xr:uid="{00000000-0005-0000-0000-0000E36A0000}"/>
    <cellStyle name="Comma [0] 11762" xfId="27657" hidden="1" xr:uid="{00000000-0005-0000-0000-00002A6C0000}"/>
    <cellStyle name="Comma [0] 11763" xfId="27299" hidden="1" xr:uid="{00000000-0005-0000-0000-0000C46A0000}"/>
    <cellStyle name="Comma [0] 11764" xfId="27333" hidden="1" xr:uid="{00000000-0005-0000-0000-0000E66A0000}"/>
    <cellStyle name="Comma [0] 11765" xfId="27669" hidden="1" xr:uid="{00000000-0005-0000-0000-0000366C0000}"/>
    <cellStyle name="Comma [0] 11766" xfId="27671" hidden="1" xr:uid="{00000000-0005-0000-0000-0000386C0000}"/>
    <cellStyle name="Comma [0] 11767" xfId="27660" hidden="1" xr:uid="{00000000-0005-0000-0000-00002D6C0000}"/>
    <cellStyle name="Comma [0] 11768" xfId="27668" hidden="1" xr:uid="{00000000-0005-0000-0000-0000356C0000}"/>
    <cellStyle name="Comma [0] 11769" xfId="27295" hidden="1" xr:uid="{00000000-0005-0000-0000-0000C06A0000}"/>
    <cellStyle name="Comma [0] 1177" xfId="4423" hidden="1" xr:uid="{00000000-0005-0000-0000-000068110000}"/>
    <cellStyle name="Comma [0] 11770" xfId="27654" hidden="1" xr:uid="{00000000-0005-0000-0000-0000276C0000}"/>
    <cellStyle name="Comma [0] 11771" xfId="27687" hidden="1" xr:uid="{00000000-0005-0000-0000-0000486C0000}"/>
    <cellStyle name="Comma [0] 11772" xfId="27695" hidden="1" xr:uid="{00000000-0005-0000-0000-0000506C0000}"/>
    <cellStyle name="Comma [0] 11773" xfId="27604" hidden="1" xr:uid="{00000000-0005-0000-0000-0000F56B0000}"/>
    <cellStyle name="Comma [0] 11774" xfId="27683" hidden="1" xr:uid="{00000000-0005-0000-0000-0000446C0000}"/>
    <cellStyle name="Comma [0] 11775" xfId="27704" hidden="1" xr:uid="{00000000-0005-0000-0000-0000596C0000}"/>
    <cellStyle name="Comma [0] 11776" xfId="27706" hidden="1" xr:uid="{00000000-0005-0000-0000-00005B6C0000}"/>
    <cellStyle name="Comma [0] 11777" xfId="27665" hidden="1" xr:uid="{00000000-0005-0000-0000-0000326C0000}"/>
    <cellStyle name="Comma [0] 11778" xfId="27610" hidden="1" xr:uid="{00000000-0005-0000-0000-0000FB6B0000}"/>
    <cellStyle name="Comma [0] 11779" xfId="27663" hidden="1" xr:uid="{00000000-0005-0000-0000-0000306C0000}"/>
    <cellStyle name="Comma [0] 1178" xfId="4402" hidden="1" xr:uid="{00000000-0005-0000-0000-000053110000}"/>
    <cellStyle name="Comma [0] 11780" xfId="27647" hidden="1" xr:uid="{00000000-0005-0000-0000-0000206C0000}"/>
    <cellStyle name="Comma [0] 11781" xfId="27643" hidden="1" xr:uid="{00000000-0005-0000-0000-00001C6C0000}"/>
    <cellStyle name="Comma [0] 11782" xfId="27714" hidden="1" xr:uid="{00000000-0005-0000-0000-0000636C0000}"/>
    <cellStyle name="Comma [0] 11783" xfId="27287" hidden="1" xr:uid="{00000000-0005-0000-0000-0000B86A0000}"/>
    <cellStyle name="Comma [0] 11784" xfId="27375" hidden="1" xr:uid="{00000000-0005-0000-0000-0000106B0000}"/>
    <cellStyle name="Comma [0] 11785" xfId="27722" hidden="1" xr:uid="{00000000-0005-0000-0000-00006B6C0000}"/>
    <cellStyle name="Comma [0] 11786" xfId="27724" hidden="1" xr:uid="{00000000-0005-0000-0000-00006D6C0000}"/>
    <cellStyle name="Comma [0] 11787" xfId="27673" hidden="1" xr:uid="{00000000-0005-0000-0000-00003A6C0000}"/>
    <cellStyle name="Comma [0] 11788" xfId="27649" hidden="1" xr:uid="{00000000-0005-0000-0000-0000226C0000}"/>
    <cellStyle name="Comma [0] 11789" xfId="27684" hidden="1" xr:uid="{00000000-0005-0000-0000-0000456C0000}"/>
    <cellStyle name="Comma [0] 1179" xfId="4480" hidden="1" xr:uid="{00000000-0005-0000-0000-0000A1110000}"/>
    <cellStyle name="Comma [0] 11790" xfId="27616" hidden="1" xr:uid="{00000000-0005-0000-0000-0000016C0000}"/>
    <cellStyle name="Comma [0] 11791" xfId="27686" hidden="1" xr:uid="{00000000-0005-0000-0000-0000476C0000}"/>
    <cellStyle name="Comma [0] 11792" xfId="27731" hidden="1" xr:uid="{00000000-0005-0000-0000-0000746C0000}"/>
    <cellStyle name="Comma [0] 11793" xfId="27674" hidden="1" xr:uid="{00000000-0005-0000-0000-00003B6C0000}"/>
    <cellStyle name="Comma [0] 11794" xfId="27631" hidden="1" xr:uid="{00000000-0005-0000-0000-0000106C0000}"/>
    <cellStyle name="Comma [0] 11795" xfId="27737" hidden="1" xr:uid="{00000000-0005-0000-0000-00007A6C0000}"/>
    <cellStyle name="Comma [0] 11796" xfId="27739" hidden="1" xr:uid="{00000000-0005-0000-0000-00007C6C0000}"/>
    <cellStyle name="Comma [0] 11797" xfId="27692" hidden="1" xr:uid="{00000000-0005-0000-0000-00004D6C0000}"/>
    <cellStyle name="Comma [0] 11798" xfId="27698" hidden="1" xr:uid="{00000000-0005-0000-0000-0000536C0000}"/>
    <cellStyle name="Comma [0] 11799" xfId="27324" hidden="1" xr:uid="{00000000-0005-0000-0000-0000DD6A0000}"/>
    <cellStyle name="Comma [0] 118" xfId="2269" hidden="1" xr:uid="{00000000-0005-0000-0000-0000FE080000}"/>
    <cellStyle name="Comma [0] 1180" xfId="4421" hidden="1" xr:uid="{00000000-0005-0000-0000-000066110000}"/>
    <cellStyle name="Comma [0] 11800" xfId="27648" hidden="1" xr:uid="{00000000-0005-0000-0000-0000216C0000}"/>
    <cellStyle name="Comma [0] 11801" xfId="27656" hidden="1" xr:uid="{00000000-0005-0000-0000-0000296C0000}"/>
    <cellStyle name="Comma [0] 11802" xfId="27745" hidden="1" xr:uid="{00000000-0005-0000-0000-0000826C0000}"/>
    <cellStyle name="Comma [0] 11803" xfId="27659" hidden="1" xr:uid="{00000000-0005-0000-0000-00002C6C0000}"/>
    <cellStyle name="Comma [0] 11804" xfId="27619" hidden="1" xr:uid="{00000000-0005-0000-0000-0000046C0000}"/>
    <cellStyle name="Comma [0] 11805" xfId="27750" hidden="1" xr:uid="{00000000-0005-0000-0000-0000876C0000}"/>
    <cellStyle name="Comma [0] 11806" xfId="27752" hidden="1" xr:uid="{00000000-0005-0000-0000-0000896C0000}"/>
    <cellStyle name="Comma [0] 11807" xfId="27711" hidden="1" xr:uid="{00000000-0005-0000-0000-0000606C0000}"/>
    <cellStyle name="Comma [0] 11808" xfId="27717" hidden="1" xr:uid="{00000000-0005-0000-0000-0000666C0000}"/>
    <cellStyle name="Comma [0] 11809" xfId="27618" hidden="1" xr:uid="{00000000-0005-0000-0000-0000036C0000}"/>
    <cellStyle name="Comma [0] 1181" xfId="4359" hidden="1" xr:uid="{00000000-0005-0000-0000-000028110000}"/>
    <cellStyle name="Comma [0] 11810" xfId="27699" hidden="1" xr:uid="{00000000-0005-0000-0000-0000546C0000}"/>
    <cellStyle name="Comma [0] 11811" xfId="27678" hidden="1" xr:uid="{00000000-0005-0000-0000-00003F6C0000}"/>
    <cellStyle name="Comma [0] 11812" xfId="27756" hidden="1" xr:uid="{00000000-0005-0000-0000-00008D6C0000}"/>
    <cellStyle name="Comma [0] 11813" xfId="27697" hidden="1" xr:uid="{00000000-0005-0000-0000-0000526C0000}"/>
    <cellStyle name="Comma [0] 11814" xfId="27635" hidden="1" xr:uid="{00000000-0005-0000-0000-0000146C0000}"/>
    <cellStyle name="Comma [0] 11815" xfId="27763" hidden="1" xr:uid="{00000000-0005-0000-0000-0000946C0000}"/>
    <cellStyle name="Comma [0] 11816" xfId="27765" hidden="1" xr:uid="{00000000-0005-0000-0000-0000966C0000}"/>
    <cellStyle name="Comma [0] 11817" xfId="27729" hidden="1" xr:uid="{00000000-0005-0000-0000-0000726C0000}"/>
    <cellStyle name="Comma [0] 11818" xfId="27734" hidden="1" xr:uid="{00000000-0005-0000-0000-0000776C0000}"/>
    <cellStyle name="Comma [0] 11819" xfId="27298" hidden="1" xr:uid="{00000000-0005-0000-0000-0000C36A0000}"/>
    <cellStyle name="Comma [0] 1182" xfId="4487" hidden="1" xr:uid="{00000000-0005-0000-0000-0000A8110000}"/>
    <cellStyle name="Comma [0] 11820" xfId="27718" hidden="1" xr:uid="{00000000-0005-0000-0000-0000676C0000}"/>
    <cellStyle name="Comma [0] 11821" xfId="27623" hidden="1" xr:uid="{00000000-0005-0000-0000-0000086C0000}"/>
    <cellStyle name="Comma [0] 11822" xfId="27769" hidden="1" xr:uid="{00000000-0005-0000-0000-00009A6C0000}"/>
    <cellStyle name="Comma [0] 11823" xfId="27716" hidden="1" xr:uid="{00000000-0005-0000-0000-0000656C0000}"/>
    <cellStyle name="Comma [0] 11824" xfId="27655" hidden="1" xr:uid="{00000000-0005-0000-0000-0000286C0000}"/>
    <cellStyle name="Comma [0] 11825" xfId="27773" hidden="1" xr:uid="{00000000-0005-0000-0000-00009E6C0000}"/>
    <cellStyle name="Comma [0] 11826" xfId="27775" hidden="1" xr:uid="{00000000-0005-0000-0000-0000A06C0000}"/>
    <cellStyle name="Comma [0] 11827" xfId="27743" hidden="1" xr:uid="{00000000-0005-0000-0000-0000806C0000}"/>
    <cellStyle name="Comma [0] 11828" xfId="27747" hidden="1" xr:uid="{00000000-0005-0000-0000-0000846C0000}"/>
    <cellStyle name="Comma [0] 11829" xfId="27637" hidden="1" xr:uid="{00000000-0005-0000-0000-0000166C0000}"/>
    <cellStyle name="Comma [0] 1183" xfId="4489" hidden="1" xr:uid="{00000000-0005-0000-0000-0000AA110000}"/>
    <cellStyle name="Comma [0] 11830" xfId="27735" hidden="1" xr:uid="{00000000-0005-0000-0000-0000786C0000}"/>
    <cellStyle name="Comma [0] 11831" xfId="27627" hidden="1" xr:uid="{00000000-0005-0000-0000-00000C6C0000}"/>
    <cellStyle name="Comma [0] 11832" xfId="27779" hidden="1" xr:uid="{00000000-0005-0000-0000-0000A46C0000}"/>
    <cellStyle name="Comma [0] 11833" xfId="27733" hidden="1" xr:uid="{00000000-0005-0000-0000-0000766C0000}"/>
    <cellStyle name="Comma [0] 11834" xfId="27702" hidden="1" xr:uid="{00000000-0005-0000-0000-0000576C0000}"/>
    <cellStyle name="Comma [0] 11835" xfId="27783" hidden="1" xr:uid="{00000000-0005-0000-0000-0000A86C0000}"/>
    <cellStyle name="Comma [0] 11836" xfId="27785" hidden="1" xr:uid="{00000000-0005-0000-0000-0000AA6C0000}"/>
    <cellStyle name="Comma [0] 11837" xfId="27771" hidden="1" xr:uid="{00000000-0005-0000-0000-00009C6C0000}"/>
    <cellStyle name="Comma [0] 11838" xfId="27758" hidden="1" xr:uid="{00000000-0005-0000-0000-00008F6C0000}"/>
    <cellStyle name="Comma [0] 11839" xfId="27782" hidden="1" xr:uid="{00000000-0005-0000-0000-0000A76C0000}"/>
    <cellStyle name="Comma [0] 1184" xfId="4453" hidden="1" xr:uid="{00000000-0005-0000-0000-000086110000}"/>
    <cellStyle name="Comma [0] 11840" xfId="27748" hidden="1" xr:uid="{00000000-0005-0000-0000-0000856C0000}"/>
    <cellStyle name="Comma [0] 11841" xfId="27720" hidden="1" xr:uid="{00000000-0005-0000-0000-0000696C0000}"/>
    <cellStyle name="Comma [0] 11842" xfId="27787" hidden="1" xr:uid="{00000000-0005-0000-0000-0000AC6C0000}"/>
    <cellStyle name="Comma [0] 11843" xfId="27744" hidden="1" xr:uid="{00000000-0005-0000-0000-0000816C0000}"/>
    <cellStyle name="Comma [0] 11844" xfId="27778" hidden="1" xr:uid="{00000000-0005-0000-0000-0000A36C0000}"/>
    <cellStyle name="Comma [0] 11845" xfId="27791" hidden="1" xr:uid="{00000000-0005-0000-0000-0000B06C0000}"/>
    <cellStyle name="Comma [0] 11846" xfId="27793" hidden="1" xr:uid="{00000000-0005-0000-0000-0000B26C0000}"/>
    <cellStyle name="Comma [0] 11847" xfId="27661" hidden="1" xr:uid="{00000000-0005-0000-0000-00002E6C0000}"/>
    <cellStyle name="Comma [0] 11848" xfId="27781" hidden="1" xr:uid="{00000000-0005-0000-0000-0000A66C0000}"/>
    <cellStyle name="Comma [0] 11849" xfId="27721" hidden="1" xr:uid="{00000000-0005-0000-0000-00006A6C0000}"/>
    <cellStyle name="Comma [0] 1185" xfId="4458" hidden="1" xr:uid="{00000000-0005-0000-0000-00008B110000}"/>
    <cellStyle name="Comma [0] 11850" xfId="27755" hidden="1" xr:uid="{00000000-0005-0000-0000-00008C6C0000}"/>
    <cellStyle name="Comma [0] 11851" xfId="27768" hidden="1" xr:uid="{00000000-0005-0000-0000-0000996C0000}"/>
    <cellStyle name="Comma [0] 11852" xfId="27796" hidden="1" xr:uid="{00000000-0005-0000-0000-0000B56C0000}"/>
    <cellStyle name="Comma [0] 11853" xfId="27759" hidden="1" xr:uid="{00000000-0005-0000-0000-0000906C0000}"/>
    <cellStyle name="Comma [0] 11854" xfId="27719" hidden="1" xr:uid="{00000000-0005-0000-0000-0000686C0000}"/>
    <cellStyle name="Comma [0] 11855" xfId="27798" hidden="1" xr:uid="{00000000-0005-0000-0000-0000B76C0000}"/>
    <cellStyle name="Comma [0] 11856" xfId="27800" hidden="1" xr:uid="{00000000-0005-0000-0000-0000B96C0000}"/>
    <cellStyle name="Comma [0] 11857" xfId="27312" hidden="1" xr:uid="{00000000-0005-0000-0000-0000D16A0000}"/>
    <cellStyle name="Comma [0] 11858" xfId="27309" hidden="1" xr:uid="{00000000-0005-0000-0000-0000CE6A0000}"/>
    <cellStyle name="Comma [0] 11859" xfId="27806" hidden="1" xr:uid="{00000000-0005-0000-0000-0000BF6C0000}"/>
    <cellStyle name="Comma [0] 1186" xfId="4287" hidden="1" xr:uid="{00000000-0005-0000-0000-0000E0100000}"/>
    <cellStyle name="Comma [0] 11860" xfId="27812" hidden="1" xr:uid="{00000000-0005-0000-0000-0000C56C0000}"/>
    <cellStyle name="Comma [0] 11861" xfId="27814" hidden="1" xr:uid="{00000000-0005-0000-0000-0000C76C0000}"/>
    <cellStyle name="Comma [0] 11862" xfId="27805" hidden="1" xr:uid="{00000000-0005-0000-0000-0000BE6C0000}"/>
    <cellStyle name="Comma [0] 11863" xfId="27810" hidden="1" xr:uid="{00000000-0005-0000-0000-0000C36C0000}"/>
    <cellStyle name="Comma [0] 11864" xfId="27816" hidden="1" xr:uid="{00000000-0005-0000-0000-0000C96C0000}"/>
    <cellStyle name="Comma [0] 11865" xfId="27818" hidden="1" xr:uid="{00000000-0005-0000-0000-0000CB6C0000}"/>
    <cellStyle name="Comma [0] 11866" xfId="27335" hidden="1" xr:uid="{00000000-0005-0000-0000-0000E86A0000}"/>
    <cellStyle name="Comma [0] 11867" xfId="27337" hidden="1" xr:uid="{00000000-0005-0000-0000-0000EA6A0000}"/>
    <cellStyle name="Comma [0] 11868" xfId="27829" hidden="1" xr:uid="{00000000-0005-0000-0000-0000D66C0000}"/>
    <cellStyle name="Comma [0] 11869" xfId="27838" hidden="1" xr:uid="{00000000-0005-0000-0000-0000DF6C0000}"/>
    <cellStyle name="Comma [0] 1187" xfId="4442" hidden="1" xr:uid="{00000000-0005-0000-0000-00007B110000}"/>
    <cellStyle name="Comma [0] 11870" xfId="27849" hidden="1" xr:uid="{00000000-0005-0000-0000-0000EA6C0000}"/>
    <cellStyle name="Comma [0] 11871" xfId="27855" hidden="1" xr:uid="{00000000-0005-0000-0000-0000F06C0000}"/>
    <cellStyle name="Comma [0] 11872" xfId="27837" hidden="1" xr:uid="{00000000-0005-0000-0000-0000DE6C0000}"/>
    <cellStyle name="Comma [0] 11873" xfId="27847" hidden="1" xr:uid="{00000000-0005-0000-0000-0000E86C0000}"/>
    <cellStyle name="Comma [0] 11874" xfId="27867" hidden="1" xr:uid="{00000000-0005-0000-0000-0000FC6C0000}"/>
    <cellStyle name="Comma [0] 11875" xfId="27869" hidden="1" xr:uid="{00000000-0005-0000-0000-0000FE6C0000}"/>
    <cellStyle name="Comma [0] 11876" xfId="27820" hidden="1" xr:uid="{00000000-0005-0000-0000-0000CD6C0000}"/>
    <cellStyle name="Comma [0] 11877" xfId="27317" hidden="1" xr:uid="{00000000-0005-0000-0000-0000D66A0000}"/>
    <cellStyle name="Comma [0] 11878" xfId="27823" hidden="1" xr:uid="{00000000-0005-0000-0000-0000D06C0000}"/>
    <cellStyle name="Comma [0] 11879" xfId="27322" hidden="1" xr:uid="{00000000-0005-0000-0000-0000DB6A0000}"/>
    <cellStyle name="Comma [0] 1188" xfId="4347" hidden="1" xr:uid="{00000000-0005-0000-0000-00001C110000}"/>
    <cellStyle name="Comma [0] 11880" xfId="27306" hidden="1" xr:uid="{00000000-0005-0000-0000-0000CB6A0000}"/>
    <cellStyle name="Comma [0] 11881" xfId="27874" hidden="1" xr:uid="{00000000-0005-0000-0000-0000036D0000}"/>
    <cellStyle name="Comma [0] 11882" xfId="27315" hidden="1" xr:uid="{00000000-0005-0000-0000-0000D46A0000}"/>
    <cellStyle name="Comma [0] 11883" xfId="27336" hidden="1" xr:uid="{00000000-0005-0000-0000-0000E96A0000}"/>
    <cellStyle name="Comma [0] 11884" xfId="27886" hidden="1" xr:uid="{00000000-0005-0000-0000-00000F6D0000}"/>
    <cellStyle name="Comma [0] 11885" xfId="27888" hidden="1" xr:uid="{00000000-0005-0000-0000-0000116D0000}"/>
    <cellStyle name="Comma [0] 11886" xfId="27877" hidden="1" xr:uid="{00000000-0005-0000-0000-0000066D0000}"/>
    <cellStyle name="Comma [0] 11887" xfId="27885" hidden="1" xr:uid="{00000000-0005-0000-0000-00000E6D0000}"/>
    <cellStyle name="Comma [0] 11888" xfId="27319" hidden="1" xr:uid="{00000000-0005-0000-0000-0000D86A0000}"/>
    <cellStyle name="Comma [0] 11889" xfId="27871" hidden="1" xr:uid="{00000000-0005-0000-0000-0000006D0000}"/>
    <cellStyle name="Comma [0] 1189" xfId="4493" hidden="1" xr:uid="{00000000-0005-0000-0000-0000AE110000}"/>
    <cellStyle name="Comma [0] 11890" xfId="27904" hidden="1" xr:uid="{00000000-0005-0000-0000-0000216D0000}"/>
    <cellStyle name="Comma [0] 11891" xfId="27912" hidden="1" xr:uid="{00000000-0005-0000-0000-0000296D0000}"/>
    <cellStyle name="Comma [0] 11892" xfId="27821" hidden="1" xr:uid="{00000000-0005-0000-0000-0000CE6C0000}"/>
    <cellStyle name="Comma [0] 11893" xfId="27900" hidden="1" xr:uid="{00000000-0005-0000-0000-00001D6D0000}"/>
    <cellStyle name="Comma [0] 11894" xfId="27921" hidden="1" xr:uid="{00000000-0005-0000-0000-0000326D0000}"/>
    <cellStyle name="Comma [0] 11895" xfId="27923" hidden="1" xr:uid="{00000000-0005-0000-0000-0000346D0000}"/>
    <cellStyle name="Comma [0] 11896" xfId="27882" hidden="1" xr:uid="{00000000-0005-0000-0000-00000B6D0000}"/>
    <cellStyle name="Comma [0] 11897" xfId="27827" hidden="1" xr:uid="{00000000-0005-0000-0000-0000D46C0000}"/>
    <cellStyle name="Comma [0] 11898" xfId="27880" hidden="1" xr:uid="{00000000-0005-0000-0000-0000096D0000}"/>
    <cellStyle name="Comma [0] 11899" xfId="27864" hidden="1" xr:uid="{00000000-0005-0000-0000-0000F96C0000}"/>
    <cellStyle name="Comma [0] 119" xfId="2387" hidden="1" xr:uid="{00000000-0005-0000-0000-000074090000}"/>
    <cellStyle name="Comma [0] 1190" xfId="4440" hidden="1" xr:uid="{00000000-0005-0000-0000-000079110000}"/>
    <cellStyle name="Comma [0] 11900" xfId="27860" hidden="1" xr:uid="{00000000-0005-0000-0000-0000F56C0000}"/>
    <cellStyle name="Comma [0] 11901" xfId="27931" hidden="1" xr:uid="{00000000-0005-0000-0000-00003C6D0000}"/>
    <cellStyle name="Comma [0] 11902" xfId="27803" hidden="1" xr:uid="{00000000-0005-0000-0000-0000BC6C0000}"/>
    <cellStyle name="Comma [0] 11903" xfId="27285" hidden="1" xr:uid="{00000000-0005-0000-0000-0000B66A0000}"/>
    <cellStyle name="Comma [0] 11904" xfId="27939" hidden="1" xr:uid="{00000000-0005-0000-0000-0000446D0000}"/>
    <cellStyle name="Comma [0] 11905" xfId="27941" hidden="1" xr:uid="{00000000-0005-0000-0000-0000466D0000}"/>
    <cellStyle name="Comma [0] 11906" xfId="27890" hidden="1" xr:uid="{00000000-0005-0000-0000-0000136D0000}"/>
    <cellStyle name="Comma [0] 11907" xfId="27866" hidden="1" xr:uid="{00000000-0005-0000-0000-0000FB6C0000}"/>
    <cellStyle name="Comma [0] 11908" xfId="27901" hidden="1" xr:uid="{00000000-0005-0000-0000-00001E6D0000}"/>
    <cellStyle name="Comma [0] 11909" xfId="27833" hidden="1" xr:uid="{00000000-0005-0000-0000-0000DA6C0000}"/>
    <cellStyle name="Comma [0] 1191" xfId="4379" hidden="1" xr:uid="{00000000-0005-0000-0000-00003C110000}"/>
    <cellStyle name="Comma [0] 11910" xfId="27903" hidden="1" xr:uid="{00000000-0005-0000-0000-0000206D0000}"/>
    <cellStyle name="Comma [0] 11911" xfId="27948" hidden="1" xr:uid="{00000000-0005-0000-0000-00004D6D0000}"/>
    <cellStyle name="Comma [0] 11912" xfId="27891" hidden="1" xr:uid="{00000000-0005-0000-0000-0000146D0000}"/>
    <cellStyle name="Comma [0] 11913" xfId="27848" hidden="1" xr:uid="{00000000-0005-0000-0000-0000E96C0000}"/>
    <cellStyle name="Comma [0] 11914" xfId="27954" hidden="1" xr:uid="{00000000-0005-0000-0000-0000536D0000}"/>
    <cellStyle name="Comma [0] 11915" xfId="27956" hidden="1" xr:uid="{00000000-0005-0000-0000-0000556D0000}"/>
    <cellStyle name="Comma [0] 11916" xfId="27909" hidden="1" xr:uid="{00000000-0005-0000-0000-0000266D0000}"/>
    <cellStyle name="Comma [0] 11917" xfId="27915" hidden="1" xr:uid="{00000000-0005-0000-0000-00002C6D0000}"/>
    <cellStyle name="Comma [0] 11918" xfId="27802" hidden="1" xr:uid="{00000000-0005-0000-0000-0000BB6C0000}"/>
    <cellStyle name="Comma [0] 11919" xfId="27865" hidden="1" xr:uid="{00000000-0005-0000-0000-0000FA6C0000}"/>
    <cellStyle name="Comma [0] 1192" xfId="4497" hidden="1" xr:uid="{00000000-0005-0000-0000-0000B2110000}"/>
    <cellStyle name="Comma [0] 11920" xfId="27873" hidden="1" xr:uid="{00000000-0005-0000-0000-0000026D0000}"/>
    <cellStyle name="Comma [0] 11921" xfId="27962" hidden="1" xr:uid="{00000000-0005-0000-0000-00005B6D0000}"/>
    <cellStyle name="Comma [0] 11922" xfId="27876" hidden="1" xr:uid="{00000000-0005-0000-0000-0000056D0000}"/>
    <cellStyle name="Comma [0] 11923" xfId="27836" hidden="1" xr:uid="{00000000-0005-0000-0000-0000DD6C0000}"/>
    <cellStyle name="Comma [0] 11924" xfId="27967" hidden="1" xr:uid="{00000000-0005-0000-0000-0000606D0000}"/>
    <cellStyle name="Comma [0] 11925" xfId="27969" hidden="1" xr:uid="{00000000-0005-0000-0000-0000626D0000}"/>
    <cellStyle name="Comma [0] 11926" xfId="27928" hidden="1" xr:uid="{00000000-0005-0000-0000-0000396D0000}"/>
    <cellStyle name="Comma [0] 11927" xfId="27934" hidden="1" xr:uid="{00000000-0005-0000-0000-00003F6D0000}"/>
    <cellStyle name="Comma [0] 11928" xfId="27835" hidden="1" xr:uid="{00000000-0005-0000-0000-0000DC6C0000}"/>
    <cellStyle name="Comma [0] 11929" xfId="27916" hidden="1" xr:uid="{00000000-0005-0000-0000-00002D6D0000}"/>
    <cellStyle name="Comma [0] 1193" xfId="4499" hidden="1" xr:uid="{00000000-0005-0000-0000-0000B4110000}"/>
    <cellStyle name="Comma [0] 11930" xfId="27895" hidden="1" xr:uid="{00000000-0005-0000-0000-0000186D0000}"/>
    <cellStyle name="Comma [0] 11931" xfId="27973" hidden="1" xr:uid="{00000000-0005-0000-0000-0000666D0000}"/>
    <cellStyle name="Comma [0] 11932" xfId="27914" hidden="1" xr:uid="{00000000-0005-0000-0000-00002B6D0000}"/>
    <cellStyle name="Comma [0] 11933" xfId="27852" hidden="1" xr:uid="{00000000-0005-0000-0000-0000ED6C0000}"/>
    <cellStyle name="Comma [0] 11934" xfId="27980" hidden="1" xr:uid="{00000000-0005-0000-0000-00006D6D0000}"/>
    <cellStyle name="Comma [0] 11935" xfId="27982" hidden="1" xr:uid="{00000000-0005-0000-0000-00006F6D0000}"/>
    <cellStyle name="Comma [0] 11936" xfId="27946" hidden="1" xr:uid="{00000000-0005-0000-0000-00004B6D0000}"/>
    <cellStyle name="Comma [0] 11937" xfId="27951" hidden="1" xr:uid="{00000000-0005-0000-0000-0000506D0000}"/>
    <cellStyle name="Comma [0] 11938" xfId="27316" hidden="1" xr:uid="{00000000-0005-0000-0000-0000D56A0000}"/>
    <cellStyle name="Comma [0] 11939" xfId="27935" hidden="1" xr:uid="{00000000-0005-0000-0000-0000406D0000}"/>
    <cellStyle name="Comma [0] 1194" xfId="4467" hidden="1" xr:uid="{00000000-0005-0000-0000-000094110000}"/>
    <cellStyle name="Comma [0] 11940" xfId="27840" hidden="1" xr:uid="{00000000-0005-0000-0000-0000E16C0000}"/>
    <cellStyle name="Comma [0] 11941" xfId="27986" hidden="1" xr:uid="{00000000-0005-0000-0000-0000736D0000}"/>
    <cellStyle name="Comma [0] 11942" xfId="27933" hidden="1" xr:uid="{00000000-0005-0000-0000-00003E6D0000}"/>
    <cellStyle name="Comma [0] 11943" xfId="27872" hidden="1" xr:uid="{00000000-0005-0000-0000-0000016D0000}"/>
    <cellStyle name="Comma [0] 11944" xfId="27990" hidden="1" xr:uid="{00000000-0005-0000-0000-0000776D0000}"/>
    <cellStyle name="Comma [0] 11945" xfId="27992" hidden="1" xr:uid="{00000000-0005-0000-0000-0000796D0000}"/>
    <cellStyle name="Comma [0] 11946" xfId="27960" hidden="1" xr:uid="{00000000-0005-0000-0000-0000596D0000}"/>
    <cellStyle name="Comma [0] 11947" xfId="27964" hidden="1" xr:uid="{00000000-0005-0000-0000-00005D6D0000}"/>
    <cellStyle name="Comma [0] 11948" xfId="27854" hidden="1" xr:uid="{00000000-0005-0000-0000-0000EF6C0000}"/>
    <cellStyle name="Comma [0] 11949" xfId="27952" hidden="1" xr:uid="{00000000-0005-0000-0000-0000516D0000}"/>
    <cellStyle name="Comma [0] 1195" xfId="4471" hidden="1" xr:uid="{00000000-0005-0000-0000-000098110000}"/>
    <cellStyle name="Comma [0] 11950" xfId="27844" hidden="1" xr:uid="{00000000-0005-0000-0000-0000E56C0000}"/>
    <cellStyle name="Comma [0] 11951" xfId="27996" hidden="1" xr:uid="{00000000-0005-0000-0000-00007D6D0000}"/>
    <cellStyle name="Comma [0] 11952" xfId="27950" hidden="1" xr:uid="{00000000-0005-0000-0000-00004F6D0000}"/>
    <cellStyle name="Comma [0] 11953" xfId="27919" hidden="1" xr:uid="{00000000-0005-0000-0000-0000306D0000}"/>
    <cellStyle name="Comma [0] 11954" xfId="28000" hidden="1" xr:uid="{00000000-0005-0000-0000-0000816D0000}"/>
    <cellStyle name="Comma [0] 11955" xfId="28002" hidden="1" xr:uid="{00000000-0005-0000-0000-0000836D0000}"/>
    <cellStyle name="Comma [0] 11956" xfId="27988" hidden="1" xr:uid="{00000000-0005-0000-0000-0000756D0000}"/>
    <cellStyle name="Comma [0] 11957" xfId="27975" hidden="1" xr:uid="{00000000-0005-0000-0000-0000686D0000}"/>
    <cellStyle name="Comma [0] 11958" xfId="27999" hidden="1" xr:uid="{00000000-0005-0000-0000-0000806D0000}"/>
    <cellStyle name="Comma [0] 11959" xfId="27965" hidden="1" xr:uid="{00000000-0005-0000-0000-00005E6D0000}"/>
    <cellStyle name="Comma [0] 1196" xfId="4361" hidden="1" xr:uid="{00000000-0005-0000-0000-00002A110000}"/>
    <cellStyle name="Comma [0] 11960" xfId="27937" hidden="1" xr:uid="{00000000-0005-0000-0000-0000426D0000}"/>
    <cellStyle name="Comma [0] 11961" xfId="28004" hidden="1" xr:uid="{00000000-0005-0000-0000-0000856D0000}"/>
    <cellStyle name="Comma [0] 11962" xfId="27961" hidden="1" xr:uid="{00000000-0005-0000-0000-00005A6D0000}"/>
    <cellStyle name="Comma [0] 11963" xfId="27995" hidden="1" xr:uid="{00000000-0005-0000-0000-00007C6D0000}"/>
    <cellStyle name="Comma [0] 11964" xfId="28008" hidden="1" xr:uid="{00000000-0005-0000-0000-0000896D0000}"/>
    <cellStyle name="Comma [0] 11965" xfId="28010" hidden="1" xr:uid="{00000000-0005-0000-0000-00008B6D0000}"/>
    <cellStyle name="Comma [0] 11966" xfId="27878" hidden="1" xr:uid="{00000000-0005-0000-0000-0000076D0000}"/>
    <cellStyle name="Comma [0] 11967" xfId="27998" hidden="1" xr:uid="{00000000-0005-0000-0000-00007F6D0000}"/>
    <cellStyle name="Comma [0] 11968" xfId="27938" hidden="1" xr:uid="{00000000-0005-0000-0000-0000436D0000}"/>
    <cellStyle name="Comma [0] 11969" xfId="27972" hidden="1" xr:uid="{00000000-0005-0000-0000-0000656D0000}"/>
    <cellStyle name="Comma [0] 1197" xfId="4459" hidden="1" xr:uid="{00000000-0005-0000-0000-00008C110000}"/>
    <cellStyle name="Comma [0] 11970" xfId="27985" hidden="1" xr:uid="{00000000-0005-0000-0000-0000726D0000}"/>
    <cellStyle name="Comma [0] 11971" xfId="28013" hidden="1" xr:uid="{00000000-0005-0000-0000-00008E6D0000}"/>
    <cellStyle name="Comma [0] 11972" xfId="27976" hidden="1" xr:uid="{00000000-0005-0000-0000-0000696D0000}"/>
    <cellStyle name="Comma [0] 11973" xfId="27936" hidden="1" xr:uid="{00000000-0005-0000-0000-0000416D0000}"/>
    <cellStyle name="Comma [0] 11974" xfId="28015" hidden="1" xr:uid="{00000000-0005-0000-0000-0000906D0000}"/>
    <cellStyle name="Comma [0] 11975" xfId="28017" hidden="1" xr:uid="{00000000-0005-0000-0000-0000926D0000}"/>
    <cellStyle name="Comma [0] 11976" xfId="27370" hidden="1" xr:uid="{00000000-0005-0000-0000-00000B6B0000}"/>
    <cellStyle name="Comma [0] 11977" xfId="27326" hidden="1" xr:uid="{00000000-0005-0000-0000-0000DF6A0000}"/>
    <cellStyle name="Comma [0] 11978" xfId="28023" hidden="1" xr:uid="{00000000-0005-0000-0000-0000986D0000}"/>
    <cellStyle name="Comma [0] 11979" xfId="28029" hidden="1" xr:uid="{00000000-0005-0000-0000-00009E6D0000}"/>
    <cellStyle name="Comma [0] 1198" xfId="4351" hidden="1" xr:uid="{00000000-0005-0000-0000-000020110000}"/>
    <cellStyle name="Comma [0] 11980" xfId="28031" hidden="1" xr:uid="{00000000-0005-0000-0000-0000A06D0000}"/>
    <cellStyle name="Comma [0] 11981" xfId="28022" hidden="1" xr:uid="{00000000-0005-0000-0000-0000976D0000}"/>
    <cellStyle name="Comma [0] 11982" xfId="28027" hidden="1" xr:uid="{00000000-0005-0000-0000-00009C6D0000}"/>
    <cellStyle name="Comma [0] 11983" xfId="28033" hidden="1" xr:uid="{00000000-0005-0000-0000-0000A26D0000}"/>
    <cellStyle name="Comma [0] 11984" xfId="28035" hidden="1" xr:uid="{00000000-0005-0000-0000-0000A46D0000}"/>
    <cellStyle name="Comma [0] 11985" xfId="27327" hidden="1" xr:uid="{00000000-0005-0000-0000-0000E06A0000}"/>
    <cellStyle name="Comma [0] 11986" xfId="27305" hidden="1" xr:uid="{00000000-0005-0000-0000-0000CA6A0000}"/>
    <cellStyle name="Comma [0] 11987" xfId="28046" hidden="1" xr:uid="{00000000-0005-0000-0000-0000AF6D0000}"/>
    <cellStyle name="Comma [0] 11988" xfId="28055" hidden="1" xr:uid="{00000000-0005-0000-0000-0000B86D0000}"/>
    <cellStyle name="Comma [0] 11989" xfId="28066" hidden="1" xr:uid="{00000000-0005-0000-0000-0000C36D0000}"/>
    <cellStyle name="Comma [0] 1199" xfId="4503" hidden="1" xr:uid="{00000000-0005-0000-0000-0000B8110000}"/>
    <cellStyle name="Comma [0] 11990" xfId="28072" hidden="1" xr:uid="{00000000-0005-0000-0000-0000C96D0000}"/>
    <cellStyle name="Comma [0] 11991" xfId="28054" hidden="1" xr:uid="{00000000-0005-0000-0000-0000B76D0000}"/>
    <cellStyle name="Comma [0] 11992" xfId="28064" hidden="1" xr:uid="{00000000-0005-0000-0000-0000C16D0000}"/>
    <cellStyle name="Comma [0] 11993" xfId="28084" hidden="1" xr:uid="{00000000-0005-0000-0000-0000D56D0000}"/>
    <cellStyle name="Comma [0] 11994" xfId="28086" hidden="1" xr:uid="{00000000-0005-0000-0000-0000D76D0000}"/>
    <cellStyle name="Comma [0] 11995" xfId="28037" hidden="1" xr:uid="{00000000-0005-0000-0000-0000A66D0000}"/>
    <cellStyle name="Comma [0] 11996" xfId="27293" hidden="1" xr:uid="{00000000-0005-0000-0000-0000BE6A0000}"/>
    <cellStyle name="Comma [0] 11997" xfId="28040" hidden="1" xr:uid="{00000000-0005-0000-0000-0000A96D0000}"/>
    <cellStyle name="Comma [0] 11998" xfId="27304" hidden="1" xr:uid="{00000000-0005-0000-0000-0000C96A0000}"/>
    <cellStyle name="Comma [0] 11999" xfId="27303" hidden="1" xr:uid="{00000000-0005-0000-0000-0000C86A0000}"/>
    <cellStyle name="Comma [0] 12" xfId="54" hidden="1" xr:uid="{00000000-0005-0000-0000-000056000000}"/>
    <cellStyle name="Comma [0] 120" xfId="2389" hidden="1" xr:uid="{00000000-0005-0000-0000-000076090000}"/>
    <cellStyle name="Comma [0] 1200" xfId="4457" hidden="1" xr:uid="{00000000-0005-0000-0000-00008A110000}"/>
    <cellStyle name="Comma [0] 12000" xfId="28091" hidden="1" xr:uid="{00000000-0005-0000-0000-0000DC6D0000}"/>
    <cellStyle name="Comma [0] 12001" xfId="27379" hidden="1" xr:uid="{00000000-0005-0000-0000-0000146B0000}"/>
    <cellStyle name="Comma [0] 12002" xfId="27580" hidden="1" xr:uid="{00000000-0005-0000-0000-0000DD6B0000}"/>
    <cellStyle name="Comma [0] 12003" xfId="28103" hidden="1" xr:uid="{00000000-0005-0000-0000-0000E86D0000}"/>
    <cellStyle name="Comma [0] 12004" xfId="28105" hidden="1" xr:uid="{00000000-0005-0000-0000-0000EA6D0000}"/>
    <cellStyle name="Comma [0] 12005" xfId="28094" hidden="1" xr:uid="{00000000-0005-0000-0000-0000DF6D0000}"/>
    <cellStyle name="Comma [0] 12006" xfId="28102" hidden="1" xr:uid="{00000000-0005-0000-0000-0000E76D0000}"/>
    <cellStyle name="Comma [0] 12007" xfId="27589" hidden="1" xr:uid="{00000000-0005-0000-0000-0000E66B0000}"/>
    <cellStyle name="Comma [0] 12008" xfId="28088" hidden="1" xr:uid="{00000000-0005-0000-0000-0000D96D0000}"/>
    <cellStyle name="Comma [0] 12009" xfId="28121" hidden="1" xr:uid="{00000000-0005-0000-0000-0000FA6D0000}"/>
    <cellStyle name="Comma [0] 1201" xfId="4426" hidden="1" xr:uid="{00000000-0005-0000-0000-00006B110000}"/>
    <cellStyle name="Comma [0] 12010" xfId="28129" hidden="1" xr:uid="{00000000-0005-0000-0000-0000026E0000}"/>
    <cellStyle name="Comma [0] 12011" xfId="28038" hidden="1" xr:uid="{00000000-0005-0000-0000-0000A76D0000}"/>
    <cellStyle name="Comma [0] 12012" xfId="28117" hidden="1" xr:uid="{00000000-0005-0000-0000-0000F66D0000}"/>
    <cellStyle name="Comma [0] 12013" xfId="28138" hidden="1" xr:uid="{00000000-0005-0000-0000-00000B6E0000}"/>
    <cellStyle name="Comma [0] 12014" xfId="28140" hidden="1" xr:uid="{00000000-0005-0000-0000-00000D6E0000}"/>
    <cellStyle name="Comma [0] 12015" xfId="28099" hidden="1" xr:uid="{00000000-0005-0000-0000-0000E46D0000}"/>
    <cellStyle name="Comma [0] 12016" xfId="28044" hidden="1" xr:uid="{00000000-0005-0000-0000-0000AD6D0000}"/>
    <cellStyle name="Comma [0] 12017" xfId="28097" hidden="1" xr:uid="{00000000-0005-0000-0000-0000E26D0000}"/>
    <cellStyle name="Comma [0] 12018" xfId="28081" hidden="1" xr:uid="{00000000-0005-0000-0000-0000D26D0000}"/>
    <cellStyle name="Comma [0] 12019" xfId="28077" hidden="1" xr:uid="{00000000-0005-0000-0000-0000CE6D0000}"/>
    <cellStyle name="Comma [0] 1202" xfId="4507" hidden="1" xr:uid="{00000000-0005-0000-0000-0000BC110000}"/>
    <cellStyle name="Comma [0] 12020" xfId="28148" hidden="1" xr:uid="{00000000-0005-0000-0000-0000156E0000}"/>
    <cellStyle name="Comma [0] 12021" xfId="28020" hidden="1" xr:uid="{00000000-0005-0000-0000-0000956D0000}"/>
    <cellStyle name="Comma [0] 12022" xfId="27328" hidden="1" xr:uid="{00000000-0005-0000-0000-0000E16A0000}"/>
    <cellStyle name="Comma [0] 12023" xfId="28156" hidden="1" xr:uid="{00000000-0005-0000-0000-00001D6E0000}"/>
    <cellStyle name="Comma [0] 12024" xfId="28158" hidden="1" xr:uid="{00000000-0005-0000-0000-00001F6E0000}"/>
    <cellStyle name="Comma [0] 12025" xfId="28107" hidden="1" xr:uid="{00000000-0005-0000-0000-0000EC6D0000}"/>
    <cellStyle name="Comma [0] 12026" xfId="28083" hidden="1" xr:uid="{00000000-0005-0000-0000-0000D46D0000}"/>
    <cellStyle name="Comma [0] 12027" xfId="28118" hidden="1" xr:uid="{00000000-0005-0000-0000-0000F76D0000}"/>
    <cellStyle name="Comma [0] 12028" xfId="28050" hidden="1" xr:uid="{00000000-0005-0000-0000-0000B36D0000}"/>
    <cellStyle name="Comma [0] 12029" xfId="28120" hidden="1" xr:uid="{00000000-0005-0000-0000-0000F96D0000}"/>
    <cellStyle name="Comma [0] 1203" xfId="4509" hidden="1" xr:uid="{00000000-0005-0000-0000-0000BE110000}"/>
    <cellStyle name="Comma [0] 12030" xfId="28165" hidden="1" xr:uid="{00000000-0005-0000-0000-0000266E0000}"/>
    <cellStyle name="Comma [0] 12031" xfId="28108" hidden="1" xr:uid="{00000000-0005-0000-0000-0000ED6D0000}"/>
    <cellStyle name="Comma [0] 12032" xfId="28065" hidden="1" xr:uid="{00000000-0005-0000-0000-0000C26D0000}"/>
    <cellStyle name="Comma [0] 12033" xfId="28171" hidden="1" xr:uid="{00000000-0005-0000-0000-00002C6E0000}"/>
    <cellStyle name="Comma [0] 12034" xfId="28173" hidden="1" xr:uid="{00000000-0005-0000-0000-00002E6E0000}"/>
    <cellStyle name="Comma [0] 12035" xfId="28126" hidden="1" xr:uid="{00000000-0005-0000-0000-0000FF6D0000}"/>
    <cellStyle name="Comma [0] 12036" xfId="28132" hidden="1" xr:uid="{00000000-0005-0000-0000-0000056E0000}"/>
    <cellStyle name="Comma [0] 12037" xfId="28019" hidden="1" xr:uid="{00000000-0005-0000-0000-0000946D0000}"/>
    <cellStyle name="Comma [0] 12038" xfId="28082" hidden="1" xr:uid="{00000000-0005-0000-0000-0000D36D0000}"/>
    <cellStyle name="Comma [0] 12039" xfId="28090" hidden="1" xr:uid="{00000000-0005-0000-0000-0000DB6D0000}"/>
    <cellStyle name="Comma [0] 1204" xfId="4495" hidden="1" xr:uid="{00000000-0005-0000-0000-0000B0110000}"/>
    <cellStyle name="Comma [0] 12040" xfId="28179" hidden="1" xr:uid="{00000000-0005-0000-0000-0000346E0000}"/>
    <cellStyle name="Comma [0] 12041" xfId="28093" hidden="1" xr:uid="{00000000-0005-0000-0000-0000DE6D0000}"/>
    <cellStyle name="Comma [0] 12042" xfId="28053" hidden="1" xr:uid="{00000000-0005-0000-0000-0000B66D0000}"/>
    <cellStyle name="Comma [0] 12043" xfId="28184" hidden="1" xr:uid="{00000000-0005-0000-0000-0000396E0000}"/>
    <cellStyle name="Comma [0] 12044" xfId="28186" hidden="1" xr:uid="{00000000-0005-0000-0000-00003B6E0000}"/>
    <cellStyle name="Comma [0] 12045" xfId="28145" hidden="1" xr:uid="{00000000-0005-0000-0000-0000126E0000}"/>
    <cellStyle name="Comma [0] 12046" xfId="28151" hidden="1" xr:uid="{00000000-0005-0000-0000-0000186E0000}"/>
    <cellStyle name="Comma [0] 12047" xfId="28052" hidden="1" xr:uid="{00000000-0005-0000-0000-0000B56D0000}"/>
    <cellStyle name="Comma [0] 12048" xfId="28133" hidden="1" xr:uid="{00000000-0005-0000-0000-0000066E0000}"/>
    <cellStyle name="Comma [0] 12049" xfId="28112" hidden="1" xr:uid="{00000000-0005-0000-0000-0000F16D0000}"/>
    <cellStyle name="Comma [0] 1205" xfId="4482" hidden="1" xr:uid="{00000000-0005-0000-0000-0000A3110000}"/>
    <cellStyle name="Comma [0] 12050" xfId="28190" hidden="1" xr:uid="{00000000-0005-0000-0000-00003F6E0000}"/>
    <cellStyle name="Comma [0] 12051" xfId="28131" hidden="1" xr:uid="{00000000-0005-0000-0000-0000046E0000}"/>
    <cellStyle name="Comma [0] 12052" xfId="28069" hidden="1" xr:uid="{00000000-0005-0000-0000-0000C66D0000}"/>
    <cellStyle name="Comma [0] 12053" xfId="28197" hidden="1" xr:uid="{00000000-0005-0000-0000-0000466E0000}"/>
    <cellStyle name="Comma [0] 12054" xfId="28199" hidden="1" xr:uid="{00000000-0005-0000-0000-0000486E0000}"/>
    <cellStyle name="Comma [0] 12055" xfId="28163" hidden="1" xr:uid="{00000000-0005-0000-0000-0000246E0000}"/>
    <cellStyle name="Comma [0] 12056" xfId="28168" hidden="1" xr:uid="{00000000-0005-0000-0000-0000296E0000}"/>
    <cellStyle name="Comma [0] 12057" xfId="27598" hidden="1" xr:uid="{00000000-0005-0000-0000-0000EF6B0000}"/>
    <cellStyle name="Comma [0] 12058" xfId="28152" hidden="1" xr:uid="{00000000-0005-0000-0000-0000196E0000}"/>
    <cellStyle name="Comma [0] 12059" xfId="28057" hidden="1" xr:uid="{00000000-0005-0000-0000-0000BA6D0000}"/>
    <cellStyle name="Comma [0] 1206" xfId="4506" hidden="1" xr:uid="{00000000-0005-0000-0000-0000BB110000}"/>
    <cellStyle name="Comma [0] 12060" xfId="28203" hidden="1" xr:uid="{00000000-0005-0000-0000-00004C6E0000}"/>
    <cellStyle name="Comma [0] 12061" xfId="28150" hidden="1" xr:uid="{00000000-0005-0000-0000-0000176E0000}"/>
    <cellStyle name="Comma [0] 12062" xfId="28089" hidden="1" xr:uid="{00000000-0005-0000-0000-0000DA6D0000}"/>
    <cellStyle name="Comma [0] 12063" xfId="28207" hidden="1" xr:uid="{00000000-0005-0000-0000-0000506E0000}"/>
    <cellStyle name="Comma [0] 12064" xfId="28209" hidden="1" xr:uid="{00000000-0005-0000-0000-0000526E0000}"/>
    <cellStyle name="Comma [0] 12065" xfId="28177" hidden="1" xr:uid="{00000000-0005-0000-0000-0000326E0000}"/>
    <cellStyle name="Comma [0] 12066" xfId="28181" hidden="1" xr:uid="{00000000-0005-0000-0000-0000366E0000}"/>
    <cellStyle name="Comma [0] 12067" xfId="28071" hidden="1" xr:uid="{00000000-0005-0000-0000-0000C86D0000}"/>
    <cellStyle name="Comma [0] 12068" xfId="28169" hidden="1" xr:uid="{00000000-0005-0000-0000-00002A6E0000}"/>
    <cellStyle name="Comma [0] 12069" xfId="28061" hidden="1" xr:uid="{00000000-0005-0000-0000-0000BE6D0000}"/>
    <cellStyle name="Comma [0] 1207" xfId="4472" hidden="1" xr:uid="{00000000-0005-0000-0000-000099110000}"/>
    <cellStyle name="Comma [0] 12070" xfId="28213" hidden="1" xr:uid="{00000000-0005-0000-0000-0000566E0000}"/>
    <cellStyle name="Comma [0] 12071" xfId="28167" hidden="1" xr:uid="{00000000-0005-0000-0000-0000286E0000}"/>
    <cellStyle name="Comma [0] 12072" xfId="28136" hidden="1" xr:uid="{00000000-0005-0000-0000-0000096E0000}"/>
    <cellStyle name="Comma [0] 12073" xfId="28217" hidden="1" xr:uid="{00000000-0005-0000-0000-00005A6E0000}"/>
    <cellStyle name="Comma [0] 12074" xfId="28219" hidden="1" xr:uid="{00000000-0005-0000-0000-00005C6E0000}"/>
    <cellStyle name="Comma [0] 12075" xfId="28205" hidden="1" xr:uid="{00000000-0005-0000-0000-00004E6E0000}"/>
    <cellStyle name="Comma [0] 12076" xfId="28192" hidden="1" xr:uid="{00000000-0005-0000-0000-0000416E0000}"/>
    <cellStyle name="Comma [0] 12077" xfId="28216" hidden="1" xr:uid="{00000000-0005-0000-0000-0000596E0000}"/>
    <cellStyle name="Comma [0] 12078" xfId="28182" hidden="1" xr:uid="{00000000-0005-0000-0000-0000376E0000}"/>
    <cellStyle name="Comma [0] 12079" xfId="28154" hidden="1" xr:uid="{00000000-0005-0000-0000-00001B6E0000}"/>
    <cellStyle name="Comma [0] 1208" xfId="4444" hidden="1" xr:uid="{00000000-0005-0000-0000-00007D110000}"/>
    <cellStyle name="Comma [0] 12080" xfId="28221" hidden="1" xr:uid="{00000000-0005-0000-0000-00005E6E0000}"/>
    <cellStyle name="Comma [0] 12081" xfId="28178" hidden="1" xr:uid="{00000000-0005-0000-0000-0000336E0000}"/>
    <cellStyle name="Comma [0] 12082" xfId="28212" hidden="1" xr:uid="{00000000-0005-0000-0000-0000556E0000}"/>
    <cellStyle name="Comma [0] 12083" xfId="28225" hidden="1" xr:uid="{00000000-0005-0000-0000-0000626E0000}"/>
    <cellStyle name="Comma [0] 12084" xfId="28227" hidden="1" xr:uid="{00000000-0005-0000-0000-0000646E0000}"/>
    <cellStyle name="Comma [0] 12085" xfId="28095" hidden="1" xr:uid="{00000000-0005-0000-0000-0000E06D0000}"/>
    <cellStyle name="Comma [0] 12086" xfId="28215" hidden="1" xr:uid="{00000000-0005-0000-0000-0000586E0000}"/>
    <cellStyle name="Comma [0] 12087" xfId="28155" hidden="1" xr:uid="{00000000-0005-0000-0000-00001C6E0000}"/>
    <cellStyle name="Comma [0] 12088" xfId="28189" hidden="1" xr:uid="{00000000-0005-0000-0000-00003E6E0000}"/>
    <cellStyle name="Comma [0] 12089" xfId="28202" hidden="1" xr:uid="{00000000-0005-0000-0000-00004B6E0000}"/>
    <cellStyle name="Comma [0] 1209" xfId="4511" hidden="1" xr:uid="{00000000-0005-0000-0000-0000C0110000}"/>
    <cellStyle name="Comma [0] 12090" xfId="28230" hidden="1" xr:uid="{00000000-0005-0000-0000-0000676E0000}"/>
    <cellStyle name="Comma [0] 12091" xfId="28193" hidden="1" xr:uid="{00000000-0005-0000-0000-0000426E0000}"/>
    <cellStyle name="Comma [0] 12092" xfId="28153" hidden="1" xr:uid="{00000000-0005-0000-0000-00001A6E0000}"/>
    <cellStyle name="Comma [0] 12093" xfId="28232" hidden="1" xr:uid="{00000000-0005-0000-0000-0000696E0000}"/>
    <cellStyle name="Comma [0] 12094" xfId="28234" hidden="1" xr:uid="{00000000-0005-0000-0000-00006B6E0000}"/>
    <cellStyle name="Comma [0] 12095" xfId="25852" hidden="1" xr:uid="{00000000-0005-0000-0000-00001D650000}"/>
    <cellStyle name="Comma [0] 12096" xfId="25868" hidden="1" xr:uid="{00000000-0005-0000-0000-00002D650000}"/>
    <cellStyle name="Comma [0] 12097" xfId="25872" hidden="1" xr:uid="{00000000-0005-0000-0000-000031650000}"/>
    <cellStyle name="Comma [0] 12098" xfId="28239" hidden="1" xr:uid="{00000000-0005-0000-0000-0000706E0000}"/>
    <cellStyle name="Comma [0] 12099" xfId="28241" hidden="1" xr:uid="{00000000-0005-0000-0000-0000726E0000}"/>
    <cellStyle name="Comma [0] 121" xfId="2357" hidden="1" xr:uid="{00000000-0005-0000-0000-000056090000}"/>
    <cellStyle name="Comma [0] 1210" xfId="4468" hidden="1" xr:uid="{00000000-0005-0000-0000-000095110000}"/>
    <cellStyle name="Comma [0] 12100" xfId="25867" hidden="1" xr:uid="{00000000-0005-0000-0000-00002C650000}"/>
    <cellStyle name="Comma [0] 12101" xfId="28237" hidden="1" xr:uid="{00000000-0005-0000-0000-00006E6E0000}"/>
    <cellStyle name="Comma [0] 12102" xfId="28243" hidden="1" xr:uid="{00000000-0005-0000-0000-0000746E0000}"/>
    <cellStyle name="Comma [0] 12103" xfId="28245" hidden="1" xr:uid="{00000000-0005-0000-0000-0000766E0000}"/>
    <cellStyle name="Comma [0] 12104" xfId="25860" hidden="1" xr:uid="{00000000-0005-0000-0000-000025650000}"/>
    <cellStyle name="Comma [0] 12105" xfId="27282" hidden="1" xr:uid="{00000000-0005-0000-0000-0000B36A0000}"/>
    <cellStyle name="Comma [0] 12106" xfId="28256" hidden="1" xr:uid="{00000000-0005-0000-0000-0000816E0000}"/>
    <cellStyle name="Comma [0] 12107" xfId="28265" hidden="1" xr:uid="{00000000-0005-0000-0000-00008A6E0000}"/>
    <cellStyle name="Comma [0] 12108" xfId="28276" hidden="1" xr:uid="{00000000-0005-0000-0000-0000956E0000}"/>
    <cellStyle name="Comma [0] 12109" xfId="28282" hidden="1" xr:uid="{00000000-0005-0000-0000-00009B6E0000}"/>
    <cellStyle name="Comma [0] 1211" xfId="4502" hidden="1" xr:uid="{00000000-0005-0000-0000-0000B7110000}"/>
    <cellStyle name="Comma [0] 12110" xfId="28264" hidden="1" xr:uid="{00000000-0005-0000-0000-0000896E0000}"/>
    <cellStyle name="Comma [0] 12111" xfId="28274" hidden="1" xr:uid="{00000000-0005-0000-0000-0000936E0000}"/>
    <cellStyle name="Comma [0] 12112" xfId="28294" hidden="1" xr:uid="{00000000-0005-0000-0000-0000A76E0000}"/>
    <cellStyle name="Comma [0] 12113" xfId="28296" hidden="1" xr:uid="{00000000-0005-0000-0000-0000A96E0000}"/>
    <cellStyle name="Comma [0] 12114" xfId="28247" hidden="1" xr:uid="{00000000-0005-0000-0000-0000786E0000}"/>
    <cellStyle name="Comma [0] 12115" xfId="25903" hidden="1" xr:uid="{00000000-0005-0000-0000-000050650000}"/>
    <cellStyle name="Comma [0] 12116" xfId="28250" hidden="1" xr:uid="{00000000-0005-0000-0000-00007B6E0000}"/>
    <cellStyle name="Comma [0] 12117" xfId="25857" hidden="1" xr:uid="{00000000-0005-0000-0000-000022650000}"/>
    <cellStyle name="Comma [0] 12118" xfId="25859" hidden="1" xr:uid="{00000000-0005-0000-0000-000024650000}"/>
    <cellStyle name="Comma [0] 12119" xfId="28301" hidden="1" xr:uid="{00000000-0005-0000-0000-0000AE6E0000}"/>
    <cellStyle name="Comma [0] 1212" xfId="4515" hidden="1" xr:uid="{00000000-0005-0000-0000-0000C4110000}"/>
    <cellStyle name="Comma [0] 12120" xfId="27283" hidden="1" xr:uid="{00000000-0005-0000-0000-0000B46A0000}"/>
    <cellStyle name="Comma [0] 12121" xfId="26117" hidden="1" xr:uid="{00000000-0005-0000-0000-000026660000}"/>
    <cellStyle name="Comma [0] 12122" xfId="28313" hidden="1" xr:uid="{00000000-0005-0000-0000-0000BA6E0000}"/>
    <cellStyle name="Comma [0] 12123" xfId="28315" hidden="1" xr:uid="{00000000-0005-0000-0000-0000BC6E0000}"/>
    <cellStyle name="Comma [0] 12124" xfId="28304" hidden="1" xr:uid="{00000000-0005-0000-0000-0000B16E0000}"/>
    <cellStyle name="Comma [0] 12125" xfId="28312" hidden="1" xr:uid="{00000000-0005-0000-0000-0000B96E0000}"/>
    <cellStyle name="Comma [0] 12126" xfId="25856" hidden="1" xr:uid="{00000000-0005-0000-0000-000021650000}"/>
    <cellStyle name="Comma [0] 12127" xfId="28298" hidden="1" xr:uid="{00000000-0005-0000-0000-0000AB6E0000}"/>
    <cellStyle name="Comma [0] 12128" xfId="28331" hidden="1" xr:uid="{00000000-0005-0000-0000-0000CC6E0000}"/>
    <cellStyle name="Comma [0] 12129" xfId="28339" hidden="1" xr:uid="{00000000-0005-0000-0000-0000D46E0000}"/>
    <cellStyle name="Comma [0] 1213" xfId="4517" hidden="1" xr:uid="{00000000-0005-0000-0000-0000C6110000}"/>
    <cellStyle name="Comma [0] 12130" xfId="28248" hidden="1" xr:uid="{00000000-0005-0000-0000-0000796E0000}"/>
    <cellStyle name="Comma [0] 12131" xfId="28327" hidden="1" xr:uid="{00000000-0005-0000-0000-0000C86E0000}"/>
    <cellStyle name="Comma [0] 12132" xfId="28348" hidden="1" xr:uid="{00000000-0005-0000-0000-0000DD6E0000}"/>
    <cellStyle name="Comma [0] 12133" xfId="28350" hidden="1" xr:uid="{00000000-0005-0000-0000-0000DF6E0000}"/>
    <cellStyle name="Comma [0] 12134" xfId="28309" hidden="1" xr:uid="{00000000-0005-0000-0000-0000B66E0000}"/>
    <cellStyle name="Comma [0] 12135" xfId="28254" hidden="1" xr:uid="{00000000-0005-0000-0000-00007F6E0000}"/>
    <cellStyle name="Comma [0] 12136" xfId="28307" hidden="1" xr:uid="{00000000-0005-0000-0000-0000B46E0000}"/>
    <cellStyle name="Comma [0] 12137" xfId="28291" hidden="1" xr:uid="{00000000-0005-0000-0000-0000A46E0000}"/>
    <cellStyle name="Comma [0] 12138" xfId="28287" hidden="1" xr:uid="{00000000-0005-0000-0000-0000A06E0000}"/>
    <cellStyle name="Comma [0] 12139" xfId="28358" hidden="1" xr:uid="{00000000-0005-0000-0000-0000E76E0000}"/>
    <cellStyle name="Comma [0] 1214" xfId="4385" hidden="1" xr:uid="{00000000-0005-0000-0000-000042110000}"/>
    <cellStyle name="Comma [0] 12140" xfId="25864" hidden="1" xr:uid="{00000000-0005-0000-0000-000029650000}"/>
    <cellStyle name="Comma [0] 12141" xfId="25870" hidden="1" xr:uid="{00000000-0005-0000-0000-00002F650000}"/>
    <cellStyle name="Comma [0] 12142" xfId="28366" hidden="1" xr:uid="{00000000-0005-0000-0000-0000EF6E0000}"/>
    <cellStyle name="Comma [0] 12143" xfId="28368" hidden="1" xr:uid="{00000000-0005-0000-0000-0000F16E0000}"/>
    <cellStyle name="Comma [0] 12144" xfId="28317" hidden="1" xr:uid="{00000000-0005-0000-0000-0000BE6E0000}"/>
    <cellStyle name="Comma [0] 12145" xfId="28293" hidden="1" xr:uid="{00000000-0005-0000-0000-0000A66E0000}"/>
    <cellStyle name="Comma [0] 12146" xfId="28328" hidden="1" xr:uid="{00000000-0005-0000-0000-0000C96E0000}"/>
    <cellStyle name="Comma [0] 12147" xfId="28260" hidden="1" xr:uid="{00000000-0005-0000-0000-0000856E0000}"/>
    <cellStyle name="Comma [0] 12148" xfId="28330" hidden="1" xr:uid="{00000000-0005-0000-0000-0000CB6E0000}"/>
    <cellStyle name="Comma [0] 12149" xfId="28375" hidden="1" xr:uid="{00000000-0005-0000-0000-0000F86E0000}"/>
    <cellStyle name="Comma [0] 1215" xfId="4505" hidden="1" xr:uid="{00000000-0005-0000-0000-0000BA110000}"/>
    <cellStyle name="Comma [0] 12150" xfId="28318" hidden="1" xr:uid="{00000000-0005-0000-0000-0000BF6E0000}"/>
    <cellStyle name="Comma [0] 12151" xfId="28275" hidden="1" xr:uid="{00000000-0005-0000-0000-0000946E0000}"/>
    <cellStyle name="Comma [0] 12152" xfId="28381" hidden="1" xr:uid="{00000000-0005-0000-0000-0000FE6E0000}"/>
    <cellStyle name="Comma [0] 12153" xfId="28383" hidden="1" xr:uid="{00000000-0005-0000-0000-0000006F0000}"/>
    <cellStyle name="Comma [0] 12154" xfId="28336" hidden="1" xr:uid="{00000000-0005-0000-0000-0000D16E0000}"/>
    <cellStyle name="Comma [0] 12155" xfId="28342" hidden="1" xr:uid="{00000000-0005-0000-0000-0000D76E0000}"/>
    <cellStyle name="Comma [0] 12156" xfId="25862" hidden="1" xr:uid="{00000000-0005-0000-0000-000027650000}"/>
    <cellStyle name="Comma [0] 12157" xfId="28292" hidden="1" xr:uid="{00000000-0005-0000-0000-0000A56E0000}"/>
    <cellStyle name="Comma [0] 12158" xfId="28300" hidden="1" xr:uid="{00000000-0005-0000-0000-0000AD6E0000}"/>
    <cellStyle name="Comma [0] 12159" xfId="28389" hidden="1" xr:uid="{00000000-0005-0000-0000-0000066F0000}"/>
    <cellStyle name="Comma [0] 1216" xfId="4445" hidden="1" xr:uid="{00000000-0005-0000-0000-00007E110000}"/>
    <cellStyle name="Comma [0] 12160" xfId="28303" hidden="1" xr:uid="{00000000-0005-0000-0000-0000B06E0000}"/>
    <cellStyle name="Comma [0] 12161" xfId="28263" hidden="1" xr:uid="{00000000-0005-0000-0000-0000886E0000}"/>
    <cellStyle name="Comma [0] 12162" xfId="28394" hidden="1" xr:uid="{00000000-0005-0000-0000-00000B6F0000}"/>
    <cellStyle name="Comma [0] 12163" xfId="28396" hidden="1" xr:uid="{00000000-0005-0000-0000-00000D6F0000}"/>
    <cellStyle name="Comma [0] 12164" xfId="28355" hidden="1" xr:uid="{00000000-0005-0000-0000-0000E46E0000}"/>
    <cellStyle name="Comma [0] 12165" xfId="28361" hidden="1" xr:uid="{00000000-0005-0000-0000-0000EA6E0000}"/>
    <cellStyle name="Comma [0] 12166" xfId="28262" hidden="1" xr:uid="{00000000-0005-0000-0000-0000876E0000}"/>
    <cellStyle name="Comma [0] 12167" xfId="28343" hidden="1" xr:uid="{00000000-0005-0000-0000-0000D86E0000}"/>
    <cellStyle name="Comma [0] 12168" xfId="28322" hidden="1" xr:uid="{00000000-0005-0000-0000-0000C36E0000}"/>
    <cellStyle name="Comma [0] 12169" xfId="28400" hidden="1" xr:uid="{00000000-0005-0000-0000-0000116F0000}"/>
    <cellStyle name="Comma [0] 1217" xfId="4479" hidden="1" xr:uid="{00000000-0005-0000-0000-0000A0110000}"/>
    <cellStyle name="Comma [0] 12170" xfId="28341" hidden="1" xr:uid="{00000000-0005-0000-0000-0000D66E0000}"/>
    <cellStyle name="Comma [0] 12171" xfId="28279" hidden="1" xr:uid="{00000000-0005-0000-0000-0000986E0000}"/>
    <cellStyle name="Comma [0] 12172" xfId="28407" hidden="1" xr:uid="{00000000-0005-0000-0000-0000186F0000}"/>
    <cellStyle name="Comma [0] 12173" xfId="28409" hidden="1" xr:uid="{00000000-0005-0000-0000-00001A6F0000}"/>
    <cellStyle name="Comma [0] 12174" xfId="28373" hidden="1" xr:uid="{00000000-0005-0000-0000-0000F66E0000}"/>
    <cellStyle name="Comma [0] 12175" xfId="28378" hidden="1" xr:uid="{00000000-0005-0000-0000-0000FB6E0000}"/>
    <cellStyle name="Comma [0] 12176" xfId="25854" hidden="1" xr:uid="{00000000-0005-0000-0000-00001F650000}"/>
    <cellStyle name="Comma [0] 12177" xfId="28362" hidden="1" xr:uid="{00000000-0005-0000-0000-0000EB6E0000}"/>
    <cellStyle name="Comma [0] 12178" xfId="28267" hidden="1" xr:uid="{00000000-0005-0000-0000-00008C6E0000}"/>
    <cellStyle name="Comma [0] 12179" xfId="28413" hidden="1" xr:uid="{00000000-0005-0000-0000-00001E6F0000}"/>
    <cellStyle name="Comma [0] 1218" xfId="4492" hidden="1" xr:uid="{00000000-0005-0000-0000-0000AD110000}"/>
    <cellStyle name="Comma [0] 12180" xfId="28360" hidden="1" xr:uid="{00000000-0005-0000-0000-0000E96E0000}"/>
    <cellStyle name="Comma [0] 12181" xfId="28299" hidden="1" xr:uid="{00000000-0005-0000-0000-0000AC6E0000}"/>
    <cellStyle name="Comma [0] 12182" xfId="28417" hidden="1" xr:uid="{00000000-0005-0000-0000-0000226F0000}"/>
    <cellStyle name="Comma [0] 12183" xfId="28419" hidden="1" xr:uid="{00000000-0005-0000-0000-0000246F0000}"/>
    <cellStyle name="Comma [0] 12184" xfId="28387" hidden="1" xr:uid="{00000000-0005-0000-0000-0000046F0000}"/>
    <cellStyle name="Comma [0] 12185" xfId="28391" hidden="1" xr:uid="{00000000-0005-0000-0000-0000086F0000}"/>
    <cellStyle name="Comma [0] 12186" xfId="28281" hidden="1" xr:uid="{00000000-0005-0000-0000-00009A6E0000}"/>
    <cellStyle name="Comma [0] 12187" xfId="28379" hidden="1" xr:uid="{00000000-0005-0000-0000-0000FC6E0000}"/>
    <cellStyle name="Comma [0] 12188" xfId="28271" hidden="1" xr:uid="{00000000-0005-0000-0000-0000906E0000}"/>
    <cellStyle name="Comma [0] 12189" xfId="28423" hidden="1" xr:uid="{00000000-0005-0000-0000-0000286F0000}"/>
    <cellStyle name="Comma [0] 1219" xfId="4520" hidden="1" xr:uid="{00000000-0005-0000-0000-0000C9110000}"/>
    <cellStyle name="Comma [0] 12190" xfId="28377" hidden="1" xr:uid="{00000000-0005-0000-0000-0000FA6E0000}"/>
    <cellStyle name="Comma [0] 12191" xfId="28346" hidden="1" xr:uid="{00000000-0005-0000-0000-0000DB6E0000}"/>
    <cellStyle name="Comma [0] 12192" xfId="28427" hidden="1" xr:uid="{00000000-0005-0000-0000-00002C6F0000}"/>
    <cellStyle name="Comma [0] 12193" xfId="28429" hidden="1" xr:uid="{00000000-0005-0000-0000-00002E6F0000}"/>
    <cellStyle name="Comma [0] 12194" xfId="28415" hidden="1" xr:uid="{00000000-0005-0000-0000-0000206F0000}"/>
    <cellStyle name="Comma [0] 12195" xfId="28402" hidden="1" xr:uid="{00000000-0005-0000-0000-0000136F0000}"/>
    <cellStyle name="Comma [0] 12196" xfId="28426" hidden="1" xr:uid="{00000000-0005-0000-0000-00002B6F0000}"/>
    <cellStyle name="Comma [0] 12197" xfId="28392" hidden="1" xr:uid="{00000000-0005-0000-0000-0000096F0000}"/>
    <cellStyle name="Comma [0] 12198" xfId="28364" hidden="1" xr:uid="{00000000-0005-0000-0000-0000ED6E0000}"/>
    <cellStyle name="Comma [0] 12199" xfId="28431" hidden="1" xr:uid="{00000000-0005-0000-0000-0000306F0000}"/>
    <cellStyle name="Comma [0] 122" xfId="2361" hidden="1" xr:uid="{00000000-0005-0000-0000-00005A090000}"/>
    <cellStyle name="Comma [0] 1220" xfId="4483" hidden="1" xr:uid="{00000000-0005-0000-0000-0000A4110000}"/>
    <cellStyle name="Comma [0] 12200" xfId="28388" hidden="1" xr:uid="{00000000-0005-0000-0000-0000056F0000}"/>
    <cellStyle name="Comma [0] 12201" xfId="28422" hidden="1" xr:uid="{00000000-0005-0000-0000-0000276F0000}"/>
    <cellStyle name="Comma [0] 12202" xfId="28435" hidden="1" xr:uid="{00000000-0005-0000-0000-0000346F0000}"/>
    <cellStyle name="Comma [0] 12203" xfId="28437" hidden="1" xr:uid="{00000000-0005-0000-0000-0000366F0000}"/>
    <cellStyle name="Comma [0] 12204" xfId="28305" hidden="1" xr:uid="{00000000-0005-0000-0000-0000B26E0000}"/>
    <cellStyle name="Comma [0] 12205" xfId="28425" hidden="1" xr:uid="{00000000-0005-0000-0000-00002A6F0000}"/>
    <cellStyle name="Comma [0] 12206" xfId="28365" hidden="1" xr:uid="{00000000-0005-0000-0000-0000EE6E0000}"/>
    <cellStyle name="Comma [0] 12207" xfId="28399" hidden="1" xr:uid="{00000000-0005-0000-0000-0000106F0000}"/>
    <cellStyle name="Comma [0] 12208" xfId="28412" hidden="1" xr:uid="{00000000-0005-0000-0000-00001D6F0000}"/>
    <cellStyle name="Comma [0] 12209" xfId="28440" hidden="1" xr:uid="{00000000-0005-0000-0000-0000396F0000}"/>
    <cellStyle name="Comma [0] 1221" xfId="4443" hidden="1" xr:uid="{00000000-0005-0000-0000-00007C110000}"/>
    <cellStyle name="Comma [0] 12210" xfId="28403" hidden="1" xr:uid="{00000000-0005-0000-0000-0000146F0000}"/>
    <cellStyle name="Comma [0] 12211" xfId="28363" hidden="1" xr:uid="{00000000-0005-0000-0000-0000EC6E0000}"/>
    <cellStyle name="Comma [0] 12212" xfId="28442" hidden="1" xr:uid="{00000000-0005-0000-0000-00003B6F0000}"/>
    <cellStyle name="Comma [0] 12213" xfId="28444" hidden="1" xr:uid="{00000000-0005-0000-0000-00003D6F0000}"/>
    <cellStyle name="Comma [0] 12214" xfId="28501" hidden="1" xr:uid="{00000000-0005-0000-0000-0000766F0000}"/>
    <cellStyle name="Comma [0] 12215" xfId="28520" hidden="1" xr:uid="{00000000-0005-0000-0000-0000896F0000}"/>
    <cellStyle name="Comma [0] 12216" xfId="28527" hidden="1" xr:uid="{00000000-0005-0000-0000-0000906F0000}"/>
    <cellStyle name="Comma [0] 12217" xfId="28534" hidden="1" xr:uid="{00000000-0005-0000-0000-0000976F0000}"/>
    <cellStyle name="Comma [0] 12218" xfId="28539" hidden="1" xr:uid="{00000000-0005-0000-0000-00009C6F0000}"/>
    <cellStyle name="Comma [0] 12219" xfId="28526" hidden="1" xr:uid="{00000000-0005-0000-0000-00008F6F0000}"/>
    <cellStyle name="Comma [0] 1222" xfId="4523" hidden="1" xr:uid="{00000000-0005-0000-0000-0000CC110000}"/>
    <cellStyle name="Comma [0] 12220" xfId="28531" hidden="1" xr:uid="{00000000-0005-0000-0000-0000946F0000}"/>
    <cellStyle name="Comma [0] 12221" xfId="28543" hidden="1" xr:uid="{00000000-0005-0000-0000-0000A06F0000}"/>
    <cellStyle name="Comma [0] 12222" xfId="28545" hidden="1" xr:uid="{00000000-0005-0000-0000-0000A26F0000}"/>
    <cellStyle name="Comma [0] 12223" xfId="28516" hidden="1" xr:uid="{00000000-0005-0000-0000-0000856F0000}"/>
    <cellStyle name="Comma [0] 12224" xfId="28505" hidden="1" xr:uid="{00000000-0005-0000-0000-00007A6F0000}"/>
    <cellStyle name="Comma [0] 12225" xfId="28556" hidden="1" xr:uid="{00000000-0005-0000-0000-0000AD6F0000}"/>
    <cellStyle name="Comma [0] 12226" xfId="28565" hidden="1" xr:uid="{00000000-0005-0000-0000-0000B66F0000}"/>
    <cellStyle name="Comma [0] 12227" xfId="28576" hidden="1" xr:uid="{00000000-0005-0000-0000-0000C16F0000}"/>
    <cellStyle name="Comma [0] 12228" xfId="28582" hidden="1" xr:uid="{00000000-0005-0000-0000-0000C76F0000}"/>
    <cellStyle name="Comma [0] 12229" xfId="28564" hidden="1" xr:uid="{00000000-0005-0000-0000-0000B56F0000}"/>
    <cellStyle name="Comma [0] 1223" xfId="4525" hidden="1" xr:uid="{00000000-0005-0000-0000-0000CE110000}"/>
    <cellStyle name="Comma [0] 12230" xfId="28574" hidden="1" xr:uid="{00000000-0005-0000-0000-0000BF6F0000}"/>
    <cellStyle name="Comma [0] 12231" xfId="28594" hidden="1" xr:uid="{00000000-0005-0000-0000-0000D36F0000}"/>
    <cellStyle name="Comma [0] 12232" xfId="28596" hidden="1" xr:uid="{00000000-0005-0000-0000-0000D56F0000}"/>
    <cellStyle name="Comma [0] 12233" xfId="28547" hidden="1" xr:uid="{00000000-0005-0000-0000-0000A46F0000}"/>
    <cellStyle name="Comma [0] 12234" xfId="28508" hidden="1" xr:uid="{00000000-0005-0000-0000-00007D6F0000}"/>
    <cellStyle name="Comma [0] 12235" xfId="28550" hidden="1" xr:uid="{00000000-0005-0000-0000-0000A76F0000}"/>
    <cellStyle name="Comma [0] 12236" xfId="28513" hidden="1" xr:uid="{00000000-0005-0000-0000-0000826F0000}"/>
    <cellStyle name="Comma [0] 12237" xfId="28515" hidden="1" xr:uid="{00000000-0005-0000-0000-0000846F0000}"/>
    <cellStyle name="Comma [0] 12238" xfId="28601" hidden="1" xr:uid="{00000000-0005-0000-0000-0000DA6F0000}"/>
    <cellStyle name="Comma [0] 12239" xfId="28504" hidden="1" xr:uid="{00000000-0005-0000-0000-0000796F0000}"/>
    <cellStyle name="Comma [0] 1224" xfId="4244" hidden="1" xr:uid="{00000000-0005-0000-0000-0000B5100000}"/>
    <cellStyle name="Comma [0] 12240" xfId="28512" hidden="1" xr:uid="{00000000-0005-0000-0000-0000816F0000}"/>
    <cellStyle name="Comma [0] 12241" xfId="28613" hidden="1" xr:uid="{00000000-0005-0000-0000-0000E66F0000}"/>
    <cellStyle name="Comma [0] 12242" xfId="28615" hidden="1" xr:uid="{00000000-0005-0000-0000-0000E86F0000}"/>
    <cellStyle name="Comma [0] 12243" xfId="28604" hidden="1" xr:uid="{00000000-0005-0000-0000-0000DD6F0000}"/>
    <cellStyle name="Comma [0] 12244" xfId="28612" hidden="1" xr:uid="{00000000-0005-0000-0000-0000E56F0000}"/>
    <cellStyle name="Comma [0] 12245" xfId="28510" hidden="1" xr:uid="{00000000-0005-0000-0000-00007F6F0000}"/>
    <cellStyle name="Comma [0] 12246" xfId="28598" hidden="1" xr:uid="{00000000-0005-0000-0000-0000D76F0000}"/>
    <cellStyle name="Comma [0] 12247" xfId="28631" hidden="1" xr:uid="{00000000-0005-0000-0000-0000F86F0000}"/>
    <cellStyle name="Comma [0] 12248" xfId="28639" hidden="1" xr:uid="{00000000-0005-0000-0000-000000700000}"/>
    <cellStyle name="Comma [0] 12249" xfId="28548" hidden="1" xr:uid="{00000000-0005-0000-0000-0000A56F0000}"/>
    <cellStyle name="Comma [0] 1225" xfId="4226" hidden="1" xr:uid="{00000000-0005-0000-0000-0000A3100000}"/>
    <cellStyle name="Comma [0] 12250" xfId="28627" hidden="1" xr:uid="{00000000-0005-0000-0000-0000F46F0000}"/>
    <cellStyle name="Comma [0] 12251" xfId="28648" hidden="1" xr:uid="{00000000-0005-0000-0000-000009700000}"/>
    <cellStyle name="Comma [0] 12252" xfId="28650" hidden="1" xr:uid="{00000000-0005-0000-0000-00000B700000}"/>
    <cellStyle name="Comma [0] 12253" xfId="28609" hidden="1" xr:uid="{00000000-0005-0000-0000-0000E26F0000}"/>
    <cellStyle name="Comma [0] 12254" xfId="28554" hidden="1" xr:uid="{00000000-0005-0000-0000-0000AB6F0000}"/>
    <cellStyle name="Comma [0] 12255" xfId="28607" hidden="1" xr:uid="{00000000-0005-0000-0000-0000E06F0000}"/>
    <cellStyle name="Comma [0] 12256" xfId="28591" hidden="1" xr:uid="{00000000-0005-0000-0000-0000D06F0000}"/>
    <cellStyle name="Comma [0] 12257" xfId="28587" hidden="1" xr:uid="{00000000-0005-0000-0000-0000CC6F0000}"/>
    <cellStyle name="Comma [0] 12258" xfId="28658" hidden="1" xr:uid="{00000000-0005-0000-0000-000013700000}"/>
    <cellStyle name="Comma [0] 12259" xfId="28524" hidden="1" xr:uid="{00000000-0005-0000-0000-00008D6F0000}"/>
    <cellStyle name="Comma [0] 1226" xfId="4529" hidden="1" xr:uid="{00000000-0005-0000-0000-0000D2110000}"/>
    <cellStyle name="Comma [0] 12260" xfId="28517" hidden="1" xr:uid="{00000000-0005-0000-0000-0000866F0000}"/>
    <cellStyle name="Comma [0] 12261" xfId="28666" hidden="1" xr:uid="{00000000-0005-0000-0000-00001B700000}"/>
    <cellStyle name="Comma [0] 12262" xfId="28668" hidden="1" xr:uid="{00000000-0005-0000-0000-00001D700000}"/>
    <cellStyle name="Comma [0] 12263" xfId="28617" hidden="1" xr:uid="{00000000-0005-0000-0000-0000EA6F0000}"/>
    <cellStyle name="Comma [0] 12264" xfId="28593" hidden="1" xr:uid="{00000000-0005-0000-0000-0000D26F0000}"/>
    <cellStyle name="Comma [0] 12265" xfId="28628" hidden="1" xr:uid="{00000000-0005-0000-0000-0000F56F0000}"/>
    <cellStyle name="Comma [0] 12266" xfId="28560" hidden="1" xr:uid="{00000000-0005-0000-0000-0000B16F0000}"/>
    <cellStyle name="Comma [0] 12267" xfId="28630" hidden="1" xr:uid="{00000000-0005-0000-0000-0000F76F0000}"/>
    <cellStyle name="Comma [0] 12268" xfId="28675" hidden="1" xr:uid="{00000000-0005-0000-0000-000024700000}"/>
    <cellStyle name="Comma [0] 12269" xfId="28618" hidden="1" xr:uid="{00000000-0005-0000-0000-0000EB6F0000}"/>
    <cellStyle name="Comma [0] 1227" xfId="4536" hidden="1" xr:uid="{00000000-0005-0000-0000-0000D9110000}"/>
    <cellStyle name="Comma [0] 12270" xfId="28575" hidden="1" xr:uid="{00000000-0005-0000-0000-0000C06F0000}"/>
    <cellStyle name="Comma [0] 12271" xfId="28681" hidden="1" xr:uid="{00000000-0005-0000-0000-00002A700000}"/>
    <cellStyle name="Comma [0] 12272" xfId="28683" hidden="1" xr:uid="{00000000-0005-0000-0000-00002C700000}"/>
    <cellStyle name="Comma [0] 12273" xfId="28636" hidden="1" xr:uid="{00000000-0005-0000-0000-0000FD6F0000}"/>
    <cellStyle name="Comma [0] 12274" xfId="28642" hidden="1" xr:uid="{00000000-0005-0000-0000-000003700000}"/>
    <cellStyle name="Comma [0] 12275" xfId="28523" hidden="1" xr:uid="{00000000-0005-0000-0000-00008C6F0000}"/>
    <cellStyle name="Comma [0] 12276" xfId="28592" hidden="1" xr:uid="{00000000-0005-0000-0000-0000D16F0000}"/>
    <cellStyle name="Comma [0] 12277" xfId="28600" hidden="1" xr:uid="{00000000-0005-0000-0000-0000D96F0000}"/>
    <cellStyle name="Comma [0] 12278" xfId="28689" hidden="1" xr:uid="{00000000-0005-0000-0000-000032700000}"/>
    <cellStyle name="Comma [0] 12279" xfId="28603" hidden="1" xr:uid="{00000000-0005-0000-0000-0000DC6F0000}"/>
    <cellStyle name="Comma [0] 1228" xfId="4538" hidden="1" xr:uid="{00000000-0005-0000-0000-0000DB110000}"/>
    <cellStyle name="Comma [0] 12280" xfId="28563" hidden="1" xr:uid="{00000000-0005-0000-0000-0000B46F0000}"/>
    <cellStyle name="Comma [0] 12281" xfId="28694" hidden="1" xr:uid="{00000000-0005-0000-0000-000037700000}"/>
    <cellStyle name="Comma [0] 12282" xfId="28696" hidden="1" xr:uid="{00000000-0005-0000-0000-000039700000}"/>
    <cellStyle name="Comma [0] 12283" xfId="28655" hidden="1" xr:uid="{00000000-0005-0000-0000-000010700000}"/>
    <cellStyle name="Comma [0] 12284" xfId="28661" hidden="1" xr:uid="{00000000-0005-0000-0000-000016700000}"/>
    <cellStyle name="Comma [0] 12285" xfId="28562" hidden="1" xr:uid="{00000000-0005-0000-0000-0000B36F0000}"/>
    <cellStyle name="Comma [0] 12286" xfId="28643" hidden="1" xr:uid="{00000000-0005-0000-0000-000004700000}"/>
    <cellStyle name="Comma [0] 12287" xfId="28622" hidden="1" xr:uid="{00000000-0005-0000-0000-0000EF6F0000}"/>
    <cellStyle name="Comma [0] 12288" xfId="28700" hidden="1" xr:uid="{00000000-0005-0000-0000-00003D700000}"/>
    <cellStyle name="Comma [0] 12289" xfId="28641" hidden="1" xr:uid="{00000000-0005-0000-0000-000002700000}"/>
    <cellStyle name="Comma [0] 1229" xfId="4528" hidden="1" xr:uid="{00000000-0005-0000-0000-0000D1110000}"/>
    <cellStyle name="Comma [0] 12290" xfId="28579" hidden="1" xr:uid="{00000000-0005-0000-0000-0000C46F0000}"/>
    <cellStyle name="Comma [0] 12291" xfId="28707" hidden="1" xr:uid="{00000000-0005-0000-0000-000044700000}"/>
    <cellStyle name="Comma [0] 12292" xfId="28709" hidden="1" xr:uid="{00000000-0005-0000-0000-000046700000}"/>
    <cellStyle name="Comma [0] 12293" xfId="28673" hidden="1" xr:uid="{00000000-0005-0000-0000-000022700000}"/>
    <cellStyle name="Comma [0] 12294" xfId="28678" hidden="1" xr:uid="{00000000-0005-0000-0000-000027700000}"/>
    <cellStyle name="Comma [0] 12295" xfId="28507" hidden="1" xr:uid="{00000000-0005-0000-0000-00007C6F0000}"/>
    <cellStyle name="Comma [0] 12296" xfId="28662" hidden="1" xr:uid="{00000000-0005-0000-0000-000017700000}"/>
    <cellStyle name="Comma [0] 12297" xfId="28567" hidden="1" xr:uid="{00000000-0005-0000-0000-0000B86F0000}"/>
    <cellStyle name="Comma [0] 12298" xfId="28713" hidden="1" xr:uid="{00000000-0005-0000-0000-00004A700000}"/>
    <cellStyle name="Comma [0] 12299" xfId="28660" hidden="1" xr:uid="{00000000-0005-0000-0000-000015700000}"/>
    <cellStyle name="Comma [0] 123" xfId="2251" hidden="1" xr:uid="{00000000-0005-0000-0000-0000EC080000}"/>
    <cellStyle name="Comma [0] 1230" xfId="4534" hidden="1" xr:uid="{00000000-0005-0000-0000-0000D7110000}"/>
    <cellStyle name="Comma [0] 12300" xfId="28599" hidden="1" xr:uid="{00000000-0005-0000-0000-0000D86F0000}"/>
    <cellStyle name="Comma [0] 12301" xfId="28717" hidden="1" xr:uid="{00000000-0005-0000-0000-00004E700000}"/>
    <cellStyle name="Comma [0] 12302" xfId="28719" hidden="1" xr:uid="{00000000-0005-0000-0000-000050700000}"/>
    <cellStyle name="Comma [0] 12303" xfId="28687" hidden="1" xr:uid="{00000000-0005-0000-0000-000030700000}"/>
    <cellStyle name="Comma [0] 12304" xfId="28691" hidden="1" xr:uid="{00000000-0005-0000-0000-000034700000}"/>
    <cellStyle name="Comma [0] 12305" xfId="28581" hidden="1" xr:uid="{00000000-0005-0000-0000-0000C66F0000}"/>
    <cellStyle name="Comma [0] 12306" xfId="28679" hidden="1" xr:uid="{00000000-0005-0000-0000-000028700000}"/>
    <cellStyle name="Comma [0] 12307" xfId="28571" hidden="1" xr:uid="{00000000-0005-0000-0000-0000BC6F0000}"/>
    <cellStyle name="Comma [0] 12308" xfId="28723" hidden="1" xr:uid="{00000000-0005-0000-0000-000054700000}"/>
    <cellStyle name="Comma [0] 12309" xfId="28677" hidden="1" xr:uid="{00000000-0005-0000-0000-000026700000}"/>
    <cellStyle name="Comma [0] 1231" xfId="4541" hidden="1" xr:uid="{00000000-0005-0000-0000-0000DE110000}"/>
    <cellStyle name="Comma [0] 12310" xfId="28646" hidden="1" xr:uid="{00000000-0005-0000-0000-000007700000}"/>
    <cellStyle name="Comma [0] 12311" xfId="28727" hidden="1" xr:uid="{00000000-0005-0000-0000-000058700000}"/>
    <cellStyle name="Comma [0] 12312" xfId="28729" hidden="1" xr:uid="{00000000-0005-0000-0000-00005A700000}"/>
    <cellStyle name="Comma [0] 12313" xfId="28715" hidden="1" xr:uid="{00000000-0005-0000-0000-00004C700000}"/>
    <cellStyle name="Comma [0] 12314" xfId="28702" hidden="1" xr:uid="{00000000-0005-0000-0000-00003F700000}"/>
    <cellStyle name="Comma [0] 12315" xfId="28726" hidden="1" xr:uid="{00000000-0005-0000-0000-000057700000}"/>
    <cellStyle name="Comma [0] 12316" xfId="28692" hidden="1" xr:uid="{00000000-0005-0000-0000-000035700000}"/>
    <cellStyle name="Comma [0] 12317" xfId="28664" hidden="1" xr:uid="{00000000-0005-0000-0000-000019700000}"/>
    <cellStyle name="Comma [0] 12318" xfId="28731" hidden="1" xr:uid="{00000000-0005-0000-0000-00005C700000}"/>
    <cellStyle name="Comma [0] 12319" xfId="28688" hidden="1" xr:uid="{00000000-0005-0000-0000-000031700000}"/>
    <cellStyle name="Comma [0] 1232" xfId="4543" hidden="1" xr:uid="{00000000-0005-0000-0000-0000E0110000}"/>
    <cellStyle name="Comma [0] 12320" xfId="28722" hidden="1" xr:uid="{00000000-0005-0000-0000-000053700000}"/>
    <cellStyle name="Comma [0] 12321" xfId="28735" hidden="1" xr:uid="{00000000-0005-0000-0000-000060700000}"/>
    <cellStyle name="Comma [0] 12322" xfId="28737" hidden="1" xr:uid="{00000000-0005-0000-0000-000062700000}"/>
    <cellStyle name="Comma [0] 12323" xfId="28605" hidden="1" xr:uid="{00000000-0005-0000-0000-0000DE6F0000}"/>
    <cellStyle name="Comma [0] 12324" xfId="28725" hidden="1" xr:uid="{00000000-0005-0000-0000-000056700000}"/>
    <cellStyle name="Comma [0] 12325" xfId="28665" hidden="1" xr:uid="{00000000-0005-0000-0000-00001A700000}"/>
    <cellStyle name="Comma [0] 12326" xfId="28699" hidden="1" xr:uid="{00000000-0005-0000-0000-00003C700000}"/>
    <cellStyle name="Comma [0] 12327" xfId="28712" hidden="1" xr:uid="{00000000-0005-0000-0000-000049700000}"/>
    <cellStyle name="Comma [0] 12328" xfId="28740" hidden="1" xr:uid="{00000000-0005-0000-0000-000065700000}"/>
    <cellStyle name="Comma [0] 12329" xfId="28703" hidden="1" xr:uid="{00000000-0005-0000-0000-000040700000}"/>
    <cellStyle name="Comma [0] 1233" xfId="4318" hidden="1" xr:uid="{00000000-0005-0000-0000-0000FF100000}"/>
    <cellStyle name="Comma [0] 12330" xfId="28663" hidden="1" xr:uid="{00000000-0005-0000-0000-000018700000}"/>
    <cellStyle name="Comma [0] 12331" xfId="28743" hidden="1" xr:uid="{00000000-0005-0000-0000-000068700000}"/>
    <cellStyle name="Comma [0] 12332" xfId="28745" hidden="1" xr:uid="{00000000-0005-0000-0000-00006A700000}"/>
    <cellStyle name="Comma [0] 12333" xfId="28464" hidden="1" xr:uid="{00000000-0005-0000-0000-0000516F0000}"/>
    <cellStyle name="Comma [0] 12334" xfId="28446" hidden="1" xr:uid="{00000000-0005-0000-0000-00003F6F0000}"/>
    <cellStyle name="Comma [0] 12335" xfId="28749" hidden="1" xr:uid="{00000000-0005-0000-0000-00006E700000}"/>
    <cellStyle name="Comma [0] 12336" xfId="28756" hidden="1" xr:uid="{00000000-0005-0000-0000-000075700000}"/>
    <cellStyle name="Comma [0] 12337" xfId="28758" hidden="1" xr:uid="{00000000-0005-0000-0000-000077700000}"/>
    <cellStyle name="Comma [0] 12338" xfId="28748" hidden="1" xr:uid="{00000000-0005-0000-0000-00006D700000}"/>
    <cellStyle name="Comma [0] 12339" xfId="28754" hidden="1" xr:uid="{00000000-0005-0000-0000-000073700000}"/>
    <cellStyle name="Comma [0] 1234" xfId="4274" hidden="1" xr:uid="{00000000-0005-0000-0000-0000D3100000}"/>
    <cellStyle name="Comma [0] 12340" xfId="28761" hidden="1" xr:uid="{00000000-0005-0000-0000-00007A700000}"/>
    <cellStyle name="Comma [0] 12341" xfId="28763" hidden="1" xr:uid="{00000000-0005-0000-0000-00007C700000}"/>
    <cellStyle name="Comma [0] 12342" xfId="28538" hidden="1" xr:uid="{00000000-0005-0000-0000-00009B6F0000}"/>
    <cellStyle name="Comma [0] 12343" xfId="28494" hidden="1" xr:uid="{00000000-0005-0000-0000-00006F6F0000}"/>
    <cellStyle name="Comma [0] 12344" xfId="28774" hidden="1" xr:uid="{00000000-0005-0000-0000-000087700000}"/>
    <cellStyle name="Comma [0] 12345" xfId="28783" hidden="1" xr:uid="{00000000-0005-0000-0000-000090700000}"/>
    <cellStyle name="Comma [0] 12346" xfId="28794" hidden="1" xr:uid="{00000000-0005-0000-0000-00009B700000}"/>
    <cellStyle name="Comma [0] 12347" xfId="28800" hidden="1" xr:uid="{00000000-0005-0000-0000-0000A1700000}"/>
    <cellStyle name="Comma [0] 12348" xfId="28782" hidden="1" xr:uid="{00000000-0005-0000-0000-00008F700000}"/>
    <cellStyle name="Comma [0] 12349" xfId="28792" hidden="1" xr:uid="{00000000-0005-0000-0000-000099700000}"/>
    <cellStyle name="Comma [0] 1235" xfId="4554" hidden="1" xr:uid="{00000000-0005-0000-0000-0000EB110000}"/>
    <cellStyle name="Comma [0] 12350" xfId="28812" hidden="1" xr:uid="{00000000-0005-0000-0000-0000AD700000}"/>
    <cellStyle name="Comma [0] 12351" xfId="28814" hidden="1" xr:uid="{00000000-0005-0000-0000-0000AF700000}"/>
    <cellStyle name="Comma [0] 12352" xfId="28765" hidden="1" xr:uid="{00000000-0005-0000-0000-00007E700000}"/>
    <cellStyle name="Comma [0] 12353" xfId="28459" hidden="1" xr:uid="{00000000-0005-0000-0000-00004C6F0000}"/>
    <cellStyle name="Comma [0] 12354" xfId="28768" hidden="1" xr:uid="{00000000-0005-0000-0000-000081700000}"/>
    <cellStyle name="Comma [0] 12355" xfId="28493" hidden="1" xr:uid="{00000000-0005-0000-0000-00006E6F0000}"/>
    <cellStyle name="Comma [0] 12356" xfId="28492" hidden="1" xr:uid="{00000000-0005-0000-0000-00006D6F0000}"/>
    <cellStyle name="Comma [0] 12357" xfId="28819" hidden="1" xr:uid="{00000000-0005-0000-0000-0000B4700000}"/>
    <cellStyle name="Comma [0] 12358" xfId="28461" hidden="1" xr:uid="{00000000-0005-0000-0000-00004E6F0000}"/>
    <cellStyle name="Comma [0] 12359" xfId="28495" hidden="1" xr:uid="{00000000-0005-0000-0000-0000706F0000}"/>
    <cellStyle name="Comma [0] 1236" xfId="4563" hidden="1" xr:uid="{00000000-0005-0000-0000-0000F4110000}"/>
    <cellStyle name="Comma [0] 12360" xfId="28831" hidden="1" xr:uid="{00000000-0005-0000-0000-0000C0700000}"/>
    <cellStyle name="Comma [0] 12361" xfId="28833" hidden="1" xr:uid="{00000000-0005-0000-0000-0000C2700000}"/>
    <cellStyle name="Comma [0] 12362" xfId="28822" hidden="1" xr:uid="{00000000-0005-0000-0000-0000B7700000}"/>
    <cellStyle name="Comma [0] 12363" xfId="28830" hidden="1" xr:uid="{00000000-0005-0000-0000-0000BF700000}"/>
    <cellStyle name="Comma [0] 12364" xfId="28457" hidden="1" xr:uid="{00000000-0005-0000-0000-00004A6F0000}"/>
    <cellStyle name="Comma [0] 12365" xfId="28816" hidden="1" xr:uid="{00000000-0005-0000-0000-0000B1700000}"/>
    <cellStyle name="Comma [0] 12366" xfId="28849" hidden="1" xr:uid="{00000000-0005-0000-0000-0000D2700000}"/>
    <cellStyle name="Comma [0] 12367" xfId="28857" hidden="1" xr:uid="{00000000-0005-0000-0000-0000DA700000}"/>
    <cellStyle name="Comma [0] 12368" xfId="28766" hidden="1" xr:uid="{00000000-0005-0000-0000-00007F700000}"/>
    <cellStyle name="Comma [0] 12369" xfId="28845" hidden="1" xr:uid="{00000000-0005-0000-0000-0000CE700000}"/>
    <cellStyle name="Comma [0] 1237" xfId="4574" hidden="1" xr:uid="{00000000-0005-0000-0000-0000FF110000}"/>
    <cellStyle name="Comma [0] 12370" xfId="28866" hidden="1" xr:uid="{00000000-0005-0000-0000-0000E3700000}"/>
    <cellStyle name="Comma [0] 12371" xfId="28868" hidden="1" xr:uid="{00000000-0005-0000-0000-0000E5700000}"/>
    <cellStyle name="Comma [0] 12372" xfId="28827" hidden="1" xr:uid="{00000000-0005-0000-0000-0000BC700000}"/>
    <cellStyle name="Comma [0] 12373" xfId="28772" hidden="1" xr:uid="{00000000-0005-0000-0000-000085700000}"/>
    <cellStyle name="Comma [0] 12374" xfId="28825" hidden="1" xr:uid="{00000000-0005-0000-0000-0000BA700000}"/>
    <cellStyle name="Comma [0] 12375" xfId="28809" hidden="1" xr:uid="{00000000-0005-0000-0000-0000AA700000}"/>
    <cellStyle name="Comma [0] 12376" xfId="28805" hidden="1" xr:uid="{00000000-0005-0000-0000-0000A6700000}"/>
    <cellStyle name="Comma [0] 12377" xfId="28876" hidden="1" xr:uid="{00000000-0005-0000-0000-0000ED700000}"/>
    <cellStyle name="Comma [0] 12378" xfId="28449" hidden="1" xr:uid="{00000000-0005-0000-0000-0000426F0000}"/>
    <cellStyle name="Comma [0] 12379" xfId="28537" hidden="1" xr:uid="{00000000-0005-0000-0000-00009A6F0000}"/>
    <cellStyle name="Comma [0] 1238" xfId="4580" hidden="1" xr:uid="{00000000-0005-0000-0000-000005120000}"/>
    <cellStyle name="Comma [0] 12380" xfId="28884" hidden="1" xr:uid="{00000000-0005-0000-0000-0000F5700000}"/>
    <cellStyle name="Comma [0] 12381" xfId="28886" hidden="1" xr:uid="{00000000-0005-0000-0000-0000F7700000}"/>
    <cellStyle name="Comma [0] 12382" xfId="28835" hidden="1" xr:uid="{00000000-0005-0000-0000-0000C4700000}"/>
    <cellStyle name="Comma [0] 12383" xfId="28811" hidden="1" xr:uid="{00000000-0005-0000-0000-0000AC700000}"/>
    <cellStyle name="Comma [0] 12384" xfId="28846" hidden="1" xr:uid="{00000000-0005-0000-0000-0000CF700000}"/>
    <cellStyle name="Comma [0] 12385" xfId="28778" hidden="1" xr:uid="{00000000-0005-0000-0000-00008B700000}"/>
    <cellStyle name="Comma [0] 12386" xfId="28848" hidden="1" xr:uid="{00000000-0005-0000-0000-0000D1700000}"/>
    <cellStyle name="Comma [0] 12387" xfId="28893" hidden="1" xr:uid="{00000000-0005-0000-0000-0000FE700000}"/>
    <cellStyle name="Comma [0] 12388" xfId="28836" hidden="1" xr:uid="{00000000-0005-0000-0000-0000C5700000}"/>
    <cellStyle name="Comma [0] 12389" xfId="28793" hidden="1" xr:uid="{00000000-0005-0000-0000-00009A700000}"/>
    <cellStyle name="Comma [0] 1239" xfId="4562" hidden="1" xr:uid="{00000000-0005-0000-0000-0000F3110000}"/>
    <cellStyle name="Comma [0] 12390" xfId="28899" hidden="1" xr:uid="{00000000-0005-0000-0000-000004710000}"/>
    <cellStyle name="Comma [0] 12391" xfId="28901" hidden="1" xr:uid="{00000000-0005-0000-0000-000006710000}"/>
    <cellStyle name="Comma [0] 12392" xfId="28854" hidden="1" xr:uid="{00000000-0005-0000-0000-0000D7700000}"/>
    <cellStyle name="Comma [0] 12393" xfId="28860" hidden="1" xr:uid="{00000000-0005-0000-0000-0000DD700000}"/>
    <cellStyle name="Comma [0] 12394" xfId="28486" hidden="1" xr:uid="{00000000-0005-0000-0000-0000676F0000}"/>
    <cellStyle name="Comma [0] 12395" xfId="28810" hidden="1" xr:uid="{00000000-0005-0000-0000-0000AB700000}"/>
    <cellStyle name="Comma [0] 12396" xfId="28818" hidden="1" xr:uid="{00000000-0005-0000-0000-0000B3700000}"/>
    <cellStyle name="Comma [0] 12397" xfId="28907" hidden="1" xr:uid="{00000000-0005-0000-0000-00000C710000}"/>
    <cellStyle name="Comma [0] 12398" xfId="28821" hidden="1" xr:uid="{00000000-0005-0000-0000-0000B6700000}"/>
    <cellStyle name="Comma [0] 12399" xfId="28781" hidden="1" xr:uid="{00000000-0005-0000-0000-00008E700000}"/>
    <cellStyle name="Comma [0] 124" xfId="2349" hidden="1" xr:uid="{00000000-0005-0000-0000-00004E090000}"/>
    <cellStyle name="Comma [0] 1240" xfId="4572" hidden="1" xr:uid="{00000000-0005-0000-0000-0000FD110000}"/>
    <cellStyle name="Comma [0] 12400" xfId="28912" hidden="1" xr:uid="{00000000-0005-0000-0000-000011710000}"/>
    <cellStyle name="Comma [0] 12401" xfId="28914" hidden="1" xr:uid="{00000000-0005-0000-0000-000013710000}"/>
    <cellStyle name="Comma [0] 12402" xfId="28873" hidden="1" xr:uid="{00000000-0005-0000-0000-0000EA700000}"/>
    <cellStyle name="Comma [0] 12403" xfId="28879" hidden="1" xr:uid="{00000000-0005-0000-0000-0000F0700000}"/>
    <cellStyle name="Comma [0] 12404" xfId="28780" hidden="1" xr:uid="{00000000-0005-0000-0000-00008D700000}"/>
    <cellStyle name="Comma [0] 12405" xfId="28861" hidden="1" xr:uid="{00000000-0005-0000-0000-0000DE700000}"/>
    <cellStyle name="Comma [0] 12406" xfId="28840" hidden="1" xr:uid="{00000000-0005-0000-0000-0000C9700000}"/>
    <cellStyle name="Comma [0] 12407" xfId="28918" hidden="1" xr:uid="{00000000-0005-0000-0000-000017710000}"/>
    <cellStyle name="Comma [0] 12408" xfId="28859" hidden="1" xr:uid="{00000000-0005-0000-0000-0000DC700000}"/>
    <cellStyle name="Comma [0] 12409" xfId="28797" hidden="1" xr:uid="{00000000-0005-0000-0000-00009E700000}"/>
    <cellStyle name="Comma [0] 1241" xfId="4592" hidden="1" xr:uid="{00000000-0005-0000-0000-000011120000}"/>
    <cellStyle name="Comma [0] 12410" xfId="28925" hidden="1" xr:uid="{00000000-0005-0000-0000-00001E710000}"/>
    <cellStyle name="Comma [0] 12411" xfId="28927" hidden="1" xr:uid="{00000000-0005-0000-0000-000020710000}"/>
    <cellStyle name="Comma [0] 12412" xfId="28891" hidden="1" xr:uid="{00000000-0005-0000-0000-0000FC700000}"/>
    <cellStyle name="Comma [0] 12413" xfId="28896" hidden="1" xr:uid="{00000000-0005-0000-0000-000001710000}"/>
    <cellStyle name="Comma [0] 12414" xfId="28460" hidden="1" xr:uid="{00000000-0005-0000-0000-00004D6F0000}"/>
    <cellStyle name="Comma [0] 12415" xfId="28880" hidden="1" xr:uid="{00000000-0005-0000-0000-0000F1700000}"/>
    <cellStyle name="Comma [0] 12416" xfId="28785" hidden="1" xr:uid="{00000000-0005-0000-0000-000092700000}"/>
    <cellStyle name="Comma [0] 12417" xfId="28931" hidden="1" xr:uid="{00000000-0005-0000-0000-000024710000}"/>
    <cellStyle name="Comma [0] 12418" xfId="28878" hidden="1" xr:uid="{00000000-0005-0000-0000-0000EF700000}"/>
    <cellStyle name="Comma [0] 12419" xfId="28817" hidden="1" xr:uid="{00000000-0005-0000-0000-0000B2700000}"/>
    <cellStyle name="Comma [0] 1242" xfId="4594" hidden="1" xr:uid="{00000000-0005-0000-0000-000013120000}"/>
    <cellStyle name="Comma [0] 12420" xfId="28935" hidden="1" xr:uid="{00000000-0005-0000-0000-000028710000}"/>
    <cellStyle name="Comma [0] 12421" xfId="28937" hidden="1" xr:uid="{00000000-0005-0000-0000-00002A710000}"/>
    <cellStyle name="Comma [0] 12422" xfId="28905" hidden="1" xr:uid="{00000000-0005-0000-0000-00000A710000}"/>
    <cellStyle name="Comma [0] 12423" xfId="28909" hidden="1" xr:uid="{00000000-0005-0000-0000-00000E710000}"/>
    <cellStyle name="Comma [0] 12424" xfId="28799" hidden="1" xr:uid="{00000000-0005-0000-0000-0000A0700000}"/>
    <cellStyle name="Comma [0] 12425" xfId="28897" hidden="1" xr:uid="{00000000-0005-0000-0000-000002710000}"/>
    <cellStyle name="Comma [0] 12426" xfId="28789" hidden="1" xr:uid="{00000000-0005-0000-0000-000096700000}"/>
    <cellStyle name="Comma [0] 12427" xfId="28941" hidden="1" xr:uid="{00000000-0005-0000-0000-00002E710000}"/>
    <cellStyle name="Comma [0] 12428" xfId="28895" hidden="1" xr:uid="{00000000-0005-0000-0000-000000710000}"/>
    <cellStyle name="Comma [0] 12429" xfId="28864" hidden="1" xr:uid="{00000000-0005-0000-0000-0000E1700000}"/>
    <cellStyle name="Comma [0] 1243" xfId="4545" hidden="1" xr:uid="{00000000-0005-0000-0000-0000E2110000}"/>
    <cellStyle name="Comma [0] 12430" xfId="28945" hidden="1" xr:uid="{00000000-0005-0000-0000-000032710000}"/>
    <cellStyle name="Comma [0] 12431" xfId="28947" hidden="1" xr:uid="{00000000-0005-0000-0000-000034710000}"/>
    <cellStyle name="Comma [0] 12432" xfId="28933" hidden="1" xr:uid="{00000000-0005-0000-0000-000026710000}"/>
    <cellStyle name="Comma [0] 12433" xfId="28920" hidden="1" xr:uid="{00000000-0005-0000-0000-000019710000}"/>
    <cellStyle name="Comma [0] 12434" xfId="28944" hidden="1" xr:uid="{00000000-0005-0000-0000-000031710000}"/>
    <cellStyle name="Comma [0] 12435" xfId="28910" hidden="1" xr:uid="{00000000-0005-0000-0000-00000F710000}"/>
    <cellStyle name="Comma [0] 12436" xfId="28882" hidden="1" xr:uid="{00000000-0005-0000-0000-0000F3700000}"/>
    <cellStyle name="Comma [0] 12437" xfId="28949" hidden="1" xr:uid="{00000000-0005-0000-0000-000036710000}"/>
    <cellStyle name="Comma [0] 12438" xfId="28906" hidden="1" xr:uid="{00000000-0005-0000-0000-00000B710000}"/>
    <cellStyle name="Comma [0] 12439" xfId="28940" hidden="1" xr:uid="{00000000-0005-0000-0000-00002D710000}"/>
    <cellStyle name="Comma [0] 1244" xfId="4239" hidden="1" xr:uid="{00000000-0005-0000-0000-0000B0100000}"/>
    <cellStyle name="Comma [0] 12440" xfId="28953" hidden="1" xr:uid="{00000000-0005-0000-0000-00003A710000}"/>
    <cellStyle name="Comma [0] 12441" xfId="28955" hidden="1" xr:uid="{00000000-0005-0000-0000-00003C710000}"/>
    <cellStyle name="Comma [0] 12442" xfId="28823" hidden="1" xr:uid="{00000000-0005-0000-0000-0000B8700000}"/>
    <cellStyle name="Comma [0] 12443" xfId="28943" hidden="1" xr:uid="{00000000-0005-0000-0000-000030710000}"/>
    <cellStyle name="Comma [0] 12444" xfId="28883" hidden="1" xr:uid="{00000000-0005-0000-0000-0000F4700000}"/>
    <cellStyle name="Comma [0] 12445" xfId="28917" hidden="1" xr:uid="{00000000-0005-0000-0000-000016710000}"/>
    <cellStyle name="Comma [0] 12446" xfId="28930" hidden="1" xr:uid="{00000000-0005-0000-0000-000023710000}"/>
    <cellStyle name="Comma [0] 12447" xfId="28958" hidden="1" xr:uid="{00000000-0005-0000-0000-00003F710000}"/>
    <cellStyle name="Comma [0] 12448" xfId="28921" hidden="1" xr:uid="{00000000-0005-0000-0000-00001A710000}"/>
    <cellStyle name="Comma [0] 12449" xfId="28881" hidden="1" xr:uid="{00000000-0005-0000-0000-0000F2700000}"/>
    <cellStyle name="Comma [0] 1245" xfId="4548" hidden="1" xr:uid="{00000000-0005-0000-0000-0000E5110000}"/>
    <cellStyle name="Comma [0] 12450" xfId="28960" hidden="1" xr:uid="{00000000-0005-0000-0000-000041710000}"/>
    <cellStyle name="Comma [0] 12451" xfId="28962" hidden="1" xr:uid="{00000000-0005-0000-0000-000043710000}"/>
    <cellStyle name="Comma [0] 12452" xfId="28474" hidden="1" xr:uid="{00000000-0005-0000-0000-00005B6F0000}"/>
    <cellStyle name="Comma [0] 12453" xfId="28471" hidden="1" xr:uid="{00000000-0005-0000-0000-0000586F0000}"/>
    <cellStyle name="Comma [0] 12454" xfId="28968" hidden="1" xr:uid="{00000000-0005-0000-0000-000049710000}"/>
    <cellStyle name="Comma [0] 12455" xfId="28974" hidden="1" xr:uid="{00000000-0005-0000-0000-00004F710000}"/>
    <cellStyle name="Comma [0] 12456" xfId="28976" hidden="1" xr:uid="{00000000-0005-0000-0000-000051710000}"/>
    <cellStyle name="Comma [0] 12457" xfId="28967" hidden="1" xr:uid="{00000000-0005-0000-0000-000048710000}"/>
    <cellStyle name="Comma [0] 12458" xfId="28972" hidden="1" xr:uid="{00000000-0005-0000-0000-00004D710000}"/>
    <cellStyle name="Comma [0] 12459" xfId="28978" hidden="1" xr:uid="{00000000-0005-0000-0000-000053710000}"/>
    <cellStyle name="Comma [0] 1246" xfId="4273" hidden="1" xr:uid="{00000000-0005-0000-0000-0000D2100000}"/>
    <cellStyle name="Comma [0] 12460" xfId="28980" hidden="1" xr:uid="{00000000-0005-0000-0000-000055710000}"/>
    <cellStyle name="Comma [0] 12461" xfId="28497" hidden="1" xr:uid="{00000000-0005-0000-0000-0000726F0000}"/>
    <cellStyle name="Comma [0] 12462" xfId="28499" hidden="1" xr:uid="{00000000-0005-0000-0000-0000746F0000}"/>
    <cellStyle name="Comma [0] 12463" xfId="28991" hidden="1" xr:uid="{00000000-0005-0000-0000-000060710000}"/>
    <cellStyle name="Comma [0] 12464" xfId="29000" hidden="1" xr:uid="{00000000-0005-0000-0000-000069710000}"/>
    <cellStyle name="Comma [0] 12465" xfId="29011" hidden="1" xr:uid="{00000000-0005-0000-0000-000074710000}"/>
    <cellStyle name="Comma [0] 12466" xfId="29017" hidden="1" xr:uid="{00000000-0005-0000-0000-00007A710000}"/>
    <cellStyle name="Comma [0] 12467" xfId="28999" hidden="1" xr:uid="{00000000-0005-0000-0000-000068710000}"/>
    <cellStyle name="Comma [0] 12468" xfId="29009" hidden="1" xr:uid="{00000000-0005-0000-0000-000072710000}"/>
    <cellStyle name="Comma [0] 12469" xfId="29029" hidden="1" xr:uid="{00000000-0005-0000-0000-000086710000}"/>
    <cellStyle name="Comma [0] 1247" xfId="4272" hidden="1" xr:uid="{00000000-0005-0000-0000-0000D1100000}"/>
    <cellStyle name="Comma [0] 12470" xfId="29031" hidden="1" xr:uid="{00000000-0005-0000-0000-000088710000}"/>
    <cellStyle name="Comma [0] 12471" xfId="28982" hidden="1" xr:uid="{00000000-0005-0000-0000-000057710000}"/>
    <cellStyle name="Comma [0] 12472" xfId="28479" hidden="1" xr:uid="{00000000-0005-0000-0000-0000606F0000}"/>
    <cellStyle name="Comma [0] 12473" xfId="28985" hidden="1" xr:uid="{00000000-0005-0000-0000-00005A710000}"/>
    <cellStyle name="Comma [0] 12474" xfId="28484" hidden="1" xr:uid="{00000000-0005-0000-0000-0000656F0000}"/>
    <cellStyle name="Comma [0] 12475" xfId="28468" hidden="1" xr:uid="{00000000-0005-0000-0000-0000556F0000}"/>
    <cellStyle name="Comma [0] 12476" xfId="29036" hidden="1" xr:uid="{00000000-0005-0000-0000-00008D710000}"/>
    <cellStyle name="Comma [0] 12477" xfId="28477" hidden="1" xr:uid="{00000000-0005-0000-0000-00005E6F0000}"/>
    <cellStyle name="Comma [0] 12478" xfId="28498" hidden="1" xr:uid="{00000000-0005-0000-0000-0000736F0000}"/>
    <cellStyle name="Comma [0] 12479" xfId="29048" hidden="1" xr:uid="{00000000-0005-0000-0000-000099710000}"/>
    <cellStyle name="Comma [0] 1248" xfId="4599" hidden="1" xr:uid="{00000000-0005-0000-0000-000018120000}"/>
    <cellStyle name="Comma [0] 12480" xfId="29050" hidden="1" xr:uid="{00000000-0005-0000-0000-00009B710000}"/>
    <cellStyle name="Comma [0] 12481" xfId="29039" hidden="1" xr:uid="{00000000-0005-0000-0000-000090710000}"/>
    <cellStyle name="Comma [0] 12482" xfId="29047" hidden="1" xr:uid="{00000000-0005-0000-0000-000098710000}"/>
    <cellStyle name="Comma [0] 12483" xfId="28481" hidden="1" xr:uid="{00000000-0005-0000-0000-0000626F0000}"/>
    <cellStyle name="Comma [0] 12484" xfId="29033" hidden="1" xr:uid="{00000000-0005-0000-0000-00008A710000}"/>
    <cellStyle name="Comma [0] 12485" xfId="29066" hidden="1" xr:uid="{00000000-0005-0000-0000-0000AB710000}"/>
    <cellStyle name="Comma [0] 12486" xfId="29074" hidden="1" xr:uid="{00000000-0005-0000-0000-0000B3710000}"/>
    <cellStyle name="Comma [0] 12487" xfId="28983" hidden="1" xr:uid="{00000000-0005-0000-0000-000058710000}"/>
    <cellStyle name="Comma [0] 12488" xfId="29062" hidden="1" xr:uid="{00000000-0005-0000-0000-0000A7710000}"/>
    <cellStyle name="Comma [0] 12489" xfId="29083" hidden="1" xr:uid="{00000000-0005-0000-0000-0000BC710000}"/>
    <cellStyle name="Comma [0] 1249" xfId="4241" hidden="1" xr:uid="{00000000-0005-0000-0000-0000B2100000}"/>
    <cellStyle name="Comma [0] 12490" xfId="29085" hidden="1" xr:uid="{00000000-0005-0000-0000-0000BE710000}"/>
    <cellStyle name="Comma [0] 12491" xfId="29044" hidden="1" xr:uid="{00000000-0005-0000-0000-000095710000}"/>
    <cellStyle name="Comma [0] 12492" xfId="28989" hidden="1" xr:uid="{00000000-0005-0000-0000-00005E710000}"/>
    <cellStyle name="Comma [0] 12493" xfId="29042" hidden="1" xr:uid="{00000000-0005-0000-0000-000093710000}"/>
    <cellStyle name="Comma [0] 12494" xfId="29026" hidden="1" xr:uid="{00000000-0005-0000-0000-000083710000}"/>
    <cellStyle name="Comma [0] 12495" xfId="29022" hidden="1" xr:uid="{00000000-0005-0000-0000-00007F710000}"/>
    <cellStyle name="Comma [0] 12496" xfId="29093" hidden="1" xr:uid="{00000000-0005-0000-0000-0000C6710000}"/>
    <cellStyle name="Comma [0] 12497" xfId="28965" hidden="1" xr:uid="{00000000-0005-0000-0000-000046710000}"/>
    <cellStyle name="Comma [0] 12498" xfId="28447" hidden="1" xr:uid="{00000000-0005-0000-0000-0000406F0000}"/>
    <cellStyle name="Comma [0] 12499" xfId="29101" hidden="1" xr:uid="{00000000-0005-0000-0000-0000CE710000}"/>
    <cellStyle name="Comma [0] 125" xfId="2241" hidden="1" xr:uid="{00000000-0005-0000-0000-0000E2080000}"/>
    <cellStyle name="Comma [0] 1250" xfId="4275" hidden="1" xr:uid="{00000000-0005-0000-0000-0000D4100000}"/>
    <cellStyle name="Comma [0] 12500" xfId="29103" hidden="1" xr:uid="{00000000-0005-0000-0000-0000D0710000}"/>
    <cellStyle name="Comma [0] 12501" xfId="29052" hidden="1" xr:uid="{00000000-0005-0000-0000-00009D710000}"/>
    <cellStyle name="Comma [0] 12502" xfId="29028" hidden="1" xr:uid="{00000000-0005-0000-0000-000085710000}"/>
    <cellStyle name="Comma [0] 12503" xfId="29063" hidden="1" xr:uid="{00000000-0005-0000-0000-0000A8710000}"/>
    <cellStyle name="Comma [0] 12504" xfId="28995" hidden="1" xr:uid="{00000000-0005-0000-0000-000064710000}"/>
    <cellStyle name="Comma [0] 12505" xfId="29065" hidden="1" xr:uid="{00000000-0005-0000-0000-0000AA710000}"/>
    <cellStyle name="Comma [0] 12506" xfId="29110" hidden="1" xr:uid="{00000000-0005-0000-0000-0000D7710000}"/>
    <cellStyle name="Comma [0] 12507" xfId="29053" hidden="1" xr:uid="{00000000-0005-0000-0000-00009E710000}"/>
    <cellStyle name="Comma [0] 12508" xfId="29010" hidden="1" xr:uid="{00000000-0005-0000-0000-000073710000}"/>
    <cellStyle name="Comma [0] 12509" xfId="29116" hidden="1" xr:uid="{00000000-0005-0000-0000-0000DD710000}"/>
    <cellStyle name="Comma [0] 1251" xfId="4611" hidden="1" xr:uid="{00000000-0005-0000-0000-000024120000}"/>
    <cellStyle name="Comma [0] 12510" xfId="29118" hidden="1" xr:uid="{00000000-0005-0000-0000-0000DF710000}"/>
    <cellStyle name="Comma [0] 12511" xfId="29071" hidden="1" xr:uid="{00000000-0005-0000-0000-0000B0710000}"/>
    <cellStyle name="Comma [0] 12512" xfId="29077" hidden="1" xr:uid="{00000000-0005-0000-0000-0000B6710000}"/>
    <cellStyle name="Comma [0] 12513" xfId="28964" hidden="1" xr:uid="{00000000-0005-0000-0000-000045710000}"/>
    <cellStyle name="Comma [0] 12514" xfId="29027" hidden="1" xr:uid="{00000000-0005-0000-0000-000084710000}"/>
    <cellStyle name="Comma [0] 12515" xfId="29035" hidden="1" xr:uid="{00000000-0005-0000-0000-00008C710000}"/>
    <cellStyle name="Comma [0] 12516" xfId="29124" hidden="1" xr:uid="{00000000-0005-0000-0000-0000E5710000}"/>
    <cellStyle name="Comma [0] 12517" xfId="29038" hidden="1" xr:uid="{00000000-0005-0000-0000-00008F710000}"/>
    <cellStyle name="Comma [0] 12518" xfId="28998" hidden="1" xr:uid="{00000000-0005-0000-0000-000067710000}"/>
    <cellStyle name="Comma [0] 12519" xfId="29129" hidden="1" xr:uid="{00000000-0005-0000-0000-0000EA710000}"/>
    <cellStyle name="Comma [0] 1252" xfId="4613" hidden="1" xr:uid="{00000000-0005-0000-0000-000026120000}"/>
    <cellStyle name="Comma [0] 12520" xfId="29131" hidden="1" xr:uid="{00000000-0005-0000-0000-0000EC710000}"/>
    <cellStyle name="Comma [0] 12521" xfId="29090" hidden="1" xr:uid="{00000000-0005-0000-0000-0000C3710000}"/>
    <cellStyle name="Comma [0] 12522" xfId="29096" hidden="1" xr:uid="{00000000-0005-0000-0000-0000C9710000}"/>
    <cellStyle name="Comma [0] 12523" xfId="28997" hidden="1" xr:uid="{00000000-0005-0000-0000-000066710000}"/>
    <cellStyle name="Comma [0] 12524" xfId="29078" hidden="1" xr:uid="{00000000-0005-0000-0000-0000B7710000}"/>
    <cellStyle name="Comma [0] 12525" xfId="29057" hidden="1" xr:uid="{00000000-0005-0000-0000-0000A2710000}"/>
    <cellStyle name="Comma [0] 12526" xfId="29135" hidden="1" xr:uid="{00000000-0005-0000-0000-0000F0710000}"/>
    <cellStyle name="Comma [0] 12527" xfId="29076" hidden="1" xr:uid="{00000000-0005-0000-0000-0000B5710000}"/>
    <cellStyle name="Comma [0] 12528" xfId="29014" hidden="1" xr:uid="{00000000-0005-0000-0000-000077710000}"/>
    <cellStyle name="Comma [0] 12529" xfId="29142" hidden="1" xr:uid="{00000000-0005-0000-0000-0000F7710000}"/>
    <cellStyle name="Comma [0] 1253" xfId="4602" hidden="1" xr:uid="{00000000-0005-0000-0000-00001B120000}"/>
    <cellStyle name="Comma [0] 12530" xfId="29144" hidden="1" xr:uid="{00000000-0005-0000-0000-0000F9710000}"/>
    <cellStyle name="Comma [0] 12531" xfId="29108" hidden="1" xr:uid="{00000000-0005-0000-0000-0000D5710000}"/>
    <cellStyle name="Comma [0] 12532" xfId="29113" hidden="1" xr:uid="{00000000-0005-0000-0000-0000DA710000}"/>
    <cellStyle name="Comma [0] 12533" xfId="28478" hidden="1" xr:uid="{00000000-0005-0000-0000-00005F6F0000}"/>
    <cellStyle name="Comma [0] 12534" xfId="29097" hidden="1" xr:uid="{00000000-0005-0000-0000-0000CA710000}"/>
    <cellStyle name="Comma [0] 12535" xfId="29002" hidden="1" xr:uid="{00000000-0005-0000-0000-00006B710000}"/>
    <cellStyle name="Comma [0] 12536" xfId="29148" hidden="1" xr:uid="{00000000-0005-0000-0000-0000FD710000}"/>
    <cellStyle name="Comma [0] 12537" xfId="29095" hidden="1" xr:uid="{00000000-0005-0000-0000-0000C8710000}"/>
    <cellStyle name="Comma [0] 12538" xfId="29034" hidden="1" xr:uid="{00000000-0005-0000-0000-00008B710000}"/>
    <cellStyle name="Comma [0] 12539" xfId="29152" hidden="1" xr:uid="{00000000-0005-0000-0000-000001720000}"/>
    <cellStyle name="Comma [0] 1254" xfId="4610" hidden="1" xr:uid="{00000000-0005-0000-0000-000023120000}"/>
    <cellStyle name="Comma [0] 12540" xfId="29154" hidden="1" xr:uid="{00000000-0005-0000-0000-000003720000}"/>
    <cellStyle name="Comma [0] 12541" xfId="29122" hidden="1" xr:uid="{00000000-0005-0000-0000-0000E3710000}"/>
    <cellStyle name="Comma [0] 12542" xfId="29126" hidden="1" xr:uid="{00000000-0005-0000-0000-0000E7710000}"/>
    <cellStyle name="Comma [0] 12543" xfId="29016" hidden="1" xr:uid="{00000000-0005-0000-0000-000079710000}"/>
    <cellStyle name="Comma [0] 12544" xfId="29114" hidden="1" xr:uid="{00000000-0005-0000-0000-0000DB710000}"/>
    <cellStyle name="Comma [0] 12545" xfId="29006" hidden="1" xr:uid="{00000000-0005-0000-0000-00006F710000}"/>
    <cellStyle name="Comma [0] 12546" xfId="29158" hidden="1" xr:uid="{00000000-0005-0000-0000-000007720000}"/>
    <cellStyle name="Comma [0] 12547" xfId="29112" hidden="1" xr:uid="{00000000-0005-0000-0000-0000D9710000}"/>
    <cellStyle name="Comma [0] 12548" xfId="29081" hidden="1" xr:uid="{00000000-0005-0000-0000-0000BA710000}"/>
    <cellStyle name="Comma [0] 12549" xfId="29162" hidden="1" xr:uid="{00000000-0005-0000-0000-00000B720000}"/>
    <cellStyle name="Comma [0] 1255" xfId="4237" hidden="1" xr:uid="{00000000-0005-0000-0000-0000AE100000}"/>
    <cellStyle name="Comma [0] 12550" xfId="29164" hidden="1" xr:uid="{00000000-0005-0000-0000-00000D720000}"/>
    <cellStyle name="Comma [0] 12551" xfId="29150" hidden="1" xr:uid="{00000000-0005-0000-0000-0000FF710000}"/>
    <cellStyle name="Comma [0] 12552" xfId="29137" hidden="1" xr:uid="{00000000-0005-0000-0000-0000F2710000}"/>
    <cellStyle name="Comma [0] 12553" xfId="29161" hidden="1" xr:uid="{00000000-0005-0000-0000-00000A720000}"/>
    <cellStyle name="Comma [0] 12554" xfId="29127" hidden="1" xr:uid="{00000000-0005-0000-0000-0000E8710000}"/>
    <cellStyle name="Comma [0] 12555" xfId="29099" hidden="1" xr:uid="{00000000-0005-0000-0000-0000CC710000}"/>
    <cellStyle name="Comma [0] 12556" xfId="29166" hidden="1" xr:uid="{00000000-0005-0000-0000-00000F720000}"/>
    <cellStyle name="Comma [0] 12557" xfId="29123" hidden="1" xr:uid="{00000000-0005-0000-0000-0000E4710000}"/>
    <cellStyle name="Comma [0] 12558" xfId="29157" hidden="1" xr:uid="{00000000-0005-0000-0000-000006720000}"/>
    <cellStyle name="Comma [0] 12559" xfId="29170" hidden="1" xr:uid="{00000000-0005-0000-0000-000013720000}"/>
    <cellStyle name="Comma [0] 1256" xfId="4596" hidden="1" xr:uid="{00000000-0005-0000-0000-000015120000}"/>
    <cellStyle name="Comma [0] 12560" xfId="29172" hidden="1" xr:uid="{00000000-0005-0000-0000-000015720000}"/>
    <cellStyle name="Comma [0] 12561" xfId="29040" hidden="1" xr:uid="{00000000-0005-0000-0000-000091710000}"/>
    <cellStyle name="Comma [0] 12562" xfId="29160" hidden="1" xr:uid="{00000000-0005-0000-0000-000009720000}"/>
    <cellStyle name="Comma [0] 12563" xfId="29100" hidden="1" xr:uid="{00000000-0005-0000-0000-0000CD710000}"/>
    <cellStyle name="Comma [0] 12564" xfId="29134" hidden="1" xr:uid="{00000000-0005-0000-0000-0000EF710000}"/>
    <cellStyle name="Comma [0] 12565" xfId="29147" hidden="1" xr:uid="{00000000-0005-0000-0000-0000FC710000}"/>
    <cellStyle name="Comma [0] 12566" xfId="29175" hidden="1" xr:uid="{00000000-0005-0000-0000-000018720000}"/>
    <cellStyle name="Comma [0] 12567" xfId="29138" hidden="1" xr:uid="{00000000-0005-0000-0000-0000F3710000}"/>
    <cellStyle name="Comma [0] 12568" xfId="29098" hidden="1" xr:uid="{00000000-0005-0000-0000-0000CB710000}"/>
    <cellStyle name="Comma [0] 12569" xfId="29177" hidden="1" xr:uid="{00000000-0005-0000-0000-00001A720000}"/>
    <cellStyle name="Comma [0] 1257" xfId="4629" hidden="1" xr:uid="{00000000-0005-0000-0000-000036120000}"/>
    <cellStyle name="Comma [0] 12570" xfId="29179" hidden="1" xr:uid="{00000000-0005-0000-0000-00001C720000}"/>
    <cellStyle name="Comma [0] 12571" xfId="28532" hidden="1" xr:uid="{00000000-0005-0000-0000-0000956F0000}"/>
    <cellStyle name="Comma [0] 12572" xfId="28488" hidden="1" xr:uid="{00000000-0005-0000-0000-0000696F0000}"/>
    <cellStyle name="Comma [0] 12573" xfId="29185" hidden="1" xr:uid="{00000000-0005-0000-0000-000022720000}"/>
    <cellStyle name="Comma [0] 12574" xfId="29191" hidden="1" xr:uid="{00000000-0005-0000-0000-000028720000}"/>
    <cellStyle name="Comma [0] 12575" xfId="29193" hidden="1" xr:uid="{00000000-0005-0000-0000-00002A720000}"/>
    <cellStyle name="Comma [0] 12576" xfId="29184" hidden="1" xr:uid="{00000000-0005-0000-0000-000021720000}"/>
    <cellStyle name="Comma [0] 12577" xfId="29189" hidden="1" xr:uid="{00000000-0005-0000-0000-000026720000}"/>
    <cellStyle name="Comma [0] 12578" xfId="29195" hidden="1" xr:uid="{00000000-0005-0000-0000-00002C720000}"/>
    <cellStyle name="Comma [0] 12579" xfId="29197" hidden="1" xr:uid="{00000000-0005-0000-0000-00002E720000}"/>
    <cellStyle name="Comma [0] 1258" xfId="4637" hidden="1" xr:uid="{00000000-0005-0000-0000-00003E120000}"/>
    <cellStyle name="Comma [0] 12580" xfId="28489" hidden="1" xr:uid="{00000000-0005-0000-0000-00006A6F0000}"/>
    <cellStyle name="Comma [0] 12581" xfId="28467" hidden="1" xr:uid="{00000000-0005-0000-0000-0000546F0000}"/>
    <cellStyle name="Comma [0] 12582" xfId="29208" hidden="1" xr:uid="{00000000-0005-0000-0000-000039720000}"/>
    <cellStyle name="Comma [0] 12583" xfId="29217" hidden="1" xr:uid="{00000000-0005-0000-0000-000042720000}"/>
    <cellStyle name="Comma [0] 12584" xfId="29228" hidden="1" xr:uid="{00000000-0005-0000-0000-00004D720000}"/>
    <cellStyle name="Comma [0] 12585" xfId="29234" hidden="1" xr:uid="{00000000-0005-0000-0000-000053720000}"/>
    <cellStyle name="Comma [0] 12586" xfId="29216" hidden="1" xr:uid="{00000000-0005-0000-0000-000041720000}"/>
    <cellStyle name="Comma [0] 12587" xfId="29226" hidden="1" xr:uid="{00000000-0005-0000-0000-00004B720000}"/>
    <cellStyle name="Comma [0] 12588" xfId="29246" hidden="1" xr:uid="{00000000-0005-0000-0000-00005F720000}"/>
    <cellStyle name="Comma [0] 12589" xfId="29248" hidden="1" xr:uid="{00000000-0005-0000-0000-000061720000}"/>
    <cellStyle name="Comma [0] 1259" xfId="4546" hidden="1" xr:uid="{00000000-0005-0000-0000-0000E3110000}"/>
    <cellStyle name="Comma [0] 12590" xfId="29199" hidden="1" xr:uid="{00000000-0005-0000-0000-000030720000}"/>
    <cellStyle name="Comma [0] 12591" xfId="28455" hidden="1" xr:uid="{00000000-0005-0000-0000-0000486F0000}"/>
    <cellStyle name="Comma [0] 12592" xfId="29202" hidden="1" xr:uid="{00000000-0005-0000-0000-000033720000}"/>
    <cellStyle name="Comma [0] 12593" xfId="28466" hidden="1" xr:uid="{00000000-0005-0000-0000-0000536F0000}"/>
    <cellStyle name="Comma [0] 12594" xfId="28465" hidden="1" xr:uid="{00000000-0005-0000-0000-0000526F0000}"/>
    <cellStyle name="Comma [0] 12595" xfId="29253" hidden="1" xr:uid="{00000000-0005-0000-0000-000066720000}"/>
    <cellStyle name="Comma [0] 12596" xfId="28541" hidden="1" xr:uid="{00000000-0005-0000-0000-00009E6F0000}"/>
    <cellStyle name="Comma [0] 12597" xfId="28742" hidden="1" xr:uid="{00000000-0005-0000-0000-000067700000}"/>
    <cellStyle name="Comma [0] 12598" xfId="29265" hidden="1" xr:uid="{00000000-0005-0000-0000-000072720000}"/>
    <cellStyle name="Comma [0] 12599" xfId="29267" hidden="1" xr:uid="{00000000-0005-0000-0000-000074720000}"/>
    <cellStyle name="Comma [0] 126" xfId="2393" hidden="1" xr:uid="{00000000-0005-0000-0000-00007A090000}"/>
    <cellStyle name="Comma [0] 1260" xfId="4625" hidden="1" xr:uid="{00000000-0005-0000-0000-000032120000}"/>
    <cellStyle name="Comma [0] 12600" xfId="29256" hidden="1" xr:uid="{00000000-0005-0000-0000-000069720000}"/>
    <cellStyle name="Comma [0] 12601" xfId="29264" hidden="1" xr:uid="{00000000-0005-0000-0000-000071720000}"/>
    <cellStyle name="Comma [0] 12602" xfId="28751" hidden="1" xr:uid="{00000000-0005-0000-0000-000070700000}"/>
    <cellStyle name="Comma [0] 12603" xfId="29250" hidden="1" xr:uid="{00000000-0005-0000-0000-000063720000}"/>
    <cellStyle name="Comma [0] 12604" xfId="29283" hidden="1" xr:uid="{00000000-0005-0000-0000-000084720000}"/>
    <cellStyle name="Comma [0] 12605" xfId="29291" hidden="1" xr:uid="{00000000-0005-0000-0000-00008C720000}"/>
    <cellStyle name="Comma [0] 12606" xfId="29200" hidden="1" xr:uid="{00000000-0005-0000-0000-000031720000}"/>
    <cellStyle name="Comma [0] 12607" xfId="29279" hidden="1" xr:uid="{00000000-0005-0000-0000-000080720000}"/>
    <cellStyle name="Comma [0] 12608" xfId="29300" hidden="1" xr:uid="{00000000-0005-0000-0000-000095720000}"/>
    <cellStyle name="Comma [0] 12609" xfId="29302" hidden="1" xr:uid="{00000000-0005-0000-0000-000097720000}"/>
    <cellStyle name="Comma [0] 1261" xfId="4646" hidden="1" xr:uid="{00000000-0005-0000-0000-000047120000}"/>
    <cellStyle name="Comma [0] 12610" xfId="29261" hidden="1" xr:uid="{00000000-0005-0000-0000-00006E720000}"/>
    <cellStyle name="Comma [0] 12611" xfId="29206" hidden="1" xr:uid="{00000000-0005-0000-0000-000037720000}"/>
    <cellStyle name="Comma [0] 12612" xfId="29259" hidden="1" xr:uid="{00000000-0005-0000-0000-00006C720000}"/>
    <cellStyle name="Comma [0] 12613" xfId="29243" hidden="1" xr:uid="{00000000-0005-0000-0000-00005C720000}"/>
    <cellStyle name="Comma [0] 12614" xfId="29239" hidden="1" xr:uid="{00000000-0005-0000-0000-000058720000}"/>
    <cellStyle name="Comma [0] 12615" xfId="29310" hidden="1" xr:uid="{00000000-0005-0000-0000-00009F720000}"/>
    <cellStyle name="Comma [0] 12616" xfId="29182" hidden="1" xr:uid="{00000000-0005-0000-0000-00001F720000}"/>
    <cellStyle name="Comma [0] 12617" xfId="28490" hidden="1" xr:uid="{00000000-0005-0000-0000-00006B6F0000}"/>
    <cellStyle name="Comma [0] 12618" xfId="29318" hidden="1" xr:uid="{00000000-0005-0000-0000-0000A7720000}"/>
    <cellStyle name="Comma [0] 12619" xfId="29320" hidden="1" xr:uid="{00000000-0005-0000-0000-0000A9720000}"/>
    <cellStyle name="Comma [0] 1262" xfId="4648" hidden="1" xr:uid="{00000000-0005-0000-0000-000049120000}"/>
    <cellStyle name="Comma [0] 12620" xfId="29269" hidden="1" xr:uid="{00000000-0005-0000-0000-000076720000}"/>
    <cellStyle name="Comma [0] 12621" xfId="29245" hidden="1" xr:uid="{00000000-0005-0000-0000-00005E720000}"/>
    <cellStyle name="Comma [0] 12622" xfId="29280" hidden="1" xr:uid="{00000000-0005-0000-0000-000081720000}"/>
    <cellStyle name="Comma [0] 12623" xfId="29212" hidden="1" xr:uid="{00000000-0005-0000-0000-00003D720000}"/>
    <cellStyle name="Comma [0] 12624" xfId="29282" hidden="1" xr:uid="{00000000-0005-0000-0000-000083720000}"/>
    <cellStyle name="Comma [0] 12625" xfId="29327" hidden="1" xr:uid="{00000000-0005-0000-0000-0000B0720000}"/>
    <cellStyle name="Comma [0] 12626" xfId="29270" hidden="1" xr:uid="{00000000-0005-0000-0000-000077720000}"/>
    <cellStyle name="Comma [0] 12627" xfId="29227" hidden="1" xr:uid="{00000000-0005-0000-0000-00004C720000}"/>
    <cellStyle name="Comma [0] 12628" xfId="29333" hidden="1" xr:uid="{00000000-0005-0000-0000-0000B6720000}"/>
    <cellStyle name="Comma [0] 12629" xfId="29335" hidden="1" xr:uid="{00000000-0005-0000-0000-0000B8720000}"/>
    <cellStyle name="Comma [0] 1263" xfId="4607" hidden="1" xr:uid="{00000000-0005-0000-0000-000020120000}"/>
    <cellStyle name="Comma [0] 12630" xfId="29288" hidden="1" xr:uid="{00000000-0005-0000-0000-000089720000}"/>
    <cellStyle name="Comma [0] 12631" xfId="29294" hidden="1" xr:uid="{00000000-0005-0000-0000-00008F720000}"/>
    <cellStyle name="Comma [0] 12632" xfId="29181" hidden="1" xr:uid="{00000000-0005-0000-0000-00001E720000}"/>
    <cellStyle name="Comma [0] 12633" xfId="29244" hidden="1" xr:uid="{00000000-0005-0000-0000-00005D720000}"/>
    <cellStyle name="Comma [0] 12634" xfId="29252" hidden="1" xr:uid="{00000000-0005-0000-0000-000065720000}"/>
    <cellStyle name="Comma [0] 12635" xfId="29341" hidden="1" xr:uid="{00000000-0005-0000-0000-0000BE720000}"/>
    <cellStyle name="Comma [0] 12636" xfId="29255" hidden="1" xr:uid="{00000000-0005-0000-0000-000068720000}"/>
    <cellStyle name="Comma [0] 12637" xfId="29215" hidden="1" xr:uid="{00000000-0005-0000-0000-000040720000}"/>
    <cellStyle name="Comma [0] 12638" xfId="29346" hidden="1" xr:uid="{00000000-0005-0000-0000-0000C3720000}"/>
    <cellStyle name="Comma [0] 12639" xfId="29348" hidden="1" xr:uid="{00000000-0005-0000-0000-0000C5720000}"/>
    <cellStyle name="Comma [0] 1264" xfId="4552" hidden="1" xr:uid="{00000000-0005-0000-0000-0000E9110000}"/>
    <cellStyle name="Comma [0] 12640" xfId="29307" hidden="1" xr:uid="{00000000-0005-0000-0000-00009C720000}"/>
    <cellStyle name="Comma [0] 12641" xfId="29313" hidden="1" xr:uid="{00000000-0005-0000-0000-0000A2720000}"/>
    <cellStyle name="Comma [0] 12642" xfId="29214" hidden="1" xr:uid="{00000000-0005-0000-0000-00003F720000}"/>
    <cellStyle name="Comma [0] 12643" xfId="29295" hidden="1" xr:uid="{00000000-0005-0000-0000-000090720000}"/>
    <cellStyle name="Comma [0] 12644" xfId="29274" hidden="1" xr:uid="{00000000-0005-0000-0000-00007B720000}"/>
    <cellStyle name="Comma [0] 12645" xfId="29352" hidden="1" xr:uid="{00000000-0005-0000-0000-0000C9720000}"/>
    <cellStyle name="Comma [0] 12646" xfId="29293" hidden="1" xr:uid="{00000000-0005-0000-0000-00008E720000}"/>
    <cellStyle name="Comma [0] 12647" xfId="29231" hidden="1" xr:uid="{00000000-0005-0000-0000-000050720000}"/>
    <cellStyle name="Comma [0] 12648" xfId="29359" hidden="1" xr:uid="{00000000-0005-0000-0000-0000D0720000}"/>
    <cellStyle name="Comma [0] 12649" xfId="29361" hidden="1" xr:uid="{00000000-0005-0000-0000-0000D2720000}"/>
    <cellStyle name="Comma [0] 1265" xfId="4605" hidden="1" xr:uid="{00000000-0005-0000-0000-00001E120000}"/>
    <cellStyle name="Comma [0] 12650" xfId="29325" hidden="1" xr:uid="{00000000-0005-0000-0000-0000AE720000}"/>
    <cellStyle name="Comma [0] 12651" xfId="29330" hidden="1" xr:uid="{00000000-0005-0000-0000-0000B3720000}"/>
    <cellStyle name="Comma [0] 12652" xfId="28760" hidden="1" xr:uid="{00000000-0005-0000-0000-000079700000}"/>
    <cellStyle name="Comma [0] 12653" xfId="29314" hidden="1" xr:uid="{00000000-0005-0000-0000-0000A3720000}"/>
    <cellStyle name="Comma [0] 12654" xfId="29219" hidden="1" xr:uid="{00000000-0005-0000-0000-000044720000}"/>
    <cellStyle name="Comma [0] 12655" xfId="29365" hidden="1" xr:uid="{00000000-0005-0000-0000-0000D6720000}"/>
    <cellStyle name="Comma [0] 12656" xfId="29312" hidden="1" xr:uid="{00000000-0005-0000-0000-0000A1720000}"/>
    <cellStyle name="Comma [0] 12657" xfId="29251" hidden="1" xr:uid="{00000000-0005-0000-0000-000064720000}"/>
    <cellStyle name="Comma [0] 12658" xfId="29369" hidden="1" xr:uid="{00000000-0005-0000-0000-0000DA720000}"/>
    <cellStyle name="Comma [0] 12659" xfId="29371" hidden="1" xr:uid="{00000000-0005-0000-0000-0000DC720000}"/>
    <cellStyle name="Comma [0] 1266" xfId="4589" hidden="1" xr:uid="{00000000-0005-0000-0000-00000E120000}"/>
    <cellStyle name="Comma [0] 12660" xfId="29339" hidden="1" xr:uid="{00000000-0005-0000-0000-0000BC720000}"/>
    <cellStyle name="Comma [0] 12661" xfId="29343" hidden="1" xr:uid="{00000000-0005-0000-0000-0000C0720000}"/>
    <cellStyle name="Comma [0] 12662" xfId="29233" hidden="1" xr:uid="{00000000-0005-0000-0000-000052720000}"/>
    <cellStyle name="Comma [0] 12663" xfId="29331" hidden="1" xr:uid="{00000000-0005-0000-0000-0000B4720000}"/>
    <cellStyle name="Comma [0] 12664" xfId="29223" hidden="1" xr:uid="{00000000-0005-0000-0000-000048720000}"/>
    <cellStyle name="Comma [0] 12665" xfId="29375" hidden="1" xr:uid="{00000000-0005-0000-0000-0000E0720000}"/>
    <cellStyle name="Comma [0] 12666" xfId="29329" hidden="1" xr:uid="{00000000-0005-0000-0000-0000B2720000}"/>
    <cellStyle name="Comma [0] 12667" xfId="29298" hidden="1" xr:uid="{00000000-0005-0000-0000-000093720000}"/>
    <cellStyle name="Comma [0] 12668" xfId="29379" hidden="1" xr:uid="{00000000-0005-0000-0000-0000E4720000}"/>
    <cellStyle name="Comma [0] 12669" xfId="29381" hidden="1" xr:uid="{00000000-0005-0000-0000-0000E6720000}"/>
    <cellStyle name="Comma [0] 1267" xfId="4585" hidden="1" xr:uid="{00000000-0005-0000-0000-00000A120000}"/>
    <cellStyle name="Comma [0] 12670" xfId="29367" hidden="1" xr:uid="{00000000-0005-0000-0000-0000D8720000}"/>
    <cellStyle name="Comma [0] 12671" xfId="29354" hidden="1" xr:uid="{00000000-0005-0000-0000-0000CB720000}"/>
    <cellStyle name="Comma [0] 12672" xfId="29378" hidden="1" xr:uid="{00000000-0005-0000-0000-0000E3720000}"/>
    <cellStyle name="Comma [0] 12673" xfId="29344" hidden="1" xr:uid="{00000000-0005-0000-0000-0000C1720000}"/>
    <cellStyle name="Comma [0] 12674" xfId="29316" hidden="1" xr:uid="{00000000-0005-0000-0000-0000A5720000}"/>
    <cellStyle name="Comma [0] 12675" xfId="29383" hidden="1" xr:uid="{00000000-0005-0000-0000-0000E8720000}"/>
    <cellStyle name="Comma [0] 12676" xfId="29340" hidden="1" xr:uid="{00000000-0005-0000-0000-0000BD720000}"/>
    <cellStyle name="Comma [0] 12677" xfId="29374" hidden="1" xr:uid="{00000000-0005-0000-0000-0000DF720000}"/>
    <cellStyle name="Comma [0] 12678" xfId="29387" hidden="1" xr:uid="{00000000-0005-0000-0000-0000EC720000}"/>
    <cellStyle name="Comma [0] 12679" xfId="29389" hidden="1" xr:uid="{00000000-0005-0000-0000-0000EE720000}"/>
    <cellStyle name="Comma [0] 1268" xfId="4656" hidden="1" xr:uid="{00000000-0005-0000-0000-000051120000}"/>
    <cellStyle name="Comma [0] 12680" xfId="29257" hidden="1" xr:uid="{00000000-0005-0000-0000-00006A720000}"/>
    <cellStyle name="Comma [0] 12681" xfId="29377" hidden="1" xr:uid="{00000000-0005-0000-0000-0000E2720000}"/>
    <cellStyle name="Comma [0] 12682" xfId="29317" hidden="1" xr:uid="{00000000-0005-0000-0000-0000A6720000}"/>
    <cellStyle name="Comma [0] 12683" xfId="29351" hidden="1" xr:uid="{00000000-0005-0000-0000-0000C8720000}"/>
    <cellStyle name="Comma [0] 12684" xfId="29364" hidden="1" xr:uid="{00000000-0005-0000-0000-0000D5720000}"/>
    <cellStyle name="Comma [0] 12685" xfId="29392" hidden="1" xr:uid="{00000000-0005-0000-0000-0000F1720000}"/>
    <cellStyle name="Comma [0] 12686" xfId="29355" hidden="1" xr:uid="{00000000-0005-0000-0000-0000CC720000}"/>
    <cellStyle name="Comma [0] 12687" xfId="29315" hidden="1" xr:uid="{00000000-0005-0000-0000-0000A4720000}"/>
    <cellStyle name="Comma [0] 12688" xfId="29394" hidden="1" xr:uid="{00000000-0005-0000-0000-0000F3720000}"/>
    <cellStyle name="Comma [0] 12689" xfId="29396" hidden="1" xr:uid="{00000000-0005-0000-0000-0000F5720000}"/>
    <cellStyle name="Comma [0] 1269" xfId="4229" hidden="1" xr:uid="{00000000-0005-0000-0000-0000A6100000}"/>
    <cellStyle name="Comma [0] 12690" xfId="14714" hidden="1" xr:uid="{00000000-0005-0000-0000-00009B390000}"/>
    <cellStyle name="Comma [0] 12691" xfId="29398" hidden="1" xr:uid="{00000000-0005-0000-0000-0000F7720000}"/>
    <cellStyle name="Comma [0] 12692" xfId="29400" hidden="1" xr:uid="{00000000-0005-0000-0000-0000F9720000}"/>
    <cellStyle name="Comma [0] 12693" xfId="29402" hidden="1" xr:uid="{00000000-0005-0000-0000-0000FB720000}"/>
    <cellStyle name="Comma [0] 12694" xfId="29404" hidden="1" xr:uid="{00000000-0005-0000-0000-0000FD720000}"/>
    <cellStyle name="Comma [0] 12695" xfId="29406" hidden="1" xr:uid="{00000000-0005-0000-0000-0000FF720000}"/>
    <cellStyle name="Comma [0] 127" xfId="2347" hidden="1" xr:uid="{00000000-0005-0000-0000-00004C090000}"/>
    <cellStyle name="Comma [0] 1270" xfId="4317" hidden="1" xr:uid="{00000000-0005-0000-0000-0000FE100000}"/>
    <cellStyle name="Comma [0] 1271" xfId="4664" hidden="1" xr:uid="{00000000-0005-0000-0000-000059120000}"/>
    <cellStyle name="Comma [0] 1272" xfId="4666" hidden="1" xr:uid="{00000000-0005-0000-0000-00005B120000}"/>
    <cellStyle name="Comma [0] 1273" xfId="4615" hidden="1" xr:uid="{00000000-0005-0000-0000-000028120000}"/>
    <cellStyle name="Comma [0] 1274" xfId="4591" hidden="1" xr:uid="{00000000-0005-0000-0000-000010120000}"/>
    <cellStyle name="Comma [0] 1275" xfId="4626" hidden="1" xr:uid="{00000000-0005-0000-0000-000033120000}"/>
    <cellStyle name="Comma [0] 1276" xfId="4558" hidden="1" xr:uid="{00000000-0005-0000-0000-0000EF110000}"/>
    <cellStyle name="Comma [0] 1277" xfId="4628" hidden="1" xr:uid="{00000000-0005-0000-0000-000035120000}"/>
    <cellStyle name="Comma [0] 1278" xfId="4673" hidden="1" xr:uid="{00000000-0005-0000-0000-000062120000}"/>
    <cellStyle name="Comma [0] 1279" xfId="4616" hidden="1" xr:uid="{00000000-0005-0000-0000-000029120000}"/>
    <cellStyle name="Comma [0] 128" xfId="2316" hidden="1" xr:uid="{00000000-0005-0000-0000-00002D090000}"/>
    <cellStyle name="Comma [0] 1280" xfId="4573" hidden="1" xr:uid="{00000000-0005-0000-0000-0000FE110000}"/>
    <cellStyle name="Comma [0] 1281" xfId="4679" hidden="1" xr:uid="{00000000-0005-0000-0000-000068120000}"/>
    <cellStyle name="Comma [0] 1282" xfId="4681" hidden="1" xr:uid="{00000000-0005-0000-0000-00006A120000}"/>
    <cellStyle name="Comma [0] 1283" xfId="4634" hidden="1" xr:uid="{00000000-0005-0000-0000-00003B120000}"/>
    <cellStyle name="Comma [0] 1284" xfId="4640" hidden="1" xr:uid="{00000000-0005-0000-0000-000041120000}"/>
    <cellStyle name="Comma [0] 1285" xfId="4266" hidden="1" xr:uid="{00000000-0005-0000-0000-0000CB100000}"/>
    <cellStyle name="Comma [0] 1286" xfId="4590" hidden="1" xr:uid="{00000000-0005-0000-0000-00000F120000}"/>
    <cellStyle name="Comma [0] 1287" xfId="4598" hidden="1" xr:uid="{00000000-0005-0000-0000-000017120000}"/>
    <cellStyle name="Comma [0] 1288" xfId="4687" hidden="1" xr:uid="{00000000-0005-0000-0000-000070120000}"/>
    <cellStyle name="Comma [0] 1289" xfId="4601" hidden="1" xr:uid="{00000000-0005-0000-0000-00001A120000}"/>
    <cellStyle name="Comma [0] 129" xfId="2397" hidden="1" xr:uid="{00000000-0005-0000-0000-00007E090000}"/>
    <cellStyle name="Comma [0] 1290" xfId="4561" hidden="1" xr:uid="{00000000-0005-0000-0000-0000F2110000}"/>
    <cellStyle name="Comma [0] 1291" xfId="4692" hidden="1" xr:uid="{00000000-0005-0000-0000-000075120000}"/>
    <cellStyle name="Comma [0] 1292" xfId="4694" hidden="1" xr:uid="{00000000-0005-0000-0000-000077120000}"/>
    <cellStyle name="Comma [0] 1293" xfId="4653" hidden="1" xr:uid="{00000000-0005-0000-0000-00004E120000}"/>
    <cellStyle name="Comma [0] 1294" xfId="4659" hidden="1" xr:uid="{00000000-0005-0000-0000-000054120000}"/>
    <cellStyle name="Comma [0] 1295" xfId="4560" hidden="1" xr:uid="{00000000-0005-0000-0000-0000F1110000}"/>
    <cellStyle name="Comma [0] 1296" xfId="4641" hidden="1" xr:uid="{00000000-0005-0000-0000-000042120000}"/>
    <cellStyle name="Comma [0] 1297" xfId="4620" hidden="1" xr:uid="{00000000-0005-0000-0000-00002D120000}"/>
    <cellStyle name="Comma [0] 1298" xfId="4698" hidden="1" xr:uid="{00000000-0005-0000-0000-00007B120000}"/>
    <cellStyle name="Comma [0] 1299" xfId="4639" hidden="1" xr:uid="{00000000-0005-0000-0000-000040120000}"/>
    <cellStyle name="Comma [0] 13" xfId="52" hidden="1" xr:uid="{00000000-0005-0000-0000-000054000000}"/>
    <cellStyle name="Comma [0] 130" xfId="2399" hidden="1" xr:uid="{00000000-0005-0000-0000-000080090000}"/>
    <cellStyle name="Comma [0] 1300" xfId="4577" hidden="1" xr:uid="{00000000-0005-0000-0000-000002120000}"/>
    <cellStyle name="Comma [0] 1301" xfId="4705" hidden="1" xr:uid="{00000000-0005-0000-0000-000082120000}"/>
    <cellStyle name="Comma [0] 1302" xfId="4707" hidden="1" xr:uid="{00000000-0005-0000-0000-000084120000}"/>
    <cellStyle name="Comma [0] 1303" xfId="4671" hidden="1" xr:uid="{00000000-0005-0000-0000-000060120000}"/>
    <cellStyle name="Comma [0] 1304" xfId="4676" hidden="1" xr:uid="{00000000-0005-0000-0000-000065120000}"/>
    <cellStyle name="Comma [0] 1305" xfId="4240" hidden="1" xr:uid="{00000000-0005-0000-0000-0000B1100000}"/>
    <cellStyle name="Comma [0] 1306" xfId="4660" hidden="1" xr:uid="{00000000-0005-0000-0000-000055120000}"/>
    <cellStyle name="Comma [0] 1307" xfId="4565" hidden="1" xr:uid="{00000000-0005-0000-0000-0000F6110000}"/>
    <cellStyle name="Comma [0] 1308" xfId="4711" hidden="1" xr:uid="{00000000-0005-0000-0000-000088120000}"/>
    <cellStyle name="Comma [0] 1309" xfId="4658" hidden="1" xr:uid="{00000000-0005-0000-0000-000053120000}"/>
    <cellStyle name="Comma [0] 131" xfId="2385" hidden="1" xr:uid="{00000000-0005-0000-0000-000072090000}"/>
    <cellStyle name="Comma [0] 1310" xfId="4597" hidden="1" xr:uid="{00000000-0005-0000-0000-000016120000}"/>
    <cellStyle name="Comma [0] 1311" xfId="4715" hidden="1" xr:uid="{00000000-0005-0000-0000-00008C120000}"/>
    <cellStyle name="Comma [0] 1312" xfId="4717" hidden="1" xr:uid="{00000000-0005-0000-0000-00008E120000}"/>
    <cellStyle name="Comma [0] 1313" xfId="4685" hidden="1" xr:uid="{00000000-0005-0000-0000-00006E120000}"/>
    <cellStyle name="Comma [0] 1314" xfId="4689" hidden="1" xr:uid="{00000000-0005-0000-0000-000072120000}"/>
    <cellStyle name="Comma [0] 1315" xfId="4579" hidden="1" xr:uid="{00000000-0005-0000-0000-000004120000}"/>
    <cellStyle name="Comma [0] 1316" xfId="4677" hidden="1" xr:uid="{00000000-0005-0000-0000-000066120000}"/>
    <cellStyle name="Comma [0] 1317" xfId="4569" hidden="1" xr:uid="{00000000-0005-0000-0000-0000FA110000}"/>
    <cellStyle name="Comma [0] 1318" xfId="4721" hidden="1" xr:uid="{00000000-0005-0000-0000-000092120000}"/>
    <cellStyle name="Comma [0] 1319" xfId="4675" hidden="1" xr:uid="{00000000-0005-0000-0000-000064120000}"/>
    <cellStyle name="Comma [0] 132" xfId="2372" hidden="1" xr:uid="{00000000-0005-0000-0000-000065090000}"/>
    <cellStyle name="Comma [0] 1320" xfId="4644" hidden="1" xr:uid="{00000000-0005-0000-0000-000045120000}"/>
    <cellStyle name="Comma [0] 1321" xfId="4725" hidden="1" xr:uid="{00000000-0005-0000-0000-000096120000}"/>
    <cellStyle name="Comma [0] 1322" xfId="4727" hidden="1" xr:uid="{00000000-0005-0000-0000-000098120000}"/>
    <cellStyle name="Comma [0] 1323" xfId="4713" hidden="1" xr:uid="{00000000-0005-0000-0000-00008A120000}"/>
    <cellStyle name="Comma [0] 1324" xfId="4700" hidden="1" xr:uid="{00000000-0005-0000-0000-00007D120000}"/>
    <cellStyle name="Comma [0] 1325" xfId="4724" hidden="1" xr:uid="{00000000-0005-0000-0000-000095120000}"/>
    <cellStyle name="Comma [0] 1326" xfId="4690" hidden="1" xr:uid="{00000000-0005-0000-0000-000073120000}"/>
    <cellStyle name="Comma [0] 1327" xfId="4662" hidden="1" xr:uid="{00000000-0005-0000-0000-000057120000}"/>
    <cellStyle name="Comma [0] 1328" xfId="4729" hidden="1" xr:uid="{00000000-0005-0000-0000-00009A120000}"/>
    <cellStyle name="Comma [0] 1329" xfId="4686" hidden="1" xr:uid="{00000000-0005-0000-0000-00006F120000}"/>
    <cellStyle name="Comma [0] 133" xfId="2396" hidden="1" xr:uid="{00000000-0005-0000-0000-00007D090000}"/>
    <cellStyle name="Comma [0] 1330" xfId="4720" hidden="1" xr:uid="{00000000-0005-0000-0000-000091120000}"/>
    <cellStyle name="Comma [0] 1331" xfId="4733" hidden="1" xr:uid="{00000000-0005-0000-0000-00009E120000}"/>
    <cellStyle name="Comma [0] 1332" xfId="4735" hidden="1" xr:uid="{00000000-0005-0000-0000-0000A0120000}"/>
    <cellStyle name="Comma [0] 1333" xfId="4603" hidden="1" xr:uid="{00000000-0005-0000-0000-00001C120000}"/>
    <cellStyle name="Comma [0] 1334" xfId="4723" hidden="1" xr:uid="{00000000-0005-0000-0000-000094120000}"/>
    <cellStyle name="Comma [0] 1335" xfId="4663" hidden="1" xr:uid="{00000000-0005-0000-0000-000058120000}"/>
    <cellStyle name="Comma [0] 1336" xfId="4697" hidden="1" xr:uid="{00000000-0005-0000-0000-00007A120000}"/>
    <cellStyle name="Comma [0] 1337" xfId="4710" hidden="1" xr:uid="{00000000-0005-0000-0000-000087120000}"/>
    <cellStyle name="Comma [0] 1338" xfId="4738" hidden="1" xr:uid="{00000000-0005-0000-0000-0000A3120000}"/>
    <cellStyle name="Comma [0] 1339" xfId="4701" hidden="1" xr:uid="{00000000-0005-0000-0000-00007E120000}"/>
    <cellStyle name="Comma [0] 134" xfId="2362" hidden="1" xr:uid="{00000000-0005-0000-0000-00005B090000}"/>
    <cellStyle name="Comma [0] 1340" xfId="4661" hidden="1" xr:uid="{00000000-0005-0000-0000-000056120000}"/>
    <cellStyle name="Comma [0] 1341" xfId="4740" hidden="1" xr:uid="{00000000-0005-0000-0000-0000A5120000}"/>
    <cellStyle name="Comma [0] 1342" xfId="4742" hidden="1" xr:uid="{00000000-0005-0000-0000-0000A7120000}"/>
    <cellStyle name="Comma [0] 1343" xfId="4254" hidden="1" xr:uid="{00000000-0005-0000-0000-0000BF100000}"/>
    <cellStyle name="Comma [0] 1344" xfId="4251" hidden="1" xr:uid="{00000000-0005-0000-0000-0000BC100000}"/>
    <cellStyle name="Comma [0] 1345" xfId="4748" hidden="1" xr:uid="{00000000-0005-0000-0000-0000AD120000}"/>
    <cellStyle name="Comma [0] 1346" xfId="4754" hidden="1" xr:uid="{00000000-0005-0000-0000-0000B3120000}"/>
    <cellStyle name="Comma [0] 1347" xfId="4756" hidden="1" xr:uid="{00000000-0005-0000-0000-0000B5120000}"/>
    <cellStyle name="Comma [0] 1348" xfId="4747" hidden="1" xr:uid="{00000000-0005-0000-0000-0000AC120000}"/>
    <cellStyle name="Comma [0] 1349" xfId="4752" hidden="1" xr:uid="{00000000-0005-0000-0000-0000B1120000}"/>
    <cellStyle name="Comma [0] 135" xfId="2334" hidden="1" xr:uid="{00000000-0005-0000-0000-00003F090000}"/>
    <cellStyle name="Comma [0] 1350" xfId="4758" hidden="1" xr:uid="{00000000-0005-0000-0000-0000B7120000}"/>
    <cellStyle name="Comma [0] 1351" xfId="4760" hidden="1" xr:uid="{00000000-0005-0000-0000-0000B9120000}"/>
    <cellStyle name="Comma [0] 1352" xfId="4277" hidden="1" xr:uid="{00000000-0005-0000-0000-0000D6100000}"/>
    <cellStyle name="Comma [0] 1353" xfId="4279" hidden="1" xr:uid="{00000000-0005-0000-0000-0000D8100000}"/>
    <cellStyle name="Comma [0] 1354" xfId="4771" hidden="1" xr:uid="{00000000-0005-0000-0000-0000C4120000}"/>
    <cellStyle name="Comma [0] 1355" xfId="4780" hidden="1" xr:uid="{00000000-0005-0000-0000-0000CD120000}"/>
    <cellStyle name="Comma [0] 1356" xfId="4791" hidden="1" xr:uid="{00000000-0005-0000-0000-0000D8120000}"/>
    <cellStyle name="Comma [0] 1357" xfId="4797" hidden="1" xr:uid="{00000000-0005-0000-0000-0000DE120000}"/>
    <cellStyle name="Comma [0] 1358" xfId="4779" hidden="1" xr:uid="{00000000-0005-0000-0000-0000CC120000}"/>
    <cellStyle name="Comma [0] 1359" xfId="4789" hidden="1" xr:uid="{00000000-0005-0000-0000-0000D6120000}"/>
    <cellStyle name="Comma [0] 136" xfId="2401" hidden="1" xr:uid="{00000000-0005-0000-0000-000082090000}"/>
    <cellStyle name="Comma [0] 1360" xfId="4809" hidden="1" xr:uid="{00000000-0005-0000-0000-0000EA120000}"/>
    <cellStyle name="Comma [0] 1361" xfId="4811" hidden="1" xr:uid="{00000000-0005-0000-0000-0000EC120000}"/>
    <cellStyle name="Comma [0] 1362" xfId="4762" hidden="1" xr:uid="{00000000-0005-0000-0000-0000BB120000}"/>
    <cellStyle name="Comma [0] 1363" xfId="4259" hidden="1" xr:uid="{00000000-0005-0000-0000-0000C4100000}"/>
    <cellStyle name="Comma [0] 1364" xfId="4765" hidden="1" xr:uid="{00000000-0005-0000-0000-0000BE120000}"/>
    <cellStyle name="Comma [0] 1365" xfId="4264" hidden="1" xr:uid="{00000000-0005-0000-0000-0000C9100000}"/>
    <cellStyle name="Comma [0] 1366" xfId="4248" hidden="1" xr:uid="{00000000-0005-0000-0000-0000B9100000}"/>
    <cellStyle name="Comma [0] 1367" xfId="4816" hidden="1" xr:uid="{00000000-0005-0000-0000-0000F1120000}"/>
    <cellStyle name="Comma [0] 1368" xfId="4257" hidden="1" xr:uid="{00000000-0005-0000-0000-0000C2100000}"/>
    <cellStyle name="Comma [0] 1369" xfId="4278" hidden="1" xr:uid="{00000000-0005-0000-0000-0000D7100000}"/>
    <cellStyle name="Comma [0] 137" xfId="2358" hidden="1" xr:uid="{00000000-0005-0000-0000-000057090000}"/>
    <cellStyle name="Comma [0] 1370" xfId="4828" hidden="1" xr:uid="{00000000-0005-0000-0000-0000FD120000}"/>
    <cellStyle name="Comma [0] 1371" xfId="4830" hidden="1" xr:uid="{00000000-0005-0000-0000-0000FF120000}"/>
    <cellStyle name="Comma [0] 1372" xfId="4819" hidden="1" xr:uid="{00000000-0005-0000-0000-0000F4120000}"/>
    <cellStyle name="Comma [0] 1373" xfId="4827" hidden="1" xr:uid="{00000000-0005-0000-0000-0000FC120000}"/>
    <cellStyle name="Comma [0] 1374" xfId="4261" hidden="1" xr:uid="{00000000-0005-0000-0000-0000C6100000}"/>
    <cellStyle name="Comma [0] 1375" xfId="4813" hidden="1" xr:uid="{00000000-0005-0000-0000-0000EE120000}"/>
    <cellStyle name="Comma [0] 1376" xfId="4846" hidden="1" xr:uid="{00000000-0005-0000-0000-00000F130000}"/>
    <cellStyle name="Comma [0] 1377" xfId="4854" hidden="1" xr:uid="{00000000-0005-0000-0000-000017130000}"/>
    <cellStyle name="Comma [0] 1378" xfId="4763" hidden="1" xr:uid="{00000000-0005-0000-0000-0000BC120000}"/>
    <cellStyle name="Comma [0] 1379" xfId="4842" hidden="1" xr:uid="{00000000-0005-0000-0000-00000B130000}"/>
    <cellStyle name="Comma [0] 138" xfId="2392" hidden="1" xr:uid="{00000000-0005-0000-0000-000079090000}"/>
    <cellStyle name="Comma [0] 1380" xfId="4863" hidden="1" xr:uid="{00000000-0005-0000-0000-000020130000}"/>
    <cellStyle name="Comma [0] 1381" xfId="4865" hidden="1" xr:uid="{00000000-0005-0000-0000-000022130000}"/>
    <cellStyle name="Comma [0] 1382" xfId="4824" hidden="1" xr:uid="{00000000-0005-0000-0000-0000F9120000}"/>
    <cellStyle name="Comma [0] 1383" xfId="4769" hidden="1" xr:uid="{00000000-0005-0000-0000-0000C2120000}"/>
    <cellStyle name="Comma [0] 1384" xfId="4822" hidden="1" xr:uid="{00000000-0005-0000-0000-0000F7120000}"/>
    <cellStyle name="Comma [0] 1385" xfId="4806" hidden="1" xr:uid="{00000000-0005-0000-0000-0000E7120000}"/>
    <cellStyle name="Comma [0] 1386" xfId="4802" hidden="1" xr:uid="{00000000-0005-0000-0000-0000E3120000}"/>
    <cellStyle name="Comma [0] 1387" xfId="4873" hidden="1" xr:uid="{00000000-0005-0000-0000-00002A130000}"/>
    <cellStyle name="Comma [0] 1388" xfId="4745" hidden="1" xr:uid="{00000000-0005-0000-0000-0000AA120000}"/>
    <cellStyle name="Comma [0] 1389" xfId="4227" hidden="1" xr:uid="{00000000-0005-0000-0000-0000A4100000}"/>
    <cellStyle name="Comma [0] 139" xfId="2405" hidden="1" xr:uid="{00000000-0005-0000-0000-000086090000}"/>
    <cellStyle name="Comma [0] 1390" xfId="4881" hidden="1" xr:uid="{00000000-0005-0000-0000-000032130000}"/>
    <cellStyle name="Comma [0] 1391" xfId="4883" hidden="1" xr:uid="{00000000-0005-0000-0000-000034130000}"/>
    <cellStyle name="Comma [0] 1392" xfId="4832" hidden="1" xr:uid="{00000000-0005-0000-0000-000001130000}"/>
    <cellStyle name="Comma [0] 1393" xfId="4808" hidden="1" xr:uid="{00000000-0005-0000-0000-0000E9120000}"/>
    <cellStyle name="Comma [0] 1394" xfId="4843" hidden="1" xr:uid="{00000000-0005-0000-0000-00000C130000}"/>
    <cellStyle name="Comma [0] 1395" xfId="4775" hidden="1" xr:uid="{00000000-0005-0000-0000-0000C8120000}"/>
    <cellStyle name="Comma [0] 1396" xfId="4845" hidden="1" xr:uid="{00000000-0005-0000-0000-00000E130000}"/>
    <cellStyle name="Comma [0] 1397" xfId="4890" hidden="1" xr:uid="{00000000-0005-0000-0000-00003B130000}"/>
    <cellStyle name="Comma [0] 1398" xfId="4833" hidden="1" xr:uid="{00000000-0005-0000-0000-000002130000}"/>
    <cellStyle name="Comma [0] 1399" xfId="4790" hidden="1" xr:uid="{00000000-0005-0000-0000-0000D7120000}"/>
    <cellStyle name="Comma [0] 14" xfId="50" hidden="1" xr:uid="{00000000-0005-0000-0000-000052000000}"/>
    <cellStyle name="Comma [0] 140" xfId="2407" hidden="1" xr:uid="{00000000-0005-0000-0000-000088090000}"/>
    <cellStyle name="Comma [0] 1400" xfId="4896" hidden="1" xr:uid="{00000000-0005-0000-0000-000041130000}"/>
    <cellStyle name="Comma [0] 1401" xfId="4898" hidden="1" xr:uid="{00000000-0005-0000-0000-000043130000}"/>
    <cellStyle name="Comma [0] 1402" xfId="4851" hidden="1" xr:uid="{00000000-0005-0000-0000-000014130000}"/>
    <cellStyle name="Comma [0] 1403" xfId="4857" hidden="1" xr:uid="{00000000-0005-0000-0000-00001A130000}"/>
    <cellStyle name="Comma [0] 1404" xfId="4744" hidden="1" xr:uid="{00000000-0005-0000-0000-0000A9120000}"/>
    <cellStyle name="Comma [0] 1405" xfId="4807" hidden="1" xr:uid="{00000000-0005-0000-0000-0000E8120000}"/>
    <cellStyle name="Comma [0] 1406" xfId="4815" hidden="1" xr:uid="{00000000-0005-0000-0000-0000F0120000}"/>
    <cellStyle name="Comma [0] 1407" xfId="4904" hidden="1" xr:uid="{00000000-0005-0000-0000-000049130000}"/>
    <cellStyle name="Comma [0] 1408" xfId="4818" hidden="1" xr:uid="{00000000-0005-0000-0000-0000F3120000}"/>
    <cellStyle name="Comma [0] 1409" xfId="4778" hidden="1" xr:uid="{00000000-0005-0000-0000-0000CB120000}"/>
    <cellStyle name="Comma [0] 141" xfId="2275" hidden="1" xr:uid="{00000000-0005-0000-0000-000004090000}"/>
    <cellStyle name="Comma [0] 1410" xfId="4909" hidden="1" xr:uid="{00000000-0005-0000-0000-00004E130000}"/>
    <cellStyle name="Comma [0] 1411" xfId="4911" hidden="1" xr:uid="{00000000-0005-0000-0000-000050130000}"/>
    <cellStyle name="Comma [0] 1412" xfId="4870" hidden="1" xr:uid="{00000000-0005-0000-0000-000027130000}"/>
    <cellStyle name="Comma [0] 1413" xfId="4876" hidden="1" xr:uid="{00000000-0005-0000-0000-00002D130000}"/>
    <cellStyle name="Comma [0] 1414" xfId="4777" hidden="1" xr:uid="{00000000-0005-0000-0000-0000CA120000}"/>
    <cellStyle name="Comma [0] 1415" xfId="4858" hidden="1" xr:uid="{00000000-0005-0000-0000-00001B130000}"/>
    <cellStyle name="Comma [0] 1416" xfId="4837" hidden="1" xr:uid="{00000000-0005-0000-0000-000006130000}"/>
    <cellStyle name="Comma [0] 1417" xfId="4915" hidden="1" xr:uid="{00000000-0005-0000-0000-000054130000}"/>
    <cellStyle name="Comma [0] 1418" xfId="4856" hidden="1" xr:uid="{00000000-0005-0000-0000-000019130000}"/>
    <cellStyle name="Comma [0] 1419" xfId="4794" hidden="1" xr:uid="{00000000-0005-0000-0000-0000DB120000}"/>
    <cellStyle name="Comma [0] 142" xfId="2395" hidden="1" xr:uid="{00000000-0005-0000-0000-00007C090000}"/>
    <cellStyle name="Comma [0] 1420" xfId="4922" hidden="1" xr:uid="{00000000-0005-0000-0000-00005B130000}"/>
    <cellStyle name="Comma [0] 1421" xfId="4924" hidden="1" xr:uid="{00000000-0005-0000-0000-00005D130000}"/>
    <cellStyle name="Comma [0] 1422" xfId="4888" hidden="1" xr:uid="{00000000-0005-0000-0000-000039130000}"/>
    <cellStyle name="Comma [0] 1423" xfId="4893" hidden="1" xr:uid="{00000000-0005-0000-0000-00003E130000}"/>
    <cellStyle name="Comma [0] 1424" xfId="4258" hidden="1" xr:uid="{00000000-0005-0000-0000-0000C3100000}"/>
    <cellStyle name="Comma [0] 1425" xfId="4877" hidden="1" xr:uid="{00000000-0005-0000-0000-00002E130000}"/>
    <cellStyle name="Comma [0] 1426" xfId="4782" hidden="1" xr:uid="{00000000-0005-0000-0000-0000CF120000}"/>
    <cellStyle name="Comma [0] 1427" xfId="4928" hidden="1" xr:uid="{00000000-0005-0000-0000-000061130000}"/>
    <cellStyle name="Comma [0] 1428" xfId="4875" hidden="1" xr:uid="{00000000-0005-0000-0000-00002C130000}"/>
    <cellStyle name="Comma [0] 1429" xfId="4814" hidden="1" xr:uid="{00000000-0005-0000-0000-0000EF120000}"/>
    <cellStyle name="Comma [0] 143" xfId="2335" hidden="1" xr:uid="{00000000-0005-0000-0000-000040090000}"/>
    <cellStyle name="Comma [0] 1430" xfId="4932" hidden="1" xr:uid="{00000000-0005-0000-0000-000065130000}"/>
    <cellStyle name="Comma [0] 1431" xfId="4934" hidden="1" xr:uid="{00000000-0005-0000-0000-000067130000}"/>
    <cellStyle name="Comma [0] 1432" xfId="4902" hidden="1" xr:uid="{00000000-0005-0000-0000-000047130000}"/>
    <cellStyle name="Comma [0] 1433" xfId="4906" hidden="1" xr:uid="{00000000-0005-0000-0000-00004B130000}"/>
    <cellStyle name="Comma [0] 1434" xfId="4796" hidden="1" xr:uid="{00000000-0005-0000-0000-0000DD120000}"/>
    <cellStyle name="Comma [0] 1435" xfId="4894" hidden="1" xr:uid="{00000000-0005-0000-0000-00003F130000}"/>
    <cellStyle name="Comma [0] 1436" xfId="4786" hidden="1" xr:uid="{00000000-0005-0000-0000-0000D3120000}"/>
    <cellStyle name="Comma [0] 1437" xfId="4938" hidden="1" xr:uid="{00000000-0005-0000-0000-00006B130000}"/>
    <cellStyle name="Comma [0] 1438" xfId="4892" hidden="1" xr:uid="{00000000-0005-0000-0000-00003D130000}"/>
    <cellStyle name="Comma [0] 1439" xfId="4861" hidden="1" xr:uid="{00000000-0005-0000-0000-00001E130000}"/>
    <cellStyle name="Comma [0] 144" xfId="2369" hidden="1" xr:uid="{00000000-0005-0000-0000-000062090000}"/>
    <cellStyle name="Comma [0] 1440" xfId="4942" hidden="1" xr:uid="{00000000-0005-0000-0000-00006F130000}"/>
    <cellStyle name="Comma [0] 1441" xfId="4944" hidden="1" xr:uid="{00000000-0005-0000-0000-000071130000}"/>
    <cellStyle name="Comma [0] 1442" xfId="4930" hidden="1" xr:uid="{00000000-0005-0000-0000-000063130000}"/>
    <cellStyle name="Comma [0] 1443" xfId="4917" hidden="1" xr:uid="{00000000-0005-0000-0000-000056130000}"/>
    <cellStyle name="Comma [0] 1444" xfId="4941" hidden="1" xr:uid="{00000000-0005-0000-0000-00006E130000}"/>
    <cellStyle name="Comma [0] 1445" xfId="4907" hidden="1" xr:uid="{00000000-0005-0000-0000-00004C130000}"/>
    <cellStyle name="Comma [0] 1446" xfId="4879" hidden="1" xr:uid="{00000000-0005-0000-0000-000030130000}"/>
    <cellStyle name="Comma [0] 1447" xfId="4946" hidden="1" xr:uid="{00000000-0005-0000-0000-000073130000}"/>
    <cellStyle name="Comma [0] 1448" xfId="4903" hidden="1" xr:uid="{00000000-0005-0000-0000-000048130000}"/>
    <cellStyle name="Comma [0] 1449" xfId="4937" hidden="1" xr:uid="{00000000-0005-0000-0000-00006A130000}"/>
    <cellStyle name="Comma [0] 145" xfId="2382" hidden="1" xr:uid="{00000000-0005-0000-0000-00006F090000}"/>
    <cellStyle name="Comma [0] 1450" xfId="4950" hidden="1" xr:uid="{00000000-0005-0000-0000-000077130000}"/>
    <cellStyle name="Comma [0] 1451" xfId="4952" hidden="1" xr:uid="{00000000-0005-0000-0000-000079130000}"/>
    <cellStyle name="Comma [0] 1452" xfId="4820" hidden="1" xr:uid="{00000000-0005-0000-0000-0000F5120000}"/>
    <cellStyle name="Comma [0] 1453" xfId="4940" hidden="1" xr:uid="{00000000-0005-0000-0000-00006D130000}"/>
    <cellStyle name="Comma [0] 1454" xfId="4880" hidden="1" xr:uid="{00000000-0005-0000-0000-000031130000}"/>
    <cellStyle name="Comma [0] 1455" xfId="4914" hidden="1" xr:uid="{00000000-0005-0000-0000-000053130000}"/>
    <cellStyle name="Comma [0] 1456" xfId="4927" hidden="1" xr:uid="{00000000-0005-0000-0000-000060130000}"/>
    <cellStyle name="Comma [0] 1457" xfId="4955" hidden="1" xr:uid="{00000000-0005-0000-0000-00007C130000}"/>
    <cellStyle name="Comma [0] 1458" xfId="4918" hidden="1" xr:uid="{00000000-0005-0000-0000-000057130000}"/>
    <cellStyle name="Comma [0] 1459" xfId="4878" hidden="1" xr:uid="{00000000-0005-0000-0000-00002F130000}"/>
    <cellStyle name="Comma [0] 146" xfId="2410" hidden="1" xr:uid="{00000000-0005-0000-0000-00008B090000}"/>
    <cellStyle name="Comma [0] 1460" xfId="4957" hidden="1" xr:uid="{00000000-0005-0000-0000-00007E130000}"/>
    <cellStyle name="Comma [0] 1461" xfId="4959" hidden="1" xr:uid="{00000000-0005-0000-0000-000080130000}"/>
    <cellStyle name="Comma [0] 1462" xfId="4312" hidden="1" xr:uid="{00000000-0005-0000-0000-0000F9100000}"/>
    <cellStyle name="Comma [0] 1463" xfId="4268" hidden="1" xr:uid="{00000000-0005-0000-0000-0000CD100000}"/>
    <cellStyle name="Comma [0] 1464" xfId="4965" hidden="1" xr:uid="{00000000-0005-0000-0000-000086130000}"/>
    <cellStyle name="Comma [0] 1465" xfId="4971" hidden="1" xr:uid="{00000000-0005-0000-0000-00008C130000}"/>
    <cellStyle name="Comma [0] 1466" xfId="4973" hidden="1" xr:uid="{00000000-0005-0000-0000-00008E130000}"/>
    <cellStyle name="Comma [0] 1467" xfId="4964" hidden="1" xr:uid="{00000000-0005-0000-0000-000085130000}"/>
    <cellStyle name="Comma [0] 1468" xfId="4969" hidden="1" xr:uid="{00000000-0005-0000-0000-00008A130000}"/>
    <cellStyle name="Comma [0] 1469" xfId="4975" hidden="1" xr:uid="{00000000-0005-0000-0000-000090130000}"/>
    <cellStyle name="Comma [0] 147" xfId="2373" hidden="1" xr:uid="{00000000-0005-0000-0000-000066090000}"/>
    <cellStyle name="Comma [0] 1470" xfId="4977" hidden="1" xr:uid="{00000000-0005-0000-0000-000092130000}"/>
    <cellStyle name="Comma [0] 1471" xfId="4269" hidden="1" xr:uid="{00000000-0005-0000-0000-0000CE100000}"/>
    <cellStyle name="Comma [0] 1472" xfId="4247" hidden="1" xr:uid="{00000000-0005-0000-0000-0000B8100000}"/>
    <cellStyle name="Comma [0] 1473" xfId="4988" hidden="1" xr:uid="{00000000-0005-0000-0000-00009D130000}"/>
    <cellStyle name="Comma [0] 1474" xfId="4997" hidden="1" xr:uid="{00000000-0005-0000-0000-0000A6130000}"/>
    <cellStyle name="Comma [0] 1475" xfId="5008" hidden="1" xr:uid="{00000000-0005-0000-0000-0000B1130000}"/>
    <cellStyle name="Comma [0] 1476" xfId="5014" hidden="1" xr:uid="{00000000-0005-0000-0000-0000B7130000}"/>
    <cellStyle name="Comma [0] 1477" xfId="4996" hidden="1" xr:uid="{00000000-0005-0000-0000-0000A5130000}"/>
    <cellStyle name="Comma [0] 1478" xfId="5006" hidden="1" xr:uid="{00000000-0005-0000-0000-0000AF130000}"/>
    <cellStyle name="Comma [0] 1479" xfId="5026" hidden="1" xr:uid="{00000000-0005-0000-0000-0000C3130000}"/>
    <cellStyle name="Comma [0] 148" xfId="2333" hidden="1" xr:uid="{00000000-0005-0000-0000-00003E090000}"/>
    <cellStyle name="Comma [0] 1480" xfId="5028" hidden="1" xr:uid="{00000000-0005-0000-0000-0000C5130000}"/>
    <cellStyle name="Comma [0] 1481" xfId="4979" hidden="1" xr:uid="{00000000-0005-0000-0000-000094130000}"/>
    <cellStyle name="Comma [0] 1482" xfId="4235" hidden="1" xr:uid="{00000000-0005-0000-0000-0000AC100000}"/>
    <cellStyle name="Comma [0] 1483" xfId="4982" hidden="1" xr:uid="{00000000-0005-0000-0000-000097130000}"/>
    <cellStyle name="Comma [0] 1484" xfId="4246" hidden="1" xr:uid="{00000000-0005-0000-0000-0000B7100000}"/>
    <cellStyle name="Comma [0] 1485" xfId="4245" hidden="1" xr:uid="{00000000-0005-0000-0000-0000B6100000}"/>
    <cellStyle name="Comma [0] 1486" xfId="5033" hidden="1" xr:uid="{00000000-0005-0000-0000-0000CA130000}"/>
    <cellStyle name="Comma [0] 1487" xfId="4321" hidden="1" xr:uid="{00000000-0005-0000-0000-000002110000}"/>
    <cellStyle name="Comma [0] 1488" xfId="4522" hidden="1" xr:uid="{00000000-0005-0000-0000-0000CB110000}"/>
    <cellStyle name="Comma [0] 1489" xfId="5045" hidden="1" xr:uid="{00000000-0005-0000-0000-0000D6130000}"/>
    <cellStyle name="Comma [0] 149" xfId="2412" hidden="1" xr:uid="{00000000-0005-0000-0000-00008D090000}"/>
    <cellStyle name="Comma [0] 1490" xfId="5047" hidden="1" xr:uid="{00000000-0005-0000-0000-0000D8130000}"/>
    <cellStyle name="Comma [0] 1491" xfId="5036" hidden="1" xr:uid="{00000000-0005-0000-0000-0000CD130000}"/>
    <cellStyle name="Comma [0] 1492" xfId="5044" hidden="1" xr:uid="{00000000-0005-0000-0000-0000D5130000}"/>
    <cellStyle name="Comma [0] 1493" xfId="4531" hidden="1" xr:uid="{00000000-0005-0000-0000-0000D4110000}"/>
    <cellStyle name="Comma [0] 1494" xfId="5030" hidden="1" xr:uid="{00000000-0005-0000-0000-0000C7130000}"/>
    <cellStyle name="Comma [0] 1495" xfId="5063" hidden="1" xr:uid="{00000000-0005-0000-0000-0000E8130000}"/>
    <cellStyle name="Comma [0] 1496" xfId="5071" hidden="1" xr:uid="{00000000-0005-0000-0000-0000F0130000}"/>
    <cellStyle name="Comma [0] 1497" xfId="4980" hidden="1" xr:uid="{00000000-0005-0000-0000-000095130000}"/>
    <cellStyle name="Comma [0] 1498" xfId="5059" hidden="1" xr:uid="{00000000-0005-0000-0000-0000E4130000}"/>
    <cellStyle name="Comma [0] 1499" xfId="5080" hidden="1" xr:uid="{00000000-0005-0000-0000-0000F9130000}"/>
    <cellStyle name="Comma [0] 15" xfId="48" hidden="1" xr:uid="{00000000-0005-0000-0000-000050000000}"/>
    <cellStyle name="Comma [0] 150" xfId="2414" hidden="1" xr:uid="{00000000-0005-0000-0000-00008F090000}"/>
    <cellStyle name="Comma [0] 1500" xfId="5082" hidden="1" xr:uid="{00000000-0005-0000-0000-0000FB130000}"/>
    <cellStyle name="Comma [0] 1501" xfId="5041" hidden="1" xr:uid="{00000000-0005-0000-0000-0000D2130000}"/>
    <cellStyle name="Comma [0] 1502" xfId="4986" hidden="1" xr:uid="{00000000-0005-0000-0000-00009B130000}"/>
    <cellStyle name="Comma [0] 1503" xfId="5039" hidden="1" xr:uid="{00000000-0005-0000-0000-0000D0130000}"/>
    <cellStyle name="Comma [0] 1504" xfId="5023" hidden="1" xr:uid="{00000000-0005-0000-0000-0000C0130000}"/>
    <cellStyle name="Comma [0] 1505" xfId="5019" hidden="1" xr:uid="{00000000-0005-0000-0000-0000BC130000}"/>
    <cellStyle name="Comma [0] 1506" xfId="5090" hidden="1" xr:uid="{00000000-0005-0000-0000-000003140000}"/>
    <cellStyle name="Comma [0] 1507" xfId="4962" hidden="1" xr:uid="{00000000-0005-0000-0000-000083130000}"/>
    <cellStyle name="Comma [0] 1508" xfId="4270" hidden="1" xr:uid="{00000000-0005-0000-0000-0000CF100000}"/>
    <cellStyle name="Comma [0] 1509" xfId="5098" hidden="1" xr:uid="{00000000-0005-0000-0000-00000B140000}"/>
    <cellStyle name="Comma [0] 151" xfId="2053" hidden="1" xr:uid="{00000000-0005-0000-0000-000026080000}"/>
    <cellStyle name="Comma [0] 1510" xfId="5100" hidden="1" xr:uid="{00000000-0005-0000-0000-00000D140000}"/>
    <cellStyle name="Comma [0] 1511" xfId="5049" hidden="1" xr:uid="{00000000-0005-0000-0000-0000DA130000}"/>
    <cellStyle name="Comma [0] 1512" xfId="5025" hidden="1" xr:uid="{00000000-0005-0000-0000-0000C2130000}"/>
    <cellStyle name="Comma [0] 1513" xfId="5060" hidden="1" xr:uid="{00000000-0005-0000-0000-0000E5130000}"/>
    <cellStyle name="Comma [0] 1514" xfId="4992" hidden="1" xr:uid="{00000000-0005-0000-0000-0000A1130000}"/>
    <cellStyle name="Comma [0] 1515" xfId="5062" hidden="1" xr:uid="{00000000-0005-0000-0000-0000E7130000}"/>
    <cellStyle name="Comma [0] 1516" xfId="5107" hidden="1" xr:uid="{00000000-0005-0000-0000-000014140000}"/>
    <cellStyle name="Comma [0] 1517" xfId="5050" hidden="1" xr:uid="{00000000-0005-0000-0000-0000DB130000}"/>
    <cellStyle name="Comma [0] 1518" xfId="5007" hidden="1" xr:uid="{00000000-0005-0000-0000-0000B0130000}"/>
    <cellStyle name="Comma [0] 1519" xfId="5113" hidden="1" xr:uid="{00000000-0005-0000-0000-00001A140000}"/>
    <cellStyle name="Comma [0] 152" xfId="2050" hidden="1" xr:uid="{00000000-0005-0000-0000-000023080000}"/>
    <cellStyle name="Comma [0] 1520" xfId="5115" hidden="1" xr:uid="{00000000-0005-0000-0000-00001C140000}"/>
    <cellStyle name="Comma [0] 1521" xfId="5068" hidden="1" xr:uid="{00000000-0005-0000-0000-0000ED130000}"/>
    <cellStyle name="Comma [0] 1522" xfId="5074" hidden="1" xr:uid="{00000000-0005-0000-0000-0000F3130000}"/>
    <cellStyle name="Comma [0] 1523" xfId="4961" hidden="1" xr:uid="{00000000-0005-0000-0000-000082130000}"/>
    <cellStyle name="Comma [0] 1524" xfId="5024" hidden="1" xr:uid="{00000000-0005-0000-0000-0000C1130000}"/>
    <cellStyle name="Comma [0] 1525" xfId="5032" hidden="1" xr:uid="{00000000-0005-0000-0000-0000C9130000}"/>
    <cellStyle name="Comma [0] 1526" xfId="5121" hidden="1" xr:uid="{00000000-0005-0000-0000-000022140000}"/>
    <cellStyle name="Comma [0] 1527" xfId="5035" hidden="1" xr:uid="{00000000-0005-0000-0000-0000CC130000}"/>
    <cellStyle name="Comma [0] 1528" xfId="4995" hidden="1" xr:uid="{00000000-0005-0000-0000-0000A4130000}"/>
    <cellStyle name="Comma [0] 1529" xfId="5126" hidden="1" xr:uid="{00000000-0005-0000-0000-000027140000}"/>
    <cellStyle name="Comma [0] 153" xfId="2420" hidden="1" xr:uid="{00000000-0005-0000-0000-000095090000}"/>
    <cellStyle name="Comma [0] 1530" xfId="5128" hidden="1" xr:uid="{00000000-0005-0000-0000-000029140000}"/>
    <cellStyle name="Comma [0] 1531" xfId="5087" hidden="1" xr:uid="{00000000-0005-0000-0000-000000140000}"/>
    <cellStyle name="Comma [0] 1532" xfId="5093" hidden="1" xr:uid="{00000000-0005-0000-0000-000006140000}"/>
    <cellStyle name="Comma [0] 1533" xfId="4994" hidden="1" xr:uid="{00000000-0005-0000-0000-0000A3130000}"/>
    <cellStyle name="Comma [0] 1534" xfId="5075" hidden="1" xr:uid="{00000000-0005-0000-0000-0000F4130000}"/>
    <cellStyle name="Comma [0] 1535" xfId="5054" hidden="1" xr:uid="{00000000-0005-0000-0000-0000DF130000}"/>
    <cellStyle name="Comma [0] 1536" xfId="5132" hidden="1" xr:uid="{00000000-0005-0000-0000-00002D140000}"/>
    <cellStyle name="Comma [0] 1537" xfId="5073" hidden="1" xr:uid="{00000000-0005-0000-0000-0000F2130000}"/>
    <cellStyle name="Comma [0] 1538" xfId="5011" hidden="1" xr:uid="{00000000-0005-0000-0000-0000B4130000}"/>
    <cellStyle name="Comma [0] 1539" xfId="5139" hidden="1" xr:uid="{00000000-0005-0000-0000-000034140000}"/>
    <cellStyle name="Comma [0] 154" xfId="2426" hidden="1" xr:uid="{00000000-0005-0000-0000-00009B090000}"/>
    <cellStyle name="Comma [0] 1540" xfId="5141" hidden="1" xr:uid="{00000000-0005-0000-0000-000036140000}"/>
    <cellStyle name="Comma [0] 1541" xfId="5105" hidden="1" xr:uid="{00000000-0005-0000-0000-000012140000}"/>
    <cellStyle name="Comma [0] 1542" xfId="5110" hidden="1" xr:uid="{00000000-0005-0000-0000-000017140000}"/>
    <cellStyle name="Comma [0] 1543" xfId="4540" hidden="1" xr:uid="{00000000-0005-0000-0000-0000DD110000}"/>
    <cellStyle name="Comma [0] 1544" xfId="5094" hidden="1" xr:uid="{00000000-0005-0000-0000-000007140000}"/>
    <cellStyle name="Comma [0] 1545" xfId="4999" hidden="1" xr:uid="{00000000-0005-0000-0000-0000A8130000}"/>
    <cellStyle name="Comma [0] 1546" xfId="5145" hidden="1" xr:uid="{00000000-0005-0000-0000-00003A140000}"/>
    <cellStyle name="Comma [0] 1547" xfId="5092" hidden="1" xr:uid="{00000000-0005-0000-0000-000005140000}"/>
    <cellStyle name="Comma [0] 1548" xfId="5031" hidden="1" xr:uid="{00000000-0005-0000-0000-0000C8130000}"/>
    <cellStyle name="Comma [0] 1549" xfId="5149" hidden="1" xr:uid="{00000000-0005-0000-0000-00003E140000}"/>
    <cellStyle name="Comma [0] 155" xfId="2428" hidden="1" xr:uid="{00000000-0005-0000-0000-00009D090000}"/>
    <cellStyle name="Comma [0] 1550" xfId="5151" hidden="1" xr:uid="{00000000-0005-0000-0000-000040140000}"/>
    <cellStyle name="Comma [0] 1551" xfId="5119" hidden="1" xr:uid="{00000000-0005-0000-0000-000020140000}"/>
    <cellStyle name="Comma [0] 1552" xfId="5123" hidden="1" xr:uid="{00000000-0005-0000-0000-000024140000}"/>
    <cellStyle name="Comma [0] 1553" xfId="5013" hidden="1" xr:uid="{00000000-0005-0000-0000-0000B6130000}"/>
    <cellStyle name="Comma [0] 1554" xfId="5111" hidden="1" xr:uid="{00000000-0005-0000-0000-000018140000}"/>
    <cellStyle name="Comma [0] 1555" xfId="5003" hidden="1" xr:uid="{00000000-0005-0000-0000-0000AC130000}"/>
    <cellStyle name="Comma [0] 1556" xfId="5155" hidden="1" xr:uid="{00000000-0005-0000-0000-000044140000}"/>
    <cellStyle name="Comma [0] 1557" xfId="5109" hidden="1" xr:uid="{00000000-0005-0000-0000-000016140000}"/>
    <cellStyle name="Comma [0] 1558" xfId="5078" hidden="1" xr:uid="{00000000-0005-0000-0000-0000F7130000}"/>
    <cellStyle name="Comma [0] 1559" xfId="5159" hidden="1" xr:uid="{00000000-0005-0000-0000-000048140000}"/>
    <cellStyle name="Comma [0] 156" xfId="2419" hidden="1" xr:uid="{00000000-0005-0000-0000-000094090000}"/>
    <cellStyle name="Comma [0] 1560" xfId="5161" hidden="1" xr:uid="{00000000-0005-0000-0000-00004A140000}"/>
    <cellStyle name="Comma [0] 1561" xfId="5147" hidden="1" xr:uid="{00000000-0005-0000-0000-00003C140000}"/>
    <cellStyle name="Comma [0] 1562" xfId="5134" hidden="1" xr:uid="{00000000-0005-0000-0000-00002F140000}"/>
    <cellStyle name="Comma [0] 1563" xfId="5158" hidden="1" xr:uid="{00000000-0005-0000-0000-000047140000}"/>
    <cellStyle name="Comma [0] 1564" xfId="5124" hidden="1" xr:uid="{00000000-0005-0000-0000-000025140000}"/>
    <cellStyle name="Comma [0] 1565" xfId="5096" hidden="1" xr:uid="{00000000-0005-0000-0000-000009140000}"/>
    <cellStyle name="Comma [0] 1566" xfId="5163" hidden="1" xr:uid="{00000000-0005-0000-0000-00004C140000}"/>
    <cellStyle name="Comma [0] 1567" xfId="5120" hidden="1" xr:uid="{00000000-0005-0000-0000-000021140000}"/>
    <cellStyle name="Comma [0] 1568" xfId="5154" hidden="1" xr:uid="{00000000-0005-0000-0000-000043140000}"/>
    <cellStyle name="Comma [0] 1569" xfId="5167" hidden="1" xr:uid="{00000000-0005-0000-0000-000050140000}"/>
    <cellStyle name="Comma [0] 157" xfId="2424" hidden="1" xr:uid="{00000000-0005-0000-0000-000099090000}"/>
    <cellStyle name="Comma [0] 1570" xfId="5169" hidden="1" xr:uid="{00000000-0005-0000-0000-000052140000}"/>
    <cellStyle name="Comma [0] 1571" xfId="5037" hidden="1" xr:uid="{00000000-0005-0000-0000-0000CE130000}"/>
    <cellStyle name="Comma [0] 1572" xfId="5157" hidden="1" xr:uid="{00000000-0005-0000-0000-000046140000}"/>
    <cellStyle name="Comma [0] 1573" xfId="5097" hidden="1" xr:uid="{00000000-0005-0000-0000-00000A140000}"/>
    <cellStyle name="Comma [0] 1574" xfId="5131" hidden="1" xr:uid="{00000000-0005-0000-0000-00002C140000}"/>
    <cellStyle name="Comma [0] 1575" xfId="5144" hidden="1" xr:uid="{00000000-0005-0000-0000-000039140000}"/>
    <cellStyle name="Comma [0] 1576" xfId="5172" hidden="1" xr:uid="{00000000-0005-0000-0000-000055140000}"/>
    <cellStyle name="Comma [0] 1577" xfId="5135" hidden="1" xr:uid="{00000000-0005-0000-0000-000030140000}"/>
    <cellStyle name="Comma [0] 1578" xfId="5095" hidden="1" xr:uid="{00000000-0005-0000-0000-000008140000}"/>
    <cellStyle name="Comma [0] 1579" xfId="5174" hidden="1" xr:uid="{00000000-0005-0000-0000-000057140000}"/>
    <cellStyle name="Comma [0] 158" xfId="2430" hidden="1" xr:uid="{00000000-0005-0000-0000-00009F090000}"/>
    <cellStyle name="Comma [0] 1580" xfId="5176" hidden="1" xr:uid="{00000000-0005-0000-0000-000059140000}"/>
    <cellStyle name="Comma [0] 1581" xfId="5235" hidden="1" xr:uid="{00000000-0005-0000-0000-000094140000}"/>
    <cellStyle name="Comma [0] 1582" xfId="5259" hidden="1" xr:uid="{00000000-0005-0000-0000-0000AC140000}"/>
    <cellStyle name="Comma [0] 1583" xfId="5266" hidden="1" xr:uid="{00000000-0005-0000-0000-0000B3140000}"/>
    <cellStyle name="Comma [0] 1584" xfId="5278" hidden="1" xr:uid="{00000000-0005-0000-0000-0000BF140000}"/>
    <cellStyle name="Comma [0] 1585" xfId="5281" hidden="1" xr:uid="{00000000-0005-0000-0000-0000C2140000}"/>
    <cellStyle name="Comma [0] 1586" xfId="5265" hidden="1" xr:uid="{00000000-0005-0000-0000-0000B2140000}"/>
    <cellStyle name="Comma [0] 1587" xfId="5276" hidden="1" xr:uid="{00000000-0005-0000-0000-0000BD140000}"/>
    <cellStyle name="Comma [0] 1588" xfId="5285" hidden="1" xr:uid="{00000000-0005-0000-0000-0000C6140000}"/>
    <cellStyle name="Comma [0] 1589" xfId="5287" hidden="1" xr:uid="{00000000-0005-0000-0000-0000C8140000}"/>
    <cellStyle name="Comma [0] 159" xfId="2432" hidden="1" xr:uid="{00000000-0005-0000-0000-0000A1090000}"/>
    <cellStyle name="Comma [0] 1590" xfId="5252" hidden="1" xr:uid="{00000000-0005-0000-0000-0000A5140000}"/>
    <cellStyle name="Comma [0] 1591" xfId="5239" hidden="1" xr:uid="{00000000-0005-0000-0000-000098140000}"/>
    <cellStyle name="Comma [0] 1592" xfId="5298" hidden="1" xr:uid="{00000000-0005-0000-0000-0000D3140000}"/>
    <cellStyle name="Comma [0] 1593" xfId="5307" hidden="1" xr:uid="{00000000-0005-0000-0000-0000DC140000}"/>
    <cellStyle name="Comma [0] 1594" xfId="5318" hidden="1" xr:uid="{00000000-0005-0000-0000-0000E7140000}"/>
    <cellStyle name="Comma [0] 1595" xfId="5324" hidden="1" xr:uid="{00000000-0005-0000-0000-0000ED140000}"/>
    <cellStyle name="Comma [0] 1596" xfId="5306" hidden="1" xr:uid="{00000000-0005-0000-0000-0000DB140000}"/>
    <cellStyle name="Comma [0] 1597" xfId="5316" hidden="1" xr:uid="{00000000-0005-0000-0000-0000E5140000}"/>
    <cellStyle name="Comma [0] 1598" xfId="5336" hidden="1" xr:uid="{00000000-0005-0000-0000-0000F9140000}"/>
    <cellStyle name="Comma [0] 1599" xfId="5338" hidden="1" xr:uid="{00000000-0005-0000-0000-0000FB140000}"/>
    <cellStyle name="Comma [0] 16" xfId="46" hidden="1" xr:uid="{00000000-0005-0000-0000-00004E000000}"/>
    <cellStyle name="Comma [0] 160" xfId="2076" hidden="1" xr:uid="{00000000-0005-0000-0000-00003D080000}"/>
    <cellStyle name="Comma [0] 1600" xfId="5289" hidden="1" xr:uid="{00000000-0005-0000-0000-0000CA140000}"/>
    <cellStyle name="Comma [0] 1601" xfId="5242" hidden="1" xr:uid="{00000000-0005-0000-0000-00009B140000}"/>
    <cellStyle name="Comma [0] 1602" xfId="5292" hidden="1" xr:uid="{00000000-0005-0000-0000-0000CD140000}"/>
    <cellStyle name="Comma [0] 1603" xfId="5248" hidden="1" xr:uid="{00000000-0005-0000-0000-0000A1140000}"/>
    <cellStyle name="Comma [0] 1604" xfId="5250" hidden="1" xr:uid="{00000000-0005-0000-0000-0000A3140000}"/>
    <cellStyle name="Comma [0] 1605" xfId="5343" hidden="1" xr:uid="{00000000-0005-0000-0000-000000150000}"/>
    <cellStyle name="Comma [0] 1606" xfId="5238" hidden="1" xr:uid="{00000000-0005-0000-0000-000097140000}"/>
    <cellStyle name="Comma [0] 1607" xfId="5246" hidden="1" xr:uid="{00000000-0005-0000-0000-00009F140000}"/>
    <cellStyle name="Comma [0] 1608" xfId="5355" hidden="1" xr:uid="{00000000-0005-0000-0000-00000C150000}"/>
    <cellStyle name="Comma [0] 1609" xfId="5357" hidden="1" xr:uid="{00000000-0005-0000-0000-00000E150000}"/>
    <cellStyle name="Comma [0] 161" xfId="2078" hidden="1" xr:uid="{00000000-0005-0000-0000-00003F080000}"/>
    <cellStyle name="Comma [0] 1610" xfId="5346" hidden="1" xr:uid="{00000000-0005-0000-0000-000003150000}"/>
    <cellStyle name="Comma [0] 1611" xfId="5354" hidden="1" xr:uid="{00000000-0005-0000-0000-00000B150000}"/>
    <cellStyle name="Comma [0] 1612" xfId="5244" hidden="1" xr:uid="{00000000-0005-0000-0000-00009D140000}"/>
    <cellStyle name="Comma [0] 1613" xfId="5340" hidden="1" xr:uid="{00000000-0005-0000-0000-0000FD140000}"/>
    <cellStyle name="Comma [0] 1614" xfId="5373" hidden="1" xr:uid="{00000000-0005-0000-0000-00001E150000}"/>
    <cellStyle name="Comma [0] 1615" xfId="5381" hidden="1" xr:uid="{00000000-0005-0000-0000-000026150000}"/>
    <cellStyle name="Comma [0] 1616" xfId="5290" hidden="1" xr:uid="{00000000-0005-0000-0000-0000CB140000}"/>
    <cellStyle name="Comma [0] 1617" xfId="5369" hidden="1" xr:uid="{00000000-0005-0000-0000-00001A150000}"/>
    <cellStyle name="Comma [0] 1618" xfId="5390" hidden="1" xr:uid="{00000000-0005-0000-0000-00002F150000}"/>
    <cellStyle name="Comma [0] 1619" xfId="5392" hidden="1" xr:uid="{00000000-0005-0000-0000-000031150000}"/>
    <cellStyle name="Comma [0] 162" xfId="2443" hidden="1" xr:uid="{00000000-0005-0000-0000-0000AC090000}"/>
    <cellStyle name="Comma [0] 1620" xfId="5351" hidden="1" xr:uid="{00000000-0005-0000-0000-000008150000}"/>
    <cellStyle name="Comma [0] 1621" xfId="5296" hidden="1" xr:uid="{00000000-0005-0000-0000-0000D1140000}"/>
    <cellStyle name="Comma [0] 1622" xfId="5349" hidden="1" xr:uid="{00000000-0005-0000-0000-000006150000}"/>
    <cellStyle name="Comma [0] 1623" xfId="5333" hidden="1" xr:uid="{00000000-0005-0000-0000-0000F6140000}"/>
    <cellStyle name="Comma [0] 1624" xfId="5329" hidden="1" xr:uid="{00000000-0005-0000-0000-0000F2140000}"/>
    <cellStyle name="Comma [0] 1625" xfId="5400" hidden="1" xr:uid="{00000000-0005-0000-0000-000039150000}"/>
    <cellStyle name="Comma [0] 1626" xfId="5263" hidden="1" xr:uid="{00000000-0005-0000-0000-0000B0140000}"/>
    <cellStyle name="Comma [0] 1627" xfId="5255" hidden="1" xr:uid="{00000000-0005-0000-0000-0000A8140000}"/>
    <cellStyle name="Comma [0] 1628" xfId="5408" hidden="1" xr:uid="{00000000-0005-0000-0000-000041150000}"/>
    <cellStyle name="Comma [0] 1629" xfId="5410" hidden="1" xr:uid="{00000000-0005-0000-0000-000043150000}"/>
    <cellStyle name="Comma [0] 163" xfId="2452" hidden="1" xr:uid="{00000000-0005-0000-0000-0000B5090000}"/>
    <cellStyle name="Comma [0] 1630" xfId="5359" hidden="1" xr:uid="{00000000-0005-0000-0000-000010150000}"/>
    <cellStyle name="Comma [0] 1631" xfId="5335" hidden="1" xr:uid="{00000000-0005-0000-0000-0000F8140000}"/>
    <cellStyle name="Comma [0] 1632" xfId="5370" hidden="1" xr:uid="{00000000-0005-0000-0000-00001B150000}"/>
    <cellStyle name="Comma [0] 1633" xfId="5302" hidden="1" xr:uid="{00000000-0005-0000-0000-0000D7140000}"/>
    <cellStyle name="Comma [0] 1634" xfId="5372" hidden="1" xr:uid="{00000000-0005-0000-0000-00001D150000}"/>
    <cellStyle name="Comma [0] 1635" xfId="5417" hidden="1" xr:uid="{00000000-0005-0000-0000-00004A150000}"/>
    <cellStyle name="Comma [0] 1636" xfId="5360" hidden="1" xr:uid="{00000000-0005-0000-0000-000011150000}"/>
    <cellStyle name="Comma [0] 1637" xfId="5317" hidden="1" xr:uid="{00000000-0005-0000-0000-0000E6140000}"/>
    <cellStyle name="Comma [0] 1638" xfId="5423" hidden="1" xr:uid="{00000000-0005-0000-0000-000050150000}"/>
    <cellStyle name="Comma [0] 1639" xfId="5425" hidden="1" xr:uid="{00000000-0005-0000-0000-000052150000}"/>
    <cellStyle name="Comma [0] 164" xfId="2463" hidden="1" xr:uid="{00000000-0005-0000-0000-0000C0090000}"/>
    <cellStyle name="Comma [0] 1640" xfId="5378" hidden="1" xr:uid="{00000000-0005-0000-0000-000023150000}"/>
    <cellStyle name="Comma [0] 1641" xfId="5384" hidden="1" xr:uid="{00000000-0005-0000-0000-000029150000}"/>
    <cellStyle name="Comma [0] 1642" xfId="5262" hidden="1" xr:uid="{00000000-0005-0000-0000-0000AF140000}"/>
    <cellStyle name="Comma [0] 1643" xfId="5334" hidden="1" xr:uid="{00000000-0005-0000-0000-0000F7140000}"/>
    <cellStyle name="Comma [0] 1644" xfId="5342" hidden="1" xr:uid="{00000000-0005-0000-0000-0000FF140000}"/>
    <cellStyle name="Comma [0] 1645" xfId="5431" hidden="1" xr:uid="{00000000-0005-0000-0000-000058150000}"/>
    <cellStyle name="Comma [0] 1646" xfId="5345" hidden="1" xr:uid="{00000000-0005-0000-0000-000002150000}"/>
    <cellStyle name="Comma [0] 1647" xfId="5305" hidden="1" xr:uid="{00000000-0005-0000-0000-0000DA140000}"/>
    <cellStyle name="Comma [0] 1648" xfId="5436" hidden="1" xr:uid="{00000000-0005-0000-0000-00005D150000}"/>
    <cellStyle name="Comma [0] 1649" xfId="5438" hidden="1" xr:uid="{00000000-0005-0000-0000-00005F150000}"/>
    <cellStyle name="Comma [0] 165" xfId="2469" hidden="1" xr:uid="{00000000-0005-0000-0000-0000C6090000}"/>
    <cellStyle name="Comma [0] 1650" xfId="5397" hidden="1" xr:uid="{00000000-0005-0000-0000-000036150000}"/>
    <cellStyle name="Comma [0] 1651" xfId="5403" hidden="1" xr:uid="{00000000-0005-0000-0000-00003C150000}"/>
    <cellStyle name="Comma [0] 1652" xfId="5304" hidden="1" xr:uid="{00000000-0005-0000-0000-0000D9140000}"/>
    <cellStyle name="Comma [0] 1653" xfId="5385" hidden="1" xr:uid="{00000000-0005-0000-0000-00002A150000}"/>
    <cellStyle name="Comma [0] 1654" xfId="5364" hidden="1" xr:uid="{00000000-0005-0000-0000-000015150000}"/>
    <cellStyle name="Comma [0] 1655" xfId="5442" hidden="1" xr:uid="{00000000-0005-0000-0000-000063150000}"/>
    <cellStyle name="Comma [0] 1656" xfId="5383" hidden="1" xr:uid="{00000000-0005-0000-0000-000028150000}"/>
    <cellStyle name="Comma [0] 1657" xfId="5321" hidden="1" xr:uid="{00000000-0005-0000-0000-0000EA140000}"/>
    <cellStyle name="Comma [0] 1658" xfId="5449" hidden="1" xr:uid="{00000000-0005-0000-0000-00006A150000}"/>
    <cellStyle name="Comma [0] 1659" xfId="5451" hidden="1" xr:uid="{00000000-0005-0000-0000-00006C150000}"/>
    <cellStyle name="Comma [0] 166" xfId="2451" hidden="1" xr:uid="{00000000-0005-0000-0000-0000B4090000}"/>
    <cellStyle name="Comma [0] 1660" xfId="5415" hidden="1" xr:uid="{00000000-0005-0000-0000-000048150000}"/>
    <cellStyle name="Comma [0] 1661" xfId="5420" hidden="1" xr:uid="{00000000-0005-0000-0000-00004D150000}"/>
    <cellStyle name="Comma [0] 1662" xfId="5241" hidden="1" xr:uid="{00000000-0005-0000-0000-00009A140000}"/>
    <cellStyle name="Comma [0] 1663" xfId="5404" hidden="1" xr:uid="{00000000-0005-0000-0000-00003D150000}"/>
    <cellStyle name="Comma [0] 1664" xfId="5309" hidden="1" xr:uid="{00000000-0005-0000-0000-0000DE140000}"/>
    <cellStyle name="Comma [0] 1665" xfId="5455" hidden="1" xr:uid="{00000000-0005-0000-0000-000070150000}"/>
    <cellStyle name="Comma [0] 1666" xfId="5402" hidden="1" xr:uid="{00000000-0005-0000-0000-00003B150000}"/>
    <cellStyle name="Comma [0] 1667" xfId="5341" hidden="1" xr:uid="{00000000-0005-0000-0000-0000FE140000}"/>
    <cellStyle name="Comma [0] 1668" xfId="5459" hidden="1" xr:uid="{00000000-0005-0000-0000-000074150000}"/>
    <cellStyle name="Comma [0] 1669" xfId="5461" hidden="1" xr:uid="{00000000-0005-0000-0000-000076150000}"/>
    <cellStyle name="Comma [0] 167" xfId="2461" hidden="1" xr:uid="{00000000-0005-0000-0000-0000BE090000}"/>
    <cellStyle name="Comma [0] 1670" xfId="5429" hidden="1" xr:uid="{00000000-0005-0000-0000-000056150000}"/>
    <cellStyle name="Comma [0] 1671" xfId="5433" hidden="1" xr:uid="{00000000-0005-0000-0000-00005A150000}"/>
    <cellStyle name="Comma [0] 1672" xfId="5323" hidden="1" xr:uid="{00000000-0005-0000-0000-0000EC140000}"/>
    <cellStyle name="Comma [0] 1673" xfId="5421" hidden="1" xr:uid="{00000000-0005-0000-0000-00004E150000}"/>
    <cellStyle name="Comma [0] 1674" xfId="5313" hidden="1" xr:uid="{00000000-0005-0000-0000-0000E2140000}"/>
    <cellStyle name="Comma [0] 1675" xfId="5465" hidden="1" xr:uid="{00000000-0005-0000-0000-00007A150000}"/>
    <cellStyle name="Comma [0] 1676" xfId="5419" hidden="1" xr:uid="{00000000-0005-0000-0000-00004C150000}"/>
    <cellStyle name="Comma [0] 1677" xfId="5388" hidden="1" xr:uid="{00000000-0005-0000-0000-00002D150000}"/>
    <cellStyle name="Comma [0] 1678" xfId="5469" hidden="1" xr:uid="{00000000-0005-0000-0000-00007E150000}"/>
    <cellStyle name="Comma [0] 1679" xfId="5471" hidden="1" xr:uid="{00000000-0005-0000-0000-000080150000}"/>
    <cellStyle name="Comma [0] 168" xfId="2481" hidden="1" xr:uid="{00000000-0005-0000-0000-0000D2090000}"/>
    <cellStyle name="Comma [0] 1680" xfId="5457" hidden="1" xr:uid="{00000000-0005-0000-0000-000072150000}"/>
    <cellStyle name="Comma [0] 1681" xfId="5444" hidden="1" xr:uid="{00000000-0005-0000-0000-000065150000}"/>
    <cellStyle name="Comma [0] 1682" xfId="5468" hidden="1" xr:uid="{00000000-0005-0000-0000-00007D150000}"/>
    <cellStyle name="Comma [0] 1683" xfId="5434" hidden="1" xr:uid="{00000000-0005-0000-0000-00005B150000}"/>
    <cellStyle name="Comma [0] 1684" xfId="5406" hidden="1" xr:uid="{00000000-0005-0000-0000-00003F150000}"/>
    <cellStyle name="Comma [0] 1685" xfId="5473" hidden="1" xr:uid="{00000000-0005-0000-0000-000082150000}"/>
    <cellStyle name="Comma [0] 1686" xfId="5430" hidden="1" xr:uid="{00000000-0005-0000-0000-000057150000}"/>
    <cellStyle name="Comma [0] 1687" xfId="5464" hidden="1" xr:uid="{00000000-0005-0000-0000-000079150000}"/>
    <cellStyle name="Comma [0] 1688" xfId="5477" hidden="1" xr:uid="{00000000-0005-0000-0000-000086150000}"/>
    <cellStyle name="Comma [0] 1689" xfId="5479" hidden="1" xr:uid="{00000000-0005-0000-0000-000088150000}"/>
    <cellStyle name="Comma [0] 169" xfId="2483" hidden="1" xr:uid="{00000000-0005-0000-0000-0000D4090000}"/>
    <cellStyle name="Comma [0] 1690" xfId="5347" hidden="1" xr:uid="{00000000-0005-0000-0000-000004150000}"/>
    <cellStyle name="Comma [0] 1691" xfId="5467" hidden="1" xr:uid="{00000000-0005-0000-0000-00007C150000}"/>
    <cellStyle name="Comma [0] 1692" xfId="5407" hidden="1" xr:uid="{00000000-0005-0000-0000-000040150000}"/>
    <cellStyle name="Comma [0] 1693" xfId="5441" hidden="1" xr:uid="{00000000-0005-0000-0000-000062150000}"/>
    <cellStyle name="Comma [0] 1694" xfId="5454" hidden="1" xr:uid="{00000000-0005-0000-0000-00006F150000}"/>
    <cellStyle name="Comma [0] 1695" xfId="5482" hidden="1" xr:uid="{00000000-0005-0000-0000-00008B150000}"/>
    <cellStyle name="Comma [0] 1696" xfId="5445" hidden="1" xr:uid="{00000000-0005-0000-0000-000066150000}"/>
    <cellStyle name="Comma [0] 1697" xfId="5405" hidden="1" xr:uid="{00000000-0005-0000-0000-00003E150000}"/>
    <cellStyle name="Comma [0] 1698" xfId="5484" hidden="1" xr:uid="{00000000-0005-0000-0000-00008D150000}"/>
    <cellStyle name="Comma [0] 1699" xfId="5486" hidden="1" xr:uid="{00000000-0005-0000-0000-00008F150000}"/>
    <cellStyle name="Comma [0] 17" xfId="44" hidden="1" xr:uid="{00000000-0005-0000-0000-00004C000000}"/>
    <cellStyle name="Comma [0] 170" xfId="2434" hidden="1" xr:uid="{00000000-0005-0000-0000-0000A3090000}"/>
    <cellStyle name="Comma [0] 1700" xfId="5546" hidden="1" xr:uid="{00000000-0005-0000-0000-0000CB150000}"/>
    <cellStyle name="Comma [0] 1701" xfId="5565" hidden="1" xr:uid="{00000000-0005-0000-0000-0000DE150000}"/>
    <cellStyle name="Comma [0] 1702" xfId="5572" hidden="1" xr:uid="{00000000-0005-0000-0000-0000E5150000}"/>
    <cellStyle name="Comma [0] 1703" xfId="5579" hidden="1" xr:uid="{00000000-0005-0000-0000-0000EC150000}"/>
    <cellStyle name="Comma [0] 1704" xfId="5584" hidden="1" xr:uid="{00000000-0005-0000-0000-0000F1150000}"/>
    <cellStyle name="Comma [0] 1705" xfId="5571" hidden="1" xr:uid="{00000000-0005-0000-0000-0000E4150000}"/>
    <cellStyle name="Comma [0] 1706" xfId="5576" hidden="1" xr:uid="{00000000-0005-0000-0000-0000E9150000}"/>
    <cellStyle name="Comma [0] 1707" xfId="5588" hidden="1" xr:uid="{00000000-0005-0000-0000-0000F5150000}"/>
    <cellStyle name="Comma [0] 1708" xfId="5590" hidden="1" xr:uid="{00000000-0005-0000-0000-0000F7150000}"/>
    <cellStyle name="Comma [0] 1709" xfId="5561" hidden="1" xr:uid="{00000000-0005-0000-0000-0000DA150000}"/>
    <cellStyle name="Comma [0] 171" xfId="2058" hidden="1" xr:uid="{00000000-0005-0000-0000-00002B080000}"/>
    <cellStyle name="Comma [0] 1710" xfId="5550" hidden="1" xr:uid="{00000000-0005-0000-0000-0000CF150000}"/>
    <cellStyle name="Comma [0] 1711" xfId="5601" hidden="1" xr:uid="{00000000-0005-0000-0000-000002160000}"/>
    <cellStyle name="Comma [0] 1712" xfId="5610" hidden="1" xr:uid="{00000000-0005-0000-0000-00000B160000}"/>
    <cellStyle name="Comma [0] 1713" xfId="5621" hidden="1" xr:uid="{00000000-0005-0000-0000-000016160000}"/>
    <cellStyle name="Comma [0] 1714" xfId="5627" hidden="1" xr:uid="{00000000-0005-0000-0000-00001C160000}"/>
    <cellStyle name="Comma [0] 1715" xfId="5609" hidden="1" xr:uid="{00000000-0005-0000-0000-00000A160000}"/>
    <cellStyle name="Comma [0] 1716" xfId="5619" hidden="1" xr:uid="{00000000-0005-0000-0000-000014160000}"/>
    <cellStyle name="Comma [0] 1717" xfId="5639" hidden="1" xr:uid="{00000000-0005-0000-0000-000028160000}"/>
    <cellStyle name="Comma [0] 1718" xfId="5641" hidden="1" xr:uid="{00000000-0005-0000-0000-00002A160000}"/>
    <cellStyle name="Comma [0] 1719" xfId="5592" hidden="1" xr:uid="{00000000-0005-0000-0000-0000F9150000}"/>
    <cellStyle name="Comma [0] 172" xfId="2437" hidden="1" xr:uid="{00000000-0005-0000-0000-0000A6090000}"/>
    <cellStyle name="Comma [0] 1720" xfId="5553" hidden="1" xr:uid="{00000000-0005-0000-0000-0000D2150000}"/>
    <cellStyle name="Comma [0] 1721" xfId="5595" hidden="1" xr:uid="{00000000-0005-0000-0000-0000FC150000}"/>
    <cellStyle name="Comma [0] 1722" xfId="5558" hidden="1" xr:uid="{00000000-0005-0000-0000-0000D7150000}"/>
    <cellStyle name="Comma [0] 1723" xfId="5560" hidden="1" xr:uid="{00000000-0005-0000-0000-0000D9150000}"/>
    <cellStyle name="Comma [0] 1724" xfId="5646" hidden="1" xr:uid="{00000000-0005-0000-0000-00002F160000}"/>
    <cellStyle name="Comma [0] 1725" xfId="5549" hidden="1" xr:uid="{00000000-0005-0000-0000-0000CE150000}"/>
    <cellStyle name="Comma [0] 1726" xfId="5557" hidden="1" xr:uid="{00000000-0005-0000-0000-0000D6150000}"/>
    <cellStyle name="Comma [0] 1727" xfId="5658" hidden="1" xr:uid="{00000000-0005-0000-0000-00003B160000}"/>
    <cellStyle name="Comma [0] 1728" xfId="5660" hidden="1" xr:uid="{00000000-0005-0000-0000-00003D160000}"/>
    <cellStyle name="Comma [0] 1729" xfId="5649" hidden="1" xr:uid="{00000000-0005-0000-0000-000032160000}"/>
    <cellStyle name="Comma [0] 173" xfId="2063" hidden="1" xr:uid="{00000000-0005-0000-0000-000030080000}"/>
    <cellStyle name="Comma [0] 1730" xfId="5657" hidden="1" xr:uid="{00000000-0005-0000-0000-00003A160000}"/>
    <cellStyle name="Comma [0] 1731" xfId="5555" hidden="1" xr:uid="{00000000-0005-0000-0000-0000D4150000}"/>
    <cellStyle name="Comma [0] 1732" xfId="5643" hidden="1" xr:uid="{00000000-0005-0000-0000-00002C160000}"/>
    <cellStyle name="Comma [0] 1733" xfId="5676" hidden="1" xr:uid="{00000000-0005-0000-0000-00004D160000}"/>
    <cellStyle name="Comma [0] 1734" xfId="5684" hidden="1" xr:uid="{00000000-0005-0000-0000-000055160000}"/>
    <cellStyle name="Comma [0] 1735" xfId="5593" hidden="1" xr:uid="{00000000-0005-0000-0000-0000FA150000}"/>
    <cellStyle name="Comma [0] 1736" xfId="5672" hidden="1" xr:uid="{00000000-0005-0000-0000-000049160000}"/>
    <cellStyle name="Comma [0] 1737" xfId="5693" hidden="1" xr:uid="{00000000-0005-0000-0000-00005E160000}"/>
    <cellStyle name="Comma [0] 1738" xfId="5695" hidden="1" xr:uid="{00000000-0005-0000-0000-000060160000}"/>
    <cellStyle name="Comma [0] 1739" xfId="5654" hidden="1" xr:uid="{00000000-0005-0000-0000-000037160000}"/>
    <cellStyle name="Comma [0] 174" xfId="2047" hidden="1" xr:uid="{00000000-0005-0000-0000-000020080000}"/>
    <cellStyle name="Comma [0] 1740" xfId="5599" hidden="1" xr:uid="{00000000-0005-0000-0000-000000160000}"/>
    <cellStyle name="Comma [0] 1741" xfId="5652" hidden="1" xr:uid="{00000000-0005-0000-0000-000035160000}"/>
    <cellStyle name="Comma [0] 1742" xfId="5636" hidden="1" xr:uid="{00000000-0005-0000-0000-000025160000}"/>
    <cellStyle name="Comma [0] 1743" xfId="5632" hidden="1" xr:uid="{00000000-0005-0000-0000-000021160000}"/>
    <cellStyle name="Comma [0] 1744" xfId="5703" hidden="1" xr:uid="{00000000-0005-0000-0000-000068160000}"/>
    <cellStyle name="Comma [0] 1745" xfId="5569" hidden="1" xr:uid="{00000000-0005-0000-0000-0000E2150000}"/>
    <cellStyle name="Comma [0] 1746" xfId="5562" hidden="1" xr:uid="{00000000-0005-0000-0000-0000DB150000}"/>
    <cellStyle name="Comma [0] 1747" xfId="5711" hidden="1" xr:uid="{00000000-0005-0000-0000-000070160000}"/>
    <cellStyle name="Comma [0] 1748" xfId="5713" hidden="1" xr:uid="{00000000-0005-0000-0000-000072160000}"/>
    <cellStyle name="Comma [0] 1749" xfId="5662" hidden="1" xr:uid="{00000000-0005-0000-0000-00003F160000}"/>
    <cellStyle name="Comma [0] 175" xfId="2488" hidden="1" xr:uid="{00000000-0005-0000-0000-0000D9090000}"/>
    <cellStyle name="Comma [0] 1750" xfId="5638" hidden="1" xr:uid="{00000000-0005-0000-0000-000027160000}"/>
    <cellStyle name="Comma [0] 1751" xfId="5673" hidden="1" xr:uid="{00000000-0005-0000-0000-00004A160000}"/>
    <cellStyle name="Comma [0] 1752" xfId="5605" hidden="1" xr:uid="{00000000-0005-0000-0000-000006160000}"/>
    <cellStyle name="Comma [0] 1753" xfId="5675" hidden="1" xr:uid="{00000000-0005-0000-0000-00004C160000}"/>
    <cellStyle name="Comma [0] 1754" xfId="5720" hidden="1" xr:uid="{00000000-0005-0000-0000-000079160000}"/>
    <cellStyle name="Comma [0] 1755" xfId="5663" hidden="1" xr:uid="{00000000-0005-0000-0000-000040160000}"/>
    <cellStyle name="Comma [0] 1756" xfId="5620" hidden="1" xr:uid="{00000000-0005-0000-0000-000015160000}"/>
    <cellStyle name="Comma [0] 1757" xfId="5726" hidden="1" xr:uid="{00000000-0005-0000-0000-00007F160000}"/>
    <cellStyle name="Comma [0] 1758" xfId="5728" hidden="1" xr:uid="{00000000-0005-0000-0000-000081160000}"/>
    <cellStyle name="Comma [0] 1759" xfId="5681" hidden="1" xr:uid="{00000000-0005-0000-0000-000052160000}"/>
    <cellStyle name="Comma [0] 176" xfId="2056" hidden="1" xr:uid="{00000000-0005-0000-0000-000029080000}"/>
    <cellStyle name="Comma [0] 1760" xfId="5687" hidden="1" xr:uid="{00000000-0005-0000-0000-000058160000}"/>
    <cellStyle name="Comma [0] 1761" xfId="5568" hidden="1" xr:uid="{00000000-0005-0000-0000-0000E1150000}"/>
    <cellStyle name="Comma [0] 1762" xfId="5637" hidden="1" xr:uid="{00000000-0005-0000-0000-000026160000}"/>
    <cellStyle name="Comma [0] 1763" xfId="5645" hidden="1" xr:uid="{00000000-0005-0000-0000-00002E160000}"/>
    <cellStyle name="Comma [0] 1764" xfId="5734" hidden="1" xr:uid="{00000000-0005-0000-0000-000087160000}"/>
    <cellStyle name="Comma [0] 1765" xfId="5648" hidden="1" xr:uid="{00000000-0005-0000-0000-000031160000}"/>
    <cellStyle name="Comma [0] 1766" xfId="5608" hidden="1" xr:uid="{00000000-0005-0000-0000-000009160000}"/>
    <cellStyle name="Comma [0] 1767" xfId="5739" hidden="1" xr:uid="{00000000-0005-0000-0000-00008C160000}"/>
    <cellStyle name="Comma [0] 1768" xfId="5741" hidden="1" xr:uid="{00000000-0005-0000-0000-00008E160000}"/>
    <cellStyle name="Comma [0] 1769" xfId="5700" hidden="1" xr:uid="{00000000-0005-0000-0000-000065160000}"/>
    <cellStyle name="Comma [0] 177" xfId="2077" hidden="1" xr:uid="{00000000-0005-0000-0000-00003E080000}"/>
    <cellStyle name="Comma [0] 1770" xfId="5706" hidden="1" xr:uid="{00000000-0005-0000-0000-00006B160000}"/>
    <cellStyle name="Comma [0] 1771" xfId="5607" hidden="1" xr:uid="{00000000-0005-0000-0000-000008160000}"/>
    <cellStyle name="Comma [0] 1772" xfId="5688" hidden="1" xr:uid="{00000000-0005-0000-0000-000059160000}"/>
    <cellStyle name="Comma [0] 1773" xfId="5667" hidden="1" xr:uid="{00000000-0005-0000-0000-000044160000}"/>
    <cellStyle name="Comma [0] 1774" xfId="5745" hidden="1" xr:uid="{00000000-0005-0000-0000-000092160000}"/>
    <cellStyle name="Comma [0] 1775" xfId="5686" hidden="1" xr:uid="{00000000-0005-0000-0000-000057160000}"/>
    <cellStyle name="Comma [0] 1776" xfId="5624" hidden="1" xr:uid="{00000000-0005-0000-0000-000019160000}"/>
    <cellStyle name="Comma [0] 1777" xfId="5752" hidden="1" xr:uid="{00000000-0005-0000-0000-000099160000}"/>
    <cellStyle name="Comma [0] 1778" xfId="5754" hidden="1" xr:uid="{00000000-0005-0000-0000-00009B160000}"/>
    <cellStyle name="Comma [0] 1779" xfId="5718" hidden="1" xr:uid="{00000000-0005-0000-0000-000077160000}"/>
    <cellStyle name="Comma [0] 178" xfId="2500" hidden="1" xr:uid="{00000000-0005-0000-0000-0000E5090000}"/>
    <cellStyle name="Comma [0] 1780" xfId="5723" hidden="1" xr:uid="{00000000-0005-0000-0000-00007C160000}"/>
    <cellStyle name="Comma [0] 1781" xfId="5552" hidden="1" xr:uid="{00000000-0005-0000-0000-0000D1150000}"/>
    <cellStyle name="Comma [0] 1782" xfId="5707" hidden="1" xr:uid="{00000000-0005-0000-0000-00006C160000}"/>
    <cellStyle name="Comma [0] 1783" xfId="5612" hidden="1" xr:uid="{00000000-0005-0000-0000-00000D160000}"/>
    <cellStyle name="Comma [0] 1784" xfId="5758" hidden="1" xr:uid="{00000000-0005-0000-0000-00009F160000}"/>
    <cellStyle name="Comma [0] 1785" xfId="5705" hidden="1" xr:uid="{00000000-0005-0000-0000-00006A160000}"/>
    <cellStyle name="Comma [0] 1786" xfId="5644" hidden="1" xr:uid="{00000000-0005-0000-0000-00002D160000}"/>
    <cellStyle name="Comma [0] 1787" xfId="5762" hidden="1" xr:uid="{00000000-0005-0000-0000-0000A3160000}"/>
    <cellStyle name="Comma [0] 1788" xfId="5764" hidden="1" xr:uid="{00000000-0005-0000-0000-0000A5160000}"/>
    <cellStyle name="Comma [0] 1789" xfId="5732" hidden="1" xr:uid="{00000000-0005-0000-0000-000085160000}"/>
    <cellStyle name="Comma [0] 179" xfId="2502" hidden="1" xr:uid="{00000000-0005-0000-0000-0000E7090000}"/>
    <cellStyle name="Comma [0] 1790" xfId="5736" hidden="1" xr:uid="{00000000-0005-0000-0000-000089160000}"/>
    <cellStyle name="Comma [0] 1791" xfId="5626" hidden="1" xr:uid="{00000000-0005-0000-0000-00001B160000}"/>
    <cellStyle name="Comma [0] 1792" xfId="5724" hidden="1" xr:uid="{00000000-0005-0000-0000-00007D160000}"/>
    <cellStyle name="Comma [0] 1793" xfId="5616" hidden="1" xr:uid="{00000000-0005-0000-0000-000011160000}"/>
    <cellStyle name="Comma [0] 1794" xfId="5768" hidden="1" xr:uid="{00000000-0005-0000-0000-0000A9160000}"/>
    <cellStyle name="Comma [0] 1795" xfId="5722" hidden="1" xr:uid="{00000000-0005-0000-0000-00007B160000}"/>
    <cellStyle name="Comma [0] 1796" xfId="5691" hidden="1" xr:uid="{00000000-0005-0000-0000-00005C160000}"/>
    <cellStyle name="Comma [0] 1797" xfId="5772" hidden="1" xr:uid="{00000000-0005-0000-0000-0000AD160000}"/>
    <cellStyle name="Comma [0] 1798" xfId="5774" hidden="1" xr:uid="{00000000-0005-0000-0000-0000AF160000}"/>
    <cellStyle name="Comma [0] 1799" xfId="5760" hidden="1" xr:uid="{00000000-0005-0000-0000-0000A1160000}"/>
    <cellStyle name="Comma [0] 18" xfId="42" hidden="1" xr:uid="{00000000-0005-0000-0000-00004A000000}"/>
    <cellStyle name="Comma [0] 180" xfId="2491" hidden="1" xr:uid="{00000000-0005-0000-0000-0000DC090000}"/>
    <cellStyle name="Comma [0] 1800" xfId="5747" hidden="1" xr:uid="{00000000-0005-0000-0000-000094160000}"/>
    <cellStyle name="Comma [0] 1801" xfId="5771" hidden="1" xr:uid="{00000000-0005-0000-0000-0000AC160000}"/>
    <cellStyle name="Comma [0] 1802" xfId="5737" hidden="1" xr:uid="{00000000-0005-0000-0000-00008A160000}"/>
    <cellStyle name="Comma [0] 1803" xfId="5709" hidden="1" xr:uid="{00000000-0005-0000-0000-00006E160000}"/>
    <cellStyle name="Comma [0] 1804" xfId="5776" hidden="1" xr:uid="{00000000-0005-0000-0000-0000B1160000}"/>
    <cellStyle name="Comma [0] 1805" xfId="5733" hidden="1" xr:uid="{00000000-0005-0000-0000-000086160000}"/>
    <cellStyle name="Comma [0] 1806" xfId="5767" hidden="1" xr:uid="{00000000-0005-0000-0000-0000A8160000}"/>
    <cellStyle name="Comma [0] 1807" xfId="5780" hidden="1" xr:uid="{00000000-0005-0000-0000-0000B5160000}"/>
    <cellStyle name="Comma [0] 1808" xfId="5782" hidden="1" xr:uid="{00000000-0005-0000-0000-0000B7160000}"/>
    <cellStyle name="Comma [0] 1809" xfId="5650" hidden="1" xr:uid="{00000000-0005-0000-0000-000033160000}"/>
    <cellStyle name="Comma [0] 181" xfId="2499" hidden="1" xr:uid="{00000000-0005-0000-0000-0000E4090000}"/>
    <cellStyle name="Comma [0] 1810" xfId="5770" hidden="1" xr:uid="{00000000-0005-0000-0000-0000AB160000}"/>
    <cellStyle name="Comma [0] 1811" xfId="5710" hidden="1" xr:uid="{00000000-0005-0000-0000-00006F160000}"/>
    <cellStyle name="Comma [0] 1812" xfId="5744" hidden="1" xr:uid="{00000000-0005-0000-0000-000091160000}"/>
    <cellStyle name="Comma [0] 1813" xfId="5757" hidden="1" xr:uid="{00000000-0005-0000-0000-00009E160000}"/>
    <cellStyle name="Comma [0] 1814" xfId="5785" hidden="1" xr:uid="{00000000-0005-0000-0000-0000BA160000}"/>
    <cellStyle name="Comma [0] 1815" xfId="5748" hidden="1" xr:uid="{00000000-0005-0000-0000-000095160000}"/>
    <cellStyle name="Comma [0] 1816" xfId="5708" hidden="1" xr:uid="{00000000-0005-0000-0000-00006D160000}"/>
    <cellStyle name="Comma [0] 1817" xfId="5788" hidden="1" xr:uid="{00000000-0005-0000-0000-0000BD160000}"/>
    <cellStyle name="Comma [0] 1818" xfId="5790" hidden="1" xr:uid="{00000000-0005-0000-0000-0000BF160000}"/>
    <cellStyle name="Comma [0] 1819" xfId="5509" hidden="1" xr:uid="{00000000-0005-0000-0000-0000A6150000}"/>
    <cellStyle name="Comma [0] 182" xfId="2060" hidden="1" xr:uid="{00000000-0005-0000-0000-00002D080000}"/>
    <cellStyle name="Comma [0] 1820" xfId="5491" hidden="1" xr:uid="{00000000-0005-0000-0000-000094150000}"/>
    <cellStyle name="Comma [0] 1821" xfId="5794" hidden="1" xr:uid="{00000000-0005-0000-0000-0000C3160000}"/>
    <cellStyle name="Comma [0] 1822" xfId="5801" hidden="1" xr:uid="{00000000-0005-0000-0000-0000CA160000}"/>
    <cellStyle name="Comma [0] 1823" xfId="5803" hidden="1" xr:uid="{00000000-0005-0000-0000-0000CC160000}"/>
    <cellStyle name="Comma [0] 1824" xfId="5793" hidden="1" xr:uid="{00000000-0005-0000-0000-0000C2160000}"/>
    <cellStyle name="Comma [0] 1825" xfId="5799" hidden="1" xr:uid="{00000000-0005-0000-0000-0000C8160000}"/>
    <cellStyle name="Comma [0] 1826" xfId="5806" hidden="1" xr:uid="{00000000-0005-0000-0000-0000CF160000}"/>
    <cellStyle name="Comma [0] 1827" xfId="5808" hidden="1" xr:uid="{00000000-0005-0000-0000-0000D1160000}"/>
    <cellStyle name="Comma [0] 1828" xfId="5583" hidden="1" xr:uid="{00000000-0005-0000-0000-0000F0150000}"/>
    <cellStyle name="Comma [0] 1829" xfId="5539" hidden="1" xr:uid="{00000000-0005-0000-0000-0000C4150000}"/>
    <cellStyle name="Comma [0] 183" xfId="2485" hidden="1" xr:uid="{00000000-0005-0000-0000-0000D6090000}"/>
    <cellStyle name="Comma [0] 1830" xfId="5819" hidden="1" xr:uid="{00000000-0005-0000-0000-0000DC160000}"/>
    <cellStyle name="Comma [0] 1831" xfId="5828" hidden="1" xr:uid="{00000000-0005-0000-0000-0000E5160000}"/>
    <cellStyle name="Comma [0] 1832" xfId="5839" hidden="1" xr:uid="{00000000-0005-0000-0000-0000F0160000}"/>
    <cellStyle name="Comma [0] 1833" xfId="5845" hidden="1" xr:uid="{00000000-0005-0000-0000-0000F6160000}"/>
    <cellStyle name="Comma [0] 1834" xfId="5827" hidden="1" xr:uid="{00000000-0005-0000-0000-0000E4160000}"/>
    <cellStyle name="Comma [0] 1835" xfId="5837" hidden="1" xr:uid="{00000000-0005-0000-0000-0000EE160000}"/>
    <cellStyle name="Comma [0] 1836" xfId="5857" hidden="1" xr:uid="{00000000-0005-0000-0000-000002170000}"/>
    <cellStyle name="Comma [0] 1837" xfId="5859" hidden="1" xr:uid="{00000000-0005-0000-0000-000004170000}"/>
    <cellStyle name="Comma [0] 1838" xfId="5810" hidden="1" xr:uid="{00000000-0005-0000-0000-0000D3160000}"/>
    <cellStyle name="Comma [0] 1839" xfId="5504" hidden="1" xr:uid="{00000000-0005-0000-0000-0000A1150000}"/>
    <cellStyle name="Comma [0] 184" xfId="2518" hidden="1" xr:uid="{00000000-0005-0000-0000-0000F7090000}"/>
    <cellStyle name="Comma [0] 1840" xfId="5813" hidden="1" xr:uid="{00000000-0005-0000-0000-0000D6160000}"/>
    <cellStyle name="Comma [0] 1841" xfId="5538" hidden="1" xr:uid="{00000000-0005-0000-0000-0000C3150000}"/>
    <cellStyle name="Comma [0] 1842" xfId="5537" hidden="1" xr:uid="{00000000-0005-0000-0000-0000C2150000}"/>
    <cellStyle name="Comma [0] 1843" xfId="5864" hidden="1" xr:uid="{00000000-0005-0000-0000-000009170000}"/>
    <cellStyle name="Comma [0] 1844" xfId="5506" hidden="1" xr:uid="{00000000-0005-0000-0000-0000A3150000}"/>
    <cellStyle name="Comma [0] 1845" xfId="5540" hidden="1" xr:uid="{00000000-0005-0000-0000-0000C5150000}"/>
    <cellStyle name="Comma [0] 1846" xfId="5876" hidden="1" xr:uid="{00000000-0005-0000-0000-000015170000}"/>
    <cellStyle name="Comma [0] 1847" xfId="5878" hidden="1" xr:uid="{00000000-0005-0000-0000-000017170000}"/>
    <cellStyle name="Comma [0] 1848" xfId="5867" hidden="1" xr:uid="{00000000-0005-0000-0000-00000C170000}"/>
    <cellStyle name="Comma [0] 1849" xfId="5875" hidden="1" xr:uid="{00000000-0005-0000-0000-000014170000}"/>
    <cellStyle name="Comma [0] 185" xfId="2526" hidden="1" xr:uid="{00000000-0005-0000-0000-0000FF090000}"/>
    <cellStyle name="Comma [0] 1850" xfId="5502" hidden="1" xr:uid="{00000000-0005-0000-0000-00009F150000}"/>
    <cellStyle name="Comma [0] 1851" xfId="5861" hidden="1" xr:uid="{00000000-0005-0000-0000-000006170000}"/>
    <cellStyle name="Comma [0] 1852" xfId="5894" hidden="1" xr:uid="{00000000-0005-0000-0000-000027170000}"/>
    <cellStyle name="Comma [0] 1853" xfId="5902" hidden="1" xr:uid="{00000000-0005-0000-0000-00002F170000}"/>
    <cellStyle name="Comma [0] 1854" xfId="5811" hidden="1" xr:uid="{00000000-0005-0000-0000-0000D4160000}"/>
    <cellStyle name="Comma [0] 1855" xfId="5890" hidden="1" xr:uid="{00000000-0005-0000-0000-000023170000}"/>
    <cellStyle name="Comma [0] 1856" xfId="5911" hidden="1" xr:uid="{00000000-0005-0000-0000-000038170000}"/>
    <cellStyle name="Comma [0] 1857" xfId="5913" hidden="1" xr:uid="{00000000-0005-0000-0000-00003A170000}"/>
    <cellStyle name="Comma [0] 1858" xfId="5872" hidden="1" xr:uid="{00000000-0005-0000-0000-000011170000}"/>
    <cellStyle name="Comma [0] 1859" xfId="5817" hidden="1" xr:uid="{00000000-0005-0000-0000-0000DA160000}"/>
    <cellStyle name="Comma [0] 186" xfId="2435" hidden="1" xr:uid="{00000000-0005-0000-0000-0000A4090000}"/>
    <cellStyle name="Comma [0] 1860" xfId="5870" hidden="1" xr:uid="{00000000-0005-0000-0000-00000F170000}"/>
    <cellStyle name="Comma [0] 1861" xfId="5854" hidden="1" xr:uid="{00000000-0005-0000-0000-0000FF160000}"/>
    <cellStyle name="Comma [0] 1862" xfId="5850" hidden="1" xr:uid="{00000000-0005-0000-0000-0000FB160000}"/>
    <cellStyle name="Comma [0] 1863" xfId="5921" hidden="1" xr:uid="{00000000-0005-0000-0000-000042170000}"/>
    <cellStyle name="Comma [0] 1864" xfId="5494" hidden="1" xr:uid="{00000000-0005-0000-0000-000097150000}"/>
    <cellStyle name="Comma [0] 1865" xfId="5582" hidden="1" xr:uid="{00000000-0005-0000-0000-0000EF150000}"/>
    <cellStyle name="Comma [0] 1866" xfId="5929" hidden="1" xr:uid="{00000000-0005-0000-0000-00004A170000}"/>
    <cellStyle name="Comma [0] 1867" xfId="5931" hidden="1" xr:uid="{00000000-0005-0000-0000-00004C170000}"/>
    <cellStyle name="Comma [0] 1868" xfId="5880" hidden="1" xr:uid="{00000000-0005-0000-0000-000019170000}"/>
    <cellStyle name="Comma [0] 1869" xfId="5856" hidden="1" xr:uid="{00000000-0005-0000-0000-000001170000}"/>
    <cellStyle name="Comma [0] 187" xfId="2514" hidden="1" xr:uid="{00000000-0005-0000-0000-0000F3090000}"/>
    <cellStyle name="Comma [0] 1870" xfId="5891" hidden="1" xr:uid="{00000000-0005-0000-0000-000024170000}"/>
    <cellStyle name="Comma [0] 1871" xfId="5823" hidden="1" xr:uid="{00000000-0005-0000-0000-0000E0160000}"/>
    <cellStyle name="Comma [0] 1872" xfId="5893" hidden="1" xr:uid="{00000000-0005-0000-0000-000026170000}"/>
    <cellStyle name="Comma [0] 1873" xfId="5938" hidden="1" xr:uid="{00000000-0005-0000-0000-000053170000}"/>
    <cellStyle name="Comma [0] 1874" xfId="5881" hidden="1" xr:uid="{00000000-0005-0000-0000-00001A170000}"/>
    <cellStyle name="Comma [0] 1875" xfId="5838" hidden="1" xr:uid="{00000000-0005-0000-0000-0000EF160000}"/>
    <cellStyle name="Comma [0] 1876" xfId="5944" hidden="1" xr:uid="{00000000-0005-0000-0000-000059170000}"/>
    <cellStyle name="Comma [0] 1877" xfId="5946" hidden="1" xr:uid="{00000000-0005-0000-0000-00005B170000}"/>
    <cellStyle name="Comma [0] 1878" xfId="5899" hidden="1" xr:uid="{00000000-0005-0000-0000-00002C170000}"/>
    <cellStyle name="Comma [0] 1879" xfId="5905" hidden="1" xr:uid="{00000000-0005-0000-0000-000032170000}"/>
    <cellStyle name="Comma [0] 188" xfId="2535" hidden="1" xr:uid="{00000000-0005-0000-0000-0000080A0000}"/>
    <cellStyle name="Comma [0] 1880" xfId="5531" hidden="1" xr:uid="{00000000-0005-0000-0000-0000BC150000}"/>
    <cellStyle name="Comma [0] 1881" xfId="5855" hidden="1" xr:uid="{00000000-0005-0000-0000-000000170000}"/>
    <cellStyle name="Comma [0] 1882" xfId="5863" hidden="1" xr:uid="{00000000-0005-0000-0000-000008170000}"/>
    <cellStyle name="Comma [0] 1883" xfId="5952" hidden="1" xr:uid="{00000000-0005-0000-0000-000061170000}"/>
    <cellStyle name="Comma [0] 1884" xfId="5866" hidden="1" xr:uid="{00000000-0005-0000-0000-00000B170000}"/>
    <cellStyle name="Comma [0] 1885" xfId="5826" hidden="1" xr:uid="{00000000-0005-0000-0000-0000E3160000}"/>
    <cellStyle name="Comma [0] 1886" xfId="5957" hidden="1" xr:uid="{00000000-0005-0000-0000-000066170000}"/>
    <cellStyle name="Comma [0] 1887" xfId="5959" hidden="1" xr:uid="{00000000-0005-0000-0000-000068170000}"/>
    <cellStyle name="Comma [0] 1888" xfId="5918" hidden="1" xr:uid="{00000000-0005-0000-0000-00003F170000}"/>
    <cellStyle name="Comma [0] 1889" xfId="5924" hidden="1" xr:uid="{00000000-0005-0000-0000-000045170000}"/>
    <cellStyle name="Comma [0] 189" xfId="2537" hidden="1" xr:uid="{00000000-0005-0000-0000-00000A0A0000}"/>
    <cellStyle name="Comma [0] 1890" xfId="5825" hidden="1" xr:uid="{00000000-0005-0000-0000-0000E2160000}"/>
    <cellStyle name="Comma [0] 1891" xfId="5906" hidden="1" xr:uid="{00000000-0005-0000-0000-000033170000}"/>
    <cellStyle name="Comma [0] 1892" xfId="5885" hidden="1" xr:uid="{00000000-0005-0000-0000-00001E170000}"/>
    <cellStyle name="Comma [0] 1893" xfId="5963" hidden="1" xr:uid="{00000000-0005-0000-0000-00006C170000}"/>
    <cellStyle name="Comma [0] 1894" xfId="5904" hidden="1" xr:uid="{00000000-0005-0000-0000-000031170000}"/>
    <cellStyle name="Comma [0] 1895" xfId="5842" hidden="1" xr:uid="{00000000-0005-0000-0000-0000F3160000}"/>
    <cellStyle name="Comma [0] 1896" xfId="5970" hidden="1" xr:uid="{00000000-0005-0000-0000-000073170000}"/>
    <cellStyle name="Comma [0] 1897" xfId="5972" hidden="1" xr:uid="{00000000-0005-0000-0000-000075170000}"/>
    <cellStyle name="Comma [0] 1898" xfId="5936" hidden="1" xr:uid="{00000000-0005-0000-0000-000051170000}"/>
    <cellStyle name="Comma [0] 1899" xfId="5941" hidden="1" xr:uid="{00000000-0005-0000-0000-000056170000}"/>
    <cellStyle name="Comma [0] 19" xfId="40" hidden="1" xr:uid="{00000000-0005-0000-0000-000048000000}"/>
    <cellStyle name="Comma [0] 190" xfId="2496" hidden="1" xr:uid="{00000000-0005-0000-0000-0000E1090000}"/>
    <cellStyle name="Comma [0] 1900" xfId="5505" hidden="1" xr:uid="{00000000-0005-0000-0000-0000A2150000}"/>
    <cellStyle name="Comma [0] 1901" xfId="5925" hidden="1" xr:uid="{00000000-0005-0000-0000-000046170000}"/>
    <cellStyle name="Comma [0] 1902" xfId="5830" hidden="1" xr:uid="{00000000-0005-0000-0000-0000E7160000}"/>
    <cellStyle name="Comma [0] 1903" xfId="5976" hidden="1" xr:uid="{00000000-0005-0000-0000-000079170000}"/>
    <cellStyle name="Comma [0] 1904" xfId="5923" hidden="1" xr:uid="{00000000-0005-0000-0000-000044170000}"/>
    <cellStyle name="Comma [0] 1905" xfId="5862" hidden="1" xr:uid="{00000000-0005-0000-0000-000007170000}"/>
    <cellStyle name="Comma [0] 1906" xfId="5980" hidden="1" xr:uid="{00000000-0005-0000-0000-00007D170000}"/>
    <cellStyle name="Comma [0] 1907" xfId="5982" hidden="1" xr:uid="{00000000-0005-0000-0000-00007F170000}"/>
    <cellStyle name="Comma [0] 1908" xfId="5950" hidden="1" xr:uid="{00000000-0005-0000-0000-00005F170000}"/>
    <cellStyle name="Comma [0] 1909" xfId="5954" hidden="1" xr:uid="{00000000-0005-0000-0000-000063170000}"/>
    <cellStyle name="Comma [0] 191" xfId="2441" hidden="1" xr:uid="{00000000-0005-0000-0000-0000AA090000}"/>
    <cellStyle name="Comma [0] 1910" xfId="5844" hidden="1" xr:uid="{00000000-0005-0000-0000-0000F5160000}"/>
    <cellStyle name="Comma [0] 1911" xfId="5942" hidden="1" xr:uid="{00000000-0005-0000-0000-000057170000}"/>
    <cellStyle name="Comma [0] 1912" xfId="5834" hidden="1" xr:uid="{00000000-0005-0000-0000-0000EB160000}"/>
    <cellStyle name="Comma [0] 1913" xfId="5986" hidden="1" xr:uid="{00000000-0005-0000-0000-000083170000}"/>
    <cellStyle name="Comma [0] 1914" xfId="5940" hidden="1" xr:uid="{00000000-0005-0000-0000-000055170000}"/>
    <cellStyle name="Comma [0] 1915" xfId="5909" hidden="1" xr:uid="{00000000-0005-0000-0000-000036170000}"/>
    <cellStyle name="Comma [0] 1916" xfId="5990" hidden="1" xr:uid="{00000000-0005-0000-0000-000087170000}"/>
    <cellStyle name="Comma [0] 1917" xfId="5992" hidden="1" xr:uid="{00000000-0005-0000-0000-000089170000}"/>
    <cellStyle name="Comma [0] 1918" xfId="5978" hidden="1" xr:uid="{00000000-0005-0000-0000-00007B170000}"/>
    <cellStyle name="Comma [0] 1919" xfId="5965" hidden="1" xr:uid="{00000000-0005-0000-0000-00006E170000}"/>
    <cellStyle name="Comma [0] 192" xfId="2494" hidden="1" xr:uid="{00000000-0005-0000-0000-0000DF090000}"/>
    <cellStyle name="Comma [0] 1920" xfId="5989" hidden="1" xr:uid="{00000000-0005-0000-0000-000086170000}"/>
    <cellStyle name="Comma [0] 1921" xfId="5955" hidden="1" xr:uid="{00000000-0005-0000-0000-000064170000}"/>
    <cellStyle name="Comma [0] 1922" xfId="5927" hidden="1" xr:uid="{00000000-0005-0000-0000-000048170000}"/>
    <cellStyle name="Comma [0] 1923" xfId="5994" hidden="1" xr:uid="{00000000-0005-0000-0000-00008B170000}"/>
    <cellStyle name="Comma [0] 1924" xfId="5951" hidden="1" xr:uid="{00000000-0005-0000-0000-000060170000}"/>
    <cellStyle name="Comma [0] 1925" xfId="5985" hidden="1" xr:uid="{00000000-0005-0000-0000-000082170000}"/>
    <cellStyle name="Comma [0] 1926" xfId="5998" hidden="1" xr:uid="{00000000-0005-0000-0000-00008F170000}"/>
    <cellStyle name="Comma [0] 1927" xfId="6000" hidden="1" xr:uid="{00000000-0005-0000-0000-000091170000}"/>
    <cellStyle name="Comma [0] 1928" xfId="5868" hidden="1" xr:uid="{00000000-0005-0000-0000-00000D170000}"/>
    <cellStyle name="Comma [0] 1929" xfId="5988" hidden="1" xr:uid="{00000000-0005-0000-0000-000085170000}"/>
    <cellStyle name="Comma [0] 193" xfId="2478" hidden="1" xr:uid="{00000000-0005-0000-0000-0000CF090000}"/>
    <cellStyle name="Comma [0] 1930" xfId="5928" hidden="1" xr:uid="{00000000-0005-0000-0000-000049170000}"/>
    <cellStyle name="Comma [0] 1931" xfId="5962" hidden="1" xr:uid="{00000000-0005-0000-0000-00006B170000}"/>
    <cellStyle name="Comma [0] 1932" xfId="5975" hidden="1" xr:uid="{00000000-0005-0000-0000-000078170000}"/>
    <cellStyle name="Comma [0] 1933" xfId="6003" hidden="1" xr:uid="{00000000-0005-0000-0000-000094170000}"/>
    <cellStyle name="Comma [0] 1934" xfId="5966" hidden="1" xr:uid="{00000000-0005-0000-0000-00006F170000}"/>
    <cellStyle name="Comma [0] 1935" xfId="5926" hidden="1" xr:uid="{00000000-0005-0000-0000-000047170000}"/>
    <cellStyle name="Comma [0] 1936" xfId="6005" hidden="1" xr:uid="{00000000-0005-0000-0000-000096170000}"/>
    <cellStyle name="Comma [0] 1937" xfId="6007" hidden="1" xr:uid="{00000000-0005-0000-0000-000098170000}"/>
    <cellStyle name="Comma [0] 1938" xfId="5519" hidden="1" xr:uid="{00000000-0005-0000-0000-0000B0150000}"/>
    <cellStyle name="Comma [0] 1939" xfId="5516" hidden="1" xr:uid="{00000000-0005-0000-0000-0000AD150000}"/>
    <cellStyle name="Comma [0] 194" xfId="2474" hidden="1" xr:uid="{00000000-0005-0000-0000-0000CB090000}"/>
    <cellStyle name="Comma [0] 1940" xfId="6013" hidden="1" xr:uid="{00000000-0005-0000-0000-00009E170000}"/>
    <cellStyle name="Comma [0] 1941" xfId="6019" hidden="1" xr:uid="{00000000-0005-0000-0000-0000A4170000}"/>
    <cellStyle name="Comma [0] 1942" xfId="6021" hidden="1" xr:uid="{00000000-0005-0000-0000-0000A6170000}"/>
    <cellStyle name="Comma [0] 1943" xfId="6012" hidden="1" xr:uid="{00000000-0005-0000-0000-00009D170000}"/>
    <cellStyle name="Comma [0] 1944" xfId="6017" hidden="1" xr:uid="{00000000-0005-0000-0000-0000A2170000}"/>
    <cellStyle name="Comma [0] 1945" xfId="6023" hidden="1" xr:uid="{00000000-0005-0000-0000-0000A8170000}"/>
    <cellStyle name="Comma [0] 1946" xfId="6025" hidden="1" xr:uid="{00000000-0005-0000-0000-0000AA170000}"/>
    <cellStyle name="Comma [0] 1947" xfId="5542" hidden="1" xr:uid="{00000000-0005-0000-0000-0000C7150000}"/>
    <cellStyle name="Comma [0] 1948" xfId="5544" hidden="1" xr:uid="{00000000-0005-0000-0000-0000C9150000}"/>
    <cellStyle name="Comma [0] 1949" xfId="6036" hidden="1" xr:uid="{00000000-0005-0000-0000-0000B5170000}"/>
    <cellStyle name="Comma [0] 195" xfId="2545" hidden="1" xr:uid="{00000000-0005-0000-0000-0000120A0000}"/>
    <cellStyle name="Comma [0] 1950" xfId="6045" hidden="1" xr:uid="{00000000-0005-0000-0000-0000BE170000}"/>
    <cellStyle name="Comma [0] 1951" xfId="6056" hidden="1" xr:uid="{00000000-0005-0000-0000-0000C9170000}"/>
    <cellStyle name="Comma [0] 1952" xfId="6062" hidden="1" xr:uid="{00000000-0005-0000-0000-0000CF170000}"/>
    <cellStyle name="Comma [0] 1953" xfId="6044" hidden="1" xr:uid="{00000000-0005-0000-0000-0000BD170000}"/>
    <cellStyle name="Comma [0] 1954" xfId="6054" hidden="1" xr:uid="{00000000-0005-0000-0000-0000C7170000}"/>
    <cellStyle name="Comma [0] 1955" xfId="6074" hidden="1" xr:uid="{00000000-0005-0000-0000-0000DB170000}"/>
    <cellStyle name="Comma [0] 1956" xfId="6076" hidden="1" xr:uid="{00000000-0005-0000-0000-0000DD170000}"/>
    <cellStyle name="Comma [0] 1957" xfId="6027" hidden="1" xr:uid="{00000000-0005-0000-0000-0000AC170000}"/>
    <cellStyle name="Comma [0] 1958" xfId="5524" hidden="1" xr:uid="{00000000-0005-0000-0000-0000B5150000}"/>
    <cellStyle name="Comma [0] 1959" xfId="6030" hidden="1" xr:uid="{00000000-0005-0000-0000-0000AF170000}"/>
    <cellStyle name="Comma [0] 196" xfId="2417" hidden="1" xr:uid="{00000000-0005-0000-0000-000092090000}"/>
    <cellStyle name="Comma [0] 1960" xfId="5529" hidden="1" xr:uid="{00000000-0005-0000-0000-0000BA150000}"/>
    <cellStyle name="Comma [0] 1961" xfId="5513" hidden="1" xr:uid="{00000000-0005-0000-0000-0000AA150000}"/>
    <cellStyle name="Comma [0] 1962" xfId="6081" hidden="1" xr:uid="{00000000-0005-0000-0000-0000E2170000}"/>
    <cellStyle name="Comma [0] 1963" xfId="5522" hidden="1" xr:uid="{00000000-0005-0000-0000-0000B3150000}"/>
    <cellStyle name="Comma [0] 1964" xfId="5543" hidden="1" xr:uid="{00000000-0005-0000-0000-0000C8150000}"/>
    <cellStyle name="Comma [0] 1965" xfId="6093" hidden="1" xr:uid="{00000000-0005-0000-0000-0000EE170000}"/>
    <cellStyle name="Comma [0] 1966" xfId="6095" hidden="1" xr:uid="{00000000-0005-0000-0000-0000F0170000}"/>
    <cellStyle name="Comma [0] 1967" xfId="6084" hidden="1" xr:uid="{00000000-0005-0000-0000-0000E5170000}"/>
    <cellStyle name="Comma [0] 1968" xfId="6092" hidden="1" xr:uid="{00000000-0005-0000-0000-0000ED170000}"/>
    <cellStyle name="Comma [0] 1969" xfId="5526" hidden="1" xr:uid="{00000000-0005-0000-0000-0000B7150000}"/>
    <cellStyle name="Comma [0] 197" xfId="2027" hidden="1" xr:uid="{00000000-0005-0000-0000-00000C080000}"/>
    <cellStyle name="Comma [0] 1970" xfId="6078" hidden="1" xr:uid="{00000000-0005-0000-0000-0000DF170000}"/>
    <cellStyle name="Comma [0] 1971" xfId="6111" hidden="1" xr:uid="{00000000-0005-0000-0000-000000180000}"/>
    <cellStyle name="Comma [0] 1972" xfId="6119" hidden="1" xr:uid="{00000000-0005-0000-0000-000008180000}"/>
    <cellStyle name="Comma [0] 1973" xfId="6028" hidden="1" xr:uid="{00000000-0005-0000-0000-0000AD170000}"/>
    <cellStyle name="Comma [0] 1974" xfId="6107" hidden="1" xr:uid="{00000000-0005-0000-0000-0000FC170000}"/>
    <cellStyle name="Comma [0] 1975" xfId="6128" hidden="1" xr:uid="{00000000-0005-0000-0000-000011180000}"/>
    <cellStyle name="Comma [0] 1976" xfId="6130" hidden="1" xr:uid="{00000000-0005-0000-0000-000013180000}"/>
    <cellStyle name="Comma [0] 1977" xfId="6089" hidden="1" xr:uid="{00000000-0005-0000-0000-0000EA170000}"/>
    <cellStyle name="Comma [0] 1978" xfId="6034" hidden="1" xr:uid="{00000000-0005-0000-0000-0000B3170000}"/>
    <cellStyle name="Comma [0] 1979" xfId="6087" hidden="1" xr:uid="{00000000-0005-0000-0000-0000E8170000}"/>
    <cellStyle name="Comma [0] 198" xfId="2553" hidden="1" xr:uid="{00000000-0005-0000-0000-00001A0A0000}"/>
    <cellStyle name="Comma [0] 1980" xfId="6071" hidden="1" xr:uid="{00000000-0005-0000-0000-0000D8170000}"/>
    <cellStyle name="Comma [0] 1981" xfId="6067" hidden="1" xr:uid="{00000000-0005-0000-0000-0000D4170000}"/>
    <cellStyle name="Comma [0] 1982" xfId="6138" hidden="1" xr:uid="{00000000-0005-0000-0000-00001B180000}"/>
    <cellStyle name="Comma [0] 1983" xfId="6010" hidden="1" xr:uid="{00000000-0005-0000-0000-00009B170000}"/>
    <cellStyle name="Comma [0] 1984" xfId="5492" hidden="1" xr:uid="{00000000-0005-0000-0000-000095150000}"/>
    <cellStyle name="Comma [0] 1985" xfId="6146" hidden="1" xr:uid="{00000000-0005-0000-0000-000023180000}"/>
    <cellStyle name="Comma [0] 1986" xfId="6148" hidden="1" xr:uid="{00000000-0005-0000-0000-000025180000}"/>
    <cellStyle name="Comma [0] 1987" xfId="6097" hidden="1" xr:uid="{00000000-0005-0000-0000-0000F2170000}"/>
    <cellStyle name="Comma [0] 1988" xfId="6073" hidden="1" xr:uid="{00000000-0005-0000-0000-0000DA170000}"/>
    <cellStyle name="Comma [0] 1989" xfId="6108" hidden="1" xr:uid="{00000000-0005-0000-0000-0000FD170000}"/>
    <cellStyle name="Comma [0] 199" xfId="2555" hidden="1" xr:uid="{00000000-0005-0000-0000-00001C0A0000}"/>
    <cellStyle name="Comma [0] 1990" xfId="6040" hidden="1" xr:uid="{00000000-0005-0000-0000-0000B9170000}"/>
    <cellStyle name="Comma [0] 1991" xfId="6110" hidden="1" xr:uid="{00000000-0005-0000-0000-0000FF170000}"/>
    <cellStyle name="Comma [0] 1992" xfId="6155" hidden="1" xr:uid="{00000000-0005-0000-0000-00002C180000}"/>
    <cellStyle name="Comma [0] 1993" xfId="6098" hidden="1" xr:uid="{00000000-0005-0000-0000-0000F3170000}"/>
    <cellStyle name="Comma [0] 1994" xfId="6055" hidden="1" xr:uid="{00000000-0005-0000-0000-0000C8170000}"/>
    <cellStyle name="Comma [0] 1995" xfId="6161" hidden="1" xr:uid="{00000000-0005-0000-0000-000032180000}"/>
    <cellStyle name="Comma [0] 1996" xfId="6163" hidden="1" xr:uid="{00000000-0005-0000-0000-000034180000}"/>
    <cellStyle name="Comma [0] 1997" xfId="6116" hidden="1" xr:uid="{00000000-0005-0000-0000-000005180000}"/>
    <cellStyle name="Comma [0] 1998" xfId="6122" hidden="1" xr:uid="{00000000-0005-0000-0000-00000B180000}"/>
    <cellStyle name="Comma [0] 1999" xfId="6009" hidden="1" xr:uid="{00000000-0005-0000-0000-00009A170000}"/>
    <cellStyle name="Comma [0] 2" xfId="74" hidden="1" xr:uid="{00000000-0005-0000-0000-00006A000000}"/>
    <cellStyle name="Comma [0] 20" xfId="38" hidden="1" xr:uid="{00000000-0005-0000-0000-000046000000}"/>
    <cellStyle name="Comma [0] 200" xfId="2504" hidden="1" xr:uid="{00000000-0005-0000-0000-0000E9090000}"/>
    <cellStyle name="Comma [0] 2000" xfId="6072" hidden="1" xr:uid="{00000000-0005-0000-0000-0000D9170000}"/>
    <cellStyle name="Comma [0] 2001" xfId="6080" hidden="1" xr:uid="{00000000-0005-0000-0000-0000E1170000}"/>
    <cellStyle name="Comma [0] 2002" xfId="6169" hidden="1" xr:uid="{00000000-0005-0000-0000-00003A180000}"/>
    <cellStyle name="Comma [0] 2003" xfId="6083" hidden="1" xr:uid="{00000000-0005-0000-0000-0000E4170000}"/>
    <cellStyle name="Comma [0] 2004" xfId="6043" hidden="1" xr:uid="{00000000-0005-0000-0000-0000BC170000}"/>
    <cellStyle name="Comma [0] 2005" xfId="6174" hidden="1" xr:uid="{00000000-0005-0000-0000-00003F180000}"/>
    <cellStyle name="Comma [0] 2006" xfId="6176" hidden="1" xr:uid="{00000000-0005-0000-0000-000041180000}"/>
    <cellStyle name="Comma [0] 2007" xfId="6135" hidden="1" xr:uid="{00000000-0005-0000-0000-000018180000}"/>
    <cellStyle name="Comma [0] 2008" xfId="6141" hidden="1" xr:uid="{00000000-0005-0000-0000-00001E180000}"/>
    <cellStyle name="Comma [0] 2009" xfId="6042" hidden="1" xr:uid="{00000000-0005-0000-0000-0000BB170000}"/>
    <cellStyle name="Comma [0] 201" xfId="2480" hidden="1" xr:uid="{00000000-0005-0000-0000-0000D1090000}"/>
    <cellStyle name="Comma [0] 2010" xfId="6123" hidden="1" xr:uid="{00000000-0005-0000-0000-00000C180000}"/>
    <cellStyle name="Comma [0] 2011" xfId="6102" hidden="1" xr:uid="{00000000-0005-0000-0000-0000F7170000}"/>
    <cellStyle name="Comma [0] 2012" xfId="6180" hidden="1" xr:uid="{00000000-0005-0000-0000-000045180000}"/>
    <cellStyle name="Comma [0] 2013" xfId="6121" hidden="1" xr:uid="{00000000-0005-0000-0000-00000A180000}"/>
    <cellStyle name="Comma [0] 2014" xfId="6059" hidden="1" xr:uid="{00000000-0005-0000-0000-0000CC170000}"/>
    <cellStyle name="Comma [0] 2015" xfId="6187" hidden="1" xr:uid="{00000000-0005-0000-0000-00004C180000}"/>
    <cellStyle name="Comma [0] 2016" xfId="6189" hidden="1" xr:uid="{00000000-0005-0000-0000-00004E180000}"/>
    <cellStyle name="Comma [0] 2017" xfId="6153" hidden="1" xr:uid="{00000000-0005-0000-0000-00002A180000}"/>
    <cellStyle name="Comma [0] 2018" xfId="6158" hidden="1" xr:uid="{00000000-0005-0000-0000-00002F180000}"/>
    <cellStyle name="Comma [0] 2019" xfId="5523" hidden="1" xr:uid="{00000000-0005-0000-0000-0000B4150000}"/>
    <cellStyle name="Comma [0] 202" xfId="2515" hidden="1" xr:uid="{00000000-0005-0000-0000-0000F4090000}"/>
    <cellStyle name="Comma [0] 2020" xfId="6142" hidden="1" xr:uid="{00000000-0005-0000-0000-00001F180000}"/>
    <cellStyle name="Comma [0] 2021" xfId="6047" hidden="1" xr:uid="{00000000-0005-0000-0000-0000C0170000}"/>
    <cellStyle name="Comma [0] 2022" xfId="6193" hidden="1" xr:uid="{00000000-0005-0000-0000-000052180000}"/>
    <cellStyle name="Comma [0] 2023" xfId="6140" hidden="1" xr:uid="{00000000-0005-0000-0000-00001D180000}"/>
    <cellStyle name="Comma [0] 2024" xfId="6079" hidden="1" xr:uid="{00000000-0005-0000-0000-0000E0170000}"/>
    <cellStyle name="Comma [0] 2025" xfId="6197" hidden="1" xr:uid="{00000000-0005-0000-0000-000056180000}"/>
    <cellStyle name="Comma [0] 2026" xfId="6199" hidden="1" xr:uid="{00000000-0005-0000-0000-000058180000}"/>
    <cellStyle name="Comma [0] 2027" xfId="6167" hidden="1" xr:uid="{00000000-0005-0000-0000-000038180000}"/>
    <cellStyle name="Comma [0] 2028" xfId="6171" hidden="1" xr:uid="{00000000-0005-0000-0000-00003C180000}"/>
    <cellStyle name="Comma [0] 2029" xfId="6061" hidden="1" xr:uid="{00000000-0005-0000-0000-0000CE170000}"/>
    <cellStyle name="Comma [0] 203" xfId="2447" hidden="1" xr:uid="{00000000-0005-0000-0000-0000B0090000}"/>
    <cellStyle name="Comma [0] 2030" xfId="6159" hidden="1" xr:uid="{00000000-0005-0000-0000-000030180000}"/>
    <cellStyle name="Comma [0] 2031" xfId="6051" hidden="1" xr:uid="{00000000-0005-0000-0000-0000C4170000}"/>
    <cellStyle name="Comma [0] 2032" xfId="6203" hidden="1" xr:uid="{00000000-0005-0000-0000-00005C180000}"/>
    <cellStyle name="Comma [0] 2033" xfId="6157" hidden="1" xr:uid="{00000000-0005-0000-0000-00002E180000}"/>
    <cellStyle name="Comma [0] 2034" xfId="6126" hidden="1" xr:uid="{00000000-0005-0000-0000-00000F180000}"/>
    <cellStyle name="Comma [0] 2035" xfId="6207" hidden="1" xr:uid="{00000000-0005-0000-0000-000060180000}"/>
    <cellStyle name="Comma [0] 2036" xfId="6209" hidden="1" xr:uid="{00000000-0005-0000-0000-000062180000}"/>
    <cellStyle name="Comma [0] 2037" xfId="6195" hidden="1" xr:uid="{00000000-0005-0000-0000-000054180000}"/>
    <cellStyle name="Comma [0] 2038" xfId="6182" hidden="1" xr:uid="{00000000-0005-0000-0000-000047180000}"/>
    <cellStyle name="Comma [0] 2039" xfId="6206" hidden="1" xr:uid="{00000000-0005-0000-0000-00005F180000}"/>
    <cellStyle name="Comma [0] 204" xfId="2517" hidden="1" xr:uid="{00000000-0005-0000-0000-0000F6090000}"/>
    <cellStyle name="Comma [0] 2040" xfId="6172" hidden="1" xr:uid="{00000000-0005-0000-0000-00003D180000}"/>
    <cellStyle name="Comma [0] 2041" xfId="6144" hidden="1" xr:uid="{00000000-0005-0000-0000-000021180000}"/>
    <cellStyle name="Comma [0] 2042" xfId="6211" hidden="1" xr:uid="{00000000-0005-0000-0000-000064180000}"/>
    <cellStyle name="Comma [0] 2043" xfId="6168" hidden="1" xr:uid="{00000000-0005-0000-0000-000039180000}"/>
    <cellStyle name="Comma [0] 2044" xfId="6202" hidden="1" xr:uid="{00000000-0005-0000-0000-00005B180000}"/>
    <cellStyle name="Comma [0] 2045" xfId="6215" hidden="1" xr:uid="{00000000-0005-0000-0000-000068180000}"/>
    <cellStyle name="Comma [0] 2046" xfId="6217" hidden="1" xr:uid="{00000000-0005-0000-0000-00006A180000}"/>
    <cellStyle name="Comma [0] 2047" xfId="6085" hidden="1" xr:uid="{00000000-0005-0000-0000-0000E6170000}"/>
    <cellStyle name="Comma [0] 2048" xfId="6205" hidden="1" xr:uid="{00000000-0005-0000-0000-00005E180000}"/>
    <cellStyle name="Comma [0] 2049" xfId="6145" hidden="1" xr:uid="{00000000-0005-0000-0000-000022180000}"/>
    <cellStyle name="Comma [0] 205" xfId="2562" hidden="1" xr:uid="{00000000-0005-0000-0000-0000230A0000}"/>
    <cellStyle name="Comma [0] 2050" xfId="6179" hidden="1" xr:uid="{00000000-0005-0000-0000-000044180000}"/>
    <cellStyle name="Comma [0] 2051" xfId="6192" hidden="1" xr:uid="{00000000-0005-0000-0000-000051180000}"/>
    <cellStyle name="Comma [0] 2052" xfId="6220" hidden="1" xr:uid="{00000000-0005-0000-0000-00006D180000}"/>
    <cellStyle name="Comma [0] 2053" xfId="6183" hidden="1" xr:uid="{00000000-0005-0000-0000-000048180000}"/>
    <cellStyle name="Comma [0] 2054" xfId="6143" hidden="1" xr:uid="{00000000-0005-0000-0000-000020180000}"/>
    <cellStyle name="Comma [0] 2055" xfId="6222" hidden="1" xr:uid="{00000000-0005-0000-0000-00006F180000}"/>
    <cellStyle name="Comma [0] 2056" xfId="6224" hidden="1" xr:uid="{00000000-0005-0000-0000-000071180000}"/>
    <cellStyle name="Comma [0] 2057" xfId="5577" hidden="1" xr:uid="{00000000-0005-0000-0000-0000EA150000}"/>
    <cellStyle name="Comma [0] 2058" xfId="5533" hidden="1" xr:uid="{00000000-0005-0000-0000-0000BE150000}"/>
    <cellStyle name="Comma [0] 2059" xfId="6230" hidden="1" xr:uid="{00000000-0005-0000-0000-000077180000}"/>
    <cellStyle name="Comma [0] 206" xfId="2505" hidden="1" xr:uid="{00000000-0005-0000-0000-0000EA090000}"/>
    <cellStyle name="Comma [0] 2060" xfId="6236" hidden="1" xr:uid="{00000000-0005-0000-0000-00007D180000}"/>
    <cellStyle name="Comma [0] 2061" xfId="6238" hidden="1" xr:uid="{00000000-0005-0000-0000-00007F180000}"/>
    <cellStyle name="Comma [0] 2062" xfId="6229" hidden="1" xr:uid="{00000000-0005-0000-0000-000076180000}"/>
    <cellStyle name="Comma [0] 2063" xfId="6234" hidden="1" xr:uid="{00000000-0005-0000-0000-00007B180000}"/>
    <cellStyle name="Comma [0] 2064" xfId="6240" hidden="1" xr:uid="{00000000-0005-0000-0000-000081180000}"/>
    <cellStyle name="Comma [0] 2065" xfId="6242" hidden="1" xr:uid="{00000000-0005-0000-0000-000083180000}"/>
    <cellStyle name="Comma [0] 2066" xfId="5534" hidden="1" xr:uid="{00000000-0005-0000-0000-0000BF150000}"/>
    <cellStyle name="Comma [0] 2067" xfId="5512" hidden="1" xr:uid="{00000000-0005-0000-0000-0000A9150000}"/>
    <cellStyle name="Comma [0] 2068" xfId="6253" hidden="1" xr:uid="{00000000-0005-0000-0000-00008E180000}"/>
    <cellStyle name="Comma [0] 2069" xfId="6262" hidden="1" xr:uid="{00000000-0005-0000-0000-000097180000}"/>
    <cellStyle name="Comma [0] 207" xfId="2462" hidden="1" xr:uid="{00000000-0005-0000-0000-0000BF090000}"/>
    <cellStyle name="Comma [0] 2070" xfId="6273" hidden="1" xr:uid="{00000000-0005-0000-0000-0000A2180000}"/>
    <cellStyle name="Comma [0] 2071" xfId="6279" hidden="1" xr:uid="{00000000-0005-0000-0000-0000A8180000}"/>
    <cellStyle name="Comma [0] 2072" xfId="6261" hidden="1" xr:uid="{00000000-0005-0000-0000-000096180000}"/>
    <cellStyle name="Comma [0] 2073" xfId="6271" hidden="1" xr:uid="{00000000-0005-0000-0000-0000A0180000}"/>
    <cellStyle name="Comma [0] 2074" xfId="6291" hidden="1" xr:uid="{00000000-0005-0000-0000-0000B4180000}"/>
    <cellStyle name="Comma [0] 2075" xfId="6293" hidden="1" xr:uid="{00000000-0005-0000-0000-0000B6180000}"/>
    <cellStyle name="Comma [0] 2076" xfId="6244" hidden="1" xr:uid="{00000000-0005-0000-0000-000085180000}"/>
    <cellStyle name="Comma [0] 2077" xfId="5500" hidden="1" xr:uid="{00000000-0005-0000-0000-00009D150000}"/>
    <cellStyle name="Comma [0] 2078" xfId="6247" hidden="1" xr:uid="{00000000-0005-0000-0000-000088180000}"/>
    <cellStyle name="Comma [0] 2079" xfId="5511" hidden="1" xr:uid="{00000000-0005-0000-0000-0000A8150000}"/>
    <cellStyle name="Comma [0] 208" xfId="2568" hidden="1" xr:uid="{00000000-0005-0000-0000-0000290A0000}"/>
    <cellStyle name="Comma [0] 2080" xfId="5510" hidden="1" xr:uid="{00000000-0005-0000-0000-0000A7150000}"/>
    <cellStyle name="Comma [0] 2081" xfId="6298" hidden="1" xr:uid="{00000000-0005-0000-0000-0000BB180000}"/>
    <cellStyle name="Comma [0] 2082" xfId="5586" hidden="1" xr:uid="{00000000-0005-0000-0000-0000F3150000}"/>
    <cellStyle name="Comma [0] 2083" xfId="5787" hidden="1" xr:uid="{00000000-0005-0000-0000-0000BC160000}"/>
    <cellStyle name="Comma [0] 2084" xfId="6310" hidden="1" xr:uid="{00000000-0005-0000-0000-0000C7180000}"/>
    <cellStyle name="Comma [0] 2085" xfId="6312" hidden="1" xr:uid="{00000000-0005-0000-0000-0000C9180000}"/>
    <cellStyle name="Comma [0] 2086" xfId="6301" hidden="1" xr:uid="{00000000-0005-0000-0000-0000BE180000}"/>
    <cellStyle name="Comma [0] 2087" xfId="6309" hidden="1" xr:uid="{00000000-0005-0000-0000-0000C6180000}"/>
    <cellStyle name="Comma [0] 2088" xfId="5796" hidden="1" xr:uid="{00000000-0005-0000-0000-0000C5160000}"/>
    <cellStyle name="Comma [0] 2089" xfId="6295" hidden="1" xr:uid="{00000000-0005-0000-0000-0000B8180000}"/>
    <cellStyle name="Comma [0] 209" xfId="2570" hidden="1" xr:uid="{00000000-0005-0000-0000-00002B0A0000}"/>
    <cellStyle name="Comma [0] 2090" xfId="6328" hidden="1" xr:uid="{00000000-0005-0000-0000-0000D9180000}"/>
    <cellStyle name="Comma [0] 2091" xfId="6336" hidden="1" xr:uid="{00000000-0005-0000-0000-0000E1180000}"/>
    <cellStyle name="Comma [0] 2092" xfId="6245" hidden="1" xr:uid="{00000000-0005-0000-0000-000086180000}"/>
    <cellStyle name="Comma [0] 2093" xfId="6324" hidden="1" xr:uid="{00000000-0005-0000-0000-0000D5180000}"/>
    <cellStyle name="Comma [0] 2094" xfId="6345" hidden="1" xr:uid="{00000000-0005-0000-0000-0000EA180000}"/>
    <cellStyle name="Comma [0] 2095" xfId="6347" hidden="1" xr:uid="{00000000-0005-0000-0000-0000EC180000}"/>
    <cellStyle name="Comma [0] 2096" xfId="6306" hidden="1" xr:uid="{00000000-0005-0000-0000-0000C3180000}"/>
    <cellStyle name="Comma [0] 2097" xfId="6251" hidden="1" xr:uid="{00000000-0005-0000-0000-00008C180000}"/>
    <cellStyle name="Comma [0] 2098" xfId="6304" hidden="1" xr:uid="{00000000-0005-0000-0000-0000C1180000}"/>
    <cellStyle name="Comma [0] 2099" xfId="6288" hidden="1" xr:uid="{00000000-0005-0000-0000-0000B1180000}"/>
    <cellStyle name="Comma [0] 21" xfId="36" hidden="1" xr:uid="{00000000-0005-0000-0000-000044000000}"/>
    <cellStyle name="Comma [0] 210" xfId="2523" hidden="1" xr:uid="{00000000-0005-0000-0000-0000FC090000}"/>
    <cellStyle name="Comma [0] 2100" xfId="6284" hidden="1" xr:uid="{00000000-0005-0000-0000-0000AD180000}"/>
    <cellStyle name="Comma [0] 2101" xfId="6355" hidden="1" xr:uid="{00000000-0005-0000-0000-0000F4180000}"/>
    <cellStyle name="Comma [0] 2102" xfId="6227" hidden="1" xr:uid="{00000000-0005-0000-0000-000074180000}"/>
    <cellStyle name="Comma [0] 2103" xfId="5535" hidden="1" xr:uid="{00000000-0005-0000-0000-0000C0150000}"/>
    <cellStyle name="Comma [0] 2104" xfId="6363" hidden="1" xr:uid="{00000000-0005-0000-0000-0000FC180000}"/>
    <cellStyle name="Comma [0] 2105" xfId="6365" hidden="1" xr:uid="{00000000-0005-0000-0000-0000FE180000}"/>
    <cellStyle name="Comma [0] 2106" xfId="6314" hidden="1" xr:uid="{00000000-0005-0000-0000-0000CB180000}"/>
    <cellStyle name="Comma [0] 2107" xfId="6290" hidden="1" xr:uid="{00000000-0005-0000-0000-0000B3180000}"/>
    <cellStyle name="Comma [0] 2108" xfId="6325" hidden="1" xr:uid="{00000000-0005-0000-0000-0000D6180000}"/>
    <cellStyle name="Comma [0] 2109" xfId="6257" hidden="1" xr:uid="{00000000-0005-0000-0000-000092180000}"/>
    <cellStyle name="Comma [0] 211" xfId="2529" hidden="1" xr:uid="{00000000-0005-0000-0000-0000020A0000}"/>
    <cellStyle name="Comma [0] 2110" xfId="6327" hidden="1" xr:uid="{00000000-0005-0000-0000-0000D8180000}"/>
    <cellStyle name="Comma [0] 2111" xfId="6372" hidden="1" xr:uid="{00000000-0005-0000-0000-000005190000}"/>
    <cellStyle name="Comma [0] 2112" xfId="6315" hidden="1" xr:uid="{00000000-0005-0000-0000-0000CC180000}"/>
    <cellStyle name="Comma [0] 2113" xfId="6272" hidden="1" xr:uid="{00000000-0005-0000-0000-0000A1180000}"/>
    <cellStyle name="Comma [0] 2114" xfId="6378" hidden="1" xr:uid="{00000000-0005-0000-0000-00000B190000}"/>
    <cellStyle name="Comma [0] 2115" xfId="6380" hidden="1" xr:uid="{00000000-0005-0000-0000-00000D190000}"/>
    <cellStyle name="Comma [0] 2116" xfId="6333" hidden="1" xr:uid="{00000000-0005-0000-0000-0000DE180000}"/>
    <cellStyle name="Comma [0] 2117" xfId="6339" hidden="1" xr:uid="{00000000-0005-0000-0000-0000E4180000}"/>
    <cellStyle name="Comma [0] 2118" xfId="6226" hidden="1" xr:uid="{00000000-0005-0000-0000-000073180000}"/>
    <cellStyle name="Comma [0] 2119" xfId="6289" hidden="1" xr:uid="{00000000-0005-0000-0000-0000B2180000}"/>
    <cellStyle name="Comma [0] 212" xfId="2416" hidden="1" xr:uid="{00000000-0005-0000-0000-000091090000}"/>
    <cellStyle name="Comma [0] 2120" xfId="6297" hidden="1" xr:uid="{00000000-0005-0000-0000-0000BA180000}"/>
    <cellStyle name="Comma [0] 2121" xfId="6386" hidden="1" xr:uid="{00000000-0005-0000-0000-000013190000}"/>
    <cellStyle name="Comma [0] 2122" xfId="6300" hidden="1" xr:uid="{00000000-0005-0000-0000-0000BD180000}"/>
    <cellStyle name="Comma [0] 2123" xfId="6260" hidden="1" xr:uid="{00000000-0005-0000-0000-000095180000}"/>
    <cellStyle name="Comma [0] 2124" xfId="6391" hidden="1" xr:uid="{00000000-0005-0000-0000-000018190000}"/>
    <cellStyle name="Comma [0] 2125" xfId="6393" hidden="1" xr:uid="{00000000-0005-0000-0000-00001A190000}"/>
    <cellStyle name="Comma [0] 2126" xfId="6352" hidden="1" xr:uid="{00000000-0005-0000-0000-0000F1180000}"/>
    <cellStyle name="Comma [0] 2127" xfId="6358" hidden="1" xr:uid="{00000000-0005-0000-0000-0000F7180000}"/>
    <cellStyle name="Comma [0] 2128" xfId="6259" hidden="1" xr:uid="{00000000-0005-0000-0000-000094180000}"/>
    <cellStyle name="Comma [0] 2129" xfId="6340" hidden="1" xr:uid="{00000000-0005-0000-0000-0000E5180000}"/>
    <cellStyle name="Comma [0] 213" xfId="2479" hidden="1" xr:uid="{00000000-0005-0000-0000-0000D0090000}"/>
    <cellStyle name="Comma [0] 2130" xfId="6319" hidden="1" xr:uid="{00000000-0005-0000-0000-0000D0180000}"/>
    <cellStyle name="Comma [0] 2131" xfId="6397" hidden="1" xr:uid="{00000000-0005-0000-0000-00001E190000}"/>
    <cellStyle name="Comma [0] 2132" xfId="6338" hidden="1" xr:uid="{00000000-0005-0000-0000-0000E3180000}"/>
    <cellStyle name="Comma [0] 2133" xfId="6276" hidden="1" xr:uid="{00000000-0005-0000-0000-0000A5180000}"/>
    <cellStyle name="Comma [0] 2134" xfId="6404" hidden="1" xr:uid="{00000000-0005-0000-0000-000025190000}"/>
    <cellStyle name="Comma [0] 2135" xfId="6406" hidden="1" xr:uid="{00000000-0005-0000-0000-000027190000}"/>
    <cellStyle name="Comma [0] 2136" xfId="6370" hidden="1" xr:uid="{00000000-0005-0000-0000-000003190000}"/>
    <cellStyle name="Comma [0] 2137" xfId="6375" hidden="1" xr:uid="{00000000-0005-0000-0000-000008190000}"/>
    <cellStyle name="Comma [0] 2138" xfId="5805" hidden="1" xr:uid="{00000000-0005-0000-0000-0000CE160000}"/>
    <cellStyle name="Comma [0] 2139" xfId="6359" hidden="1" xr:uid="{00000000-0005-0000-0000-0000F8180000}"/>
    <cellStyle name="Comma [0] 214" xfId="2487" hidden="1" xr:uid="{00000000-0005-0000-0000-0000D8090000}"/>
    <cellStyle name="Comma [0] 2140" xfId="6264" hidden="1" xr:uid="{00000000-0005-0000-0000-000099180000}"/>
    <cellStyle name="Comma [0] 2141" xfId="6410" hidden="1" xr:uid="{00000000-0005-0000-0000-00002B190000}"/>
    <cellStyle name="Comma [0] 2142" xfId="6357" hidden="1" xr:uid="{00000000-0005-0000-0000-0000F6180000}"/>
    <cellStyle name="Comma [0] 2143" xfId="6296" hidden="1" xr:uid="{00000000-0005-0000-0000-0000B9180000}"/>
    <cellStyle name="Comma [0] 2144" xfId="6414" hidden="1" xr:uid="{00000000-0005-0000-0000-00002F190000}"/>
    <cellStyle name="Comma [0] 2145" xfId="6416" hidden="1" xr:uid="{00000000-0005-0000-0000-000031190000}"/>
    <cellStyle name="Comma [0] 2146" xfId="6384" hidden="1" xr:uid="{00000000-0005-0000-0000-000011190000}"/>
    <cellStyle name="Comma [0] 2147" xfId="6388" hidden="1" xr:uid="{00000000-0005-0000-0000-000015190000}"/>
    <cellStyle name="Comma [0] 2148" xfId="6278" hidden="1" xr:uid="{00000000-0005-0000-0000-0000A7180000}"/>
    <cellStyle name="Comma [0] 2149" xfId="6376" hidden="1" xr:uid="{00000000-0005-0000-0000-000009190000}"/>
    <cellStyle name="Comma [0] 215" xfId="2576" hidden="1" xr:uid="{00000000-0005-0000-0000-0000310A0000}"/>
    <cellStyle name="Comma [0] 2150" xfId="6268" hidden="1" xr:uid="{00000000-0005-0000-0000-00009D180000}"/>
    <cellStyle name="Comma [0] 2151" xfId="6420" hidden="1" xr:uid="{00000000-0005-0000-0000-000035190000}"/>
    <cellStyle name="Comma [0] 2152" xfId="6374" hidden="1" xr:uid="{00000000-0005-0000-0000-000007190000}"/>
    <cellStyle name="Comma [0] 2153" xfId="6343" hidden="1" xr:uid="{00000000-0005-0000-0000-0000E8180000}"/>
    <cellStyle name="Comma [0] 2154" xfId="6424" hidden="1" xr:uid="{00000000-0005-0000-0000-000039190000}"/>
    <cellStyle name="Comma [0] 2155" xfId="6426" hidden="1" xr:uid="{00000000-0005-0000-0000-00003B190000}"/>
    <cellStyle name="Comma [0] 2156" xfId="6412" hidden="1" xr:uid="{00000000-0005-0000-0000-00002D190000}"/>
    <cellStyle name="Comma [0] 2157" xfId="6399" hidden="1" xr:uid="{00000000-0005-0000-0000-000020190000}"/>
    <cellStyle name="Comma [0] 2158" xfId="6423" hidden="1" xr:uid="{00000000-0005-0000-0000-000038190000}"/>
    <cellStyle name="Comma [0] 2159" xfId="6389" hidden="1" xr:uid="{00000000-0005-0000-0000-000016190000}"/>
    <cellStyle name="Comma [0] 216" xfId="2490" hidden="1" xr:uid="{00000000-0005-0000-0000-0000DB090000}"/>
    <cellStyle name="Comma [0] 2160" xfId="6361" hidden="1" xr:uid="{00000000-0005-0000-0000-0000FA180000}"/>
    <cellStyle name="Comma [0] 2161" xfId="6428" hidden="1" xr:uid="{00000000-0005-0000-0000-00003D190000}"/>
    <cellStyle name="Comma [0] 2162" xfId="6385" hidden="1" xr:uid="{00000000-0005-0000-0000-000012190000}"/>
    <cellStyle name="Comma [0] 2163" xfId="6419" hidden="1" xr:uid="{00000000-0005-0000-0000-000034190000}"/>
    <cellStyle name="Comma [0] 2164" xfId="6432" hidden="1" xr:uid="{00000000-0005-0000-0000-000041190000}"/>
    <cellStyle name="Comma [0] 2165" xfId="6434" hidden="1" xr:uid="{00000000-0005-0000-0000-000043190000}"/>
    <cellStyle name="Comma [0] 2166" xfId="6302" hidden="1" xr:uid="{00000000-0005-0000-0000-0000BF180000}"/>
    <cellStyle name="Comma [0] 2167" xfId="6422" hidden="1" xr:uid="{00000000-0005-0000-0000-000037190000}"/>
    <cellStyle name="Comma [0] 2168" xfId="6362" hidden="1" xr:uid="{00000000-0005-0000-0000-0000FB180000}"/>
    <cellStyle name="Comma [0] 2169" xfId="6396" hidden="1" xr:uid="{00000000-0005-0000-0000-00001D190000}"/>
    <cellStyle name="Comma [0] 217" xfId="2450" hidden="1" xr:uid="{00000000-0005-0000-0000-0000B3090000}"/>
    <cellStyle name="Comma [0] 2170" xfId="6409" hidden="1" xr:uid="{00000000-0005-0000-0000-00002A190000}"/>
    <cellStyle name="Comma [0] 2171" xfId="6437" hidden="1" xr:uid="{00000000-0005-0000-0000-000046190000}"/>
    <cellStyle name="Comma [0] 2172" xfId="6400" hidden="1" xr:uid="{00000000-0005-0000-0000-000021190000}"/>
    <cellStyle name="Comma [0] 2173" xfId="6360" hidden="1" xr:uid="{00000000-0005-0000-0000-0000F9180000}"/>
    <cellStyle name="Comma [0] 2174" xfId="6439" hidden="1" xr:uid="{00000000-0005-0000-0000-000048190000}"/>
    <cellStyle name="Comma [0] 2175" xfId="6441" hidden="1" xr:uid="{00000000-0005-0000-0000-00004A190000}"/>
    <cellStyle name="Comma [0] 2176" xfId="5201" hidden="1" xr:uid="{00000000-0005-0000-0000-000072140000}"/>
    <cellStyle name="Comma [0] 2177" xfId="5187" hidden="1" xr:uid="{00000000-0005-0000-0000-000064140000}"/>
    <cellStyle name="Comma [0] 2178" xfId="5181" hidden="1" xr:uid="{00000000-0005-0000-0000-00005E140000}"/>
    <cellStyle name="Comma [0] 2179" xfId="6448" hidden="1" xr:uid="{00000000-0005-0000-0000-000051190000}"/>
    <cellStyle name="Comma [0] 218" xfId="2581" hidden="1" xr:uid="{00000000-0005-0000-0000-0000360A0000}"/>
    <cellStyle name="Comma [0] 2180" xfId="6451" hidden="1" xr:uid="{00000000-0005-0000-0000-000054190000}"/>
    <cellStyle name="Comma [0] 2181" xfId="5182" hidden="1" xr:uid="{00000000-0005-0000-0000-00005F140000}"/>
    <cellStyle name="Comma [0] 2182" xfId="6446" hidden="1" xr:uid="{00000000-0005-0000-0000-00004F190000}"/>
    <cellStyle name="Comma [0] 2183" xfId="6453" hidden="1" xr:uid="{00000000-0005-0000-0000-000056190000}"/>
    <cellStyle name="Comma [0] 2184" xfId="6455" hidden="1" xr:uid="{00000000-0005-0000-0000-000058190000}"/>
    <cellStyle name="Comma [0] 2185" xfId="5191" hidden="1" xr:uid="{00000000-0005-0000-0000-000068140000}"/>
    <cellStyle name="Comma [0] 2186" xfId="5488" hidden="1" xr:uid="{00000000-0005-0000-0000-000091150000}"/>
    <cellStyle name="Comma [0] 2187" xfId="6466" hidden="1" xr:uid="{00000000-0005-0000-0000-000063190000}"/>
    <cellStyle name="Comma [0] 2188" xfId="6475" hidden="1" xr:uid="{00000000-0005-0000-0000-00006C190000}"/>
    <cellStyle name="Comma [0] 2189" xfId="6486" hidden="1" xr:uid="{00000000-0005-0000-0000-000077190000}"/>
    <cellStyle name="Comma [0] 219" xfId="2583" hidden="1" xr:uid="{00000000-0005-0000-0000-0000380A0000}"/>
    <cellStyle name="Comma [0] 2190" xfId="6492" hidden="1" xr:uid="{00000000-0005-0000-0000-00007D190000}"/>
    <cellStyle name="Comma [0] 2191" xfId="6474" hidden="1" xr:uid="{00000000-0005-0000-0000-00006B190000}"/>
    <cellStyle name="Comma [0] 2192" xfId="6484" hidden="1" xr:uid="{00000000-0005-0000-0000-000075190000}"/>
    <cellStyle name="Comma [0] 2193" xfId="6504" hidden="1" xr:uid="{00000000-0005-0000-0000-000089190000}"/>
    <cellStyle name="Comma [0] 2194" xfId="6506" hidden="1" xr:uid="{00000000-0005-0000-0000-00008B190000}"/>
    <cellStyle name="Comma [0] 2195" xfId="6457" hidden="1" xr:uid="{00000000-0005-0000-0000-00005A190000}"/>
    <cellStyle name="Comma [0] 2196" xfId="5226" hidden="1" xr:uid="{00000000-0005-0000-0000-00008B140000}"/>
    <cellStyle name="Comma [0] 2197" xfId="6460" hidden="1" xr:uid="{00000000-0005-0000-0000-00005D190000}"/>
    <cellStyle name="Comma [0] 2198" xfId="5194" hidden="1" xr:uid="{00000000-0005-0000-0000-00006B140000}"/>
    <cellStyle name="Comma [0] 2199" xfId="5192" hidden="1" xr:uid="{00000000-0005-0000-0000-000069140000}"/>
    <cellStyle name="Comma [0] 22" xfId="19" hidden="1" xr:uid="{00000000-0005-0000-0000-000033000000}"/>
    <cellStyle name="Comma [0] 220" xfId="2542" hidden="1" xr:uid="{00000000-0005-0000-0000-00000F0A0000}"/>
    <cellStyle name="Comma [0] 2200" xfId="6511" hidden="1" xr:uid="{00000000-0005-0000-0000-000090190000}"/>
    <cellStyle name="Comma [0] 2201" xfId="5490" hidden="1" xr:uid="{00000000-0005-0000-0000-000093150000}"/>
    <cellStyle name="Comma [0] 2202" xfId="5196" hidden="1" xr:uid="{00000000-0005-0000-0000-00006D140000}"/>
    <cellStyle name="Comma [0] 2203" xfId="6523" hidden="1" xr:uid="{00000000-0005-0000-0000-00009C190000}"/>
    <cellStyle name="Comma [0] 2204" xfId="6525" hidden="1" xr:uid="{00000000-0005-0000-0000-00009E190000}"/>
    <cellStyle name="Comma [0] 2205" xfId="6514" hidden="1" xr:uid="{00000000-0005-0000-0000-000093190000}"/>
    <cellStyle name="Comma [0] 2206" xfId="6522" hidden="1" xr:uid="{00000000-0005-0000-0000-00009B190000}"/>
    <cellStyle name="Comma [0] 2207" xfId="5197" hidden="1" xr:uid="{00000000-0005-0000-0000-00006E140000}"/>
    <cellStyle name="Comma [0] 2208" xfId="6508" hidden="1" xr:uid="{00000000-0005-0000-0000-00008D190000}"/>
    <cellStyle name="Comma [0] 2209" xfId="6541" hidden="1" xr:uid="{00000000-0005-0000-0000-0000AE190000}"/>
    <cellStyle name="Comma [0] 221" xfId="2548" hidden="1" xr:uid="{00000000-0005-0000-0000-0000150A0000}"/>
    <cellStyle name="Comma [0] 2210" xfId="6549" hidden="1" xr:uid="{00000000-0005-0000-0000-0000B6190000}"/>
    <cellStyle name="Comma [0] 2211" xfId="6458" hidden="1" xr:uid="{00000000-0005-0000-0000-00005B190000}"/>
    <cellStyle name="Comma [0] 2212" xfId="6537" hidden="1" xr:uid="{00000000-0005-0000-0000-0000AA190000}"/>
    <cellStyle name="Comma [0] 2213" xfId="6558" hidden="1" xr:uid="{00000000-0005-0000-0000-0000BF190000}"/>
    <cellStyle name="Comma [0] 2214" xfId="6560" hidden="1" xr:uid="{00000000-0005-0000-0000-0000C1190000}"/>
    <cellStyle name="Comma [0] 2215" xfId="6519" hidden="1" xr:uid="{00000000-0005-0000-0000-000098190000}"/>
    <cellStyle name="Comma [0] 2216" xfId="6464" hidden="1" xr:uid="{00000000-0005-0000-0000-000061190000}"/>
    <cellStyle name="Comma [0] 2217" xfId="6517" hidden="1" xr:uid="{00000000-0005-0000-0000-000096190000}"/>
    <cellStyle name="Comma [0] 2218" xfId="6501" hidden="1" xr:uid="{00000000-0005-0000-0000-000086190000}"/>
    <cellStyle name="Comma [0] 2219" xfId="6497" hidden="1" xr:uid="{00000000-0005-0000-0000-000082190000}"/>
    <cellStyle name="Comma [0] 222" xfId="2449" hidden="1" xr:uid="{00000000-0005-0000-0000-0000B2090000}"/>
    <cellStyle name="Comma [0] 2220" xfId="6568" hidden="1" xr:uid="{00000000-0005-0000-0000-0000C9190000}"/>
    <cellStyle name="Comma [0] 2221" xfId="5184" hidden="1" xr:uid="{00000000-0005-0000-0000-000061140000}"/>
    <cellStyle name="Comma [0] 2222" xfId="5190" hidden="1" xr:uid="{00000000-0005-0000-0000-000067140000}"/>
    <cellStyle name="Comma [0] 2223" xfId="6576" hidden="1" xr:uid="{00000000-0005-0000-0000-0000D1190000}"/>
    <cellStyle name="Comma [0] 2224" xfId="6578" hidden="1" xr:uid="{00000000-0005-0000-0000-0000D3190000}"/>
    <cellStyle name="Comma [0] 2225" xfId="6527" hidden="1" xr:uid="{00000000-0005-0000-0000-0000A0190000}"/>
    <cellStyle name="Comma [0] 2226" xfId="6503" hidden="1" xr:uid="{00000000-0005-0000-0000-000088190000}"/>
    <cellStyle name="Comma [0] 2227" xfId="6538" hidden="1" xr:uid="{00000000-0005-0000-0000-0000AB190000}"/>
    <cellStyle name="Comma [0] 2228" xfId="6470" hidden="1" xr:uid="{00000000-0005-0000-0000-000067190000}"/>
    <cellStyle name="Comma [0] 2229" xfId="6540" hidden="1" xr:uid="{00000000-0005-0000-0000-0000AD190000}"/>
    <cellStyle name="Comma [0] 223" xfId="2530" hidden="1" xr:uid="{00000000-0005-0000-0000-0000030A0000}"/>
    <cellStyle name="Comma [0] 2230" xfId="6585" hidden="1" xr:uid="{00000000-0005-0000-0000-0000DA190000}"/>
    <cellStyle name="Comma [0] 2231" xfId="6528" hidden="1" xr:uid="{00000000-0005-0000-0000-0000A1190000}"/>
    <cellStyle name="Comma [0] 2232" xfId="6485" hidden="1" xr:uid="{00000000-0005-0000-0000-000076190000}"/>
    <cellStyle name="Comma [0] 2233" xfId="6591" hidden="1" xr:uid="{00000000-0005-0000-0000-0000E0190000}"/>
    <cellStyle name="Comma [0] 2234" xfId="6593" hidden="1" xr:uid="{00000000-0005-0000-0000-0000E2190000}"/>
    <cellStyle name="Comma [0] 2235" xfId="6546" hidden="1" xr:uid="{00000000-0005-0000-0000-0000B3190000}"/>
    <cellStyle name="Comma [0] 2236" xfId="6552" hidden="1" xr:uid="{00000000-0005-0000-0000-0000B9190000}"/>
    <cellStyle name="Comma [0] 2237" xfId="5185" hidden="1" xr:uid="{00000000-0005-0000-0000-000062140000}"/>
    <cellStyle name="Comma [0] 2238" xfId="6502" hidden="1" xr:uid="{00000000-0005-0000-0000-000087190000}"/>
    <cellStyle name="Comma [0] 2239" xfId="6510" hidden="1" xr:uid="{00000000-0005-0000-0000-00008F190000}"/>
    <cellStyle name="Comma [0] 224" xfId="2509" hidden="1" xr:uid="{00000000-0005-0000-0000-0000EE090000}"/>
    <cellStyle name="Comma [0] 2240" xfId="6599" hidden="1" xr:uid="{00000000-0005-0000-0000-0000E8190000}"/>
    <cellStyle name="Comma [0] 2241" xfId="6513" hidden="1" xr:uid="{00000000-0005-0000-0000-000092190000}"/>
    <cellStyle name="Comma [0] 2242" xfId="6473" hidden="1" xr:uid="{00000000-0005-0000-0000-00006A190000}"/>
    <cellStyle name="Comma [0] 2243" xfId="6604" hidden="1" xr:uid="{00000000-0005-0000-0000-0000ED190000}"/>
    <cellStyle name="Comma [0] 2244" xfId="6606" hidden="1" xr:uid="{00000000-0005-0000-0000-0000EF190000}"/>
    <cellStyle name="Comma [0] 2245" xfId="6565" hidden="1" xr:uid="{00000000-0005-0000-0000-0000C6190000}"/>
    <cellStyle name="Comma [0] 2246" xfId="6571" hidden="1" xr:uid="{00000000-0005-0000-0000-0000CC190000}"/>
    <cellStyle name="Comma [0] 2247" xfId="6472" hidden="1" xr:uid="{00000000-0005-0000-0000-000069190000}"/>
    <cellStyle name="Comma [0] 2248" xfId="6553" hidden="1" xr:uid="{00000000-0005-0000-0000-0000BA190000}"/>
    <cellStyle name="Comma [0] 2249" xfId="6532" hidden="1" xr:uid="{00000000-0005-0000-0000-0000A5190000}"/>
    <cellStyle name="Comma [0] 225" xfId="2587" hidden="1" xr:uid="{00000000-0005-0000-0000-00003C0A0000}"/>
    <cellStyle name="Comma [0] 2250" xfId="6610" hidden="1" xr:uid="{00000000-0005-0000-0000-0000F3190000}"/>
    <cellStyle name="Comma [0] 2251" xfId="6551" hidden="1" xr:uid="{00000000-0005-0000-0000-0000B8190000}"/>
    <cellStyle name="Comma [0] 2252" xfId="6489" hidden="1" xr:uid="{00000000-0005-0000-0000-00007A190000}"/>
    <cellStyle name="Comma [0] 2253" xfId="6617" hidden="1" xr:uid="{00000000-0005-0000-0000-0000FA190000}"/>
    <cellStyle name="Comma [0] 2254" xfId="6619" hidden="1" xr:uid="{00000000-0005-0000-0000-0000FC190000}"/>
    <cellStyle name="Comma [0] 2255" xfId="6583" hidden="1" xr:uid="{00000000-0005-0000-0000-0000D8190000}"/>
    <cellStyle name="Comma [0] 2256" xfId="6588" hidden="1" xr:uid="{00000000-0005-0000-0000-0000DD190000}"/>
    <cellStyle name="Comma [0] 2257" xfId="5199" hidden="1" xr:uid="{00000000-0005-0000-0000-000070140000}"/>
    <cellStyle name="Comma [0] 2258" xfId="6572" hidden="1" xr:uid="{00000000-0005-0000-0000-0000CD190000}"/>
    <cellStyle name="Comma [0] 2259" xfId="6477" hidden="1" xr:uid="{00000000-0005-0000-0000-00006E190000}"/>
    <cellStyle name="Comma [0] 226" xfId="2528" hidden="1" xr:uid="{00000000-0005-0000-0000-0000010A0000}"/>
    <cellStyle name="Comma [0] 2260" xfId="6623" hidden="1" xr:uid="{00000000-0005-0000-0000-0000001A0000}"/>
    <cellStyle name="Comma [0] 2261" xfId="6570" hidden="1" xr:uid="{00000000-0005-0000-0000-0000CB190000}"/>
    <cellStyle name="Comma [0] 2262" xfId="6509" hidden="1" xr:uid="{00000000-0005-0000-0000-00008E190000}"/>
    <cellStyle name="Comma [0] 2263" xfId="6627" hidden="1" xr:uid="{00000000-0005-0000-0000-0000041A0000}"/>
    <cellStyle name="Comma [0] 2264" xfId="6629" hidden="1" xr:uid="{00000000-0005-0000-0000-0000061A0000}"/>
    <cellStyle name="Comma [0] 2265" xfId="6597" hidden="1" xr:uid="{00000000-0005-0000-0000-0000E6190000}"/>
    <cellStyle name="Comma [0] 2266" xfId="6601" hidden="1" xr:uid="{00000000-0005-0000-0000-0000EA190000}"/>
    <cellStyle name="Comma [0] 2267" xfId="6491" hidden="1" xr:uid="{00000000-0005-0000-0000-00007C190000}"/>
    <cellStyle name="Comma [0] 2268" xfId="6589" hidden="1" xr:uid="{00000000-0005-0000-0000-0000DE190000}"/>
    <cellStyle name="Comma [0] 2269" xfId="6481" hidden="1" xr:uid="{00000000-0005-0000-0000-000072190000}"/>
    <cellStyle name="Comma [0] 227" xfId="2466" hidden="1" xr:uid="{00000000-0005-0000-0000-0000C3090000}"/>
    <cellStyle name="Comma [0] 2270" xfId="6633" hidden="1" xr:uid="{00000000-0005-0000-0000-00000A1A0000}"/>
    <cellStyle name="Comma [0] 2271" xfId="6587" hidden="1" xr:uid="{00000000-0005-0000-0000-0000DC190000}"/>
    <cellStyle name="Comma [0] 2272" xfId="6556" hidden="1" xr:uid="{00000000-0005-0000-0000-0000BD190000}"/>
    <cellStyle name="Comma [0] 2273" xfId="6637" hidden="1" xr:uid="{00000000-0005-0000-0000-00000E1A0000}"/>
    <cellStyle name="Comma [0] 2274" xfId="6639" hidden="1" xr:uid="{00000000-0005-0000-0000-0000101A0000}"/>
    <cellStyle name="Comma [0] 2275" xfId="6625" hidden="1" xr:uid="{00000000-0005-0000-0000-0000021A0000}"/>
    <cellStyle name="Comma [0] 2276" xfId="6612" hidden="1" xr:uid="{00000000-0005-0000-0000-0000F5190000}"/>
    <cellStyle name="Comma [0] 2277" xfId="6636" hidden="1" xr:uid="{00000000-0005-0000-0000-00000D1A0000}"/>
    <cellStyle name="Comma [0] 2278" xfId="6602" hidden="1" xr:uid="{00000000-0005-0000-0000-0000EB190000}"/>
    <cellStyle name="Comma [0] 2279" xfId="6574" hidden="1" xr:uid="{00000000-0005-0000-0000-0000CF190000}"/>
    <cellStyle name="Comma [0] 228" xfId="2594" hidden="1" xr:uid="{00000000-0005-0000-0000-0000430A0000}"/>
    <cellStyle name="Comma [0] 2280" xfId="6641" hidden="1" xr:uid="{00000000-0005-0000-0000-0000121A0000}"/>
    <cellStyle name="Comma [0] 2281" xfId="6598" hidden="1" xr:uid="{00000000-0005-0000-0000-0000E7190000}"/>
    <cellStyle name="Comma [0] 2282" xfId="6632" hidden="1" xr:uid="{00000000-0005-0000-0000-0000091A0000}"/>
    <cellStyle name="Comma [0] 2283" xfId="6645" hidden="1" xr:uid="{00000000-0005-0000-0000-0000161A0000}"/>
    <cellStyle name="Comma [0] 2284" xfId="6647" hidden="1" xr:uid="{00000000-0005-0000-0000-0000181A0000}"/>
    <cellStyle name="Comma [0] 2285" xfId="6515" hidden="1" xr:uid="{00000000-0005-0000-0000-000094190000}"/>
    <cellStyle name="Comma [0] 2286" xfId="6635" hidden="1" xr:uid="{00000000-0005-0000-0000-00000C1A0000}"/>
    <cellStyle name="Comma [0] 2287" xfId="6575" hidden="1" xr:uid="{00000000-0005-0000-0000-0000D0190000}"/>
    <cellStyle name="Comma [0] 2288" xfId="6609" hidden="1" xr:uid="{00000000-0005-0000-0000-0000F2190000}"/>
    <cellStyle name="Comma [0] 2289" xfId="6622" hidden="1" xr:uid="{00000000-0005-0000-0000-0000FF190000}"/>
    <cellStyle name="Comma [0] 229" xfId="2596" hidden="1" xr:uid="{00000000-0005-0000-0000-0000450A0000}"/>
    <cellStyle name="Comma [0] 2290" xfId="6650" hidden="1" xr:uid="{00000000-0005-0000-0000-00001B1A0000}"/>
    <cellStyle name="Comma [0] 2291" xfId="6613" hidden="1" xr:uid="{00000000-0005-0000-0000-0000F6190000}"/>
    <cellStyle name="Comma [0] 2292" xfId="6573" hidden="1" xr:uid="{00000000-0005-0000-0000-0000CE190000}"/>
    <cellStyle name="Comma [0] 2293" xfId="6652" hidden="1" xr:uid="{00000000-0005-0000-0000-00001D1A0000}"/>
    <cellStyle name="Comma [0] 2294" xfId="6654" hidden="1" xr:uid="{00000000-0005-0000-0000-00001F1A0000}"/>
    <cellStyle name="Comma [0] 2295" xfId="6714" hidden="1" xr:uid="{00000000-0005-0000-0000-00005B1A0000}"/>
    <cellStyle name="Comma [0] 2296" xfId="6733" hidden="1" xr:uid="{00000000-0005-0000-0000-00006E1A0000}"/>
    <cellStyle name="Comma [0] 2297" xfId="6740" hidden="1" xr:uid="{00000000-0005-0000-0000-0000751A0000}"/>
    <cellStyle name="Comma [0] 2298" xfId="6747" hidden="1" xr:uid="{00000000-0005-0000-0000-00007C1A0000}"/>
    <cellStyle name="Comma [0] 2299" xfId="6752" hidden="1" xr:uid="{00000000-0005-0000-0000-0000811A0000}"/>
    <cellStyle name="Comma [0] 23" xfId="76" hidden="1" xr:uid="{00000000-0005-0000-0000-00006C000000}"/>
    <cellStyle name="Comma [0] 230" xfId="2560" hidden="1" xr:uid="{00000000-0005-0000-0000-0000210A0000}"/>
    <cellStyle name="Comma [0] 2300" xfId="6739" hidden="1" xr:uid="{00000000-0005-0000-0000-0000741A0000}"/>
    <cellStyle name="Comma [0] 2301" xfId="6744" hidden="1" xr:uid="{00000000-0005-0000-0000-0000791A0000}"/>
    <cellStyle name="Comma [0] 2302" xfId="6756" hidden="1" xr:uid="{00000000-0005-0000-0000-0000851A0000}"/>
    <cellStyle name="Comma [0] 2303" xfId="6758" hidden="1" xr:uid="{00000000-0005-0000-0000-0000871A0000}"/>
    <cellStyle name="Comma [0] 2304" xfId="6729" hidden="1" xr:uid="{00000000-0005-0000-0000-00006A1A0000}"/>
    <cellStyle name="Comma [0] 2305" xfId="6718" hidden="1" xr:uid="{00000000-0005-0000-0000-00005F1A0000}"/>
    <cellStyle name="Comma [0] 2306" xfId="6769" hidden="1" xr:uid="{00000000-0005-0000-0000-0000921A0000}"/>
    <cellStyle name="Comma [0] 2307" xfId="6778" hidden="1" xr:uid="{00000000-0005-0000-0000-00009B1A0000}"/>
    <cellStyle name="Comma [0] 2308" xfId="6789" hidden="1" xr:uid="{00000000-0005-0000-0000-0000A61A0000}"/>
    <cellStyle name="Comma [0] 2309" xfId="6795" hidden="1" xr:uid="{00000000-0005-0000-0000-0000AC1A0000}"/>
    <cellStyle name="Comma [0] 231" xfId="2565" hidden="1" xr:uid="{00000000-0005-0000-0000-0000260A0000}"/>
    <cellStyle name="Comma [0] 2310" xfId="6777" hidden="1" xr:uid="{00000000-0005-0000-0000-00009A1A0000}"/>
    <cellStyle name="Comma [0] 2311" xfId="6787" hidden="1" xr:uid="{00000000-0005-0000-0000-0000A41A0000}"/>
    <cellStyle name="Comma [0] 2312" xfId="6807" hidden="1" xr:uid="{00000000-0005-0000-0000-0000B81A0000}"/>
    <cellStyle name="Comma [0] 2313" xfId="6809" hidden="1" xr:uid="{00000000-0005-0000-0000-0000BA1A0000}"/>
    <cellStyle name="Comma [0] 2314" xfId="6760" hidden="1" xr:uid="{00000000-0005-0000-0000-0000891A0000}"/>
    <cellStyle name="Comma [0] 2315" xfId="6721" hidden="1" xr:uid="{00000000-0005-0000-0000-0000621A0000}"/>
    <cellStyle name="Comma [0] 2316" xfId="6763" hidden="1" xr:uid="{00000000-0005-0000-0000-00008C1A0000}"/>
    <cellStyle name="Comma [0] 2317" xfId="6726" hidden="1" xr:uid="{00000000-0005-0000-0000-0000671A0000}"/>
    <cellStyle name="Comma [0] 2318" xfId="6728" hidden="1" xr:uid="{00000000-0005-0000-0000-0000691A0000}"/>
    <cellStyle name="Comma [0] 2319" xfId="6814" hidden="1" xr:uid="{00000000-0005-0000-0000-0000BF1A0000}"/>
    <cellStyle name="Comma [0] 232" xfId="2057" hidden="1" xr:uid="{00000000-0005-0000-0000-00002A080000}"/>
    <cellStyle name="Comma [0] 2320" xfId="6717" hidden="1" xr:uid="{00000000-0005-0000-0000-00005E1A0000}"/>
    <cellStyle name="Comma [0] 2321" xfId="6725" hidden="1" xr:uid="{00000000-0005-0000-0000-0000661A0000}"/>
    <cellStyle name="Comma [0] 2322" xfId="6826" hidden="1" xr:uid="{00000000-0005-0000-0000-0000CB1A0000}"/>
    <cellStyle name="Comma [0] 2323" xfId="6828" hidden="1" xr:uid="{00000000-0005-0000-0000-0000CD1A0000}"/>
    <cellStyle name="Comma [0] 2324" xfId="6817" hidden="1" xr:uid="{00000000-0005-0000-0000-0000C21A0000}"/>
    <cellStyle name="Comma [0] 2325" xfId="6825" hidden="1" xr:uid="{00000000-0005-0000-0000-0000CA1A0000}"/>
    <cellStyle name="Comma [0] 2326" xfId="6723" hidden="1" xr:uid="{00000000-0005-0000-0000-0000641A0000}"/>
    <cellStyle name="Comma [0] 2327" xfId="6811" hidden="1" xr:uid="{00000000-0005-0000-0000-0000BC1A0000}"/>
    <cellStyle name="Comma [0] 2328" xfId="6844" hidden="1" xr:uid="{00000000-0005-0000-0000-0000DD1A0000}"/>
    <cellStyle name="Comma [0] 2329" xfId="6852" hidden="1" xr:uid="{00000000-0005-0000-0000-0000E51A0000}"/>
    <cellStyle name="Comma [0] 233" xfId="2549" hidden="1" xr:uid="{00000000-0005-0000-0000-0000160A0000}"/>
    <cellStyle name="Comma [0] 2330" xfId="6761" hidden="1" xr:uid="{00000000-0005-0000-0000-00008A1A0000}"/>
    <cellStyle name="Comma [0] 2331" xfId="6840" hidden="1" xr:uid="{00000000-0005-0000-0000-0000D91A0000}"/>
    <cellStyle name="Comma [0] 2332" xfId="6861" hidden="1" xr:uid="{00000000-0005-0000-0000-0000EE1A0000}"/>
    <cellStyle name="Comma [0] 2333" xfId="6863" hidden="1" xr:uid="{00000000-0005-0000-0000-0000F01A0000}"/>
    <cellStyle name="Comma [0] 2334" xfId="6822" hidden="1" xr:uid="{00000000-0005-0000-0000-0000C71A0000}"/>
    <cellStyle name="Comma [0] 2335" xfId="6767" hidden="1" xr:uid="{00000000-0005-0000-0000-0000901A0000}"/>
    <cellStyle name="Comma [0] 2336" xfId="6820" hidden="1" xr:uid="{00000000-0005-0000-0000-0000C51A0000}"/>
    <cellStyle name="Comma [0] 2337" xfId="6804" hidden="1" xr:uid="{00000000-0005-0000-0000-0000B51A0000}"/>
    <cellStyle name="Comma [0] 2338" xfId="6800" hidden="1" xr:uid="{00000000-0005-0000-0000-0000B11A0000}"/>
    <cellStyle name="Comma [0] 2339" xfId="6871" hidden="1" xr:uid="{00000000-0005-0000-0000-0000F81A0000}"/>
    <cellStyle name="Comma [0] 234" xfId="2454" hidden="1" xr:uid="{00000000-0005-0000-0000-0000B7090000}"/>
    <cellStyle name="Comma [0] 2340" xfId="6737" hidden="1" xr:uid="{00000000-0005-0000-0000-0000721A0000}"/>
    <cellStyle name="Comma [0] 2341" xfId="6730" hidden="1" xr:uid="{00000000-0005-0000-0000-00006B1A0000}"/>
    <cellStyle name="Comma [0] 2342" xfId="6879" hidden="1" xr:uid="{00000000-0005-0000-0000-0000001B0000}"/>
    <cellStyle name="Comma [0] 2343" xfId="6881" hidden="1" xr:uid="{00000000-0005-0000-0000-0000021B0000}"/>
    <cellStyle name="Comma [0] 2344" xfId="6830" hidden="1" xr:uid="{00000000-0005-0000-0000-0000CF1A0000}"/>
    <cellStyle name="Comma [0] 2345" xfId="6806" hidden="1" xr:uid="{00000000-0005-0000-0000-0000B71A0000}"/>
    <cellStyle name="Comma [0] 2346" xfId="6841" hidden="1" xr:uid="{00000000-0005-0000-0000-0000DA1A0000}"/>
    <cellStyle name="Comma [0] 2347" xfId="6773" hidden="1" xr:uid="{00000000-0005-0000-0000-0000961A0000}"/>
    <cellStyle name="Comma [0] 2348" xfId="6843" hidden="1" xr:uid="{00000000-0005-0000-0000-0000DC1A0000}"/>
    <cellStyle name="Comma [0] 2349" xfId="6888" hidden="1" xr:uid="{00000000-0005-0000-0000-0000091B0000}"/>
    <cellStyle name="Comma [0] 235" xfId="2600" hidden="1" xr:uid="{00000000-0005-0000-0000-0000490A0000}"/>
    <cellStyle name="Comma [0] 2350" xfId="6831" hidden="1" xr:uid="{00000000-0005-0000-0000-0000D01A0000}"/>
    <cellStyle name="Comma [0] 2351" xfId="6788" hidden="1" xr:uid="{00000000-0005-0000-0000-0000A51A0000}"/>
    <cellStyle name="Comma [0] 2352" xfId="6894" hidden="1" xr:uid="{00000000-0005-0000-0000-00000F1B0000}"/>
    <cellStyle name="Comma [0] 2353" xfId="6896" hidden="1" xr:uid="{00000000-0005-0000-0000-0000111B0000}"/>
    <cellStyle name="Comma [0] 2354" xfId="6849" hidden="1" xr:uid="{00000000-0005-0000-0000-0000E21A0000}"/>
    <cellStyle name="Comma [0] 2355" xfId="6855" hidden="1" xr:uid="{00000000-0005-0000-0000-0000E81A0000}"/>
    <cellStyle name="Comma [0] 2356" xfId="6736" hidden="1" xr:uid="{00000000-0005-0000-0000-0000711A0000}"/>
    <cellStyle name="Comma [0] 2357" xfId="6805" hidden="1" xr:uid="{00000000-0005-0000-0000-0000B61A0000}"/>
    <cellStyle name="Comma [0] 2358" xfId="6813" hidden="1" xr:uid="{00000000-0005-0000-0000-0000BE1A0000}"/>
    <cellStyle name="Comma [0] 2359" xfId="6902" hidden="1" xr:uid="{00000000-0005-0000-0000-0000171B0000}"/>
    <cellStyle name="Comma [0] 236" xfId="2547" hidden="1" xr:uid="{00000000-0005-0000-0000-0000140A0000}"/>
    <cellStyle name="Comma [0] 2360" xfId="6816" hidden="1" xr:uid="{00000000-0005-0000-0000-0000C11A0000}"/>
    <cellStyle name="Comma [0] 2361" xfId="6776" hidden="1" xr:uid="{00000000-0005-0000-0000-0000991A0000}"/>
    <cellStyle name="Comma [0] 2362" xfId="6907" hidden="1" xr:uid="{00000000-0005-0000-0000-00001C1B0000}"/>
    <cellStyle name="Comma [0] 2363" xfId="6909" hidden="1" xr:uid="{00000000-0005-0000-0000-00001E1B0000}"/>
    <cellStyle name="Comma [0] 2364" xfId="6868" hidden="1" xr:uid="{00000000-0005-0000-0000-0000F51A0000}"/>
    <cellStyle name="Comma [0] 2365" xfId="6874" hidden="1" xr:uid="{00000000-0005-0000-0000-0000FB1A0000}"/>
    <cellStyle name="Comma [0] 2366" xfId="6775" hidden="1" xr:uid="{00000000-0005-0000-0000-0000981A0000}"/>
    <cellStyle name="Comma [0] 2367" xfId="6856" hidden="1" xr:uid="{00000000-0005-0000-0000-0000E91A0000}"/>
    <cellStyle name="Comma [0] 2368" xfId="6835" hidden="1" xr:uid="{00000000-0005-0000-0000-0000D41A0000}"/>
    <cellStyle name="Comma [0] 2369" xfId="6913" hidden="1" xr:uid="{00000000-0005-0000-0000-0000221B0000}"/>
    <cellStyle name="Comma [0] 237" xfId="2486" hidden="1" xr:uid="{00000000-0005-0000-0000-0000D7090000}"/>
    <cellStyle name="Comma [0] 2370" xfId="6854" hidden="1" xr:uid="{00000000-0005-0000-0000-0000E71A0000}"/>
    <cellStyle name="Comma [0] 2371" xfId="6792" hidden="1" xr:uid="{00000000-0005-0000-0000-0000A91A0000}"/>
    <cellStyle name="Comma [0] 2372" xfId="6920" hidden="1" xr:uid="{00000000-0005-0000-0000-0000291B0000}"/>
    <cellStyle name="Comma [0] 2373" xfId="6922" hidden="1" xr:uid="{00000000-0005-0000-0000-00002B1B0000}"/>
    <cellStyle name="Comma [0] 2374" xfId="6886" hidden="1" xr:uid="{00000000-0005-0000-0000-0000071B0000}"/>
    <cellStyle name="Comma [0] 2375" xfId="6891" hidden="1" xr:uid="{00000000-0005-0000-0000-00000C1B0000}"/>
    <cellStyle name="Comma [0] 2376" xfId="6720" hidden="1" xr:uid="{00000000-0005-0000-0000-0000611A0000}"/>
    <cellStyle name="Comma [0] 2377" xfId="6875" hidden="1" xr:uid="{00000000-0005-0000-0000-0000FC1A0000}"/>
    <cellStyle name="Comma [0] 2378" xfId="6780" hidden="1" xr:uid="{00000000-0005-0000-0000-00009D1A0000}"/>
    <cellStyle name="Comma [0] 2379" xfId="6926" hidden="1" xr:uid="{00000000-0005-0000-0000-00002F1B0000}"/>
    <cellStyle name="Comma [0] 238" xfId="2604" hidden="1" xr:uid="{00000000-0005-0000-0000-00004D0A0000}"/>
    <cellStyle name="Comma [0] 2380" xfId="6873" hidden="1" xr:uid="{00000000-0005-0000-0000-0000FA1A0000}"/>
    <cellStyle name="Comma [0] 2381" xfId="6812" hidden="1" xr:uid="{00000000-0005-0000-0000-0000BD1A0000}"/>
    <cellStyle name="Comma [0] 2382" xfId="6930" hidden="1" xr:uid="{00000000-0005-0000-0000-0000331B0000}"/>
    <cellStyle name="Comma [0] 2383" xfId="6932" hidden="1" xr:uid="{00000000-0005-0000-0000-0000351B0000}"/>
    <cellStyle name="Comma [0] 2384" xfId="6900" hidden="1" xr:uid="{00000000-0005-0000-0000-0000151B0000}"/>
    <cellStyle name="Comma [0] 2385" xfId="6904" hidden="1" xr:uid="{00000000-0005-0000-0000-0000191B0000}"/>
    <cellStyle name="Comma [0] 2386" xfId="6794" hidden="1" xr:uid="{00000000-0005-0000-0000-0000AB1A0000}"/>
    <cellStyle name="Comma [0] 2387" xfId="6892" hidden="1" xr:uid="{00000000-0005-0000-0000-00000D1B0000}"/>
    <cellStyle name="Comma [0] 2388" xfId="6784" hidden="1" xr:uid="{00000000-0005-0000-0000-0000A11A0000}"/>
    <cellStyle name="Comma [0] 2389" xfId="6936" hidden="1" xr:uid="{00000000-0005-0000-0000-0000391B0000}"/>
    <cellStyle name="Comma [0] 239" xfId="2606" hidden="1" xr:uid="{00000000-0005-0000-0000-00004F0A0000}"/>
    <cellStyle name="Comma [0] 2390" xfId="6890" hidden="1" xr:uid="{00000000-0005-0000-0000-00000B1B0000}"/>
    <cellStyle name="Comma [0] 2391" xfId="6859" hidden="1" xr:uid="{00000000-0005-0000-0000-0000EC1A0000}"/>
    <cellStyle name="Comma [0] 2392" xfId="6940" hidden="1" xr:uid="{00000000-0005-0000-0000-00003D1B0000}"/>
    <cellStyle name="Comma [0] 2393" xfId="6942" hidden="1" xr:uid="{00000000-0005-0000-0000-00003F1B0000}"/>
    <cellStyle name="Comma [0] 2394" xfId="6928" hidden="1" xr:uid="{00000000-0005-0000-0000-0000311B0000}"/>
    <cellStyle name="Comma [0] 2395" xfId="6915" hidden="1" xr:uid="{00000000-0005-0000-0000-0000241B0000}"/>
    <cellStyle name="Comma [0] 2396" xfId="6939" hidden="1" xr:uid="{00000000-0005-0000-0000-00003C1B0000}"/>
    <cellStyle name="Comma [0] 2397" xfId="6905" hidden="1" xr:uid="{00000000-0005-0000-0000-00001A1B0000}"/>
    <cellStyle name="Comma [0] 2398" xfId="6877" hidden="1" xr:uid="{00000000-0005-0000-0000-0000FE1A0000}"/>
    <cellStyle name="Comma [0] 2399" xfId="6944" hidden="1" xr:uid="{00000000-0005-0000-0000-0000411B0000}"/>
    <cellStyle name="Comma [0] 24" xfId="21" hidden="1" xr:uid="{00000000-0005-0000-0000-000035000000}"/>
    <cellStyle name="Comma [0] 240" xfId="2574" hidden="1" xr:uid="{00000000-0005-0000-0000-00002F0A0000}"/>
    <cellStyle name="Comma [0] 2400" xfId="6901" hidden="1" xr:uid="{00000000-0005-0000-0000-0000161B0000}"/>
    <cellStyle name="Comma [0] 2401" xfId="6935" hidden="1" xr:uid="{00000000-0005-0000-0000-0000381B0000}"/>
    <cellStyle name="Comma [0] 2402" xfId="6948" hidden="1" xr:uid="{00000000-0005-0000-0000-0000451B0000}"/>
    <cellStyle name="Comma [0] 2403" xfId="6950" hidden="1" xr:uid="{00000000-0005-0000-0000-0000471B0000}"/>
    <cellStyle name="Comma [0] 2404" xfId="6818" hidden="1" xr:uid="{00000000-0005-0000-0000-0000C31A0000}"/>
    <cellStyle name="Comma [0] 2405" xfId="6938" hidden="1" xr:uid="{00000000-0005-0000-0000-00003B1B0000}"/>
    <cellStyle name="Comma [0] 2406" xfId="6878" hidden="1" xr:uid="{00000000-0005-0000-0000-0000FF1A0000}"/>
    <cellStyle name="Comma [0] 2407" xfId="6912" hidden="1" xr:uid="{00000000-0005-0000-0000-0000211B0000}"/>
    <cellStyle name="Comma [0] 2408" xfId="6925" hidden="1" xr:uid="{00000000-0005-0000-0000-00002E1B0000}"/>
    <cellStyle name="Comma [0] 2409" xfId="6953" hidden="1" xr:uid="{00000000-0005-0000-0000-00004A1B0000}"/>
    <cellStyle name="Comma [0] 241" xfId="2578" hidden="1" xr:uid="{00000000-0005-0000-0000-0000330A0000}"/>
    <cellStyle name="Comma [0] 2410" xfId="6916" hidden="1" xr:uid="{00000000-0005-0000-0000-0000251B0000}"/>
    <cellStyle name="Comma [0] 2411" xfId="6876" hidden="1" xr:uid="{00000000-0005-0000-0000-0000FD1A0000}"/>
    <cellStyle name="Comma [0] 2412" xfId="6956" hidden="1" xr:uid="{00000000-0005-0000-0000-00004D1B0000}"/>
    <cellStyle name="Comma [0] 2413" xfId="6958" hidden="1" xr:uid="{00000000-0005-0000-0000-00004F1B0000}"/>
    <cellStyle name="Comma [0] 2414" xfId="6677" hidden="1" xr:uid="{00000000-0005-0000-0000-0000361A0000}"/>
    <cellStyle name="Comma [0] 2415" xfId="6659" hidden="1" xr:uid="{00000000-0005-0000-0000-0000241A0000}"/>
    <cellStyle name="Comma [0] 2416" xfId="6962" hidden="1" xr:uid="{00000000-0005-0000-0000-0000531B0000}"/>
    <cellStyle name="Comma [0] 2417" xfId="6969" hidden="1" xr:uid="{00000000-0005-0000-0000-00005A1B0000}"/>
    <cellStyle name="Comma [0] 2418" xfId="6971" hidden="1" xr:uid="{00000000-0005-0000-0000-00005C1B0000}"/>
    <cellStyle name="Comma [0] 2419" xfId="6961" hidden="1" xr:uid="{00000000-0005-0000-0000-0000521B0000}"/>
    <cellStyle name="Comma [0] 242" xfId="2468" hidden="1" xr:uid="{00000000-0005-0000-0000-0000C5090000}"/>
    <cellStyle name="Comma [0] 2420" xfId="6967" hidden="1" xr:uid="{00000000-0005-0000-0000-0000581B0000}"/>
    <cellStyle name="Comma [0] 2421" xfId="6974" hidden="1" xr:uid="{00000000-0005-0000-0000-00005F1B0000}"/>
    <cellStyle name="Comma [0] 2422" xfId="6976" hidden="1" xr:uid="{00000000-0005-0000-0000-0000611B0000}"/>
    <cellStyle name="Comma [0] 2423" xfId="6751" hidden="1" xr:uid="{00000000-0005-0000-0000-0000801A0000}"/>
    <cellStyle name="Comma [0] 2424" xfId="6707" hidden="1" xr:uid="{00000000-0005-0000-0000-0000541A0000}"/>
    <cellStyle name="Comma [0] 2425" xfId="6987" hidden="1" xr:uid="{00000000-0005-0000-0000-00006C1B0000}"/>
    <cellStyle name="Comma [0] 2426" xfId="6996" hidden="1" xr:uid="{00000000-0005-0000-0000-0000751B0000}"/>
    <cellStyle name="Comma [0] 2427" xfId="7007" hidden="1" xr:uid="{00000000-0005-0000-0000-0000801B0000}"/>
    <cellStyle name="Comma [0] 2428" xfId="7013" hidden="1" xr:uid="{00000000-0005-0000-0000-0000861B0000}"/>
    <cellStyle name="Comma [0] 2429" xfId="6995" hidden="1" xr:uid="{00000000-0005-0000-0000-0000741B0000}"/>
    <cellStyle name="Comma [0] 243" xfId="2566" hidden="1" xr:uid="{00000000-0005-0000-0000-0000270A0000}"/>
    <cellStyle name="Comma [0] 2430" xfId="7005" hidden="1" xr:uid="{00000000-0005-0000-0000-00007E1B0000}"/>
    <cellStyle name="Comma [0] 2431" xfId="7025" hidden="1" xr:uid="{00000000-0005-0000-0000-0000921B0000}"/>
    <cellStyle name="Comma [0] 2432" xfId="7027" hidden="1" xr:uid="{00000000-0005-0000-0000-0000941B0000}"/>
    <cellStyle name="Comma [0] 2433" xfId="6978" hidden="1" xr:uid="{00000000-0005-0000-0000-0000631B0000}"/>
    <cellStyle name="Comma [0] 2434" xfId="6672" hidden="1" xr:uid="{00000000-0005-0000-0000-0000311A0000}"/>
    <cellStyle name="Comma [0] 2435" xfId="6981" hidden="1" xr:uid="{00000000-0005-0000-0000-0000661B0000}"/>
    <cellStyle name="Comma [0] 2436" xfId="6706" hidden="1" xr:uid="{00000000-0005-0000-0000-0000531A0000}"/>
    <cellStyle name="Comma [0] 2437" xfId="6705" hidden="1" xr:uid="{00000000-0005-0000-0000-0000521A0000}"/>
    <cellStyle name="Comma [0] 2438" xfId="7032" hidden="1" xr:uid="{00000000-0005-0000-0000-0000991B0000}"/>
    <cellStyle name="Comma [0] 2439" xfId="6674" hidden="1" xr:uid="{00000000-0005-0000-0000-0000331A0000}"/>
    <cellStyle name="Comma [0] 244" xfId="2458" hidden="1" xr:uid="{00000000-0005-0000-0000-0000BB090000}"/>
    <cellStyle name="Comma [0] 2440" xfId="6708" hidden="1" xr:uid="{00000000-0005-0000-0000-0000551A0000}"/>
    <cellStyle name="Comma [0] 2441" xfId="7044" hidden="1" xr:uid="{00000000-0005-0000-0000-0000A51B0000}"/>
    <cellStyle name="Comma [0] 2442" xfId="7046" hidden="1" xr:uid="{00000000-0005-0000-0000-0000A71B0000}"/>
    <cellStyle name="Comma [0] 2443" xfId="7035" hidden="1" xr:uid="{00000000-0005-0000-0000-00009C1B0000}"/>
    <cellStyle name="Comma [0] 2444" xfId="7043" hidden="1" xr:uid="{00000000-0005-0000-0000-0000A41B0000}"/>
    <cellStyle name="Comma [0] 2445" xfId="6670" hidden="1" xr:uid="{00000000-0005-0000-0000-00002F1A0000}"/>
    <cellStyle name="Comma [0] 2446" xfId="7029" hidden="1" xr:uid="{00000000-0005-0000-0000-0000961B0000}"/>
    <cellStyle name="Comma [0] 2447" xfId="7062" hidden="1" xr:uid="{00000000-0005-0000-0000-0000B71B0000}"/>
    <cellStyle name="Comma [0] 2448" xfId="7070" hidden="1" xr:uid="{00000000-0005-0000-0000-0000BF1B0000}"/>
    <cellStyle name="Comma [0] 2449" xfId="6979" hidden="1" xr:uid="{00000000-0005-0000-0000-0000641B0000}"/>
    <cellStyle name="Comma [0] 245" xfId="2610" hidden="1" xr:uid="{00000000-0005-0000-0000-0000530A0000}"/>
    <cellStyle name="Comma [0] 2450" xfId="7058" hidden="1" xr:uid="{00000000-0005-0000-0000-0000B31B0000}"/>
    <cellStyle name="Comma [0] 2451" xfId="7079" hidden="1" xr:uid="{00000000-0005-0000-0000-0000C81B0000}"/>
    <cellStyle name="Comma [0] 2452" xfId="7081" hidden="1" xr:uid="{00000000-0005-0000-0000-0000CA1B0000}"/>
    <cellStyle name="Comma [0] 2453" xfId="7040" hidden="1" xr:uid="{00000000-0005-0000-0000-0000A11B0000}"/>
    <cellStyle name="Comma [0] 2454" xfId="6985" hidden="1" xr:uid="{00000000-0005-0000-0000-00006A1B0000}"/>
    <cellStyle name="Comma [0] 2455" xfId="7038" hidden="1" xr:uid="{00000000-0005-0000-0000-00009F1B0000}"/>
    <cellStyle name="Comma [0] 2456" xfId="7022" hidden="1" xr:uid="{00000000-0005-0000-0000-00008F1B0000}"/>
    <cellStyle name="Comma [0] 2457" xfId="7018" hidden="1" xr:uid="{00000000-0005-0000-0000-00008B1B0000}"/>
    <cellStyle name="Comma [0] 2458" xfId="7089" hidden="1" xr:uid="{00000000-0005-0000-0000-0000D21B0000}"/>
    <cellStyle name="Comma [0] 2459" xfId="6662" hidden="1" xr:uid="{00000000-0005-0000-0000-0000271A0000}"/>
    <cellStyle name="Comma [0] 246" xfId="2564" hidden="1" xr:uid="{00000000-0005-0000-0000-0000250A0000}"/>
    <cellStyle name="Comma [0] 2460" xfId="6750" hidden="1" xr:uid="{00000000-0005-0000-0000-00007F1A0000}"/>
    <cellStyle name="Comma [0] 2461" xfId="7097" hidden="1" xr:uid="{00000000-0005-0000-0000-0000DA1B0000}"/>
    <cellStyle name="Comma [0] 2462" xfId="7099" hidden="1" xr:uid="{00000000-0005-0000-0000-0000DC1B0000}"/>
    <cellStyle name="Comma [0] 2463" xfId="7048" hidden="1" xr:uid="{00000000-0005-0000-0000-0000A91B0000}"/>
    <cellStyle name="Comma [0] 2464" xfId="7024" hidden="1" xr:uid="{00000000-0005-0000-0000-0000911B0000}"/>
    <cellStyle name="Comma [0] 2465" xfId="7059" hidden="1" xr:uid="{00000000-0005-0000-0000-0000B41B0000}"/>
    <cellStyle name="Comma [0] 2466" xfId="6991" hidden="1" xr:uid="{00000000-0005-0000-0000-0000701B0000}"/>
    <cellStyle name="Comma [0] 2467" xfId="7061" hidden="1" xr:uid="{00000000-0005-0000-0000-0000B61B0000}"/>
    <cellStyle name="Comma [0] 2468" xfId="7106" hidden="1" xr:uid="{00000000-0005-0000-0000-0000E31B0000}"/>
    <cellStyle name="Comma [0] 2469" xfId="7049" hidden="1" xr:uid="{00000000-0005-0000-0000-0000AA1B0000}"/>
    <cellStyle name="Comma [0] 247" xfId="2533" hidden="1" xr:uid="{00000000-0005-0000-0000-0000060A0000}"/>
    <cellStyle name="Comma [0] 2470" xfId="7006" hidden="1" xr:uid="{00000000-0005-0000-0000-00007F1B0000}"/>
    <cellStyle name="Comma [0] 2471" xfId="7112" hidden="1" xr:uid="{00000000-0005-0000-0000-0000E91B0000}"/>
    <cellStyle name="Comma [0] 2472" xfId="7114" hidden="1" xr:uid="{00000000-0005-0000-0000-0000EB1B0000}"/>
    <cellStyle name="Comma [0] 2473" xfId="7067" hidden="1" xr:uid="{00000000-0005-0000-0000-0000BC1B0000}"/>
    <cellStyle name="Comma [0] 2474" xfId="7073" hidden="1" xr:uid="{00000000-0005-0000-0000-0000C21B0000}"/>
    <cellStyle name="Comma [0] 2475" xfId="6699" hidden="1" xr:uid="{00000000-0005-0000-0000-00004C1A0000}"/>
    <cellStyle name="Comma [0] 2476" xfId="7023" hidden="1" xr:uid="{00000000-0005-0000-0000-0000901B0000}"/>
    <cellStyle name="Comma [0] 2477" xfId="7031" hidden="1" xr:uid="{00000000-0005-0000-0000-0000981B0000}"/>
    <cellStyle name="Comma [0] 2478" xfId="7120" hidden="1" xr:uid="{00000000-0005-0000-0000-0000F11B0000}"/>
    <cellStyle name="Comma [0] 2479" xfId="7034" hidden="1" xr:uid="{00000000-0005-0000-0000-00009B1B0000}"/>
    <cellStyle name="Comma [0] 248" xfId="2614" hidden="1" xr:uid="{00000000-0005-0000-0000-0000570A0000}"/>
    <cellStyle name="Comma [0] 2480" xfId="6994" hidden="1" xr:uid="{00000000-0005-0000-0000-0000731B0000}"/>
    <cellStyle name="Comma [0] 2481" xfId="7125" hidden="1" xr:uid="{00000000-0005-0000-0000-0000F61B0000}"/>
    <cellStyle name="Comma [0] 2482" xfId="7127" hidden="1" xr:uid="{00000000-0005-0000-0000-0000F81B0000}"/>
    <cellStyle name="Comma [0] 2483" xfId="7086" hidden="1" xr:uid="{00000000-0005-0000-0000-0000CF1B0000}"/>
    <cellStyle name="Comma [0] 2484" xfId="7092" hidden="1" xr:uid="{00000000-0005-0000-0000-0000D51B0000}"/>
    <cellStyle name="Comma [0] 2485" xfId="6993" hidden="1" xr:uid="{00000000-0005-0000-0000-0000721B0000}"/>
    <cellStyle name="Comma [0] 2486" xfId="7074" hidden="1" xr:uid="{00000000-0005-0000-0000-0000C31B0000}"/>
    <cellStyle name="Comma [0] 2487" xfId="7053" hidden="1" xr:uid="{00000000-0005-0000-0000-0000AE1B0000}"/>
    <cellStyle name="Comma [0] 2488" xfId="7131" hidden="1" xr:uid="{00000000-0005-0000-0000-0000FC1B0000}"/>
    <cellStyle name="Comma [0] 2489" xfId="7072" hidden="1" xr:uid="{00000000-0005-0000-0000-0000C11B0000}"/>
    <cellStyle name="Comma [0] 249" xfId="2616" hidden="1" xr:uid="{00000000-0005-0000-0000-0000590A0000}"/>
    <cellStyle name="Comma [0] 2490" xfId="7010" hidden="1" xr:uid="{00000000-0005-0000-0000-0000831B0000}"/>
    <cellStyle name="Comma [0] 2491" xfId="7138" hidden="1" xr:uid="{00000000-0005-0000-0000-0000031C0000}"/>
    <cellStyle name="Comma [0] 2492" xfId="7140" hidden="1" xr:uid="{00000000-0005-0000-0000-0000051C0000}"/>
    <cellStyle name="Comma [0] 2493" xfId="7104" hidden="1" xr:uid="{00000000-0005-0000-0000-0000E11B0000}"/>
    <cellStyle name="Comma [0] 2494" xfId="7109" hidden="1" xr:uid="{00000000-0005-0000-0000-0000E61B0000}"/>
    <cellStyle name="Comma [0] 2495" xfId="6673" hidden="1" xr:uid="{00000000-0005-0000-0000-0000321A0000}"/>
    <cellStyle name="Comma [0] 2496" xfId="7093" hidden="1" xr:uid="{00000000-0005-0000-0000-0000D61B0000}"/>
    <cellStyle name="Comma [0] 2497" xfId="6998" hidden="1" xr:uid="{00000000-0005-0000-0000-0000771B0000}"/>
    <cellStyle name="Comma [0] 2498" xfId="7144" hidden="1" xr:uid="{00000000-0005-0000-0000-0000091C0000}"/>
    <cellStyle name="Comma [0] 2499" xfId="7091" hidden="1" xr:uid="{00000000-0005-0000-0000-0000D41B0000}"/>
    <cellStyle name="Comma [0] 25" xfId="18" hidden="1" xr:uid="{00000000-0005-0000-0000-000032000000}"/>
    <cellStyle name="Comma [0] 250" xfId="2602" hidden="1" xr:uid="{00000000-0005-0000-0000-00004B0A0000}"/>
    <cellStyle name="Comma [0] 2500" xfId="7030" hidden="1" xr:uid="{00000000-0005-0000-0000-0000971B0000}"/>
    <cellStyle name="Comma [0] 2501" xfId="7148" hidden="1" xr:uid="{00000000-0005-0000-0000-00000D1C0000}"/>
    <cellStyle name="Comma [0] 2502" xfId="7150" hidden="1" xr:uid="{00000000-0005-0000-0000-00000F1C0000}"/>
    <cellStyle name="Comma [0] 2503" xfId="7118" hidden="1" xr:uid="{00000000-0005-0000-0000-0000EF1B0000}"/>
    <cellStyle name="Comma [0] 2504" xfId="7122" hidden="1" xr:uid="{00000000-0005-0000-0000-0000F31B0000}"/>
    <cellStyle name="Comma [0] 2505" xfId="7012" hidden="1" xr:uid="{00000000-0005-0000-0000-0000851B0000}"/>
    <cellStyle name="Comma [0] 2506" xfId="7110" hidden="1" xr:uid="{00000000-0005-0000-0000-0000E71B0000}"/>
    <cellStyle name="Comma [0] 2507" xfId="7002" hidden="1" xr:uid="{00000000-0005-0000-0000-00007B1B0000}"/>
    <cellStyle name="Comma [0] 2508" xfId="7154" hidden="1" xr:uid="{00000000-0005-0000-0000-0000131C0000}"/>
    <cellStyle name="Comma [0] 2509" xfId="7108" hidden="1" xr:uid="{00000000-0005-0000-0000-0000E51B0000}"/>
    <cellStyle name="Comma [0] 251" xfId="2589" hidden="1" xr:uid="{00000000-0005-0000-0000-00003E0A0000}"/>
    <cellStyle name="Comma [0] 2510" xfId="7077" hidden="1" xr:uid="{00000000-0005-0000-0000-0000C61B0000}"/>
    <cellStyle name="Comma [0] 2511" xfId="7158" hidden="1" xr:uid="{00000000-0005-0000-0000-0000171C0000}"/>
    <cellStyle name="Comma [0] 2512" xfId="7160" hidden="1" xr:uid="{00000000-0005-0000-0000-0000191C0000}"/>
    <cellStyle name="Comma [0] 2513" xfId="7146" hidden="1" xr:uid="{00000000-0005-0000-0000-00000B1C0000}"/>
    <cellStyle name="Comma [0] 2514" xfId="7133" hidden="1" xr:uid="{00000000-0005-0000-0000-0000FE1B0000}"/>
    <cellStyle name="Comma [0] 2515" xfId="7157" hidden="1" xr:uid="{00000000-0005-0000-0000-0000161C0000}"/>
    <cellStyle name="Comma [0] 2516" xfId="7123" hidden="1" xr:uid="{00000000-0005-0000-0000-0000F41B0000}"/>
    <cellStyle name="Comma [0] 2517" xfId="7095" hidden="1" xr:uid="{00000000-0005-0000-0000-0000D81B0000}"/>
    <cellStyle name="Comma [0] 2518" xfId="7162" hidden="1" xr:uid="{00000000-0005-0000-0000-00001B1C0000}"/>
    <cellStyle name="Comma [0] 2519" xfId="7119" hidden="1" xr:uid="{00000000-0005-0000-0000-0000F01B0000}"/>
    <cellStyle name="Comma [0] 252" xfId="2613" hidden="1" xr:uid="{00000000-0005-0000-0000-0000560A0000}"/>
    <cellStyle name="Comma [0] 2520" xfId="7153" hidden="1" xr:uid="{00000000-0005-0000-0000-0000121C0000}"/>
    <cellStyle name="Comma [0] 2521" xfId="7166" hidden="1" xr:uid="{00000000-0005-0000-0000-00001F1C0000}"/>
    <cellStyle name="Comma [0] 2522" xfId="7168" hidden="1" xr:uid="{00000000-0005-0000-0000-0000211C0000}"/>
    <cellStyle name="Comma [0] 2523" xfId="7036" hidden="1" xr:uid="{00000000-0005-0000-0000-00009D1B0000}"/>
    <cellStyle name="Comma [0] 2524" xfId="7156" hidden="1" xr:uid="{00000000-0005-0000-0000-0000151C0000}"/>
    <cellStyle name="Comma [0] 2525" xfId="7096" hidden="1" xr:uid="{00000000-0005-0000-0000-0000D91B0000}"/>
    <cellStyle name="Comma [0] 2526" xfId="7130" hidden="1" xr:uid="{00000000-0005-0000-0000-0000FB1B0000}"/>
    <cellStyle name="Comma [0] 2527" xfId="7143" hidden="1" xr:uid="{00000000-0005-0000-0000-0000081C0000}"/>
    <cellStyle name="Comma [0] 2528" xfId="7171" hidden="1" xr:uid="{00000000-0005-0000-0000-0000241C0000}"/>
    <cellStyle name="Comma [0] 2529" xfId="7134" hidden="1" xr:uid="{00000000-0005-0000-0000-0000FF1B0000}"/>
    <cellStyle name="Comma [0] 253" xfId="2579" hidden="1" xr:uid="{00000000-0005-0000-0000-0000340A0000}"/>
    <cellStyle name="Comma [0] 2530" xfId="7094" hidden="1" xr:uid="{00000000-0005-0000-0000-0000D71B0000}"/>
    <cellStyle name="Comma [0] 2531" xfId="7173" hidden="1" xr:uid="{00000000-0005-0000-0000-0000261C0000}"/>
    <cellStyle name="Comma [0] 2532" xfId="7175" hidden="1" xr:uid="{00000000-0005-0000-0000-0000281C0000}"/>
    <cellStyle name="Comma [0] 2533" xfId="6687" hidden="1" xr:uid="{00000000-0005-0000-0000-0000401A0000}"/>
    <cellStyle name="Comma [0] 2534" xfId="6684" hidden="1" xr:uid="{00000000-0005-0000-0000-00003D1A0000}"/>
    <cellStyle name="Comma [0] 2535" xfId="7181" hidden="1" xr:uid="{00000000-0005-0000-0000-00002E1C0000}"/>
    <cellStyle name="Comma [0] 2536" xfId="7187" hidden="1" xr:uid="{00000000-0005-0000-0000-0000341C0000}"/>
    <cellStyle name="Comma [0] 2537" xfId="7189" hidden="1" xr:uid="{00000000-0005-0000-0000-0000361C0000}"/>
    <cellStyle name="Comma [0] 2538" xfId="7180" hidden="1" xr:uid="{00000000-0005-0000-0000-00002D1C0000}"/>
    <cellStyle name="Comma [0] 2539" xfId="7185" hidden="1" xr:uid="{00000000-0005-0000-0000-0000321C0000}"/>
    <cellStyle name="Comma [0] 254" xfId="2551" hidden="1" xr:uid="{00000000-0005-0000-0000-0000180A0000}"/>
    <cellStyle name="Comma [0] 2540" xfId="7191" hidden="1" xr:uid="{00000000-0005-0000-0000-0000381C0000}"/>
    <cellStyle name="Comma [0] 2541" xfId="7193" hidden="1" xr:uid="{00000000-0005-0000-0000-00003A1C0000}"/>
    <cellStyle name="Comma [0] 2542" xfId="6710" hidden="1" xr:uid="{00000000-0005-0000-0000-0000571A0000}"/>
    <cellStyle name="Comma [0] 2543" xfId="6712" hidden="1" xr:uid="{00000000-0005-0000-0000-0000591A0000}"/>
    <cellStyle name="Comma [0] 2544" xfId="7204" hidden="1" xr:uid="{00000000-0005-0000-0000-0000451C0000}"/>
    <cellStyle name="Comma [0] 2545" xfId="7213" hidden="1" xr:uid="{00000000-0005-0000-0000-00004E1C0000}"/>
    <cellStyle name="Comma [0] 2546" xfId="7224" hidden="1" xr:uid="{00000000-0005-0000-0000-0000591C0000}"/>
    <cellStyle name="Comma [0] 2547" xfId="7230" hidden="1" xr:uid="{00000000-0005-0000-0000-00005F1C0000}"/>
    <cellStyle name="Comma [0] 2548" xfId="7212" hidden="1" xr:uid="{00000000-0005-0000-0000-00004D1C0000}"/>
    <cellStyle name="Comma [0] 2549" xfId="7222" hidden="1" xr:uid="{00000000-0005-0000-0000-0000571C0000}"/>
    <cellStyle name="Comma [0] 255" xfId="2618" hidden="1" xr:uid="{00000000-0005-0000-0000-00005B0A0000}"/>
    <cellStyle name="Comma [0] 2550" xfId="7242" hidden="1" xr:uid="{00000000-0005-0000-0000-00006B1C0000}"/>
    <cellStyle name="Comma [0] 2551" xfId="7244" hidden="1" xr:uid="{00000000-0005-0000-0000-00006D1C0000}"/>
    <cellStyle name="Comma [0] 2552" xfId="7195" hidden="1" xr:uid="{00000000-0005-0000-0000-00003C1C0000}"/>
    <cellStyle name="Comma [0] 2553" xfId="6692" hidden="1" xr:uid="{00000000-0005-0000-0000-0000451A0000}"/>
    <cellStyle name="Comma [0] 2554" xfId="7198" hidden="1" xr:uid="{00000000-0005-0000-0000-00003F1C0000}"/>
    <cellStyle name="Comma [0] 2555" xfId="6697" hidden="1" xr:uid="{00000000-0005-0000-0000-00004A1A0000}"/>
    <cellStyle name="Comma [0] 2556" xfId="6681" hidden="1" xr:uid="{00000000-0005-0000-0000-00003A1A0000}"/>
    <cellStyle name="Comma [0] 2557" xfId="7249" hidden="1" xr:uid="{00000000-0005-0000-0000-0000721C0000}"/>
    <cellStyle name="Comma [0] 2558" xfId="6690" hidden="1" xr:uid="{00000000-0005-0000-0000-0000431A0000}"/>
    <cellStyle name="Comma [0] 2559" xfId="6711" hidden="1" xr:uid="{00000000-0005-0000-0000-0000581A0000}"/>
    <cellStyle name="Comma [0] 256" xfId="2575" hidden="1" xr:uid="{00000000-0005-0000-0000-0000300A0000}"/>
    <cellStyle name="Comma [0] 2560" xfId="7261" hidden="1" xr:uid="{00000000-0005-0000-0000-00007E1C0000}"/>
    <cellStyle name="Comma [0] 2561" xfId="7263" hidden="1" xr:uid="{00000000-0005-0000-0000-0000801C0000}"/>
    <cellStyle name="Comma [0] 2562" xfId="7252" hidden="1" xr:uid="{00000000-0005-0000-0000-0000751C0000}"/>
    <cellStyle name="Comma [0] 2563" xfId="7260" hidden="1" xr:uid="{00000000-0005-0000-0000-00007D1C0000}"/>
    <cellStyle name="Comma [0] 2564" xfId="6694" hidden="1" xr:uid="{00000000-0005-0000-0000-0000471A0000}"/>
    <cellStyle name="Comma [0] 2565" xfId="7246" hidden="1" xr:uid="{00000000-0005-0000-0000-00006F1C0000}"/>
    <cellStyle name="Comma [0] 2566" xfId="7279" hidden="1" xr:uid="{00000000-0005-0000-0000-0000901C0000}"/>
    <cellStyle name="Comma [0] 2567" xfId="7287" hidden="1" xr:uid="{00000000-0005-0000-0000-0000981C0000}"/>
    <cellStyle name="Comma [0] 2568" xfId="7196" hidden="1" xr:uid="{00000000-0005-0000-0000-00003D1C0000}"/>
    <cellStyle name="Comma [0] 2569" xfId="7275" hidden="1" xr:uid="{00000000-0005-0000-0000-00008C1C0000}"/>
    <cellStyle name="Comma [0] 257" xfId="2609" hidden="1" xr:uid="{00000000-0005-0000-0000-0000520A0000}"/>
    <cellStyle name="Comma [0] 2570" xfId="7296" hidden="1" xr:uid="{00000000-0005-0000-0000-0000A11C0000}"/>
    <cellStyle name="Comma [0] 2571" xfId="7298" hidden="1" xr:uid="{00000000-0005-0000-0000-0000A31C0000}"/>
    <cellStyle name="Comma [0] 2572" xfId="7257" hidden="1" xr:uid="{00000000-0005-0000-0000-00007A1C0000}"/>
    <cellStyle name="Comma [0] 2573" xfId="7202" hidden="1" xr:uid="{00000000-0005-0000-0000-0000431C0000}"/>
    <cellStyle name="Comma [0] 2574" xfId="7255" hidden="1" xr:uid="{00000000-0005-0000-0000-0000781C0000}"/>
    <cellStyle name="Comma [0] 2575" xfId="7239" hidden="1" xr:uid="{00000000-0005-0000-0000-0000681C0000}"/>
    <cellStyle name="Comma [0] 2576" xfId="7235" hidden="1" xr:uid="{00000000-0005-0000-0000-0000641C0000}"/>
    <cellStyle name="Comma [0] 2577" xfId="7306" hidden="1" xr:uid="{00000000-0005-0000-0000-0000AB1C0000}"/>
    <cellStyle name="Comma [0] 2578" xfId="7178" hidden="1" xr:uid="{00000000-0005-0000-0000-00002B1C0000}"/>
    <cellStyle name="Comma [0] 2579" xfId="6660" hidden="1" xr:uid="{00000000-0005-0000-0000-0000251A0000}"/>
    <cellStyle name="Comma [0] 258" xfId="2622" hidden="1" xr:uid="{00000000-0005-0000-0000-00005F0A0000}"/>
    <cellStyle name="Comma [0] 2580" xfId="7314" hidden="1" xr:uid="{00000000-0005-0000-0000-0000B31C0000}"/>
    <cellStyle name="Comma [0] 2581" xfId="7316" hidden="1" xr:uid="{00000000-0005-0000-0000-0000B51C0000}"/>
    <cellStyle name="Comma [0] 2582" xfId="7265" hidden="1" xr:uid="{00000000-0005-0000-0000-0000821C0000}"/>
    <cellStyle name="Comma [0] 2583" xfId="7241" hidden="1" xr:uid="{00000000-0005-0000-0000-00006A1C0000}"/>
    <cellStyle name="Comma [0] 2584" xfId="7276" hidden="1" xr:uid="{00000000-0005-0000-0000-00008D1C0000}"/>
    <cellStyle name="Comma [0] 2585" xfId="7208" hidden="1" xr:uid="{00000000-0005-0000-0000-0000491C0000}"/>
    <cellStyle name="Comma [0] 2586" xfId="7278" hidden="1" xr:uid="{00000000-0005-0000-0000-00008F1C0000}"/>
    <cellStyle name="Comma [0] 2587" xfId="7323" hidden="1" xr:uid="{00000000-0005-0000-0000-0000BC1C0000}"/>
    <cellStyle name="Comma [0] 2588" xfId="7266" hidden="1" xr:uid="{00000000-0005-0000-0000-0000831C0000}"/>
    <cellStyle name="Comma [0] 2589" xfId="7223" hidden="1" xr:uid="{00000000-0005-0000-0000-0000581C0000}"/>
    <cellStyle name="Comma [0] 259" xfId="2624" hidden="1" xr:uid="{00000000-0005-0000-0000-0000610A0000}"/>
    <cellStyle name="Comma [0] 2590" xfId="7329" hidden="1" xr:uid="{00000000-0005-0000-0000-0000C21C0000}"/>
    <cellStyle name="Comma [0] 2591" xfId="7331" hidden="1" xr:uid="{00000000-0005-0000-0000-0000C41C0000}"/>
    <cellStyle name="Comma [0] 2592" xfId="7284" hidden="1" xr:uid="{00000000-0005-0000-0000-0000951C0000}"/>
    <cellStyle name="Comma [0] 2593" xfId="7290" hidden="1" xr:uid="{00000000-0005-0000-0000-00009B1C0000}"/>
    <cellStyle name="Comma [0] 2594" xfId="7177" hidden="1" xr:uid="{00000000-0005-0000-0000-00002A1C0000}"/>
    <cellStyle name="Comma [0] 2595" xfId="7240" hidden="1" xr:uid="{00000000-0005-0000-0000-0000691C0000}"/>
    <cellStyle name="Comma [0] 2596" xfId="7248" hidden="1" xr:uid="{00000000-0005-0000-0000-0000711C0000}"/>
    <cellStyle name="Comma [0] 2597" xfId="7337" hidden="1" xr:uid="{00000000-0005-0000-0000-0000CA1C0000}"/>
    <cellStyle name="Comma [0] 2598" xfId="7251" hidden="1" xr:uid="{00000000-0005-0000-0000-0000741C0000}"/>
    <cellStyle name="Comma [0] 2599" xfId="7211" hidden="1" xr:uid="{00000000-0005-0000-0000-00004C1C0000}"/>
    <cellStyle name="Comma [0] 26" xfId="24" hidden="1" xr:uid="{00000000-0005-0000-0000-000038000000}"/>
    <cellStyle name="Comma [0] 260" xfId="2492" hidden="1" xr:uid="{00000000-0005-0000-0000-0000DD090000}"/>
    <cellStyle name="Comma [0] 2600" xfId="7342" hidden="1" xr:uid="{00000000-0005-0000-0000-0000CF1C0000}"/>
    <cellStyle name="Comma [0] 2601" xfId="7344" hidden="1" xr:uid="{00000000-0005-0000-0000-0000D11C0000}"/>
    <cellStyle name="Comma [0] 2602" xfId="7303" hidden="1" xr:uid="{00000000-0005-0000-0000-0000A81C0000}"/>
    <cellStyle name="Comma [0] 2603" xfId="7309" hidden="1" xr:uid="{00000000-0005-0000-0000-0000AE1C0000}"/>
    <cellStyle name="Comma [0] 2604" xfId="7210" hidden="1" xr:uid="{00000000-0005-0000-0000-00004B1C0000}"/>
    <cellStyle name="Comma [0] 2605" xfId="7291" hidden="1" xr:uid="{00000000-0005-0000-0000-00009C1C0000}"/>
    <cellStyle name="Comma [0] 2606" xfId="7270" hidden="1" xr:uid="{00000000-0005-0000-0000-0000871C0000}"/>
    <cellStyle name="Comma [0] 2607" xfId="7348" hidden="1" xr:uid="{00000000-0005-0000-0000-0000D51C0000}"/>
    <cellStyle name="Comma [0] 2608" xfId="7289" hidden="1" xr:uid="{00000000-0005-0000-0000-00009A1C0000}"/>
    <cellStyle name="Comma [0] 2609" xfId="7227" hidden="1" xr:uid="{00000000-0005-0000-0000-00005C1C0000}"/>
    <cellStyle name="Comma [0] 261" xfId="2612" hidden="1" xr:uid="{00000000-0005-0000-0000-0000550A0000}"/>
    <cellStyle name="Comma [0] 2610" xfId="7355" hidden="1" xr:uid="{00000000-0005-0000-0000-0000DC1C0000}"/>
    <cellStyle name="Comma [0] 2611" xfId="7357" hidden="1" xr:uid="{00000000-0005-0000-0000-0000DE1C0000}"/>
    <cellStyle name="Comma [0] 2612" xfId="7321" hidden="1" xr:uid="{00000000-0005-0000-0000-0000BA1C0000}"/>
    <cellStyle name="Comma [0] 2613" xfId="7326" hidden="1" xr:uid="{00000000-0005-0000-0000-0000BF1C0000}"/>
    <cellStyle name="Comma [0] 2614" xfId="6691" hidden="1" xr:uid="{00000000-0005-0000-0000-0000441A0000}"/>
    <cellStyle name="Comma [0] 2615" xfId="7310" hidden="1" xr:uid="{00000000-0005-0000-0000-0000AF1C0000}"/>
    <cellStyle name="Comma [0] 2616" xfId="7215" hidden="1" xr:uid="{00000000-0005-0000-0000-0000501C0000}"/>
    <cellStyle name="Comma [0] 2617" xfId="7361" hidden="1" xr:uid="{00000000-0005-0000-0000-0000E21C0000}"/>
    <cellStyle name="Comma [0] 2618" xfId="7308" hidden="1" xr:uid="{00000000-0005-0000-0000-0000AD1C0000}"/>
    <cellStyle name="Comma [0] 2619" xfId="7247" hidden="1" xr:uid="{00000000-0005-0000-0000-0000701C0000}"/>
    <cellStyle name="Comma [0] 262" xfId="2552" hidden="1" xr:uid="{00000000-0005-0000-0000-0000190A0000}"/>
    <cellStyle name="Comma [0] 2620" xfId="7365" hidden="1" xr:uid="{00000000-0005-0000-0000-0000E61C0000}"/>
    <cellStyle name="Comma [0] 2621" xfId="7367" hidden="1" xr:uid="{00000000-0005-0000-0000-0000E81C0000}"/>
    <cellStyle name="Comma [0] 2622" xfId="7335" hidden="1" xr:uid="{00000000-0005-0000-0000-0000C81C0000}"/>
    <cellStyle name="Comma [0] 2623" xfId="7339" hidden="1" xr:uid="{00000000-0005-0000-0000-0000CC1C0000}"/>
    <cellStyle name="Comma [0] 2624" xfId="7229" hidden="1" xr:uid="{00000000-0005-0000-0000-00005E1C0000}"/>
    <cellStyle name="Comma [0] 2625" xfId="7327" hidden="1" xr:uid="{00000000-0005-0000-0000-0000C01C0000}"/>
    <cellStyle name="Comma [0] 2626" xfId="7219" hidden="1" xr:uid="{00000000-0005-0000-0000-0000541C0000}"/>
    <cellStyle name="Comma [0] 2627" xfId="7371" hidden="1" xr:uid="{00000000-0005-0000-0000-0000EC1C0000}"/>
    <cellStyle name="Comma [0] 2628" xfId="7325" hidden="1" xr:uid="{00000000-0005-0000-0000-0000BE1C0000}"/>
    <cellStyle name="Comma [0] 2629" xfId="7294" hidden="1" xr:uid="{00000000-0005-0000-0000-00009F1C0000}"/>
    <cellStyle name="Comma [0] 263" xfId="2586" hidden="1" xr:uid="{00000000-0005-0000-0000-00003B0A0000}"/>
    <cellStyle name="Comma [0] 2630" xfId="7375" hidden="1" xr:uid="{00000000-0005-0000-0000-0000F01C0000}"/>
    <cellStyle name="Comma [0] 2631" xfId="7377" hidden="1" xr:uid="{00000000-0005-0000-0000-0000F21C0000}"/>
    <cellStyle name="Comma [0] 2632" xfId="7363" hidden="1" xr:uid="{00000000-0005-0000-0000-0000E41C0000}"/>
    <cellStyle name="Comma [0] 2633" xfId="7350" hidden="1" xr:uid="{00000000-0005-0000-0000-0000D71C0000}"/>
    <cellStyle name="Comma [0] 2634" xfId="7374" hidden="1" xr:uid="{00000000-0005-0000-0000-0000EF1C0000}"/>
    <cellStyle name="Comma [0] 2635" xfId="7340" hidden="1" xr:uid="{00000000-0005-0000-0000-0000CD1C0000}"/>
    <cellStyle name="Comma [0] 2636" xfId="7312" hidden="1" xr:uid="{00000000-0005-0000-0000-0000B11C0000}"/>
    <cellStyle name="Comma [0] 2637" xfId="7379" hidden="1" xr:uid="{00000000-0005-0000-0000-0000F41C0000}"/>
    <cellStyle name="Comma [0] 2638" xfId="7336" hidden="1" xr:uid="{00000000-0005-0000-0000-0000C91C0000}"/>
    <cellStyle name="Comma [0] 2639" xfId="7370" hidden="1" xr:uid="{00000000-0005-0000-0000-0000EB1C0000}"/>
    <cellStyle name="Comma [0] 264" xfId="2599" hidden="1" xr:uid="{00000000-0005-0000-0000-0000480A0000}"/>
    <cellStyle name="Comma [0] 2640" xfId="7383" hidden="1" xr:uid="{00000000-0005-0000-0000-0000F81C0000}"/>
    <cellStyle name="Comma [0] 2641" xfId="7385" hidden="1" xr:uid="{00000000-0005-0000-0000-0000FA1C0000}"/>
    <cellStyle name="Comma [0] 2642" xfId="7253" hidden="1" xr:uid="{00000000-0005-0000-0000-0000761C0000}"/>
    <cellStyle name="Comma [0] 2643" xfId="7373" hidden="1" xr:uid="{00000000-0005-0000-0000-0000EE1C0000}"/>
    <cellStyle name="Comma [0] 2644" xfId="7313" hidden="1" xr:uid="{00000000-0005-0000-0000-0000B21C0000}"/>
    <cellStyle name="Comma [0] 2645" xfId="7347" hidden="1" xr:uid="{00000000-0005-0000-0000-0000D41C0000}"/>
    <cellStyle name="Comma [0] 2646" xfId="7360" hidden="1" xr:uid="{00000000-0005-0000-0000-0000E11C0000}"/>
    <cellStyle name="Comma [0] 2647" xfId="7388" hidden="1" xr:uid="{00000000-0005-0000-0000-0000FD1C0000}"/>
    <cellStyle name="Comma [0] 2648" xfId="7351" hidden="1" xr:uid="{00000000-0005-0000-0000-0000D81C0000}"/>
    <cellStyle name="Comma [0] 2649" xfId="7311" hidden="1" xr:uid="{00000000-0005-0000-0000-0000B01C0000}"/>
    <cellStyle name="Comma [0] 265" xfId="2627" hidden="1" xr:uid="{00000000-0005-0000-0000-0000640A0000}"/>
    <cellStyle name="Comma [0] 2650" xfId="7390" hidden="1" xr:uid="{00000000-0005-0000-0000-0000FF1C0000}"/>
    <cellStyle name="Comma [0] 2651" xfId="7392" hidden="1" xr:uid="{00000000-0005-0000-0000-0000011D0000}"/>
    <cellStyle name="Comma [0] 2652" xfId="6745" hidden="1" xr:uid="{00000000-0005-0000-0000-00007A1A0000}"/>
    <cellStyle name="Comma [0] 2653" xfId="6701" hidden="1" xr:uid="{00000000-0005-0000-0000-00004E1A0000}"/>
    <cellStyle name="Comma [0] 2654" xfId="7398" hidden="1" xr:uid="{00000000-0005-0000-0000-0000071D0000}"/>
    <cellStyle name="Comma [0] 2655" xfId="7404" hidden="1" xr:uid="{00000000-0005-0000-0000-00000D1D0000}"/>
    <cellStyle name="Comma [0] 2656" xfId="7406" hidden="1" xr:uid="{00000000-0005-0000-0000-00000F1D0000}"/>
    <cellStyle name="Comma [0] 2657" xfId="7397" hidden="1" xr:uid="{00000000-0005-0000-0000-0000061D0000}"/>
    <cellStyle name="Comma [0] 2658" xfId="7402" hidden="1" xr:uid="{00000000-0005-0000-0000-00000B1D0000}"/>
    <cellStyle name="Comma [0] 2659" xfId="7408" hidden="1" xr:uid="{00000000-0005-0000-0000-0000111D0000}"/>
    <cellStyle name="Comma [0] 266" xfId="2590" hidden="1" xr:uid="{00000000-0005-0000-0000-00003F0A0000}"/>
    <cellStyle name="Comma [0] 2660" xfId="7410" hidden="1" xr:uid="{00000000-0005-0000-0000-0000131D0000}"/>
    <cellStyle name="Comma [0] 2661" xfId="6702" hidden="1" xr:uid="{00000000-0005-0000-0000-00004F1A0000}"/>
    <cellStyle name="Comma [0] 2662" xfId="6680" hidden="1" xr:uid="{00000000-0005-0000-0000-0000391A0000}"/>
    <cellStyle name="Comma [0] 2663" xfId="7421" hidden="1" xr:uid="{00000000-0005-0000-0000-00001E1D0000}"/>
    <cellStyle name="Comma [0] 2664" xfId="7430" hidden="1" xr:uid="{00000000-0005-0000-0000-0000271D0000}"/>
    <cellStyle name="Comma [0] 2665" xfId="7441" hidden="1" xr:uid="{00000000-0005-0000-0000-0000321D0000}"/>
    <cellStyle name="Comma [0] 2666" xfId="7447" hidden="1" xr:uid="{00000000-0005-0000-0000-0000381D0000}"/>
    <cellStyle name="Comma [0] 2667" xfId="7429" hidden="1" xr:uid="{00000000-0005-0000-0000-0000261D0000}"/>
    <cellStyle name="Comma [0] 2668" xfId="7439" hidden="1" xr:uid="{00000000-0005-0000-0000-0000301D0000}"/>
    <cellStyle name="Comma [0] 2669" xfId="7459" hidden="1" xr:uid="{00000000-0005-0000-0000-0000441D0000}"/>
    <cellStyle name="Comma [0] 267" xfId="2550" hidden="1" xr:uid="{00000000-0005-0000-0000-0000170A0000}"/>
    <cellStyle name="Comma [0] 2670" xfId="7461" hidden="1" xr:uid="{00000000-0005-0000-0000-0000461D0000}"/>
    <cellStyle name="Comma [0] 2671" xfId="7412" hidden="1" xr:uid="{00000000-0005-0000-0000-0000151D0000}"/>
    <cellStyle name="Comma [0] 2672" xfId="6668" hidden="1" xr:uid="{00000000-0005-0000-0000-00002D1A0000}"/>
    <cellStyle name="Comma [0] 2673" xfId="7415" hidden="1" xr:uid="{00000000-0005-0000-0000-0000181D0000}"/>
    <cellStyle name="Comma [0] 2674" xfId="6679" hidden="1" xr:uid="{00000000-0005-0000-0000-0000381A0000}"/>
    <cellStyle name="Comma [0] 2675" xfId="6678" hidden="1" xr:uid="{00000000-0005-0000-0000-0000371A0000}"/>
    <cellStyle name="Comma [0] 2676" xfId="7466" hidden="1" xr:uid="{00000000-0005-0000-0000-00004B1D0000}"/>
    <cellStyle name="Comma [0] 2677" xfId="6754" hidden="1" xr:uid="{00000000-0005-0000-0000-0000831A0000}"/>
    <cellStyle name="Comma [0] 2678" xfId="6955" hidden="1" xr:uid="{00000000-0005-0000-0000-00004C1B0000}"/>
    <cellStyle name="Comma [0] 2679" xfId="7478" hidden="1" xr:uid="{00000000-0005-0000-0000-0000571D0000}"/>
    <cellStyle name="Comma [0] 268" xfId="2629" hidden="1" xr:uid="{00000000-0005-0000-0000-0000660A0000}"/>
    <cellStyle name="Comma [0] 2680" xfId="7480" hidden="1" xr:uid="{00000000-0005-0000-0000-0000591D0000}"/>
    <cellStyle name="Comma [0] 2681" xfId="7469" hidden="1" xr:uid="{00000000-0005-0000-0000-00004E1D0000}"/>
    <cellStyle name="Comma [0] 2682" xfId="7477" hidden="1" xr:uid="{00000000-0005-0000-0000-0000561D0000}"/>
    <cellStyle name="Comma [0] 2683" xfId="6964" hidden="1" xr:uid="{00000000-0005-0000-0000-0000551B0000}"/>
    <cellStyle name="Comma [0] 2684" xfId="7463" hidden="1" xr:uid="{00000000-0005-0000-0000-0000481D0000}"/>
    <cellStyle name="Comma [0] 2685" xfId="7496" hidden="1" xr:uid="{00000000-0005-0000-0000-0000691D0000}"/>
    <cellStyle name="Comma [0] 2686" xfId="7504" hidden="1" xr:uid="{00000000-0005-0000-0000-0000711D0000}"/>
    <cellStyle name="Comma [0] 2687" xfId="7413" hidden="1" xr:uid="{00000000-0005-0000-0000-0000161D0000}"/>
    <cellStyle name="Comma [0] 2688" xfId="7492" hidden="1" xr:uid="{00000000-0005-0000-0000-0000651D0000}"/>
    <cellStyle name="Comma [0] 2689" xfId="7513" hidden="1" xr:uid="{00000000-0005-0000-0000-00007A1D0000}"/>
    <cellStyle name="Comma [0] 269" xfId="2631" hidden="1" xr:uid="{00000000-0005-0000-0000-0000680A0000}"/>
    <cellStyle name="Comma [0] 2690" xfId="7515" hidden="1" xr:uid="{00000000-0005-0000-0000-00007C1D0000}"/>
    <cellStyle name="Comma [0] 2691" xfId="7474" hidden="1" xr:uid="{00000000-0005-0000-0000-0000531D0000}"/>
    <cellStyle name="Comma [0] 2692" xfId="7419" hidden="1" xr:uid="{00000000-0005-0000-0000-00001C1D0000}"/>
    <cellStyle name="Comma [0] 2693" xfId="7472" hidden="1" xr:uid="{00000000-0005-0000-0000-0000511D0000}"/>
    <cellStyle name="Comma [0] 2694" xfId="7456" hidden="1" xr:uid="{00000000-0005-0000-0000-0000411D0000}"/>
    <cellStyle name="Comma [0] 2695" xfId="7452" hidden="1" xr:uid="{00000000-0005-0000-0000-00003D1D0000}"/>
    <cellStyle name="Comma [0] 2696" xfId="7523" hidden="1" xr:uid="{00000000-0005-0000-0000-0000841D0000}"/>
    <cellStyle name="Comma [0] 2697" xfId="7395" hidden="1" xr:uid="{00000000-0005-0000-0000-0000041D0000}"/>
    <cellStyle name="Comma [0] 2698" xfId="6703" hidden="1" xr:uid="{00000000-0005-0000-0000-0000501A0000}"/>
    <cellStyle name="Comma [0] 2699" xfId="7531" hidden="1" xr:uid="{00000000-0005-0000-0000-00008C1D0000}"/>
    <cellStyle name="Comma [0] 27" xfId="31" hidden="1" xr:uid="{00000000-0005-0000-0000-00003F000000}"/>
    <cellStyle name="Comma [0] 270" xfId="2094" hidden="1" xr:uid="{00000000-0005-0000-0000-00004F080000}"/>
    <cellStyle name="Comma [0] 2700" xfId="7533" hidden="1" xr:uid="{00000000-0005-0000-0000-00008E1D0000}"/>
    <cellStyle name="Comma [0] 2701" xfId="7482" hidden="1" xr:uid="{00000000-0005-0000-0000-00005B1D0000}"/>
    <cellStyle name="Comma [0] 2702" xfId="7458" hidden="1" xr:uid="{00000000-0005-0000-0000-0000431D0000}"/>
    <cellStyle name="Comma [0] 2703" xfId="7493" hidden="1" xr:uid="{00000000-0005-0000-0000-0000661D0000}"/>
    <cellStyle name="Comma [0] 2704" xfId="7425" hidden="1" xr:uid="{00000000-0005-0000-0000-0000221D0000}"/>
    <cellStyle name="Comma [0] 2705" xfId="7495" hidden="1" xr:uid="{00000000-0005-0000-0000-0000681D0000}"/>
    <cellStyle name="Comma [0] 2706" xfId="7540" hidden="1" xr:uid="{00000000-0005-0000-0000-0000951D0000}"/>
    <cellStyle name="Comma [0] 2707" xfId="7483" hidden="1" xr:uid="{00000000-0005-0000-0000-00005C1D0000}"/>
    <cellStyle name="Comma [0] 2708" xfId="7440" hidden="1" xr:uid="{00000000-0005-0000-0000-0000311D0000}"/>
    <cellStyle name="Comma [0] 2709" xfId="7546" hidden="1" xr:uid="{00000000-0005-0000-0000-00009B1D0000}"/>
    <cellStyle name="Comma [0] 271" xfId="2067" hidden="1" xr:uid="{00000000-0005-0000-0000-000034080000}"/>
    <cellStyle name="Comma [0] 2710" xfId="7548" hidden="1" xr:uid="{00000000-0005-0000-0000-00009D1D0000}"/>
    <cellStyle name="Comma [0] 2711" xfId="7501" hidden="1" xr:uid="{00000000-0005-0000-0000-00006E1D0000}"/>
    <cellStyle name="Comma [0] 2712" xfId="7507" hidden="1" xr:uid="{00000000-0005-0000-0000-0000741D0000}"/>
    <cellStyle name="Comma [0] 2713" xfId="7394" hidden="1" xr:uid="{00000000-0005-0000-0000-0000031D0000}"/>
    <cellStyle name="Comma [0] 2714" xfId="7457" hidden="1" xr:uid="{00000000-0005-0000-0000-0000421D0000}"/>
    <cellStyle name="Comma [0] 2715" xfId="7465" hidden="1" xr:uid="{00000000-0005-0000-0000-00004A1D0000}"/>
    <cellStyle name="Comma [0] 2716" xfId="7554" hidden="1" xr:uid="{00000000-0005-0000-0000-0000A31D0000}"/>
    <cellStyle name="Comma [0] 2717" xfId="7468" hidden="1" xr:uid="{00000000-0005-0000-0000-00004D1D0000}"/>
    <cellStyle name="Comma [0] 2718" xfId="7428" hidden="1" xr:uid="{00000000-0005-0000-0000-0000251D0000}"/>
    <cellStyle name="Comma [0] 2719" xfId="7559" hidden="1" xr:uid="{00000000-0005-0000-0000-0000A81D0000}"/>
    <cellStyle name="Comma [0] 272" xfId="2637" hidden="1" xr:uid="{00000000-0005-0000-0000-00006E0A0000}"/>
    <cellStyle name="Comma [0] 2720" xfId="7561" hidden="1" xr:uid="{00000000-0005-0000-0000-0000AA1D0000}"/>
    <cellStyle name="Comma [0] 2721" xfId="7520" hidden="1" xr:uid="{00000000-0005-0000-0000-0000811D0000}"/>
    <cellStyle name="Comma [0] 2722" xfId="7526" hidden="1" xr:uid="{00000000-0005-0000-0000-0000871D0000}"/>
    <cellStyle name="Comma [0] 2723" xfId="7427" hidden="1" xr:uid="{00000000-0005-0000-0000-0000241D0000}"/>
    <cellStyle name="Comma [0] 2724" xfId="7508" hidden="1" xr:uid="{00000000-0005-0000-0000-0000751D0000}"/>
    <cellStyle name="Comma [0] 2725" xfId="7487" hidden="1" xr:uid="{00000000-0005-0000-0000-0000601D0000}"/>
    <cellStyle name="Comma [0] 2726" xfId="7565" hidden="1" xr:uid="{00000000-0005-0000-0000-0000AE1D0000}"/>
    <cellStyle name="Comma [0] 2727" xfId="7506" hidden="1" xr:uid="{00000000-0005-0000-0000-0000731D0000}"/>
    <cellStyle name="Comma [0] 2728" xfId="7444" hidden="1" xr:uid="{00000000-0005-0000-0000-0000351D0000}"/>
    <cellStyle name="Comma [0] 2729" xfId="7572" hidden="1" xr:uid="{00000000-0005-0000-0000-0000B51D0000}"/>
    <cellStyle name="Comma [0] 273" xfId="2643" hidden="1" xr:uid="{00000000-0005-0000-0000-0000740A0000}"/>
    <cellStyle name="Comma [0] 2730" xfId="7574" hidden="1" xr:uid="{00000000-0005-0000-0000-0000B71D0000}"/>
    <cellStyle name="Comma [0] 2731" xfId="7538" hidden="1" xr:uid="{00000000-0005-0000-0000-0000931D0000}"/>
    <cellStyle name="Comma [0] 2732" xfId="7543" hidden="1" xr:uid="{00000000-0005-0000-0000-0000981D0000}"/>
    <cellStyle name="Comma [0] 2733" xfId="6973" hidden="1" xr:uid="{00000000-0005-0000-0000-00005E1B0000}"/>
    <cellStyle name="Comma [0] 2734" xfId="7527" hidden="1" xr:uid="{00000000-0005-0000-0000-0000881D0000}"/>
    <cellStyle name="Comma [0] 2735" xfId="7432" hidden="1" xr:uid="{00000000-0005-0000-0000-0000291D0000}"/>
    <cellStyle name="Comma [0] 2736" xfId="7578" hidden="1" xr:uid="{00000000-0005-0000-0000-0000BB1D0000}"/>
    <cellStyle name="Comma [0] 2737" xfId="7525" hidden="1" xr:uid="{00000000-0005-0000-0000-0000861D0000}"/>
    <cellStyle name="Comma [0] 2738" xfId="7464" hidden="1" xr:uid="{00000000-0005-0000-0000-0000491D0000}"/>
    <cellStyle name="Comma [0] 2739" xfId="7582" hidden="1" xr:uid="{00000000-0005-0000-0000-0000BF1D0000}"/>
    <cellStyle name="Comma [0] 274" xfId="2645" hidden="1" xr:uid="{00000000-0005-0000-0000-0000760A0000}"/>
    <cellStyle name="Comma [0] 2740" xfId="7584" hidden="1" xr:uid="{00000000-0005-0000-0000-0000C11D0000}"/>
    <cellStyle name="Comma [0] 2741" xfId="7552" hidden="1" xr:uid="{00000000-0005-0000-0000-0000A11D0000}"/>
    <cellStyle name="Comma [0] 2742" xfId="7556" hidden="1" xr:uid="{00000000-0005-0000-0000-0000A51D0000}"/>
    <cellStyle name="Comma [0] 2743" xfId="7446" hidden="1" xr:uid="{00000000-0005-0000-0000-0000371D0000}"/>
    <cellStyle name="Comma [0] 2744" xfId="7544" hidden="1" xr:uid="{00000000-0005-0000-0000-0000991D0000}"/>
    <cellStyle name="Comma [0] 2745" xfId="7436" hidden="1" xr:uid="{00000000-0005-0000-0000-00002D1D0000}"/>
    <cellStyle name="Comma [0] 2746" xfId="7588" hidden="1" xr:uid="{00000000-0005-0000-0000-0000C51D0000}"/>
    <cellStyle name="Comma [0] 2747" xfId="7542" hidden="1" xr:uid="{00000000-0005-0000-0000-0000971D0000}"/>
    <cellStyle name="Comma [0] 2748" xfId="7511" hidden="1" xr:uid="{00000000-0005-0000-0000-0000781D0000}"/>
    <cellStyle name="Comma [0] 2749" xfId="7592" hidden="1" xr:uid="{00000000-0005-0000-0000-0000C91D0000}"/>
    <cellStyle name="Comma [0] 275" xfId="2636" hidden="1" xr:uid="{00000000-0005-0000-0000-00006D0A0000}"/>
    <cellStyle name="Comma [0] 2750" xfId="7594" hidden="1" xr:uid="{00000000-0005-0000-0000-0000CB1D0000}"/>
    <cellStyle name="Comma [0] 2751" xfId="7580" hidden="1" xr:uid="{00000000-0005-0000-0000-0000BD1D0000}"/>
    <cellStyle name="Comma [0] 2752" xfId="7567" hidden="1" xr:uid="{00000000-0005-0000-0000-0000B01D0000}"/>
    <cellStyle name="Comma [0] 2753" xfId="7591" hidden="1" xr:uid="{00000000-0005-0000-0000-0000C81D0000}"/>
    <cellStyle name="Comma [0] 2754" xfId="7557" hidden="1" xr:uid="{00000000-0005-0000-0000-0000A61D0000}"/>
    <cellStyle name="Comma [0] 2755" xfId="7529" hidden="1" xr:uid="{00000000-0005-0000-0000-00008A1D0000}"/>
    <cellStyle name="Comma [0] 2756" xfId="7596" hidden="1" xr:uid="{00000000-0005-0000-0000-0000CD1D0000}"/>
    <cellStyle name="Comma [0] 2757" xfId="7553" hidden="1" xr:uid="{00000000-0005-0000-0000-0000A21D0000}"/>
    <cellStyle name="Comma [0] 2758" xfId="7587" hidden="1" xr:uid="{00000000-0005-0000-0000-0000C41D0000}"/>
    <cellStyle name="Comma [0] 2759" xfId="7600" hidden="1" xr:uid="{00000000-0005-0000-0000-0000D11D0000}"/>
    <cellStyle name="Comma [0] 276" xfId="2641" hidden="1" xr:uid="{00000000-0005-0000-0000-0000720A0000}"/>
    <cellStyle name="Comma [0] 2760" xfId="7602" hidden="1" xr:uid="{00000000-0005-0000-0000-0000D31D0000}"/>
    <cellStyle name="Comma [0] 2761" xfId="7470" hidden="1" xr:uid="{00000000-0005-0000-0000-00004F1D0000}"/>
    <cellStyle name="Comma [0] 2762" xfId="7590" hidden="1" xr:uid="{00000000-0005-0000-0000-0000C71D0000}"/>
    <cellStyle name="Comma [0] 2763" xfId="7530" hidden="1" xr:uid="{00000000-0005-0000-0000-00008B1D0000}"/>
    <cellStyle name="Comma [0] 2764" xfId="7564" hidden="1" xr:uid="{00000000-0005-0000-0000-0000AD1D0000}"/>
    <cellStyle name="Comma [0] 2765" xfId="7577" hidden="1" xr:uid="{00000000-0005-0000-0000-0000BA1D0000}"/>
    <cellStyle name="Comma [0] 2766" xfId="7605" hidden="1" xr:uid="{00000000-0005-0000-0000-0000D61D0000}"/>
    <cellStyle name="Comma [0] 2767" xfId="7568" hidden="1" xr:uid="{00000000-0005-0000-0000-0000B11D0000}"/>
    <cellStyle name="Comma [0] 2768" xfId="7528" hidden="1" xr:uid="{00000000-0005-0000-0000-0000891D0000}"/>
    <cellStyle name="Comma [0] 2769" xfId="7607" hidden="1" xr:uid="{00000000-0005-0000-0000-0000D81D0000}"/>
    <cellStyle name="Comma [0] 277" xfId="2647" hidden="1" xr:uid="{00000000-0005-0000-0000-0000780A0000}"/>
    <cellStyle name="Comma [0] 2770" xfId="7609" hidden="1" xr:uid="{00000000-0005-0000-0000-0000DA1D0000}"/>
    <cellStyle name="Comma [0] 2771" xfId="5209" hidden="1" xr:uid="{00000000-0005-0000-0000-00007A140000}"/>
    <cellStyle name="Comma [0] 2772" xfId="5228" hidden="1" xr:uid="{00000000-0005-0000-0000-00008D140000}"/>
    <cellStyle name="Comma [0] 2773" xfId="5234" hidden="1" xr:uid="{00000000-0005-0000-0000-000093140000}"/>
    <cellStyle name="Comma [0] 2774" xfId="7614" hidden="1" xr:uid="{00000000-0005-0000-0000-0000DF1D0000}"/>
    <cellStyle name="Comma [0] 2775" xfId="7617" hidden="1" xr:uid="{00000000-0005-0000-0000-0000E21D0000}"/>
    <cellStyle name="Comma [0] 2776" xfId="5227" hidden="1" xr:uid="{00000000-0005-0000-0000-00008C140000}"/>
    <cellStyle name="Comma [0] 2777" xfId="7612" hidden="1" xr:uid="{00000000-0005-0000-0000-0000DD1D0000}"/>
    <cellStyle name="Comma [0] 2778" xfId="7619" hidden="1" xr:uid="{00000000-0005-0000-0000-0000E41D0000}"/>
    <cellStyle name="Comma [0] 2779" xfId="7621" hidden="1" xr:uid="{00000000-0005-0000-0000-0000E61D0000}"/>
    <cellStyle name="Comma [0] 278" xfId="2649" hidden="1" xr:uid="{00000000-0005-0000-0000-00007A0A0000}"/>
    <cellStyle name="Comma [0] 2780" xfId="5218" hidden="1" xr:uid="{00000000-0005-0000-0000-000083140000}"/>
    <cellStyle name="Comma [0] 2781" xfId="6656" hidden="1" xr:uid="{00000000-0005-0000-0000-0000211A0000}"/>
    <cellStyle name="Comma [0] 2782" xfId="7632" hidden="1" xr:uid="{00000000-0005-0000-0000-0000F11D0000}"/>
    <cellStyle name="Comma [0] 2783" xfId="7641" hidden="1" xr:uid="{00000000-0005-0000-0000-0000FA1D0000}"/>
    <cellStyle name="Comma [0] 2784" xfId="7652" hidden="1" xr:uid="{00000000-0005-0000-0000-0000051E0000}"/>
    <cellStyle name="Comma [0] 2785" xfId="7658" hidden="1" xr:uid="{00000000-0005-0000-0000-00000B1E0000}"/>
    <cellStyle name="Comma [0] 2786" xfId="7640" hidden="1" xr:uid="{00000000-0005-0000-0000-0000F91D0000}"/>
    <cellStyle name="Comma [0] 2787" xfId="7650" hidden="1" xr:uid="{00000000-0005-0000-0000-0000031E0000}"/>
    <cellStyle name="Comma [0] 2788" xfId="7670" hidden="1" xr:uid="{00000000-0005-0000-0000-0000171E0000}"/>
    <cellStyle name="Comma [0] 2789" xfId="7672" hidden="1" xr:uid="{00000000-0005-0000-0000-0000191E0000}"/>
    <cellStyle name="Comma [0] 279" xfId="2068" hidden="1" xr:uid="{00000000-0005-0000-0000-000035080000}"/>
    <cellStyle name="Comma [0] 2790" xfId="7623" hidden="1" xr:uid="{00000000-0005-0000-0000-0000E81D0000}"/>
    <cellStyle name="Comma [0] 2791" xfId="5270" hidden="1" xr:uid="{00000000-0005-0000-0000-0000B7140000}"/>
    <cellStyle name="Comma [0] 2792" xfId="7626" hidden="1" xr:uid="{00000000-0005-0000-0000-0000EB1D0000}"/>
    <cellStyle name="Comma [0] 2793" xfId="5215" hidden="1" xr:uid="{00000000-0005-0000-0000-000080140000}"/>
    <cellStyle name="Comma [0] 2794" xfId="5217" hidden="1" xr:uid="{00000000-0005-0000-0000-000082140000}"/>
    <cellStyle name="Comma [0] 2795" xfId="7677" hidden="1" xr:uid="{00000000-0005-0000-0000-00001E1E0000}"/>
    <cellStyle name="Comma [0] 2796" xfId="6658" hidden="1" xr:uid="{00000000-0005-0000-0000-0000231A0000}"/>
    <cellStyle name="Comma [0] 2797" xfId="5489" hidden="1" xr:uid="{00000000-0005-0000-0000-000092150000}"/>
    <cellStyle name="Comma [0] 2798" xfId="7689" hidden="1" xr:uid="{00000000-0005-0000-0000-00002A1E0000}"/>
    <cellStyle name="Comma [0] 2799" xfId="7691" hidden="1" xr:uid="{00000000-0005-0000-0000-00002C1E0000}"/>
    <cellStyle name="Comma [0] 28" xfId="77" hidden="1" xr:uid="{00000000-0005-0000-0000-00006D000000}"/>
    <cellStyle name="Comma [0] 280" xfId="2046" hidden="1" xr:uid="{00000000-0005-0000-0000-00001F080000}"/>
    <cellStyle name="Comma [0] 2800" xfId="7680" hidden="1" xr:uid="{00000000-0005-0000-0000-0000211E0000}"/>
    <cellStyle name="Comma [0] 2801" xfId="7688" hidden="1" xr:uid="{00000000-0005-0000-0000-0000291E0000}"/>
    <cellStyle name="Comma [0] 2802" xfId="5213" hidden="1" xr:uid="{00000000-0005-0000-0000-00007E140000}"/>
    <cellStyle name="Comma [0] 2803" xfId="7674" hidden="1" xr:uid="{00000000-0005-0000-0000-00001B1E0000}"/>
    <cellStyle name="Comma [0] 2804" xfId="7707" hidden="1" xr:uid="{00000000-0005-0000-0000-00003C1E0000}"/>
    <cellStyle name="Comma [0] 2805" xfId="7715" hidden="1" xr:uid="{00000000-0005-0000-0000-0000441E0000}"/>
    <cellStyle name="Comma [0] 2806" xfId="7624" hidden="1" xr:uid="{00000000-0005-0000-0000-0000E91D0000}"/>
    <cellStyle name="Comma [0] 2807" xfId="7703" hidden="1" xr:uid="{00000000-0005-0000-0000-0000381E0000}"/>
    <cellStyle name="Comma [0] 2808" xfId="7724" hidden="1" xr:uid="{00000000-0005-0000-0000-00004D1E0000}"/>
    <cellStyle name="Comma [0] 2809" xfId="7726" hidden="1" xr:uid="{00000000-0005-0000-0000-00004F1E0000}"/>
    <cellStyle name="Comma [0] 281" xfId="2660" hidden="1" xr:uid="{00000000-0005-0000-0000-0000850A0000}"/>
    <cellStyle name="Comma [0] 2810" xfId="7685" hidden="1" xr:uid="{00000000-0005-0000-0000-0000261E0000}"/>
    <cellStyle name="Comma [0] 2811" xfId="7630" hidden="1" xr:uid="{00000000-0005-0000-0000-0000EF1D0000}"/>
    <cellStyle name="Comma [0] 2812" xfId="7683" hidden="1" xr:uid="{00000000-0005-0000-0000-0000241E0000}"/>
    <cellStyle name="Comma [0] 2813" xfId="7667" hidden="1" xr:uid="{00000000-0005-0000-0000-0000141E0000}"/>
    <cellStyle name="Comma [0] 2814" xfId="7663" hidden="1" xr:uid="{00000000-0005-0000-0000-0000101E0000}"/>
    <cellStyle name="Comma [0] 2815" xfId="7734" hidden="1" xr:uid="{00000000-0005-0000-0000-0000571E0000}"/>
    <cellStyle name="Comma [0] 2816" xfId="5224" hidden="1" xr:uid="{00000000-0005-0000-0000-000089140000}"/>
    <cellStyle name="Comma [0] 2817" xfId="5230" hidden="1" xr:uid="{00000000-0005-0000-0000-00008F140000}"/>
    <cellStyle name="Comma [0] 2818" xfId="7742" hidden="1" xr:uid="{00000000-0005-0000-0000-00005F1E0000}"/>
    <cellStyle name="Comma [0] 2819" xfId="7744" hidden="1" xr:uid="{00000000-0005-0000-0000-0000611E0000}"/>
    <cellStyle name="Comma [0] 282" xfId="2669" hidden="1" xr:uid="{00000000-0005-0000-0000-00008E0A0000}"/>
    <cellStyle name="Comma [0] 2820" xfId="7693" hidden="1" xr:uid="{00000000-0005-0000-0000-00002E1E0000}"/>
    <cellStyle name="Comma [0] 2821" xfId="7669" hidden="1" xr:uid="{00000000-0005-0000-0000-0000161E0000}"/>
    <cellStyle name="Comma [0] 2822" xfId="7704" hidden="1" xr:uid="{00000000-0005-0000-0000-0000391E0000}"/>
    <cellStyle name="Comma [0] 2823" xfId="7636" hidden="1" xr:uid="{00000000-0005-0000-0000-0000F51D0000}"/>
    <cellStyle name="Comma [0] 2824" xfId="7706" hidden="1" xr:uid="{00000000-0005-0000-0000-00003B1E0000}"/>
    <cellStyle name="Comma [0] 2825" xfId="7751" hidden="1" xr:uid="{00000000-0005-0000-0000-0000681E0000}"/>
    <cellStyle name="Comma [0] 2826" xfId="7694" hidden="1" xr:uid="{00000000-0005-0000-0000-00002F1E0000}"/>
    <cellStyle name="Comma [0] 2827" xfId="7651" hidden="1" xr:uid="{00000000-0005-0000-0000-0000041E0000}"/>
    <cellStyle name="Comma [0] 2828" xfId="7757" hidden="1" xr:uid="{00000000-0005-0000-0000-00006E1E0000}"/>
    <cellStyle name="Comma [0] 2829" xfId="7759" hidden="1" xr:uid="{00000000-0005-0000-0000-0000701E0000}"/>
    <cellStyle name="Comma [0] 283" xfId="2680" hidden="1" xr:uid="{00000000-0005-0000-0000-0000990A0000}"/>
    <cellStyle name="Comma [0] 2830" xfId="7712" hidden="1" xr:uid="{00000000-0005-0000-0000-0000411E0000}"/>
    <cellStyle name="Comma [0] 2831" xfId="7718" hidden="1" xr:uid="{00000000-0005-0000-0000-0000471E0000}"/>
    <cellStyle name="Comma [0] 2832" xfId="5220" hidden="1" xr:uid="{00000000-0005-0000-0000-000085140000}"/>
    <cellStyle name="Comma [0] 2833" xfId="7668" hidden="1" xr:uid="{00000000-0005-0000-0000-0000151E0000}"/>
    <cellStyle name="Comma [0] 2834" xfId="7676" hidden="1" xr:uid="{00000000-0005-0000-0000-00001D1E0000}"/>
    <cellStyle name="Comma [0] 2835" xfId="7765" hidden="1" xr:uid="{00000000-0005-0000-0000-0000761E0000}"/>
    <cellStyle name="Comma [0] 2836" xfId="7679" hidden="1" xr:uid="{00000000-0005-0000-0000-0000201E0000}"/>
    <cellStyle name="Comma [0] 2837" xfId="7639" hidden="1" xr:uid="{00000000-0005-0000-0000-0000F81D0000}"/>
    <cellStyle name="Comma [0] 2838" xfId="7770" hidden="1" xr:uid="{00000000-0005-0000-0000-00007B1E0000}"/>
    <cellStyle name="Comma [0] 2839" xfId="7772" hidden="1" xr:uid="{00000000-0005-0000-0000-00007D1E0000}"/>
    <cellStyle name="Comma [0] 284" xfId="2686" hidden="1" xr:uid="{00000000-0005-0000-0000-00009F0A0000}"/>
    <cellStyle name="Comma [0] 2840" xfId="7731" hidden="1" xr:uid="{00000000-0005-0000-0000-0000541E0000}"/>
    <cellStyle name="Comma [0] 2841" xfId="7737" hidden="1" xr:uid="{00000000-0005-0000-0000-00005A1E0000}"/>
    <cellStyle name="Comma [0] 2842" xfId="7638" hidden="1" xr:uid="{00000000-0005-0000-0000-0000F71D0000}"/>
    <cellStyle name="Comma [0] 2843" xfId="7719" hidden="1" xr:uid="{00000000-0005-0000-0000-0000481E0000}"/>
    <cellStyle name="Comma [0] 2844" xfId="7698" hidden="1" xr:uid="{00000000-0005-0000-0000-0000331E0000}"/>
    <cellStyle name="Comma [0] 2845" xfId="7776" hidden="1" xr:uid="{00000000-0005-0000-0000-0000811E0000}"/>
    <cellStyle name="Comma [0] 2846" xfId="7717" hidden="1" xr:uid="{00000000-0005-0000-0000-0000461E0000}"/>
    <cellStyle name="Comma [0] 2847" xfId="7655" hidden="1" xr:uid="{00000000-0005-0000-0000-0000081E0000}"/>
    <cellStyle name="Comma [0] 2848" xfId="7783" hidden="1" xr:uid="{00000000-0005-0000-0000-0000881E0000}"/>
    <cellStyle name="Comma [0] 2849" xfId="7785" hidden="1" xr:uid="{00000000-0005-0000-0000-00008A1E0000}"/>
    <cellStyle name="Comma [0] 285" xfId="2668" hidden="1" xr:uid="{00000000-0005-0000-0000-00008D0A0000}"/>
    <cellStyle name="Comma [0] 2850" xfId="7749" hidden="1" xr:uid="{00000000-0005-0000-0000-0000661E0000}"/>
    <cellStyle name="Comma [0] 2851" xfId="7754" hidden="1" xr:uid="{00000000-0005-0000-0000-00006B1E0000}"/>
    <cellStyle name="Comma [0] 2852" xfId="5211" hidden="1" xr:uid="{00000000-0005-0000-0000-00007C140000}"/>
    <cellStyle name="Comma [0] 2853" xfId="7738" hidden="1" xr:uid="{00000000-0005-0000-0000-00005B1E0000}"/>
    <cellStyle name="Comma [0] 2854" xfId="7643" hidden="1" xr:uid="{00000000-0005-0000-0000-0000FC1D0000}"/>
    <cellStyle name="Comma [0] 2855" xfId="7789" hidden="1" xr:uid="{00000000-0005-0000-0000-00008E1E0000}"/>
    <cellStyle name="Comma [0] 2856" xfId="7736" hidden="1" xr:uid="{00000000-0005-0000-0000-0000591E0000}"/>
    <cellStyle name="Comma [0] 2857" xfId="7675" hidden="1" xr:uid="{00000000-0005-0000-0000-00001C1E0000}"/>
    <cellStyle name="Comma [0] 2858" xfId="7793" hidden="1" xr:uid="{00000000-0005-0000-0000-0000921E0000}"/>
    <cellStyle name="Comma [0] 2859" xfId="7795" hidden="1" xr:uid="{00000000-0005-0000-0000-0000941E0000}"/>
    <cellStyle name="Comma [0] 286" xfId="2678" hidden="1" xr:uid="{00000000-0005-0000-0000-0000970A0000}"/>
    <cellStyle name="Comma [0] 2860" xfId="7763" hidden="1" xr:uid="{00000000-0005-0000-0000-0000741E0000}"/>
    <cellStyle name="Comma [0] 2861" xfId="7767" hidden="1" xr:uid="{00000000-0005-0000-0000-0000781E0000}"/>
    <cellStyle name="Comma [0] 2862" xfId="7657" hidden="1" xr:uid="{00000000-0005-0000-0000-00000A1E0000}"/>
    <cellStyle name="Comma [0] 2863" xfId="7755" hidden="1" xr:uid="{00000000-0005-0000-0000-00006C1E0000}"/>
    <cellStyle name="Comma [0] 2864" xfId="7647" hidden="1" xr:uid="{00000000-0005-0000-0000-0000001E0000}"/>
    <cellStyle name="Comma [0] 2865" xfId="7799" hidden="1" xr:uid="{00000000-0005-0000-0000-0000981E0000}"/>
    <cellStyle name="Comma [0] 2866" xfId="7753" hidden="1" xr:uid="{00000000-0005-0000-0000-00006A1E0000}"/>
    <cellStyle name="Comma [0] 2867" xfId="7722" hidden="1" xr:uid="{00000000-0005-0000-0000-00004B1E0000}"/>
    <cellStyle name="Comma [0] 2868" xfId="7803" hidden="1" xr:uid="{00000000-0005-0000-0000-00009C1E0000}"/>
    <cellStyle name="Comma [0] 2869" xfId="7805" hidden="1" xr:uid="{00000000-0005-0000-0000-00009E1E0000}"/>
    <cellStyle name="Comma [0] 287" xfId="2698" hidden="1" xr:uid="{00000000-0005-0000-0000-0000AB0A0000}"/>
    <cellStyle name="Comma [0] 2870" xfId="7791" hidden="1" xr:uid="{00000000-0005-0000-0000-0000901E0000}"/>
    <cellStyle name="Comma [0] 2871" xfId="7778" hidden="1" xr:uid="{00000000-0005-0000-0000-0000831E0000}"/>
    <cellStyle name="Comma [0] 2872" xfId="7802" hidden="1" xr:uid="{00000000-0005-0000-0000-00009B1E0000}"/>
    <cellStyle name="Comma [0] 2873" xfId="7768" hidden="1" xr:uid="{00000000-0005-0000-0000-0000791E0000}"/>
    <cellStyle name="Comma [0] 2874" xfId="7740" hidden="1" xr:uid="{00000000-0005-0000-0000-00005D1E0000}"/>
    <cellStyle name="Comma [0] 2875" xfId="7807" hidden="1" xr:uid="{00000000-0005-0000-0000-0000A01E0000}"/>
    <cellStyle name="Comma [0] 2876" xfId="7764" hidden="1" xr:uid="{00000000-0005-0000-0000-0000751E0000}"/>
    <cellStyle name="Comma [0] 2877" xfId="7798" hidden="1" xr:uid="{00000000-0005-0000-0000-0000971E0000}"/>
    <cellStyle name="Comma [0] 2878" xfId="7811" hidden="1" xr:uid="{00000000-0005-0000-0000-0000A41E0000}"/>
    <cellStyle name="Comma [0] 2879" xfId="7813" hidden="1" xr:uid="{00000000-0005-0000-0000-0000A61E0000}"/>
    <cellStyle name="Comma [0] 288" xfId="2700" hidden="1" xr:uid="{00000000-0005-0000-0000-0000AD0A0000}"/>
    <cellStyle name="Comma [0] 2880" xfId="7681" hidden="1" xr:uid="{00000000-0005-0000-0000-0000221E0000}"/>
    <cellStyle name="Comma [0] 2881" xfId="7801" hidden="1" xr:uid="{00000000-0005-0000-0000-00009A1E0000}"/>
    <cellStyle name="Comma [0] 2882" xfId="7741" hidden="1" xr:uid="{00000000-0005-0000-0000-00005E1E0000}"/>
    <cellStyle name="Comma [0] 2883" xfId="7775" hidden="1" xr:uid="{00000000-0005-0000-0000-0000801E0000}"/>
    <cellStyle name="Comma [0] 2884" xfId="7788" hidden="1" xr:uid="{00000000-0005-0000-0000-00008D1E0000}"/>
    <cellStyle name="Comma [0] 2885" xfId="7816" hidden="1" xr:uid="{00000000-0005-0000-0000-0000A91E0000}"/>
    <cellStyle name="Comma [0] 2886" xfId="7779" hidden="1" xr:uid="{00000000-0005-0000-0000-0000841E0000}"/>
    <cellStyle name="Comma [0] 2887" xfId="7739" hidden="1" xr:uid="{00000000-0005-0000-0000-00005C1E0000}"/>
    <cellStyle name="Comma [0] 2888" xfId="7818" hidden="1" xr:uid="{00000000-0005-0000-0000-0000AB1E0000}"/>
    <cellStyle name="Comma [0] 2889" xfId="7820" hidden="1" xr:uid="{00000000-0005-0000-0000-0000AD1E0000}"/>
    <cellStyle name="Comma [0] 289" xfId="2651" hidden="1" xr:uid="{00000000-0005-0000-0000-00007C0A0000}"/>
    <cellStyle name="Comma [0] 2890" xfId="7879" hidden="1" xr:uid="{00000000-0005-0000-0000-0000E81E0000}"/>
    <cellStyle name="Comma [0] 2891" xfId="7898" hidden="1" xr:uid="{00000000-0005-0000-0000-0000FB1E0000}"/>
    <cellStyle name="Comma [0] 2892" xfId="7905" hidden="1" xr:uid="{00000000-0005-0000-0000-0000021F0000}"/>
    <cellStyle name="Comma [0] 2893" xfId="7912" hidden="1" xr:uid="{00000000-0005-0000-0000-0000091F0000}"/>
    <cellStyle name="Comma [0] 2894" xfId="7917" hidden="1" xr:uid="{00000000-0005-0000-0000-00000E1F0000}"/>
    <cellStyle name="Comma [0] 2895" xfId="7904" hidden="1" xr:uid="{00000000-0005-0000-0000-0000011F0000}"/>
    <cellStyle name="Comma [0] 2896" xfId="7909" hidden="1" xr:uid="{00000000-0005-0000-0000-0000061F0000}"/>
    <cellStyle name="Comma [0] 2897" xfId="7921" hidden="1" xr:uid="{00000000-0005-0000-0000-0000121F0000}"/>
    <cellStyle name="Comma [0] 2898" xfId="7923" hidden="1" xr:uid="{00000000-0005-0000-0000-0000141F0000}"/>
    <cellStyle name="Comma [0] 2899" xfId="7894" hidden="1" xr:uid="{00000000-0005-0000-0000-0000F71E0000}"/>
    <cellStyle name="Comma [0] 29" xfId="27" hidden="1" xr:uid="{00000000-0005-0000-0000-00003B000000}"/>
    <cellStyle name="Comma [0] 290" xfId="2035" hidden="1" xr:uid="{00000000-0005-0000-0000-000014080000}"/>
    <cellStyle name="Comma [0] 2900" xfId="7883" hidden="1" xr:uid="{00000000-0005-0000-0000-0000EC1E0000}"/>
    <cellStyle name="Comma [0] 2901" xfId="7934" hidden="1" xr:uid="{00000000-0005-0000-0000-00001F1F0000}"/>
    <cellStyle name="Comma [0] 2902" xfId="7943" hidden="1" xr:uid="{00000000-0005-0000-0000-0000281F0000}"/>
    <cellStyle name="Comma [0] 2903" xfId="7954" hidden="1" xr:uid="{00000000-0005-0000-0000-0000331F0000}"/>
    <cellStyle name="Comma [0] 2904" xfId="7960" hidden="1" xr:uid="{00000000-0005-0000-0000-0000391F0000}"/>
    <cellStyle name="Comma [0] 2905" xfId="7942" hidden="1" xr:uid="{00000000-0005-0000-0000-0000271F0000}"/>
    <cellStyle name="Comma [0] 2906" xfId="7952" hidden="1" xr:uid="{00000000-0005-0000-0000-0000311F0000}"/>
    <cellStyle name="Comma [0] 2907" xfId="7972" hidden="1" xr:uid="{00000000-0005-0000-0000-0000451F0000}"/>
    <cellStyle name="Comma [0] 2908" xfId="7974" hidden="1" xr:uid="{00000000-0005-0000-0000-0000471F0000}"/>
    <cellStyle name="Comma [0] 2909" xfId="7925" hidden="1" xr:uid="{00000000-0005-0000-0000-0000161F0000}"/>
    <cellStyle name="Comma [0] 291" xfId="2654" hidden="1" xr:uid="{00000000-0005-0000-0000-00007F0A0000}"/>
    <cellStyle name="Comma [0] 2910" xfId="7886" hidden="1" xr:uid="{00000000-0005-0000-0000-0000EF1E0000}"/>
    <cellStyle name="Comma [0] 2911" xfId="7928" hidden="1" xr:uid="{00000000-0005-0000-0000-0000191F0000}"/>
    <cellStyle name="Comma [0] 2912" xfId="7891" hidden="1" xr:uid="{00000000-0005-0000-0000-0000F41E0000}"/>
    <cellStyle name="Comma [0] 2913" xfId="7893" hidden="1" xr:uid="{00000000-0005-0000-0000-0000F61E0000}"/>
    <cellStyle name="Comma [0] 2914" xfId="7979" hidden="1" xr:uid="{00000000-0005-0000-0000-00004C1F0000}"/>
    <cellStyle name="Comma [0] 2915" xfId="7882" hidden="1" xr:uid="{00000000-0005-0000-0000-0000EB1E0000}"/>
    <cellStyle name="Comma [0] 2916" xfId="7890" hidden="1" xr:uid="{00000000-0005-0000-0000-0000F31E0000}"/>
    <cellStyle name="Comma [0] 2917" xfId="7991" hidden="1" xr:uid="{00000000-0005-0000-0000-0000581F0000}"/>
    <cellStyle name="Comma [0] 2918" xfId="7993" hidden="1" xr:uid="{00000000-0005-0000-0000-00005A1F0000}"/>
    <cellStyle name="Comma [0] 2919" xfId="7982" hidden="1" xr:uid="{00000000-0005-0000-0000-00004F1F0000}"/>
    <cellStyle name="Comma [0] 292" xfId="2045" hidden="1" xr:uid="{00000000-0005-0000-0000-00001E080000}"/>
    <cellStyle name="Comma [0] 2920" xfId="7990" hidden="1" xr:uid="{00000000-0005-0000-0000-0000571F0000}"/>
    <cellStyle name="Comma [0] 2921" xfId="7888" hidden="1" xr:uid="{00000000-0005-0000-0000-0000F11E0000}"/>
    <cellStyle name="Comma [0] 2922" xfId="7976" hidden="1" xr:uid="{00000000-0005-0000-0000-0000491F0000}"/>
    <cellStyle name="Comma [0] 2923" xfId="8009" hidden="1" xr:uid="{00000000-0005-0000-0000-00006A1F0000}"/>
    <cellStyle name="Comma [0] 2924" xfId="8017" hidden="1" xr:uid="{00000000-0005-0000-0000-0000721F0000}"/>
    <cellStyle name="Comma [0] 2925" xfId="7926" hidden="1" xr:uid="{00000000-0005-0000-0000-0000171F0000}"/>
    <cellStyle name="Comma [0] 2926" xfId="8005" hidden="1" xr:uid="{00000000-0005-0000-0000-0000661F0000}"/>
    <cellStyle name="Comma [0] 2927" xfId="8026" hidden="1" xr:uid="{00000000-0005-0000-0000-00007B1F0000}"/>
    <cellStyle name="Comma [0] 2928" xfId="8028" hidden="1" xr:uid="{00000000-0005-0000-0000-00007D1F0000}"/>
    <cellStyle name="Comma [0] 2929" xfId="7987" hidden="1" xr:uid="{00000000-0005-0000-0000-0000541F0000}"/>
    <cellStyle name="Comma [0] 293" xfId="2044" hidden="1" xr:uid="{00000000-0005-0000-0000-00001D080000}"/>
    <cellStyle name="Comma [0] 2930" xfId="7932" hidden="1" xr:uid="{00000000-0005-0000-0000-00001D1F0000}"/>
    <cellStyle name="Comma [0] 2931" xfId="7985" hidden="1" xr:uid="{00000000-0005-0000-0000-0000521F0000}"/>
    <cellStyle name="Comma [0] 2932" xfId="7969" hidden="1" xr:uid="{00000000-0005-0000-0000-0000421F0000}"/>
    <cellStyle name="Comma [0] 2933" xfId="7965" hidden="1" xr:uid="{00000000-0005-0000-0000-00003E1F0000}"/>
    <cellStyle name="Comma [0] 2934" xfId="8036" hidden="1" xr:uid="{00000000-0005-0000-0000-0000851F0000}"/>
    <cellStyle name="Comma [0] 2935" xfId="7902" hidden="1" xr:uid="{00000000-0005-0000-0000-0000FF1E0000}"/>
    <cellStyle name="Comma [0] 2936" xfId="7895" hidden="1" xr:uid="{00000000-0005-0000-0000-0000F81E0000}"/>
    <cellStyle name="Comma [0] 2937" xfId="8044" hidden="1" xr:uid="{00000000-0005-0000-0000-00008D1F0000}"/>
    <cellStyle name="Comma [0] 2938" xfId="8046" hidden="1" xr:uid="{00000000-0005-0000-0000-00008F1F0000}"/>
    <cellStyle name="Comma [0] 2939" xfId="7995" hidden="1" xr:uid="{00000000-0005-0000-0000-00005C1F0000}"/>
    <cellStyle name="Comma [0] 294" xfId="2705" hidden="1" xr:uid="{00000000-0005-0000-0000-0000B20A0000}"/>
    <cellStyle name="Comma [0] 2940" xfId="7971" hidden="1" xr:uid="{00000000-0005-0000-0000-0000441F0000}"/>
    <cellStyle name="Comma [0] 2941" xfId="8006" hidden="1" xr:uid="{00000000-0005-0000-0000-0000671F0000}"/>
    <cellStyle name="Comma [0] 2942" xfId="7938" hidden="1" xr:uid="{00000000-0005-0000-0000-0000231F0000}"/>
    <cellStyle name="Comma [0] 2943" xfId="8008" hidden="1" xr:uid="{00000000-0005-0000-0000-0000691F0000}"/>
    <cellStyle name="Comma [0] 2944" xfId="8053" hidden="1" xr:uid="{00000000-0005-0000-0000-0000961F0000}"/>
    <cellStyle name="Comma [0] 2945" xfId="7996" hidden="1" xr:uid="{00000000-0005-0000-0000-00005D1F0000}"/>
    <cellStyle name="Comma [0] 2946" xfId="7953" hidden="1" xr:uid="{00000000-0005-0000-0000-0000321F0000}"/>
    <cellStyle name="Comma [0] 2947" xfId="8059" hidden="1" xr:uid="{00000000-0005-0000-0000-00009C1F0000}"/>
    <cellStyle name="Comma [0] 2948" xfId="8061" hidden="1" xr:uid="{00000000-0005-0000-0000-00009E1F0000}"/>
    <cellStyle name="Comma [0] 2949" xfId="8014" hidden="1" xr:uid="{00000000-0005-0000-0000-00006F1F0000}"/>
    <cellStyle name="Comma [0] 295" xfId="2100" hidden="1" xr:uid="{00000000-0005-0000-0000-000055080000}"/>
    <cellStyle name="Comma [0] 2950" xfId="8020" hidden="1" xr:uid="{00000000-0005-0000-0000-0000751F0000}"/>
    <cellStyle name="Comma [0] 2951" xfId="7901" hidden="1" xr:uid="{00000000-0005-0000-0000-0000FE1E0000}"/>
    <cellStyle name="Comma [0] 2952" xfId="7970" hidden="1" xr:uid="{00000000-0005-0000-0000-0000431F0000}"/>
    <cellStyle name="Comma [0] 2953" xfId="7978" hidden="1" xr:uid="{00000000-0005-0000-0000-00004B1F0000}"/>
    <cellStyle name="Comma [0] 2954" xfId="8067" hidden="1" xr:uid="{00000000-0005-0000-0000-0000A41F0000}"/>
    <cellStyle name="Comma [0] 2955" xfId="7981" hidden="1" xr:uid="{00000000-0005-0000-0000-00004E1F0000}"/>
    <cellStyle name="Comma [0] 2956" xfId="7941" hidden="1" xr:uid="{00000000-0005-0000-0000-0000261F0000}"/>
    <cellStyle name="Comma [0] 2957" xfId="8072" hidden="1" xr:uid="{00000000-0005-0000-0000-0000A91F0000}"/>
    <cellStyle name="Comma [0] 2958" xfId="8074" hidden="1" xr:uid="{00000000-0005-0000-0000-0000AB1F0000}"/>
    <cellStyle name="Comma [0] 2959" xfId="8033" hidden="1" xr:uid="{00000000-0005-0000-0000-0000821F0000}"/>
    <cellStyle name="Comma [0] 296" xfId="2203" hidden="1" xr:uid="{00000000-0005-0000-0000-0000BC080000}"/>
    <cellStyle name="Comma [0] 2960" xfId="8039" hidden="1" xr:uid="{00000000-0005-0000-0000-0000881F0000}"/>
    <cellStyle name="Comma [0] 2961" xfId="7940" hidden="1" xr:uid="{00000000-0005-0000-0000-0000251F0000}"/>
    <cellStyle name="Comma [0] 2962" xfId="8021" hidden="1" xr:uid="{00000000-0005-0000-0000-0000761F0000}"/>
    <cellStyle name="Comma [0] 2963" xfId="8000" hidden="1" xr:uid="{00000000-0005-0000-0000-0000611F0000}"/>
    <cellStyle name="Comma [0] 2964" xfId="8078" hidden="1" xr:uid="{00000000-0005-0000-0000-0000AF1F0000}"/>
    <cellStyle name="Comma [0] 2965" xfId="8019" hidden="1" xr:uid="{00000000-0005-0000-0000-0000741F0000}"/>
    <cellStyle name="Comma [0] 2966" xfId="7957" hidden="1" xr:uid="{00000000-0005-0000-0000-0000361F0000}"/>
    <cellStyle name="Comma [0] 2967" xfId="8085" hidden="1" xr:uid="{00000000-0005-0000-0000-0000B61F0000}"/>
    <cellStyle name="Comma [0] 2968" xfId="8087" hidden="1" xr:uid="{00000000-0005-0000-0000-0000B81F0000}"/>
    <cellStyle name="Comma [0] 2969" xfId="8051" hidden="1" xr:uid="{00000000-0005-0000-0000-0000941F0000}"/>
    <cellStyle name="Comma [0] 297" xfId="2717" hidden="1" xr:uid="{00000000-0005-0000-0000-0000BE0A0000}"/>
    <cellStyle name="Comma [0] 2970" xfId="8056" hidden="1" xr:uid="{00000000-0005-0000-0000-0000991F0000}"/>
    <cellStyle name="Comma [0] 2971" xfId="7885" hidden="1" xr:uid="{00000000-0005-0000-0000-0000EE1E0000}"/>
    <cellStyle name="Comma [0] 2972" xfId="8040" hidden="1" xr:uid="{00000000-0005-0000-0000-0000891F0000}"/>
    <cellStyle name="Comma [0] 2973" xfId="7945" hidden="1" xr:uid="{00000000-0005-0000-0000-00002A1F0000}"/>
    <cellStyle name="Comma [0] 2974" xfId="8091" hidden="1" xr:uid="{00000000-0005-0000-0000-0000BC1F0000}"/>
    <cellStyle name="Comma [0] 2975" xfId="8038" hidden="1" xr:uid="{00000000-0005-0000-0000-0000871F0000}"/>
    <cellStyle name="Comma [0] 2976" xfId="7977" hidden="1" xr:uid="{00000000-0005-0000-0000-00004A1F0000}"/>
    <cellStyle name="Comma [0] 2977" xfId="8095" hidden="1" xr:uid="{00000000-0005-0000-0000-0000C01F0000}"/>
    <cellStyle name="Comma [0] 2978" xfId="8097" hidden="1" xr:uid="{00000000-0005-0000-0000-0000C21F0000}"/>
    <cellStyle name="Comma [0] 2979" xfId="8065" hidden="1" xr:uid="{00000000-0005-0000-0000-0000A21F0000}"/>
    <cellStyle name="Comma [0] 298" xfId="2719" hidden="1" xr:uid="{00000000-0005-0000-0000-0000C00A0000}"/>
    <cellStyle name="Comma [0] 2980" xfId="8069" hidden="1" xr:uid="{00000000-0005-0000-0000-0000A61F0000}"/>
    <cellStyle name="Comma [0] 2981" xfId="7959" hidden="1" xr:uid="{00000000-0005-0000-0000-0000381F0000}"/>
    <cellStyle name="Comma [0] 2982" xfId="8057" hidden="1" xr:uid="{00000000-0005-0000-0000-00009A1F0000}"/>
    <cellStyle name="Comma [0] 2983" xfId="7949" hidden="1" xr:uid="{00000000-0005-0000-0000-00002E1F0000}"/>
    <cellStyle name="Comma [0] 2984" xfId="8101" hidden="1" xr:uid="{00000000-0005-0000-0000-0000C61F0000}"/>
    <cellStyle name="Comma [0] 2985" xfId="8055" hidden="1" xr:uid="{00000000-0005-0000-0000-0000981F0000}"/>
    <cellStyle name="Comma [0] 2986" xfId="8024" hidden="1" xr:uid="{00000000-0005-0000-0000-0000791F0000}"/>
    <cellStyle name="Comma [0] 2987" xfId="8105" hidden="1" xr:uid="{00000000-0005-0000-0000-0000CA1F0000}"/>
    <cellStyle name="Comma [0] 2988" xfId="8107" hidden="1" xr:uid="{00000000-0005-0000-0000-0000CC1F0000}"/>
    <cellStyle name="Comma [0] 2989" xfId="8093" hidden="1" xr:uid="{00000000-0005-0000-0000-0000BE1F0000}"/>
    <cellStyle name="Comma [0] 299" xfId="2708" hidden="1" xr:uid="{00000000-0005-0000-0000-0000B50A0000}"/>
    <cellStyle name="Comma [0] 2990" xfId="8080" hidden="1" xr:uid="{00000000-0005-0000-0000-0000B11F0000}"/>
    <cellStyle name="Comma [0] 2991" xfId="8104" hidden="1" xr:uid="{00000000-0005-0000-0000-0000C91F0000}"/>
    <cellStyle name="Comma [0] 2992" xfId="8070" hidden="1" xr:uid="{00000000-0005-0000-0000-0000A71F0000}"/>
    <cellStyle name="Comma [0] 2993" xfId="8042" hidden="1" xr:uid="{00000000-0005-0000-0000-00008B1F0000}"/>
    <cellStyle name="Comma [0] 2994" xfId="8109" hidden="1" xr:uid="{00000000-0005-0000-0000-0000CE1F0000}"/>
    <cellStyle name="Comma [0] 2995" xfId="8066" hidden="1" xr:uid="{00000000-0005-0000-0000-0000A31F0000}"/>
    <cellStyle name="Comma [0] 2996" xfId="8100" hidden="1" xr:uid="{00000000-0005-0000-0000-0000C51F0000}"/>
    <cellStyle name="Comma [0] 2997" xfId="8113" hidden="1" xr:uid="{00000000-0005-0000-0000-0000D21F0000}"/>
    <cellStyle name="Comma [0] 2998" xfId="8115" hidden="1" xr:uid="{00000000-0005-0000-0000-0000D41F0000}"/>
    <cellStyle name="Comma [0] 2999" xfId="7983" hidden="1" xr:uid="{00000000-0005-0000-0000-0000501F0000}"/>
    <cellStyle name="Comma [0] 3" xfId="72" hidden="1" xr:uid="{00000000-0005-0000-0000-000068000000}"/>
    <cellStyle name="Comma [0] 30" xfId="30" hidden="1" xr:uid="{00000000-0005-0000-0000-00003E000000}"/>
    <cellStyle name="Comma [0] 300" xfId="2716" hidden="1" xr:uid="{00000000-0005-0000-0000-0000BD0A0000}"/>
    <cellStyle name="Comma [0] 3000" xfId="8103" hidden="1" xr:uid="{00000000-0005-0000-0000-0000C81F0000}"/>
    <cellStyle name="Comma [0] 3001" xfId="8043" hidden="1" xr:uid="{00000000-0005-0000-0000-00008C1F0000}"/>
    <cellStyle name="Comma [0] 3002" xfId="8077" hidden="1" xr:uid="{00000000-0005-0000-0000-0000AE1F0000}"/>
    <cellStyle name="Comma [0] 3003" xfId="8090" hidden="1" xr:uid="{00000000-0005-0000-0000-0000BB1F0000}"/>
    <cellStyle name="Comma [0] 3004" xfId="8118" hidden="1" xr:uid="{00000000-0005-0000-0000-0000D71F0000}"/>
    <cellStyle name="Comma [0] 3005" xfId="8081" hidden="1" xr:uid="{00000000-0005-0000-0000-0000B21F0000}"/>
    <cellStyle name="Comma [0] 3006" xfId="8041" hidden="1" xr:uid="{00000000-0005-0000-0000-00008A1F0000}"/>
    <cellStyle name="Comma [0] 3007" xfId="8121" hidden="1" xr:uid="{00000000-0005-0000-0000-0000DA1F0000}"/>
    <cellStyle name="Comma [0] 3008" xfId="8123" hidden="1" xr:uid="{00000000-0005-0000-0000-0000DC1F0000}"/>
    <cellStyle name="Comma [0] 3009" xfId="7842" hidden="1" xr:uid="{00000000-0005-0000-0000-0000C31E0000}"/>
    <cellStyle name="Comma [0] 301" xfId="2208" hidden="1" xr:uid="{00000000-0005-0000-0000-0000C1080000}"/>
    <cellStyle name="Comma [0] 3010" xfId="7824" hidden="1" xr:uid="{00000000-0005-0000-0000-0000B11E0000}"/>
    <cellStyle name="Comma [0] 3011" xfId="8127" hidden="1" xr:uid="{00000000-0005-0000-0000-0000E01F0000}"/>
    <cellStyle name="Comma [0] 3012" xfId="8134" hidden="1" xr:uid="{00000000-0005-0000-0000-0000E71F0000}"/>
    <cellStyle name="Comma [0] 3013" xfId="8136" hidden="1" xr:uid="{00000000-0005-0000-0000-0000E91F0000}"/>
    <cellStyle name="Comma [0] 3014" xfId="8126" hidden="1" xr:uid="{00000000-0005-0000-0000-0000DF1F0000}"/>
    <cellStyle name="Comma [0] 3015" xfId="8132" hidden="1" xr:uid="{00000000-0005-0000-0000-0000E51F0000}"/>
    <cellStyle name="Comma [0] 3016" xfId="8139" hidden="1" xr:uid="{00000000-0005-0000-0000-0000EC1F0000}"/>
    <cellStyle name="Comma [0] 3017" xfId="8141" hidden="1" xr:uid="{00000000-0005-0000-0000-0000EE1F0000}"/>
    <cellStyle name="Comma [0] 3018" xfId="7916" hidden="1" xr:uid="{00000000-0005-0000-0000-00000D1F0000}"/>
    <cellStyle name="Comma [0] 3019" xfId="7872" hidden="1" xr:uid="{00000000-0005-0000-0000-0000E11E0000}"/>
    <cellStyle name="Comma [0] 302" xfId="2702" hidden="1" xr:uid="{00000000-0005-0000-0000-0000AF0A0000}"/>
    <cellStyle name="Comma [0] 3020" xfId="8152" hidden="1" xr:uid="{00000000-0005-0000-0000-0000F91F0000}"/>
    <cellStyle name="Comma [0] 3021" xfId="8161" hidden="1" xr:uid="{00000000-0005-0000-0000-000002200000}"/>
    <cellStyle name="Comma [0] 3022" xfId="8172" hidden="1" xr:uid="{00000000-0005-0000-0000-00000D200000}"/>
    <cellStyle name="Comma [0] 3023" xfId="8178" hidden="1" xr:uid="{00000000-0005-0000-0000-000013200000}"/>
    <cellStyle name="Comma [0] 3024" xfId="8160" hidden="1" xr:uid="{00000000-0005-0000-0000-000001200000}"/>
    <cellStyle name="Comma [0] 3025" xfId="8170" hidden="1" xr:uid="{00000000-0005-0000-0000-00000B200000}"/>
    <cellStyle name="Comma [0] 3026" xfId="8190" hidden="1" xr:uid="{00000000-0005-0000-0000-00001F200000}"/>
    <cellStyle name="Comma [0] 3027" xfId="8192" hidden="1" xr:uid="{00000000-0005-0000-0000-000021200000}"/>
    <cellStyle name="Comma [0] 3028" xfId="8143" hidden="1" xr:uid="{00000000-0005-0000-0000-0000F01F0000}"/>
    <cellStyle name="Comma [0] 3029" xfId="7837" hidden="1" xr:uid="{00000000-0005-0000-0000-0000BE1E0000}"/>
    <cellStyle name="Comma [0] 303" xfId="2735" hidden="1" xr:uid="{00000000-0005-0000-0000-0000D00A0000}"/>
    <cellStyle name="Comma [0] 3030" xfId="8146" hidden="1" xr:uid="{00000000-0005-0000-0000-0000F31F0000}"/>
    <cellStyle name="Comma [0] 3031" xfId="7871" hidden="1" xr:uid="{00000000-0005-0000-0000-0000E01E0000}"/>
    <cellStyle name="Comma [0] 3032" xfId="7870" hidden="1" xr:uid="{00000000-0005-0000-0000-0000DF1E0000}"/>
    <cellStyle name="Comma [0] 3033" xfId="8197" hidden="1" xr:uid="{00000000-0005-0000-0000-000026200000}"/>
    <cellStyle name="Comma [0] 3034" xfId="7839" hidden="1" xr:uid="{00000000-0005-0000-0000-0000C01E0000}"/>
    <cellStyle name="Comma [0] 3035" xfId="7873" hidden="1" xr:uid="{00000000-0005-0000-0000-0000E21E0000}"/>
    <cellStyle name="Comma [0] 3036" xfId="8209" hidden="1" xr:uid="{00000000-0005-0000-0000-000032200000}"/>
    <cellStyle name="Comma [0] 3037" xfId="8211" hidden="1" xr:uid="{00000000-0005-0000-0000-000034200000}"/>
    <cellStyle name="Comma [0] 3038" xfId="8200" hidden="1" xr:uid="{00000000-0005-0000-0000-000029200000}"/>
    <cellStyle name="Comma [0] 3039" xfId="8208" hidden="1" xr:uid="{00000000-0005-0000-0000-000031200000}"/>
    <cellStyle name="Comma [0] 304" xfId="2743" hidden="1" xr:uid="{00000000-0005-0000-0000-0000D80A0000}"/>
    <cellStyle name="Comma [0] 3040" xfId="7835" hidden="1" xr:uid="{00000000-0005-0000-0000-0000BC1E0000}"/>
    <cellStyle name="Comma [0] 3041" xfId="8194" hidden="1" xr:uid="{00000000-0005-0000-0000-000023200000}"/>
    <cellStyle name="Comma [0] 3042" xfId="8227" hidden="1" xr:uid="{00000000-0005-0000-0000-000044200000}"/>
    <cellStyle name="Comma [0] 3043" xfId="8235" hidden="1" xr:uid="{00000000-0005-0000-0000-00004C200000}"/>
    <cellStyle name="Comma [0] 3044" xfId="8144" hidden="1" xr:uid="{00000000-0005-0000-0000-0000F11F0000}"/>
    <cellStyle name="Comma [0] 3045" xfId="8223" hidden="1" xr:uid="{00000000-0005-0000-0000-000040200000}"/>
    <cellStyle name="Comma [0] 3046" xfId="8244" hidden="1" xr:uid="{00000000-0005-0000-0000-000055200000}"/>
    <cellStyle name="Comma [0] 3047" xfId="8246" hidden="1" xr:uid="{00000000-0005-0000-0000-000057200000}"/>
    <cellStyle name="Comma [0] 3048" xfId="8205" hidden="1" xr:uid="{00000000-0005-0000-0000-00002E200000}"/>
    <cellStyle name="Comma [0] 3049" xfId="8150" hidden="1" xr:uid="{00000000-0005-0000-0000-0000F71F0000}"/>
    <cellStyle name="Comma [0] 305" xfId="2652" hidden="1" xr:uid="{00000000-0005-0000-0000-00007D0A0000}"/>
    <cellStyle name="Comma [0] 3050" xfId="8203" hidden="1" xr:uid="{00000000-0005-0000-0000-00002C200000}"/>
    <cellStyle name="Comma [0] 3051" xfId="8187" hidden="1" xr:uid="{00000000-0005-0000-0000-00001C200000}"/>
    <cellStyle name="Comma [0] 3052" xfId="8183" hidden="1" xr:uid="{00000000-0005-0000-0000-000018200000}"/>
    <cellStyle name="Comma [0] 3053" xfId="8254" hidden="1" xr:uid="{00000000-0005-0000-0000-00005F200000}"/>
    <cellStyle name="Comma [0] 3054" xfId="7827" hidden="1" xr:uid="{00000000-0005-0000-0000-0000B41E0000}"/>
    <cellStyle name="Comma [0] 3055" xfId="7915" hidden="1" xr:uid="{00000000-0005-0000-0000-00000C1F0000}"/>
    <cellStyle name="Comma [0] 3056" xfId="8262" hidden="1" xr:uid="{00000000-0005-0000-0000-000067200000}"/>
    <cellStyle name="Comma [0] 3057" xfId="8264" hidden="1" xr:uid="{00000000-0005-0000-0000-000069200000}"/>
    <cellStyle name="Comma [0] 3058" xfId="8213" hidden="1" xr:uid="{00000000-0005-0000-0000-000036200000}"/>
    <cellStyle name="Comma [0] 3059" xfId="8189" hidden="1" xr:uid="{00000000-0005-0000-0000-00001E200000}"/>
    <cellStyle name="Comma [0] 306" xfId="2731" hidden="1" xr:uid="{00000000-0005-0000-0000-0000CC0A0000}"/>
    <cellStyle name="Comma [0] 3060" xfId="8224" hidden="1" xr:uid="{00000000-0005-0000-0000-000041200000}"/>
    <cellStyle name="Comma [0] 3061" xfId="8156" hidden="1" xr:uid="{00000000-0005-0000-0000-0000FD1F0000}"/>
    <cellStyle name="Comma [0] 3062" xfId="8226" hidden="1" xr:uid="{00000000-0005-0000-0000-000043200000}"/>
    <cellStyle name="Comma [0] 3063" xfId="8271" hidden="1" xr:uid="{00000000-0005-0000-0000-000070200000}"/>
    <cellStyle name="Comma [0] 3064" xfId="8214" hidden="1" xr:uid="{00000000-0005-0000-0000-000037200000}"/>
    <cellStyle name="Comma [0] 3065" xfId="8171" hidden="1" xr:uid="{00000000-0005-0000-0000-00000C200000}"/>
    <cellStyle name="Comma [0] 3066" xfId="8277" hidden="1" xr:uid="{00000000-0005-0000-0000-000076200000}"/>
    <cellStyle name="Comma [0] 3067" xfId="8279" hidden="1" xr:uid="{00000000-0005-0000-0000-000078200000}"/>
    <cellStyle name="Comma [0] 3068" xfId="8232" hidden="1" xr:uid="{00000000-0005-0000-0000-000049200000}"/>
    <cellStyle name="Comma [0] 3069" xfId="8238" hidden="1" xr:uid="{00000000-0005-0000-0000-00004F200000}"/>
    <cellStyle name="Comma [0] 307" xfId="2752" hidden="1" xr:uid="{00000000-0005-0000-0000-0000E10A0000}"/>
    <cellStyle name="Comma [0] 3070" xfId="7864" hidden="1" xr:uid="{00000000-0005-0000-0000-0000D91E0000}"/>
    <cellStyle name="Comma [0] 3071" xfId="8188" hidden="1" xr:uid="{00000000-0005-0000-0000-00001D200000}"/>
    <cellStyle name="Comma [0] 3072" xfId="8196" hidden="1" xr:uid="{00000000-0005-0000-0000-000025200000}"/>
    <cellStyle name="Comma [0] 3073" xfId="8285" hidden="1" xr:uid="{00000000-0005-0000-0000-00007E200000}"/>
    <cellStyle name="Comma [0] 3074" xfId="8199" hidden="1" xr:uid="{00000000-0005-0000-0000-000028200000}"/>
    <cellStyle name="Comma [0] 3075" xfId="8159" hidden="1" xr:uid="{00000000-0005-0000-0000-000000200000}"/>
    <cellStyle name="Comma [0] 3076" xfId="8290" hidden="1" xr:uid="{00000000-0005-0000-0000-000083200000}"/>
    <cellStyle name="Comma [0] 3077" xfId="8292" hidden="1" xr:uid="{00000000-0005-0000-0000-000085200000}"/>
    <cellStyle name="Comma [0] 3078" xfId="8251" hidden="1" xr:uid="{00000000-0005-0000-0000-00005C200000}"/>
    <cellStyle name="Comma [0] 3079" xfId="8257" hidden="1" xr:uid="{00000000-0005-0000-0000-000062200000}"/>
    <cellStyle name="Comma [0] 308" xfId="2754" hidden="1" xr:uid="{00000000-0005-0000-0000-0000E30A0000}"/>
    <cellStyle name="Comma [0] 3080" xfId="8158" hidden="1" xr:uid="{00000000-0005-0000-0000-0000FF1F0000}"/>
    <cellStyle name="Comma [0] 3081" xfId="8239" hidden="1" xr:uid="{00000000-0005-0000-0000-000050200000}"/>
    <cellStyle name="Comma [0] 3082" xfId="8218" hidden="1" xr:uid="{00000000-0005-0000-0000-00003B200000}"/>
    <cellStyle name="Comma [0] 3083" xfId="8296" hidden="1" xr:uid="{00000000-0005-0000-0000-000089200000}"/>
    <cellStyle name="Comma [0] 3084" xfId="8237" hidden="1" xr:uid="{00000000-0005-0000-0000-00004E200000}"/>
    <cellStyle name="Comma [0] 3085" xfId="8175" hidden="1" xr:uid="{00000000-0005-0000-0000-000010200000}"/>
    <cellStyle name="Comma [0] 3086" xfId="8303" hidden="1" xr:uid="{00000000-0005-0000-0000-000090200000}"/>
    <cellStyle name="Comma [0] 3087" xfId="8305" hidden="1" xr:uid="{00000000-0005-0000-0000-000092200000}"/>
    <cellStyle name="Comma [0] 3088" xfId="8269" hidden="1" xr:uid="{00000000-0005-0000-0000-00006E200000}"/>
    <cellStyle name="Comma [0] 3089" xfId="8274" hidden="1" xr:uid="{00000000-0005-0000-0000-000073200000}"/>
    <cellStyle name="Comma [0] 309" xfId="2713" hidden="1" xr:uid="{00000000-0005-0000-0000-0000BA0A0000}"/>
    <cellStyle name="Comma [0] 3090" xfId="7838" hidden="1" xr:uid="{00000000-0005-0000-0000-0000BF1E0000}"/>
    <cellStyle name="Comma [0] 3091" xfId="8258" hidden="1" xr:uid="{00000000-0005-0000-0000-000063200000}"/>
    <cellStyle name="Comma [0] 3092" xfId="8163" hidden="1" xr:uid="{00000000-0005-0000-0000-000004200000}"/>
    <cellStyle name="Comma [0] 3093" xfId="8309" hidden="1" xr:uid="{00000000-0005-0000-0000-000096200000}"/>
    <cellStyle name="Comma [0] 3094" xfId="8256" hidden="1" xr:uid="{00000000-0005-0000-0000-000061200000}"/>
    <cellStyle name="Comma [0] 3095" xfId="8195" hidden="1" xr:uid="{00000000-0005-0000-0000-000024200000}"/>
    <cellStyle name="Comma [0] 3096" xfId="8313" hidden="1" xr:uid="{00000000-0005-0000-0000-00009A200000}"/>
    <cellStyle name="Comma [0] 3097" xfId="8315" hidden="1" xr:uid="{00000000-0005-0000-0000-00009C200000}"/>
    <cellStyle name="Comma [0] 3098" xfId="8283" hidden="1" xr:uid="{00000000-0005-0000-0000-00007C200000}"/>
    <cellStyle name="Comma [0] 3099" xfId="8287" hidden="1" xr:uid="{00000000-0005-0000-0000-000080200000}"/>
    <cellStyle name="Comma [0] 31" xfId="32" hidden="1" xr:uid="{00000000-0005-0000-0000-000040000000}"/>
    <cellStyle name="Comma [0] 310" xfId="2658" hidden="1" xr:uid="{00000000-0005-0000-0000-0000830A0000}"/>
    <cellStyle name="Comma [0] 3100" xfId="8177" hidden="1" xr:uid="{00000000-0005-0000-0000-000012200000}"/>
    <cellStyle name="Comma [0] 3101" xfId="8275" hidden="1" xr:uid="{00000000-0005-0000-0000-000074200000}"/>
    <cellStyle name="Comma [0] 3102" xfId="8167" hidden="1" xr:uid="{00000000-0005-0000-0000-000008200000}"/>
    <cellStyle name="Comma [0] 3103" xfId="8319" hidden="1" xr:uid="{00000000-0005-0000-0000-0000A0200000}"/>
    <cellStyle name="Comma [0] 3104" xfId="8273" hidden="1" xr:uid="{00000000-0005-0000-0000-000072200000}"/>
    <cellStyle name="Comma [0] 3105" xfId="8242" hidden="1" xr:uid="{00000000-0005-0000-0000-000053200000}"/>
    <cellStyle name="Comma [0] 3106" xfId="8323" hidden="1" xr:uid="{00000000-0005-0000-0000-0000A4200000}"/>
    <cellStyle name="Comma [0] 3107" xfId="8325" hidden="1" xr:uid="{00000000-0005-0000-0000-0000A6200000}"/>
    <cellStyle name="Comma [0] 3108" xfId="8311" hidden="1" xr:uid="{00000000-0005-0000-0000-000098200000}"/>
    <cellStyle name="Comma [0] 3109" xfId="8298" hidden="1" xr:uid="{00000000-0005-0000-0000-00008B200000}"/>
    <cellStyle name="Comma [0] 311" xfId="2711" hidden="1" xr:uid="{00000000-0005-0000-0000-0000B80A0000}"/>
    <cellStyle name="Comma [0] 3110" xfId="8322" hidden="1" xr:uid="{00000000-0005-0000-0000-0000A3200000}"/>
    <cellStyle name="Comma [0] 3111" xfId="8288" hidden="1" xr:uid="{00000000-0005-0000-0000-000081200000}"/>
    <cellStyle name="Comma [0] 3112" xfId="8260" hidden="1" xr:uid="{00000000-0005-0000-0000-000065200000}"/>
    <cellStyle name="Comma [0] 3113" xfId="8327" hidden="1" xr:uid="{00000000-0005-0000-0000-0000A8200000}"/>
    <cellStyle name="Comma [0] 3114" xfId="8284" hidden="1" xr:uid="{00000000-0005-0000-0000-00007D200000}"/>
    <cellStyle name="Comma [0] 3115" xfId="8318" hidden="1" xr:uid="{00000000-0005-0000-0000-00009F200000}"/>
    <cellStyle name="Comma [0] 3116" xfId="8331" hidden="1" xr:uid="{00000000-0005-0000-0000-0000AC200000}"/>
    <cellStyle name="Comma [0] 3117" xfId="8333" hidden="1" xr:uid="{00000000-0005-0000-0000-0000AE200000}"/>
    <cellStyle name="Comma [0] 3118" xfId="8201" hidden="1" xr:uid="{00000000-0005-0000-0000-00002A200000}"/>
    <cellStyle name="Comma [0] 3119" xfId="8321" hidden="1" xr:uid="{00000000-0005-0000-0000-0000A2200000}"/>
    <cellStyle name="Comma [0] 312" xfId="2695" hidden="1" xr:uid="{00000000-0005-0000-0000-0000A80A0000}"/>
    <cellStyle name="Comma [0] 3120" xfId="8261" hidden="1" xr:uid="{00000000-0005-0000-0000-000066200000}"/>
    <cellStyle name="Comma [0] 3121" xfId="8295" hidden="1" xr:uid="{00000000-0005-0000-0000-000088200000}"/>
    <cellStyle name="Comma [0] 3122" xfId="8308" hidden="1" xr:uid="{00000000-0005-0000-0000-000095200000}"/>
    <cellStyle name="Comma [0] 3123" xfId="8336" hidden="1" xr:uid="{00000000-0005-0000-0000-0000B1200000}"/>
    <cellStyle name="Comma [0] 3124" xfId="8299" hidden="1" xr:uid="{00000000-0005-0000-0000-00008C200000}"/>
    <cellStyle name="Comma [0] 3125" xfId="8259" hidden="1" xr:uid="{00000000-0005-0000-0000-000064200000}"/>
    <cellStyle name="Comma [0] 3126" xfId="8338" hidden="1" xr:uid="{00000000-0005-0000-0000-0000B3200000}"/>
    <cellStyle name="Comma [0] 3127" xfId="8340" hidden="1" xr:uid="{00000000-0005-0000-0000-0000B5200000}"/>
    <cellStyle name="Comma [0] 3128" xfId="7852" hidden="1" xr:uid="{00000000-0005-0000-0000-0000CD1E0000}"/>
    <cellStyle name="Comma [0] 3129" xfId="7849" hidden="1" xr:uid="{00000000-0005-0000-0000-0000CA1E0000}"/>
    <cellStyle name="Comma [0] 313" xfId="2691" hidden="1" xr:uid="{00000000-0005-0000-0000-0000A40A0000}"/>
    <cellStyle name="Comma [0] 3130" xfId="8346" hidden="1" xr:uid="{00000000-0005-0000-0000-0000BB200000}"/>
    <cellStyle name="Comma [0] 3131" xfId="8352" hidden="1" xr:uid="{00000000-0005-0000-0000-0000C1200000}"/>
    <cellStyle name="Comma [0] 3132" xfId="8354" hidden="1" xr:uid="{00000000-0005-0000-0000-0000C3200000}"/>
    <cellStyle name="Comma [0] 3133" xfId="8345" hidden="1" xr:uid="{00000000-0005-0000-0000-0000BA200000}"/>
    <cellStyle name="Comma [0] 3134" xfId="8350" hidden="1" xr:uid="{00000000-0005-0000-0000-0000BF200000}"/>
    <cellStyle name="Comma [0] 3135" xfId="8356" hidden="1" xr:uid="{00000000-0005-0000-0000-0000C5200000}"/>
    <cellStyle name="Comma [0] 3136" xfId="8358" hidden="1" xr:uid="{00000000-0005-0000-0000-0000C7200000}"/>
    <cellStyle name="Comma [0] 3137" xfId="7875" hidden="1" xr:uid="{00000000-0005-0000-0000-0000E41E0000}"/>
    <cellStyle name="Comma [0] 3138" xfId="7877" hidden="1" xr:uid="{00000000-0005-0000-0000-0000E61E0000}"/>
    <cellStyle name="Comma [0] 3139" xfId="8369" hidden="1" xr:uid="{00000000-0005-0000-0000-0000D2200000}"/>
    <cellStyle name="Comma [0] 314" xfId="2762" hidden="1" xr:uid="{00000000-0005-0000-0000-0000EB0A0000}"/>
    <cellStyle name="Comma [0] 3140" xfId="8378" hidden="1" xr:uid="{00000000-0005-0000-0000-0000DB200000}"/>
    <cellStyle name="Comma [0] 3141" xfId="8389" hidden="1" xr:uid="{00000000-0005-0000-0000-0000E6200000}"/>
    <cellStyle name="Comma [0] 3142" xfId="8395" hidden="1" xr:uid="{00000000-0005-0000-0000-0000EC200000}"/>
    <cellStyle name="Comma [0] 3143" xfId="8377" hidden="1" xr:uid="{00000000-0005-0000-0000-0000DA200000}"/>
    <cellStyle name="Comma [0] 3144" xfId="8387" hidden="1" xr:uid="{00000000-0005-0000-0000-0000E4200000}"/>
    <cellStyle name="Comma [0] 3145" xfId="8407" hidden="1" xr:uid="{00000000-0005-0000-0000-0000F8200000}"/>
    <cellStyle name="Comma [0] 3146" xfId="8409" hidden="1" xr:uid="{00000000-0005-0000-0000-0000FA200000}"/>
    <cellStyle name="Comma [0] 3147" xfId="8360" hidden="1" xr:uid="{00000000-0005-0000-0000-0000C9200000}"/>
    <cellStyle name="Comma [0] 3148" xfId="7857" hidden="1" xr:uid="{00000000-0005-0000-0000-0000D21E0000}"/>
    <cellStyle name="Comma [0] 3149" xfId="8363" hidden="1" xr:uid="{00000000-0005-0000-0000-0000CC200000}"/>
    <cellStyle name="Comma [0] 315" xfId="2634" hidden="1" xr:uid="{00000000-0005-0000-0000-00006B0A0000}"/>
    <cellStyle name="Comma [0] 3150" xfId="7862" hidden="1" xr:uid="{00000000-0005-0000-0000-0000D71E0000}"/>
    <cellStyle name="Comma [0] 3151" xfId="7846" hidden="1" xr:uid="{00000000-0005-0000-0000-0000C71E0000}"/>
    <cellStyle name="Comma [0] 3152" xfId="8414" hidden="1" xr:uid="{00000000-0005-0000-0000-0000FF200000}"/>
    <cellStyle name="Comma [0] 3153" xfId="7855" hidden="1" xr:uid="{00000000-0005-0000-0000-0000D01E0000}"/>
    <cellStyle name="Comma [0] 3154" xfId="7876" hidden="1" xr:uid="{00000000-0005-0000-0000-0000E51E0000}"/>
    <cellStyle name="Comma [0] 3155" xfId="8426" hidden="1" xr:uid="{00000000-0005-0000-0000-00000B210000}"/>
    <cellStyle name="Comma [0] 3156" xfId="8428" hidden="1" xr:uid="{00000000-0005-0000-0000-00000D210000}"/>
    <cellStyle name="Comma [0] 3157" xfId="8417" hidden="1" xr:uid="{00000000-0005-0000-0000-000002210000}"/>
    <cellStyle name="Comma [0] 3158" xfId="8425" hidden="1" xr:uid="{00000000-0005-0000-0000-00000A210000}"/>
    <cellStyle name="Comma [0] 3159" xfId="7859" hidden="1" xr:uid="{00000000-0005-0000-0000-0000D41E0000}"/>
    <cellStyle name="Comma [0] 316" xfId="2069" hidden="1" xr:uid="{00000000-0005-0000-0000-000036080000}"/>
    <cellStyle name="Comma [0] 3160" xfId="8411" hidden="1" xr:uid="{00000000-0005-0000-0000-0000FC200000}"/>
    <cellStyle name="Comma [0] 3161" xfId="8444" hidden="1" xr:uid="{00000000-0005-0000-0000-00001D210000}"/>
    <cellStyle name="Comma [0] 3162" xfId="8452" hidden="1" xr:uid="{00000000-0005-0000-0000-000025210000}"/>
    <cellStyle name="Comma [0] 3163" xfId="8361" hidden="1" xr:uid="{00000000-0005-0000-0000-0000CA200000}"/>
    <cellStyle name="Comma [0] 3164" xfId="8440" hidden="1" xr:uid="{00000000-0005-0000-0000-000019210000}"/>
    <cellStyle name="Comma [0] 3165" xfId="8461" hidden="1" xr:uid="{00000000-0005-0000-0000-00002E210000}"/>
    <cellStyle name="Comma [0] 3166" xfId="8463" hidden="1" xr:uid="{00000000-0005-0000-0000-000030210000}"/>
    <cellStyle name="Comma [0] 3167" xfId="8422" hidden="1" xr:uid="{00000000-0005-0000-0000-000007210000}"/>
    <cellStyle name="Comma [0] 3168" xfId="8367" hidden="1" xr:uid="{00000000-0005-0000-0000-0000D0200000}"/>
    <cellStyle name="Comma [0] 3169" xfId="8420" hidden="1" xr:uid="{00000000-0005-0000-0000-000005210000}"/>
    <cellStyle name="Comma [0] 317" xfId="2770" hidden="1" xr:uid="{00000000-0005-0000-0000-0000F30A0000}"/>
    <cellStyle name="Comma [0] 3170" xfId="8404" hidden="1" xr:uid="{00000000-0005-0000-0000-0000F5200000}"/>
    <cellStyle name="Comma [0] 3171" xfId="8400" hidden="1" xr:uid="{00000000-0005-0000-0000-0000F1200000}"/>
    <cellStyle name="Comma [0] 3172" xfId="8471" hidden="1" xr:uid="{00000000-0005-0000-0000-000038210000}"/>
    <cellStyle name="Comma [0] 3173" xfId="8343" hidden="1" xr:uid="{00000000-0005-0000-0000-0000B8200000}"/>
    <cellStyle name="Comma [0] 3174" xfId="7825" hidden="1" xr:uid="{00000000-0005-0000-0000-0000B21E0000}"/>
    <cellStyle name="Comma [0] 3175" xfId="8479" hidden="1" xr:uid="{00000000-0005-0000-0000-000040210000}"/>
    <cellStyle name="Comma [0] 3176" xfId="8481" hidden="1" xr:uid="{00000000-0005-0000-0000-000042210000}"/>
    <cellStyle name="Comma [0] 3177" xfId="8430" hidden="1" xr:uid="{00000000-0005-0000-0000-00000F210000}"/>
    <cellStyle name="Comma [0] 3178" xfId="8406" hidden="1" xr:uid="{00000000-0005-0000-0000-0000F7200000}"/>
    <cellStyle name="Comma [0] 3179" xfId="8441" hidden="1" xr:uid="{00000000-0005-0000-0000-00001A210000}"/>
    <cellStyle name="Comma [0] 318" xfId="2772" hidden="1" xr:uid="{00000000-0005-0000-0000-0000F50A0000}"/>
    <cellStyle name="Comma [0] 3180" xfId="8373" hidden="1" xr:uid="{00000000-0005-0000-0000-0000D6200000}"/>
    <cellStyle name="Comma [0] 3181" xfId="8443" hidden="1" xr:uid="{00000000-0005-0000-0000-00001C210000}"/>
    <cellStyle name="Comma [0] 3182" xfId="8488" hidden="1" xr:uid="{00000000-0005-0000-0000-000049210000}"/>
    <cellStyle name="Comma [0] 3183" xfId="8431" hidden="1" xr:uid="{00000000-0005-0000-0000-000010210000}"/>
    <cellStyle name="Comma [0] 3184" xfId="8388" hidden="1" xr:uid="{00000000-0005-0000-0000-0000E5200000}"/>
    <cellStyle name="Comma [0] 3185" xfId="8494" hidden="1" xr:uid="{00000000-0005-0000-0000-00004F210000}"/>
    <cellStyle name="Comma [0] 3186" xfId="8496" hidden="1" xr:uid="{00000000-0005-0000-0000-000051210000}"/>
    <cellStyle name="Comma [0] 3187" xfId="8449" hidden="1" xr:uid="{00000000-0005-0000-0000-000022210000}"/>
    <cellStyle name="Comma [0] 3188" xfId="8455" hidden="1" xr:uid="{00000000-0005-0000-0000-000028210000}"/>
    <cellStyle name="Comma [0] 3189" xfId="8342" hidden="1" xr:uid="{00000000-0005-0000-0000-0000B7200000}"/>
    <cellStyle name="Comma [0] 319" xfId="2721" hidden="1" xr:uid="{00000000-0005-0000-0000-0000C20A0000}"/>
    <cellStyle name="Comma [0] 3190" xfId="8405" hidden="1" xr:uid="{00000000-0005-0000-0000-0000F6200000}"/>
    <cellStyle name="Comma [0] 3191" xfId="8413" hidden="1" xr:uid="{00000000-0005-0000-0000-0000FE200000}"/>
    <cellStyle name="Comma [0] 3192" xfId="8502" hidden="1" xr:uid="{00000000-0005-0000-0000-000057210000}"/>
    <cellStyle name="Comma [0] 3193" xfId="8416" hidden="1" xr:uid="{00000000-0005-0000-0000-000001210000}"/>
    <cellStyle name="Comma [0] 3194" xfId="8376" hidden="1" xr:uid="{00000000-0005-0000-0000-0000D9200000}"/>
    <cellStyle name="Comma [0] 3195" xfId="8507" hidden="1" xr:uid="{00000000-0005-0000-0000-00005C210000}"/>
    <cellStyle name="Comma [0] 3196" xfId="8509" hidden="1" xr:uid="{00000000-0005-0000-0000-00005E210000}"/>
    <cellStyle name="Comma [0] 3197" xfId="8468" hidden="1" xr:uid="{00000000-0005-0000-0000-000035210000}"/>
    <cellStyle name="Comma [0] 3198" xfId="8474" hidden="1" xr:uid="{00000000-0005-0000-0000-00003B210000}"/>
    <cellStyle name="Comma [0] 3199" xfId="8375" hidden="1" xr:uid="{00000000-0005-0000-0000-0000D8200000}"/>
    <cellStyle name="Comma [0] 32" xfId="78" hidden="1" xr:uid="{00000000-0005-0000-0000-00006E000000}"/>
    <cellStyle name="Comma [0] 320" xfId="2697" hidden="1" xr:uid="{00000000-0005-0000-0000-0000AA0A0000}"/>
    <cellStyle name="Comma [0] 3200" xfId="8456" hidden="1" xr:uid="{00000000-0005-0000-0000-000029210000}"/>
    <cellStyle name="Comma [0] 3201" xfId="8435" hidden="1" xr:uid="{00000000-0005-0000-0000-000014210000}"/>
    <cellStyle name="Comma [0] 3202" xfId="8513" hidden="1" xr:uid="{00000000-0005-0000-0000-000062210000}"/>
    <cellStyle name="Comma [0] 3203" xfId="8454" hidden="1" xr:uid="{00000000-0005-0000-0000-000027210000}"/>
    <cellStyle name="Comma [0] 3204" xfId="8392" hidden="1" xr:uid="{00000000-0005-0000-0000-0000E9200000}"/>
    <cellStyle name="Comma [0] 3205" xfId="8520" hidden="1" xr:uid="{00000000-0005-0000-0000-000069210000}"/>
    <cellStyle name="Comma [0] 3206" xfId="8522" hidden="1" xr:uid="{00000000-0005-0000-0000-00006B210000}"/>
    <cellStyle name="Comma [0] 3207" xfId="8486" hidden="1" xr:uid="{00000000-0005-0000-0000-000047210000}"/>
    <cellStyle name="Comma [0] 3208" xfId="8491" hidden="1" xr:uid="{00000000-0005-0000-0000-00004C210000}"/>
    <cellStyle name="Comma [0] 3209" xfId="7856" hidden="1" xr:uid="{00000000-0005-0000-0000-0000D11E0000}"/>
    <cellStyle name="Comma [0] 321" xfId="2732" hidden="1" xr:uid="{00000000-0005-0000-0000-0000CD0A0000}"/>
    <cellStyle name="Comma [0] 3210" xfId="8475" hidden="1" xr:uid="{00000000-0005-0000-0000-00003C210000}"/>
    <cellStyle name="Comma [0] 3211" xfId="8380" hidden="1" xr:uid="{00000000-0005-0000-0000-0000DD200000}"/>
    <cellStyle name="Comma [0] 3212" xfId="8526" hidden="1" xr:uid="{00000000-0005-0000-0000-00006F210000}"/>
    <cellStyle name="Comma [0] 3213" xfId="8473" hidden="1" xr:uid="{00000000-0005-0000-0000-00003A210000}"/>
    <cellStyle name="Comma [0] 3214" xfId="8412" hidden="1" xr:uid="{00000000-0005-0000-0000-0000FD200000}"/>
    <cellStyle name="Comma [0] 3215" xfId="8530" hidden="1" xr:uid="{00000000-0005-0000-0000-000073210000}"/>
    <cellStyle name="Comma [0] 3216" xfId="8532" hidden="1" xr:uid="{00000000-0005-0000-0000-000075210000}"/>
    <cellStyle name="Comma [0] 3217" xfId="8500" hidden="1" xr:uid="{00000000-0005-0000-0000-000055210000}"/>
    <cellStyle name="Comma [0] 3218" xfId="8504" hidden="1" xr:uid="{00000000-0005-0000-0000-000059210000}"/>
    <cellStyle name="Comma [0] 3219" xfId="8394" hidden="1" xr:uid="{00000000-0005-0000-0000-0000EB200000}"/>
    <cellStyle name="Comma [0] 322" xfId="2664" hidden="1" xr:uid="{00000000-0005-0000-0000-0000890A0000}"/>
    <cellStyle name="Comma [0] 3220" xfId="8492" hidden="1" xr:uid="{00000000-0005-0000-0000-00004D210000}"/>
    <cellStyle name="Comma [0] 3221" xfId="8384" hidden="1" xr:uid="{00000000-0005-0000-0000-0000E1200000}"/>
    <cellStyle name="Comma [0] 3222" xfId="8536" hidden="1" xr:uid="{00000000-0005-0000-0000-000079210000}"/>
    <cellStyle name="Comma [0] 3223" xfId="8490" hidden="1" xr:uid="{00000000-0005-0000-0000-00004B210000}"/>
    <cellStyle name="Comma [0] 3224" xfId="8459" hidden="1" xr:uid="{00000000-0005-0000-0000-00002C210000}"/>
    <cellStyle name="Comma [0] 3225" xfId="8540" hidden="1" xr:uid="{00000000-0005-0000-0000-00007D210000}"/>
    <cellStyle name="Comma [0] 3226" xfId="8542" hidden="1" xr:uid="{00000000-0005-0000-0000-00007F210000}"/>
    <cellStyle name="Comma [0] 3227" xfId="8528" hidden="1" xr:uid="{00000000-0005-0000-0000-000071210000}"/>
    <cellStyle name="Comma [0] 3228" xfId="8515" hidden="1" xr:uid="{00000000-0005-0000-0000-000064210000}"/>
    <cellStyle name="Comma [0] 3229" xfId="8539" hidden="1" xr:uid="{00000000-0005-0000-0000-00007C210000}"/>
    <cellStyle name="Comma [0] 323" xfId="2734" hidden="1" xr:uid="{00000000-0005-0000-0000-0000CF0A0000}"/>
    <cellStyle name="Comma [0] 3230" xfId="8505" hidden="1" xr:uid="{00000000-0005-0000-0000-00005A210000}"/>
    <cellStyle name="Comma [0] 3231" xfId="8477" hidden="1" xr:uid="{00000000-0005-0000-0000-00003E210000}"/>
    <cellStyle name="Comma [0] 3232" xfId="8544" hidden="1" xr:uid="{00000000-0005-0000-0000-000081210000}"/>
    <cellStyle name="Comma [0] 3233" xfId="8501" hidden="1" xr:uid="{00000000-0005-0000-0000-000056210000}"/>
    <cellStyle name="Comma [0] 3234" xfId="8535" hidden="1" xr:uid="{00000000-0005-0000-0000-000078210000}"/>
    <cellStyle name="Comma [0] 3235" xfId="8548" hidden="1" xr:uid="{00000000-0005-0000-0000-000085210000}"/>
    <cellStyle name="Comma [0] 3236" xfId="8550" hidden="1" xr:uid="{00000000-0005-0000-0000-000087210000}"/>
    <cellStyle name="Comma [0] 3237" xfId="8418" hidden="1" xr:uid="{00000000-0005-0000-0000-000003210000}"/>
    <cellStyle name="Comma [0] 3238" xfId="8538" hidden="1" xr:uid="{00000000-0005-0000-0000-00007B210000}"/>
    <cellStyle name="Comma [0] 3239" xfId="8478" hidden="1" xr:uid="{00000000-0005-0000-0000-00003F210000}"/>
    <cellStyle name="Comma [0] 324" xfId="2779" hidden="1" xr:uid="{00000000-0005-0000-0000-0000FC0A0000}"/>
    <cellStyle name="Comma [0] 3240" xfId="8512" hidden="1" xr:uid="{00000000-0005-0000-0000-000061210000}"/>
    <cellStyle name="Comma [0] 3241" xfId="8525" hidden="1" xr:uid="{00000000-0005-0000-0000-00006E210000}"/>
    <cellStyle name="Comma [0] 3242" xfId="8553" hidden="1" xr:uid="{00000000-0005-0000-0000-00008A210000}"/>
    <cellStyle name="Comma [0] 3243" xfId="8516" hidden="1" xr:uid="{00000000-0005-0000-0000-000065210000}"/>
    <cellStyle name="Comma [0] 3244" xfId="8476" hidden="1" xr:uid="{00000000-0005-0000-0000-00003D210000}"/>
    <cellStyle name="Comma [0] 3245" xfId="8555" hidden="1" xr:uid="{00000000-0005-0000-0000-00008C210000}"/>
    <cellStyle name="Comma [0] 3246" xfId="8557" hidden="1" xr:uid="{00000000-0005-0000-0000-00008E210000}"/>
    <cellStyle name="Comma [0] 3247" xfId="7910" hidden="1" xr:uid="{00000000-0005-0000-0000-0000071F0000}"/>
    <cellStyle name="Comma [0] 3248" xfId="7866" hidden="1" xr:uid="{00000000-0005-0000-0000-0000DB1E0000}"/>
    <cellStyle name="Comma [0] 3249" xfId="8563" hidden="1" xr:uid="{00000000-0005-0000-0000-000094210000}"/>
    <cellStyle name="Comma [0] 325" xfId="2722" hidden="1" xr:uid="{00000000-0005-0000-0000-0000C30A0000}"/>
    <cellStyle name="Comma [0] 3250" xfId="8569" hidden="1" xr:uid="{00000000-0005-0000-0000-00009A210000}"/>
    <cellStyle name="Comma [0] 3251" xfId="8571" hidden="1" xr:uid="{00000000-0005-0000-0000-00009C210000}"/>
    <cellStyle name="Comma [0] 3252" xfId="8562" hidden="1" xr:uid="{00000000-0005-0000-0000-000093210000}"/>
    <cellStyle name="Comma [0] 3253" xfId="8567" hidden="1" xr:uid="{00000000-0005-0000-0000-000098210000}"/>
    <cellStyle name="Comma [0] 3254" xfId="8573" hidden="1" xr:uid="{00000000-0005-0000-0000-00009E210000}"/>
    <cellStyle name="Comma [0] 3255" xfId="8575" hidden="1" xr:uid="{00000000-0005-0000-0000-0000A0210000}"/>
    <cellStyle name="Comma [0] 3256" xfId="7867" hidden="1" xr:uid="{00000000-0005-0000-0000-0000DC1E0000}"/>
    <cellStyle name="Comma [0] 3257" xfId="7845" hidden="1" xr:uid="{00000000-0005-0000-0000-0000C61E0000}"/>
    <cellStyle name="Comma [0] 3258" xfId="8586" hidden="1" xr:uid="{00000000-0005-0000-0000-0000AB210000}"/>
    <cellStyle name="Comma [0] 3259" xfId="8595" hidden="1" xr:uid="{00000000-0005-0000-0000-0000B4210000}"/>
    <cellStyle name="Comma [0] 326" xfId="2679" hidden="1" xr:uid="{00000000-0005-0000-0000-0000980A0000}"/>
    <cellStyle name="Comma [0] 3260" xfId="8606" hidden="1" xr:uid="{00000000-0005-0000-0000-0000BF210000}"/>
    <cellStyle name="Comma [0] 3261" xfId="8612" hidden="1" xr:uid="{00000000-0005-0000-0000-0000C5210000}"/>
    <cellStyle name="Comma [0] 3262" xfId="8594" hidden="1" xr:uid="{00000000-0005-0000-0000-0000B3210000}"/>
    <cellStyle name="Comma [0] 3263" xfId="8604" hidden="1" xr:uid="{00000000-0005-0000-0000-0000BD210000}"/>
    <cellStyle name="Comma [0] 3264" xfId="8624" hidden="1" xr:uid="{00000000-0005-0000-0000-0000D1210000}"/>
    <cellStyle name="Comma [0] 3265" xfId="8626" hidden="1" xr:uid="{00000000-0005-0000-0000-0000D3210000}"/>
    <cellStyle name="Comma [0] 3266" xfId="8577" hidden="1" xr:uid="{00000000-0005-0000-0000-0000A2210000}"/>
    <cellStyle name="Comma [0] 3267" xfId="7833" hidden="1" xr:uid="{00000000-0005-0000-0000-0000BA1E0000}"/>
    <cellStyle name="Comma [0] 3268" xfId="8580" hidden="1" xr:uid="{00000000-0005-0000-0000-0000A5210000}"/>
    <cellStyle name="Comma [0] 3269" xfId="7844" hidden="1" xr:uid="{00000000-0005-0000-0000-0000C51E0000}"/>
    <cellStyle name="Comma [0] 327" xfId="2785" hidden="1" xr:uid="{00000000-0005-0000-0000-0000020B0000}"/>
    <cellStyle name="Comma [0] 3270" xfId="7843" hidden="1" xr:uid="{00000000-0005-0000-0000-0000C41E0000}"/>
    <cellStyle name="Comma [0] 3271" xfId="8631" hidden="1" xr:uid="{00000000-0005-0000-0000-0000D8210000}"/>
    <cellStyle name="Comma [0] 3272" xfId="7919" hidden="1" xr:uid="{00000000-0005-0000-0000-0000101F0000}"/>
    <cellStyle name="Comma [0] 3273" xfId="8120" hidden="1" xr:uid="{00000000-0005-0000-0000-0000D91F0000}"/>
    <cellStyle name="Comma [0] 3274" xfId="8643" hidden="1" xr:uid="{00000000-0005-0000-0000-0000E4210000}"/>
    <cellStyle name="Comma [0] 3275" xfId="8645" hidden="1" xr:uid="{00000000-0005-0000-0000-0000E6210000}"/>
    <cellStyle name="Comma [0] 3276" xfId="8634" hidden="1" xr:uid="{00000000-0005-0000-0000-0000DB210000}"/>
    <cellStyle name="Comma [0] 3277" xfId="8642" hidden="1" xr:uid="{00000000-0005-0000-0000-0000E3210000}"/>
    <cellStyle name="Comma [0] 3278" xfId="8129" hidden="1" xr:uid="{00000000-0005-0000-0000-0000E21F0000}"/>
    <cellStyle name="Comma [0] 3279" xfId="8628" hidden="1" xr:uid="{00000000-0005-0000-0000-0000D5210000}"/>
    <cellStyle name="Comma [0] 328" xfId="2787" hidden="1" xr:uid="{00000000-0005-0000-0000-0000040B0000}"/>
    <cellStyle name="Comma [0] 3280" xfId="8661" hidden="1" xr:uid="{00000000-0005-0000-0000-0000F6210000}"/>
    <cellStyle name="Comma [0] 3281" xfId="8669" hidden="1" xr:uid="{00000000-0005-0000-0000-0000FE210000}"/>
    <cellStyle name="Comma [0] 3282" xfId="8578" hidden="1" xr:uid="{00000000-0005-0000-0000-0000A3210000}"/>
    <cellStyle name="Comma [0] 3283" xfId="8657" hidden="1" xr:uid="{00000000-0005-0000-0000-0000F2210000}"/>
    <cellStyle name="Comma [0] 3284" xfId="8678" hidden="1" xr:uid="{00000000-0005-0000-0000-000007220000}"/>
    <cellStyle name="Comma [0] 3285" xfId="8680" hidden="1" xr:uid="{00000000-0005-0000-0000-000009220000}"/>
    <cellStyle name="Comma [0] 3286" xfId="8639" hidden="1" xr:uid="{00000000-0005-0000-0000-0000E0210000}"/>
    <cellStyle name="Comma [0] 3287" xfId="8584" hidden="1" xr:uid="{00000000-0005-0000-0000-0000A9210000}"/>
    <cellStyle name="Comma [0] 3288" xfId="8637" hidden="1" xr:uid="{00000000-0005-0000-0000-0000DE210000}"/>
    <cellStyle name="Comma [0] 3289" xfId="8621" hidden="1" xr:uid="{00000000-0005-0000-0000-0000CE210000}"/>
    <cellStyle name="Comma [0] 329" xfId="2740" hidden="1" xr:uid="{00000000-0005-0000-0000-0000D50A0000}"/>
    <cellStyle name="Comma [0] 3290" xfId="8617" hidden="1" xr:uid="{00000000-0005-0000-0000-0000CA210000}"/>
    <cellStyle name="Comma [0] 3291" xfId="8688" hidden="1" xr:uid="{00000000-0005-0000-0000-000011220000}"/>
    <cellStyle name="Comma [0] 3292" xfId="8560" hidden="1" xr:uid="{00000000-0005-0000-0000-000091210000}"/>
    <cellStyle name="Comma [0] 3293" xfId="7868" hidden="1" xr:uid="{00000000-0005-0000-0000-0000DD1E0000}"/>
    <cellStyle name="Comma [0] 3294" xfId="8696" hidden="1" xr:uid="{00000000-0005-0000-0000-000019220000}"/>
    <cellStyle name="Comma [0] 3295" xfId="8698" hidden="1" xr:uid="{00000000-0005-0000-0000-00001B220000}"/>
    <cellStyle name="Comma [0] 3296" xfId="8647" hidden="1" xr:uid="{00000000-0005-0000-0000-0000E8210000}"/>
    <cellStyle name="Comma [0] 3297" xfId="8623" hidden="1" xr:uid="{00000000-0005-0000-0000-0000D0210000}"/>
    <cellStyle name="Comma [0] 3298" xfId="8658" hidden="1" xr:uid="{00000000-0005-0000-0000-0000F3210000}"/>
    <cellStyle name="Comma [0] 3299" xfId="8590" hidden="1" xr:uid="{00000000-0005-0000-0000-0000AF210000}"/>
    <cellStyle name="Comma [0] 33" xfId="80" hidden="1" xr:uid="{00000000-0005-0000-0000-000070000000}"/>
    <cellStyle name="Comma [0] 330" xfId="2746" hidden="1" xr:uid="{00000000-0005-0000-0000-0000DB0A0000}"/>
    <cellStyle name="Comma [0] 3300" xfId="8660" hidden="1" xr:uid="{00000000-0005-0000-0000-0000F5210000}"/>
    <cellStyle name="Comma [0] 3301" xfId="8705" hidden="1" xr:uid="{00000000-0005-0000-0000-000022220000}"/>
    <cellStyle name="Comma [0] 3302" xfId="8648" hidden="1" xr:uid="{00000000-0005-0000-0000-0000E9210000}"/>
    <cellStyle name="Comma [0] 3303" xfId="8605" hidden="1" xr:uid="{00000000-0005-0000-0000-0000BE210000}"/>
    <cellStyle name="Comma [0] 3304" xfId="8711" hidden="1" xr:uid="{00000000-0005-0000-0000-000028220000}"/>
    <cellStyle name="Comma [0] 3305" xfId="8713" hidden="1" xr:uid="{00000000-0005-0000-0000-00002A220000}"/>
    <cellStyle name="Comma [0] 3306" xfId="8666" hidden="1" xr:uid="{00000000-0005-0000-0000-0000FB210000}"/>
    <cellStyle name="Comma [0] 3307" xfId="8672" hidden="1" xr:uid="{00000000-0005-0000-0000-000001220000}"/>
    <cellStyle name="Comma [0] 3308" xfId="8559" hidden="1" xr:uid="{00000000-0005-0000-0000-000090210000}"/>
    <cellStyle name="Comma [0] 3309" xfId="8622" hidden="1" xr:uid="{00000000-0005-0000-0000-0000CF210000}"/>
    <cellStyle name="Comma [0] 331" xfId="2633" hidden="1" xr:uid="{00000000-0005-0000-0000-00006A0A0000}"/>
    <cellStyle name="Comma [0] 3310" xfId="8630" hidden="1" xr:uid="{00000000-0005-0000-0000-0000D7210000}"/>
    <cellStyle name="Comma [0] 3311" xfId="8719" hidden="1" xr:uid="{00000000-0005-0000-0000-000030220000}"/>
    <cellStyle name="Comma [0] 3312" xfId="8633" hidden="1" xr:uid="{00000000-0005-0000-0000-0000DA210000}"/>
    <cellStyle name="Comma [0] 3313" xfId="8593" hidden="1" xr:uid="{00000000-0005-0000-0000-0000B2210000}"/>
    <cellStyle name="Comma [0] 3314" xfId="8724" hidden="1" xr:uid="{00000000-0005-0000-0000-000035220000}"/>
    <cellStyle name="Comma [0] 3315" xfId="8726" hidden="1" xr:uid="{00000000-0005-0000-0000-000037220000}"/>
    <cellStyle name="Comma [0] 3316" xfId="8685" hidden="1" xr:uid="{00000000-0005-0000-0000-00000E220000}"/>
    <cellStyle name="Comma [0] 3317" xfId="8691" hidden="1" xr:uid="{00000000-0005-0000-0000-000014220000}"/>
    <cellStyle name="Comma [0] 3318" xfId="8592" hidden="1" xr:uid="{00000000-0005-0000-0000-0000B1210000}"/>
    <cellStyle name="Comma [0] 3319" xfId="8673" hidden="1" xr:uid="{00000000-0005-0000-0000-000002220000}"/>
    <cellStyle name="Comma [0] 332" xfId="2696" hidden="1" xr:uid="{00000000-0005-0000-0000-0000A90A0000}"/>
    <cellStyle name="Comma [0] 3320" xfId="8652" hidden="1" xr:uid="{00000000-0005-0000-0000-0000ED210000}"/>
    <cellStyle name="Comma [0] 3321" xfId="8730" hidden="1" xr:uid="{00000000-0005-0000-0000-00003B220000}"/>
    <cellStyle name="Comma [0] 3322" xfId="8671" hidden="1" xr:uid="{00000000-0005-0000-0000-000000220000}"/>
    <cellStyle name="Comma [0] 3323" xfId="8609" hidden="1" xr:uid="{00000000-0005-0000-0000-0000C2210000}"/>
    <cellStyle name="Comma [0] 3324" xfId="8737" hidden="1" xr:uid="{00000000-0005-0000-0000-000042220000}"/>
    <cellStyle name="Comma [0] 3325" xfId="8739" hidden="1" xr:uid="{00000000-0005-0000-0000-000044220000}"/>
    <cellStyle name="Comma [0] 3326" xfId="8703" hidden="1" xr:uid="{00000000-0005-0000-0000-000020220000}"/>
    <cellStyle name="Comma [0] 3327" xfId="8708" hidden="1" xr:uid="{00000000-0005-0000-0000-000025220000}"/>
    <cellStyle name="Comma [0] 3328" xfId="8138" hidden="1" xr:uid="{00000000-0005-0000-0000-0000EB1F0000}"/>
    <cellStyle name="Comma [0] 3329" xfId="8692" hidden="1" xr:uid="{00000000-0005-0000-0000-000015220000}"/>
    <cellStyle name="Comma [0] 333" xfId="2704" hidden="1" xr:uid="{00000000-0005-0000-0000-0000B10A0000}"/>
    <cellStyle name="Comma [0] 3330" xfId="8597" hidden="1" xr:uid="{00000000-0005-0000-0000-0000B6210000}"/>
    <cellStyle name="Comma [0] 3331" xfId="8743" hidden="1" xr:uid="{00000000-0005-0000-0000-000048220000}"/>
    <cellStyle name="Comma [0] 3332" xfId="8690" hidden="1" xr:uid="{00000000-0005-0000-0000-000013220000}"/>
    <cellStyle name="Comma [0] 3333" xfId="8629" hidden="1" xr:uid="{00000000-0005-0000-0000-0000D6210000}"/>
    <cellStyle name="Comma [0] 3334" xfId="8747" hidden="1" xr:uid="{00000000-0005-0000-0000-00004C220000}"/>
    <cellStyle name="Comma [0] 3335" xfId="8749" hidden="1" xr:uid="{00000000-0005-0000-0000-00004E220000}"/>
    <cellStyle name="Comma [0] 3336" xfId="8717" hidden="1" xr:uid="{00000000-0005-0000-0000-00002E220000}"/>
    <cellStyle name="Comma [0] 3337" xfId="8721" hidden="1" xr:uid="{00000000-0005-0000-0000-000032220000}"/>
    <cellStyle name="Comma [0] 3338" xfId="8611" hidden="1" xr:uid="{00000000-0005-0000-0000-0000C4210000}"/>
    <cellStyle name="Comma [0] 3339" xfId="8709" hidden="1" xr:uid="{00000000-0005-0000-0000-000026220000}"/>
    <cellStyle name="Comma [0] 334" xfId="2793" hidden="1" xr:uid="{00000000-0005-0000-0000-00000A0B0000}"/>
    <cellStyle name="Comma [0] 3340" xfId="8601" hidden="1" xr:uid="{00000000-0005-0000-0000-0000BA210000}"/>
    <cellStyle name="Comma [0] 3341" xfId="8753" hidden="1" xr:uid="{00000000-0005-0000-0000-000052220000}"/>
    <cellStyle name="Comma [0] 3342" xfId="8707" hidden="1" xr:uid="{00000000-0005-0000-0000-000024220000}"/>
    <cellStyle name="Comma [0] 3343" xfId="8676" hidden="1" xr:uid="{00000000-0005-0000-0000-000005220000}"/>
    <cellStyle name="Comma [0] 3344" xfId="8757" hidden="1" xr:uid="{00000000-0005-0000-0000-000056220000}"/>
    <cellStyle name="Comma [0] 3345" xfId="8759" hidden="1" xr:uid="{00000000-0005-0000-0000-000058220000}"/>
    <cellStyle name="Comma [0] 3346" xfId="8745" hidden="1" xr:uid="{00000000-0005-0000-0000-00004A220000}"/>
    <cellStyle name="Comma [0] 3347" xfId="8732" hidden="1" xr:uid="{00000000-0005-0000-0000-00003D220000}"/>
    <cellStyle name="Comma [0] 3348" xfId="8756" hidden="1" xr:uid="{00000000-0005-0000-0000-000055220000}"/>
    <cellStyle name="Comma [0] 3349" xfId="8722" hidden="1" xr:uid="{00000000-0005-0000-0000-000033220000}"/>
    <cellStyle name="Comma [0] 335" xfId="2707" hidden="1" xr:uid="{00000000-0005-0000-0000-0000B40A0000}"/>
    <cellStyle name="Comma [0] 3350" xfId="8694" hidden="1" xr:uid="{00000000-0005-0000-0000-000017220000}"/>
    <cellStyle name="Comma [0] 3351" xfId="8761" hidden="1" xr:uid="{00000000-0005-0000-0000-00005A220000}"/>
    <cellStyle name="Comma [0] 3352" xfId="8718" hidden="1" xr:uid="{00000000-0005-0000-0000-00002F220000}"/>
    <cellStyle name="Comma [0] 3353" xfId="8752" hidden="1" xr:uid="{00000000-0005-0000-0000-000051220000}"/>
    <cellStyle name="Comma [0] 3354" xfId="8765" hidden="1" xr:uid="{00000000-0005-0000-0000-00005E220000}"/>
    <cellStyle name="Comma [0] 3355" xfId="8767" hidden="1" xr:uid="{00000000-0005-0000-0000-000060220000}"/>
    <cellStyle name="Comma [0] 3356" xfId="8635" hidden="1" xr:uid="{00000000-0005-0000-0000-0000DC210000}"/>
    <cellStyle name="Comma [0] 3357" xfId="8755" hidden="1" xr:uid="{00000000-0005-0000-0000-000054220000}"/>
    <cellStyle name="Comma [0] 3358" xfId="8695" hidden="1" xr:uid="{00000000-0005-0000-0000-000018220000}"/>
    <cellStyle name="Comma [0] 3359" xfId="8729" hidden="1" xr:uid="{00000000-0005-0000-0000-00003A220000}"/>
    <cellStyle name="Comma [0] 336" xfId="2667" hidden="1" xr:uid="{00000000-0005-0000-0000-00008C0A0000}"/>
    <cellStyle name="Comma [0] 3360" xfId="8742" hidden="1" xr:uid="{00000000-0005-0000-0000-000047220000}"/>
    <cellStyle name="Comma [0] 3361" xfId="8770" hidden="1" xr:uid="{00000000-0005-0000-0000-000063220000}"/>
    <cellStyle name="Comma [0] 3362" xfId="8733" hidden="1" xr:uid="{00000000-0005-0000-0000-00003E220000}"/>
    <cellStyle name="Comma [0] 3363" xfId="8693" hidden="1" xr:uid="{00000000-0005-0000-0000-000016220000}"/>
    <cellStyle name="Comma [0] 3364" xfId="8772" hidden="1" xr:uid="{00000000-0005-0000-0000-000065220000}"/>
    <cellStyle name="Comma [0] 3365" xfId="8774" hidden="1" xr:uid="{00000000-0005-0000-0000-000067220000}"/>
    <cellStyle name="Comma [0] 3366" xfId="5254" hidden="1" xr:uid="{00000000-0005-0000-0000-0000A7140000}"/>
    <cellStyle name="Comma [0] 3367" xfId="5206" hidden="1" xr:uid="{00000000-0005-0000-0000-000077140000}"/>
    <cellStyle name="Comma [0] 3368" xfId="5202" hidden="1" xr:uid="{00000000-0005-0000-0000-000073140000}"/>
    <cellStyle name="Comma [0] 3369" xfId="8779" hidden="1" xr:uid="{00000000-0005-0000-0000-00006C220000}"/>
    <cellStyle name="Comma [0] 337" xfId="2798" hidden="1" xr:uid="{00000000-0005-0000-0000-00000F0B0000}"/>
    <cellStyle name="Comma [0] 3370" xfId="8781" hidden="1" xr:uid="{00000000-0005-0000-0000-00006E220000}"/>
    <cellStyle name="Comma [0] 3371" xfId="5231" hidden="1" xr:uid="{00000000-0005-0000-0000-000090140000}"/>
    <cellStyle name="Comma [0] 3372" xfId="8777" hidden="1" xr:uid="{00000000-0005-0000-0000-00006A220000}"/>
    <cellStyle name="Comma [0] 3373" xfId="8783" hidden="1" xr:uid="{00000000-0005-0000-0000-000070220000}"/>
    <cellStyle name="Comma [0] 3374" xfId="8785" hidden="1" xr:uid="{00000000-0005-0000-0000-000072220000}"/>
    <cellStyle name="Comma [0] 3375" xfId="5272" hidden="1" xr:uid="{00000000-0005-0000-0000-0000B9140000}"/>
    <cellStyle name="Comma [0] 3376" xfId="7822" hidden="1" xr:uid="{00000000-0005-0000-0000-0000AF1E0000}"/>
    <cellStyle name="Comma [0] 3377" xfId="8796" hidden="1" xr:uid="{00000000-0005-0000-0000-00007D220000}"/>
    <cellStyle name="Comma [0] 3378" xfId="8805" hidden="1" xr:uid="{00000000-0005-0000-0000-000086220000}"/>
    <cellStyle name="Comma [0] 3379" xfId="8816" hidden="1" xr:uid="{00000000-0005-0000-0000-000091220000}"/>
    <cellStyle name="Comma [0] 338" xfId="2800" hidden="1" xr:uid="{00000000-0005-0000-0000-0000110B0000}"/>
    <cellStyle name="Comma [0] 3380" xfId="8822" hidden="1" xr:uid="{00000000-0005-0000-0000-000097220000}"/>
    <cellStyle name="Comma [0] 3381" xfId="8804" hidden="1" xr:uid="{00000000-0005-0000-0000-000085220000}"/>
    <cellStyle name="Comma [0] 3382" xfId="8814" hidden="1" xr:uid="{00000000-0005-0000-0000-00008F220000}"/>
    <cellStyle name="Comma [0] 3383" xfId="8834" hidden="1" xr:uid="{00000000-0005-0000-0000-0000A3220000}"/>
    <cellStyle name="Comma [0] 3384" xfId="8836" hidden="1" xr:uid="{00000000-0005-0000-0000-0000A5220000}"/>
    <cellStyle name="Comma [0] 3385" xfId="8787" hidden="1" xr:uid="{00000000-0005-0000-0000-000074220000}"/>
    <cellStyle name="Comma [0] 3386" xfId="6443" hidden="1" xr:uid="{00000000-0005-0000-0000-00004C190000}"/>
    <cellStyle name="Comma [0] 3387" xfId="8790" hidden="1" xr:uid="{00000000-0005-0000-0000-000077220000}"/>
    <cellStyle name="Comma [0] 3388" xfId="5274" hidden="1" xr:uid="{00000000-0005-0000-0000-0000BB140000}"/>
    <cellStyle name="Comma [0] 3389" xfId="5256" hidden="1" xr:uid="{00000000-0005-0000-0000-0000A9140000}"/>
    <cellStyle name="Comma [0] 339" xfId="2759" hidden="1" xr:uid="{00000000-0005-0000-0000-0000E80A0000}"/>
    <cellStyle name="Comma [0] 3390" xfId="8841" hidden="1" xr:uid="{00000000-0005-0000-0000-0000AA220000}"/>
    <cellStyle name="Comma [0] 3391" xfId="7823" hidden="1" xr:uid="{00000000-0005-0000-0000-0000B01E0000}"/>
    <cellStyle name="Comma [0] 3392" xfId="6657" hidden="1" xr:uid="{00000000-0005-0000-0000-0000221A0000}"/>
    <cellStyle name="Comma [0] 3393" xfId="8853" hidden="1" xr:uid="{00000000-0005-0000-0000-0000B6220000}"/>
    <cellStyle name="Comma [0] 3394" xfId="8855" hidden="1" xr:uid="{00000000-0005-0000-0000-0000B8220000}"/>
    <cellStyle name="Comma [0] 3395" xfId="8844" hidden="1" xr:uid="{00000000-0005-0000-0000-0000AD220000}"/>
    <cellStyle name="Comma [0] 3396" xfId="8852" hidden="1" xr:uid="{00000000-0005-0000-0000-0000B5220000}"/>
    <cellStyle name="Comma [0] 3397" xfId="5273" hidden="1" xr:uid="{00000000-0005-0000-0000-0000BA140000}"/>
    <cellStyle name="Comma [0] 3398" xfId="8838" hidden="1" xr:uid="{00000000-0005-0000-0000-0000A7220000}"/>
    <cellStyle name="Comma [0] 3399" xfId="8871" hidden="1" xr:uid="{00000000-0005-0000-0000-0000C8220000}"/>
    <cellStyle name="Comma [0] 34" xfId="82" hidden="1" xr:uid="{00000000-0005-0000-0000-000072000000}"/>
    <cellStyle name="Comma [0] 340" xfId="2765" hidden="1" xr:uid="{00000000-0005-0000-0000-0000EE0A0000}"/>
    <cellStyle name="Comma [0] 3400" xfId="8879" hidden="1" xr:uid="{00000000-0005-0000-0000-0000D0220000}"/>
    <cellStyle name="Comma [0] 3401" xfId="8788" hidden="1" xr:uid="{00000000-0005-0000-0000-000075220000}"/>
    <cellStyle name="Comma [0] 3402" xfId="8867" hidden="1" xr:uid="{00000000-0005-0000-0000-0000C4220000}"/>
    <cellStyle name="Comma [0] 3403" xfId="8888" hidden="1" xr:uid="{00000000-0005-0000-0000-0000D9220000}"/>
    <cellStyle name="Comma [0] 3404" xfId="8890" hidden="1" xr:uid="{00000000-0005-0000-0000-0000DB220000}"/>
    <cellStyle name="Comma [0] 3405" xfId="8849" hidden="1" xr:uid="{00000000-0005-0000-0000-0000B2220000}"/>
    <cellStyle name="Comma [0] 3406" xfId="8794" hidden="1" xr:uid="{00000000-0005-0000-0000-00007B220000}"/>
    <cellStyle name="Comma [0] 3407" xfId="8847" hidden="1" xr:uid="{00000000-0005-0000-0000-0000B0220000}"/>
    <cellStyle name="Comma [0] 3408" xfId="8831" hidden="1" xr:uid="{00000000-0005-0000-0000-0000A0220000}"/>
    <cellStyle name="Comma [0] 3409" xfId="8827" hidden="1" xr:uid="{00000000-0005-0000-0000-00009C220000}"/>
    <cellStyle name="Comma [0] 341" xfId="2666" hidden="1" xr:uid="{00000000-0005-0000-0000-00008B0A0000}"/>
    <cellStyle name="Comma [0] 3410" xfId="8898" hidden="1" xr:uid="{00000000-0005-0000-0000-0000E3220000}"/>
    <cellStyle name="Comma [0] 3411" xfId="5283" hidden="1" xr:uid="{00000000-0005-0000-0000-0000C4140000}"/>
    <cellStyle name="Comma [0] 3412" xfId="5204" hidden="1" xr:uid="{00000000-0005-0000-0000-000075140000}"/>
    <cellStyle name="Comma [0] 3413" xfId="8906" hidden="1" xr:uid="{00000000-0005-0000-0000-0000EB220000}"/>
    <cellStyle name="Comma [0] 3414" xfId="8908" hidden="1" xr:uid="{00000000-0005-0000-0000-0000ED220000}"/>
    <cellStyle name="Comma [0] 3415" xfId="8857" hidden="1" xr:uid="{00000000-0005-0000-0000-0000BA220000}"/>
    <cellStyle name="Comma [0] 3416" xfId="8833" hidden="1" xr:uid="{00000000-0005-0000-0000-0000A2220000}"/>
    <cellStyle name="Comma [0] 3417" xfId="8868" hidden="1" xr:uid="{00000000-0005-0000-0000-0000C5220000}"/>
    <cellStyle name="Comma [0] 3418" xfId="8800" hidden="1" xr:uid="{00000000-0005-0000-0000-000081220000}"/>
    <cellStyle name="Comma [0] 3419" xfId="8870" hidden="1" xr:uid="{00000000-0005-0000-0000-0000C7220000}"/>
    <cellStyle name="Comma [0] 342" xfId="2747" hidden="1" xr:uid="{00000000-0005-0000-0000-0000DC0A0000}"/>
    <cellStyle name="Comma [0] 3420" xfId="8915" hidden="1" xr:uid="{00000000-0005-0000-0000-0000F4220000}"/>
    <cellStyle name="Comma [0] 3421" xfId="8858" hidden="1" xr:uid="{00000000-0005-0000-0000-0000BB220000}"/>
    <cellStyle name="Comma [0] 3422" xfId="8815" hidden="1" xr:uid="{00000000-0005-0000-0000-000090220000}"/>
    <cellStyle name="Comma [0] 3423" xfId="8921" hidden="1" xr:uid="{00000000-0005-0000-0000-0000FA220000}"/>
    <cellStyle name="Comma [0] 3424" xfId="8923" hidden="1" xr:uid="{00000000-0005-0000-0000-0000FC220000}"/>
    <cellStyle name="Comma [0] 3425" xfId="8876" hidden="1" xr:uid="{00000000-0005-0000-0000-0000CD220000}"/>
    <cellStyle name="Comma [0] 3426" xfId="8882" hidden="1" xr:uid="{00000000-0005-0000-0000-0000D3220000}"/>
    <cellStyle name="Comma [0] 3427" xfId="5222" hidden="1" xr:uid="{00000000-0005-0000-0000-000087140000}"/>
    <cellStyle name="Comma [0] 3428" xfId="8832" hidden="1" xr:uid="{00000000-0005-0000-0000-0000A1220000}"/>
    <cellStyle name="Comma [0] 3429" xfId="8840" hidden="1" xr:uid="{00000000-0005-0000-0000-0000A9220000}"/>
    <cellStyle name="Comma [0] 343" xfId="2726" hidden="1" xr:uid="{00000000-0005-0000-0000-0000C70A0000}"/>
    <cellStyle name="Comma [0] 3430" xfId="8929" hidden="1" xr:uid="{00000000-0005-0000-0000-000002230000}"/>
    <cellStyle name="Comma [0] 3431" xfId="8843" hidden="1" xr:uid="{00000000-0005-0000-0000-0000AC220000}"/>
    <cellStyle name="Comma [0] 3432" xfId="8803" hidden="1" xr:uid="{00000000-0005-0000-0000-000084220000}"/>
    <cellStyle name="Comma [0] 3433" xfId="8934" hidden="1" xr:uid="{00000000-0005-0000-0000-000007230000}"/>
    <cellStyle name="Comma [0] 3434" xfId="8936" hidden="1" xr:uid="{00000000-0005-0000-0000-000009230000}"/>
    <cellStyle name="Comma [0] 3435" xfId="8895" hidden="1" xr:uid="{00000000-0005-0000-0000-0000E0220000}"/>
    <cellStyle name="Comma [0] 3436" xfId="8901" hidden="1" xr:uid="{00000000-0005-0000-0000-0000E6220000}"/>
    <cellStyle name="Comma [0] 3437" xfId="8802" hidden="1" xr:uid="{00000000-0005-0000-0000-000083220000}"/>
    <cellStyle name="Comma [0] 3438" xfId="8883" hidden="1" xr:uid="{00000000-0005-0000-0000-0000D4220000}"/>
    <cellStyle name="Comma [0] 3439" xfId="8862" hidden="1" xr:uid="{00000000-0005-0000-0000-0000BF220000}"/>
    <cellStyle name="Comma [0] 344" xfId="2804" hidden="1" xr:uid="{00000000-0005-0000-0000-0000150B0000}"/>
    <cellStyle name="Comma [0] 3440" xfId="8940" hidden="1" xr:uid="{00000000-0005-0000-0000-00000D230000}"/>
    <cellStyle name="Comma [0] 3441" xfId="8881" hidden="1" xr:uid="{00000000-0005-0000-0000-0000D2220000}"/>
    <cellStyle name="Comma [0] 3442" xfId="8819" hidden="1" xr:uid="{00000000-0005-0000-0000-000094220000}"/>
    <cellStyle name="Comma [0] 3443" xfId="8947" hidden="1" xr:uid="{00000000-0005-0000-0000-000014230000}"/>
    <cellStyle name="Comma [0] 3444" xfId="8949" hidden="1" xr:uid="{00000000-0005-0000-0000-000016230000}"/>
    <cellStyle name="Comma [0] 3445" xfId="8913" hidden="1" xr:uid="{00000000-0005-0000-0000-0000F2220000}"/>
    <cellStyle name="Comma [0] 3446" xfId="8918" hidden="1" xr:uid="{00000000-0005-0000-0000-0000F7220000}"/>
    <cellStyle name="Comma [0] 3447" xfId="5269" hidden="1" xr:uid="{00000000-0005-0000-0000-0000B6140000}"/>
    <cellStyle name="Comma [0] 3448" xfId="8902" hidden="1" xr:uid="{00000000-0005-0000-0000-0000E7220000}"/>
    <cellStyle name="Comma [0] 3449" xfId="8807" hidden="1" xr:uid="{00000000-0005-0000-0000-000088220000}"/>
    <cellStyle name="Comma [0] 345" xfId="2745" hidden="1" xr:uid="{00000000-0005-0000-0000-0000DA0A0000}"/>
    <cellStyle name="Comma [0] 3450" xfId="8953" hidden="1" xr:uid="{00000000-0005-0000-0000-00001A230000}"/>
    <cellStyle name="Comma [0] 3451" xfId="8900" hidden="1" xr:uid="{00000000-0005-0000-0000-0000E5220000}"/>
    <cellStyle name="Comma [0] 3452" xfId="8839" hidden="1" xr:uid="{00000000-0005-0000-0000-0000A8220000}"/>
    <cellStyle name="Comma [0] 3453" xfId="8957" hidden="1" xr:uid="{00000000-0005-0000-0000-00001E230000}"/>
    <cellStyle name="Comma [0] 3454" xfId="8959" hidden="1" xr:uid="{00000000-0005-0000-0000-000020230000}"/>
    <cellStyle name="Comma [0] 3455" xfId="8927" hidden="1" xr:uid="{00000000-0005-0000-0000-000000230000}"/>
    <cellStyle name="Comma [0] 3456" xfId="8931" hidden="1" xr:uid="{00000000-0005-0000-0000-000004230000}"/>
    <cellStyle name="Comma [0] 3457" xfId="8821" hidden="1" xr:uid="{00000000-0005-0000-0000-000096220000}"/>
    <cellStyle name="Comma [0] 3458" xfId="8919" hidden="1" xr:uid="{00000000-0005-0000-0000-0000F8220000}"/>
    <cellStyle name="Comma [0] 3459" xfId="8811" hidden="1" xr:uid="{00000000-0005-0000-0000-00008C220000}"/>
    <cellStyle name="Comma [0] 346" xfId="2683" hidden="1" xr:uid="{00000000-0005-0000-0000-00009C0A0000}"/>
    <cellStyle name="Comma [0] 3460" xfId="8963" hidden="1" xr:uid="{00000000-0005-0000-0000-000024230000}"/>
    <cellStyle name="Comma [0] 3461" xfId="8917" hidden="1" xr:uid="{00000000-0005-0000-0000-0000F6220000}"/>
    <cellStyle name="Comma [0] 3462" xfId="8886" hidden="1" xr:uid="{00000000-0005-0000-0000-0000D7220000}"/>
    <cellStyle name="Comma [0] 3463" xfId="8967" hidden="1" xr:uid="{00000000-0005-0000-0000-000028230000}"/>
    <cellStyle name="Comma [0] 3464" xfId="8969" hidden="1" xr:uid="{00000000-0005-0000-0000-00002A230000}"/>
    <cellStyle name="Comma [0] 3465" xfId="8955" hidden="1" xr:uid="{00000000-0005-0000-0000-00001C230000}"/>
    <cellStyle name="Comma [0] 3466" xfId="8942" hidden="1" xr:uid="{00000000-0005-0000-0000-00000F230000}"/>
    <cellStyle name="Comma [0] 3467" xfId="8966" hidden="1" xr:uid="{00000000-0005-0000-0000-000027230000}"/>
    <cellStyle name="Comma [0] 3468" xfId="8932" hidden="1" xr:uid="{00000000-0005-0000-0000-000005230000}"/>
    <cellStyle name="Comma [0] 3469" xfId="8904" hidden="1" xr:uid="{00000000-0005-0000-0000-0000E9220000}"/>
    <cellStyle name="Comma [0] 347" xfId="2811" hidden="1" xr:uid="{00000000-0005-0000-0000-00001C0B0000}"/>
    <cellStyle name="Comma [0] 3470" xfId="8971" hidden="1" xr:uid="{00000000-0005-0000-0000-00002C230000}"/>
    <cellStyle name="Comma [0] 3471" xfId="8928" hidden="1" xr:uid="{00000000-0005-0000-0000-000001230000}"/>
    <cellStyle name="Comma [0] 3472" xfId="8962" hidden="1" xr:uid="{00000000-0005-0000-0000-000023230000}"/>
    <cellStyle name="Comma [0] 3473" xfId="8975" hidden="1" xr:uid="{00000000-0005-0000-0000-000030230000}"/>
    <cellStyle name="Comma [0] 3474" xfId="8977" hidden="1" xr:uid="{00000000-0005-0000-0000-000032230000}"/>
    <cellStyle name="Comma [0] 3475" xfId="8845" hidden="1" xr:uid="{00000000-0005-0000-0000-0000AE220000}"/>
    <cellStyle name="Comma [0] 3476" xfId="8965" hidden="1" xr:uid="{00000000-0005-0000-0000-000026230000}"/>
    <cellStyle name="Comma [0] 3477" xfId="8905" hidden="1" xr:uid="{00000000-0005-0000-0000-0000EA220000}"/>
    <cellStyle name="Comma [0] 3478" xfId="8939" hidden="1" xr:uid="{00000000-0005-0000-0000-00000C230000}"/>
    <cellStyle name="Comma [0] 3479" xfId="8952" hidden="1" xr:uid="{00000000-0005-0000-0000-000019230000}"/>
    <cellStyle name="Comma [0] 348" xfId="2813" hidden="1" xr:uid="{00000000-0005-0000-0000-00001E0B0000}"/>
    <cellStyle name="Comma [0] 3480" xfId="8980" hidden="1" xr:uid="{00000000-0005-0000-0000-000035230000}"/>
    <cellStyle name="Comma [0] 3481" xfId="8943" hidden="1" xr:uid="{00000000-0005-0000-0000-000010230000}"/>
    <cellStyle name="Comma [0] 3482" xfId="8903" hidden="1" xr:uid="{00000000-0005-0000-0000-0000E8220000}"/>
    <cellStyle name="Comma [0] 3483" xfId="8982" hidden="1" xr:uid="{00000000-0005-0000-0000-000037230000}"/>
    <cellStyle name="Comma [0] 3484" xfId="8984" hidden="1" xr:uid="{00000000-0005-0000-0000-000039230000}"/>
    <cellStyle name="Comma [0] 3485" xfId="9041" hidden="1" xr:uid="{00000000-0005-0000-0000-000072230000}"/>
    <cellStyle name="Comma [0] 3486" xfId="9060" hidden="1" xr:uid="{00000000-0005-0000-0000-000085230000}"/>
    <cellStyle name="Comma [0] 3487" xfId="9067" hidden="1" xr:uid="{00000000-0005-0000-0000-00008C230000}"/>
    <cellStyle name="Comma [0] 3488" xfId="9074" hidden="1" xr:uid="{00000000-0005-0000-0000-000093230000}"/>
    <cellStyle name="Comma [0] 3489" xfId="9079" hidden="1" xr:uid="{00000000-0005-0000-0000-000098230000}"/>
    <cellStyle name="Comma [0] 349" xfId="2777" hidden="1" xr:uid="{00000000-0005-0000-0000-0000FA0A0000}"/>
    <cellStyle name="Comma [0] 3490" xfId="9066" hidden="1" xr:uid="{00000000-0005-0000-0000-00008B230000}"/>
    <cellStyle name="Comma [0] 3491" xfId="9071" hidden="1" xr:uid="{00000000-0005-0000-0000-000090230000}"/>
    <cellStyle name="Comma [0] 3492" xfId="9083" hidden="1" xr:uid="{00000000-0005-0000-0000-00009C230000}"/>
    <cellStyle name="Comma [0] 3493" xfId="9085" hidden="1" xr:uid="{00000000-0005-0000-0000-00009E230000}"/>
    <cellStyle name="Comma [0] 3494" xfId="9056" hidden="1" xr:uid="{00000000-0005-0000-0000-000081230000}"/>
    <cellStyle name="Comma [0] 3495" xfId="9045" hidden="1" xr:uid="{00000000-0005-0000-0000-000076230000}"/>
    <cellStyle name="Comma [0] 3496" xfId="9096" hidden="1" xr:uid="{00000000-0005-0000-0000-0000A9230000}"/>
    <cellStyle name="Comma [0] 3497" xfId="9105" hidden="1" xr:uid="{00000000-0005-0000-0000-0000B2230000}"/>
    <cellStyle name="Comma [0] 3498" xfId="9116" hidden="1" xr:uid="{00000000-0005-0000-0000-0000BD230000}"/>
    <cellStyle name="Comma [0] 3499" xfId="9122" hidden="1" xr:uid="{00000000-0005-0000-0000-0000C3230000}"/>
    <cellStyle name="Comma [0] 35" xfId="84" hidden="1" xr:uid="{00000000-0005-0000-0000-000074000000}"/>
    <cellStyle name="Comma [0] 350" xfId="2782" hidden="1" xr:uid="{00000000-0005-0000-0000-0000FF0A0000}"/>
    <cellStyle name="Comma [0] 3500" xfId="9104" hidden="1" xr:uid="{00000000-0005-0000-0000-0000B1230000}"/>
    <cellStyle name="Comma [0] 3501" xfId="9114" hidden="1" xr:uid="{00000000-0005-0000-0000-0000BB230000}"/>
    <cellStyle name="Comma [0] 3502" xfId="9134" hidden="1" xr:uid="{00000000-0005-0000-0000-0000CF230000}"/>
    <cellStyle name="Comma [0] 3503" xfId="9136" hidden="1" xr:uid="{00000000-0005-0000-0000-0000D1230000}"/>
    <cellStyle name="Comma [0] 3504" xfId="9087" hidden="1" xr:uid="{00000000-0005-0000-0000-0000A0230000}"/>
    <cellStyle name="Comma [0] 3505" xfId="9048" hidden="1" xr:uid="{00000000-0005-0000-0000-000079230000}"/>
    <cellStyle name="Comma [0] 3506" xfId="9090" hidden="1" xr:uid="{00000000-0005-0000-0000-0000A3230000}"/>
    <cellStyle name="Comma [0] 3507" xfId="9053" hidden="1" xr:uid="{00000000-0005-0000-0000-00007E230000}"/>
    <cellStyle name="Comma [0] 3508" xfId="9055" hidden="1" xr:uid="{00000000-0005-0000-0000-000080230000}"/>
    <cellStyle name="Comma [0] 3509" xfId="9141" hidden="1" xr:uid="{00000000-0005-0000-0000-0000D6230000}"/>
    <cellStyle name="Comma [0] 351" xfId="2214" hidden="1" xr:uid="{00000000-0005-0000-0000-0000C7080000}"/>
    <cellStyle name="Comma [0] 3510" xfId="9044" hidden="1" xr:uid="{00000000-0005-0000-0000-000075230000}"/>
    <cellStyle name="Comma [0] 3511" xfId="9052" hidden="1" xr:uid="{00000000-0005-0000-0000-00007D230000}"/>
    <cellStyle name="Comma [0] 3512" xfId="9153" hidden="1" xr:uid="{00000000-0005-0000-0000-0000E2230000}"/>
    <cellStyle name="Comma [0] 3513" xfId="9155" hidden="1" xr:uid="{00000000-0005-0000-0000-0000E4230000}"/>
    <cellStyle name="Comma [0] 3514" xfId="9144" hidden="1" xr:uid="{00000000-0005-0000-0000-0000D9230000}"/>
    <cellStyle name="Comma [0] 3515" xfId="9152" hidden="1" xr:uid="{00000000-0005-0000-0000-0000E1230000}"/>
    <cellStyle name="Comma [0] 3516" xfId="9050" hidden="1" xr:uid="{00000000-0005-0000-0000-00007B230000}"/>
    <cellStyle name="Comma [0] 3517" xfId="9138" hidden="1" xr:uid="{00000000-0005-0000-0000-0000D3230000}"/>
    <cellStyle name="Comma [0] 3518" xfId="9171" hidden="1" xr:uid="{00000000-0005-0000-0000-0000F4230000}"/>
    <cellStyle name="Comma [0] 3519" xfId="9179" hidden="1" xr:uid="{00000000-0005-0000-0000-0000FC230000}"/>
    <cellStyle name="Comma [0] 352" xfId="2766" hidden="1" xr:uid="{00000000-0005-0000-0000-0000EF0A0000}"/>
    <cellStyle name="Comma [0] 3520" xfId="9088" hidden="1" xr:uid="{00000000-0005-0000-0000-0000A1230000}"/>
    <cellStyle name="Comma [0] 3521" xfId="9167" hidden="1" xr:uid="{00000000-0005-0000-0000-0000F0230000}"/>
    <cellStyle name="Comma [0] 3522" xfId="9188" hidden="1" xr:uid="{00000000-0005-0000-0000-000005240000}"/>
    <cellStyle name="Comma [0] 3523" xfId="9190" hidden="1" xr:uid="{00000000-0005-0000-0000-000007240000}"/>
    <cellStyle name="Comma [0] 3524" xfId="9149" hidden="1" xr:uid="{00000000-0005-0000-0000-0000DE230000}"/>
    <cellStyle name="Comma [0] 3525" xfId="9094" hidden="1" xr:uid="{00000000-0005-0000-0000-0000A7230000}"/>
    <cellStyle name="Comma [0] 3526" xfId="9147" hidden="1" xr:uid="{00000000-0005-0000-0000-0000DC230000}"/>
    <cellStyle name="Comma [0] 3527" xfId="9131" hidden="1" xr:uid="{00000000-0005-0000-0000-0000CC230000}"/>
    <cellStyle name="Comma [0] 3528" xfId="9127" hidden="1" xr:uid="{00000000-0005-0000-0000-0000C8230000}"/>
    <cellStyle name="Comma [0] 3529" xfId="9198" hidden="1" xr:uid="{00000000-0005-0000-0000-00000F240000}"/>
    <cellStyle name="Comma [0] 353" xfId="2671" hidden="1" xr:uid="{00000000-0005-0000-0000-0000900A0000}"/>
    <cellStyle name="Comma [0] 3530" xfId="9064" hidden="1" xr:uid="{00000000-0005-0000-0000-000089230000}"/>
    <cellStyle name="Comma [0] 3531" xfId="9057" hidden="1" xr:uid="{00000000-0005-0000-0000-000082230000}"/>
    <cellStyle name="Comma [0] 3532" xfId="9206" hidden="1" xr:uid="{00000000-0005-0000-0000-000017240000}"/>
    <cellStyle name="Comma [0] 3533" xfId="9208" hidden="1" xr:uid="{00000000-0005-0000-0000-000019240000}"/>
    <cellStyle name="Comma [0] 3534" xfId="9157" hidden="1" xr:uid="{00000000-0005-0000-0000-0000E6230000}"/>
    <cellStyle name="Comma [0] 3535" xfId="9133" hidden="1" xr:uid="{00000000-0005-0000-0000-0000CE230000}"/>
    <cellStyle name="Comma [0] 3536" xfId="9168" hidden="1" xr:uid="{00000000-0005-0000-0000-0000F1230000}"/>
    <cellStyle name="Comma [0] 3537" xfId="9100" hidden="1" xr:uid="{00000000-0005-0000-0000-0000AD230000}"/>
    <cellStyle name="Comma [0] 3538" xfId="9170" hidden="1" xr:uid="{00000000-0005-0000-0000-0000F3230000}"/>
    <cellStyle name="Comma [0] 3539" xfId="9215" hidden="1" xr:uid="{00000000-0005-0000-0000-000020240000}"/>
    <cellStyle name="Comma [0] 354" xfId="2817" hidden="1" xr:uid="{00000000-0005-0000-0000-0000220B0000}"/>
    <cellStyle name="Comma [0] 3540" xfId="9158" hidden="1" xr:uid="{00000000-0005-0000-0000-0000E7230000}"/>
    <cellStyle name="Comma [0] 3541" xfId="9115" hidden="1" xr:uid="{00000000-0005-0000-0000-0000BC230000}"/>
    <cellStyle name="Comma [0] 3542" xfId="9221" hidden="1" xr:uid="{00000000-0005-0000-0000-000026240000}"/>
    <cellStyle name="Comma [0] 3543" xfId="9223" hidden="1" xr:uid="{00000000-0005-0000-0000-000028240000}"/>
    <cellStyle name="Comma [0] 3544" xfId="9176" hidden="1" xr:uid="{00000000-0005-0000-0000-0000F9230000}"/>
    <cellStyle name="Comma [0] 3545" xfId="9182" hidden="1" xr:uid="{00000000-0005-0000-0000-0000FF230000}"/>
    <cellStyle name="Comma [0] 3546" xfId="9063" hidden="1" xr:uid="{00000000-0005-0000-0000-000088230000}"/>
    <cellStyle name="Comma [0] 3547" xfId="9132" hidden="1" xr:uid="{00000000-0005-0000-0000-0000CD230000}"/>
    <cellStyle name="Comma [0] 3548" xfId="9140" hidden="1" xr:uid="{00000000-0005-0000-0000-0000D5230000}"/>
    <cellStyle name="Comma [0] 3549" xfId="9229" hidden="1" xr:uid="{00000000-0005-0000-0000-00002E240000}"/>
    <cellStyle name="Comma [0] 355" xfId="2764" hidden="1" xr:uid="{00000000-0005-0000-0000-0000ED0A0000}"/>
    <cellStyle name="Comma [0] 3550" xfId="9143" hidden="1" xr:uid="{00000000-0005-0000-0000-0000D8230000}"/>
    <cellStyle name="Comma [0] 3551" xfId="9103" hidden="1" xr:uid="{00000000-0005-0000-0000-0000B0230000}"/>
    <cellStyle name="Comma [0] 3552" xfId="9234" hidden="1" xr:uid="{00000000-0005-0000-0000-000033240000}"/>
    <cellStyle name="Comma [0] 3553" xfId="9236" hidden="1" xr:uid="{00000000-0005-0000-0000-000035240000}"/>
    <cellStyle name="Comma [0] 3554" xfId="9195" hidden="1" xr:uid="{00000000-0005-0000-0000-00000C240000}"/>
    <cellStyle name="Comma [0] 3555" xfId="9201" hidden="1" xr:uid="{00000000-0005-0000-0000-000012240000}"/>
    <cellStyle name="Comma [0] 3556" xfId="9102" hidden="1" xr:uid="{00000000-0005-0000-0000-0000AF230000}"/>
    <cellStyle name="Comma [0] 3557" xfId="9183" hidden="1" xr:uid="{00000000-0005-0000-0000-000000240000}"/>
    <cellStyle name="Comma [0] 3558" xfId="9162" hidden="1" xr:uid="{00000000-0005-0000-0000-0000EB230000}"/>
    <cellStyle name="Comma [0] 3559" xfId="9240" hidden="1" xr:uid="{00000000-0005-0000-0000-000039240000}"/>
    <cellStyle name="Comma [0] 356" xfId="2703" hidden="1" xr:uid="{00000000-0005-0000-0000-0000B00A0000}"/>
    <cellStyle name="Comma [0] 3560" xfId="9181" hidden="1" xr:uid="{00000000-0005-0000-0000-0000FE230000}"/>
    <cellStyle name="Comma [0] 3561" xfId="9119" hidden="1" xr:uid="{00000000-0005-0000-0000-0000C0230000}"/>
    <cellStyle name="Comma [0] 3562" xfId="9247" hidden="1" xr:uid="{00000000-0005-0000-0000-000040240000}"/>
    <cellStyle name="Comma [0] 3563" xfId="9249" hidden="1" xr:uid="{00000000-0005-0000-0000-000042240000}"/>
    <cellStyle name="Comma [0] 3564" xfId="9213" hidden="1" xr:uid="{00000000-0005-0000-0000-00001E240000}"/>
    <cellStyle name="Comma [0] 3565" xfId="9218" hidden="1" xr:uid="{00000000-0005-0000-0000-000023240000}"/>
    <cellStyle name="Comma [0] 3566" xfId="9047" hidden="1" xr:uid="{00000000-0005-0000-0000-000078230000}"/>
    <cellStyle name="Comma [0] 3567" xfId="9202" hidden="1" xr:uid="{00000000-0005-0000-0000-000013240000}"/>
    <cellStyle name="Comma [0] 3568" xfId="9107" hidden="1" xr:uid="{00000000-0005-0000-0000-0000B4230000}"/>
    <cellStyle name="Comma [0] 3569" xfId="9253" hidden="1" xr:uid="{00000000-0005-0000-0000-000046240000}"/>
    <cellStyle name="Comma [0] 357" xfId="2821" hidden="1" xr:uid="{00000000-0005-0000-0000-0000260B0000}"/>
    <cellStyle name="Comma [0] 3570" xfId="9200" hidden="1" xr:uid="{00000000-0005-0000-0000-000011240000}"/>
    <cellStyle name="Comma [0] 3571" xfId="9139" hidden="1" xr:uid="{00000000-0005-0000-0000-0000D4230000}"/>
    <cellStyle name="Comma [0] 3572" xfId="9257" hidden="1" xr:uid="{00000000-0005-0000-0000-00004A240000}"/>
    <cellStyle name="Comma [0] 3573" xfId="9259" hidden="1" xr:uid="{00000000-0005-0000-0000-00004C240000}"/>
    <cellStyle name="Comma [0] 3574" xfId="9227" hidden="1" xr:uid="{00000000-0005-0000-0000-00002C240000}"/>
    <cellStyle name="Comma [0] 3575" xfId="9231" hidden="1" xr:uid="{00000000-0005-0000-0000-000030240000}"/>
    <cellStyle name="Comma [0] 3576" xfId="9121" hidden="1" xr:uid="{00000000-0005-0000-0000-0000C2230000}"/>
    <cellStyle name="Comma [0] 3577" xfId="9219" hidden="1" xr:uid="{00000000-0005-0000-0000-000024240000}"/>
    <cellStyle name="Comma [0] 3578" xfId="9111" hidden="1" xr:uid="{00000000-0005-0000-0000-0000B8230000}"/>
    <cellStyle name="Comma [0] 3579" xfId="9263" hidden="1" xr:uid="{00000000-0005-0000-0000-000050240000}"/>
    <cellStyle name="Comma [0] 358" xfId="2823" hidden="1" xr:uid="{00000000-0005-0000-0000-0000280B0000}"/>
    <cellStyle name="Comma [0] 3580" xfId="9217" hidden="1" xr:uid="{00000000-0005-0000-0000-000022240000}"/>
    <cellStyle name="Comma [0] 3581" xfId="9186" hidden="1" xr:uid="{00000000-0005-0000-0000-000003240000}"/>
    <cellStyle name="Comma [0] 3582" xfId="9267" hidden="1" xr:uid="{00000000-0005-0000-0000-000054240000}"/>
    <cellStyle name="Comma [0] 3583" xfId="9269" hidden="1" xr:uid="{00000000-0005-0000-0000-000056240000}"/>
    <cellStyle name="Comma [0] 3584" xfId="9255" hidden="1" xr:uid="{00000000-0005-0000-0000-000048240000}"/>
    <cellStyle name="Comma [0] 3585" xfId="9242" hidden="1" xr:uid="{00000000-0005-0000-0000-00003B240000}"/>
    <cellStyle name="Comma [0] 3586" xfId="9266" hidden="1" xr:uid="{00000000-0005-0000-0000-000053240000}"/>
    <cellStyle name="Comma [0] 3587" xfId="9232" hidden="1" xr:uid="{00000000-0005-0000-0000-000031240000}"/>
    <cellStyle name="Comma [0] 3588" xfId="9204" hidden="1" xr:uid="{00000000-0005-0000-0000-000015240000}"/>
    <cellStyle name="Comma [0] 3589" xfId="9271" hidden="1" xr:uid="{00000000-0005-0000-0000-000058240000}"/>
    <cellStyle name="Comma [0] 359" xfId="2791" hidden="1" xr:uid="{00000000-0005-0000-0000-0000080B0000}"/>
    <cellStyle name="Comma [0] 3590" xfId="9228" hidden="1" xr:uid="{00000000-0005-0000-0000-00002D240000}"/>
    <cellStyle name="Comma [0] 3591" xfId="9262" hidden="1" xr:uid="{00000000-0005-0000-0000-00004F240000}"/>
    <cellStyle name="Comma [0] 3592" xfId="9275" hidden="1" xr:uid="{00000000-0005-0000-0000-00005C240000}"/>
    <cellStyle name="Comma [0] 3593" xfId="9277" hidden="1" xr:uid="{00000000-0005-0000-0000-00005E240000}"/>
    <cellStyle name="Comma [0] 3594" xfId="9145" hidden="1" xr:uid="{00000000-0005-0000-0000-0000DA230000}"/>
    <cellStyle name="Comma [0] 3595" xfId="9265" hidden="1" xr:uid="{00000000-0005-0000-0000-000052240000}"/>
    <cellStyle name="Comma [0] 3596" xfId="9205" hidden="1" xr:uid="{00000000-0005-0000-0000-000016240000}"/>
    <cellStyle name="Comma [0] 3597" xfId="9239" hidden="1" xr:uid="{00000000-0005-0000-0000-000038240000}"/>
    <cellStyle name="Comma [0] 3598" xfId="9252" hidden="1" xr:uid="{00000000-0005-0000-0000-000045240000}"/>
    <cellStyle name="Comma [0] 3599" xfId="9280" hidden="1" xr:uid="{00000000-0005-0000-0000-000061240000}"/>
    <cellStyle name="Comma [0] 36" xfId="86" hidden="1" xr:uid="{00000000-0005-0000-0000-000076000000}"/>
    <cellStyle name="Comma [0] 360" xfId="2795" hidden="1" xr:uid="{00000000-0005-0000-0000-00000C0B0000}"/>
    <cellStyle name="Comma [0] 3600" xfId="9243" hidden="1" xr:uid="{00000000-0005-0000-0000-00003C240000}"/>
    <cellStyle name="Comma [0] 3601" xfId="9203" hidden="1" xr:uid="{00000000-0005-0000-0000-000014240000}"/>
    <cellStyle name="Comma [0] 3602" xfId="9283" hidden="1" xr:uid="{00000000-0005-0000-0000-000064240000}"/>
    <cellStyle name="Comma [0] 3603" xfId="9285" hidden="1" xr:uid="{00000000-0005-0000-0000-000066240000}"/>
    <cellStyle name="Comma [0] 3604" xfId="9004" hidden="1" xr:uid="{00000000-0005-0000-0000-00004D230000}"/>
    <cellStyle name="Comma [0] 3605" xfId="8986" hidden="1" xr:uid="{00000000-0005-0000-0000-00003B230000}"/>
    <cellStyle name="Comma [0] 3606" xfId="9289" hidden="1" xr:uid="{00000000-0005-0000-0000-00006A240000}"/>
    <cellStyle name="Comma [0] 3607" xfId="9296" hidden="1" xr:uid="{00000000-0005-0000-0000-000071240000}"/>
    <cellStyle name="Comma [0] 3608" xfId="9298" hidden="1" xr:uid="{00000000-0005-0000-0000-000073240000}"/>
    <cellStyle name="Comma [0] 3609" xfId="9288" hidden="1" xr:uid="{00000000-0005-0000-0000-000069240000}"/>
    <cellStyle name="Comma [0] 361" xfId="2685" hidden="1" xr:uid="{00000000-0005-0000-0000-00009E0A0000}"/>
    <cellStyle name="Comma [0] 3610" xfId="9294" hidden="1" xr:uid="{00000000-0005-0000-0000-00006F240000}"/>
    <cellStyle name="Comma [0] 3611" xfId="9301" hidden="1" xr:uid="{00000000-0005-0000-0000-000076240000}"/>
    <cellStyle name="Comma [0] 3612" xfId="9303" hidden="1" xr:uid="{00000000-0005-0000-0000-000078240000}"/>
    <cellStyle name="Comma [0] 3613" xfId="9078" hidden="1" xr:uid="{00000000-0005-0000-0000-000097230000}"/>
    <cellStyle name="Comma [0] 3614" xfId="9034" hidden="1" xr:uid="{00000000-0005-0000-0000-00006B230000}"/>
    <cellStyle name="Comma [0] 3615" xfId="9314" hidden="1" xr:uid="{00000000-0005-0000-0000-000083240000}"/>
    <cellStyle name="Comma [0] 3616" xfId="9323" hidden="1" xr:uid="{00000000-0005-0000-0000-00008C240000}"/>
    <cellStyle name="Comma [0] 3617" xfId="9334" hidden="1" xr:uid="{00000000-0005-0000-0000-000097240000}"/>
    <cellStyle name="Comma [0] 3618" xfId="9340" hidden="1" xr:uid="{00000000-0005-0000-0000-00009D240000}"/>
    <cellStyle name="Comma [0] 3619" xfId="9322" hidden="1" xr:uid="{00000000-0005-0000-0000-00008B240000}"/>
    <cellStyle name="Comma [0] 362" xfId="2783" hidden="1" xr:uid="{00000000-0005-0000-0000-0000000B0000}"/>
    <cellStyle name="Comma [0] 3620" xfId="9332" hidden="1" xr:uid="{00000000-0005-0000-0000-000095240000}"/>
    <cellStyle name="Comma [0] 3621" xfId="9352" hidden="1" xr:uid="{00000000-0005-0000-0000-0000A9240000}"/>
    <cellStyle name="Comma [0] 3622" xfId="9354" hidden="1" xr:uid="{00000000-0005-0000-0000-0000AB240000}"/>
    <cellStyle name="Comma [0] 3623" xfId="9305" hidden="1" xr:uid="{00000000-0005-0000-0000-00007A240000}"/>
    <cellStyle name="Comma [0] 3624" xfId="8999" hidden="1" xr:uid="{00000000-0005-0000-0000-000048230000}"/>
    <cellStyle name="Comma [0] 3625" xfId="9308" hidden="1" xr:uid="{00000000-0005-0000-0000-00007D240000}"/>
    <cellStyle name="Comma [0] 3626" xfId="9033" hidden="1" xr:uid="{00000000-0005-0000-0000-00006A230000}"/>
    <cellStyle name="Comma [0] 3627" xfId="9032" hidden="1" xr:uid="{00000000-0005-0000-0000-000069230000}"/>
    <cellStyle name="Comma [0] 3628" xfId="9359" hidden="1" xr:uid="{00000000-0005-0000-0000-0000B0240000}"/>
    <cellStyle name="Comma [0] 3629" xfId="9001" hidden="1" xr:uid="{00000000-0005-0000-0000-00004A230000}"/>
    <cellStyle name="Comma [0] 363" xfId="2675" hidden="1" xr:uid="{00000000-0005-0000-0000-0000940A0000}"/>
    <cellStyle name="Comma [0] 3630" xfId="9035" hidden="1" xr:uid="{00000000-0005-0000-0000-00006C230000}"/>
    <cellStyle name="Comma [0] 3631" xfId="9371" hidden="1" xr:uid="{00000000-0005-0000-0000-0000BC240000}"/>
    <cellStyle name="Comma [0] 3632" xfId="9373" hidden="1" xr:uid="{00000000-0005-0000-0000-0000BE240000}"/>
    <cellStyle name="Comma [0] 3633" xfId="9362" hidden="1" xr:uid="{00000000-0005-0000-0000-0000B3240000}"/>
    <cellStyle name="Comma [0] 3634" xfId="9370" hidden="1" xr:uid="{00000000-0005-0000-0000-0000BB240000}"/>
    <cellStyle name="Comma [0] 3635" xfId="8997" hidden="1" xr:uid="{00000000-0005-0000-0000-000046230000}"/>
    <cellStyle name="Comma [0] 3636" xfId="9356" hidden="1" xr:uid="{00000000-0005-0000-0000-0000AD240000}"/>
    <cellStyle name="Comma [0] 3637" xfId="9389" hidden="1" xr:uid="{00000000-0005-0000-0000-0000CE240000}"/>
    <cellStyle name="Comma [0] 3638" xfId="9397" hidden="1" xr:uid="{00000000-0005-0000-0000-0000D6240000}"/>
    <cellStyle name="Comma [0] 3639" xfId="9306" hidden="1" xr:uid="{00000000-0005-0000-0000-00007B240000}"/>
    <cellStyle name="Comma [0] 364" xfId="2827" hidden="1" xr:uid="{00000000-0005-0000-0000-00002C0B0000}"/>
    <cellStyle name="Comma [0] 3640" xfId="9385" hidden="1" xr:uid="{00000000-0005-0000-0000-0000CA240000}"/>
    <cellStyle name="Comma [0] 3641" xfId="9406" hidden="1" xr:uid="{00000000-0005-0000-0000-0000DF240000}"/>
    <cellStyle name="Comma [0] 3642" xfId="9408" hidden="1" xr:uid="{00000000-0005-0000-0000-0000E1240000}"/>
    <cellStyle name="Comma [0] 3643" xfId="9367" hidden="1" xr:uid="{00000000-0005-0000-0000-0000B8240000}"/>
    <cellStyle name="Comma [0] 3644" xfId="9312" hidden="1" xr:uid="{00000000-0005-0000-0000-000081240000}"/>
    <cellStyle name="Comma [0] 3645" xfId="9365" hidden="1" xr:uid="{00000000-0005-0000-0000-0000B6240000}"/>
    <cellStyle name="Comma [0] 3646" xfId="9349" hidden="1" xr:uid="{00000000-0005-0000-0000-0000A6240000}"/>
    <cellStyle name="Comma [0] 3647" xfId="9345" hidden="1" xr:uid="{00000000-0005-0000-0000-0000A2240000}"/>
    <cellStyle name="Comma [0] 3648" xfId="9416" hidden="1" xr:uid="{00000000-0005-0000-0000-0000E9240000}"/>
    <cellStyle name="Comma [0] 3649" xfId="8989" hidden="1" xr:uid="{00000000-0005-0000-0000-00003E230000}"/>
    <cellStyle name="Comma [0] 365" xfId="2781" hidden="1" xr:uid="{00000000-0005-0000-0000-0000FE0A0000}"/>
    <cellStyle name="Comma [0] 3650" xfId="9077" hidden="1" xr:uid="{00000000-0005-0000-0000-000096230000}"/>
    <cellStyle name="Comma [0] 3651" xfId="9424" hidden="1" xr:uid="{00000000-0005-0000-0000-0000F1240000}"/>
    <cellStyle name="Comma [0] 3652" xfId="9426" hidden="1" xr:uid="{00000000-0005-0000-0000-0000F3240000}"/>
    <cellStyle name="Comma [0] 3653" xfId="9375" hidden="1" xr:uid="{00000000-0005-0000-0000-0000C0240000}"/>
    <cellStyle name="Comma [0] 3654" xfId="9351" hidden="1" xr:uid="{00000000-0005-0000-0000-0000A8240000}"/>
    <cellStyle name="Comma [0] 3655" xfId="9386" hidden="1" xr:uid="{00000000-0005-0000-0000-0000CB240000}"/>
    <cellStyle name="Comma [0] 3656" xfId="9318" hidden="1" xr:uid="{00000000-0005-0000-0000-000087240000}"/>
    <cellStyle name="Comma [0] 3657" xfId="9388" hidden="1" xr:uid="{00000000-0005-0000-0000-0000CD240000}"/>
    <cellStyle name="Comma [0] 3658" xfId="9433" hidden="1" xr:uid="{00000000-0005-0000-0000-0000FA240000}"/>
    <cellStyle name="Comma [0] 3659" xfId="9376" hidden="1" xr:uid="{00000000-0005-0000-0000-0000C1240000}"/>
    <cellStyle name="Comma [0] 366" xfId="2750" hidden="1" xr:uid="{00000000-0005-0000-0000-0000DF0A0000}"/>
    <cellStyle name="Comma [0] 3660" xfId="9333" hidden="1" xr:uid="{00000000-0005-0000-0000-000096240000}"/>
    <cellStyle name="Comma [0] 3661" xfId="9439" hidden="1" xr:uid="{00000000-0005-0000-0000-000000250000}"/>
    <cellStyle name="Comma [0] 3662" xfId="9441" hidden="1" xr:uid="{00000000-0005-0000-0000-000002250000}"/>
    <cellStyle name="Comma [0] 3663" xfId="9394" hidden="1" xr:uid="{00000000-0005-0000-0000-0000D3240000}"/>
    <cellStyle name="Comma [0] 3664" xfId="9400" hidden="1" xr:uid="{00000000-0005-0000-0000-0000D9240000}"/>
    <cellStyle name="Comma [0] 3665" xfId="9026" hidden="1" xr:uid="{00000000-0005-0000-0000-000063230000}"/>
    <cellStyle name="Comma [0] 3666" xfId="9350" hidden="1" xr:uid="{00000000-0005-0000-0000-0000A7240000}"/>
    <cellStyle name="Comma [0] 3667" xfId="9358" hidden="1" xr:uid="{00000000-0005-0000-0000-0000AF240000}"/>
    <cellStyle name="Comma [0] 3668" xfId="9447" hidden="1" xr:uid="{00000000-0005-0000-0000-000008250000}"/>
    <cellStyle name="Comma [0] 3669" xfId="9361" hidden="1" xr:uid="{00000000-0005-0000-0000-0000B2240000}"/>
    <cellStyle name="Comma [0] 367" xfId="2831" hidden="1" xr:uid="{00000000-0005-0000-0000-0000300B0000}"/>
    <cellStyle name="Comma [0] 3670" xfId="9321" hidden="1" xr:uid="{00000000-0005-0000-0000-00008A240000}"/>
    <cellStyle name="Comma [0] 3671" xfId="9452" hidden="1" xr:uid="{00000000-0005-0000-0000-00000D250000}"/>
    <cellStyle name="Comma [0] 3672" xfId="9454" hidden="1" xr:uid="{00000000-0005-0000-0000-00000F250000}"/>
    <cellStyle name="Comma [0] 3673" xfId="9413" hidden="1" xr:uid="{00000000-0005-0000-0000-0000E6240000}"/>
    <cellStyle name="Comma [0] 3674" xfId="9419" hidden="1" xr:uid="{00000000-0005-0000-0000-0000EC240000}"/>
    <cellStyle name="Comma [0] 3675" xfId="9320" hidden="1" xr:uid="{00000000-0005-0000-0000-000089240000}"/>
    <cellStyle name="Comma [0] 3676" xfId="9401" hidden="1" xr:uid="{00000000-0005-0000-0000-0000DA240000}"/>
    <cellStyle name="Comma [0] 3677" xfId="9380" hidden="1" xr:uid="{00000000-0005-0000-0000-0000C5240000}"/>
    <cellStyle name="Comma [0] 3678" xfId="9458" hidden="1" xr:uid="{00000000-0005-0000-0000-000013250000}"/>
    <cellStyle name="Comma [0] 3679" xfId="9399" hidden="1" xr:uid="{00000000-0005-0000-0000-0000D8240000}"/>
    <cellStyle name="Comma [0] 368" xfId="2833" hidden="1" xr:uid="{00000000-0005-0000-0000-0000320B0000}"/>
    <cellStyle name="Comma [0] 3680" xfId="9337" hidden="1" xr:uid="{00000000-0005-0000-0000-00009A240000}"/>
    <cellStyle name="Comma [0] 3681" xfId="9465" hidden="1" xr:uid="{00000000-0005-0000-0000-00001A250000}"/>
    <cellStyle name="Comma [0] 3682" xfId="9467" hidden="1" xr:uid="{00000000-0005-0000-0000-00001C250000}"/>
    <cellStyle name="Comma [0] 3683" xfId="9431" hidden="1" xr:uid="{00000000-0005-0000-0000-0000F8240000}"/>
    <cellStyle name="Comma [0] 3684" xfId="9436" hidden="1" xr:uid="{00000000-0005-0000-0000-0000FD240000}"/>
    <cellStyle name="Comma [0] 3685" xfId="9000" hidden="1" xr:uid="{00000000-0005-0000-0000-000049230000}"/>
    <cellStyle name="Comma [0] 3686" xfId="9420" hidden="1" xr:uid="{00000000-0005-0000-0000-0000ED240000}"/>
    <cellStyle name="Comma [0] 3687" xfId="9325" hidden="1" xr:uid="{00000000-0005-0000-0000-00008E240000}"/>
    <cellStyle name="Comma [0] 3688" xfId="9471" hidden="1" xr:uid="{00000000-0005-0000-0000-000020250000}"/>
    <cellStyle name="Comma [0] 3689" xfId="9418" hidden="1" xr:uid="{00000000-0005-0000-0000-0000EB240000}"/>
    <cellStyle name="Comma [0] 369" xfId="2819" hidden="1" xr:uid="{00000000-0005-0000-0000-0000240B0000}"/>
    <cellStyle name="Comma [0] 3690" xfId="9357" hidden="1" xr:uid="{00000000-0005-0000-0000-0000AE240000}"/>
    <cellStyle name="Comma [0] 3691" xfId="9475" hidden="1" xr:uid="{00000000-0005-0000-0000-000024250000}"/>
    <cellStyle name="Comma [0] 3692" xfId="9477" hidden="1" xr:uid="{00000000-0005-0000-0000-000026250000}"/>
    <cellStyle name="Comma [0] 3693" xfId="9445" hidden="1" xr:uid="{00000000-0005-0000-0000-000006250000}"/>
    <cellStyle name="Comma [0] 3694" xfId="9449" hidden="1" xr:uid="{00000000-0005-0000-0000-00000A250000}"/>
    <cellStyle name="Comma [0] 3695" xfId="9339" hidden="1" xr:uid="{00000000-0005-0000-0000-00009C240000}"/>
    <cellStyle name="Comma [0] 3696" xfId="9437" hidden="1" xr:uid="{00000000-0005-0000-0000-0000FE240000}"/>
    <cellStyle name="Comma [0] 3697" xfId="9329" hidden="1" xr:uid="{00000000-0005-0000-0000-000092240000}"/>
    <cellStyle name="Comma [0] 3698" xfId="9481" hidden="1" xr:uid="{00000000-0005-0000-0000-00002A250000}"/>
    <cellStyle name="Comma [0] 3699" xfId="9435" hidden="1" xr:uid="{00000000-0005-0000-0000-0000FC240000}"/>
    <cellStyle name="Comma [0] 37" xfId="88" hidden="1" xr:uid="{00000000-0005-0000-0000-000078000000}"/>
    <cellStyle name="Comma [0] 370" xfId="2806" hidden="1" xr:uid="{00000000-0005-0000-0000-0000170B0000}"/>
    <cellStyle name="Comma [0] 3700" xfId="9404" hidden="1" xr:uid="{00000000-0005-0000-0000-0000DD240000}"/>
    <cellStyle name="Comma [0] 3701" xfId="9485" hidden="1" xr:uid="{00000000-0005-0000-0000-00002E250000}"/>
    <cellStyle name="Comma [0] 3702" xfId="9487" hidden="1" xr:uid="{00000000-0005-0000-0000-000030250000}"/>
    <cellStyle name="Comma [0] 3703" xfId="9473" hidden="1" xr:uid="{00000000-0005-0000-0000-000022250000}"/>
    <cellStyle name="Comma [0] 3704" xfId="9460" hidden="1" xr:uid="{00000000-0005-0000-0000-000015250000}"/>
    <cellStyle name="Comma [0] 3705" xfId="9484" hidden="1" xr:uid="{00000000-0005-0000-0000-00002D250000}"/>
    <cellStyle name="Comma [0] 3706" xfId="9450" hidden="1" xr:uid="{00000000-0005-0000-0000-00000B250000}"/>
    <cellStyle name="Comma [0] 3707" xfId="9422" hidden="1" xr:uid="{00000000-0005-0000-0000-0000EF240000}"/>
    <cellStyle name="Comma [0] 3708" xfId="9489" hidden="1" xr:uid="{00000000-0005-0000-0000-000032250000}"/>
    <cellStyle name="Comma [0] 3709" xfId="9446" hidden="1" xr:uid="{00000000-0005-0000-0000-000007250000}"/>
    <cellStyle name="Comma [0] 371" xfId="2830" hidden="1" xr:uid="{00000000-0005-0000-0000-00002F0B0000}"/>
    <cellStyle name="Comma [0] 3710" xfId="9480" hidden="1" xr:uid="{00000000-0005-0000-0000-000029250000}"/>
    <cellStyle name="Comma [0] 3711" xfId="9493" hidden="1" xr:uid="{00000000-0005-0000-0000-000036250000}"/>
    <cellStyle name="Comma [0] 3712" xfId="9495" hidden="1" xr:uid="{00000000-0005-0000-0000-000038250000}"/>
    <cellStyle name="Comma [0] 3713" xfId="9363" hidden="1" xr:uid="{00000000-0005-0000-0000-0000B4240000}"/>
    <cellStyle name="Comma [0] 3714" xfId="9483" hidden="1" xr:uid="{00000000-0005-0000-0000-00002C250000}"/>
    <cellStyle name="Comma [0] 3715" xfId="9423" hidden="1" xr:uid="{00000000-0005-0000-0000-0000F0240000}"/>
    <cellStyle name="Comma [0] 3716" xfId="9457" hidden="1" xr:uid="{00000000-0005-0000-0000-000012250000}"/>
    <cellStyle name="Comma [0] 3717" xfId="9470" hidden="1" xr:uid="{00000000-0005-0000-0000-00001F250000}"/>
    <cellStyle name="Comma [0] 3718" xfId="9498" hidden="1" xr:uid="{00000000-0005-0000-0000-00003B250000}"/>
    <cellStyle name="Comma [0] 3719" xfId="9461" hidden="1" xr:uid="{00000000-0005-0000-0000-000016250000}"/>
    <cellStyle name="Comma [0] 372" xfId="2796" hidden="1" xr:uid="{00000000-0005-0000-0000-00000D0B0000}"/>
    <cellStyle name="Comma [0] 3720" xfId="9421" hidden="1" xr:uid="{00000000-0005-0000-0000-0000EE240000}"/>
    <cellStyle name="Comma [0] 3721" xfId="9500" hidden="1" xr:uid="{00000000-0005-0000-0000-00003D250000}"/>
    <cellStyle name="Comma [0] 3722" xfId="9502" hidden="1" xr:uid="{00000000-0005-0000-0000-00003F250000}"/>
    <cellStyle name="Comma [0] 3723" xfId="9014" hidden="1" xr:uid="{00000000-0005-0000-0000-000057230000}"/>
    <cellStyle name="Comma [0] 3724" xfId="9011" hidden="1" xr:uid="{00000000-0005-0000-0000-000054230000}"/>
    <cellStyle name="Comma [0] 3725" xfId="9508" hidden="1" xr:uid="{00000000-0005-0000-0000-000045250000}"/>
    <cellStyle name="Comma [0] 3726" xfId="9514" hidden="1" xr:uid="{00000000-0005-0000-0000-00004B250000}"/>
    <cellStyle name="Comma [0] 3727" xfId="9516" hidden="1" xr:uid="{00000000-0005-0000-0000-00004D250000}"/>
    <cellStyle name="Comma [0] 3728" xfId="9507" hidden="1" xr:uid="{00000000-0005-0000-0000-000044250000}"/>
    <cellStyle name="Comma [0] 3729" xfId="9512" hidden="1" xr:uid="{00000000-0005-0000-0000-000049250000}"/>
    <cellStyle name="Comma [0] 373" xfId="2768" hidden="1" xr:uid="{00000000-0005-0000-0000-0000F10A0000}"/>
    <cellStyle name="Comma [0] 3730" xfId="9518" hidden="1" xr:uid="{00000000-0005-0000-0000-00004F250000}"/>
    <cellStyle name="Comma [0] 3731" xfId="9520" hidden="1" xr:uid="{00000000-0005-0000-0000-000051250000}"/>
    <cellStyle name="Comma [0] 3732" xfId="9037" hidden="1" xr:uid="{00000000-0005-0000-0000-00006E230000}"/>
    <cellStyle name="Comma [0] 3733" xfId="9039" hidden="1" xr:uid="{00000000-0005-0000-0000-000070230000}"/>
    <cellStyle name="Comma [0] 3734" xfId="9531" hidden="1" xr:uid="{00000000-0005-0000-0000-00005C250000}"/>
    <cellStyle name="Comma [0] 3735" xfId="9540" hidden="1" xr:uid="{00000000-0005-0000-0000-000065250000}"/>
    <cellStyle name="Comma [0] 3736" xfId="9551" hidden="1" xr:uid="{00000000-0005-0000-0000-000070250000}"/>
    <cellStyle name="Comma [0] 3737" xfId="9557" hidden="1" xr:uid="{00000000-0005-0000-0000-000076250000}"/>
    <cellStyle name="Comma [0] 3738" xfId="9539" hidden="1" xr:uid="{00000000-0005-0000-0000-000064250000}"/>
    <cellStyle name="Comma [0] 3739" xfId="9549" hidden="1" xr:uid="{00000000-0005-0000-0000-00006E250000}"/>
    <cellStyle name="Comma [0] 374" xfId="2835" hidden="1" xr:uid="{00000000-0005-0000-0000-0000340B0000}"/>
    <cellStyle name="Comma [0] 3740" xfId="9569" hidden="1" xr:uid="{00000000-0005-0000-0000-000082250000}"/>
    <cellStyle name="Comma [0] 3741" xfId="9571" hidden="1" xr:uid="{00000000-0005-0000-0000-000084250000}"/>
    <cellStyle name="Comma [0] 3742" xfId="9522" hidden="1" xr:uid="{00000000-0005-0000-0000-000053250000}"/>
    <cellStyle name="Comma [0] 3743" xfId="9019" hidden="1" xr:uid="{00000000-0005-0000-0000-00005C230000}"/>
    <cellStyle name="Comma [0] 3744" xfId="9525" hidden="1" xr:uid="{00000000-0005-0000-0000-000056250000}"/>
    <cellStyle name="Comma [0] 3745" xfId="9024" hidden="1" xr:uid="{00000000-0005-0000-0000-000061230000}"/>
    <cellStyle name="Comma [0] 3746" xfId="9008" hidden="1" xr:uid="{00000000-0005-0000-0000-000051230000}"/>
    <cellStyle name="Comma [0] 3747" xfId="9576" hidden="1" xr:uid="{00000000-0005-0000-0000-000089250000}"/>
    <cellStyle name="Comma [0] 3748" xfId="9017" hidden="1" xr:uid="{00000000-0005-0000-0000-00005A230000}"/>
    <cellStyle name="Comma [0] 3749" xfId="9038" hidden="1" xr:uid="{00000000-0005-0000-0000-00006F230000}"/>
    <cellStyle name="Comma [0] 375" xfId="2792" hidden="1" xr:uid="{00000000-0005-0000-0000-0000090B0000}"/>
    <cellStyle name="Comma [0] 3750" xfId="9588" hidden="1" xr:uid="{00000000-0005-0000-0000-000095250000}"/>
    <cellStyle name="Comma [0] 3751" xfId="9590" hidden="1" xr:uid="{00000000-0005-0000-0000-000097250000}"/>
    <cellStyle name="Comma [0] 3752" xfId="9579" hidden="1" xr:uid="{00000000-0005-0000-0000-00008C250000}"/>
    <cellStyle name="Comma [0] 3753" xfId="9587" hidden="1" xr:uid="{00000000-0005-0000-0000-000094250000}"/>
    <cellStyle name="Comma [0] 3754" xfId="9021" hidden="1" xr:uid="{00000000-0005-0000-0000-00005E230000}"/>
    <cellStyle name="Comma [0] 3755" xfId="9573" hidden="1" xr:uid="{00000000-0005-0000-0000-000086250000}"/>
    <cellStyle name="Comma [0] 3756" xfId="9606" hidden="1" xr:uid="{00000000-0005-0000-0000-0000A7250000}"/>
    <cellStyle name="Comma [0] 3757" xfId="9614" hidden="1" xr:uid="{00000000-0005-0000-0000-0000AF250000}"/>
    <cellStyle name="Comma [0] 3758" xfId="9523" hidden="1" xr:uid="{00000000-0005-0000-0000-000054250000}"/>
    <cellStyle name="Comma [0] 3759" xfId="9602" hidden="1" xr:uid="{00000000-0005-0000-0000-0000A3250000}"/>
    <cellStyle name="Comma [0] 376" xfId="2826" hidden="1" xr:uid="{00000000-0005-0000-0000-00002B0B0000}"/>
    <cellStyle name="Comma [0] 3760" xfId="9623" hidden="1" xr:uid="{00000000-0005-0000-0000-0000B8250000}"/>
    <cellStyle name="Comma [0] 3761" xfId="9625" hidden="1" xr:uid="{00000000-0005-0000-0000-0000BA250000}"/>
    <cellStyle name="Comma [0] 3762" xfId="9584" hidden="1" xr:uid="{00000000-0005-0000-0000-000091250000}"/>
    <cellStyle name="Comma [0] 3763" xfId="9529" hidden="1" xr:uid="{00000000-0005-0000-0000-00005A250000}"/>
    <cellStyle name="Comma [0] 3764" xfId="9582" hidden="1" xr:uid="{00000000-0005-0000-0000-00008F250000}"/>
    <cellStyle name="Comma [0] 3765" xfId="9566" hidden="1" xr:uid="{00000000-0005-0000-0000-00007F250000}"/>
    <cellStyle name="Comma [0] 3766" xfId="9562" hidden="1" xr:uid="{00000000-0005-0000-0000-00007B250000}"/>
    <cellStyle name="Comma [0] 3767" xfId="9633" hidden="1" xr:uid="{00000000-0005-0000-0000-0000C2250000}"/>
    <cellStyle name="Comma [0] 3768" xfId="9505" hidden="1" xr:uid="{00000000-0005-0000-0000-000042250000}"/>
    <cellStyle name="Comma [0] 3769" xfId="8987" hidden="1" xr:uid="{00000000-0005-0000-0000-00003C230000}"/>
    <cellStyle name="Comma [0] 377" xfId="2839" hidden="1" xr:uid="{00000000-0005-0000-0000-0000380B0000}"/>
    <cellStyle name="Comma [0] 3770" xfId="9641" hidden="1" xr:uid="{00000000-0005-0000-0000-0000CA250000}"/>
    <cellStyle name="Comma [0] 3771" xfId="9643" hidden="1" xr:uid="{00000000-0005-0000-0000-0000CC250000}"/>
    <cellStyle name="Comma [0] 3772" xfId="9592" hidden="1" xr:uid="{00000000-0005-0000-0000-000099250000}"/>
    <cellStyle name="Comma [0] 3773" xfId="9568" hidden="1" xr:uid="{00000000-0005-0000-0000-000081250000}"/>
    <cellStyle name="Comma [0] 3774" xfId="9603" hidden="1" xr:uid="{00000000-0005-0000-0000-0000A4250000}"/>
    <cellStyle name="Comma [0] 3775" xfId="9535" hidden="1" xr:uid="{00000000-0005-0000-0000-000060250000}"/>
    <cellStyle name="Comma [0] 3776" xfId="9605" hidden="1" xr:uid="{00000000-0005-0000-0000-0000A6250000}"/>
    <cellStyle name="Comma [0] 3777" xfId="9650" hidden="1" xr:uid="{00000000-0005-0000-0000-0000D3250000}"/>
    <cellStyle name="Comma [0] 3778" xfId="9593" hidden="1" xr:uid="{00000000-0005-0000-0000-00009A250000}"/>
    <cellStyle name="Comma [0] 3779" xfId="9550" hidden="1" xr:uid="{00000000-0005-0000-0000-00006F250000}"/>
    <cellStyle name="Comma [0] 378" xfId="2841" hidden="1" xr:uid="{00000000-0005-0000-0000-00003A0B0000}"/>
    <cellStyle name="Comma [0] 3780" xfId="9656" hidden="1" xr:uid="{00000000-0005-0000-0000-0000D9250000}"/>
    <cellStyle name="Comma [0] 3781" xfId="9658" hidden="1" xr:uid="{00000000-0005-0000-0000-0000DB250000}"/>
    <cellStyle name="Comma [0] 3782" xfId="9611" hidden="1" xr:uid="{00000000-0005-0000-0000-0000AC250000}"/>
    <cellStyle name="Comma [0] 3783" xfId="9617" hidden="1" xr:uid="{00000000-0005-0000-0000-0000B2250000}"/>
    <cellStyle name="Comma [0] 3784" xfId="9504" hidden="1" xr:uid="{00000000-0005-0000-0000-000041250000}"/>
    <cellStyle name="Comma [0] 3785" xfId="9567" hidden="1" xr:uid="{00000000-0005-0000-0000-000080250000}"/>
    <cellStyle name="Comma [0] 3786" xfId="9575" hidden="1" xr:uid="{00000000-0005-0000-0000-000088250000}"/>
    <cellStyle name="Comma [0] 3787" xfId="9664" hidden="1" xr:uid="{00000000-0005-0000-0000-0000E1250000}"/>
    <cellStyle name="Comma [0] 3788" xfId="9578" hidden="1" xr:uid="{00000000-0005-0000-0000-00008B250000}"/>
    <cellStyle name="Comma [0] 3789" xfId="9538" hidden="1" xr:uid="{00000000-0005-0000-0000-000063250000}"/>
    <cellStyle name="Comma [0] 379" xfId="2709" hidden="1" xr:uid="{00000000-0005-0000-0000-0000B60A0000}"/>
    <cellStyle name="Comma [0] 3790" xfId="9669" hidden="1" xr:uid="{00000000-0005-0000-0000-0000E6250000}"/>
    <cellStyle name="Comma [0] 3791" xfId="9671" hidden="1" xr:uid="{00000000-0005-0000-0000-0000E8250000}"/>
    <cellStyle name="Comma [0] 3792" xfId="9630" hidden="1" xr:uid="{00000000-0005-0000-0000-0000BF250000}"/>
    <cellStyle name="Comma [0] 3793" xfId="9636" hidden="1" xr:uid="{00000000-0005-0000-0000-0000C5250000}"/>
    <cellStyle name="Comma [0] 3794" xfId="9537" hidden="1" xr:uid="{00000000-0005-0000-0000-000062250000}"/>
    <cellStyle name="Comma [0] 3795" xfId="9618" hidden="1" xr:uid="{00000000-0005-0000-0000-0000B3250000}"/>
    <cellStyle name="Comma [0] 3796" xfId="9597" hidden="1" xr:uid="{00000000-0005-0000-0000-00009E250000}"/>
    <cellStyle name="Comma [0] 3797" xfId="9675" hidden="1" xr:uid="{00000000-0005-0000-0000-0000EC250000}"/>
    <cellStyle name="Comma [0] 3798" xfId="9616" hidden="1" xr:uid="{00000000-0005-0000-0000-0000B1250000}"/>
    <cellStyle name="Comma [0] 3799" xfId="9554" hidden="1" xr:uid="{00000000-0005-0000-0000-000073250000}"/>
    <cellStyle name="Comma [0] 38" xfId="90" hidden="1" xr:uid="{00000000-0005-0000-0000-00007A000000}"/>
    <cellStyle name="Comma [0] 380" xfId="2829" hidden="1" xr:uid="{00000000-0005-0000-0000-00002E0B0000}"/>
    <cellStyle name="Comma [0] 3800" xfId="9682" hidden="1" xr:uid="{00000000-0005-0000-0000-0000F3250000}"/>
    <cellStyle name="Comma [0] 3801" xfId="9684" hidden="1" xr:uid="{00000000-0005-0000-0000-0000F5250000}"/>
    <cellStyle name="Comma [0] 3802" xfId="9648" hidden="1" xr:uid="{00000000-0005-0000-0000-0000D1250000}"/>
    <cellStyle name="Comma [0] 3803" xfId="9653" hidden="1" xr:uid="{00000000-0005-0000-0000-0000D6250000}"/>
    <cellStyle name="Comma [0] 3804" xfId="9018" hidden="1" xr:uid="{00000000-0005-0000-0000-00005B230000}"/>
    <cellStyle name="Comma [0] 3805" xfId="9637" hidden="1" xr:uid="{00000000-0005-0000-0000-0000C6250000}"/>
    <cellStyle name="Comma [0] 3806" xfId="9542" hidden="1" xr:uid="{00000000-0005-0000-0000-000067250000}"/>
    <cellStyle name="Comma [0] 3807" xfId="9688" hidden="1" xr:uid="{00000000-0005-0000-0000-0000F9250000}"/>
    <cellStyle name="Comma [0] 3808" xfId="9635" hidden="1" xr:uid="{00000000-0005-0000-0000-0000C4250000}"/>
    <cellStyle name="Comma [0] 3809" xfId="9574" hidden="1" xr:uid="{00000000-0005-0000-0000-000087250000}"/>
    <cellStyle name="Comma [0] 381" xfId="2769" hidden="1" xr:uid="{00000000-0005-0000-0000-0000F20A0000}"/>
    <cellStyle name="Comma [0] 3810" xfId="9692" hidden="1" xr:uid="{00000000-0005-0000-0000-0000FD250000}"/>
    <cellStyle name="Comma [0] 3811" xfId="9694" hidden="1" xr:uid="{00000000-0005-0000-0000-0000FF250000}"/>
    <cellStyle name="Comma [0] 3812" xfId="9662" hidden="1" xr:uid="{00000000-0005-0000-0000-0000DF250000}"/>
    <cellStyle name="Comma [0] 3813" xfId="9666" hidden="1" xr:uid="{00000000-0005-0000-0000-0000E3250000}"/>
    <cellStyle name="Comma [0] 3814" xfId="9556" hidden="1" xr:uid="{00000000-0005-0000-0000-000075250000}"/>
    <cellStyle name="Comma [0] 3815" xfId="9654" hidden="1" xr:uid="{00000000-0005-0000-0000-0000D7250000}"/>
    <cellStyle name="Comma [0] 3816" xfId="9546" hidden="1" xr:uid="{00000000-0005-0000-0000-00006B250000}"/>
    <cellStyle name="Comma [0] 3817" xfId="9698" hidden="1" xr:uid="{00000000-0005-0000-0000-000003260000}"/>
    <cellStyle name="Comma [0] 3818" xfId="9652" hidden="1" xr:uid="{00000000-0005-0000-0000-0000D5250000}"/>
    <cellStyle name="Comma [0] 3819" xfId="9621" hidden="1" xr:uid="{00000000-0005-0000-0000-0000B6250000}"/>
    <cellStyle name="Comma [0] 382" xfId="2803" hidden="1" xr:uid="{00000000-0005-0000-0000-0000140B0000}"/>
    <cellStyle name="Comma [0] 3820" xfId="9702" hidden="1" xr:uid="{00000000-0005-0000-0000-000007260000}"/>
    <cellStyle name="Comma [0] 3821" xfId="9704" hidden="1" xr:uid="{00000000-0005-0000-0000-000009260000}"/>
    <cellStyle name="Comma [0] 3822" xfId="9690" hidden="1" xr:uid="{00000000-0005-0000-0000-0000FB250000}"/>
    <cellStyle name="Comma [0] 3823" xfId="9677" hidden="1" xr:uid="{00000000-0005-0000-0000-0000EE250000}"/>
    <cellStyle name="Comma [0] 3824" xfId="9701" hidden="1" xr:uid="{00000000-0005-0000-0000-000006260000}"/>
    <cellStyle name="Comma [0] 3825" xfId="9667" hidden="1" xr:uid="{00000000-0005-0000-0000-0000E4250000}"/>
    <cellStyle name="Comma [0] 3826" xfId="9639" hidden="1" xr:uid="{00000000-0005-0000-0000-0000C8250000}"/>
    <cellStyle name="Comma [0] 3827" xfId="9706" hidden="1" xr:uid="{00000000-0005-0000-0000-00000B260000}"/>
    <cellStyle name="Comma [0] 3828" xfId="9663" hidden="1" xr:uid="{00000000-0005-0000-0000-0000E0250000}"/>
    <cellStyle name="Comma [0] 3829" xfId="9697" hidden="1" xr:uid="{00000000-0005-0000-0000-000002260000}"/>
    <cellStyle name="Comma [0] 383" xfId="2816" hidden="1" xr:uid="{00000000-0005-0000-0000-0000210B0000}"/>
    <cellStyle name="Comma [0] 3830" xfId="9710" hidden="1" xr:uid="{00000000-0005-0000-0000-00000F260000}"/>
    <cellStyle name="Comma [0] 3831" xfId="9712" hidden="1" xr:uid="{00000000-0005-0000-0000-000011260000}"/>
    <cellStyle name="Comma [0] 3832" xfId="9580" hidden="1" xr:uid="{00000000-0005-0000-0000-00008D250000}"/>
    <cellStyle name="Comma [0] 3833" xfId="9700" hidden="1" xr:uid="{00000000-0005-0000-0000-000005260000}"/>
    <cellStyle name="Comma [0] 3834" xfId="9640" hidden="1" xr:uid="{00000000-0005-0000-0000-0000C9250000}"/>
    <cellStyle name="Comma [0] 3835" xfId="9674" hidden="1" xr:uid="{00000000-0005-0000-0000-0000EB250000}"/>
    <cellStyle name="Comma [0] 3836" xfId="9687" hidden="1" xr:uid="{00000000-0005-0000-0000-0000F8250000}"/>
    <cellStyle name="Comma [0] 3837" xfId="9715" hidden="1" xr:uid="{00000000-0005-0000-0000-000014260000}"/>
    <cellStyle name="Comma [0] 3838" xfId="9678" hidden="1" xr:uid="{00000000-0005-0000-0000-0000EF250000}"/>
    <cellStyle name="Comma [0] 3839" xfId="9638" hidden="1" xr:uid="{00000000-0005-0000-0000-0000C7250000}"/>
    <cellStyle name="Comma [0] 384" xfId="2844" hidden="1" xr:uid="{00000000-0005-0000-0000-00003D0B0000}"/>
    <cellStyle name="Comma [0] 3840" xfId="9717" hidden="1" xr:uid="{00000000-0005-0000-0000-000016260000}"/>
    <cellStyle name="Comma [0] 3841" xfId="9719" hidden="1" xr:uid="{00000000-0005-0000-0000-000018260000}"/>
    <cellStyle name="Comma [0] 3842" xfId="9072" hidden="1" xr:uid="{00000000-0005-0000-0000-000091230000}"/>
    <cellStyle name="Comma [0] 3843" xfId="9028" hidden="1" xr:uid="{00000000-0005-0000-0000-000065230000}"/>
    <cellStyle name="Comma [0] 3844" xfId="9725" hidden="1" xr:uid="{00000000-0005-0000-0000-00001E260000}"/>
    <cellStyle name="Comma [0] 3845" xfId="9731" hidden="1" xr:uid="{00000000-0005-0000-0000-000024260000}"/>
    <cellStyle name="Comma [0] 3846" xfId="9733" hidden="1" xr:uid="{00000000-0005-0000-0000-000026260000}"/>
    <cellStyle name="Comma [0] 3847" xfId="9724" hidden="1" xr:uid="{00000000-0005-0000-0000-00001D260000}"/>
    <cellStyle name="Comma [0] 3848" xfId="9729" hidden="1" xr:uid="{00000000-0005-0000-0000-000022260000}"/>
    <cellStyle name="Comma [0] 3849" xfId="9735" hidden="1" xr:uid="{00000000-0005-0000-0000-000028260000}"/>
    <cellStyle name="Comma [0] 385" xfId="2807" hidden="1" xr:uid="{00000000-0005-0000-0000-0000180B0000}"/>
    <cellStyle name="Comma [0] 3850" xfId="9737" hidden="1" xr:uid="{00000000-0005-0000-0000-00002A260000}"/>
    <cellStyle name="Comma [0] 3851" xfId="9029" hidden="1" xr:uid="{00000000-0005-0000-0000-000066230000}"/>
    <cellStyle name="Comma [0] 3852" xfId="9007" hidden="1" xr:uid="{00000000-0005-0000-0000-000050230000}"/>
    <cellStyle name="Comma [0] 3853" xfId="9748" hidden="1" xr:uid="{00000000-0005-0000-0000-000035260000}"/>
    <cellStyle name="Comma [0] 3854" xfId="9757" hidden="1" xr:uid="{00000000-0005-0000-0000-00003E260000}"/>
    <cellStyle name="Comma [0] 3855" xfId="9768" hidden="1" xr:uid="{00000000-0005-0000-0000-000049260000}"/>
    <cellStyle name="Comma [0] 3856" xfId="9774" hidden="1" xr:uid="{00000000-0005-0000-0000-00004F260000}"/>
    <cellStyle name="Comma [0] 3857" xfId="9756" hidden="1" xr:uid="{00000000-0005-0000-0000-00003D260000}"/>
    <cellStyle name="Comma [0] 3858" xfId="9766" hidden="1" xr:uid="{00000000-0005-0000-0000-000047260000}"/>
    <cellStyle name="Comma [0] 3859" xfId="9786" hidden="1" xr:uid="{00000000-0005-0000-0000-00005B260000}"/>
    <cellStyle name="Comma [0] 386" xfId="2767" hidden="1" xr:uid="{00000000-0005-0000-0000-0000F00A0000}"/>
    <cellStyle name="Comma [0] 3860" xfId="9788" hidden="1" xr:uid="{00000000-0005-0000-0000-00005D260000}"/>
    <cellStyle name="Comma [0] 3861" xfId="9739" hidden="1" xr:uid="{00000000-0005-0000-0000-00002C260000}"/>
    <cellStyle name="Comma [0] 3862" xfId="8995" hidden="1" xr:uid="{00000000-0005-0000-0000-000044230000}"/>
    <cellStyle name="Comma [0] 3863" xfId="9742" hidden="1" xr:uid="{00000000-0005-0000-0000-00002F260000}"/>
    <cellStyle name="Comma [0] 3864" xfId="9006" hidden="1" xr:uid="{00000000-0005-0000-0000-00004F230000}"/>
    <cellStyle name="Comma [0] 3865" xfId="9005" hidden="1" xr:uid="{00000000-0005-0000-0000-00004E230000}"/>
    <cellStyle name="Comma [0] 3866" xfId="9793" hidden="1" xr:uid="{00000000-0005-0000-0000-000062260000}"/>
    <cellStyle name="Comma [0] 3867" xfId="9081" hidden="1" xr:uid="{00000000-0005-0000-0000-00009A230000}"/>
    <cellStyle name="Comma [0] 3868" xfId="9282" hidden="1" xr:uid="{00000000-0005-0000-0000-000063240000}"/>
    <cellStyle name="Comma [0] 3869" xfId="9805" hidden="1" xr:uid="{00000000-0005-0000-0000-00006E260000}"/>
    <cellStyle name="Comma [0] 387" xfId="2846" hidden="1" xr:uid="{00000000-0005-0000-0000-00003F0B0000}"/>
    <cellStyle name="Comma [0] 3870" xfId="9807" hidden="1" xr:uid="{00000000-0005-0000-0000-000070260000}"/>
    <cellStyle name="Comma [0] 3871" xfId="9796" hidden="1" xr:uid="{00000000-0005-0000-0000-000065260000}"/>
    <cellStyle name="Comma [0] 3872" xfId="9804" hidden="1" xr:uid="{00000000-0005-0000-0000-00006D260000}"/>
    <cellStyle name="Comma [0] 3873" xfId="9291" hidden="1" xr:uid="{00000000-0005-0000-0000-00006C240000}"/>
    <cellStyle name="Comma [0] 3874" xfId="9790" hidden="1" xr:uid="{00000000-0005-0000-0000-00005F260000}"/>
    <cellStyle name="Comma [0] 3875" xfId="9823" hidden="1" xr:uid="{00000000-0005-0000-0000-000080260000}"/>
    <cellStyle name="Comma [0] 3876" xfId="9831" hidden="1" xr:uid="{00000000-0005-0000-0000-000088260000}"/>
    <cellStyle name="Comma [0] 3877" xfId="9740" hidden="1" xr:uid="{00000000-0005-0000-0000-00002D260000}"/>
    <cellStyle name="Comma [0] 3878" xfId="9819" hidden="1" xr:uid="{00000000-0005-0000-0000-00007C260000}"/>
    <cellStyle name="Comma [0] 3879" xfId="9840" hidden="1" xr:uid="{00000000-0005-0000-0000-000091260000}"/>
    <cellStyle name="Comma [0] 388" xfId="2848" hidden="1" xr:uid="{00000000-0005-0000-0000-0000410B0000}"/>
    <cellStyle name="Comma [0] 3880" xfId="9842" hidden="1" xr:uid="{00000000-0005-0000-0000-000093260000}"/>
    <cellStyle name="Comma [0] 3881" xfId="9801" hidden="1" xr:uid="{00000000-0005-0000-0000-00006A260000}"/>
    <cellStyle name="Comma [0] 3882" xfId="9746" hidden="1" xr:uid="{00000000-0005-0000-0000-000033260000}"/>
    <cellStyle name="Comma [0] 3883" xfId="9799" hidden="1" xr:uid="{00000000-0005-0000-0000-000068260000}"/>
    <cellStyle name="Comma [0] 3884" xfId="9783" hidden="1" xr:uid="{00000000-0005-0000-0000-000058260000}"/>
    <cellStyle name="Comma [0] 3885" xfId="9779" hidden="1" xr:uid="{00000000-0005-0000-0000-000054260000}"/>
    <cellStyle name="Comma [0] 3886" xfId="9850" hidden="1" xr:uid="{00000000-0005-0000-0000-00009B260000}"/>
    <cellStyle name="Comma [0] 3887" xfId="9722" hidden="1" xr:uid="{00000000-0005-0000-0000-00001B260000}"/>
    <cellStyle name="Comma [0] 3888" xfId="9030" hidden="1" xr:uid="{00000000-0005-0000-0000-000067230000}"/>
    <cellStyle name="Comma [0] 3889" xfId="9858" hidden="1" xr:uid="{00000000-0005-0000-0000-0000A3260000}"/>
    <cellStyle name="Comma [0] 389" xfId="1296" hidden="1" xr:uid="{00000000-0005-0000-0000-000031050000}"/>
    <cellStyle name="Comma [0] 3890" xfId="9860" hidden="1" xr:uid="{00000000-0005-0000-0000-0000A5260000}"/>
    <cellStyle name="Comma [0] 3891" xfId="9809" hidden="1" xr:uid="{00000000-0005-0000-0000-000072260000}"/>
    <cellStyle name="Comma [0] 3892" xfId="9785" hidden="1" xr:uid="{00000000-0005-0000-0000-00005A260000}"/>
    <cellStyle name="Comma [0] 3893" xfId="9820" hidden="1" xr:uid="{00000000-0005-0000-0000-00007D260000}"/>
    <cellStyle name="Comma [0] 3894" xfId="9752" hidden="1" xr:uid="{00000000-0005-0000-0000-000039260000}"/>
    <cellStyle name="Comma [0] 3895" xfId="9822" hidden="1" xr:uid="{00000000-0005-0000-0000-00007F260000}"/>
    <cellStyle name="Comma [0] 3896" xfId="9867" hidden="1" xr:uid="{00000000-0005-0000-0000-0000AC260000}"/>
    <cellStyle name="Comma [0] 3897" xfId="9810" hidden="1" xr:uid="{00000000-0005-0000-0000-000073260000}"/>
    <cellStyle name="Comma [0] 3898" xfId="9767" hidden="1" xr:uid="{00000000-0005-0000-0000-000048260000}"/>
    <cellStyle name="Comma [0] 3899" xfId="9873" hidden="1" xr:uid="{00000000-0005-0000-0000-0000B2260000}"/>
    <cellStyle name="Comma [0] 39" xfId="92" hidden="1" xr:uid="{00000000-0005-0000-0000-00007C000000}"/>
    <cellStyle name="Comma [0] 390" xfId="1311" hidden="1" xr:uid="{00000000-0005-0000-0000-000040050000}"/>
    <cellStyle name="Comma [0] 3900" xfId="9875" hidden="1" xr:uid="{00000000-0005-0000-0000-0000B4260000}"/>
    <cellStyle name="Comma [0] 3901" xfId="9828" hidden="1" xr:uid="{00000000-0005-0000-0000-000085260000}"/>
    <cellStyle name="Comma [0] 3902" xfId="9834" hidden="1" xr:uid="{00000000-0005-0000-0000-00008B260000}"/>
    <cellStyle name="Comma [0] 3903" xfId="9721" hidden="1" xr:uid="{00000000-0005-0000-0000-00001A260000}"/>
    <cellStyle name="Comma [0] 3904" xfId="9784" hidden="1" xr:uid="{00000000-0005-0000-0000-000059260000}"/>
    <cellStyle name="Comma [0] 3905" xfId="9792" hidden="1" xr:uid="{00000000-0005-0000-0000-000061260000}"/>
    <cellStyle name="Comma [0] 3906" xfId="9881" hidden="1" xr:uid="{00000000-0005-0000-0000-0000BA260000}"/>
    <cellStyle name="Comma [0] 3907" xfId="9795" hidden="1" xr:uid="{00000000-0005-0000-0000-000064260000}"/>
    <cellStyle name="Comma [0] 3908" xfId="9755" hidden="1" xr:uid="{00000000-0005-0000-0000-00003C260000}"/>
    <cellStyle name="Comma [0] 3909" xfId="9886" hidden="1" xr:uid="{00000000-0005-0000-0000-0000BF260000}"/>
    <cellStyle name="Comma [0] 391" xfId="1315" hidden="1" xr:uid="{00000000-0005-0000-0000-000044050000}"/>
    <cellStyle name="Comma [0] 3910" xfId="9888" hidden="1" xr:uid="{00000000-0005-0000-0000-0000C1260000}"/>
    <cellStyle name="Comma [0] 3911" xfId="9847" hidden="1" xr:uid="{00000000-0005-0000-0000-000098260000}"/>
    <cellStyle name="Comma [0] 3912" xfId="9853" hidden="1" xr:uid="{00000000-0005-0000-0000-00009E260000}"/>
    <cellStyle name="Comma [0] 3913" xfId="9754" hidden="1" xr:uid="{00000000-0005-0000-0000-00003B260000}"/>
    <cellStyle name="Comma [0] 3914" xfId="9835" hidden="1" xr:uid="{00000000-0005-0000-0000-00008C260000}"/>
    <cellStyle name="Comma [0] 3915" xfId="9814" hidden="1" xr:uid="{00000000-0005-0000-0000-000077260000}"/>
    <cellStyle name="Comma [0] 3916" xfId="9892" hidden="1" xr:uid="{00000000-0005-0000-0000-0000C5260000}"/>
    <cellStyle name="Comma [0] 3917" xfId="9833" hidden="1" xr:uid="{00000000-0005-0000-0000-00008A260000}"/>
    <cellStyle name="Comma [0] 3918" xfId="9771" hidden="1" xr:uid="{00000000-0005-0000-0000-00004C260000}"/>
    <cellStyle name="Comma [0] 3919" xfId="9899" hidden="1" xr:uid="{00000000-0005-0000-0000-0000CC260000}"/>
    <cellStyle name="Comma [0] 392" xfId="2853" hidden="1" xr:uid="{00000000-0005-0000-0000-0000460B0000}"/>
    <cellStyle name="Comma [0] 3920" xfId="9901" hidden="1" xr:uid="{00000000-0005-0000-0000-0000CE260000}"/>
    <cellStyle name="Comma [0] 3921" xfId="9865" hidden="1" xr:uid="{00000000-0005-0000-0000-0000AA260000}"/>
    <cellStyle name="Comma [0] 3922" xfId="9870" hidden="1" xr:uid="{00000000-0005-0000-0000-0000AF260000}"/>
    <cellStyle name="Comma [0] 3923" xfId="9300" hidden="1" xr:uid="{00000000-0005-0000-0000-000075240000}"/>
    <cellStyle name="Comma [0] 3924" xfId="9854" hidden="1" xr:uid="{00000000-0005-0000-0000-00009F260000}"/>
    <cellStyle name="Comma [0] 3925" xfId="9759" hidden="1" xr:uid="{00000000-0005-0000-0000-000040260000}"/>
    <cellStyle name="Comma [0] 3926" xfId="9905" hidden="1" xr:uid="{00000000-0005-0000-0000-0000D2260000}"/>
    <cellStyle name="Comma [0] 3927" xfId="9852" hidden="1" xr:uid="{00000000-0005-0000-0000-00009D260000}"/>
    <cellStyle name="Comma [0] 3928" xfId="9791" hidden="1" xr:uid="{00000000-0005-0000-0000-000060260000}"/>
    <cellStyle name="Comma [0] 3929" xfId="9909" hidden="1" xr:uid="{00000000-0005-0000-0000-0000D6260000}"/>
    <cellStyle name="Comma [0] 393" xfId="2855" hidden="1" xr:uid="{00000000-0005-0000-0000-0000480B0000}"/>
    <cellStyle name="Comma [0] 3930" xfId="9911" hidden="1" xr:uid="{00000000-0005-0000-0000-0000D8260000}"/>
    <cellStyle name="Comma [0] 3931" xfId="9879" hidden="1" xr:uid="{00000000-0005-0000-0000-0000B8260000}"/>
    <cellStyle name="Comma [0] 3932" xfId="9883" hidden="1" xr:uid="{00000000-0005-0000-0000-0000BC260000}"/>
    <cellStyle name="Comma [0] 3933" xfId="9773" hidden="1" xr:uid="{00000000-0005-0000-0000-00004E260000}"/>
    <cellStyle name="Comma [0] 3934" xfId="9871" hidden="1" xr:uid="{00000000-0005-0000-0000-0000B0260000}"/>
    <cellStyle name="Comma [0] 3935" xfId="9763" hidden="1" xr:uid="{00000000-0005-0000-0000-000044260000}"/>
    <cellStyle name="Comma [0] 3936" xfId="9915" hidden="1" xr:uid="{00000000-0005-0000-0000-0000DC260000}"/>
    <cellStyle name="Comma [0] 3937" xfId="9869" hidden="1" xr:uid="{00000000-0005-0000-0000-0000AE260000}"/>
    <cellStyle name="Comma [0] 3938" xfId="9838" hidden="1" xr:uid="{00000000-0005-0000-0000-00008F260000}"/>
    <cellStyle name="Comma [0] 3939" xfId="9919" hidden="1" xr:uid="{00000000-0005-0000-0000-0000E0260000}"/>
    <cellStyle name="Comma [0] 394" xfId="1310" hidden="1" xr:uid="{00000000-0005-0000-0000-00003F050000}"/>
    <cellStyle name="Comma [0] 3940" xfId="9921" hidden="1" xr:uid="{00000000-0005-0000-0000-0000E2260000}"/>
    <cellStyle name="Comma [0] 3941" xfId="9907" hidden="1" xr:uid="{00000000-0005-0000-0000-0000D4260000}"/>
    <cellStyle name="Comma [0] 3942" xfId="9894" hidden="1" xr:uid="{00000000-0005-0000-0000-0000C7260000}"/>
    <cellStyle name="Comma [0] 3943" xfId="9918" hidden="1" xr:uid="{00000000-0005-0000-0000-0000DF260000}"/>
    <cellStyle name="Comma [0] 3944" xfId="9884" hidden="1" xr:uid="{00000000-0005-0000-0000-0000BD260000}"/>
    <cellStyle name="Comma [0] 3945" xfId="9856" hidden="1" xr:uid="{00000000-0005-0000-0000-0000A1260000}"/>
    <cellStyle name="Comma [0] 3946" xfId="9923" hidden="1" xr:uid="{00000000-0005-0000-0000-0000E4260000}"/>
    <cellStyle name="Comma [0] 3947" xfId="9880" hidden="1" xr:uid="{00000000-0005-0000-0000-0000B9260000}"/>
    <cellStyle name="Comma [0] 3948" xfId="9914" hidden="1" xr:uid="{00000000-0005-0000-0000-0000DB260000}"/>
    <cellStyle name="Comma [0] 3949" xfId="9927" hidden="1" xr:uid="{00000000-0005-0000-0000-0000E8260000}"/>
    <cellStyle name="Comma [0] 395" xfId="2851" hidden="1" xr:uid="{00000000-0005-0000-0000-0000440B0000}"/>
    <cellStyle name="Comma [0] 3950" xfId="9929" hidden="1" xr:uid="{00000000-0005-0000-0000-0000EA260000}"/>
    <cellStyle name="Comma [0] 3951" xfId="9797" hidden="1" xr:uid="{00000000-0005-0000-0000-000066260000}"/>
    <cellStyle name="Comma [0] 3952" xfId="9917" hidden="1" xr:uid="{00000000-0005-0000-0000-0000DE260000}"/>
    <cellStyle name="Comma [0] 3953" xfId="9857" hidden="1" xr:uid="{00000000-0005-0000-0000-0000A2260000}"/>
    <cellStyle name="Comma [0] 3954" xfId="9891" hidden="1" xr:uid="{00000000-0005-0000-0000-0000C4260000}"/>
    <cellStyle name="Comma [0] 3955" xfId="9904" hidden="1" xr:uid="{00000000-0005-0000-0000-0000D1260000}"/>
    <cellStyle name="Comma [0] 3956" xfId="9932" hidden="1" xr:uid="{00000000-0005-0000-0000-0000ED260000}"/>
    <cellStyle name="Comma [0] 3957" xfId="9895" hidden="1" xr:uid="{00000000-0005-0000-0000-0000C8260000}"/>
    <cellStyle name="Comma [0] 3958" xfId="9855" hidden="1" xr:uid="{00000000-0005-0000-0000-0000A0260000}"/>
    <cellStyle name="Comma [0] 3959" xfId="9934" hidden="1" xr:uid="{00000000-0005-0000-0000-0000EF260000}"/>
    <cellStyle name="Comma [0] 396" xfId="2857" hidden="1" xr:uid="{00000000-0005-0000-0000-00004A0B0000}"/>
    <cellStyle name="Comma [0] 3960" xfId="9936" hidden="1" xr:uid="{00000000-0005-0000-0000-0000F1260000}"/>
    <cellStyle name="Comma [0] 3961" xfId="9938" hidden="1" xr:uid="{00000000-0005-0000-0000-0000F3260000}"/>
    <cellStyle name="Comma [0] 3962" xfId="9941" hidden="1" xr:uid="{00000000-0005-0000-0000-0000F6260000}"/>
    <cellStyle name="Comma [0] 3963" xfId="9942" hidden="1" xr:uid="{00000000-0005-0000-0000-0000F7260000}"/>
    <cellStyle name="Comma [0] 3964" xfId="9960" hidden="1" xr:uid="{00000000-0005-0000-0000-000009270000}"/>
    <cellStyle name="Comma [0] 3965" xfId="9967" hidden="1" xr:uid="{00000000-0005-0000-0000-000010270000}"/>
    <cellStyle name="Comma [0] 3966" xfId="9973" hidden="1" xr:uid="{00000000-0005-0000-0000-000016270000}"/>
    <cellStyle name="Comma [0] 3967" xfId="9975" hidden="1" xr:uid="{00000000-0005-0000-0000-000018270000}"/>
    <cellStyle name="Comma [0] 3968" xfId="9966" hidden="1" xr:uid="{00000000-0005-0000-0000-00000F270000}"/>
    <cellStyle name="Comma [0] 3969" xfId="9971" hidden="1" xr:uid="{00000000-0005-0000-0000-000014270000}"/>
    <cellStyle name="Comma [0] 397" xfId="2859" hidden="1" xr:uid="{00000000-0005-0000-0000-00004C0B0000}"/>
    <cellStyle name="Comma [0] 3970" xfId="9977" hidden="1" xr:uid="{00000000-0005-0000-0000-00001A270000}"/>
    <cellStyle name="Comma [0] 3971" xfId="9979" hidden="1" xr:uid="{00000000-0005-0000-0000-00001C270000}"/>
    <cellStyle name="Comma [0] 3972" xfId="9957" hidden="1" xr:uid="{00000000-0005-0000-0000-000006270000}"/>
    <cellStyle name="Comma [0] 3973" xfId="9946" hidden="1" xr:uid="{00000000-0005-0000-0000-0000FB260000}"/>
    <cellStyle name="Comma [0] 3974" xfId="9990" hidden="1" xr:uid="{00000000-0005-0000-0000-000027270000}"/>
    <cellStyle name="Comma [0] 3975" xfId="9999" hidden="1" xr:uid="{00000000-0005-0000-0000-000030270000}"/>
    <cellStyle name="Comma [0] 3976" xfId="10010" hidden="1" xr:uid="{00000000-0005-0000-0000-00003B270000}"/>
    <cellStyle name="Comma [0] 3977" xfId="10016" hidden="1" xr:uid="{00000000-0005-0000-0000-000041270000}"/>
    <cellStyle name="Comma [0] 3978" xfId="9998" hidden="1" xr:uid="{00000000-0005-0000-0000-00002F270000}"/>
    <cellStyle name="Comma [0] 3979" xfId="10008" hidden="1" xr:uid="{00000000-0005-0000-0000-000039270000}"/>
    <cellStyle name="Comma [0] 398" xfId="1304" hidden="1" xr:uid="{00000000-0005-0000-0000-000039050000}"/>
    <cellStyle name="Comma [0] 3980" xfId="10028" hidden="1" xr:uid="{00000000-0005-0000-0000-00004D270000}"/>
    <cellStyle name="Comma [0] 3981" xfId="10030" hidden="1" xr:uid="{00000000-0005-0000-0000-00004F270000}"/>
    <cellStyle name="Comma [0] 3982" xfId="9981" hidden="1" xr:uid="{00000000-0005-0000-0000-00001E270000}"/>
    <cellStyle name="Comma [0] 3983" xfId="9949" hidden="1" xr:uid="{00000000-0005-0000-0000-0000FE260000}"/>
    <cellStyle name="Comma [0] 3984" xfId="9984" hidden="1" xr:uid="{00000000-0005-0000-0000-000021270000}"/>
    <cellStyle name="Comma [0] 3985" xfId="9954" hidden="1" xr:uid="{00000000-0005-0000-0000-000003270000}"/>
    <cellStyle name="Comma [0] 3986" xfId="9956" hidden="1" xr:uid="{00000000-0005-0000-0000-000005270000}"/>
    <cellStyle name="Comma [0] 3987" xfId="10035" hidden="1" xr:uid="{00000000-0005-0000-0000-000054270000}"/>
    <cellStyle name="Comma [0] 3988" xfId="9945" hidden="1" xr:uid="{00000000-0005-0000-0000-0000FA260000}"/>
    <cellStyle name="Comma [0] 3989" xfId="9953" hidden="1" xr:uid="{00000000-0005-0000-0000-000002270000}"/>
    <cellStyle name="Comma [0] 399" xfId="2025" hidden="1" xr:uid="{00000000-0005-0000-0000-00000A080000}"/>
    <cellStyle name="Comma [0] 3990" xfId="10047" hidden="1" xr:uid="{00000000-0005-0000-0000-000060270000}"/>
    <cellStyle name="Comma [0] 3991" xfId="10049" hidden="1" xr:uid="{00000000-0005-0000-0000-000062270000}"/>
    <cellStyle name="Comma [0] 3992" xfId="10038" hidden="1" xr:uid="{00000000-0005-0000-0000-000057270000}"/>
    <cellStyle name="Comma [0] 3993" xfId="10046" hidden="1" xr:uid="{00000000-0005-0000-0000-00005F270000}"/>
    <cellStyle name="Comma [0] 3994" xfId="9951" hidden="1" xr:uid="{00000000-0005-0000-0000-000000270000}"/>
    <cellStyle name="Comma [0] 3995" xfId="10032" hidden="1" xr:uid="{00000000-0005-0000-0000-000051270000}"/>
    <cellStyle name="Comma [0] 3996" xfId="10065" hidden="1" xr:uid="{00000000-0005-0000-0000-000072270000}"/>
    <cellStyle name="Comma [0] 3997" xfId="10073" hidden="1" xr:uid="{00000000-0005-0000-0000-00007A270000}"/>
    <cellStyle name="Comma [0] 3998" xfId="9982" hidden="1" xr:uid="{00000000-0005-0000-0000-00001F270000}"/>
    <cellStyle name="Comma [0] 3999" xfId="10061" hidden="1" xr:uid="{00000000-0005-0000-0000-00006E270000}"/>
    <cellStyle name="Comma [0] 4" xfId="70" hidden="1" xr:uid="{00000000-0005-0000-0000-000066000000}"/>
    <cellStyle name="Comma [0] 40" xfId="94" hidden="1" xr:uid="{00000000-0005-0000-0000-00007E000000}"/>
    <cellStyle name="Comma [0] 400" xfId="2870" hidden="1" xr:uid="{00000000-0005-0000-0000-0000570B0000}"/>
    <cellStyle name="Comma [0] 4000" xfId="10082" hidden="1" xr:uid="{00000000-0005-0000-0000-000083270000}"/>
    <cellStyle name="Comma [0] 4001" xfId="10084" hidden="1" xr:uid="{00000000-0005-0000-0000-000085270000}"/>
    <cellStyle name="Comma [0] 4002" xfId="10043" hidden="1" xr:uid="{00000000-0005-0000-0000-00005C270000}"/>
    <cellStyle name="Comma [0] 4003" xfId="9988" hidden="1" xr:uid="{00000000-0005-0000-0000-000025270000}"/>
    <cellStyle name="Comma [0] 4004" xfId="10041" hidden="1" xr:uid="{00000000-0005-0000-0000-00005A270000}"/>
    <cellStyle name="Comma [0] 4005" xfId="10025" hidden="1" xr:uid="{00000000-0005-0000-0000-00004A270000}"/>
    <cellStyle name="Comma [0] 4006" xfId="10021" hidden="1" xr:uid="{00000000-0005-0000-0000-000046270000}"/>
    <cellStyle name="Comma [0] 4007" xfId="10092" hidden="1" xr:uid="{00000000-0005-0000-0000-00008D270000}"/>
    <cellStyle name="Comma [0] 4008" xfId="9964" hidden="1" xr:uid="{00000000-0005-0000-0000-00000D270000}"/>
    <cellStyle name="Comma [0] 4009" xfId="9958" hidden="1" xr:uid="{00000000-0005-0000-0000-000007270000}"/>
    <cellStyle name="Comma [0] 401" xfId="2879" hidden="1" xr:uid="{00000000-0005-0000-0000-0000600B0000}"/>
    <cellStyle name="Comma [0] 4010" xfId="10100" hidden="1" xr:uid="{00000000-0005-0000-0000-000095270000}"/>
    <cellStyle name="Comma [0] 4011" xfId="10102" hidden="1" xr:uid="{00000000-0005-0000-0000-000097270000}"/>
    <cellStyle name="Comma [0] 4012" xfId="10051" hidden="1" xr:uid="{00000000-0005-0000-0000-000064270000}"/>
    <cellStyle name="Comma [0] 4013" xfId="10027" hidden="1" xr:uid="{00000000-0005-0000-0000-00004C270000}"/>
    <cellStyle name="Comma [0] 4014" xfId="10062" hidden="1" xr:uid="{00000000-0005-0000-0000-00006F270000}"/>
    <cellStyle name="Comma [0] 4015" xfId="9994" hidden="1" xr:uid="{00000000-0005-0000-0000-00002B270000}"/>
    <cellStyle name="Comma [0] 4016" xfId="10064" hidden="1" xr:uid="{00000000-0005-0000-0000-000071270000}"/>
    <cellStyle name="Comma [0] 4017" xfId="10109" hidden="1" xr:uid="{00000000-0005-0000-0000-00009E270000}"/>
    <cellStyle name="Comma [0] 4018" xfId="10052" hidden="1" xr:uid="{00000000-0005-0000-0000-000065270000}"/>
    <cellStyle name="Comma [0] 4019" xfId="10009" hidden="1" xr:uid="{00000000-0005-0000-0000-00003A270000}"/>
    <cellStyle name="Comma [0] 402" xfId="2890" hidden="1" xr:uid="{00000000-0005-0000-0000-00006B0B0000}"/>
    <cellStyle name="Comma [0] 4020" xfId="10115" hidden="1" xr:uid="{00000000-0005-0000-0000-0000A4270000}"/>
    <cellStyle name="Comma [0] 4021" xfId="10117" hidden="1" xr:uid="{00000000-0005-0000-0000-0000A6270000}"/>
    <cellStyle name="Comma [0] 4022" xfId="10070" hidden="1" xr:uid="{00000000-0005-0000-0000-000077270000}"/>
    <cellStyle name="Comma [0] 4023" xfId="10076" hidden="1" xr:uid="{00000000-0005-0000-0000-00007D270000}"/>
    <cellStyle name="Comma [0] 4024" xfId="9963" hidden="1" xr:uid="{00000000-0005-0000-0000-00000C270000}"/>
    <cellStyle name="Comma [0] 4025" xfId="10026" hidden="1" xr:uid="{00000000-0005-0000-0000-00004B270000}"/>
    <cellStyle name="Comma [0] 4026" xfId="10034" hidden="1" xr:uid="{00000000-0005-0000-0000-000053270000}"/>
    <cellStyle name="Comma [0] 4027" xfId="10123" hidden="1" xr:uid="{00000000-0005-0000-0000-0000AC270000}"/>
    <cellStyle name="Comma [0] 4028" xfId="10037" hidden="1" xr:uid="{00000000-0005-0000-0000-000056270000}"/>
    <cellStyle name="Comma [0] 4029" xfId="9997" hidden="1" xr:uid="{00000000-0005-0000-0000-00002E270000}"/>
    <cellStyle name="Comma [0] 403" xfId="2896" hidden="1" xr:uid="{00000000-0005-0000-0000-0000710B0000}"/>
    <cellStyle name="Comma [0] 4030" xfId="10128" hidden="1" xr:uid="{00000000-0005-0000-0000-0000B1270000}"/>
    <cellStyle name="Comma [0] 4031" xfId="10130" hidden="1" xr:uid="{00000000-0005-0000-0000-0000B3270000}"/>
    <cellStyle name="Comma [0] 4032" xfId="10089" hidden="1" xr:uid="{00000000-0005-0000-0000-00008A270000}"/>
    <cellStyle name="Comma [0] 4033" xfId="10095" hidden="1" xr:uid="{00000000-0005-0000-0000-000090270000}"/>
    <cellStyle name="Comma [0] 4034" xfId="9996" hidden="1" xr:uid="{00000000-0005-0000-0000-00002D270000}"/>
    <cellStyle name="Comma [0] 4035" xfId="10077" hidden="1" xr:uid="{00000000-0005-0000-0000-00007E270000}"/>
    <cellStyle name="Comma [0] 4036" xfId="10056" hidden="1" xr:uid="{00000000-0005-0000-0000-000069270000}"/>
    <cellStyle name="Comma [0] 4037" xfId="10134" hidden="1" xr:uid="{00000000-0005-0000-0000-0000B7270000}"/>
    <cellStyle name="Comma [0] 4038" xfId="10075" hidden="1" xr:uid="{00000000-0005-0000-0000-00007C270000}"/>
    <cellStyle name="Comma [0] 4039" xfId="10013" hidden="1" xr:uid="{00000000-0005-0000-0000-00003E270000}"/>
    <cellStyle name="Comma [0] 404" xfId="2878" hidden="1" xr:uid="{00000000-0005-0000-0000-00005F0B0000}"/>
    <cellStyle name="Comma [0] 4040" xfId="10141" hidden="1" xr:uid="{00000000-0005-0000-0000-0000BE270000}"/>
    <cellStyle name="Comma [0] 4041" xfId="10143" hidden="1" xr:uid="{00000000-0005-0000-0000-0000C0270000}"/>
    <cellStyle name="Comma [0] 4042" xfId="10107" hidden="1" xr:uid="{00000000-0005-0000-0000-00009C270000}"/>
    <cellStyle name="Comma [0] 4043" xfId="10112" hidden="1" xr:uid="{00000000-0005-0000-0000-0000A1270000}"/>
    <cellStyle name="Comma [0] 4044" xfId="9948" hidden="1" xr:uid="{00000000-0005-0000-0000-0000FD260000}"/>
    <cellStyle name="Comma [0] 4045" xfId="10096" hidden="1" xr:uid="{00000000-0005-0000-0000-000091270000}"/>
    <cellStyle name="Comma [0] 4046" xfId="10001" hidden="1" xr:uid="{00000000-0005-0000-0000-000032270000}"/>
    <cellStyle name="Comma [0] 4047" xfId="10147" hidden="1" xr:uid="{00000000-0005-0000-0000-0000C4270000}"/>
    <cellStyle name="Comma [0] 4048" xfId="10094" hidden="1" xr:uid="{00000000-0005-0000-0000-00008F270000}"/>
    <cellStyle name="Comma [0] 4049" xfId="10033" hidden="1" xr:uid="{00000000-0005-0000-0000-000052270000}"/>
    <cellStyle name="Comma [0] 405" xfId="2888" hidden="1" xr:uid="{00000000-0005-0000-0000-0000690B0000}"/>
    <cellStyle name="Comma [0] 4050" xfId="10151" hidden="1" xr:uid="{00000000-0005-0000-0000-0000C8270000}"/>
    <cellStyle name="Comma [0] 4051" xfId="10153" hidden="1" xr:uid="{00000000-0005-0000-0000-0000CA270000}"/>
    <cellStyle name="Comma [0] 4052" xfId="10121" hidden="1" xr:uid="{00000000-0005-0000-0000-0000AA270000}"/>
    <cellStyle name="Comma [0] 4053" xfId="10125" hidden="1" xr:uid="{00000000-0005-0000-0000-0000AE270000}"/>
    <cellStyle name="Comma [0] 4054" xfId="10015" hidden="1" xr:uid="{00000000-0005-0000-0000-000040270000}"/>
    <cellStyle name="Comma [0] 4055" xfId="10113" hidden="1" xr:uid="{00000000-0005-0000-0000-0000A2270000}"/>
    <cellStyle name="Comma [0] 4056" xfId="10005" hidden="1" xr:uid="{00000000-0005-0000-0000-000036270000}"/>
    <cellStyle name="Comma [0] 4057" xfId="10157" hidden="1" xr:uid="{00000000-0005-0000-0000-0000CE270000}"/>
    <cellStyle name="Comma [0] 4058" xfId="10111" hidden="1" xr:uid="{00000000-0005-0000-0000-0000A0270000}"/>
    <cellStyle name="Comma [0] 4059" xfId="10080" hidden="1" xr:uid="{00000000-0005-0000-0000-000081270000}"/>
    <cellStyle name="Comma [0] 406" xfId="2908" hidden="1" xr:uid="{00000000-0005-0000-0000-00007D0B0000}"/>
    <cellStyle name="Comma [0] 4060" xfId="10161" hidden="1" xr:uid="{00000000-0005-0000-0000-0000D2270000}"/>
    <cellStyle name="Comma [0] 4061" xfId="10163" hidden="1" xr:uid="{00000000-0005-0000-0000-0000D4270000}"/>
    <cellStyle name="Comma [0] 4062" xfId="10149" hidden="1" xr:uid="{00000000-0005-0000-0000-0000C6270000}"/>
    <cellStyle name="Comma [0] 4063" xfId="10136" hidden="1" xr:uid="{00000000-0005-0000-0000-0000B9270000}"/>
    <cellStyle name="Comma [0] 4064" xfId="10160" hidden="1" xr:uid="{00000000-0005-0000-0000-0000D1270000}"/>
    <cellStyle name="Comma [0] 4065" xfId="10126" hidden="1" xr:uid="{00000000-0005-0000-0000-0000AF270000}"/>
    <cellStyle name="Comma [0] 4066" xfId="10098" hidden="1" xr:uid="{00000000-0005-0000-0000-000093270000}"/>
    <cellStyle name="Comma [0] 4067" xfId="10165" hidden="1" xr:uid="{00000000-0005-0000-0000-0000D6270000}"/>
    <cellStyle name="Comma [0] 4068" xfId="10122" hidden="1" xr:uid="{00000000-0005-0000-0000-0000AB270000}"/>
    <cellStyle name="Comma [0] 4069" xfId="10156" hidden="1" xr:uid="{00000000-0005-0000-0000-0000CD270000}"/>
    <cellStyle name="Comma [0] 407" xfId="2910" hidden="1" xr:uid="{00000000-0005-0000-0000-00007F0B0000}"/>
    <cellStyle name="Comma [0] 4070" xfId="10169" hidden="1" xr:uid="{00000000-0005-0000-0000-0000DA270000}"/>
    <cellStyle name="Comma [0] 4071" xfId="10171" hidden="1" xr:uid="{00000000-0005-0000-0000-0000DC270000}"/>
    <cellStyle name="Comma [0] 4072" xfId="10039" hidden="1" xr:uid="{00000000-0005-0000-0000-000058270000}"/>
    <cellStyle name="Comma [0] 4073" xfId="10159" hidden="1" xr:uid="{00000000-0005-0000-0000-0000D0270000}"/>
    <cellStyle name="Comma [0] 4074" xfId="10099" hidden="1" xr:uid="{00000000-0005-0000-0000-000094270000}"/>
    <cellStyle name="Comma [0] 4075" xfId="10133" hidden="1" xr:uid="{00000000-0005-0000-0000-0000B6270000}"/>
    <cellStyle name="Comma [0] 4076" xfId="10146" hidden="1" xr:uid="{00000000-0005-0000-0000-0000C3270000}"/>
    <cellStyle name="Comma [0] 4077" xfId="10174" hidden="1" xr:uid="{00000000-0005-0000-0000-0000DF270000}"/>
    <cellStyle name="Comma [0] 4078" xfId="10137" hidden="1" xr:uid="{00000000-0005-0000-0000-0000BA270000}"/>
    <cellStyle name="Comma [0] 4079" xfId="10097" hidden="1" xr:uid="{00000000-0005-0000-0000-000092270000}"/>
    <cellStyle name="Comma [0] 408" xfId="2861" hidden="1" xr:uid="{00000000-0005-0000-0000-00004E0B0000}"/>
    <cellStyle name="Comma [0] 4080" xfId="10176" hidden="1" xr:uid="{00000000-0005-0000-0000-0000E1270000}"/>
    <cellStyle name="Comma [0] 4081" xfId="10178" hidden="1" xr:uid="{00000000-0005-0000-0000-0000E3270000}"/>
    <cellStyle name="Comma [0] 4082" xfId="10235" hidden="1" xr:uid="{00000000-0005-0000-0000-00001C280000}"/>
    <cellStyle name="Comma [0] 4083" xfId="10254" hidden="1" xr:uid="{00000000-0005-0000-0000-00002F280000}"/>
    <cellStyle name="Comma [0] 4084" xfId="10261" hidden="1" xr:uid="{00000000-0005-0000-0000-000036280000}"/>
    <cellStyle name="Comma [0] 4085" xfId="10268" hidden="1" xr:uid="{00000000-0005-0000-0000-00003D280000}"/>
    <cellStyle name="Comma [0] 4086" xfId="10273" hidden="1" xr:uid="{00000000-0005-0000-0000-000042280000}"/>
    <cellStyle name="Comma [0] 4087" xfId="10260" hidden="1" xr:uid="{00000000-0005-0000-0000-000035280000}"/>
    <cellStyle name="Comma [0] 4088" xfId="10265" hidden="1" xr:uid="{00000000-0005-0000-0000-00003A280000}"/>
    <cellStyle name="Comma [0] 4089" xfId="10277" hidden="1" xr:uid="{00000000-0005-0000-0000-000046280000}"/>
    <cellStyle name="Comma [0] 409" xfId="1330" hidden="1" xr:uid="{00000000-0005-0000-0000-000053050000}"/>
    <cellStyle name="Comma [0] 4090" xfId="10279" hidden="1" xr:uid="{00000000-0005-0000-0000-000048280000}"/>
    <cellStyle name="Comma [0] 4091" xfId="10250" hidden="1" xr:uid="{00000000-0005-0000-0000-00002B280000}"/>
    <cellStyle name="Comma [0] 4092" xfId="10239" hidden="1" xr:uid="{00000000-0005-0000-0000-000020280000}"/>
    <cellStyle name="Comma [0] 4093" xfId="10290" hidden="1" xr:uid="{00000000-0005-0000-0000-000053280000}"/>
    <cellStyle name="Comma [0] 4094" xfId="10299" hidden="1" xr:uid="{00000000-0005-0000-0000-00005C280000}"/>
    <cellStyle name="Comma [0] 4095" xfId="10310" hidden="1" xr:uid="{00000000-0005-0000-0000-000067280000}"/>
    <cellStyle name="Comma [0] 4096" xfId="10316" hidden="1" xr:uid="{00000000-0005-0000-0000-00006D280000}"/>
    <cellStyle name="Comma [0] 4097" xfId="10298" hidden="1" xr:uid="{00000000-0005-0000-0000-00005B280000}"/>
    <cellStyle name="Comma [0] 4098" xfId="10308" hidden="1" xr:uid="{00000000-0005-0000-0000-000065280000}"/>
    <cellStyle name="Comma [0] 4099" xfId="10328" hidden="1" xr:uid="{00000000-0005-0000-0000-000079280000}"/>
    <cellStyle name="Comma [0] 41" xfId="96" hidden="1" xr:uid="{00000000-0005-0000-0000-000080000000}"/>
    <cellStyle name="Comma [0] 410" xfId="2864" hidden="1" xr:uid="{00000000-0005-0000-0000-0000510B0000}"/>
    <cellStyle name="Comma [0] 4100" xfId="10330" hidden="1" xr:uid="{00000000-0005-0000-0000-00007B280000}"/>
    <cellStyle name="Comma [0] 4101" xfId="10281" hidden="1" xr:uid="{00000000-0005-0000-0000-00004A280000}"/>
    <cellStyle name="Comma [0] 4102" xfId="10242" hidden="1" xr:uid="{00000000-0005-0000-0000-000023280000}"/>
    <cellStyle name="Comma [0] 4103" xfId="10284" hidden="1" xr:uid="{00000000-0005-0000-0000-00004D280000}"/>
    <cellStyle name="Comma [0] 4104" xfId="10247" hidden="1" xr:uid="{00000000-0005-0000-0000-000028280000}"/>
    <cellStyle name="Comma [0] 4105" xfId="10249" hidden="1" xr:uid="{00000000-0005-0000-0000-00002A280000}"/>
    <cellStyle name="Comma [0] 4106" xfId="10335" hidden="1" xr:uid="{00000000-0005-0000-0000-000080280000}"/>
    <cellStyle name="Comma [0] 4107" xfId="10238" hidden="1" xr:uid="{00000000-0005-0000-0000-00001F280000}"/>
    <cellStyle name="Comma [0] 4108" xfId="10246" hidden="1" xr:uid="{00000000-0005-0000-0000-000027280000}"/>
    <cellStyle name="Comma [0] 4109" xfId="10347" hidden="1" xr:uid="{00000000-0005-0000-0000-00008C280000}"/>
    <cellStyle name="Comma [0] 411" xfId="1301" hidden="1" xr:uid="{00000000-0005-0000-0000-000036050000}"/>
    <cellStyle name="Comma [0] 4110" xfId="10349" hidden="1" xr:uid="{00000000-0005-0000-0000-00008E280000}"/>
    <cellStyle name="Comma [0] 4111" xfId="10338" hidden="1" xr:uid="{00000000-0005-0000-0000-000083280000}"/>
    <cellStyle name="Comma [0] 4112" xfId="10346" hidden="1" xr:uid="{00000000-0005-0000-0000-00008B280000}"/>
    <cellStyle name="Comma [0] 4113" xfId="10244" hidden="1" xr:uid="{00000000-0005-0000-0000-000025280000}"/>
    <cellStyle name="Comma [0] 4114" xfId="10332" hidden="1" xr:uid="{00000000-0005-0000-0000-00007D280000}"/>
    <cellStyle name="Comma [0] 4115" xfId="10365" hidden="1" xr:uid="{00000000-0005-0000-0000-00009E280000}"/>
    <cellStyle name="Comma [0] 4116" xfId="10373" hidden="1" xr:uid="{00000000-0005-0000-0000-0000A6280000}"/>
    <cellStyle name="Comma [0] 4117" xfId="10282" hidden="1" xr:uid="{00000000-0005-0000-0000-00004B280000}"/>
    <cellStyle name="Comma [0] 4118" xfId="10361" hidden="1" xr:uid="{00000000-0005-0000-0000-00009A280000}"/>
    <cellStyle name="Comma [0] 4119" xfId="10382" hidden="1" xr:uid="{00000000-0005-0000-0000-0000AF280000}"/>
    <cellStyle name="Comma [0] 412" xfId="1303" hidden="1" xr:uid="{00000000-0005-0000-0000-000038050000}"/>
    <cellStyle name="Comma [0] 4120" xfId="10384" hidden="1" xr:uid="{00000000-0005-0000-0000-0000B1280000}"/>
    <cellStyle name="Comma [0] 4121" xfId="10343" hidden="1" xr:uid="{00000000-0005-0000-0000-000088280000}"/>
    <cellStyle name="Comma [0] 4122" xfId="10288" hidden="1" xr:uid="{00000000-0005-0000-0000-000051280000}"/>
    <cellStyle name="Comma [0] 4123" xfId="10341" hidden="1" xr:uid="{00000000-0005-0000-0000-000086280000}"/>
    <cellStyle name="Comma [0] 4124" xfId="10325" hidden="1" xr:uid="{00000000-0005-0000-0000-000076280000}"/>
    <cellStyle name="Comma [0] 4125" xfId="10321" hidden="1" xr:uid="{00000000-0005-0000-0000-000072280000}"/>
    <cellStyle name="Comma [0] 4126" xfId="10392" hidden="1" xr:uid="{00000000-0005-0000-0000-0000B9280000}"/>
    <cellStyle name="Comma [0] 4127" xfId="10258" hidden="1" xr:uid="{00000000-0005-0000-0000-000033280000}"/>
    <cellStyle name="Comma [0] 4128" xfId="10251" hidden="1" xr:uid="{00000000-0005-0000-0000-00002C280000}"/>
    <cellStyle name="Comma [0] 4129" xfId="10400" hidden="1" xr:uid="{00000000-0005-0000-0000-0000C1280000}"/>
    <cellStyle name="Comma [0] 413" xfId="2915" hidden="1" xr:uid="{00000000-0005-0000-0000-0000840B0000}"/>
    <cellStyle name="Comma [0] 4130" xfId="10402" hidden="1" xr:uid="{00000000-0005-0000-0000-0000C3280000}"/>
    <cellStyle name="Comma [0] 4131" xfId="10351" hidden="1" xr:uid="{00000000-0005-0000-0000-000090280000}"/>
    <cellStyle name="Comma [0] 4132" xfId="10327" hidden="1" xr:uid="{00000000-0005-0000-0000-000078280000}"/>
    <cellStyle name="Comma [0] 4133" xfId="10362" hidden="1" xr:uid="{00000000-0005-0000-0000-00009B280000}"/>
    <cellStyle name="Comma [0] 4134" xfId="10294" hidden="1" xr:uid="{00000000-0005-0000-0000-000057280000}"/>
    <cellStyle name="Comma [0] 4135" xfId="10364" hidden="1" xr:uid="{00000000-0005-0000-0000-00009D280000}"/>
    <cellStyle name="Comma [0] 4136" xfId="10409" hidden="1" xr:uid="{00000000-0005-0000-0000-0000CA280000}"/>
    <cellStyle name="Comma [0] 4137" xfId="10352" hidden="1" xr:uid="{00000000-0005-0000-0000-000091280000}"/>
    <cellStyle name="Comma [0] 4138" xfId="10309" hidden="1" xr:uid="{00000000-0005-0000-0000-000066280000}"/>
    <cellStyle name="Comma [0] 4139" xfId="10415" hidden="1" xr:uid="{00000000-0005-0000-0000-0000D0280000}"/>
    <cellStyle name="Comma [0] 414" xfId="2026" hidden="1" xr:uid="{00000000-0005-0000-0000-00000B080000}"/>
    <cellStyle name="Comma [0] 4140" xfId="10417" hidden="1" xr:uid="{00000000-0005-0000-0000-0000D2280000}"/>
    <cellStyle name="Comma [0] 4141" xfId="10370" hidden="1" xr:uid="{00000000-0005-0000-0000-0000A3280000}"/>
    <cellStyle name="Comma [0] 4142" xfId="10376" hidden="1" xr:uid="{00000000-0005-0000-0000-0000A9280000}"/>
    <cellStyle name="Comma [0] 4143" xfId="10257" hidden="1" xr:uid="{00000000-0005-0000-0000-000032280000}"/>
    <cellStyle name="Comma [0] 4144" xfId="10326" hidden="1" xr:uid="{00000000-0005-0000-0000-000077280000}"/>
    <cellStyle name="Comma [0] 4145" xfId="10334" hidden="1" xr:uid="{00000000-0005-0000-0000-00007F280000}"/>
    <cellStyle name="Comma [0] 4146" xfId="10423" hidden="1" xr:uid="{00000000-0005-0000-0000-0000D8280000}"/>
    <cellStyle name="Comma [0] 4147" xfId="10337" hidden="1" xr:uid="{00000000-0005-0000-0000-000082280000}"/>
    <cellStyle name="Comma [0] 4148" xfId="10297" hidden="1" xr:uid="{00000000-0005-0000-0000-00005A280000}"/>
    <cellStyle name="Comma [0] 4149" xfId="10428" hidden="1" xr:uid="{00000000-0005-0000-0000-0000DD280000}"/>
    <cellStyle name="Comma [0] 415" xfId="1440" hidden="1" xr:uid="{00000000-0005-0000-0000-0000C1050000}"/>
    <cellStyle name="Comma [0] 4150" xfId="10430" hidden="1" xr:uid="{00000000-0005-0000-0000-0000DF280000}"/>
    <cellStyle name="Comma [0] 4151" xfId="10389" hidden="1" xr:uid="{00000000-0005-0000-0000-0000B6280000}"/>
    <cellStyle name="Comma [0] 4152" xfId="10395" hidden="1" xr:uid="{00000000-0005-0000-0000-0000BC280000}"/>
    <cellStyle name="Comma [0] 4153" xfId="10296" hidden="1" xr:uid="{00000000-0005-0000-0000-000059280000}"/>
    <cellStyle name="Comma [0] 4154" xfId="10377" hidden="1" xr:uid="{00000000-0005-0000-0000-0000AA280000}"/>
    <cellStyle name="Comma [0] 4155" xfId="10356" hidden="1" xr:uid="{00000000-0005-0000-0000-000095280000}"/>
    <cellStyle name="Comma [0] 4156" xfId="10434" hidden="1" xr:uid="{00000000-0005-0000-0000-0000E3280000}"/>
    <cellStyle name="Comma [0] 4157" xfId="10375" hidden="1" xr:uid="{00000000-0005-0000-0000-0000A8280000}"/>
    <cellStyle name="Comma [0] 4158" xfId="10313" hidden="1" xr:uid="{00000000-0005-0000-0000-00006A280000}"/>
    <cellStyle name="Comma [0] 4159" xfId="10441" hidden="1" xr:uid="{00000000-0005-0000-0000-0000EA280000}"/>
    <cellStyle name="Comma [0] 416" xfId="2927" hidden="1" xr:uid="{00000000-0005-0000-0000-0000900B0000}"/>
    <cellStyle name="Comma [0] 4160" xfId="10443" hidden="1" xr:uid="{00000000-0005-0000-0000-0000EC280000}"/>
    <cellStyle name="Comma [0] 4161" xfId="10407" hidden="1" xr:uid="{00000000-0005-0000-0000-0000C8280000}"/>
    <cellStyle name="Comma [0] 4162" xfId="10412" hidden="1" xr:uid="{00000000-0005-0000-0000-0000CD280000}"/>
    <cellStyle name="Comma [0] 4163" xfId="10241" hidden="1" xr:uid="{00000000-0005-0000-0000-000022280000}"/>
    <cellStyle name="Comma [0] 4164" xfId="10396" hidden="1" xr:uid="{00000000-0005-0000-0000-0000BD280000}"/>
    <cellStyle name="Comma [0] 4165" xfId="10301" hidden="1" xr:uid="{00000000-0005-0000-0000-00005E280000}"/>
    <cellStyle name="Comma [0] 4166" xfId="10447" hidden="1" xr:uid="{00000000-0005-0000-0000-0000F0280000}"/>
    <cellStyle name="Comma [0] 4167" xfId="10394" hidden="1" xr:uid="{00000000-0005-0000-0000-0000BB280000}"/>
    <cellStyle name="Comma [0] 4168" xfId="10333" hidden="1" xr:uid="{00000000-0005-0000-0000-00007E280000}"/>
    <cellStyle name="Comma [0] 4169" xfId="10451" hidden="1" xr:uid="{00000000-0005-0000-0000-0000F4280000}"/>
    <cellStyle name="Comma [0] 417" xfId="2929" hidden="1" xr:uid="{00000000-0005-0000-0000-0000920B0000}"/>
    <cellStyle name="Comma [0] 4170" xfId="10453" hidden="1" xr:uid="{00000000-0005-0000-0000-0000F6280000}"/>
    <cellStyle name="Comma [0] 4171" xfId="10421" hidden="1" xr:uid="{00000000-0005-0000-0000-0000D6280000}"/>
    <cellStyle name="Comma [0] 4172" xfId="10425" hidden="1" xr:uid="{00000000-0005-0000-0000-0000DA280000}"/>
    <cellStyle name="Comma [0] 4173" xfId="10315" hidden="1" xr:uid="{00000000-0005-0000-0000-00006C280000}"/>
    <cellStyle name="Comma [0] 4174" xfId="10413" hidden="1" xr:uid="{00000000-0005-0000-0000-0000CE280000}"/>
    <cellStyle name="Comma [0] 4175" xfId="10305" hidden="1" xr:uid="{00000000-0005-0000-0000-000062280000}"/>
    <cellStyle name="Comma [0] 4176" xfId="10457" hidden="1" xr:uid="{00000000-0005-0000-0000-0000FA280000}"/>
    <cellStyle name="Comma [0] 4177" xfId="10411" hidden="1" xr:uid="{00000000-0005-0000-0000-0000CC280000}"/>
    <cellStyle name="Comma [0] 4178" xfId="10380" hidden="1" xr:uid="{00000000-0005-0000-0000-0000AD280000}"/>
    <cellStyle name="Comma [0] 4179" xfId="10461" hidden="1" xr:uid="{00000000-0005-0000-0000-0000FE280000}"/>
    <cellStyle name="Comma [0] 418" xfId="2918" hidden="1" xr:uid="{00000000-0005-0000-0000-0000870B0000}"/>
    <cellStyle name="Comma [0] 4180" xfId="10463" hidden="1" xr:uid="{00000000-0005-0000-0000-000000290000}"/>
    <cellStyle name="Comma [0] 4181" xfId="10449" hidden="1" xr:uid="{00000000-0005-0000-0000-0000F2280000}"/>
    <cellStyle name="Comma [0] 4182" xfId="10436" hidden="1" xr:uid="{00000000-0005-0000-0000-0000E5280000}"/>
    <cellStyle name="Comma [0] 4183" xfId="10460" hidden="1" xr:uid="{00000000-0005-0000-0000-0000FD280000}"/>
    <cellStyle name="Comma [0] 4184" xfId="10426" hidden="1" xr:uid="{00000000-0005-0000-0000-0000DB280000}"/>
    <cellStyle name="Comma [0] 4185" xfId="10398" hidden="1" xr:uid="{00000000-0005-0000-0000-0000BF280000}"/>
    <cellStyle name="Comma [0] 4186" xfId="10465" hidden="1" xr:uid="{00000000-0005-0000-0000-000002290000}"/>
    <cellStyle name="Comma [0] 4187" xfId="10422" hidden="1" xr:uid="{00000000-0005-0000-0000-0000D7280000}"/>
    <cellStyle name="Comma [0] 4188" xfId="10456" hidden="1" xr:uid="{00000000-0005-0000-0000-0000F9280000}"/>
    <cellStyle name="Comma [0] 4189" xfId="10469" hidden="1" xr:uid="{00000000-0005-0000-0000-000006290000}"/>
    <cellStyle name="Comma [0] 419" xfId="2926" hidden="1" xr:uid="{00000000-0005-0000-0000-00008F0B0000}"/>
    <cellStyle name="Comma [0] 4190" xfId="10471" hidden="1" xr:uid="{00000000-0005-0000-0000-000008290000}"/>
    <cellStyle name="Comma [0] 4191" xfId="10339" hidden="1" xr:uid="{00000000-0005-0000-0000-000084280000}"/>
    <cellStyle name="Comma [0] 4192" xfId="10459" hidden="1" xr:uid="{00000000-0005-0000-0000-0000FC280000}"/>
    <cellStyle name="Comma [0] 4193" xfId="10399" hidden="1" xr:uid="{00000000-0005-0000-0000-0000C0280000}"/>
    <cellStyle name="Comma [0] 4194" xfId="10433" hidden="1" xr:uid="{00000000-0005-0000-0000-0000E2280000}"/>
    <cellStyle name="Comma [0] 4195" xfId="10446" hidden="1" xr:uid="{00000000-0005-0000-0000-0000EF280000}"/>
    <cellStyle name="Comma [0] 4196" xfId="10474" hidden="1" xr:uid="{00000000-0005-0000-0000-00000B290000}"/>
    <cellStyle name="Comma [0] 4197" xfId="10437" hidden="1" xr:uid="{00000000-0005-0000-0000-0000E6280000}"/>
    <cellStyle name="Comma [0] 4198" xfId="10397" hidden="1" xr:uid="{00000000-0005-0000-0000-0000BE280000}"/>
    <cellStyle name="Comma [0] 4199" xfId="10477" hidden="1" xr:uid="{00000000-0005-0000-0000-00000E290000}"/>
    <cellStyle name="Comma [0] 42" xfId="2073" hidden="1" xr:uid="{00000000-0005-0000-0000-00003A080000}"/>
    <cellStyle name="Comma [0] 420" xfId="1300" hidden="1" xr:uid="{00000000-0005-0000-0000-000035050000}"/>
    <cellStyle name="Comma [0] 4200" xfId="10479" hidden="1" xr:uid="{00000000-0005-0000-0000-000010290000}"/>
    <cellStyle name="Comma [0] 4201" xfId="10198" hidden="1" xr:uid="{00000000-0005-0000-0000-0000F7270000}"/>
    <cellStyle name="Comma [0] 4202" xfId="10180" hidden="1" xr:uid="{00000000-0005-0000-0000-0000E5270000}"/>
    <cellStyle name="Comma [0] 4203" xfId="10483" hidden="1" xr:uid="{00000000-0005-0000-0000-000014290000}"/>
    <cellStyle name="Comma [0] 4204" xfId="10490" hidden="1" xr:uid="{00000000-0005-0000-0000-00001B290000}"/>
    <cellStyle name="Comma [0] 4205" xfId="10492" hidden="1" xr:uid="{00000000-0005-0000-0000-00001D290000}"/>
    <cellStyle name="Comma [0] 4206" xfId="10482" hidden="1" xr:uid="{00000000-0005-0000-0000-000013290000}"/>
    <cellStyle name="Comma [0] 4207" xfId="10488" hidden="1" xr:uid="{00000000-0005-0000-0000-000019290000}"/>
    <cellStyle name="Comma [0] 4208" xfId="10495" hidden="1" xr:uid="{00000000-0005-0000-0000-000020290000}"/>
    <cellStyle name="Comma [0] 4209" xfId="10497" hidden="1" xr:uid="{00000000-0005-0000-0000-000022290000}"/>
    <cellStyle name="Comma [0] 421" xfId="2912" hidden="1" xr:uid="{00000000-0005-0000-0000-0000810B0000}"/>
    <cellStyle name="Comma [0] 4210" xfId="10272" hidden="1" xr:uid="{00000000-0005-0000-0000-000041280000}"/>
    <cellStyle name="Comma [0] 4211" xfId="10228" hidden="1" xr:uid="{00000000-0005-0000-0000-000015280000}"/>
    <cellStyle name="Comma [0] 4212" xfId="10508" hidden="1" xr:uid="{00000000-0005-0000-0000-00002D290000}"/>
    <cellStyle name="Comma [0] 4213" xfId="10517" hidden="1" xr:uid="{00000000-0005-0000-0000-000036290000}"/>
    <cellStyle name="Comma [0] 4214" xfId="10528" hidden="1" xr:uid="{00000000-0005-0000-0000-000041290000}"/>
    <cellStyle name="Comma [0] 4215" xfId="10534" hidden="1" xr:uid="{00000000-0005-0000-0000-000047290000}"/>
    <cellStyle name="Comma [0] 4216" xfId="10516" hidden="1" xr:uid="{00000000-0005-0000-0000-000035290000}"/>
    <cellStyle name="Comma [0] 4217" xfId="10526" hidden="1" xr:uid="{00000000-0005-0000-0000-00003F290000}"/>
    <cellStyle name="Comma [0] 4218" xfId="10546" hidden="1" xr:uid="{00000000-0005-0000-0000-000053290000}"/>
    <cellStyle name="Comma [0] 4219" xfId="10548" hidden="1" xr:uid="{00000000-0005-0000-0000-000055290000}"/>
    <cellStyle name="Comma [0] 422" xfId="2945" hidden="1" xr:uid="{00000000-0005-0000-0000-0000A20B0000}"/>
    <cellStyle name="Comma [0] 4220" xfId="10499" hidden="1" xr:uid="{00000000-0005-0000-0000-000024290000}"/>
    <cellStyle name="Comma [0] 4221" xfId="10193" hidden="1" xr:uid="{00000000-0005-0000-0000-0000F2270000}"/>
    <cellStyle name="Comma [0] 4222" xfId="10502" hidden="1" xr:uid="{00000000-0005-0000-0000-000027290000}"/>
    <cellStyle name="Comma [0] 4223" xfId="10227" hidden="1" xr:uid="{00000000-0005-0000-0000-000014280000}"/>
    <cellStyle name="Comma [0] 4224" xfId="10226" hidden="1" xr:uid="{00000000-0005-0000-0000-000013280000}"/>
    <cellStyle name="Comma [0] 4225" xfId="10553" hidden="1" xr:uid="{00000000-0005-0000-0000-00005A290000}"/>
    <cellStyle name="Comma [0] 4226" xfId="10195" hidden="1" xr:uid="{00000000-0005-0000-0000-0000F4270000}"/>
    <cellStyle name="Comma [0] 4227" xfId="10229" hidden="1" xr:uid="{00000000-0005-0000-0000-000016280000}"/>
    <cellStyle name="Comma [0] 4228" xfId="10565" hidden="1" xr:uid="{00000000-0005-0000-0000-000066290000}"/>
    <cellStyle name="Comma [0] 4229" xfId="10567" hidden="1" xr:uid="{00000000-0005-0000-0000-000068290000}"/>
    <cellStyle name="Comma [0] 423" xfId="2953" hidden="1" xr:uid="{00000000-0005-0000-0000-0000AA0B0000}"/>
    <cellStyle name="Comma [0] 4230" xfId="10556" hidden="1" xr:uid="{00000000-0005-0000-0000-00005D290000}"/>
    <cellStyle name="Comma [0] 4231" xfId="10564" hidden="1" xr:uid="{00000000-0005-0000-0000-000065290000}"/>
    <cellStyle name="Comma [0] 4232" xfId="10191" hidden="1" xr:uid="{00000000-0005-0000-0000-0000F0270000}"/>
    <cellStyle name="Comma [0] 4233" xfId="10550" hidden="1" xr:uid="{00000000-0005-0000-0000-000057290000}"/>
    <cellStyle name="Comma [0] 4234" xfId="10583" hidden="1" xr:uid="{00000000-0005-0000-0000-000078290000}"/>
    <cellStyle name="Comma [0] 4235" xfId="10591" hidden="1" xr:uid="{00000000-0005-0000-0000-000080290000}"/>
    <cellStyle name="Comma [0] 4236" xfId="10500" hidden="1" xr:uid="{00000000-0005-0000-0000-000025290000}"/>
    <cellStyle name="Comma [0] 4237" xfId="10579" hidden="1" xr:uid="{00000000-0005-0000-0000-000074290000}"/>
    <cellStyle name="Comma [0] 4238" xfId="10600" hidden="1" xr:uid="{00000000-0005-0000-0000-000089290000}"/>
    <cellStyle name="Comma [0] 4239" xfId="10602" hidden="1" xr:uid="{00000000-0005-0000-0000-00008B290000}"/>
    <cellStyle name="Comma [0] 424" xfId="2862" hidden="1" xr:uid="{00000000-0005-0000-0000-00004F0B0000}"/>
    <cellStyle name="Comma [0] 4240" xfId="10561" hidden="1" xr:uid="{00000000-0005-0000-0000-000062290000}"/>
    <cellStyle name="Comma [0] 4241" xfId="10506" hidden="1" xr:uid="{00000000-0005-0000-0000-00002B290000}"/>
    <cellStyle name="Comma [0] 4242" xfId="10559" hidden="1" xr:uid="{00000000-0005-0000-0000-000060290000}"/>
    <cellStyle name="Comma [0] 4243" xfId="10543" hidden="1" xr:uid="{00000000-0005-0000-0000-000050290000}"/>
    <cellStyle name="Comma [0] 4244" xfId="10539" hidden="1" xr:uid="{00000000-0005-0000-0000-00004C290000}"/>
    <cellStyle name="Comma [0] 4245" xfId="10610" hidden="1" xr:uid="{00000000-0005-0000-0000-000093290000}"/>
    <cellStyle name="Comma [0] 4246" xfId="10183" hidden="1" xr:uid="{00000000-0005-0000-0000-0000E8270000}"/>
    <cellStyle name="Comma [0] 4247" xfId="10271" hidden="1" xr:uid="{00000000-0005-0000-0000-000040280000}"/>
    <cellStyle name="Comma [0] 4248" xfId="10618" hidden="1" xr:uid="{00000000-0005-0000-0000-00009B290000}"/>
    <cellStyle name="Comma [0] 4249" xfId="10620" hidden="1" xr:uid="{00000000-0005-0000-0000-00009D290000}"/>
    <cellStyle name="Comma [0] 425" xfId="2941" hidden="1" xr:uid="{00000000-0005-0000-0000-00009E0B0000}"/>
    <cellStyle name="Comma [0] 4250" xfId="10569" hidden="1" xr:uid="{00000000-0005-0000-0000-00006A290000}"/>
    <cellStyle name="Comma [0] 4251" xfId="10545" hidden="1" xr:uid="{00000000-0005-0000-0000-000052290000}"/>
    <cellStyle name="Comma [0] 4252" xfId="10580" hidden="1" xr:uid="{00000000-0005-0000-0000-000075290000}"/>
    <cellStyle name="Comma [0] 4253" xfId="10512" hidden="1" xr:uid="{00000000-0005-0000-0000-000031290000}"/>
    <cellStyle name="Comma [0] 4254" xfId="10582" hidden="1" xr:uid="{00000000-0005-0000-0000-000077290000}"/>
    <cellStyle name="Comma [0] 4255" xfId="10627" hidden="1" xr:uid="{00000000-0005-0000-0000-0000A4290000}"/>
    <cellStyle name="Comma [0] 4256" xfId="10570" hidden="1" xr:uid="{00000000-0005-0000-0000-00006B290000}"/>
    <cellStyle name="Comma [0] 4257" xfId="10527" hidden="1" xr:uid="{00000000-0005-0000-0000-000040290000}"/>
    <cellStyle name="Comma [0] 4258" xfId="10633" hidden="1" xr:uid="{00000000-0005-0000-0000-0000AA290000}"/>
    <cellStyle name="Comma [0] 4259" xfId="10635" hidden="1" xr:uid="{00000000-0005-0000-0000-0000AC290000}"/>
    <cellStyle name="Comma [0] 426" xfId="2962" hidden="1" xr:uid="{00000000-0005-0000-0000-0000B30B0000}"/>
    <cellStyle name="Comma [0] 4260" xfId="10588" hidden="1" xr:uid="{00000000-0005-0000-0000-00007D290000}"/>
    <cellStyle name="Comma [0] 4261" xfId="10594" hidden="1" xr:uid="{00000000-0005-0000-0000-000083290000}"/>
    <cellStyle name="Comma [0] 4262" xfId="10220" hidden="1" xr:uid="{00000000-0005-0000-0000-00000D280000}"/>
    <cellStyle name="Comma [0] 4263" xfId="10544" hidden="1" xr:uid="{00000000-0005-0000-0000-000051290000}"/>
    <cellStyle name="Comma [0] 4264" xfId="10552" hidden="1" xr:uid="{00000000-0005-0000-0000-000059290000}"/>
    <cellStyle name="Comma [0] 4265" xfId="10641" hidden="1" xr:uid="{00000000-0005-0000-0000-0000B2290000}"/>
    <cellStyle name="Comma [0] 4266" xfId="10555" hidden="1" xr:uid="{00000000-0005-0000-0000-00005C290000}"/>
    <cellStyle name="Comma [0] 4267" xfId="10515" hidden="1" xr:uid="{00000000-0005-0000-0000-000034290000}"/>
    <cellStyle name="Comma [0] 4268" xfId="10646" hidden="1" xr:uid="{00000000-0005-0000-0000-0000B7290000}"/>
    <cellStyle name="Comma [0] 4269" xfId="10648" hidden="1" xr:uid="{00000000-0005-0000-0000-0000B9290000}"/>
    <cellStyle name="Comma [0] 427" xfId="2964" hidden="1" xr:uid="{00000000-0005-0000-0000-0000B50B0000}"/>
    <cellStyle name="Comma [0] 4270" xfId="10607" hidden="1" xr:uid="{00000000-0005-0000-0000-000090290000}"/>
    <cellStyle name="Comma [0] 4271" xfId="10613" hidden="1" xr:uid="{00000000-0005-0000-0000-000096290000}"/>
    <cellStyle name="Comma [0] 4272" xfId="10514" hidden="1" xr:uid="{00000000-0005-0000-0000-000033290000}"/>
    <cellStyle name="Comma [0] 4273" xfId="10595" hidden="1" xr:uid="{00000000-0005-0000-0000-000084290000}"/>
    <cellStyle name="Comma [0] 4274" xfId="10574" hidden="1" xr:uid="{00000000-0005-0000-0000-00006F290000}"/>
    <cellStyle name="Comma [0] 4275" xfId="10652" hidden="1" xr:uid="{00000000-0005-0000-0000-0000BD290000}"/>
    <cellStyle name="Comma [0] 4276" xfId="10593" hidden="1" xr:uid="{00000000-0005-0000-0000-000082290000}"/>
    <cellStyle name="Comma [0] 4277" xfId="10531" hidden="1" xr:uid="{00000000-0005-0000-0000-000044290000}"/>
    <cellStyle name="Comma [0] 4278" xfId="10659" hidden="1" xr:uid="{00000000-0005-0000-0000-0000C4290000}"/>
    <cellStyle name="Comma [0] 4279" xfId="10661" hidden="1" xr:uid="{00000000-0005-0000-0000-0000C6290000}"/>
    <cellStyle name="Comma [0] 428" xfId="2923" hidden="1" xr:uid="{00000000-0005-0000-0000-00008C0B0000}"/>
    <cellStyle name="Comma [0] 4280" xfId="10625" hidden="1" xr:uid="{00000000-0005-0000-0000-0000A2290000}"/>
    <cellStyle name="Comma [0] 4281" xfId="10630" hidden="1" xr:uid="{00000000-0005-0000-0000-0000A7290000}"/>
    <cellStyle name="Comma [0] 4282" xfId="10194" hidden="1" xr:uid="{00000000-0005-0000-0000-0000F3270000}"/>
    <cellStyle name="Comma [0] 4283" xfId="10614" hidden="1" xr:uid="{00000000-0005-0000-0000-000097290000}"/>
    <cellStyle name="Comma [0] 4284" xfId="10519" hidden="1" xr:uid="{00000000-0005-0000-0000-000038290000}"/>
    <cellStyle name="Comma [0] 4285" xfId="10665" hidden="1" xr:uid="{00000000-0005-0000-0000-0000CA290000}"/>
    <cellStyle name="Comma [0] 4286" xfId="10612" hidden="1" xr:uid="{00000000-0005-0000-0000-000095290000}"/>
    <cellStyle name="Comma [0] 4287" xfId="10551" hidden="1" xr:uid="{00000000-0005-0000-0000-000058290000}"/>
    <cellStyle name="Comma [0] 4288" xfId="10669" hidden="1" xr:uid="{00000000-0005-0000-0000-0000CE290000}"/>
    <cellStyle name="Comma [0] 4289" xfId="10671" hidden="1" xr:uid="{00000000-0005-0000-0000-0000D0290000}"/>
    <cellStyle name="Comma [0] 429" xfId="2868" hidden="1" xr:uid="{00000000-0005-0000-0000-0000550B0000}"/>
    <cellStyle name="Comma [0] 4290" xfId="10639" hidden="1" xr:uid="{00000000-0005-0000-0000-0000B0290000}"/>
    <cellStyle name="Comma [0] 4291" xfId="10643" hidden="1" xr:uid="{00000000-0005-0000-0000-0000B4290000}"/>
    <cellStyle name="Comma [0] 4292" xfId="10533" hidden="1" xr:uid="{00000000-0005-0000-0000-000046290000}"/>
    <cellStyle name="Comma [0] 4293" xfId="10631" hidden="1" xr:uid="{00000000-0005-0000-0000-0000A8290000}"/>
    <cellStyle name="Comma [0] 4294" xfId="10523" hidden="1" xr:uid="{00000000-0005-0000-0000-00003C290000}"/>
    <cellStyle name="Comma [0] 4295" xfId="10675" hidden="1" xr:uid="{00000000-0005-0000-0000-0000D4290000}"/>
    <cellStyle name="Comma [0] 4296" xfId="10629" hidden="1" xr:uid="{00000000-0005-0000-0000-0000A6290000}"/>
    <cellStyle name="Comma [0] 4297" xfId="10598" hidden="1" xr:uid="{00000000-0005-0000-0000-000087290000}"/>
    <cellStyle name="Comma [0] 4298" xfId="10679" hidden="1" xr:uid="{00000000-0005-0000-0000-0000D8290000}"/>
    <cellStyle name="Comma [0] 4299" xfId="10681" hidden="1" xr:uid="{00000000-0005-0000-0000-0000DA290000}"/>
    <cellStyle name="Comma [0] 43" xfId="2226" hidden="1" xr:uid="{00000000-0005-0000-0000-0000D3080000}"/>
    <cellStyle name="Comma [0] 430" xfId="2921" hidden="1" xr:uid="{00000000-0005-0000-0000-00008A0B0000}"/>
    <cellStyle name="Comma [0] 4300" xfId="10667" hidden="1" xr:uid="{00000000-0005-0000-0000-0000CC290000}"/>
    <cellStyle name="Comma [0] 4301" xfId="10654" hidden="1" xr:uid="{00000000-0005-0000-0000-0000BF290000}"/>
    <cellStyle name="Comma [0] 4302" xfId="10678" hidden="1" xr:uid="{00000000-0005-0000-0000-0000D7290000}"/>
    <cellStyle name="Comma [0] 4303" xfId="10644" hidden="1" xr:uid="{00000000-0005-0000-0000-0000B5290000}"/>
    <cellStyle name="Comma [0] 4304" xfId="10616" hidden="1" xr:uid="{00000000-0005-0000-0000-000099290000}"/>
    <cellStyle name="Comma [0] 4305" xfId="10683" hidden="1" xr:uid="{00000000-0005-0000-0000-0000DC290000}"/>
    <cellStyle name="Comma [0] 4306" xfId="10640" hidden="1" xr:uid="{00000000-0005-0000-0000-0000B1290000}"/>
    <cellStyle name="Comma [0] 4307" xfId="10674" hidden="1" xr:uid="{00000000-0005-0000-0000-0000D3290000}"/>
    <cellStyle name="Comma [0] 4308" xfId="10687" hidden="1" xr:uid="{00000000-0005-0000-0000-0000E0290000}"/>
    <cellStyle name="Comma [0] 4309" xfId="10689" hidden="1" xr:uid="{00000000-0005-0000-0000-0000E2290000}"/>
    <cellStyle name="Comma [0] 431" xfId="2905" hidden="1" xr:uid="{00000000-0005-0000-0000-00007A0B0000}"/>
    <cellStyle name="Comma [0] 4310" xfId="10557" hidden="1" xr:uid="{00000000-0005-0000-0000-00005E290000}"/>
    <cellStyle name="Comma [0] 4311" xfId="10677" hidden="1" xr:uid="{00000000-0005-0000-0000-0000D6290000}"/>
    <cellStyle name="Comma [0] 4312" xfId="10617" hidden="1" xr:uid="{00000000-0005-0000-0000-00009A290000}"/>
    <cellStyle name="Comma [0] 4313" xfId="10651" hidden="1" xr:uid="{00000000-0005-0000-0000-0000BC290000}"/>
    <cellStyle name="Comma [0] 4314" xfId="10664" hidden="1" xr:uid="{00000000-0005-0000-0000-0000C9290000}"/>
    <cellStyle name="Comma [0] 4315" xfId="10692" hidden="1" xr:uid="{00000000-0005-0000-0000-0000E5290000}"/>
    <cellStyle name="Comma [0] 4316" xfId="10655" hidden="1" xr:uid="{00000000-0005-0000-0000-0000C0290000}"/>
    <cellStyle name="Comma [0] 4317" xfId="10615" hidden="1" xr:uid="{00000000-0005-0000-0000-000098290000}"/>
    <cellStyle name="Comma [0] 4318" xfId="10694" hidden="1" xr:uid="{00000000-0005-0000-0000-0000E7290000}"/>
    <cellStyle name="Comma [0] 4319" xfId="10696" hidden="1" xr:uid="{00000000-0005-0000-0000-0000E9290000}"/>
    <cellStyle name="Comma [0] 432" xfId="2901" hidden="1" xr:uid="{00000000-0005-0000-0000-0000760B0000}"/>
    <cellStyle name="Comma [0] 4320" xfId="10208" hidden="1" xr:uid="{00000000-0005-0000-0000-000001280000}"/>
    <cellStyle name="Comma [0] 4321" xfId="10205" hidden="1" xr:uid="{00000000-0005-0000-0000-0000FE270000}"/>
    <cellStyle name="Comma [0] 4322" xfId="10702" hidden="1" xr:uid="{00000000-0005-0000-0000-0000EF290000}"/>
    <cellStyle name="Comma [0] 4323" xfId="10708" hidden="1" xr:uid="{00000000-0005-0000-0000-0000F5290000}"/>
    <cellStyle name="Comma [0] 4324" xfId="10710" hidden="1" xr:uid="{00000000-0005-0000-0000-0000F7290000}"/>
    <cellStyle name="Comma [0] 4325" xfId="10701" hidden="1" xr:uid="{00000000-0005-0000-0000-0000EE290000}"/>
    <cellStyle name="Comma [0] 4326" xfId="10706" hidden="1" xr:uid="{00000000-0005-0000-0000-0000F3290000}"/>
    <cellStyle name="Comma [0] 4327" xfId="10712" hidden="1" xr:uid="{00000000-0005-0000-0000-0000F9290000}"/>
    <cellStyle name="Comma [0] 4328" xfId="10714" hidden="1" xr:uid="{00000000-0005-0000-0000-0000FB290000}"/>
    <cellStyle name="Comma [0] 4329" xfId="10231" hidden="1" xr:uid="{00000000-0005-0000-0000-000018280000}"/>
    <cellStyle name="Comma [0] 433" xfId="2972" hidden="1" xr:uid="{00000000-0005-0000-0000-0000BD0B0000}"/>
    <cellStyle name="Comma [0] 4330" xfId="10233" hidden="1" xr:uid="{00000000-0005-0000-0000-00001A280000}"/>
    <cellStyle name="Comma [0] 4331" xfId="10725" hidden="1" xr:uid="{00000000-0005-0000-0000-0000062A0000}"/>
    <cellStyle name="Comma [0] 4332" xfId="10734" hidden="1" xr:uid="{00000000-0005-0000-0000-00000F2A0000}"/>
    <cellStyle name="Comma [0] 4333" xfId="10745" hidden="1" xr:uid="{00000000-0005-0000-0000-00001A2A0000}"/>
    <cellStyle name="Comma [0] 4334" xfId="10751" hidden="1" xr:uid="{00000000-0005-0000-0000-0000202A0000}"/>
    <cellStyle name="Comma [0] 4335" xfId="10733" hidden="1" xr:uid="{00000000-0005-0000-0000-00000E2A0000}"/>
    <cellStyle name="Comma [0] 4336" xfId="10743" hidden="1" xr:uid="{00000000-0005-0000-0000-0000182A0000}"/>
    <cellStyle name="Comma [0] 4337" xfId="10763" hidden="1" xr:uid="{00000000-0005-0000-0000-00002C2A0000}"/>
    <cellStyle name="Comma [0] 4338" xfId="10765" hidden="1" xr:uid="{00000000-0005-0000-0000-00002E2A0000}"/>
    <cellStyle name="Comma [0] 4339" xfId="10716" hidden="1" xr:uid="{00000000-0005-0000-0000-0000FD290000}"/>
    <cellStyle name="Comma [0] 434" xfId="1308" hidden="1" xr:uid="{00000000-0005-0000-0000-00003D050000}"/>
    <cellStyle name="Comma [0] 4340" xfId="10213" hidden="1" xr:uid="{00000000-0005-0000-0000-000006280000}"/>
    <cellStyle name="Comma [0] 4341" xfId="10719" hidden="1" xr:uid="{00000000-0005-0000-0000-0000002A0000}"/>
    <cellStyle name="Comma [0] 4342" xfId="10218" hidden="1" xr:uid="{00000000-0005-0000-0000-00000B280000}"/>
    <cellStyle name="Comma [0] 4343" xfId="10202" hidden="1" xr:uid="{00000000-0005-0000-0000-0000FB270000}"/>
    <cellStyle name="Comma [0] 4344" xfId="10770" hidden="1" xr:uid="{00000000-0005-0000-0000-0000332A0000}"/>
    <cellStyle name="Comma [0] 4345" xfId="10211" hidden="1" xr:uid="{00000000-0005-0000-0000-000004280000}"/>
    <cellStyle name="Comma [0] 4346" xfId="10232" hidden="1" xr:uid="{00000000-0005-0000-0000-000019280000}"/>
    <cellStyle name="Comma [0] 4347" xfId="10782" hidden="1" xr:uid="{00000000-0005-0000-0000-00003F2A0000}"/>
    <cellStyle name="Comma [0] 4348" xfId="10784" hidden="1" xr:uid="{00000000-0005-0000-0000-0000412A0000}"/>
    <cellStyle name="Comma [0] 4349" xfId="10773" hidden="1" xr:uid="{00000000-0005-0000-0000-0000362A0000}"/>
    <cellStyle name="Comma [0] 435" xfId="1313" hidden="1" xr:uid="{00000000-0005-0000-0000-000042050000}"/>
    <cellStyle name="Comma [0] 4350" xfId="10781" hidden="1" xr:uid="{00000000-0005-0000-0000-00003E2A0000}"/>
    <cellStyle name="Comma [0] 4351" xfId="10215" hidden="1" xr:uid="{00000000-0005-0000-0000-000008280000}"/>
    <cellStyle name="Comma [0] 4352" xfId="10767" hidden="1" xr:uid="{00000000-0005-0000-0000-0000302A0000}"/>
    <cellStyle name="Comma [0] 4353" xfId="10800" hidden="1" xr:uid="{00000000-0005-0000-0000-0000512A0000}"/>
    <cellStyle name="Comma [0] 4354" xfId="10808" hidden="1" xr:uid="{00000000-0005-0000-0000-0000592A0000}"/>
    <cellStyle name="Comma [0] 4355" xfId="10717" hidden="1" xr:uid="{00000000-0005-0000-0000-0000FE290000}"/>
    <cellStyle name="Comma [0] 4356" xfId="10796" hidden="1" xr:uid="{00000000-0005-0000-0000-00004D2A0000}"/>
    <cellStyle name="Comma [0] 4357" xfId="10817" hidden="1" xr:uid="{00000000-0005-0000-0000-0000622A0000}"/>
    <cellStyle name="Comma [0] 4358" xfId="10819" hidden="1" xr:uid="{00000000-0005-0000-0000-0000642A0000}"/>
    <cellStyle name="Comma [0] 4359" xfId="10778" hidden="1" xr:uid="{00000000-0005-0000-0000-00003B2A0000}"/>
    <cellStyle name="Comma [0] 436" xfId="2980" hidden="1" xr:uid="{00000000-0005-0000-0000-0000C50B0000}"/>
    <cellStyle name="Comma [0] 4360" xfId="10723" hidden="1" xr:uid="{00000000-0005-0000-0000-0000042A0000}"/>
    <cellStyle name="Comma [0] 4361" xfId="10776" hidden="1" xr:uid="{00000000-0005-0000-0000-0000392A0000}"/>
    <cellStyle name="Comma [0] 4362" xfId="10760" hidden="1" xr:uid="{00000000-0005-0000-0000-0000292A0000}"/>
    <cellStyle name="Comma [0] 4363" xfId="10756" hidden="1" xr:uid="{00000000-0005-0000-0000-0000252A0000}"/>
    <cellStyle name="Comma [0] 4364" xfId="10827" hidden="1" xr:uid="{00000000-0005-0000-0000-00006C2A0000}"/>
    <cellStyle name="Comma [0] 4365" xfId="10699" hidden="1" xr:uid="{00000000-0005-0000-0000-0000EC290000}"/>
    <cellStyle name="Comma [0] 4366" xfId="10181" hidden="1" xr:uid="{00000000-0005-0000-0000-0000E6270000}"/>
    <cellStyle name="Comma [0] 4367" xfId="10835" hidden="1" xr:uid="{00000000-0005-0000-0000-0000742A0000}"/>
    <cellStyle name="Comma [0] 4368" xfId="10837" hidden="1" xr:uid="{00000000-0005-0000-0000-0000762A0000}"/>
    <cellStyle name="Comma [0] 4369" xfId="10786" hidden="1" xr:uid="{00000000-0005-0000-0000-0000432A0000}"/>
    <cellStyle name="Comma [0] 437" xfId="2982" hidden="1" xr:uid="{00000000-0005-0000-0000-0000C70B0000}"/>
    <cellStyle name="Comma [0] 4370" xfId="10762" hidden="1" xr:uid="{00000000-0005-0000-0000-00002B2A0000}"/>
    <cellStyle name="Comma [0] 4371" xfId="10797" hidden="1" xr:uid="{00000000-0005-0000-0000-00004E2A0000}"/>
    <cellStyle name="Comma [0] 4372" xfId="10729" hidden="1" xr:uid="{00000000-0005-0000-0000-00000A2A0000}"/>
    <cellStyle name="Comma [0] 4373" xfId="10799" hidden="1" xr:uid="{00000000-0005-0000-0000-0000502A0000}"/>
    <cellStyle name="Comma [0] 4374" xfId="10844" hidden="1" xr:uid="{00000000-0005-0000-0000-00007D2A0000}"/>
    <cellStyle name="Comma [0] 4375" xfId="10787" hidden="1" xr:uid="{00000000-0005-0000-0000-0000442A0000}"/>
    <cellStyle name="Comma [0] 4376" xfId="10744" hidden="1" xr:uid="{00000000-0005-0000-0000-0000192A0000}"/>
    <cellStyle name="Comma [0] 4377" xfId="10850" hidden="1" xr:uid="{00000000-0005-0000-0000-0000832A0000}"/>
    <cellStyle name="Comma [0] 4378" xfId="10852" hidden="1" xr:uid="{00000000-0005-0000-0000-0000852A0000}"/>
    <cellStyle name="Comma [0] 4379" xfId="10805" hidden="1" xr:uid="{00000000-0005-0000-0000-0000562A0000}"/>
    <cellStyle name="Comma [0] 438" xfId="2931" hidden="1" xr:uid="{00000000-0005-0000-0000-0000940B0000}"/>
    <cellStyle name="Comma [0] 4380" xfId="10811" hidden="1" xr:uid="{00000000-0005-0000-0000-00005C2A0000}"/>
    <cellStyle name="Comma [0] 4381" xfId="10698" hidden="1" xr:uid="{00000000-0005-0000-0000-0000EB290000}"/>
    <cellStyle name="Comma [0] 4382" xfId="10761" hidden="1" xr:uid="{00000000-0005-0000-0000-00002A2A0000}"/>
    <cellStyle name="Comma [0] 4383" xfId="10769" hidden="1" xr:uid="{00000000-0005-0000-0000-0000322A0000}"/>
    <cellStyle name="Comma [0] 4384" xfId="10858" hidden="1" xr:uid="{00000000-0005-0000-0000-00008B2A0000}"/>
    <cellStyle name="Comma [0] 4385" xfId="10772" hidden="1" xr:uid="{00000000-0005-0000-0000-0000352A0000}"/>
    <cellStyle name="Comma [0] 4386" xfId="10732" hidden="1" xr:uid="{00000000-0005-0000-0000-00000D2A0000}"/>
    <cellStyle name="Comma [0] 4387" xfId="10863" hidden="1" xr:uid="{00000000-0005-0000-0000-0000902A0000}"/>
    <cellStyle name="Comma [0] 4388" xfId="10865" hidden="1" xr:uid="{00000000-0005-0000-0000-0000922A0000}"/>
    <cellStyle name="Comma [0] 4389" xfId="10824" hidden="1" xr:uid="{00000000-0005-0000-0000-0000692A0000}"/>
    <cellStyle name="Comma [0] 439" xfId="2907" hidden="1" xr:uid="{00000000-0005-0000-0000-00007C0B0000}"/>
    <cellStyle name="Comma [0] 4390" xfId="10830" hidden="1" xr:uid="{00000000-0005-0000-0000-00006F2A0000}"/>
    <cellStyle name="Comma [0] 4391" xfId="10731" hidden="1" xr:uid="{00000000-0005-0000-0000-00000C2A0000}"/>
    <cellStyle name="Comma [0] 4392" xfId="10812" hidden="1" xr:uid="{00000000-0005-0000-0000-00005D2A0000}"/>
    <cellStyle name="Comma [0] 4393" xfId="10791" hidden="1" xr:uid="{00000000-0005-0000-0000-0000482A0000}"/>
    <cellStyle name="Comma [0] 4394" xfId="10869" hidden="1" xr:uid="{00000000-0005-0000-0000-0000962A0000}"/>
    <cellStyle name="Comma [0] 4395" xfId="10810" hidden="1" xr:uid="{00000000-0005-0000-0000-00005B2A0000}"/>
    <cellStyle name="Comma [0] 4396" xfId="10748" hidden="1" xr:uid="{00000000-0005-0000-0000-00001D2A0000}"/>
    <cellStyle name="Comma [0] 4397" xfId="10876" hidden="1" xr:uid="{00000000-0005-0000-0000-00009D2A0000}"/>
    <cellStyle name="Comma [0] 4398" xfId="10878" hidden="1" xr:uid="{00000000-0005-0000-0000-00009F2A0000}"/>
    <cellStyle name="Comma [0] 4399" xfId="10842" hidden="1" xr:uid="{00000000-0005-0000-0000-00007B2A0000}"/>
    <cellStyle name="Comma [0] 44" xfId="2235" hidden="1" xr:uid="{00000000-0005-0000-0000-0000DC080000}"/>
    <cellStyle name="Comma [0] 440" xfId="2942" hidden="1" xr:uid="{00000000-0005-0000-0000-00009F0B0000}"/>
    <cellStyle name="Comma [0] 4400" xfId="10847" hidden="1" xr:uid="{00000000-0005-0000-0000-0000802A0000}"/>
    <cellStyle name="Comma [0] 4401" xfId="10212" hidden="1" xr:uid="{00000000-0005-0000-0000-000005280000}"/>
    <cellStyle name="Comma [0] 4402" xfId="10831" hidden="1" xr:uid="{00000000-0005-0000-0000-0000702A0000}"/>
    <cellStyle name="Comma [0] 4403" xfId="10736" hidden="1" xr:uid="{00000000-0005-0000-0000-0000112A0000}"/>
    <cellStyle name="Comma [0] 4404" xfId="10882" hidden="1" xr:uid="{00000000-0005-0000-0000-0000A32A0000}"/>
    <cellStyle name="Comma [0] 4405" xfId="10829" hidden="1" xr:uid="{00000000-0005-0000-0000-00006E2A0000}"/>
    <cellStyle name="Comma [0] 4406" xfId="10768" hidden="1" xr:uid="{00000000-0005-0000-0000-0000312A0000}"/>
    <cellStyle name="Comma [0] 4407" xfId="10886" hidden="1" xr:uid="{00000000-0005-0000-0000-0000A72A0000}"/>
    <cellStyle name="Comma [0] 4408" xfId="10888" hidden="1" xr:uid="{00000000-0005-0000-0000-0000A92A0000}"/>
    <cellStyle name="Comma [0] 4409" xfId="10856" hidden="1" xr:uid="{00000000-0005-0000-0000-0000892A0000}"/>
    <cellStyle name="Comma [0] 441" xfId="2874" hidden="1" xr:uid="{00000000-0005-0000-0000-00005B0B0000}"/>
    <cellStyle name="Comma [0] 4410" xfId="10860" hidden="1" xr:uid="{00000000-0005-0000-0000-00008D2A0000}"/>
    <cellStyle name="Comma [0] 4411" xfId="10750" hidden="1" xr:uid="{00000000-0005-0000-0000-00001F2A0000}"/>
    <cellStyle name="Comma [0] 4412" xfId="10848" hidden="1" xr:uid="{00000000-0005-0000-0000-0000812A0000}"/>
    <cellStyle name="Comma [0] 4413" xfId="10740" hidden="1" xr:uid="{00000000-0005-0000-0000-0000152A0000}"/>
    <cellStyle name="Comma [0] 4414" xfId="10892" hidden="1" xr:uid="{00000000-0005-0000-0000-0000AD2A0000}"/>
    <cellStyle name="Comma [0] 4415" xfId="10846" hidden="1" xr:uid="{00000000-0005-0000-0000-00007F2A0000}"/>
    <cellStyle name="Comma [0] 4416" xfId="10815" hidden="1" xr:uid="{00000000-0005-0000-0000-0000602A0000}"/>
    <cellStyle name="Comma [0] 4417" xfId="10896" hidden="1" xr:uid="{00000000-0005-0000-0000-0000B12A0000}"/>
    <cellStyle name="Comma [0] 4418" xfId="10898" hidden="1" xr:uid="{00000000-0005-0000-0000-0000B32A0000}"/>
    <cellStyle name="Comma [0] 4419" xfId="10884" hidden="1" xr:uid="{00000000-0005-0000-0000-0000A52A0000}"/>
    <cellStyle name="Comma [0] 442" xfId="2944" hidden="1" xr:uid="{00000000-0005-0000-0000-0000A10B0000}"/>
    <cellStyle name="Comma [0] 4420" xfId="10871" hidden="1" xr:uid="{00000000-0005-0000-0000-0000982A0000}"/>
    <cellStyle name="Comma [0] 4421" xfId="10895" hidden="1" xr:uid="{00000000-0005-0000-0000-0000B02A0000}"/>
    <cellStyle name="Comma [0] 4422" xfId="10861" hidden="1" xr:uid="{00000000-0005-0000-0000-00008E2A0000}"/>
    <cellStyle name="Comma [0] 4423" xfId="10833" hidden="1" xr:uid="{00000000-0005-0000-0000-0000722A0000}"/>
    <cellStyle name="Comma [0] 4424" xfId="10900" hidden="1" xr:uid="{00000000-0005-0000-0000-0000B52A0000}"/>
    <cellStyle name="Comma [0] 4425" xfId="10857" hidden="1" xr:uid="{00000000-0005-0000-0000-00008A2A0000}"/>
    <cellStyle name="Comma [0] 4426" xfId="10891" hidden="1" xr:uid="{00000000-0005-0000-0000-0000AC2A0000}"/>
    <cellStyle name="Comma [0] 4427" xfId="10904" hidden="1" xr:uid="{00000000-0005-0000-0000-0000B92A0000}"/>
    <cellStyle name="Comma [0] 4428" xfId="10906" hidden="1" xr:uid="{00000000-0005-0000-0000-0000BB2A0000}"/>
    <cellStyle name="Comma [0] 4429" xfId="10774" hidden="1" xr:uid="{00000000-0005-0000-0000-0000372A0000}"/>
    <cellStyle name="Comma [0] 443" xfId="2989" hidden="1" xr:uid="{00000000-0005-0000-0000-0000CE0B0000}"/>
    <cellStyle name="Comma [0] 4430" xfId="10894" hidden="1" xr:uid="{00000000-0005-0000-0000-0000AF2A0000}"/>
    <cellStyle name="Comma [0] 4431" xfId="10834" hidden="1" xr:uid="{00000000-0005-0000-0000-0000732A0000}"/>
    <cellStyle name="Comma [0] 4432" xfId="10868" hidden="1" xr:uid="{00000000-0005-0000-0000-0000952A0000}"/>
    <cellStyle name="Comma [0] 4433" xfId="10881" hidden="1" xr:uid="{00000000-0005-0000-0000-0000A22A0000}"/>
    <cellStyle name="Comma [0] 4434" xfId="10909" hidden="1" xr:uid="{00000000-0005-0000-0000-0000BE2A0000}"/>
    <cellStyle name="Comma [0] 4435" xfId="10872" hidden="1" xr:uid="{00000000-0005-0000-0000-0000992A0000}"/>
    <cellStyle name="Comma [0] 4436" xfId="10832" hidden="1" xr:uid="{00000000-0005-0000-0000-0000712A0000}"/>
    <cellStyle name="Comma [0] 4437" xfId="10911" hidden="1" xr:uid="{00000000-0005-0000-0000-0000C02A0000}"/>
    <cellStyle name="Comma [0] 4438" xfId="10913" hidden="1" xr:uid="{00000000-0005-0000-0000-0000C22A0000}"/>
    <cellStyle name="Comma [0] 4439" xfId="10266" hidden="1" xr:uid="{00000000-0005-0000-0000-00003B280000}"/>
    <cellStyle name="Comma [0] 444" xfId="2932" hidden="1" xr:uid="{00000000-0005-0000-0000-0000950B0000}"/>
    <cellStyle name="Comma [0] 4440" xfId="10222" hidden="1" xr:uid="{00000000-0005-0000-0000-00000F280000}"/>
    <cellStyle name="Comma [0] 4441" xfId="10919" hidden="1" xr:uid="{00000000-0005-0000-0000-0000C82A0000}"/>
    <cellStyle name="Comma [0] 4442" xfId="10925" hidden="1" xr:uid="{00000000-0005-0000-0000-0000CE2A0000}"/>
    <cellStyle name="Comma [0] 4443" xfId="10927" hidden="1" xr:uid="{00000000-0005-0000-0000-0000D02A0000}"/>
    <cellStyle name="Comma [0] 4444" xfId="10918" hidden="1" xr:uid="{00000000-0005-0000-0000-0000C72A0000}"/>
    <cellStyle name="Comma [0] 4445" xfId="10923" hidden="1" xr:uid="{00000000-0005-0000-0000-0000CC2A0000}"/>
    <cellStyle name="Comma [0] 4446" xfId="10929" hidden="1" xr:uid="{00000000-0005-0000-0000-0000D22A0000}"/>
    <cellStyle name="Comma [0] 4447" xfId="10931" hidden="1" xr:uid="{00000000-0005-0000-0000-0000D42A0000}"/>
    <cellStyle name="Comma [0] 4448" xfId="10223" hidden="1" xr:uid="{00000000-0005-0000-0000-000010280000}"/>
    <cellStyle name="Comma [0] 4449" xfId="10201" hidden="1" xr:uid="{00000000-0005-0000-0000-0000FA270000}"/>
    <cellStyle name="Comma [0] 445" xfId="2889" hidden="1" xr:uid="{00000000-0005-0000-0000-00006A0B0000}"/>
    <cellStyle name="Comma [0] 4450" xfId="10942" hidden="1" xr:uid="{00000000-0005-0000-0000-0000DF2A0000}"/>
    <cellStyle name="Comma [0] 4451" xfId="10951" hidden="1" xr:uid="{00000000-0005-0000-0000-0000E82A0000}"/>
    <cellStyle name="Comma [0] 4452" xfId="10962" hidden="1" xr:uid="{00000000-0005-0000-0000-0000F32A0000}"/>
    <cellStyle name="Comma [0] 4453" xfId="10968" hidden="1" xr:uid="{00000000-0005-0000-0000-0000F92A0000}"/>
    <cellStyle name="Comma [0] 4454" xfId="10950" hidden="1" xr:uid="{00000000-0005-0000-0000-0000E72A0000}"/>
    <cellStyle name="Comma [0] 4455" xfId="10960" hidden="1" xr:uid="{00000000-0005-0000-0000-0000F12A0000}"/>
    <cellStyle name="Comma [0] 4456" xfId="10980" hidden="1" xr:uid="{00000000-0005-0000-0000-0000052B0000}"/>
    <cellStyle name="Comma [0] 4457" xfId="10982" hidden="1" xr:uid="{00000000-0005-0000-0000-0000072B0000}"/>
    <cellStyle name="Comma [0] 4458" xfId="10933" hidden="1" xr:uid="{00000000-0005-0000-0000-0000D62A0000}"/>
    <cellStyle name="Comma [0] 4459" xfId="10189" hidden="1" xr:uid="{00000000-0005-0000-0000-0000EE270000}"/>
    <cellStyle name="Comma [0] 446" xfId="2995" hidden="1" xr:uid="{00000000-0005-0000-0000-0000D40B0000}"/>
    <cellStyle name="Comma [0] 4460" xfId="10936" hidden="1" xr:uid="{00000000-0005-0000-0000-0000D92A0000}"/>
    <cellStyle name="Comma [0] 4461" xfId="10200" hidden="1" xr:uid="{00000000-0005-0000-0000-0000F9270000}"/>
    <cellStyle name="Comma [0] 4462" xfId="10199" hidden="1" xr:uid="{00000000-0005-0000-0000-0000F8270000}"/>
    <cellStyle name="Comma [0] 4463" xfId="10987" hidden="1" xr:uid="{00000000-0005-0000-0000-00000C2B0000}"/>
    <cellStyle name="Comma [0] 4464" xfId="10275" hidden="1" xr:uid="{00000000-0005-0000-0000-000044280000}"/>
    <cellStyle name="Comma [0] 4465" xfId="10476" hidden="1" xr:uid="{00000000-0005-0000-0000-00000D290000}"/>
    <cellStyle name="Comma [0] 4466" xfId="10999" hidden="1" xr:uid="{00000000-0005-0000-0000-0000182B0000}"/>
    <cellStyle name="Comma [0] 4467" xfId="11001" hidden="1" xr:uid="{00000000-0005-0000-0000-00001A2B0000}"/>
    <cellStyle name="Comma [0] 4468" xfId="10990" hidden="1" xr:uid="{00000000-0005-0000-0000-00000F2B0000}"/>
    <cellStyle name="Comma [0] 4469" xfId="10998" hidden="1" xr:uid="{00000000-0005-0000-0000-0000172B0000}"/>
    <cellStyle name="Comma [0] 447" xfId="2997" hidden="1" xr:uid="{00000000-0005-0000-0000-0000D60B0000}"/>
    <cellStyle name="Comma [0] 4470" xfId="10485" hidden="1" xr:uid="{00000000-0005-0000-0000-000016290000}"/>
    <cellStyle name="Comma [0] 4471" xfId="10984" hidden="1" xr:uid="{00000000-0005-0000-0000-0000092B0000}"/>
    <cellStyle name="Comma [0] 4472" xfId="11017" hidden="1" xr:uid="{00000000-0005-0000-0000-00002A2B0000}"/>
    <cellStyle name="Comma [0] 4473" xfId="11025" hidden="1" xr:uid="{00000000-0005-0000-0000-0000322B0000}"/>
    <cellStyle name="Comma [0] 4474" xfId="10934" hidden="1" xr:uid="{00000000-0005-0000-0000-0000D72A0000}"/>
    <cellStyle name="Comma [0] 4475" xfId="11013" hidden="1" xr:uid="{00000000-0005-0000-0000-0000262B0000}"/>
    <cellStyle name="Comma [0] 4476" xfId="11034" hidden="1" xr:uid="{00000000-0005-0000-0000-00003B2B0000}"/>
    <cellStyle name="Comma [0] 4477" xfId="11036" hidden="1" xr:uid="{00000000-0005-0000-0000-00003D2B0000}"/>
    <cellStyle name="Comma [0] 4478" xfId="10995" hidden="1" xr:uid="{00000000-0005-0000-0000-0000142B0000}"/>
    <cellStyle name="Comma [0] 4479" xfId="10940" hidden="1" xr:uid="{00000000-0005-0000-0000-0000DD2A0000}"/>
    <cellStyle name="Comma [0] 448" xfId="2950" hidden="1" xr:uid="{00000000-0005-0000-0000-0000A70B0000}"/>
    <cellStyle name="Comma [0] 4480" xfId="10993" hidden="1" xr:uid="{00000000-0005-0000-0000-0000122B0000}"/>
    <cellStyle name="Comma [0] 4481" xfId="10977" hidden="1" xr:uid="{00000000-0005-0000-0000-0000022B0000}"/>
    <cellStyle name="Comma [0] 4482" xfId="10973" hidden="1" xr:uid="{00000000-0005-0000-0000-0000FE2A0000}"/>
    <cellStyle name="Comma [0] 4483" xfId="11044" hidden="1" xr:uid="{00000000-0005-0000-0000-0000452B0000}"/>
    <cellStyle name="Comma [0] 4484" xfId="10916" hidden="1" xr:uid="{00000000-0005-0000-0000-0000C52A0000}"/>
    <cellStyle name="Comma [0] 4485" xfId="10224" hidden="1" xr:uid="{00000000-0005-0000-0000-000011280000}"/>
    <cellStyle name="Comma [0] 4486" xfId="11052" hidden="1" xr:uid="{00000000-0005-0000-0000-00004D2B0000}"/>
    <cellStyle name="Comma [0] 4487" xfId="11054" hidden="1" xr:uid="{00000000-0005-0000-0000-00004F2B0000}"/>
    <cellStyle name="Comma [0] 4488" xfId="11003" hidden="1" xr:uid="{00000000-0005-0000-0000-00001C2B0000}"/>
    <cellStyle name="Comma [0] 4489" xfId="10979" hidden="1" xr:uid="{00000000-0005-0000-0000-0000042B0000}"/>
    <cellStyle name="Comma [0] 449" xfId="2956" hidden="1" xr:uid="{00000000-0005-0000-0000-0000AD0B0000}"/>
    <cellStyle name="Comma [0] 4490" xfId="11014" hidden="1" xr:uid="{00000000-0005-0000-0000-0000272B0000}"/>
    <cellStyle name="Comma [0] 4491" xfId="10946" hidden="1" xr:uid="{00000000-0005-0000-0000-0000E32A0000}"/>
    <cellStyle name="Comma [0] 4492" xfId="11016" hidden="1" xr:uid="{00000000-0005-0000-0000-0000292B0000}"/>
    <cellStyle name="Comma [0] 4493" xfId="11061" hidden="1" xr:uid="{00000000-0005-0000-0000-0000562B0000}"/>
    <cellStyle name="Comma [0] 4494" xfId="11004" hidden="1" xr:uid="{00000000-0005-0000-0000-00001D2B0000}"/>
    <cellStyle name="Comma [0] 4495" xfId="10961" hidden="1" xr:uid="{00000000-0005-0000-0000-0000F22A0000}"/>
    <cellStyle name="Comma [0] 4496" xfId="11067" hidden="1" xr:uid="{00000000-0005-0000-0000-00005C2B0000}"/>
    <cellStyle name="Comma [0] 4497" xfId="11069" hidden="1" xr:uid="{00000000-0005-0000-0000-00005E2B0000}"/>
    <cellStyle name="Comma [0] 4498" xfId="11022" hidden="1" xr:uid="{00000000-0005-0000-0000-00002F2B0000}"/>
    <cellStyle name="Comma [0] 4499" xfId="11028" hidden="1" xr:uid="{00000000-0005-0000-0000-0000352B0000}"/>
    <cellStyle name="Comma [0] 45" xfId="2246" hidden="1" xr:uid="{00000000-0005-0000-0000-0000E7080000}"/>
    <cellStyle name="Comma [0] 450" xfId="1306" hidden="1" xr:uid="{00000000-0005-0000-0000-00003B050000}"/>
    <cellStyle name="Comma [0] 4500" xfId="10915" hidden="1" xr:uid="{00000000-0005-0000-0000-0000C42A0000}"/>
    <cellStyle name="Comma [0] 4501" xfId="10978" hidden="1" xr:uid="{00000000-0005-0000-0000-0000032B0000}"/>
    <cellStyle name="Comma [0] 4502" xfId="10986" hidden="1" xr:uid="{00000000-0005-0000-0000-00000B2B0000}"/>
    <cellStyle name="Comma [0] 4503" xfId="11075" hidden="1" xr:uid="{00000000-0005-0000-0000-0000642B0000}"/>
    <cellStyle name="Comma [0] 4504" xfId="10989" hidden="1" xr:uid="{00000000-0005-0000-0000-00000E2B0000}"/>
    <cellStyle name="Comma [0] 4505" xfId="10949" hidden="1" xr:uid="{00000000-0005-0000-0000-0000E62A0000}"/>
    <cellStyle name="Comma [0] 4506" xfId="11080" hidden="1" xr:uid="{00000000-0005-0000-0000-0000692B0000}"/>
    <cellStyle name="Comma [0] 4507" xfId="11082" hidden="1" xr:uid="{00000000-0005-0000-0000-00006B2B0000}"/>
    <cellStyle name="Comma [0] 4508" xfId="11041" hidden="1" xr:uid="{00000000-0005-0000-0000-0000422B0000}"/>
    <cellStyle name="Comma [0] 4509" xfId="11047" hidden="1" xr:uid="{00000000-0005-0000-0000-0000482B0000}"/>
    <cellStyle name="Comma [0] 451" xfId="2906" hidden="1" xr:uid="{00000000-0005-0000-0000-00007B0B0000}"/>
    <cellStyle name="Comma [0] 4510" xfId="10948" hidden="1" xr:uid="{00000000-0005-0000-0000-0000E52A0000}"/>
    <cellStyle name="Comma [0] 4511" xfId="11029" hidden="1" xr:uid="{00000000-0005-0000-0000-0000362B0000}"/>
    <cellStyle name="Comma [0] 4512" xfId="11008" hidden="1" xr:uid="{00000000-0005-0000-0000-0000212B0000}"/>
    <cellStyle name="Comma [0] 4513" xfId="11086" hidden="1" xr:uid="{00000000-0005-0000-0000-00006F2B0000}"/>
    <cellStyle name="Comma [0] 4514" xfId="11027" hidden="1" xr:uid="{00000000-0005-0000-0000-0000342B0000}"/>
    <cellStyle name="Comma [0] 4515" xfId="10965" hidden="1" xr:uid="{00000000-0005-0000-0000-0000F62A0000}"/>
    <cellStyle name="Comma [0] 4516" xfId="11093" hidden="1" xr:uid="{00000000-0005-0000-0000-0000762B0000}"/>
    <cellStyle name="Comma [0] 4517" xfId="11095" hidden="1" xr:uid="{00000000-0005-0000-0000-0000782B0000}"/>
    <cellStyle name="Comma [0] 4518" xfId="11059" hidden="1" xr:uid="{00000000-0005-0000-0000-0000542B0000}"/>
    <cellStyle name="Comma [0] 4519" xfId="11064" hidden="1" xr:uid="{00000000-0005-0000-0000-0000592B0000}"/>
    <cellStyle name="Comma [0] 452" xfId="2914" hidden="1" xr:uid="{00000000-0005-0000-0000-0000830B0000}"/>
    <cellStyle name="Comma [0] 4520" xfId="10494" hidden="1" xr:uid="{00000000-0005-0000-0000-00001F290000}"/>
    <cellStyle name="Comma [0] 4521" xfId="11048" hidden="1" xr:uid="{00000000-0005-0000-0000-0000492B0000}"/>
    <cellStyle name="Comma [0] 4522" xfId="10953" hidden="1" xr:uid="{00000000-0005-0000-0000-0000EA2A0000}"/>
    <cellStyle name="Comma [0] 4523" xfId="11099" hidden="1" xr:uid="{00000000-0005-0000-0000-00007C2B0000}"/>
    <cellStyle name="Comma [0] 4524" xfId="11046" hidden="1" xr:uid="{00000000-0005-0000-0000-0000472B0000}"/>
    <cellStyle name="Comma [0] 4525" xfId="10985" hidden="1" xr:uid="{00000000-0005-0000-0000-00000A2B0000}"/>
    <cellStyle name="Comma [0] 4526" xfId="11103" hidden="1" xr:uid="{00000000-0005-0000-0000-0000802B0000}"/>
    <cellStyle name="Comma [0] 4527" xfId="11105" hidden="1" xr:uid="{00000000-0005-0000-0000-0000822B0000}"/>
    <cellStyle name="Comma [0] 4528" xfId="11073" hidden="1" xr:uid="{00000000-0005-0000-0000-0000622B0000}"/>
    <cellStyle name="Comma [0] 4529" xfId="11077" hidden="1" xr:uid="{00000000-0005-0000-0000-0000662B0000}"/>
    <cellStyle name="Comma [0] 453" xfId="3003" hidden="1" xr:uid="{00000000-0005-0000-0000-0000DC0B0000}"/>
    <cellStyle name="Comma [0] 4530" xfId="10967" hidden="1" xr:uid="{00000000-0005-0000-0000-0000F82A0000}"/>
    <cellStyle name="Comma [0] 4531" xfId="11065" hidden="1" xr:uid="{00000000-0005-0000-0000-00005A2B0000}"/>
    <cellStyle name="Comma [0] 4532" xfId="10957" hidden="1" xr:uid="{00000000-0005-0000-0000-0000EE2A0000}"/>
    <cellStyle name="Comma [0] 4533" xfId="11109" hidden="1" xr:uid="{00000000-0005-0000-0000-0000862B0000}"/>
    <cellStyle name="Comma [0] 4534" xfId="11063" hidden="1" xr:uid="{00000000-0005-0000-0000-0000582B0000}"/>
    <cellStyle name="Comma [0] 4535" xfId="11032" hidden="1" xr:uid="{00000000-0005-0000-0000-0000392B0000}"/>
    <cellStyle name="Comma [0] 4536" xfId="11113" hidden="1" xr:uid="{00000000-0005-0000-0000-00008A2B0000}"/>
    <cellStyle name="Comma [0] 4537" xfId="11115" hidden="1" xr:uid="{00000000-0005-0000-0000-00008C2B0000}"/>
    <cellStyle name="Comma [0] 4538" xfId="11101" hidden="1" xr:uid="{00000000-0005-0000-0000-00007E2B0000}"/>
    <cellStyle name="Comma [0] 4539" xfId="11088" hidden="1" xr:uid="{00000000-0005-0000-0000-0000712B0000}"/>
    <cellStyle name="Comma [0] 454" xfId="2917" hidden="1" xr:uid="{00000000-0005-0000-0000-0000860B0000}"/>
    <cellStyle name="Comma [0] 4540" xfId="11112" hidden="1" xr:uid="{00000000-0005-0000-0000-0000892B0000}"/>
    <cellStyle name="Comma [0] 4541" xfId="11078" hidden="1" xr:uid="{00000000-0005-0000-0000-0000672B0000}"/>
    <cellStyle name="Comma [0] 4542" xfId="11050" hidden="1" xr:uid="{00000000-0005-0000-0000-00004B2B0000}"/>
    <cellStyle name="Comma [0] 4543" xfId="11117" hidden="1" xr:uid="{00000000-0005-0000-0000-00008E2B0000}"/>
    <cellStyle name="Comma [0] 4544" xfId="11074" hidden="1" xr:uid="{00000000-0005-0000-0000-0000632B0000}"/>
    <cellStyle name="Comma [0] 4545" xfId="11108" hidden="1" xr:uid="{00000000-0005-0000-0000-0000852B0000}"/>
    <cellStyle name="Comma [0] 4546" xfId="11121" hidden="1" xr:uid="{00000000-0005-0000-0000-0000922B0000}"/>
    <cellStyle name="Comma [0] 4547" xfId="11123" hidden="1" xr:uid="{00000000-0005-0000-0000-0000942B0000}"/>
    <cellStyle name="Comma [0] 4548" xfId="10991" hidden="1" xr:uid="{00000000-0005-0000-0000-0000102B0000}"/>
    <cellStyle name="Comma [0] 4549" xfId="11111" hidden="1" xr:uid="{00000000-0005-0000-0000-0000882B0000}"/>
    <cellStyle name="Comma [0] 455" xfId="2877" hidden="1" xr:uid="{00000000-0005-0000-0000-00005E0B0000}"/>
    <cellStyle name="Comma [0] 4550" xfId="11051" hidden="1" xr:uid="{00000000-0005-0000-0000-00004C2B0000}"/>
    <cellStyle name="Comma [0] 4551" xfId="11085" hidden="1" xr:uid="{00000000-0005-0000-0000-00006E2B0000}"/>
    <cellStyle name="Comma [0] 4552" xfId="11098" hidden="1" xr:uid="{00000000-0005-0000-0000-00007B2B0000}"/>
    <cellStyle name="Comma [0] 4553" xfId="11126" hidden="1" xr:uid="{00000000-0005-0000-0000-0000972B0000}"/>
    <cellStyle name="Comma [0] 4554" xfId="11089" hidden="1" xr:uid="{00000000-0005-0000-0000-0000722B0000}"/>
    <cellStyle name="Comma [0] 4555" xfId="11049" hidden="1" xr:uid="{00000000-0005-0000-0000-00004A2B0000}"/>
    <cellStyle name="Comma [0] 4556" xfId="11128" hidden="1" xr:uid="{00000000-0005-0000-0000-0000992B0000}"/>
    <cellStyle name="Comma [0] 4557" xfId="11130" hidden="1" xr:uid="{00000000-0005-0000-0000-00009B2B0000}"/>
    <cellStyle name="Comma [0] 4558" xfId="11177" hidden="1" xr:uid="{00000000-0005-0000-0000-0000CA2B0000}"/>
    <cellStyle name="Comma [0] 4559" xfId="11197" hidden="1" xr:uid="{00000000-0005-0000-0000-0000DE2B0000}"/>
    <cellStyle name="Comma [0] 456" xfId="3008" hidden="1" xr:uid="{00000000-0005-0000-0000-0000E10B0000}"/>
    <cellStyle name="Comma [0] 4560" xfId="11204" hidden="1" xr:uid="{00000000-0005-0000-0000-0000E52B0000}"/>
    <cellStyle name="Comma [0] 4561" xfId="11212" hidden="1" xr:uid="{00000000-0005-0000-0000-0000ED2B0000}"/>
    <cellStyle name="Comma [0] 4562" xfId="11215" hidden="1" xr:uid="{00000000-0005-0000-0000-0000F02B0000}"/>
    <cellStyle name="Comma [0] 4563" xfId="11203" hidden="1" xr:uid="{00000000-0005-0000-0000-0000E42B0000}"/>
    <cellStyle name="Comma [0] 4564" xfId="11210" hidden="1" xr:uid="{00000000-0005-0000-0000-0000EB2B0000}"/>
    <cellStyle name="Comma [0] 4565" xfId="11217" hidden="1" xr:uid="{00000000-0005-0000-0000-0000F22B0000}"/>
    <cellStyle name="Comma [0] 4566" xfId="11219" hidden="1" xr:uid="{00000000-0005-0000-0000-0000F42B0000}"/>
    <cellStyle name="Comma [0] 4567" xfId="11193" hidden="1" xr:uid="{00000000-0005-0000-0000-0000DA2B0000}"/>
    <cellStyle name="Comma [0] 4568" xfId="11181" hidden="1" xr:uid="{00000000-0005-0000-0000-0000CE2B0000}"/>
    <cellStyle name="Comma [0] 4569" xfId="11230" hidden="1" xr:uid="{00000000-0005-0000-0000-0000FF2B0000}"/>
    <cellStyle name="Comma [0] 457" xfId="3010" hidden="1" xr:uid="{00000000-0005-0000-0000-0000E30B0000}"/>
    <cellStyle name="Comma [0] 4570" xfId="11239" hidden="1" xr:uid="{00000000-0005-0000-0000-0000082C0000}"/>
    <cellStyle name="Comma [0] 4571" xfId="11250" hidden="1" xr:uid="{00000000-0005-0000-0000-0000132C0000}"/>
    <cellStyle name="Comma [0] 4572" xfId="11256" hidden="1" xr:uid="{00000000-0005-0000-0000-0000192C0000}"/>
    <cellStyle name="Comma [0] 4573" xfId="11238" hidden="1" xr:uid="{00000000-0005-0000-0000-0000072C0000}"/>
    <cellStyle name="Comma [0] 4574" xfId="11248" hidden="1" xr:uid="{00000000-0005-0000-0000-0000112C0000}"/>
    <cellStyle name="Comma [0] 4575" xfId="11268" hidden="1" xr:uid="{00000000-0005-0000-0000-0000252C0000}"/>
    <cellStyle name="Comma [0] 4576" xfId="11270" hidden="1" xr:uid="{00000000-0005-0000-0000-0000272C0000}"/>
    <cellStyle name="Comma [0] 4577" xfId="11221" hidden="1" xr:uid="{00000000-0005-0000-0000-0000F62B0000}"/>
    <cellStyle name="Comma [0] 4578" xfId="11184" hidden="1" xr:uid="{00000000-0005-0000-0000-0000D12B0000}"/>
    <cellStyle name="Comma [0] 4579" xfId="11224" hidden="1" xr:uid="{00000000-0005-0000-0000-0000F92B0000}"/>
    <cellStyle name="Comma [0] 458" xfId="2969" hidden="1" xr:uid="{00000000-0005-0000-0000-0000BA0B0000}"/>
    <cellStyle name="Comma [0] 4580" xfId="11190" hidden="1" xr:uid="{00000000-0005-0000-0000-0000D72B0000}"/>
    <cellStyle name="Comma [0] 4581" xfId="11192" hidden="1" xr:uid="{00000000-0005-0000-0000-0000D92B0000}"/>
    <cellStyle name="Comma [0] 4582" xfId="11275" hidden="1" xr:uid="{00000000-0005-0000-0000-00002C2C0000}"/>
    <cellStyle name="Comma [0] 4583" xfId="11180" hidden="1" xr:uid="{00000000-0005-0000-0000-0000CD2B0000}"/>
    <cellStyle name="Comma [0] 4584" xfId="11188" hidden="1" xr:uid="{00000000-0005-0000-0000-0000D52B0000}"/>
    <cellStyle name="Comma [0] 4585" xfId="11287" hidden="1" xr:uid="{00000000-0005-0000-0000-0000382C0000}"/>
    <cellStyle name="Comma [0] 4586" xfId="11289" hidden="1" xr:uid="{00000000-0005-0000-0000-00003A2C0000}"/>
    <cellStyle name="Comma [0] 4587" xfId="11278" hidden="1" xr:uid="{00000000-0005-0000-0000-00002F2C0000}"/>
    <cellStyle name="Comma [0] 4588" xfId="11286" hidden="1" xr:uid="{00000000-0005-0000-0000-0000372C0000}"/>
    <cellStyle name="Comma [0] 4589" xfId="11186" hidden="1" xr:uid="{00000000-0005-0000-0000-0000D32B0000}"/>
    <cellStyle name="Comma [0] 459" xfId="2975" hidden="1" xr:uid="{00000000-0005-0000-0000-0000C00B0000}"/>
    <cellStyle name="Comma [0] 4590" xfId="11272" hidden="1" xr:uid="{00000000-0005-0000-0000-0000292C0000}"/>
    <cellStyle name="Comma [0] 4591" xfId="11305" hidden="1" xr:uid="{00000000-0005-0000-0000-00004A2C0000}"/>
    <cellStyle name="Comma [0] 4592" xfId="11313" hidden="1" xr:uid="{00000000-0005-0000-0000-0000522C0000}"/>
    <cellStyle name="Comma [0] 4593" xfId="11222" hidden="1" xr:uid="{00000000-0005-0000-0000-0000F72B0000}"/>
    <cellStyle name="Comma [0] 4594" xfId="11301" hidden="1" xr:uid="{00000000-0005-0000-0000-0000462C0000}"/>
    <cellStyle name="Comma [0] 4595" xfId="11322" hidden="1" xr:uid="{00000000-0005-0000-0000-00005B2C0000}"/>
    <cellStyle name="Comma [0] 4596" xfId="11324" hidden="1" xr:uid="{00000000-0005-0000-0000-00005D2C0000}"/>
    <cellStyle name="Comma [0] 4597" xfId="11283" hidden="1" xr:uid="{00000000-0005-0000-0000-0000342C0000}"/>
    <cellStyle name="Comma [0] 4598" xfId="11228" hidden="1" xr:uid="{00000000-0005-0000-0000-0000FD2B0000}"/>
    <cellStyle name="Comma [0] 4599" xfId="11281" hidden="1" xr:uid="{00000000-0005-0000-0000-0000322C0000}"/>
    <cellStyle name="Comma [0] 46" xfId="2252" hidden="1" xr:uid="{00000000-0005-0000-0000-0000ED080000}"/>
    <cellStyle name="Comma [0] 460" xfId="2876" hidden="1" xr:uid="{00000000-0005-0000-0000-00005D0B0000}"/>
    <cellStyle name="Comma [0] 4600" xfId="11265" hidden="1" xr:uid="{00000000-0005-0000-0000-0000222C0000}"/>
    <cellStyle name="Comma [0] 4601" xfId="11261" hidden="1" xr:uid="{00000000-0005-0000-0000-00001E2C0000}"/>
    <cellStyle name="Comma [0] 4602" xfId="11332" hidden="1" xr:uid="{00000000-0005-0000-0000-0000652C0000}"/>
    <cellStyle name="Comma [0] 4603" xfId="11201" hidden="1" xr:uid="{00000000-0005-0000-0000-0000E22B0000}"/>
    <cellStyle name="Comma [0] 4604" xfId="11194" hidden="1" xr:uid="{00000000-0005-0000-0000-0000DB2B0000}"/>
    <cellStyle name="Comma [0] 4605" xfId="11340" hidden="1" xr:uid="{00000000-0005-0000-0000-00006D2C0000}"/>
    <cellStyle name="Comma [0] 4606" xfId="11342" hidden="1" xr:uid="{00000000-0005-0000-0000-00006F2C0000}"/>
    <cellStyle name="Comma [0] 4607" xfId="11291" hidden="1" xr:uid="{00000000-0005-0000-0000-00003C2C0000}"/>
    <cellStyle name="Comma [0] 4608" xfId="11267" hidden="1" xr:uid="{00000000-0005-0000-0000-0000242C0000}"/>
    <cellStyle name="Comma [0] 4609" xfId="11302" hidden="1" xr:uid="{00000000-0005-0000-0000-0000472C0000}"/>
    <cellStyle name="Comma [0] 461" xfId="2957" hidden="1" xr:uid="{00000000-0005-0000-0000-0000AE0B0000}"/>
    <cellStyle name="Comma [0] 4610" xfId="11234" hidden="1" xr:uid="{00000000-0005-0000-0000-0000032C0000}"/>
    <cellStyle name="Comma [0] 4611" xfId="11304" hidden="1" xr:uid="{00000000-0005-0000-0000-0000492C0000}"/>
    <cellStyle name="Comma [0] 4612" xfId="11349" hidden="1" xr:uid="{00000000-0005-0000-0000-0000762C0000}"/>
    <cellStyle name="Comma [0] 4613" xfId="11292" hidden="1" xr:uid="{00000000-0005-0000-0000-00003D2C0000}"/>
    <cellStyle name="Comma [0] 4614" xfId="11249" hidden="1" xr:uid="{00000000-0005-0000-0000-0000122C0000}"/>
    <cellStyle name="Comma [0] 4615" xfId="11355" hidden="1" xr:uid="{00000000-0005-0000-0000-00007C2C0000}"/>
    <cellStyle name="Comma [0] 4616" xfId="11357" hidden="1" xr:uid="{00000000-0005-0000-0000-00007E2C0000}"/>
    <cellStyle name="Comma [0] 4617" xfId="11310" hidden="1" xr:uid="{00000000-0005-0000-0000-00004F2C0000}"/>
    <cellStyle name="Comma [0] 4618" xfId="11316" hidden="1" xr:uid="{00000000-0005-0000-0000-0000552C0000}"/>
    <cellStyle name="Comma [0] 4619" xfId="11200" hidden="1" xr:uid="{00000000-0005-0000-0000-0000E12B0000}"/>
    <cellStyle name="Comma [0] 462" xfId="2936" hidden="1" xr:uid="{00000000-0005-0000-0000-0000990B0000}"/>
    <cellStyle name="Comma [0] 4620" xfId="11266" hidden="1" xr:uid="{00000000-0005-0000-0000-0000232C0000}"/>
    <cellStyle name="Comma [0] 4621" xfId="11274" hidden="1" xr:uid="{00000000-0005-0000-0000-00002B2C0000}"/>
    <cellStyle name="Comma [0] 4622" xfId="11363" hidden="1" xr:uid="{00000000-0005-0000-0000-0000842C0000}"/>
    <cellStyle name="Comma [0] 4623" xfId="11277" hidden="1" xr:uid="{00000000-0005-0000-0000-00002E2C0000}"/>
    <cellStyle name="Comma [0] 4624" xfId="11237" hidden="1" xr:uid="{00000000-0005-0000-0000-0000062C0000}"/>
    <cellStyle name="Comma [0] 4625" xfId="11368" hidden="1" xr:uid="{00000000-0005-0000-0000-0000892C0000}"/>
    <cellStyle name="Comma [0] 4626" xfId="11370" hidden="1" xr:uid="{00000000-0005-0000-0000-00008B2C0000}"/>
    <cellStyle name="Comma [0] 4627" xfId="11329" hidden="1" xr:uid="{00000000-0005-0000-0000-0000622C0000}"/>
    <cellStyle name="Comma [0] 4628" xfId="11335" hidden="1" xr:uid="{00000000-0005-0000-0000-0000682C0000}"/>
    <cellStyle name="Comma [0] 4629" xfId="11236" hidden="1" xr:uid="{00000000-0005-0000-0000-0000052C0000}"/>
    <cellStyle name="Comma [0] 463" xfId="3014" hidden="1" xr:uid="{00000000-0005-0000-0000-0000E70B0000}"/>
    <cellStyle name="Comma [0] 4630" xfId="11317" hidden="1" xr:uid="{00000000-0005-0000-0000-0000562C0000}"/>
    <cellStyle name="Comma [0] 4631" xfId="11296" hidden="1" xr:uid="{00000000-0005-0000-0000-0000412C0000}"/>
    <cellStyle name="Comma [0] 4632" xfId="11374" hidden="1" xr:uid="{00000000-0005-0000-0000-00008F2C0000}"/>
    <cellStyle name="Comma [0] 4633" xfId="11315" hidden="1" xr:uid="{00000000-0005-0000-0000-0000542C0000}"/>
    <cellStyle name="Comma [0] 4634" xfId="11253" hidden="1" xr:uid="{00000000-0005-0000-0000-0000162C0000}"/>
    <cellStyle name="Comma [0] 4635" xfId="11381" hidden="1" xr:uid="{00000000-0005-0000-0000-0000962C0000}"/>
    <cellStyle name="Comma [0] 4636" xfId="11383" hidden="1" xr:uid="{00000000-0005-0000-0000-0000982C0000}"/>
    <cellStyle name="Comma [0] 4637" xfId="11347" hidden="1" xr:uid="{00000000-0005-0000-0000-0000742C0000}"/>
    <cellStyle name="Comma [0] 4638" xfId="11352" hidden="1" xr:uid="{00000000-0005-0000-0000-0000792C0000}"/>
    <cellStyle name="Comma [0] 4639" xfId="11183" hidden="1" xr:uid="{00000000-0005-0000-0000-0000D02B0000}"/>
    <cellStyle name="Comma [0] 464" xfId="2955" hidden="1" xr:uid="{00000000-0005-0000-0000-0000AC0B0000}"/>
    <cellStyle name="Comma [0] 4640" xfId="11336" hidden="1" xr:uid="{00000000-0005-0000-0000-0000692C0000}"/>
    <cellStyle name="Comma [0] 4641" xfId="11241" hidden="1" xr:uid="{00000000-0005-0000-0000-00000A2C0000}"/>
    <cellStyle name="Comma [0] 4642" xfId="11387" hidden="1" xr:uid="{00000000-0005-0000-0000-00009C2C0000}"/>
    <cellStyle name="Comma [0] 4643" xfId="11334" hidden="1" xr:uid="{00000000-0005-0000-0000-0000672C0000}"/>
    <cellStyle name="Comma [0] 4644" xfId="11273" hidden="1" xr:uid="{00000000-0005-0000-0000-00002A2C0000}"/>
    <cellStyle name="Comma [0] 4645" xfId="11391" hidden="1" xr:uid="{00000000-0005-0000-0000-0000A02C0000}"/>
    <cellStyle name="Comma [0] 4646" xfId="11393" hidden="1" xr:uid="{00000000-0005-0000-0000-0000A22C0000}"/>
    <cellStyle name="Comma [0] 4647" xfId="11361" hidden="1" xr:uid="{00000000-0005-0000-0000-0000822C0000}"/>
    <cellStyle name="Comma [0] 4648" xfId="11365" hidden="1" xr:uid="{00000000-0005-0000-0000-0000862C0000}"/>
    <cellStyle name="Comma [0] 4649" xfId="11255" hidden="1" xr:uid="{00000000-0005-0000-0000-0000182C0000}"/>
    <cellStyle name="Comma [0] 465" xfId="2893" hidden="1" xr:uid="{00000000-0005-0000-0000-00006E0B0000}"/>
    <cellStyle name="Comma [0] 4650" xfId="11353" hidden="1" xr:uid="{00000000-0005-0000-0000-00007A2C0000}"/>
    <cellStyle name="Comma [0] 4651" xfId="11245" hidden="1" xr:uid="{00000000-0005-0000-0000-00000E2C0000}"/>
    <cellStyle name="Comma [0] 4652" xfId="11397" hidden="1" xr:uid="{00000000-0005-0000-0000-0000A62C0000}"/>
    <cellStyle name="Comma [0] 4653" xfId="11351" hidden="1" xr:uid="{00000000-0005-0000-0000-0000782C0000}"/>
    <cellStyle name="Comma [0] 4654" xfId="11320" hidden="1" xr:uid="{00000000-0005-0000-0000-0000592C0000}"/>
    <cellStyle name="Comma [0] 4655" xfId="11401" hidden="1" xr:uid="{00000000-0005-0000-0000-0000AA2C0000}"/>
    <cellStyle name="Comma [0] 4656" xfId="11403" hidden="1" xr:uid="{00000000-0005-0000-0000-0000AC2C0000}"/>
    <cellStyle name="Comma [0] 4657" xfId="11389" hidden="1" xr:uid="{00000000-0005-0000-0000-00009E2C0000}"/>
    <cellStyle name="Comma [0] 4658" xfId="11376" hidden="1" xr:uid="{00000000-0005-0000-0000-0000912C0000}"/>
    <cellStyle name="Comma [0] 4659" xfId="11400" hidden="1" xr:uid="{00000000-0005-0000-0000-0000A92C0000}"/>
    <cellStyle name="Comma [0] 466" xfId="3021" hidden="1" xr:uid="{00000000-0005-0000-0000-0000EE0B0000}"/>
    <cellStyle name="Comma [0] 4660" xfId="11366" hidden="1" xr:uid="{00000000-0005-0000-0000-0000872C0000}"/>
    <cellStyle name="Comma [0] 4661" xfId="11338" hidden="1" xr:uid="{00000000-0005-0000-0000-00006B2C0000}"/>
    <cellStyle name="Comma [0] 4662" xfId="11405" hidden="1" xr:uid="{00000000-0005-0000-0000-0000AE2C0000}"/>
    <cellStyle name="Comma [0] 4663" xfId="11362" hidden="1" xr:uid="{00000000-0005-0000-0000-0000832C0000}"/>
    <cellStyle name="Comma [0] 4664" xfId="11396" hidden="1" xr:uid="{00000000-0005-0000-0000-0000A52C0000}"/>
    <cellStyle name="Comma [0] 4665" xfId="11409" hidden="1" xr:uid="{00000000-0005-0000-0000-0000B22C0000}"/>
    <cellStyle name="Comma [0] 4666" xfId="11411" hidden="1" xr:uid="{00000000-0005-0000-0000-0000B42C0000}"/>
    <cellStyle name="Comma [0] 4667" xfId="11279" hidden="1" xr:uid="{00000000-0005-0000-0000-0000302C0000}"/>
    <cellStyle name="Comma [0] 4668" xfId="11399" hidden="1" xr:uid="{00000000-0005-0000-0000-0000A82C0000}"/>
    <cellStyle name="Comma [0] 4669" xfId="11339" hidden="1" xr:uid="{00000000-0005-0000-0000-00006C2C0000}"/>
    <cellStyle name="Comma [0] 467" xfId="3023" hidden="1" xr:uid="{00000000-0005-0000-0000-0000F00B0000}"/>
    <cellStyle name="Comma [0] 4670" xfId="11373" hidden="1" xr:uid="{00000000-0005-0000-0000-00008E2C0000}"/>
    <cellStyle name="Comma [0] 4671" xfId="11386" hidden="1" xr:uid="{00000000-0005-0000-0000-00009B2C0000}"/>
    <cellStyle name="Comma [0] 4672" xfId="11414" hidden="1" xr:uid="{00000000-0005-0000-0000-0000B72C0000}"/>
    <cellStyle name="Comma [0] 4673" xfId="11377" hidden="1" xr:uid="{00000000-0005-0000-0000-0000922C0000}"/>
    <cellStyle name="Comma [0] 4674" xfId="11337" hidden="1" xr:uid="{00000000-0005-0000-0000-00006A2C0000}"/>
    <cellStyle name="Comma [0] 4675" xfId="11416" hidden="1" xr:uid="{00000000-0005-0000-0000-0000B92C0000}"/>
    <cellStyle name="Comma [0] 4676" xfId="11418" hidden="1" xr:uid="{00000000-0005-0000-0000-0000BB2C0000}"/>
    <cellStyle name="Comma [0] 4677" xfId="11478" hidden="1" xr:uid="{00000000-0005-0000-0000-0000F72C0000}"/>
    <cellStyle name="Comma [0] 4678" xfId="11497" hidden="1" xr:uid="{00000000-0005-0000-0000-00000A2D0000}"/>
    <cellStyle name="Comma [0] 4679" xfId="11504" hidden="1" xr:uid="{00000000-0005-0000-0000-0000112D0000}"/>
    <cellStyle name="Comma [0] 468" xfId="2987" hidden="1" xr:uid="{00000000-0005-0000-0000-0000CC0B0000}"/>
    <cellStyle name="Comma [0] 4680" xfId="11511" hidden="1" xr:uid="{00000000-0005-0000-0000-0000182D0000}"/>
    <cellStyle name="Comma [0] 4681" xfId="11516" hidden="1" xr:uid="{00000000-0005-0000-0000-00001D2D0000}"/>
    <cellStyle name="Comma [0] 4682" xfId="11503" hidden="1" xr:uid="{00000000-0005-0000-0000-0000102D0000}"/>
    <cellStyle name="Comma [0] 4683" xfId="11508" hidden="1" xr:uid="{00000000-0005-0000-0000-0000152D0000}"/>
    <cellStyle name="Comma [0] 4684" xfId="11520" hidden="1" xr:uid="{00000000-0005-0000-0000-0000212D0000}"/>
    <cellStyle name="Comma [0] 4685" xfId="11522" hidden="1" xr:uid="{00000000-0005-0000-0000-0000232D0000}"/>
    <cellStyle name="Comma [0] 4686" xfId="11493" hidden="1" xr:uid="{00000000-0005-0000-0000-0000062D0000}"/>
    <cellStyle name="Comma [0] 4687" xfId="11482" hidden="1" xr:uid="{00000000-0005-0000-0000-0000FB2C0000}"/>
    <cellStyle name="Comma [0] 4688" xfId="11533" hidden="1" xr:uid="{00000000-0005-0000-0000-00002E2D0000}"/>
    <cellStyle name="Comma [0] 4689" xfId="11542" hidden="1" xr:uid="{00000000-0005-0000-0000-0000372D0000}"/>
    <cellStyle name="Comma [0] 469" xfId="2992" hidden="1" xr:uid="{00000000-0005-0000-0000-0000D10B0000}"/>
    <cellStyle name="Comma [0] 4690" xfId="11553" hidden="1" xr:uid="{00000000-0005-0000-0000-0000422D0000}"/>
    <cellStyle name="Comma [0] 4691" xfId="11559" hidden="1" xr:uid="{00000000-0005-0000-0000-0000482D0000}"/>
    <cellStyle name="Comma [0] 4692" xfId="11541" hidden="1" xr:uid="{00000000-0005-0000-0000-0000362D0000}"/>
    <cellStyle name="Comma [0] 4693" xfId="11551" hidden="1" xr:uid="{00000000-0005-0000-0000-0000402D0000}"/>
    <cellStyle name="Comma [0] 4694" xfId="11571" hidden="1" xr:uid="{00000000-0005-0000-0000-0000542D0000}"/>
    <cellStyle name="Comma [0] 4695" xfId="11573" hidden="1" xr:uid="{00000000-0005-0000-0000-0000562D0000}"/>
    <cellStyle name="Comma [0] 4696" xfId="11524" hidden="1" xr:uid="{00000000-0005-0000-0000-0000252D0000}"/>
    <cellStyle name="Comma [0] 4697" xfId="11485" hidden="1" xr:uid="{00000000-0005-0000-0000-0000FE2C0000}"/>
    <cellStyle name="Comma [0] 4698" xfId="11527" hidden="1" xr:uid="{00000000-0005-0000-0000-0000282D0000}"/>
    <cellStyle name="Comma [0] 4699" xfId="11490" hidden="1" xr:uid="{00000000-0005-0000-0000-0000032D0000}"/>
    <cellStyle name="Comma [0] 47" xfId="2234" hidden="1" xr:uid="{00000000-0005-0000-0000-0000DB080000}"/>
    <cellStyle name="Comma [0] 470" xfId="1298" hidden="1" xr:uid="{00000000-0005-0000-0000-000033050000}"/>
    <cellStyle name="Comma [0] 4700" xfId="11492" hidden="1" xr:uid="{00000000-0005-0000-0000-0000052D0000}"/>
    <cellStyle name="Comma [0] 4701" xfId="11578" hidden="1" xr:uid="{00000000-0005-0000-0000-00005B2D0000}"/>
    <cellStyle name="Comma [0] 4702" xfId="11481" hidden="1" xr:uid="{00000000-0005-0000-0000-0000FA2C0000}"/>
    <cellStyle name="Comma [0] 4703" xfId="11489" hidden="1" xr:uid="{00000000-0005-0000-0000-0000022D0000}"/>
    <cellStyle name="Comma [0] 4704" xfId="11590" hidden="1" xr:uid="{00000000-0005-0000-0000-0000672D0000}"/>
    <cellStyle name="Comma [0] 4705" xfId="11592" hidden="1" xr:uid="{00000000-0005-0000-0000-0000692D0000}"/>
    <cellStyle name="Comma [0] 4706" xfId="11581" hidden="1" xr:uid="{00000000-0005-0000-0000-00005E2D0000}"/>
    <cellStyle name="Comma [0] 4707" xfId="11589" hidden="1" xr:uid="{00000000-0005-0000-0000-0000662D0000}"/>
    <cellStyle name="Comma [0] 4708" xfId="11487" hidden="1" xr:uid="{00000000-0005-0000-0000-0000002D0000}"/>
    <cellStyle name="Comma [0] 4709" xfId="11575" hidden="1" xr:uid="{00000000-0005-0000-0000-0000582D0000}"/>
    <cellStyle name="Comma [0] 471" xfId="2976" hidden="1" xr:uid="{00000000-0005-0000-0000-0000C10B0000}"/>
    <cellStyle name="Comma [0] 4710" xfId="11608" hidden="1" xr:uid="{00000000-0005-0000-0000-0000792D0000}"/>
    <cellStyle name="Comma [0] 4711" xfId="11616" hidden="1" xr:uid="{00000000-0005-0000-0000-0000812D0000}"/>
    <cellStyle name="Comma [0] 4712" xfId="11525" hidden="1" xr:uid="{00000000-0005-0000-0000-0000262D0000}"/>
    <cellStyle name="Comma [0] 4713" xfId="11604" hidden="1" xr:uid="{00000000-0005-0000-0000-0000752D0000}"/>
    <cellStyle name="Comma [0] 4714" xfId="11625" hidden="1" xr:uid="{00000000-0005-0000-0000-00008A2D0000}"/>
    <cellStyle name="Comma [0] 4715" xfId="11627" hidden="1" xr:uid="{00000000-0005-0000-0000-00008C2D0000}"/>
    <cellStyle name="Comma [0] 4716" xfId="11586" hidden="1" xr:uid="{00000000-0005-0000-0000-0000632D0000}"/>
    <cellStyle name="Comma [0] 4717" xfId="11531" hidden="1" xr:uid="{00000000-0005-0000-0000-00002C2D0000}"/>
    <cellStyle name="Comma [0] 4718" xfId="11584" hidden="1" xr:uid="{00000000-0005-0000-0000-0000612D0000}"/>
    <cellStyle name="Comma [0] 4719" xfId="11568" hidden="1" xr:uid="{00000000-0005-0000-0000-0000512D0000}"/>
    <cellStyle name="Comma [0] 472" xfId="2881" hidden="1" xr:uid="{00000000-0005-0000-0000-0000620B0000}"/>
    <cellStyle name="Comma [0] 4720" xfId="11564" hidden="1" xr:uid="{00000000-0005-0000-0000-00004D2D0000}"/>
    <cellStyle name="Comma [0] 4721" xfId="11635" hidden="1" xr:uid="{00000000-0005-0000-0000-0000942D0000}"/>
    <cellStyle name="Comma [0] 4722" xfId="11501" hidden="1" xr:uid="{00000000-0005-0000-0000-00000E2D0000}"/>
    <cellStyle name="Comma [0] 4723" xfId="11494" hidden="1" xr:uid="{00000000-0005-0000-0000-0000072D0000}"/>
    <cellStyle name="Comma [0] 4724" xfId="11643" hidden="1" xr:uid="{00000000-0005-0000-0000-00009C2D0000}"/>
    <cellStyle name="Comma [0] 4725" xfId="11645" hidden="1" xr:uid="{00000000-0005-0000-0000-00009E2D0000}"/>
    <cellStyle name="Comma [0] 4726" xfId="11594" hidden="1" xr:uid="{00000000-0005-0000-0000-00006B2D0000}"/>
    <cellStyle name="Comma [0] 4727" xfId="11570" hidden="1" xr:uid="{00000000-0005-0000-0000-0000532D0000}"/>
    <cellStyle name="Comma [0] 4728" xfId="11605" hidden="1" xr:uid="{00000000-0005-0000-0000-0000762D0000}"/>
    <cellStyle name="Comma [0] 4729" xfId="11537" hidden="1" xr:uid="{00000000-0005-0000-0000-0000322D0000}"/>
    <cellStyle name="Comma [0] 473" xfId="3027" hidden="1" xr:uid="{00000000-0005-0000-0000-0000F40B0000}"/>
    <cellStyle name="Comma [0] 4730" xfId="11607" hidden="1" xr:uid="{00000000-0005-0000-0000-0000782D0000}"/>
    <cellStyle name="Comma [0] 4731" xfId="11652" hidden="1" xr:uid="{00000000-0005-0000-0000-0000A52D0000}"/>
    <cellStyle name="Comma [0] 4732" xfId="11595" hidden="1" xr:uid="{00000000-0005-0000-0000-00006C2D0000}"/>
    <cellStyle name="Comma [0] 4733" xfId="11552" hidden="1" xr:uid="{00000000-0005-0000-0000-0000412D0000}"/>
    <cellStyle name="Comma [0] 4734" xfId="11658" hidden="1" xr:uid="{00000000-0005-0000-0000-0000AB2D0000}"/>
    <cellStyle name="Comma [0] 4735" xfId="11660" hidden="1" xr:uid="{00000000-0005-0000-0000-0000AD2D0000}"/>
    <cellStyle name="Comma [0] 4736" xfId="11613" hidden="1" xr:uid="{00000000-0005-0000-0000-00007E2D0000}"/>
    <cellStyle name="Comma [0] 4737" xfId="11619" hidden="1" xr:uid="{00000000-0005-0000-0000-0000842D0000}"/>
    <cellStyle name="Comma [0] 4738" xfId="11500" hidden="1" xr:uid="{00000000-0005-0000-0000-00000D2D0000}"/>
    <cellStyle name="Comma [0] 4739" xfId="11569" hidden="1" xr:uid="{00000000-0005-0000-0000-0000522D0000}"/>
    <cellStyle name="Comma [0] 474" xfId="2974" hidden="1" xr:uid="{00000000-0005-0000-0000-0000BF0B0000}"/>
    <cellStyle name="Comma [0] 4740" xfId="11577" hidden="1" xr:uid="{00000000-0005-0000-0000-00005A2D0000}"/>
    <cellStyle name="Comma [0] 4741" xfId="11666" hidden="1" xr:uid="{00000000-0005-0000-0000-0000B32D0000}"/>
    <cellStyle name="Comma [0] 4742" xfId="11580" hidden="1" xr:uid="{00000000-0005-0000-0000-00005D2D0000}"/>
    <cellStyle name="Comma [0] 4743" xfId="11540" hidden="1" xr:uid="{00000000-0005-0000-0000-0000352D0000}"/>
    <cellStyle name="Comma [0] 4744" xfId="11671" hidden="1" xr:uid="{00000000-0005-0000-0000-0000B82D0000}"/>
    <cellStyle name="Comma [0] 4745" xfId="11673" hidden="1" xr:uid="{00000000-0005-0000-0000-0000BA2D0000}"/>
    <cellStyle name="Comma [0] 4746" xfId="11632" hidden="1" xr:uid="{00000000-0005-0000-0000-0000912D0000}"/>
    <cellStyle name="Comma [0] 4747" xfId="11638" hidden="1" xr:uid="{00000000-0005-0000-0000-0000972D0000}"/>
    <cellStyle name="Comma [0] 4748" xfId="11539" hidden="1" xr:uid="{00000000-0005-0000-0000-0000342D0000}"/>
    <cellStyle name="Comma [0] 4749" xfId="11620" hidden="1" xr:uid="{00000000-0005-0000-0000-0000852D0000}"/>
    <cellStyle name="Comma [0] 475" xfId="2913" hidden="1" xr:uid="{00000000-0005-0000-0000-0000820B0000}"/>
    <cellStyle name="Comma [0] 4750" xfId="11599" hidden="1" xr:uid="{00000000-0005-0000-0000-0000702D0000}"/>
    <cellStyle name="Comma [0] 4751" xfId="11677" hidden="1" xr:uid="{00000000-0005-0000-0000-0000BE2D0000}"/>
    <cellStyle name="Comma [0] 4752" xfId="11618" hidden="1" xr:uid="{00000000-0005-0000-0000-0000832D0000}"/>
    <cellStyle name="Comma [0] 4753" xfId="11556" hidden="1" xr:uid="{00000000-0005-0000-0000-0000452D0000}"/>
    <cellStyle name="Comma [0] 4754" xfId="11684" hidden="1" xr:uid="{00000000-0005-0000-0000-0000C52D0000}"/>
    <cellStyle name="Comma [0] 4755" xfId="11686" hidden="1" xr:uid="{00000000-0005-0000-0000-0000C72D0000}"/>
    <cellStyle name="Comma [0] 4756" xfId="11650" hidden="1" xr:uid="{00000000-0005-0000-0000-0000A32D0000}"/>
    <cellStyle name="Comma [0] 4757" xfId="11655" hidden="1" xr:uid="{00000000-0005-0000-0000-0000A82D0000}"/>
    <cellStyle name="Comma [0] 4758" xfId="11484" hidden="1" xr:uid="{00000000-0005-0000-0000-0000FD2C0000}"/>
    <cellStyle name="Comma [0] 4759" xfId="11639" hidden="1" xr:uid="{00000000-0005-0000-0000-0000982D0000}"/>
    <cellStyle name="Comma [0] 476" xfId="3031" hidden="1" xr:uid="{00000000-0005-0000-0000-0000F80B0000}"/>
    <cellStyle name="Comma [0] 4760" xfId="11544" hidden="1" xr:uid="{00000000-0005-0000-0000-0000392D0000}"/>
    <cellStyle name="Comma [0] 4761" xfId="11690" hidden="1" xr:uid="{00000000-0005-0000-0000-0000CB2D0000}"/>
    <cellStyle name="Comma [0] 4762" xfId="11637" hidden="1" xr:uid="{00000000-0005-0000-0000-0000962D0000}"/>
    <cellStyle name="Comma [0] 4763" xfId="11576" hidden="1" xr:uid="{00000000-0005-0000-0000-0000592D0000}"/>
    <cellStyle name="Comma [0] 4764" xfId="11694" hidden="1" xr:uid="{00000000-0005-0000-0000-0000CF2D0000}"/>
    <cellStyle name="Comma [0] 4765" xfId="11696" hidden="1" xr:uid="{00000000-0005-0000-0000-0000D12D0000}"/>
    <cellStyle name="Comma [0] 4766" xfId="11664" hidden="1" xr:uid="{00000000-0005-0000-0000-0000B12D0000}"/>
    <cellStyle name="Comma [0] 4767" xfId="11668" hidden="1" xr:uid="{00000000-0005-0000-0000-0000B52D0000}"/>
    <cellStyle name="Comma [0] 4768" xfId="11558" hidden="1" xr:uid="{00000000-0005-0000-0000-0000472D0000}"/>
    <cellStyle name="Comma [0] 4769" xfId="11656" hidden="1" xr:uid="{00000000-0005-0000-0000-0000A92D0000}"/>
    <cellStyle name="Comma [0] 477" xfId="3033" hidden="1" xr:uid="{00000000-0005-0000-0000-0000FA0B0000}"/>
    <cellStyle name="Comma [0] 4770" xfId="11548" hidden="1" xr:uid="{00000000-0005-0000-0000-00003D2D0000}"/>
    <cellStyle name="Comma [0] 4771" xfId="11700" hidden="1" xr:uid="{00000000-0005-0000-0000-0000D52D0000}"/>
    <cellStyle name="Comma [0] 4772" xfId="11654" hidden="1" xr:uid="{00000000-0005-0000-0000-0000A72D0000}"/>
    <cellStyle name="Comma [0] 4773" xfId="11623" hidden="1" xr:uid="{00000000-0005-0000-0000-0000882D0000}"/>
    <cellStyle name="Comma [0] 4774" xfId="11704" hidden="1" xr:uid="{00000000-0005-0000-0000-0000D92D0000}"/>
    <cellStyle name="Comma [0] 4775" xfId="11706" hidden="1" xr:uid="{00000000-0005-0000-0000-0000DB2D0000}"/>
    <cellStyle name="Comma [0] 4776" xfId="11692" hidden="1" xr:uid="{00000000-0005-0000-0000-0000CD2D0000}"/>
    <cellStyle name="Comma [0] 4777" xfId="11679" hidden="1" xr:uid="{00000000-0005-0000-0000-0000C02D0000}"/>
    <cellStyle name="Comma [0] 4778" xfId="11703" hidden="1" xr:uid="{00000000-0005-0000-0000-0000D82D0000}"/>
    <cellStyle name="Comma [0] 4779" xfId="11669" hidden="1" xr:uid="{00000000-0005-0000-0000-0000B62D0000}"/>
    <cellStyle name="Comma [0] 478" xfId="3001" hidden="1" xr:uid="{00000000-0005-0000-0000-0000DA0B0000}"/>
    <cellStyle name="Comma [0] 4780" xfId="11641" hidden="1" xr:uid="{00000000-0005-0000-0000-00009A2D0000}"/>
    <cellStyle name="Comma [0] 4781" xfId="11708" hidden="1" xr:uid="{00000000-0005-0000-0000-0000DD2D0000}"/>
    <cellStyle name="Comma [0] 4782" xfId="11665" hidden="1" xr:uid="{00000000-0005-0000-0000-0000B22D0000}"/>
    <cellStyle name="Comma [0] 4783" xfId="11699" hidden="1" xr:uid="{00000000-0005-0000-0000-0000D42D0000}"/>
    <cellStyle name="Comma [0] 4784" xfId="11712" hidden="1" xr:uid="{00000000-0005-0000-0000-0000E12D0000}"/>
    <cellStyle name="Comma [0] 4785" xfId="11714" hidden="1" xr:uid="{00000000-0005-0000-0000-0000E32D0000}"/>
    <cellStyle name="Comma [0] 4786" xfId="11582" hidden="1" xr:uid="{00000000-0005-0000-0000-00005F2D0000}"/>
    <cellStyle name="Comma [0] 4787" xfId="11702" hidden="1" xr:uid="{00000000-0005-0000-0000-0000D72D0000}"/>
    <cellStyle name="Comma [0] 4788" xfId="11642" hidden="1" xr:uid="{00000000-0005-0000-0000-00009B2D0000}"/>
    <cellStyle name="Comma [0] 4789" xfId="11676" hidden="1" xr:uid="{00000000-0005-0000-0000-0000BD2D0000}"/>
    <cellStyle name="Comma [0] 479" xfId="3005" hidden="1" xr:uid="{00000000-0005-0000-0000-0000DE0B0000}"/>
    <cellStyle name="Comma [0] 4790" xfId="11689" hidden="1" xr:uid="{00000000-0005-0000-0000-0000CA2D0000}"/>
    <cellStyle name="Comma [0] 4791" xfId="11717" hidden="1" xr:uid="{00000000-0005-0000-0000-0000E62D0000}"/>
    <cellStyle name="Comma [0] 4792" xfId="11680" hidden="1" xr:uid="{00000000-0005-0000-0000-0000C12D0000}"/>
    <cellStyle name="Comma [0] 4793" xfId="11640" hidden="1" xr:uid="{00000000-0005-0000-0000-0000992D0000}"/>
    <cellStyle name="Comma [0] 4794" xfId="11720" hidden="1" xr:uid="{00000000-0005-0000-0000-0000E92D0000}"/>
    <cellStyle name="Comma [0] 4795" xfId="11722" hidden="1" xr:uid="{00000000-0005-0000-0000-0000EB2D0000}"/>
    <cellStyle name="Comma [0] 4796" xfId="11441" hidden="1" xr:uid="{00000000-0005-0000-0000-0000D22C0000}"/>
    <cellStyle name="Comma [0] 4797" xfId="11423" hidden="1" xr:uid="{00000000-0005-0000-0000-0000C02C0000}"/>
    <cellStyle name="Comma [0] 4798" xfId="11726" hidden="1" xr:uid="{00000000-0005-0000-0000-0000EF2D0000}"/>
    <cellStyle name="Comma [0] 4799" xfId="11733" hidden="1" xr:uid="{00000000-0005-0000-0000-0000F62D0000}"/>
    <cellStyle name="Comma [0] 48" xfId="2244" hidden="1" xr:uid="{00000000-0005-0000-0000-0000E5080000}"/>
    <cellStyle name="Comma [0] 480" xfId="2895" hidden="1" xr:uid="{00000000-0005-0000-0000-0000700B0000}"/>
    <cellStyle name="Comma [0] 4800" xfId="11735" hidden="1" xr:uid="{00000000-0005-0000-0000-0000F82D0000}"/>
    <cellStyle name="Comma [0] 4801" xfId="11725" hidden="1" xr:uid="{00000000-0005-0000-0000-0000EE2D0000}"/>
    <cellStyle name="Comma [0] 4802" xfId="11731" hidden="1" xr:uid="{00000000-0005-0000-0000-0000F42D0000}"/>
    <cellStyle name="Comma [0] 4803" xfId="11738" hidden="1" xr:uid="{00000000-0005-0000-0000-0000FB2D0000}"/>
    <cellStyle name="Comma [0] 4804" xfId="11740" hidden="1" xr:uid="{00000000-0005-0000-0000-0000FD2D0000}"/>
    <cellStyle name="Comma [0] 4805" xfId="11515" hidden="1" xr:uid="{00000000-0005-0000-0000-00001C2D0000}"/>
    <cellStyle name="Comma [0] 4806" xfId="11471" hidden="1" xr:uid="{00000000-0005-0000-0000-0000F02C0000}"/>
    <cellStyle name="Comma [0] 4807" xfId="11751" hidden="1" xr:uid="{00000000-0005-0000-0000-0000082E0000}"/>
    <cellStyle name="Comma [0] 4808" xfId="11760" hidden="1" xr:uid="{00000000-0005-0000-0000-0000112E0000}"/>
    <cellStyle name="Comma [0] 4809" xfId="11771" hidden="1" xr:uid="{00000000-0005-0000-0000-00001C2E0000}"/>
    <cellStyle name="Comma [0] 481" xfId="2993" hidden="1" xr:uid="{00000000-0005-0000-0000-0000D20B0000}"/>
    <cellStyle name="Comma [0] 4810" xfId="11777" hidden="1" xr:uid="{00000000-0005-0000-0000-0000222E0000}"/>
    <cellStyle name="Comma [0] 4811" xfId="11759" hidden="1" xr:uid="{00000000-0005-0000-0000-0000102E0000}"/>
    <cellStyle name="Comma [0] 4812" xfId="11769" hidden="1" xr:uid="{00000000-0005-0000-0000-00001A2E0000}"/>
    <cellStyle name="Comma [0] 4813" xfId="11789" hidden="1" xr:uid="{00000000-0005-0000-0000-00002E2E0000}"/>
    <cellStyle name="Comma [0] 4814" xfId="11791" hidden="1" xr:uid="{00000000-0005-0000-0000-0000302E0000}"/>
    <cellStyle name="Comma [0] 4815" xfId="11742" hidden="1" xr:uid="{00000000-0005-0000-0000-0000FF2D0000}"/>
    <cellStyle name="Comma [0] 4816" xfId="11436" hidden="1" xr:uid="{00000000-0005-0000-0000-0000CD2C0000}"/>
    <cellStyle name="Comma [0] 4817" xfId="11745" hidden="1" xr:uid="{00000000-0005-0000-0000-0000022E0000}"/>
    <cellStyle name="Comma [0] 4818" xfId="11470" hidden="1" xr:uid="{00000000-0005-0000-0000-0000EF2C0000}"/>
    <cellStyle name="Comma [0] 4819" xfId="11469" hidden="1" xr:uid="{00000000-0005-0000-0000-0000EE2C0000}"/>
    <cellStyle name="Comma [0] 482" xfId="2885" hidden="1" xr:uid="{00000000-0005-0000-0000-0000660B0000}"/>
    <cellStyle name="Comma [0] 4820" xfId="11796" hidden="1" xr:uid="{00000000-0005-0000-0000-0000352E0000}"/>
    <cellStyle name="Comma [0] 4821" xfId="11438" hidden="1" xr:uid="{00000000-0005-0000-0000-0000CF2C0000}"/>
    <cellStyle name="Comma [0] 4822" xfId="11472" hidden="1" xr:uid="{00000000-0005-0000-0000-0000F12C0000}"/>
    <cellStyle name="Comma [0] 4823" xfId="11808" hidden="1" xr:uid="{00000000-0005-0000-0000-0000412E0000}"/>
    <cellStyle name="Comma [0] 4824" xfId="11810" hidden="1" xr:uid="{00000000-0005-0000-0000-0000432E0000}"/>
    <cellStyle name="Comma [0] 4825" xfId="11799" hidden="1" xr:uid="{00000000-0005-0000-0000-0000382E0000}"/>
    <cellStyle name="Comma [0] 4826" xfId="11807" hidden="1" xr:uid="{00000000-0005-0000-0000-0000402E0000}"/>
    <cellStyle name="Comma [0] 4827" xfId="11434" hidden="1" xr:uid="{00000000-0005-0000-0000-0000CB2C0000}"/>
    <cellStyle name="Comma [0] 4828" xfId="11793" hidden="1" xr:uid="{00000000-0005-0000-0000-0000322E0000}"/>
    <cellStyle name="Comma [0] 4829" xfId="11826" hidden="1" xr:uid="{00000000-0005-0000-0000-0000532E0000}"/>
    <cellStyle name="Comma [0] 483" xfId="3037" hidden="1" xr:uid="{00000000-0005-0000-0000-0000FE0B0000}"/>
    <cellStyle name="Comma [0] 4830" xfId="11834" hidden="1" xr:uid="{00000000-0005-0000-0000-00005B2E0000}"/>
    <cellStyle name="Comma [0] 4831" xfId="11743" hidden="1" xr:uid="{00000000-0005-0000-0000-0000002E0000}"/>
    <cellStyle name="Comma [0] 4832" xfId="11822" hidden="1" xr:uid="{00000000-0005-0000-0000-00004F2E0000}"/>
    <cellStyle name="Comma [0] 4833" xfId="11843" hidden="1" xr:uid="{00000000-0005-0000-0000-0000642E0000}"/>
    <cellStyle name="Comma [0] 4834" xfId="11845" hidden="1" xr:uid="{00000000-0005-0000-0000-0000662E0000}"/>
    <cellStyle name="Comma [0] 4835" xfId="11804" hidden="1" xr:uid="{00000000-0005-0000-0000-00003D2E0000}"/>
    <cellStyle name="Comma [0] 4836" xfId="11749" hidden="1" xr:uid="{00000000-0005-0000-0000-0000062E0000}"/>
    <cellStyle name="Comma [0] 4837" xfId="11802" hidden="1" xr:uid="{00000000-0005-0000-0000-00003B2E0000}"/>
    <cellStyle name="Comma [0] 4838" xfId="11786" hidden="1" xr:uid="{00000000-0005-0000-0000-00002B2E0000}"/>
    <cellStyle name="Comma [0] 4839" xfId="11782" hidden="1" xr:uid="{00000000-0005-0000-0000-0000272E0000}"/>
    <cellStyle name="Comma [0] 484" xfId="2991" hidden="1" xr:uid="{00000000-0005-0000-0000-0000D00B0000}"/>
    <cellStyle name="Comma [0] 4840" xfId="11853" hidden="1" xr:uid="{00000000-0005-0000-0000-00006E2E0000}"/>
    <cellStyle name="Comma [0] 4841" xfId="11426" hidden="1" xr:uid="{00000000-0005-0000-0000-0000C32C0000}"/>
    <cellStyle name="Comma [0] 4842" xfId="11514" hidden="1" xr:uid="{00000000-0005-0000-0000-00001B2D0000}"/>
    <cellStyle name="Comma [0] 4843" xfId="11861" hidden="1" xr:uid="{00000000-0005-0000-0000-0000762E0000}"/>
    <cellStyle name="Comma [0] 4844" xfId="11863" hidden="1" xr:uid="{00000000-0005-0000-0000-0000782E0000}"/>
    <cellStyle name="Comma [0] 4845" xfId="11812" hidden="1" xr:uid="{00000000-0005-0000-0000-0000452E0000}"/>
    <cellStyle name="Comma [0] 4846" xfId="11788" hidden="1" xr:uid="{00000000-0005-0000-0000-00002D2E0000}"/>
    <cellStyle name="Comma [0] 4847" xfId="11823" hidden="1" xr:uid="{00000000-0005-0000-0000-0000502E0000}"/>
    <cellStyle name="Comma [0] 4848" xfId="11755" hidden="1" xr:uid="{00000000-0005-0000-0000-00000C2E0000}"/>
    <cellStyle name="Comma [0] 4849" xfId="11825" hidden="1" xr:uid="{00000000-0005-0000-0000-0000522E0000}"/>
    <cellStyle name="Comma [0] 485" xfId="2960" hidden="1" xr:uid="{00000000-0005-0000-0000-0000B10B0000}"/>
    <cellStyle name="Comma [0] 4850" xfId="11870" hidden="1" xr:uid="{00000000-0005-0000-0000-00007F2E0000}"/>
    <cellStyle name="Comma [0] 4851" xfId="11813" hidden="1" xr:uid="{00000000-0005-0000-0000-0000462E0000}"/>
    <cellStyle name="Comma [0] 4852" xfId="11770" hidden="1" xr:uid="{00000000-0005-0000-0000-00001B2E0000}"/>
    <cellStyle name="Comma [0] 4853" xfId="11876" hidden="1" xr:uid="{00000000-0005-0000-0000-0000852E0000}"/>
    <cellStyle name="Comma [0] 4854" xfId="11878" hidden="1" xr:uid="{00000000-0005-0000-0000-0000872E0000}"/>
    <cellStyle name="Comma [0] 4855" xfId="11831" hidden="1" xr:uid="{00000000-0005-0000-0000-0000582E0000}"/>
    <cellStyle name="Comma [0] 4856" xfId="11837" hidden="1" xr:uid="{00000000-0005-0000-0000-00005E2E0000}"/>
    <cellStyle name="Comma [0] 4857" xfId="11463" hidden="1" xr:uid="{00000000-0005-0000-0000-0000E82C0000}"/>
    <cellStyle name="Comma [0] 4858" xfId="11787" hidden="1" xr:uid="{00000000-0005-0000-0000-00002C2E0000}"/>
    <cellStyle name="Comma [0] 4859" xfId="11795" hidden="1" xr:uid="{00000000-0005-0000-0000-0000342E0000}"/>
    <cellStyle name="Comma [0] 486" xfId="3041" hidden="1" xr:uid="{00000000-0005-0000-0000-0000020C0000}"/>
    <cellStyle name="Comma [0] 4860" xfId="11884" hidden="1" xr:uid="{00000000-0005-0000-0000-00008D2E0000}"/>
    <cellStyle name="Comma [0] 4861" xfId="11798" hidden="1" xr:uid="{00000000-0005-0000-0000-0000372E0000}"/>
    <cellStyle name="Comma [0] 4862" xfId="11758" hidden="1" xr:uid="{00000000-0005-0000-0000-00000F2E0000}"/>
    <cellStyle name="Comma [0] 4863" xfId="11889" hidden="1" xr:uid="{00000000-0005-0000-0000-0000922E0000}"/>
    <cellStyle name="Comma [0] 4864" xfId="11891" hidden="1" xr:uid="{00000000-0005-0000-0000-0000942E0000}"/>
    <cellStyle name="Comma [0] 4865" xfId="11850" hidden="1" xr:uid="{00000000-0005-0000-0000-00006B2E0000}"/>
    <cellStyle name="Comma [0] 4866" xfId="11856" hidden="1" xr:uid="{00000000-0005-0000-0000-0000712E0000}"/>
    <cellStyle name="Comma [0] 4867" xfId="11757" hidden="1" xr:uid="{00000000-0005-0000-0000-00000E2E0000}"/>
    <cellStyle name="Comma [0] 4868" xfId="11838" hidden="1" xr:uid="{00000000-0005-0000-0000-00005F2E0000}"/>
    <cellStyle name="Comma [0] 4869" xfId="11817" hidden="1" xr:uid="{00000000-0005-0000-0000-00004A2E0000}"/>
    <cellStyle name="Comma [0] 487" xfId="3043" hidden="1" xr:uid="{00000000-0005-0000-0000-0000040C0000}"/>
    <cellStyle name="Comma [0] 4870" xfId="11895" hidden="1" xr:uid="{00000000-0005-0000-0000-0000982E0000}"/>
    <cellStyle name="Comma [0] 4871" xfId="11836" hidden="1" xr:uid="{00000000-0005-0000-0000-00005D2E0000}"/>
    <cellStyle name="Comma [0] 4872" xfId="11774" hidden="1" xr:uid="{00000000-0005-0000-0000-00001F2E0000}"/>
    <cellStyle name="Comma [0] 4873" xfId="11902" hidden="1" xr:uid="{00000000-0005-0000-0000-00009F2E0000}"/>
    <cellStyle name="Comma [0] 4874" xfId="11904" hidden="1" xr:uid="{00000000-0005-0000-0000-0000A12E0000}"/>
    <cellStyle name="Comma [0] 4875" xfId="11868" hidden="1" xr:uid="{00000000-0005-0000-0000-00007D2E0000}"/>
    <cellStyle name="Comma [0] 4876" xfId="11873" hidden="1" xr:uid="{00000000-0005-0000-0000-0000822E0000}"/>
    <cellStyle name="Comma [0] 4877" xfId="11437" hidden="1" xr:uid="{00000000-0005-0000-0000-0000CE2C0000}"/>
    <cellStyle name="Comma [0] 4878" xfId="11857" hidden="1" xr:uid="{00000000-0005-0000-0000-0000722E0000}"/>
    <cellStyle name="Comma [0] 4879" xfId="11762" hidden="1" xr:uid="{00000000-0005-0000-0000-0000132E0000}"/>
    <cellStyle name="Comma [0] 488" xfId="3029" hidden="1" xr:uid="{00000000-0005-0000-0000-0000F60B0000}"/>
    <cellStyle name="Comma [0] 4880" xfId="11908" hidden="1" xr:uid="{00000000-0005-0000-0000-0000A52E0000}"/>
    <cellStyle name="Comma [0] 4881" xfId="11855" hidden="1" xr:uid="{00000000-0005-0000-0000-0000702E0000}"/>
    <cellStyle name="Comma [0] 4882" xfId="11794" hidden="1" xr:uid="{00000000-0005-0000-0000-0000332E0000}"/>
    <cellStyle name="Comma [0] 4883" xfId="11912" hidden="1" xr:uid="{00000000-0005-0000-0000-0000A92E0000}"/>
    <cellStyle name="Comma [0] 4884" xfId="11914" hidden="1" xr:uid="{00000000-0005-0000-0000-0000AB2E0000}"/>
    <cellStyle name="Comma [0] 4885" xfId="11882" hidden="1" xr:uid="{00000000-0005-0000-0000-00008B2E0000}"/>
    <cellStyle name="Comma [0] 4886" xfId="11886" hidden="1" xr:uid="{00000000-0005-0000-0000-00008F2E0000}"/>
    <cellStyle name="Comma [0] 4887" xfId="11776" hidden="1" xr:uid="{00000000-0005-0000-0000-0000212E0000}"/>
    <cellStyle name="Comma [0] 4888" xfId="11874" hidden="1" xr:uid="{00000000-0005-0000-0000-0000832E0000}"/>
    <cellStyle name="Comma [0] 4889" xfId="11766" hidden="1" xr:uid="{00000000-0005-0000-0000-0000172E0000}"/>
    <cellStyle name="Comma [0] 489" xfId="3016" hidden="1" xr:uid="{00000000-0005-0000-0000-0000E90B0000}"/>
    <cellStyle name="Comma [0] 4890" xfId="11918" hidden="1" xr:uid="{00000000-0005-0000-0000-0000AF2E0000}"/>
    <cellStyle name="Comma [0] 4891" xfId="11872" hidden="1" xr:uid="{00000000-0005-0000-0000-0000812E0000}"/>
    <cellStyle name="Comma [0] 4892" xfId="11841" hidden="1" xr:uid="{00000000-0005-0000-0000-0000622E0000}"/>
    <cellStyle name="Comma [0] 4893" xfId="11922" hidden="1" xr:uid="{00000000-0005-0000-0000-0000B32E0000}"/>
    <cellStyle name="Comma [0] 4894" xfId="11924" hidden="1" xr:uid="{00000000-0005-0000-0000-0000B52E0000}"/>
    <cellStyle name="Comma [0] 4895" xfId="11910" hidden="1" xr:uid="{00000000-0005-0000-0000-0000A72E0000}"/>
    <cellStyle name="Comma [0] 4896" xfId="11897" hidden="1" xr:uid="{00000000-0005-0000-0000-00009A2E0000}"/>
    <cellStyle name="Comma [0] 4897" xfId="11921" hidden="1" xr:uid="{00000000-0005-0000-0000-0000B22E0000}"/>
    <cellStyle name="Comma [0] 4898" xfId="11887" hidden="1" xr:uid="{00000000-0005-0000-0000-0000902E0000}"/>
    <cellStyle name="Comma [0] 4899" xfId="11859" hidden="1" xr:uid="{00000000-0005-0000-0000-0000742E0000}"/>
    <cellStyle name="Comma [0] 49" xfId="2264" hidden="1" xr:uid="{00000000-0005-0000-0000-0000F9080000}"/>
    <cellStyle name="Comma [0] 490" xfId="3040" hidden="1" xr:uid="{00000000-0005-0000-0000-0000010C0000}"/>
    <cellStyle name="Comma [0] 4900" xfId="11926" hidden="1" xr:uid="{00000000-0005-0000-0000-0000B72E0000}"/>
    <cellStyle name="Comma [0] 4901" xfId="11883" hidden="1" xr:uid="{00000000-0005-0000-0000-00008C2E0000}"/>
    <cellStyle name="Comma [0] 4902" xfId="11917" hidden="1" xr:uid="{00000000-0005-0000-0000-0000AE2E0000}"/>
    <cellStyle name="Comma [0] 4903" xfId="11930" hidden="1" xr:uid="{00000000-0005-0000-0000-0000BB2E0000}"/>
    <cellStyle name="Comma [0] 4904" xfId="11932" hidden="1" xr:uid="{00000000-0005-0000-0000-0000BD2E0000}"/>
    <cellStyle name="Comma [0] 4905" xfId="11800" hidden="1" xr:uid="{00000000-0005-0000-0000-0000392E0000}"/>
    <cellStyle name="Comma [0] 4906" xfId="11920" hidden="1" xr:uid="{00000000-0005-0000-0000-0000B12E0000}"/>
    <cellStyle name="Comma [0] 4907" xfId="11860" hidden="1" xr:uid="{00000000-0005-0000-0000-0000752E0000}"/>
    <cellStyle name="Comma [0] 4908" xfId="11894" hidden="1" xr:uid="{00000000-0005-0000-0000-0000972E0000}"/>
    <cellStyle name="Comma [0] 4909" xfId="11907" hidden="1" xr:uid="{00000000-0005-0000-0000-0000A42E0000}"/>
    <cellStyle name="Comma [0] 491" xfId="3006" hidden="1" xr:uid="{00000000-0005-0000-0000-0000DF0B0000}"/>
    <cellStyle name="Comma [0] 4910" xfId="11935" hidden="1" xr:uid="{00000000-0005-0000-0000-0000C02E0000}"/>
    <cellStyle name="Comma [0] 4911" xfId="11898" hidden="1" xr:uid="{00000000-0005-0000-0000-00009B2E0000}"/>
    <cellStyle name="Comma [0] 4912" xfId="11858" hidden="1" xr:uid="{00000000-0005-0000-0000-0000732E0000}"/>
    <cellStyle name="Comma [0] 4913" xfId="11937" hidden="1" xr:uid="{00000000-0005-0000-0000-0000C22E0000}"/>
    <cellStyle name="Comma [0] 4914" xfId="11939" hidden="1" xr:uid="{00000000-0005-0000-0000-0000C42E0000}"/>
    <cellStyle name="Comma [0] 4915" xfId="11451" hidden="1" xr:uid="{00000000-0005-0000-0000-0000DC2C0000}"/>
    <cellStyle name="Comma [0] 4916" xfId="11448" hidden="1" xr:uid="{00000000-0005-0000-0000-0000D92C0000}"/>
    <cellStyle name="Comma [0] 4917" xfId="11945" hidden="1" xr:uid="{00000000-0005-0000-0000-0000CA2E0000}"/>
    <cellStyle name="Comma [0] 4918" xfId="11951" hidden="1" xr:uid="{00000000-0005-0000-0000-0000D02E0000}"/>
    <cellStyle name="Comma [0] 4919" xfId="11953" hidden="1" xr:uid="{00000000-0005-0000-0000-0000D22E0000}"/>
    <cellStyle name="Comma [0] 492" xfId="2978" hidden="1" xr:uid="{00000000-0005-0000-0000-0000C30B0000}"/>
    <cellStyle name="Comma [0] 4920" xfId="11944" hidden="1" xr:uid="{00000000-0005-0000-0000-0000C92E0000}"/>
    <cellStyle name="Comma [0] 4921" xfId="11949" hidden="1" xr:uid="{00000000-0005-0000-0000-0000CE2E0000}"/>
    <cellStyle name="Comma [0] 4922" xfId="11955" hidden="1" xr:uid="{00000000-0005-0000-0000-0000D42E0000}"/>
    <cellStyle name="Comma [0] 4923" xfId="11957" hidden="1" xr:uid="{00000000-0005-0000-0000-0000D62E0000}"/>
    <cellStyle name="Comma [0] 4924" xfId="11474" hidden="1" xr:uid="{00000000-0005-0000-0000-0000F32C0000}"/>
    <cellStyle name="Comma [0] 4925" xfId="11476" hidden="1" xr:uid="{00000000-0005-0000-0000-0000F52C0000}"/>
    <cellStyle name="Comma [0] 4926" xfId="11968" hidden="1" xr:uid="{00000000-0005-0000-0000-0000E12E0000}"/>
    <cellStyle name="Comma [0] 4927" xfId="11977" hidden="1" xr:uid="{00000000-0005-0000-0000-0000EA2E0000}"/>
    <cellStyle name="Comma [0] 4928" xfId="11988" hidden="1" xr:uid="{00000000-0005-0000-0000-0000F52E0000}"/>
    <cellStyle name="Comma [0] 4929" xfId="11994" hidden="1" xr:uid="{00000000-0005-0000-0000-0000FB2E0000}"/>
    <cellStyle name="Comma [0] 493" xfId="3045" hidden="1" xr:uid="{00000000-0005-0000-0000-0000060C0000}"/>
    <cellStyle name="Comma [0] 4930" xfId="11976" hidden="1" xr:uid="{00000000-0005-0000-0000-0000E92E0000}"/>
    <cellStyle name="Comma [0] 4931" xfId="11986" hidden="1" xr:uid="{00000000-0005-0000-0000-0000F32E0000}"/>
    <cellStyle name="Comma [0] 4932" xfId="12006" hidden="1" xr:uid="{00000000-0005-0000-0000-0000072F0000}"/>
    <cellStyle name="Comma [0] 4933" xfId="12008" hidden="1" xr:uid="{00000000-0005-0000-0000-0000092F0000}"/>
    <cellStyle name="Comma [0] 4934" xfId="11959" hidden="1" xr:uid="{00000000-0005-0000-0000-0000D82E0000}"/>
    <cellStyle name="Comma [0] 4935" xfId="11456" hidden="1" xr:uid="{00000000-0005-0000-0000-0000E12C0000}"/>
    <cellStyle name="Comma [0] 4936" xfId="11962" hidden="1" xr:uid="{00000000-0005-0000-0000-0000DB2E0000}"/>
    <cellStyle name="Comma [0] 4937" xfId="11461" hidden="1" xr:uid="{00000000-0005-0000-0000-0000E62C0000}"/>
    <cellStyle name="Comma [0] 4938" xfId="11445" hidden="1" xr:uid="{00000000-0005-0000-0000-0000D62C0000}"/>
    <cellStyle name="Comma [0] 4939" xfId="12013" hidden="1" xr:uid="{00000000-0005-0000-0000-00000E2F0000}"/>
    <cellStyle name="Comma [0] 494" xfId="3002" hidden="1" xr:uid="{00000000-0005-0000-0000-0000DB0B0000}"/>
    <cellStyle name="Comma [0] 4940" xfId="11454" hidden="1" xr:uid="{00000000-0005-0000-0000-0000DF2C0000}"/>
    <cellStyle name="Comma [0] 4941" xfId="11475" hidden="1" xr:uid="{00000000-0005-0000-0000-0000F42C0000}"/>
    <cellStyle name="Comma [0] 4942" xfId="12025" hidden="1" xr:uid="{00000000-0005-0000-0000-00001A2F0000}"/>
    <cellStyle name="Comma [0] 4943" xfId="12027" hidden="1" xr:uid="{00000000-0005-0000-0000-00001C2F0000}"/>
    <cellStyle name="Comma [0] 4944" xfId="12016" hidden="1" xr:uid="{00000000-0005-0000-0000-0000112F0000}"/>
    <cellStyle name="Comma [0] 4945" xfId="12024" hidden="1" xr:uid="{00000000-0005-0000-0000-0000192F0000}"/>
    <cellStyle name="Comma [0] 4946" xfId="11458" hidden="1" xr:uid="{00000000-0005-0000-0000-0000E32C0000}"/>
    <cellStyle name="Comma [0] 4947" xfId="12010" hidden="1" xr:uid="{00000000-0005-0000-0000-00000B2F0000}"/>
    <cellStyle name="Comma [0] 4948" xfId="12043" hidden="1" xr:uid="{00000000-0005-0000-0000-00002C2F0000}"/>
    <cellStyle name="Comma [0] 4949" xfId="12051" hidden="1" xr:uid="{00000000-0005-0000-0000-0000342F0000}"/>
    <cellStyle name="Comma [0] 495" xfId="3036" hidden="1" xr:uid="{00000000-0005-0000-0000-0000FD0B0000}"/>
    <cellStyle name="Comma [0] 4950" xfId="11960" hidden="1" xr:uid="{00000000-0005-0000-0000-0000D92E0000}"/>
    <cellStyle name="Comma [0] 4951" xfId="12039" hidden="1" xr:uid="{00000000-0005-0000-0000-0000282F0000}"/>
    <cellStyle name="Comma [0] 4952" xfId="12060" hidden="1" xr:uid="{00000000-0005-0000-0000-00003D2F0000}"/>
    <cellStyle name="Comma [0] 4953" xfId="12062" hidden="1" xr:uid="{00000000-0005-0000-0000-00003F2F0000}"/>
    <cellStyle name="Comma [0] 4954" xfId="12021" hidden="1" xr:uid="{00000000-0005-0000-0000-0000162F0000}"/>
    <cellStyle name="Comma [0] 4955" xfId="11966" hidden="1" xr:uid="{00000000-0005-0000-0000-0000DF2E0000}"/>
    <cellStyle name="Comma [0] 4956" xfId="12019" hidden="1" xr:uid="{00000000-0005-0000-0000-0000142F0000}"/>
    <cellStyle name="Comma [0] 4957" xfId="12003" hidden="1" xr:uid="{00000000-0005-0000-0000-0000042F0000}"/>
    <cellStyle name="Comma [0] 4958" xfId="11999" hidden="1" xr:uid="{00000000-0005-0000-0000-0000002F0000}"/>
    <cellStyle name="Comma [0] 4959" xfId="12070" hidden="1" xr:uid="{00000000-0005-0000-0000-0000472F0000}"/>
    <cellStyle name="Comma [0] 496" xfId="3049" hidden="1" xr:uid="{00000000-0005-0000-0000-00000A0C0000}"/>
    <cellStyle name="Comma [0] 4960" xfId="11942" hidden="1" xr:uid="{00000000-0005-0000-0000-0000C72E0000}"/>
    <cellStyle name="Comma [0] 4961" xfId="11424" hidden="1" xr:uid="{00000000-0005-0000-0000-0000C12C0000}"/>
    <cellStyle name="Comma [0] 4962" xfId="12078" hidden="1" xr:uid="{00000000-0005-0000-0000-00004F2F0000}"/>
    <cellStyle name="Comma [0] 4963" xfId="12080" hidden="1" xr:uid="{00000000-0005-0000-0000-0000512F0000}"/>
    <cellStyle name="Comma [0] 4964" xfId="12029" hidden="1" xr:uid="{00000000-0005-0000-0000-00001E2F0000}"/>
    <cellStyle name="Comma [0] 4965" xfId="12005" hidden="1" xr:uid="{00000000-0005-0000-0000-0000062F0000}"/>
    <cellStyle name="Comma [0] 4966" xfId="12040" hidden="1" xr:uid="{00000000-0005-0000-0000-0000292F0000}"/>
    <cellStyle name="Comma [0] 4967" xfId="11972" hidden="1" xr:uid="{00000000-0005-0000-0000-0000E52E0000}"/>
    <cellStyle name="Comma [0] 4968" xfId="12042" hidden="1" xr:uid="{00000000-0005-0000-0000-00002B2F0000}"/>
    <cellStyle name="Comma [0] 4969" xfId="12087" hidden="1" xr:uid="{00000000-0005-0000-0000-0000582F0000}"/>
    <cellStyle name="Comma [0] 497" xfId="3051" hidden="1" xr:uid="{00000000-0005-0000-0000-00000C0C0000}"/>
    <cellStyle name="Comma [0] 4970" xfId="12030" hidden="1" xr:uid="{00000000-0005-0000-0000-00001F2F0000}"/>
    <cellStyle name="Comma [0] 4971" xfId="11987" hidden="1" xr:uid="{00000000-0005-0000-0000-0000F42E0000}"/>
    <cellStyle name="Comma [0] 4972" xfId="12093" hidden="1" xr:uid="{00000000-0005-0000-0000-00005E2F0000}"/>
    <cellStyle name="Comma [0] 4973" xfId="12095" hidden="1" xr:uid="{00000000-0005-0000-0000-0000602F0000}"/>
    <cellStyle name="Comma [0] 4974" xfId="12048" hidden="1" xr:uid="{00000000-0005-0000-0000-0000312F0000}"/>
    <cellStyle name="Comma [0] 4975" xfId="12054" hidden="1" xr:uid="{00000000-0005-0000-0000-0000372F0000}"/>
    <cellStyle name="Comma [0] 4976" xfId="11941" hidden="1" xr:uid="{00000000-0005-0000-0000-0000C62E0000}"/>
    <cellStyle name="Comma [0] 4977" xfId="12004" hidden="1" xr:uid="{00000000-0005-0000-0000-0000052F0000}"/>
    <cellStyle name="Comma [0] 4978" xfId="12012" hidden="1" xr:uid="{00000000-0005-0000-0000-00000D2F0000}"/>
    <cellStyle name="Comma [0] 4979" xfId="12101" hidden="1" xr:uid="{00000000-0005-0000-0000-0000662F0000}"/>
    <cellStyle name="Comma [0] 498" xfId="2919" hidden="1" xr:uid="{00000000-0005-0000-0000-0000880B0000}"/>
    <cellStyle name="Comma [0] 4980" xfId="12015" hidden="1" xr:uid="{00000000-0005-0000-0000-0000102F0000}"/>
    <cellStyle name="Comma [0] 4981" xfId="11975" hidden="1" xr:uid="{00000000-0005-0000-0000-0000E82E0000}"/>
    <cellStyle name="Comma [0] 4982" xfId="12106" hidden="1" xr:uid="{00000000-0005-0000-0000-00006B2F0000}"/>
    <cellStyle name="Comma [0] 4983" xfId="12108" hidden="1" xr:uid="{00000000-0005-0000-0000-00006D2F0000}"/>
    <cellStyle name="Comma [0] 4984" xfId="12067" hidden="1" xr:uid="{00000000-0005-0000-0000-0000442F0000}"/>
    <cellStyle name="Comma [0] 4985" xfId="12073" hidden="1" xr:uid="{00000000-0005-0000-0000-00004A2F0000}"/>
    <cellStyle name="Comma [0] 4986" xfId="11974" hidden="1" xr:uid="{00000000-0005-0000-0000-0000E72E0000}"/>
    <cellStyle name="Comma [0] 4987" xfId="12055" hidden="1" xr:uid="{00000000-0005-0000-0000-0000382F0000}"/>
    <cellStyle name="Comma [0] 4988" xfId="12034" hidden="1" xr:uid="{00000000-0005-0000-0000-0000232F0000}"/>
    <cellStyle name="Comma [0] 4989" xfId="12112" hidden="1" xr:uid="{00000000-0005-0000-0000-0000712F0000}"/>
    <cellStyle name="Comma [0] 499" xfId="3039" hidden="1" xr:uid="{00000000-0005-0000-0000-0000000C0000}"/>
    <cellStyle name="Comma [0] 4990" xfId="12053" hidden="1" xr:uid="{00000000-0005-0000-0000-0000362F0000}"/>
    <cellStyle name="Comma [0] 4991" xfId="11991" hidden="1" xr:uid="{00000000-0005-0000-0000-0000F82E0000}"/>
    <cellStyle name="Comma [0] 4992" xfId="12119" hidden="1" xr:uid="{00000000-0005-0000-0000-0000782F0000}"/>
    <cellStyle name="Comma [0] 4993" xfId="12121" hidden="1" xr:uid="{00000000-0005-0000-0000-00007A2F0000}"/>
    <cellStyle name="Comma [0] 4994" xfId="12085" hidden="1" xr:uid="{00000000-0005-0000-0000-0000562F0000}"/>
    <cellStyle name="Comma [0] 4995" xfId="12090" hidden="1" xr:uid="{00000000-0005-0000-0000-00005B2F0000}"/>
    <cellStyle name="Comma [0] 4996" xfId="11455" hidden="1" xr:uid="{00000000-0005-0000-0000-0000E02C0000}"/>
    <cellStyle name="Comma [0] 4997" xfId="12074" hidden="1" xr:uid="{00000000-0005-0000-0000-00004B2F0000}"/>
    <cellStyle name="Comma [0] 4998" xfId="11979" hidden="1" xr:uid="{00000000-0005-0000-0000-0000EC2E0000}"/>
    <cellStyle name="Comma [0] 4999" xfId="12125" hidden="1" xr:uid="{00000000-0005-0000-0000-00007E2F0000}"/>
    <cellStyle name="Comma [0] 5" xfId="68" hidden="1" xr:uid="{00000000-0005-0000-0000-000064000000}"/>
    <cellStyle name="Comma [0] 50" xfId="2266" hidden="1" xr:uid="{00000000-0005-0000-0000-0000FB080000}"/>
    <cellStyle name="Comma [0] 500" xfId="2979" hidden="1" xr:uid="{00000000-0005-0000-0000-0000C40B0000}"/>
    <cellStyle name="Comma [0] 5000" xfId="12072" hidden="1" xr:uid="{00000000-0005-0000-0000-0000492F0000}"/>
    <cellStyle name="Comma [0] 5001" xfId="12011" hidden="1" xr:uid="{00000000-0005-0000-0000-00000C2F0000}"/>
    <cellStyle name="Comma [0] 5002" xfId="12129" hidden="1" xr:uid="{00000000-0005-0000-0000-0000822F0000}"/>
    <cellStyle name="Comma [0] 5003" xfId="12131" hidden="1" xr:uid="{00000000-0005-0000-0000-0000842F0000}"/>
    <cellStyle name="Comma [0] 5004" xfId="12099" hidden="1" xr:uid="{00000000-0005-0000-0000-0000642F0000}"/>
    <cellStyle name="Comma [0] 5005" xfId="12103" hidden="1" xr:uid="{00000000-0005-0000-0000-0000682F0000}"/>
    <cellStyle name="Comma [0] 5006" xfId="11993" hidden="1" xr:uid="{00000000-0005-0000-0000-0000FA2E0000}"/>
    <cellStyle name="Comma [0] 5007" xfId="12091" hidden="1" xr:uid="{00000000-0005-0000-0000-00005C2F0000}"/>
    <cellStyle name="Comma [0] 5008" xfId="11983" hidden="1" xr:uid="{00000000-0005-0000-0000-0000F02E0000}"/>
    <cellStyle name="Comma [0] 5009" xfId="12135" hidden="1" xr:uid="{00000000-0005-0000-0000-0000882F0000}"/>
    <cellStyle name="Comma [0] 501" xfId="3013" hidden="1" xr:uid="{00000000-0005-0000-0000-0000E60B0000}"/>
    <cellStyle name="Comma [0] 5010" xfId="12089" hidden="1" xr:uid="{00000000-0005-0000-0000-00005A2F0000}"/>
    <cellStyle name="Comma [0] 5011" xfId="12058" hidden="1" xr:uid="{00000000-0005-0000-0000-00003B2F0000}"/>
    <cellStyle name="Comma [0] 5012" xfId="12139" hidden="1" xr:uid="{00000000-0005-0000-0000-00008C2F0000}"/>
    <cellStyle name="Comma [0] 5013" xfId="12141" hidden="1" xr:uid="{00000000-0005-0000-0000-00008E2F0000}"/>
    <cellStyle name="Comma [0] 5014" xfId="12127" hidden="1" xr:uid="{00000000-0005-0000-0000-0000802F0000}"/>
    <cellStyle name="Comma [0] 5015" xfId="12114" hidden="1" xr:uid="{00000000-0005-0000-0000-0000732F0000}"/>
    <cellStyle name="Comma [0] 5016" xfId="12138" hidden="1" xr:uid="{00000000-0005-0000-0000-00008B2F0000}"/>
    <cellStyle name="Comma [0] 5017" xfId="12104" hidden="1" xr:uid="{00000000-0005-0000-0000-0000692F0000}"/>
    <cellStyle name="Comma [0] 5018" xfId="12076" hidden="1" xr:uid="{00000000-0005-0000-0000-00004D2F0000}"/>
    <cellStyle name="Comma [0] 5019" xfId="12143" hidden="1" xr:uid="{00000000-0005-0000-0000-0000902F0000}"/>
    <cellStyle name="Comma [0] 502" xfId="3026" hidden="1" xr:uid="{00000000-0005-0000-0000-0000F30B0000}"/>
    <cellStyle name="Comma [0] 5020" xfId="12100" hidden="1" xr:uid="{00000000-0005-0000-0000-0000652F0000}"/>
    <cellStyle name="Comma [0] 5021" xfId="12134" hidden="1" xr:uid="{00000000-0005-0000-0000-0000872F0000}"/>
    <cellStyle name="Comma [0] 5022" xfId="12147" hidden="1" xr:uid="{00000000-0005-0000-0000-0000942F0000}"/>
    <cellStyle name="Comma [0] 5023" xfId="12149" hidden="1" xr:uid="{00000000-0005-0000-0000-0000962F0000}"/>
    <cellStyle name="Comma [0] 5024" xfId="12017" hidden="1" xr:uid="{00000000-0005-0000-0000-0000122F0000}"/>
    <cellStyle name="Comma [0] 5025" xfId="12137" hidden="1" xr:uid="{00000000-0005-0000-0000-00008A2F0000}"/>
    <cellStyle name="Comma [0] 5026" xfId="12077" hidden="1" xr:uid="{00000000-0005-0000-0000-00004E2F0000}"/>
    <cellStyle name="Comma [0] 5027" xfId="12111" hidden="1" xr:uid="{00000000-0005-0000-0000-0000702F0000}"/>
    <cellStyle name="Comma [0] 5028" xfId="12124" hidden="1" xr:uid="{00000000-0005-0000-0000-00007D2F0000}"/>
    <cellStyle name="Comma [0] 5029" xfId="12152" hidden="1" xr:uid="{00000000-0005-0000-0000-0000992F0000}"/>
    <cellStyle name="Comma [0] 503" xfId="3054" hidden="1" xr:uid="{00000000-0005-0000-0000-00000F0C0000}"/>
    <cellStyle name="Comma [0] 5030" xfId="12115" hidden="1" xr:uid="{00000000-0005-0000-0000-0000742F0000}"/>
    <cellStyle name="Comma [0] 5031" xfId="12075" hidden="1" xr:uid="{00000000-0005-0000-0000-00004C2F0000}"/>
    <cellStyle name="Comma [0] 5032" xfId="12154" hidden="1" xr:uid="{00000000-0005-0000-0000-00009B2F0000}"/>
    <cellStyle name="Comma [0] 5033" xfId="12156" hidden="1" xr:uid="{00000000-0005-0000-0000-00009D2F0000}"/>
    <cellStyle name="Comma [0] 5034" xfId="11509" hidden="1" xr:uid="{00000000-0005-0000-0000-0000162D0000}"/>
    <cellStyle name="Comma [0] 5035" xfId="11465" hidden="1" xr:uid="{00000000-0005-0000-0000-0000EA2C0000}"/>
    <cellStyle name="Comma [0] 5036" xfId="12162" hidden="1" xr:uid="{00000000-0005-0000-0000-0000A32F0000}"/>
    <cellStyle name="Comma [0] 5037" xfId="12168" hidden="1" xr:uid="{00000000-0005-0000-0000-0000A92F0000}"/>
    <cellStyle name="Comma [0] 5038" xfId="12170" hidden="1" xr:uid="{00000000-0005-0000-0000-0000AB2F0000}"/>
    <cellStyle name="Comma [0] 5039" xfId="12161" hidden="1" xr:uid="{00000000-0005-0000-0000-0000A22F0000}"/>
    <cellStyle name="Comma [0] 504" xfId="3017" hidden="1" xr:uid="{00000000-0005-0000-0000-0000EA0B0000}"/>
    <cellStyle name="Comma [0] 5040" xfId="12166" hidden="1" xr:uid="{00000000-0005-0000-0000-0000A72F0000}"/>
    <cellStyle name="Comma [0] 5041" xfId="12172" hidden="1" xr:uid="{00000000-0005-0000-0000-0000AD2F0000}"/>
    <cellStyle name="Comma [0] 5042" xfId="12174" hidden="1" xr:uid="{00000000-0005-0000-0000-0000AF2F0000}"/>
    <cellStyle name="Comma [0] 5043" xfId="11466" hidden="1" xr:uid="{00000000-0005-0000-0000-0000EB2C0000}"/>
    <cellStyle name="Comma [0] 5044" xfId="11444" hidden="1" xr:uid="{00000000-0005-0000-0000-0000D52C0000}"/>
    <cellStyle name="Comma [0] 5045" xfId="12185" hidden="1" xr:uid="{00000000-0005-0000-0000-0000BA2F0000}"/>
    <cellStyle name="Comma [0] 5046" xfId="12194" hidden="1" xr:uid="{00000000-0005-0000-0000-0000C32F0000}"/>
    <cellStyle name="Comma [0] 5047" xfId="12205" hidden="1" xr:uid="{00000000-0005-0000-0000-0000CE2F0000}"/>
    <cellStyle name="Comma [0] 5048" xfId="12211" hidden="1" xr:uid="{00000000-0005-0000-0000-0000D42F0000}"/>
    <cellStyle name="Comma [0] 5049" xfId="12193" hidden="1" xr:uid="{00000000-0005-0000-0000-0000C22F0000}"/>
    <cellStyle name="Comma [0] 505" xfId="2977" hidden="1" xr:uid="{00000000-0005-0000-0000-0000C20B0000}"/>
    <cellStyle name="Comma [0] 5050" xfId="12203" hidden="1" xr:uid="{00000000-0005-0000-0000-0000CC2F0000}"/>
    <cellStyle name="Comma [0] 5051" xfId="12223" hidden="1" xr:uid="{00000000-0005-0000-0000-0000E02F0000}"/>
    <cellStyle name="Comma [0] 5052" xfId="12225" hidden="1" xr:uid="{00000000-0005-0000-0000-0000E22F0000}"/>
    <cellStyle name="Comma [0] 5053" xfId="12176" hidden="1" xr:uid="{00000000-0005-0000-0000-0000B12F0000}"/>
    <cellStyle name="Comma [0] 5054" xfId="11432" hidden="1" xr:uid="{00000000-0005-0000-0000-0000C92C0000}"/>
    <cellStyle name="Comma [0] 5055" xfId="12179" hidden="1" xr:uid="{00000000-0005-0000-0000-0000B42F0000}"/>
    <cellStyle name="Comma [0] 5056" xfId="11443" hidden="1" xr:uid="{00000000-0005-0000-0000-0000D42C0000}"/>
    <cellStyle name="Comma [0] 5057" xfId="11442" hidden="1" xr:uid="{00000000-0005-0000-0000-0000D32C0000}"/>
    <cellStyle name="Comma [0] 5058" xfId="12230" hidden="1" xr:uid="{00000000-0005-0000-0000-0000E72F0000}"/>
    <cellStyle name="Comma [0] 5059" xfId="11518" hidden="1" xr:uid="{00000000-0005-0000-0000-00001F2D0000}"/>
    <cellStyle name="Comma [0] 506" xfId="3056" hidden="1" xr:uid="{00000000-0005-0000-0000-0000110C0000}"/>
    <cellStyle name="Comma [0] 5060" xfId="11719" hidden="1" xr:uid="{00000000-0005-0000-0000-0000E82D0000}"/>
    <cellStyle name="Comma [0] 5061" xfId="12242" hidden="1" xr:uid="{00000000-0005-0000-0000-0000F32F0000}"/>
    <cellStyle name="Comma [0] 5062" xfId="12244" hidden="1" xr:uid="{00000000-0005-0000-0000-0000F52F0000}"/>
    <cellStyle name="Comma [0] 5063" xfId="12233" hidden="1" xr:uid="{00000000-0005-0000-0000-0000EA2F0000}"/>
    <cellStyle name="Comma [0] 5064" xfId="12241" hidden="1" xr:uid="{00000000-0005-0000-0000-0000F22F0000}"/>
    <cellStyle name="Comma [0] 5065" xfId="11728" hidden="1" xr:uid="{00000000-0005-0000-0000-0000F12D0000}"/>
    <cellStyle name="Comma [0] 5066" xfId="12227" hidden="1" xr:uid="{00000000-0005-0000-0000-0000E42F0000}"/>
    <cellStyle name="Comma [0] 5067" xfId="12260" hidden="1" xr:uid="{00000000-0005-0000-0000-000005300000}"/>
    <cellStyle name="Comma [0] 5068" xfId="12268" hidden="1" xr:uid="{00000000-0005-0000-0000-00000D300000}"/>
    <cellStyle name="Comma [0] 5069" xfId="12177" hidden="1" xr:uid="{00000000-0005-0000-0000-0000B22F0000}"/>
    <cellStyle name="Comma [0] 507" xfId="3058" hidden="1" xr:uid="{00000000-0005-0000-0000-0000130C0000}"/>
    <cellStyle name="Comma [0] 5070" xfId="12256" hidden="1" xr:uid="{00000000-0005-0000-0000-000001300000}"/>
    <cellStyle name="Comma [0] 5071" xfId="12277" hidden="1" xr:uid="{00000000-0005-0000-0000-000016300000}"/>
    <cellStyle name="Comma [0] 5072" xfId="12279" hidden="1" xr:uid="{00000000-0005-0000-0000-000018300000}"/>
    <cellStyle name="Comma [0] 5073" xfId="12238" hidden="1" xr:uid="{00000000-0005-0000-0000-0000EF2F0000}"/>
    <cellStyle name="Comma [0] 5074" xfId="12183" hidden="1" xr:uid="{00000000-0005-0000-0000-0000B82F0000}"/>
    <cellStyle name="Comma [0] 5075" xfId="12236" hidden="1" xr:uid="{00000000-0005-0000-0000-0000ED2F0000}"/>
    <cellStyle name="Comma [0] 5076" xfId="12220" hidden="1" xr:uid="{00000000-0005-0000-0000-0000DD2F0000}"/>
    <cellStyle name="Comma [0] 5077" xfId="12216" hidden="1" xr:uid="{00000000-0005-0000-0000-0000D92F0000}"/>
    <cellStyle name="Comma [0] 5078" xfId="12287" hidden="1" xr:uid="{00000000-0005-0000-0000-000020300000}"/>
    <cellStyle name="Comma [0] 5079" xfId="12159" hidden="1" xr:uid="{00000000-0005-0000-0000-0000A02F0000}"/>
    <cellStyle name="Comma [0] 508" xfId="3115" hidden="1" xr:uid="{00000000-0005-0000-0000-00004C0C0000}"/>
    <cellStyle name="Comma [0] 5080" xfId="11467" hidden="1" xr:uid="{00000000-0005-0000-0000-0000EC2C0000}"/>
    <cellStyle name="Comma [0] 5081" xfId="12295" hidden="1" xr:uid="{00000000-0005-0000-0000-000028300000}"/>
    <cellStyle name="Comma [0] 5082" xfId="12297" hidden="1" xr:uid="{00000000-0005-0000-0000-00002A300000}"/>
    <cellStyle name="Comma [0] 5083" xfId="12246" hidden="1" xr:uid="{00000000-0005-0000-0000-0000F72F0000}"/>
    <cellStyle name="Comma [0] 5084" xfId="12222" hidden="1" xr:uid="{00000000-0005-0000-0000-0000DF2F0000}"/>
    <cellStyle name="Comma [0] 5085" xfId="12257" hidden="1" xr:uid="{00000000-0005-0000-0000-000002300000}"/>
    <cellStyle name="Comma [0] 5086" xfId="12189" hidden="1" xr:uid="{00000000-0005-0000-0000-0000BE2F0000}"/>
    <cellStyle name="Comma [0] 5087" xfId="12259" hidden="1" xr:uid="{00000000-0005-0000-0000-000004300000}"/>
    <cellStyle name="Comma [0] 5088" xfId="12304" hidden="1" xr:uid="{00000000-0005-0000-0000-000031300000}"/>
    <cellStyle name="Comma [0] 5089" xfId="12247" hidden="1" xr:uid="{00000000-0005-0000-0000-0000F82F0000}"/>
    <cellStyle name="Comma [0] 509" xfId="3134" hidden="1" xr:uid="{00000000-0005-0000-0000-00005F0C0000}"/>
    <cellStyle name="Comma [0] 5090" xfId="12204" hidden="1" xr:uid="{00000000-0005-0000-0000-0000CD2F0000}"/>
    <cellStyle name="Comma [0] 5091" xfId="12310" hidden="1" xr:uid="{00000000-0005-0000-0000-000037300000}"/>
    <cellStyle name="Comma [0] 5092" xfId="12312" hidden="1" xr:uid="{00000000-0005-0000-0000-000039300000}"/>
    <cellStyle name="Comma [0] 5093" xfId="12265" hidden="1" xr:uid="{00000000-0005-0000-0000-00000A300000}"/>
    <cellStyle name="Comma [0] 5094" xfId="12271" hidden="1" xr:uid="{00000000-0005-0000-0000-000010300000}"/>
    <cellStyle name="Comma [0] 5095" xfId="12158" hidden="1" xr:uid="{00000000-0005-0000-0000-00009F2F0000}"/>
    <cellStyle name="Comma [0] 5096" xfId="12221" hidden="1" xr:uid="{00000000-0005-0000-0000-0000DE2F0000}"/>
    <cellStyle name="Comma [0] 5097" xfId="12229" hidden="1" xr:uid="{00000000-0005-0000-0000-0000E62F0000}"/>
    <cellStyle name="Comma [0] 5098" xfId="12318" hidden="1" xr:uid="{00000000-0005-0000-0000-00003F300000}"/>
    <cellStyle name="Comma [0] 5099" xfId="12232" hidden="1" xr:uid="{00000000-0005-0000-0000-0000E92F0000}"/>
    <cellStyle name="Comma [0] 51" xfId="2217" hidden="1" xr:uid="{00000000-0005-0000-0000-0000CA080000}"/>
    <cellStyle name="Comma [0] 510" xfId="3141" hidden="1" xr:uid="{00000000-0005-0000-0000-0000660C0000}"/>
    <cellStyle name="Comma [0] 5100" xfId="12192" hidden="1" xr:uid="{00000000-0005-0000-0000-0000C12F0000}"/>
    <cellStyle name="Comma [0] 5101" xfId="12323" hidden="1" xr:uid="{00000000-0005-0000-0000-000044300000}"/>
    <cellStyle name="Comma [0] 5102" xfId="12325" hidden="1" xr:uid="{00000000-0005-0000-0000-000046300000}"/>
    <cellStyle name="Comma [0] 5103" xfId="12284" hidden="1" xr:uid="{00000000-0005-0000-0000-00001D300000}"/>
    <cellStyle name="Comma [0] 5104" xfId="12290" hidden="1" xr:uid="{00000000-0005-0000-0000-000023300000}"/>
    <cellStyle name="Comma [0] 5105" xfId="12191" hidden="1" xr:uid="{00000000-0005-0000-0000-0000C02F0000}"/>
    <cellStyle name="Comma [0] 5106" xfId="12272" hidden="1" xr:uid="{00000000-0005-0000-0000-000011300000}"/>
    <cellStyle name="Comma [0] 5107" xfId="12251" hidden="1" xr:uid="{00000000-0005-0000-0000-0000FC2F0000}"/>
    <cellStyle name="Comma [0] 5108" xfId="12329" hidden="1" xr:uid="{00000000-0005-0000-0000-00004A300000}"/>
    <cellStyle name="Comma [0] 5109" xfId="12270" hidden="1" xr:uid="{00000000-0005-0000-0000-00000F300000}"/>
    <cellStyle name="Comma [0] 511" xfId="3148" hidden="1" xr:uid="{00000000-0005-0000-0000-00006D0C0000}"/>
    <cellStyle name="Comma [0] 5110" xfId="12208" hidden="1" xr:uid="{00000000-0005-0000-0000-0000D12F0000}"/>
    <cellStyle name="Comma [0] 5111" xfId="12336" hidden="1" xr:uid="{00000000-0005-0000-0000-000051300000}"/>
    <cellStyle name="Comma [0] 5112" xfId="12338" hidden="1" xr:uid="{00000000-0005-0000-0000-000053300000}"/>
    <cellStyle name="Comma [0] 5113" xfId="12302" hidden="1" xr:uid="{00000000-0005-0000-0000-00002F300000}"/>
    <cellStyle name="Comma [0] 5114" xfId="12307" hidden="1" xr:uid="{00000000-0005-0000-0000-000034300000}"/>
    <cellStyle name="Comma [0] 5115" xfId="11737" hidden="1" xr:uid="{00000000-0005-0000-0000-0000FA2D0000}"/>
    <cellStyle name="Comma [0] 5116" xfId="12291" hidden="1" xr:uid="{00000000-0005-0000-0000-000024300000}"/>
    <cellStyle name="Comma [0] 5117" xfId="12196" hidden="1" xr:uid="{00000000-0005-0000-0000-0000C52F0000}"/>
    <cellStyle name="Comma [0] 5118" xfId="12342" hidden="1" xr:uid="{00000000-0005-0000-0000-000057300000}"/>
    <cellStyle name="Comma [0] 5119" xfId="12289" hidden="1" xr:uid="{00000000-0005-0000-0000-000022300000}"/>
    <cellStyle name="Comma [0] 512" xfId="3153" hidden="1" xr:uid="{00000000-0005-0000-0000-0000720C0000}"/>
    <cellStyle name="Comma [0] 5120" xfId="12228" hidden="1" xr:uid="{00000000-0005-0000-0000-0000E52F0000}"/>
    <cellStyle name="Comma [0] 5121" xfId="12346" hidden="1" xr:uid="{00000000-0005-0000-0000-00005B300000}"/>
    <cellStyle name="Comma [0] 5122" xfId="12348" hidden="1" xr:uid="{00000000-0005-0000-0000-00005D300000}"/>
    <cellStyle name="Comma [0] 5123" xfId="12316" hidden="1" xr:uid="{00000000-0005-0000-0000-00003D300000}"/>
    <cellStyle name="Comma [0] 5124" xfId="12320" hidden="1" xr:uid="{00000000-0005-0000-0000-000041300000}"/>
    <cellStyle name="Comma [0] 5125" xfId="12210" hidden="1" xr:uid="{00000000-0005-0000-0000-0000D32F0000}"/>
    <cellStyle name="Comma [0] 5126" xfId="12308" hidden="1" xr:uid="{00000000-0005-0000-0000-000035300000}"/>
    <cellStyle name="Comma [0] 5127" xfId="12200" hidden="1" xr:uid="{00000000-0005-0000-0000-0000C92F0000}"/>
    <cellStyle name="Comma [0] 5128" xfId="12352" hidden="1" xr:uid="{00000000-0005-0000-0000-000061300000}"/>
    <cellStyle name="Comma [0] 5129" xfId="12306" hidden="1" xr:uid="{00000000-0005-0000-0000-000033300000}"/>
    <cellStyle name="Comma [0] 513" xfId="3140" hidden="1" xr:uid="{00000000-0005-0000-0000-0000650C0000}"/>
    <cellStyle name="Comma [0] 5130" xfId="12275" hidden="1" xr:uid="{00000000-0005-0000-0000-000014300000}"/>
    <cellStyle name="Comma [0] 5131" xfId="12356" hidden="1" xr:uid="{00000000-0005-0000-0000-000065300000}"/>
    <cellStyle name="Comma [0] 5132" xfId="12358" hidden="1" xr:uid="{00000000-0005-0000-0000-000067300000}"/>
    <cellStyle name="Comma [0] 5133" xfId="12344" hidden="1" xr:uid="{00000000-0005-0000-0000-000059300000}"/>
    <cellStyle name="Comma [0] 5134" xfId="12331" hidden="1" xr:uid="{00000000-0005-0000-0000-00004C300000}"/>
    <cellStyle name="Comma [0] 5135" xfId="12355" hidden="1" xr:uid="{00000000-0005-0000-0000-000064300000}"/>
    <cellStyle name="Comma [0] 5136" xfId="12321" hidden="1" xr:uid="{00000000-0005-0000-0000-000042300000}"/>
    <cellStyle name="Comma [0] 5137" xfId="12293" hidden="1" xr:uid="{00000000-0005-0000-0000-000026300000}"/>
    <cellStyle name="Comma [0] 5138" xfId="12360" hidden="1" xr:uid="{00000000-0005-0000-0000-000069300000}"/>
    <cellStyle name="Comma [0] 5139" xfId="12317" hidden="1" xr:uid="{00000000-0005-0000-0000-00003E300000}"/>
    <cellStyle name="Comma [0] 514" xfId="3145" hidden="1" xr:uid="{00000000-0005-0000-0000-00006A0C0000}"/>
    <cellStyle name="Comma [0] 5140" xfId="12351" hidden="1" xr:uid="{00000000-0005-0000-0000-000060300000}"/>
    <cellStyle name="Comma [0] 5141" xfId="12364" hidden="1" xr:uid="{00000000-0005-0000-0000-00006D300000}"/>
    <cellStyle name="Comma [0] 5142" xfId="12366" hidden="1" xr:uid="{00000000-0005-0000-0000-00006F300000}"/>
    <cellStyle name="Comma [0] 5143" xfId="12234" hidden="1" xr:uid="{00000000-0005-0000-0000-0000EB2F0000}"/>
    <cellStyle name="Comma [0] 5144" xfId="12354" hidden="1" xr:uid="{00000000-0005-0000-0000-000063300000}"/>
    <cellStyle name="Comma [0] 5145" xfId="12294" hidden="1" xr:uid="{00000000-0005-0000-0000-000027300000}"/>
    <cellStyle name="Comma [0] 5146" xfId="12328" hidden="1" xr:uid="{00000000-0005-0000-0000-000049300000}"/>
    <cellStyle name="Comma [0] 5147" xfId="12341" hidden="1" xr:uid="{00000000-0005-0000-0000-000056300000}"/>
    <cellStyle name="Comma [0] 5148" xfId="12369" hidden="1" xr:uid="{00000000-0005-0000-0000-000072300000}"/>
    <cellStyle name="Comma [0] 5149" xfId="12332" hidden="1" xr:uid="{00000000-0005-0000-0000-00004D300000}"/>
    <cellStyle name="Comma [0] 515" xfId="3157" hidden="1" xr:uid="{00000000-0005-0000-0000-0000760C0000}"/>
    <cellStyle name="Comma [0] 5150" xfId="12292" hidden="1" xr:uid="{00000000-0005-0000-0000-000025300000}"/>
    <cellStyle name="Comma [0] 5151" xfId="12371" hidden="1" xr:uid="{00000000-0005-0000-0000-000074300000}"/>
    <cellStyle name="Comma [0] 5152" xfId="12373" hidden="1" xr:uid="{00000000-0005-0000-0000-000076300000}"/>
    <cellStyle name="Comma [0] 5153" xfId="11154" hidden="1" xr:uid="{00000000-0005-0000-0000-0000B32B0000}"/>
    <cellStyle name="Comma [0] 5154" xfId="11141" hidden="1" xr:uid="{00000000-0005-0000-0000-0000A62B0000}"/>
    <cellStyle name="Comma [0] 5155" xfId="11135" hidden="1" xr:uid="{00000000-0005-0000-0000-0000A02B0000}"/>
    <cellStyle name="Comma [0] 5156" xfId="12378" hidden="1" xr:uid="{00000000-0005-0000-0000-00007B300000}"/>
    <cellStyle name="Comma [0] 5157" xfId="12381" hidden="1" xr:uid="{00000000-0005-0000-0000-00007E300000}"/>
    <cellStyle name="Comma [0] 5158" xfId="11136" hidden="1" xr:uid="{00000000-0005-0000-0000-0000A12B0000}"/>
    <cellStyle name="Comma [0] 5159" xfId="12376" hidden="1" xr:uid="{00000000-0005-0000-0000-000079300000}"/>
    <cellStyle name="Comma [0] 516" xfId="3159" hidden="1" xr:uid="{00000000-0005-0000-0000-0000780C0000}"/>
    <cellStyle name="Comma [0] 5160" xfId="12383" hidden="1" xr:uid="{00000000-0005-0000-0000-000080300000}"/>
    <cellStyle name="Comma [0] 5161" xfId="12385" hidden="1" xr:uid="{00000000-0005-0000-0000-000082300000}"/>
    <cellStyle name="Comma [0] 5162" xfId="11144" hidden="1" xr:uid="{00000000-0005-0000-0000-0000A92B0000}"/>
    <cellStyle name="Comma [0] 5163" xfId="11420" hidden="1" xr:uid="{00000000-0005-0000-0000-0000BD2C0000}"/>
    <cellStyle name="Comma [0] 5164" xfId="12396" hidden="1" xr:uid="{00000000-0005-0000-0000-00008D300000}"/>
    <cellStyle name="Comma [0] 5165" xfId="12405" hidden="1" xr:uid="{00000000-0005-0000-0000-000096300000}"/>
    <cellStyle name="Comma [0] 5166" xfId="12416" hidden="1" xr:uid="{00000000-0005-0000-0000-0000A1300000}"/>
    <cellStyle name="Comma [0] 5167" xfId="12422" hidden="1" xr:uid="{00000000-0005-0000-0000-0000A7300000}"/>
    <cellStyle name="Comma [0] 5168" xfId="12404" hidden="1" xr:uid="{00000000-0005-0000-0000-000095300000}"/>
    <cellStyle name="Comma [0] 5169" xfId="12414" hidden="1" xr:uid="{00000000-0005-0000-0000-00009F300000}"/>
    <cellStyle name="Comma [0] 517" xfId="3130" hidden="1" xr:uid="{00000000-0005-0000-0000-00005B0C0000}"/>
    <cellStyle name="Comma [0] 5170" xfId="12434" hidden="1" xr:uid="{00000000-0005-0000-0000-0000B3300000}"/>
    <cellStyle name="Comma [0] 5171" xfId="12436" hidden="1" xr:uid="{00000000-0005-0000-0000-0000B5300000}"/>
    <cellStyle name="Comma [0] 5172" xfId="12387" hidden="1" xr:uid="{00000000-0005-0000-0000-000084300000}"/>
    <cellStyle name="Comma [0] 5173" xfId="11170" hidden="1" xr:uid="{00000000-0005-0000-0000-0000C32B0000}"/>
    <cellStyle name="Comma [0] 5174" xfId="12390" hidden="1" xr:uid="{00000000-0005-0000-0000-000087300000}"/>
    <cellStyle name="Comma [0] 5175" xfId="11147" hidden="1" xr:uid="{00000000-0005-0000-0000-0000AC2B0000}"/>
    <cellStyle name="Comma [0] 5176" xfId="11145" hidden="1" xr:uid="{00000000-0005-0000-0000-0000AA2B0000}"/>
    <cellStyle name="Comma [0] 5177" xfId="12441" hidden="1" xr:uid="{00000000-0005-0000-0000-0000BA300000}"/>
    <cellStyle name="Comma [0] 5178" xfId="11422" hidden="1" xr:uid="{00000000-0005-0000-0000-0000BF2C0000}"/>
    <cellStyle name="Comma [0] 5179" xfId="11149" hidden="1" xr:uid="{00000000-0005-0000-0000-0000AE2B0000}"/>
    <cellStyle name="Comma [0] 518" xfId="3119" hidden="1" xr:uid="{00000000-0005-0000-0000-0000500C0000}"/>
    <cellStyle name="Comma [0] 5180" xfId="12453" hidden="1" xr:uid="{00000000-0005-0000-0000-0000C6300000}"/>
    <cellStyle name="Comma [0] 5181" xfId="12455" hidden="1" xr:uid="{00000000-0005-0000-0000-0000C8300000}"/>
    <cellStyle name="Comma [0] 5182" xfId="12444" hidden="1" xr:uid="{00000000-0005-0000-0000-0000BD300000}"/>
    <cellStyle name="Comma [0] 5183" xfId="12452" hidden="1" xr:uid="{00000000-0005-0000-0000-0000C5300000}"/>
    <cellStyle name="Comma [0] 5184" xfId="11150" hidden="1" xr:uid="{00000000-0005-0000-0000-0000AF2B0000}"/>
    <cellStyle name="Comma [0] 5185" xfId="12438" hidden="1" xr:uid="{00000000-0005-0000-0000-0000B7300000}"/>
    <cellStyle name="Comma [0] 5186" xfId="12471" hidden="1" xr:uid="{00000000-0005-0000-0000-0000D8300000}"/>
    <cellStyle name="Comma [0] 5187" xfId="12479" hidden="1" xr:uid="{00000000-0005-0000-0000-0000E0300000}"/>
    <cellStyle name="Comma [0] 5188" xfId="12388" hidden="1" xr:uid="{00000000-0005-0000-0000-000085300000}"/>
    <cellStyle name="Comma [0] 5189" xfId="12467" hidden="1" xr:uid="{00000000-0005-0000-0000-0000D4300000}"/>
    <cellStyle name="Comma [0] 519" xfId="3170" hidden="1" xr:uid="{00000000-0005-0000-0000-0000830C0000}"/>
    <cellStyle name="Comma [0] 5190" xfId="12488" hidden="1" xr:uid="{00000000-0005-0000-0000-0000E9300000}"/>
    <cellStyle name="Comma [0] 5191" xfId="12490" hidden="1" xr:uid="{00000000-0005-0000-0000-0000EB300000}"/>
    <cellStyle name="Comma [0] 5192" xfId="12449" hidden="1" xr:uid="{00000000-0005-0000-0000-0000C2300000}"/>
    <cellStyle name="Comma [0] 5193" xfId="12394" hidden="1" xr:uid="{00000000-0005-0000-0000-00008B300000}"/>
    <cellStyle name="Comma [0] 5194" xfId="12447" hidden="1" xr:uid="{00000000-0005-0000-0000-0000C0300000}"/>
    <cellStyle name="Comma [0] 5195" xfId="12431" hidden="1" xr:uid="{00000000-0005-0000-0000-0000B0300000}"/>
    <cellStyle name="Comma [0] 5196" xfId="12427" hidden="1" xr:uid="{00000000-0005-0000-0000-0000AC300000}"/>
    <cellStyle name="Comma [0] 5197" xfId="12498" hidden="1" xr:uid="{00000000-0005-0000-0000-0000F3300000}"/>
    <cellStyle name="Comma [0] 5198" xfId="11138" hidden="1" xr:uid="{00000000-0005-0000-0000-0000A32B0000}"/>
    <cellStyle name="Comma [0] 5199" xfId="11143" hidden="1" xr:uid="{00000000-0005-0000-0000-0000A82B0000}"/>
    <cellStyle name="Comma [0] 52" xfId="2039" hidden="1" xr:uid="{00000000-0005-0000-0000-000018080000}"/>
    <cellStyle name="Comma [0] 520" xfId="3179" hidden="1" xr:uid="{00000000-0005-0000-0000-00008C0C0000}"/>
    <cellStyle name="Comma [0] 5200" xfId="12506" hidden="1" xr:uid="{00000000-0005-0000-0000-0000FB300000}"/>
    <cellStyle name="Comma [0] 5201" xfId="12508" hidden="1" xr:uid="{00000000-0005-0000-0000-0000FD300000}"/>
    <cellStyle name="Comma [0] 5202" xfId="12457" hidden="1" xr:uid="{00000000-0005-0000-0000-0000CA300000}"/>
    <cellStyle name="Comma [0] 5203" xfId="12433" hidden="1" xr:uid="{00000000-0005-0000-0000-0000B2300000}"/>
    <cellStyle name="Comma [0] 5204" xfId="12468" hidden="1" xr:uid="{00000000-0005-0000-0000-0000D5300000}"/>
    <cellStyle name="Comma [0] 5205" xfId="12400" hidden="1" xr:uid="{00000000-0005-0000-0000-000091300000}"/>
    <cellStyle name="Comma [0] 5206" xfId="12470" hidden="1" xr:uid="{00000000-0005-0000-0000-0000D7300000}"/>
    <cellStyle name="Comma [0] 5207" xfId="12515" hidden="1" xr:uid="{00000000-0005-0000-0000-000004310000}"/>
    <cellStyle name="Comma [0] 5208" xfId="12458" hidden="1" xr:uid="{00000000-0005-0000-0000-0000CB300000}"/>
    <cellStyle name="Comma [0] 5209" xfId="12415" hidden="1" xr:uid="{00000000-0005-0000-0000-0000A0300000}"/>
    <cellStyle name="Comma [0] 521" xfId="3190" hidden="1" xr:uid="{00000000-0005-0000-0000-0000970C0000}"/>
    <cellStyle name="Comma [0] 5210" xfId="12521" hidden="1" xr:uid="{00000000-0005-0000-0000-00000A310000}"/>
    <cellStyle name="Comma [0] 5211" xfId="12523" hidden="1" xr:uid="{00000000-0005-0000-0000-00000C310000}"/>
    <cellStyle name="Comma [0] 5212" xfId="12476" hidden="1" xr:uid="{00000000-0005-0000-0000-0000DD300000}"/>
    <cellStyle name="Comma [0] 5213" xfId="12482" hidden="1" xr:uid="{00000000-0005-0000-0000-0000E3300000}"/>
    <cellStyle name="Comma [0] 5214" xfId="11139" hidden="1" xr:uid="{00000000-0005-0000-0000-0000A42B0000}"/>
    <cellStyle name="Comma [0] 5215" xfId="12432" hidden="1" xr:uid="{00000000-0005-0000-0000-0000B1300000}"/>
    <cellStyle name="Comma [0] 5216" xfId="12440" hidden="1" xr:uid="{00000000-0005-0000-0000-0000B9300000}"/>
    <cellStyle name="Comma [0] 5217" xfId="12529" hidden="1" xr:uid="{00000000-0005-0000-0000-000012310000}"/>
    <cellStyle name="Comma [0] 5218" xfId="12443" hidden="1" xr:uid="{00000000-0005-0000-0000-0000BC300000}"/>
    <cellStyle name="Comma [0] 5219" xfId="12403" hidden="1" xr:uid="{00000000-0005-0000-0000-000094300000}"/>
    <cellStyle name="Comma [0] 522" xfId="3196" hidden="1" xr:uid="{00000000-0005-0000-0000-00009D0C0000}"/>
    <cellStyle name="Comma [0] 5220" xfId="12534" hidden="1" xr:uid="{00000000-0005-0000-0000-000017310000}"/>
    <cellStyle name="Comma [0] 5221" xfId="12536" hidden="1" xr:uid="{00000000-0005-0000-0000-000019310000}"/>
    <cellStyle name="Comma [0] 5222" xfId="12495" hidden="1" xr:uid="{00000000-0005-0000-0000-0000F0300000}"/>
    <cellStyle name="Comma [0] 5223" xfId="12501" hidden="1" xr:uid="{00000000-0005-0000-0000-0000F6300000}"/>
    <cellStyle name="Comma [0] 5224" xfId="12402" hidden="1" xr:uid="{00000000-0005-0000-0000-000093300000}"/>
    <cellStyle name="Comma [0] 5225" xfId="12483" hidden="1" xr:uid="{00000000-0005-0000-0000-0000E4300000}"/>
    <cellStyle name="Comma [0] 5226" xfId="12462" hidden="1" xr:uid="{00000000-0005-0000-0000-0000CF300000}"/>
    <cellStyle name="Comma [0] 5227" xfId="12540" hidden="1" xr:uid="{00000000-0005-0000-0000-00001D310000}"/>
    <cellStyle name="Comma [0] 5228" xfId="12481" hidden="1" xr:uid="{00000000-0005-0000-0000-0000E2300000}"/>
    <cellStyle name="Comma [0] 5229" xfId="12419" hidden="1" xr:uid="{00000000-0005-0000-0000-0000A4300000}"/>
    <cellStyle name="Comma [0] 523" xfId="3178" hidden="1" xr:uid="{00000000-0005-0000-0000-00008B0C0000}"/>
    <cellStyle name="Comma [0] 5230" xfId="12547" hidden="1" xr:uid="{00000000-0005-0000-0000-000024310000}"/>
    <cellStyle name="Comma [0] 5231" xfId="12549" hidden="1" xr:uid="{00000000-0005-0000-0000-000026310000}"/>
    <cellStyle name="Comma [0] 5232" xfId="12513" hidden="1" xr:uid="{00000000-0005-0000-0000-000002310000}"/>
    <cellStyle name="Comma [0] 5233" xfId="12518" hidden="1" xr:uid="{00000000-0005-0000-0000-000007310000}"/>
    <cellStyle name="Comma [0] 5234" xfId="11152" hidden="1" xr:uid="{00000000-0005-0000-0000-0000B12B0000}"/>
    <cellStyle name="Comma [0] 5235" xfId="12502" hidden="1" xr:uid="{00000000-0005-0000-0000-0000F7300000}"/>
    <cellStyle name="Comma [0] 5236" xfId="12407" hidden="1" xr:uid="{00000000-0005-0000-0000-000098300000}"/>
    <cellStyle name="Comma [0] 5237" xfId="12553" hidden="1" xr:uid="{00000000-0005-0000-0000-00002A310000}"/>
    <cellStyle name="Comma [0] 5238" xfId="12500" hidden="1" xr:uid="{00000000-0005-0000-0000-0000F5300000}"/>
    <cellStyle name="Comma [0] 5239" xfId="12439" hidden="1" xr:uid="{00000000-0005-0000-0000-0000B8300000}"/>
    <cellStyle name="Comma [0] 524" xfId="3188" hidden="1" xr:uid="{00000000-0005-0000-0000-0000950C0000}"/>
    <cellStyle name="Comma [0] 5240" xfId="12557" hidden="1" xr:uid="{00000000-0005-0000-0000-00002E310000}"/>
    <cellStyle name="Comma [0] 5241" xfId="12559" hidden="1" xr:uid="{00000000-0005-0000-0000-000030310000}"/>
    <cellStyle name="Comma [0] 5242" xfId="12527" hidden="1" xr:uid="{00000000-0005-0000-0000-000010310000}"/>
    <cellStyle name="Comma [0] 5243" xfId="12531" hidden="1" xr:uid="{00000000-0005-0000-0000-000014310000}"/>
    <cellStyle name="Comma [0] 5244" xfId="12421" hidden="1" xr:uid="{00000000-0005-0000-0000-0000A6300000}"/>
    <cellStyle name="Comma [0] 5245" xfId="12519" hidden="1" xr:uid="{00000000-0005-0000-0000-000008310000}"/>
    <cellStyle name="Comma [0] 5246" xfId="12411" hidden="1" xr:uid="{00000000-0005-0000-0000-00009C300000}"/>
    <cellStyle name="Comma [0] 5247" xfId="12563" hidden="1" xr:uid="{00000000-0005-0000-0000-000034310000}"/>
    <cellStyle name="Comma [0] 5248" xfId="12517" hidden="1" xr:uid="{00000000-0005-0000-0000-000006310000}"/>
    <cellStyle name="Comma [0] 5249" xfId="12486" hidden="1" xr:uid="{00000000-0005-0000-0000-0000E7300000}"/>
    <cellStyle name="Comma [0] 525" xfId="3208" hidden="1" xr:uid="{00000000-0005-0000-0000-0000A90C0000}"/>
    <cellStyle name="Comma [0] 5250" xfId="12567" hidden="1" xr:uid="{00000000-0005-0000-0000-000038310000}"/>
    <cellStyle name="Comma [0] 5251" xfId="12569" hidden="1" xr:uid="{00000000-0005-0000-0000-00003A310000}"/>
    <cellStyle name="Comma [0] 5252" xfId="12555" hidden="1" xr:uid="{00000000-0005-0000-0000-00002C310000}"/>
    <cellStyle name="Comma [0] 5253" xfId="12542" hidden="1" xr:uid="{00000000-0005-0000-0000-00001F310000}"/>
    <cellStyle name="Comma [0] 5254" xfId="12566" hidden="1" xr:uid="{00000000-0005-0000-0000-000037310000}"/>
    <cellStyle name="Comma [0] 5255" xfId="12532" hidden="1" xr:uid="{00000000-0005-0000-0000-000015310000}"/>
    <cellStyle name="Comma [0] 5256" xfId="12504" hidden="1" xr:uid="{00000000-0005-0000-0000-0000F9300000}"/>
    <cellStyle name="Comma [0] 5257" xfId="12571" hidden="1" xr:uid="{00000000-0005-0000-0000-00003C310000}"/>
    <cellStyle name="Comma [0] 5258" xfId="12528" hidden="1" xr:uid="{00000000-0005-0000-0000-000011310000}"/>
    <cellStyle name="Comma [0] 5259" xfId="12562" hidden="1" xr:uid="{00000000-0005-0000-0000-000033310000}"/>
    <cellStyle name="Comma [0] 526" xfId="3210" hidden="1" xr:uid="{00000000-0005-0000-0000-0000AB0C0000}"/>
    <cellStyle name="Comma [0] 5260" xfId="12575" hidden="1" xr:uid="{00000000-0005-0000-0000-000040310000}"/>
    <cellStyle name="Comma [0] 5261" xfId="12577" hidden="1" xr:uid="{00000000-0005-0000-0000-000042310000}"/>
    <cellStyle name="Comma [0] 5262" xfId="12445" hidden="1" xr:uid="{00000000-0005-0000-0000-0000BE300000}"/>
    <cellStyle name="Comma [0] 5263" xfId="12565" hidden="1" xr:uid="{00000000-0005-0000-0000-000036310000}"/>
    <cellStyle name="Comma [0] 5264" xfId="12505" hidden="1" xr:uid="{00000000-0005-0000-0000-0000FA300000}"/>
    <cellStyle name="Comma [0] 5265" xfId="12539" hidden="1" xr:uid="{00000000-0005-0000-0000-00001C310000}"/>
    <cellStyle name="Comma [0] 5266" xfId="12552" hidden="1" xr:uid="{00000000-0005-0000-0000-000029310000}"/>
    <cellStyle name="Comma [0] 5267" xfId="12580" hidden="1" xr:uid="{00000000-0005-0000-0000-000045310000}"/>
    <cellStyle name="Comma [0] 5268" xfId="12543" hidden="1" xr:uid="{00000000-0005-0000-0000-000020310000}"/>
    <cellStyle name="Comma [0] 5269" xfId="12503" hidden="1" xr:uid="{00000000-0005-0000-0000-0000F8300000}"/>
    <cellStyle name="Comma [0] 527" xfId="3161" hidden="1" xr:uid="{00000000-0005-0000-0000-00007A0C0000}"/>
    <cellStyle name="Comma [0] 5270" xfId="12582" hidden="1" xr:uid="{00000000-0005-0000-0000-000047310000}"/>
    <cellStyle name="Comma [0] 5271" xfId="12584" hidden="1" xr:uid="{00000000-0005-0000-0000-000049310000}"/>
    <cellStyle name="Comma [0] 5272" xfId="12643" hidden="1" xr:uid="{00000000-0005-0000-0000-000084310000}"/>
    <cellStyle name="Comma [0] 5273" xfId="12662" hidden="1" xr:uid="{00000000-0005-0000-0000-000097310000}"/>
    <cellStyle name="Comma [0] 5274" xfId="12669" hidden="1" xr:uid="{00000000-0005-0000-0000-00009E310000}"/>
    <cellStyle name="Comma [0] 5275" xfId="12676" hidden="1" xr:uid="{00000000-0005-0000-0000-0000A5310000}"/>
    <cellStyle name="Comma [0] 5276" xfId="12681" hidden="1" xr:uid="{00000000-0005-0000-0000-0000AA310000}"/>
    <cellStyle name="Comma [0] 5277" xfId="12668" hidden="1" xr:uid="{00000000-0005-0000-0000-00009D310000}"/>
    <cellStyle name="Comma [0] 5278" xfId="12673" hidden="1" xr:uid="{00000000-0005-0000-0000-0000A2310000}"/>
    <cellStyle name="Comma [0] 5279" xfId="12685" hidden="1" xr:uid="{00000000-0005-0000-0000-0000AE310000}"/>
    <cellStyle name="Comma [0] 528" xfId="3122" hidden="1" xr:uid="{00000000-0005-0000-0000-0000530C0000}"/>
    <cellStyle name="Comma [0] 5280" xfId="12687" hidden="1" xr:uid="{00000000-0005-0000-0000-0000B0310000}"/>
    <cellStyle name="Comma [0] 5281" xfId="12658" hidden="1" xr:uid="{00000000-0005-0000-0000-000093310000}"/>
    <cellStyle name="Comma [0] 5282" xfId="12647" hidden="1" xr:uid="{00000000-0005-0000-0000-000088310000}"/>
    <cellStyle name="Comma [0] 5283" xfId="12698" hidden="1" xr:uid="{00000000-0005-0000-0000-0000BB310000}"/>
    <cellStyle name="Comma [0] 5284" xfId="12707" hidden="1" xr:uid="{00000000-0005-0000-0000-0000C4310000}"/>
    <cellStyle name="Comma [0] 5285" xfId="12718" hidden="1" xr:uid="{00000000-0005-0000-0000-0000CF310000}"/>
    <cellStyle name="Comma [0] 5286" xfId="12724" hidden="1" xr:uid="{00000000-0005-0000-0000-0000D5310000}"/>
    <cellStyle name="Comma [0] 5287" xfId="12706" hidden="1" xr:uid="{00000000-0005-0000-0000-0000C3310000}"/>
    <cellStyle name="Comma [0] 5288" xfId="12716" hidden="1" xr:uid="{00000000-0005-0000-0000-0000CD310000}"/>
    <cellStyle name="Comma [0] 5289" xfId="12736" hidden="1" xr:uid="{00000000-0005-0000-0000-0000E1310000}"/>
    <cellStyle name="Comma [0] 529" xfId="3164" hidden="1" xr:uid="{00000000-0005-0000-0000-00007D0C0000}"/>
    <cellStyle name="Comma [0] 5290" xfId="12738" hidden="1" xr:uid="{00000000-0005-0000-0000-0000E3310000}"/>
    <cellStyle name="Comma [0] 5291" xfId="12689" hidden="1" xr:uid="{00000000-0005-0000-0000-0000B2310000}"/>
    <cellStyle name="Comma [0] 5292" xfId="12650" hidden="1" xr:uid="{00000000-0005-0000-0000-00008B310000}"/>
    <cellStyle name="Comma [0] 5293" xfId="12692" hidden="1" xr:uid="{00000000-0005-0000-0000-0000B5310000}"/>
    <cellStyle name="Comma [0] 5294" xfId="12655" hidden="1" xr:uid="{00000000-0005-0000-0000-000090310000}"/>
    <cellStyle name="Comma [0] 5295" xfId="12657" hidden="1" xr:uid="{00000000-0005-0000-0000-000092310000}"/>
    <cellStyle name="Comma [0] 5296" xfId="12743" hidden="1" xr:uid="{00000000-0005-0000-0000-0000E8310000}"/>
    <cellStyle name="Comma [0] 5297" xfId="12646" hidden="1" xr:uid="{00000000-0005-0000-0000-000087310000}"/>
    <cellStyle name="Comma [0] 5298" xfId="12654" hidden="1" xr:uid="{00000000-0005-0000-0000-00008F310000}"/>
    <cellStyle name="Comma [0] 5299" xfId="12755" hidden="1" xr:uid="{00000000-0005-0000-0000-0000F4310000}"/>
    <cellStyle name="Comma [0] 53" xfId="2220" hidden="1" xr:uid="{00000000-0005-0000-0000-0000CD080000}"/>
    <cellStyle name="Comma [0] 530" xfId="3127" hidden="1" xr:uid="{00000000-0005-0000-0000-0000580C0000}"/>
    <cellStyle name="Comma [0] 5300" xfId="12757" hidden="1" xr:uid="{00000000-0005-0000-0000-0000F6310000}"/>
    <cellStyle name="Comma [0] 5301" xfId="12746" hidden="1" xr:uid="{00000000-0005-0000-0000-0000EB310000}"/>
    <cellStyle name="Comma [0] 5302" xfId="12754" hidden="1" xr:uid="{00000000-0005-0000-0000-0000F3310000}"/>
    <cellStyle name="Comma [0] 5303" xfId="12652" hidden="1" xr:uid="{00000000-0005-0000-0000-00008D310000}"/>
    <cellStyle name="Comma [0] 5304" xfId="12740" hidden="1" xr:uid="{00000000-0005-0000-0000-0000E5310000}"/>
    <cellStyle name="Comma [0] 5305" xfId="12773" hidden="1" xr:uid="{00000000-0005-0000-0000-000006320000}"/>
    <cellStyle name="Comma [0] 5306" xfId="12781" hidden="1" xr:uid="{00000000-0005-0000-0000-00000E320000}"/>
    <cellStyle name="Comma [0] 5307" xfId="12690" hidden="1" xr:uid="{00000000-0005-0000-0000-0000B3310000}"/>
    <cellStyle name="Comma [0] 5308" xfId="12769" hidden="1" xr:uid="{00000000-0005-0000-0000-000002320000}"/>
    <cellStyle name="Comma [0] 5309" xfId="12790" hidden="1" xr:uid="{00000000-0005-0000-0000-000017320000}"/>
    <cellStyle name="Comma [0] 531" xfId="3129" hidden="1" xr:uid="{00000000-0005-0000-0000-00005A0C0000}"/>
    <cellStyle name="Comma [0] 5310" xfId="12792" hidden="1" xr:uid="{00000000-0005-0000-0000-000019320000}"/>
    <cellStyle name="Comma [0] 5311" xfId="12751" hidden="1" xr:uid="{00000000-0005-0000-0000-0000F0310000}"/>
    <cellStyle name="Comma [0] 5312" xfId="12696" hidden="1" xr:uid="{00000000-0005-0000-0000-0000B9310000}"/>
    <cellStyle name="Comma [0] 5313" xfId="12749" hidden="1" xr:uid="{00000000-0005-0000-0000-0000EE310000}"/>
    <cellStyle name="Comma [0] 5314" xfId="12733" hidden="1" xr:uid="{00000000-0005-0000-0000-0000DE310000}"/>
    <cellStyle name="Comma [0] 5315" xfId="12729" hidden="1" xr:uid="{00000000-0005-0000-0000-0000DA310000}"/>
    <cellStyle name="Comma [0] 5316" xfId="12800" hidden="1" xr:uid="{00000000-0005-0000-0000-000021320000}"/>
    <cellStyle name="Comma [0] 5317" xfId="12666" hidden="1" xr:uid="{00000000-0005-0000-0000-00009B310000}"/>
    <cellStyle name="Comma [0] 5318" xfId="12659" hidden="1" xr:uid="{00000000-0005-0000-0000-000094310000}"/>
    <cellStyle name="Comma [0] 5319" xfId="12808" hidden="1" xr:uid="{00000000-0005-0000-0000-000029320000}"/>
    <cellStyle name="Comma [0] 532" xfId="3215" hidden="1" xr:uid="{00000000-0005-0000-0000-0000B00C0000}"/>
    <cellStyle name="Comma [0] 5320" xfId="12810" hidden="1" xr:uid="{00000000-0005-0000-0000-00002B320000}"/>
    <cellStyle name="Comma [0] 5321" xfId="12759" hidden="1" xr:uid="{00000000-0005-0000-0000-0000F8310000}"/>
    <cellStyle name="Comma [0] 5322" xfId="12735" hidden="1" xr:uid="{00000000-0005-0000-0000-0000E0310000}"/>
    <cellStyle name="Comma [0] 5323" xfId="12770" hidden="1" xr:uid="{00000000-0005-0000-0000-000003320000}"/>
    <cellStyle name="Comma [0] 5324" xfId="12702" hidden="1" xr:uid="{00000000-0005-0000-0000-0000BF310000}"/>
    <cellStyle name="Comma [0] 5325" xfId="12772" hidden="1" xr:uid="{00000000-0005-0000-0000-000005320000}"/>
    <cellStyle name="Comma [0] 5326" xfId="12817" hidden="1" xr:uid="{00000000-0005-0000-0000-000032320000}"/>
    <cellStyle name="Comma [0] 5327" xfId="12760" hidden="1" xr:uid="{00000000-0005-0000-0000-0000F9310000}"/>
    <cellStyle name="Comma [0] 5328" xfId="12717" hidden="1" xr:uid="{00000000-0005-0000-0000-0000CE310000}"/>
    <cellStyle name="Comma [0] 5329" xfId="12823" hidden="1" xr:uid="{00000000-0005-0000-0000-000038320000}"/>
    <cellStyle name="Comma [0] 533" xfId="3118" hidden="1" xr:uid="{00000000-0005-0000-0000-00004F0C0000}"/>
    <cellStyle name="Comma [0] 5330" xfId="12825" hidden="1" xr:uid="{00000000-0005-0000-0000-00003A320000}"/>
    <cellStyle name="Comma [0] 5331" xfId="12778" hidden="1" xr:uid="{00000000-0005-0000-0000-00000B320000}"/>
    <cellStyle name="Comma [0] 5332" xfId="12784" hidden="1" xr:uid="{00000000-0005-0000-0000-000011320000}"/>
    <cellStyle name="Comma [0] 5333" xfId="12665" hidden="1" xr:uid="{00000000-0005-0000-0000-00009A310000}"/>
    <cellStyle name="Comma [0] 5334" xfId="12734" hidden="1" xr:uid="{00000000-0005-0000-0000-0000DF310000}"/>
    <cellStyle name="Comma [0] 5335" xfId="12742" hidden="1" xr:uid="{00000000-0005-0000-0000-0000E7310000}"/>
    <cellStyle name="Comma [0] 5336" xfId="12831" hidden="1" xr:uid="{00000000-0005-0000-0000-000040320000}"/>
    <cellStyle name="Comma [0] 5337" xfId="12745" hidden="1" xr:uid="{00000000-0005-0000-0000-0000EA310000}"/>
    <cellStyle name="Comma [0] 5338" xfId="12705" hidden="1" xr:uid="{00000000-0005-0000-0000-0000C2310000}"/>
    <cellStyle name="Comma [0] 5339" xfId="12836" hidden="1" xr:uid="{00000000-0005-0000-0000-000045320000}"/>
    <cellStyle name="Comma [0] 534" xfId="3126" hidden="1" xr:uid="{00000000-0005-0000-0000-0000570C0000}"/>
    <cellStyle name="Comma [0] 5340" xfId="12838" hidden="1" xr:uid="{00000000-0005-0000-0000-000047320000}"/>
    <cellStyle name="Comma [0] 5341" xfId="12797" hidden="1" xr:uid="{00000000-0005-0000-0000-00001E320000}"/>
    <cellStyle name="Comma [0] 5342" xfId="12803" hidden="1" xr:uid="{00000000-0005-0000-0000-000024320000}"/>
    <cellStyle name="Comma [0] 5343" xfId="12704" hidden="1" xr:uid="{00000000-0005-0000-0000-0000C1310000}"/>
    <cellStyle name="Comma [0] 5344" xfId="12785" hidden="1" xr:uid="{00000000-0005-0000-0000-000012320000}"/>
    <cellStyle name="Comma [0] 5345" xfId="12764" hidden="1" xr:uid="{00000000-0005-0000-0000-0000FD310000}"/>
    <cellStyle name="Comma [0] 5346" xfId="12842" hidden="1" xr:uid="{00000000-0005-0000-0000-00004B320000}"/>
    <cellStyle name="Comma [0] 5347" xfId="12783" hidden="1" xr:uid="{00000000-0005-0000-0000-000010320000}"/>
    <cellStyle name="Comma [0] 5348" xfId="12721" hidden="1" xr:uid="{00000000-0005-0000-0000-0000D2310000}"/>
    <cellStyle name="Comma [0] 5349" xfId="12849" hidden="1" xr:uid="{00000000-0005-0000-0000-000052320000}"/>
    <cellStyle name="Comma [0] 535" xfId="3227" hidden="1" xr:uid="{00000000-0005-0000-0000-0000BC0C0000}"/>
    <cellStyle name="Comma [0] 5350" xfId="12851" hidden="1" xr:uid="{00000000-0005-0000-0000-000054320000}"/>
    <cellStyle name="Comma [0] 5351" xfId="12815" hidden="1" xr:uid="{00000000-0005-0000-0000-000030320000}"/>
    <cellStyle name="Comma [0] 5352" xfId="12820" hidden="1" xr:uid="{00000000-0005-0000-0000-000035320000}"/>
    <cellStyle name="Comma [0] 5353" xfId="12649" hidden="1" xr:uid="{00000000-0005-0000-0000-00008A310000}"/>
    <cellStyle name="Comma [0] 5354" xfId="12804" hidden="1" xr:uid="{00000000-0005-0000-0000-000025320000}"/>
    <cellStyle name="Comma [0] 5355" xfId="12709" hidden="1" xr:uid="{00000000-0005-0000-0000-0000C6310000}"/>
    <cellStyle name="Comma [0] 5356" xfId="12855" hidden="1" xr:uid="{00000000-0005-0000-0000-000058320000}"/>
    <cellStyle name="Comma [0] 5357" xfId="12802" hidden="1" xr:uid="{00000000-0005-0000-0000-000023320000}"/>
    <cellStyle name="Comma [0] 5358" xfId="12741" hidden="1" xr:uid="{00000000-0005-0000-0000-0000E6310000}"/>
    <cellStyle name="Comma [0] 5359" xfId="12859" hidden="1" xr:uid="{00000000-0005-0000-0000-00005C320000}"/>
    <cellStyle name="Comma [0] 536" xfId="3229" hidden="1" xr:uid="{00000000-0005-0000-0000-0000BE0C0000}"/>
    <cellStyle name="Comma [0] 5360" xfId="12861" hidden="1" xr:uid="{00000000-0005-0000-0000-00005E320000}"/>
    <cellStyle name="Comma [0] 5361" xfId="12829" hidden="1" xr:uid="{00000000-0005-0000-0000-00003E320000}"/>
    <cellStyle name="Comma [0] 5362" xfId="12833" hidden="1" xr:uid="{00000000-0005-0000-0000-000042320000}"/>
    <cellStyle name="Comma [0] 5363" xfId="12723" hidden="1" xr:uid="{00000000-0005-0000-0000-0000D4310000}"/>
    <cellStyle name="Comma [0] 5364" xfId="12821" hidden="1" xr:uid="{00000000-0005-0000-0000-000036320000}"/>
    <cellStyle name="Comma [0] 5365" xfId="12713" hidden="1" xr:uid="{00000000-0005-0000-0000-0000CA310000}"/>
    <cellStyle name="Comma [0] 5366" xfId="12865" hidden="1" xr:uid="{00000000-0005-0000-0000-000062320000}"/>
    <cellStyle name="Comma [0] 5367" xfId="12819" hidden="1" xr:uid="{00000000-0005-0000-0000-000034320000}"/>
    <cellStyle name="Comma [0] 5368" xfId="12788" hidden="1" xr:uid="{00000000-0005-0000-0000-000015320000}"/>
    <cellStyle name="Comma [0] 5369" xfId="12869" hidden="1" xr:uid="{00000000-0005-0000-0000-000066320000}"/>
    <cellStyle name="Comma [0] 537" xfId="3218" hidden="1" xr:uid="{00000000-0005-0000-0000-0000B30C0000}"/>
    <cellStyle name="Comma [0] 5370" xfId="12871" hidden="1" xr:uid="{00000000-0005-0000-0000-000068320000}"/>
    <cellStyle name="Comma [0] 5371" xfId="12857" hidden="1" xr:uid="{00000000-0005-0000-0000-00005A320000}"/>
    <cellStyle name="Comma [0] 5372" xfId="12844" hidden="1" xr:uid="{00000000-0005-0000-0000-00004D320000}"/>
    <cellStyle name="Comma [0] 5373" xfId="12868" hidden="1" xr:uid="{00000000-0005-0000-0000-000065320000}"/>
    <cellStyle name="Comma [0] 5374" xfId="12834" hidden="1" xr:uid="{00000000-0005-0000-0000-000043320000}"/>
    <cellStyle name="Comma [0] 5375" xfId="12806" hidden="1" xr:uid="{00000000-0005-0000-0000-000027320000}"/>
    <cellStyle name="Comma [0] 5376" xfId="12873" hidden="1" xr:uid="{00000000-0005-0000-0000-00006A320000}"/>
    <cellStyle name="Comma [0] 5377" xfId="12830" hidden="1" xr:uid="{00000000-0005-0000-0000-00003F320000}"/>
    <cellStyle name="Comma [0] 5378" xfId="12864" hidden="1" xr:uid="{00000000-0005-0000-0000-000061320000}"/>
    <cellStyle name="Comma [0] 5379" xfId="12877" hidden="1" xr:uid="{00000000-0005-0000-0000-00006E320000}"/>
    <cellStyle name="Comma [0] 538" xfId="3226" hidden="1" xr:uid="{00000000-0005-0000-0000-0000BB0C0000}"/>
    <cellStyle name="Comma [0] 5380" xfId="12879" hidden="1" xr:uid="{00000000-0005-0000-0000-000070320000}"/>
    <cellStyle name="Comma [0] 5381" xfId="12747" hidden="1" xr:uid="{00000000-0005-0000-0000-0000EC310000}"/>
    <cellStyle name="Comma [0] 5382" xfId="12867" hidden="1" xr:uid="{00000000-0005-0000-0000-000064320000}"/>
    <cellStyle name="Comma [0] 5383" xfId="12807" hidden="1" xr:uid="{00000000-0005-0000-0000-000028320000}"/>
    <cellStyle name="Comma [0] 5384" xfId="12841" hidden="1" xr:uid="{00000000-0005-0000-0000-00004A320000}"/>
    <cellStyle name="Comma [0] 5385" xfId="12854" hidden="1" xr:uid="{00000000-0005-0000-0000-000057320000}"/>
    <cellStyle name="Comma [0] 5386" xfId="12882" hidden="1" xr:uid="{00000000-0005-0000-0000-000073320000}"/>
    <cellStyle name="Comma [0] 5387" xfId="12845" hidden="1" xr:uid="{00000000-0005-0000-0000-00004E320000}"/>
    <cellStyle name="Comma [0] 5388" xfId="12805" hidden="1" xr:uid="{00000000-0005-0000-0000-000026320000}"/>
    <cellStyle name="Comma [0] 5389" xfId="12885" hidden="1" xr:uid="{00000000-0005-0000-0000-000076320000}"/>
    <cellStyle name="Comma [0] 539" xfId="3124" hidden="1" xr:uid="{00000000-0005-0000-0000-0000550C0000}"/>
    <cellStyle name="Comma [0] 5390" xfId="12887" hidden="1" xr:uid="{00000000-0005-0000-0000-000078320000}"/>
    <cellStyle name="Comma [0] 5391" xfId="12606" hidden="1" xr:uid="{00000000-0005-0000-0000-00005F310000}"/>
    <cellStyle name="Comma [0] 5392" xfId="12588" hidden="1" xr:uid="{00000000-0005-0000-0000-00004D310000}"/>
    <cellStyle name="Comma [0] 5393" xfId="12891" hidden="1" xr:uid="{00000000-0005-0000-0000-00007C320000}"/>
    <cellStyle name="Comma [0] 5394" xfId="12898" hidden="1" xr:uid="{00000000-0005-0000-0000-000083320000}"/>
    <cellStyle name="Comma [0] 5395" xfId="12900" hidden="1" xr:uid="{00000000-0005-0000-0000-000085320000}"/>
    <cellStyle name="Comma [0] 5396" xfId="12890" hidden="1" xr:uid="{00000000-0005-0000-0000-00007B320000}"/>
    <cellStyle name="Comma [0] 5397" xfId="12896" hidden="1" xr:uid="{00000000-0005-0000-0000-000081320000}"/>
    <cellStyle name="Comma [0] 5398" xfId="12903" hidden="1" xr:uid="{00000000-0005-0000-0000-000088320000}"/>
    <cellStyle name="Comma [0] 5399" xfId="12905" hidden="1" xr:uid="{00000000-0005-0000-0000-00008A320000}"/>
    <cellStyle name="Comma [0] 54" xfId="2072" hidden="1" xr:uid="{00000000-0005-0000-0000-000039080000}"/>
    <cellStyle name="Comma [0] 540" xfId="3212" hidden="1" xr:uid="{00000000-0005-0000-0000-0000AD0C0000}"/>
    <cellStyle name="Comma [0] 5400" xfId="12680" hidden="1" xr:uid="{00000000-0005-0000-0000-0000A9310000}"/>
    <cellStyle name="Comma [0] 5401" xfId="12636" hidden="1" xr:uid="{00000000-0005-0000-0000-00007D310000}"/>
    <cellStyle name="Comma [0] 5402" xfId="12916" hidden="1" xr:uid="{00000000-0005-0000-0000-000095320000}"/>
    <cellStyle name="Comma [0] 5403" xfId="12925" hidden="1" xr:uid="{00000000-0005-0000-0000-00009E320000}"/>
    <cellStyle name="Comma [0] 5404" xfId="12936" hidden="1" xr:uid="{00000000-0005-0000-0000-0000A9320000}"/>
    <cellStyle name="Comma [0] 5405" xfId="12942" hidden="1" xr:uid="{00000000-0005-0000-0000-0000AF320000}"/>
    <cellStyle name="Comma [0] 5406" xfId="12924" hidden="1" xr:uid="{00000000-0005-0000-0000-00009D320000}"/>
    <cellStyle name="Comma [0] 5407" xfId="12934" hidden="1" xr:uid="{00000000-0005-0000-0000-0000A7320000}"/>
    <cellStyle name="Comma [0] 5408" xfId="12954" hidden="1" xr:uid="{00000000-0005-0000-0000-0000BB320000}"/>
    <cellStyle name="Comma [0] 5409" xfId="12956" hidden="1" xr:uid="{00000000-0005-0000-0000-0000BD320000}"/>
    <cellStyle name="Comma [0] 541" xfId="3245" hidden="1" xr:uid="{00000000-0005-0000-0000-0000CE0C0000}"/>
    <cellStyle name="Comma [0] 5410" xfId="12907" hidden="1" xr:uid="{00000000-0005-0000-0000-00008C320000}"/>
    <cellStyle name="Comma [0] 5411" xfId="12601" hidden="1" xr:uid="{00000000-0005-0000-0000-00005A310000}"/>
    <cellStyle name="Comma [0] 5412" xfId="12910" hidden="1" xr:uid="{00000000-0005-0000-0000-00008F320000}"/>
    <cellStyle name="Comma [0] 5413" xfId="12635" hidden="1" xr:uid="{00000000-0005-0000-0000-00007C310000}"/>
    <cellStyle name="Comma [0] 5414" xfId="12634" hidden="1" xr:uid="{00000000-0005-0000-0000-00007B310000}"/>
    <cellStyle name="Comma [0] 5415" xfId="12961" hidden="1" xr:uid="{00000000-0005-0000-0000-0000C2320000}"/>
    <cellStyle name="Comma [0] 5416" xfId="12603" hidden="1" xr:uid="{00000000-0005-0000-0000-00005C310000}"/>
    <cellStyle name="Comma [0] 5417" xfId="12637" hidden="1" xr:uid="{00000000-0005-0000-0000-00007E310000}"/>
    <cellStyle name="Comma [0] 5418" xfId="12973" hidden="1" xr:uid="{00000000-0005-0000-0000-0000CE320000}"/>
    <cellStyle name="Comma [0] 5419" xfId="12975" hidden="1" xr:uid="{00000000-0005-0000-0000-0000D0320000}"/>
    <cellStyle name="Comma [0] 542" xfId="3253" hidden="1" xr:uid="{00000000-0005-0000-0000-0000D60C0000}"/>
    <cellStyle name="Comma [0] 5420" xfId="12964" hidden="1" xr:uid="{00000000-0005-0000-0000-0000C5320000}"/>
    <cellStyle name="Comma [0] 5421" xfId="12972" hidden="1" xr:uid="{00000000-0005-0000-0000-0000CD320000}"/>
    <cellStyle name="Comma [0] 5422" xfId="12599" hidden="1" xr:uid="{00000000-0005-0000-0000-000058310000}"/>
    <cellStyle name="Comma [0] 5423" xfId="12958" hidden="1" xr:uid="{00000000-0005-0000-0000-0000BF320000}"/>
    <cellStyle name="Comma [0] 5424" xfId="12991" hidden="1" xr:uid="{00000000-0005-0000-0000-0000E0320000}"/>
    <cellStyle name="Comma [0] 5425" xfId="12999" hidden="1" xr:uid="{00000000-0005-0000-0000-0000E8320000}"/>
    <cellStyle name="Comma [0] 5426" xfId="12908" hidden="1" xr:uid="{00000000-0005-0000-0000-00008D320000}"/>
    <cellStyle name="Comma [0] 5427" xfId="12987" hidden="1" xr:uid="{00000000-0005-0000-0000-0000DC320000}"/>
    <cellStyle name="Comma [0] 5428" xfId="13008" hidden="1" xr:uid="{00000000-0005-0000-0000-0000F1320000}"/>
    <cellStyle name="Comma [0] 5429" xfId="13010" hidden="1" xr:uid="{00000000-0005-0000-0000-0000F3320000}"/>
    <cellStyle name="Comma [0] 543" xfId="3162" hidden="1" xr:uid="{00000000-0005-0000-0000-00007B0C0000}"/>
    <cellStyle name="Comma [0] 5430" xfId="12969" hidden="1" xr:uid="{00000000-0005-0000-0000-0000CA320000}"/>
    <cellStyle name="Comma [0] 5431" xfId="12914" hidden="1" xr:uid="{00000000-0005-0000-0000-000093320000}"/>
    <cellStyle name="Comma [0] 5432" xfId="12967" hidden="1" xr:uid="{00000000-0005-0000-0000-0000C8320000}"/>
    <cellStyle name="Comma [0] 5433" xfId="12951" hidden="1" xr:uid="{00000000-0005-0000-0000-0000B8320000}"/>
    <cellStyle name="Comma [0] 5434" xfId="12947" hidden="1" xr:uid="{00000000-0005-0000-0000-0000B4320000}"/>
    <cellStyle name="Comma [0] 5435" xfId="13018" hidden="1" xr:uid="{00000000-0005-0000-0000-0000FB320000}"/>
    <cellStyle name="Comma [0] 5436" xfId="12591" hidden="1" xr:uid="{00000000-0005-0000-0000-000050310000}"/>
    <cellStyle name="Comma [0] 5437" xfId="12679" hidden="1" xr:uid="{00000000-0005-0000-0000-0000A8310000}"/>
    <cellStyle name="Comma [0] 5438" xfId="13026" hidden="1" xr:uid="{00000000-0005-0000-0000-000003330000}"/>
    <cellStyle name="Comma [0] 5439" xfId="13028" hidden="1" xr:uid="{00000000-0005-0000-0000-000005330000}"/>
    <cellStyle name="Comma [0] 544" xfId="3241" hidden="1" xr:uid="{00000000-0005-0000-0000-0000CA0C0000}"/>
    <cellStyle name="Comma [0] 5440" xfId="12977" hidden="1" xr:uid="{00000000-0005-0000-0000-0000D2320000}"/>
    <cellStyle name="Comma [0] 5441" xfId="12953" hidden="1" xr:uid="{00000000-0005-0000-0000-0000BA320000}"/>
    <cellStyle name="Comma [0] 5442" xfId="12988" hidden="1" xr:uid="{00000000-0005-0000-0000-0000DD320000}"/>
    <cellStyle name="Comma [0] 5443" xfId="12920" hidden="1" xr:uid="{00000000-0005-0000-0000-000099320000}"/>
    <cellStyle name="Comma [0] 5444" xfId="12990" hidden="1" xr:uid="{00000000-0005-0000-0000-0000DF320000}"/>
    <cellStyle name="Comma [0] 5445" xfId="13035" hidden="1" xr:uid="{00000000-0005-0000-0000-00000C330000}"/>
    <cellStyle name="Comma [0] 5446" xfId="12978" hidden="1" xr:uid="{00000000-0005-0000-0000-0000D3320000}"/>
    <cellStyle name="Comma [0] 5447" xfId="12935" hidden="1" xr:uid="{00000000-0005-0000-0000-0000A8320000}"/>
    <cellStyle name="Comma [0] 5448" xfId="13041" hidden="1" xr:uid="{00000000-0005-0000-0000-000012330000}"/>
    <cellStyle name="Comma [0] 5449" xfId="13043" hidden="1" xr:uid="{00000000-0005-0000-0000-000014330000}"/>
    <cellStyle name="Comma [0] 545" xfId="3262" hidden="1" xr:uid="{00000000-0005-0000-0000-0000DF0C0000}"/>
    <cellStyle name="Comma [0] 5450" xfId="12996" hidden="1" xr:uid="{00000000-0005-0000-0000-0000E5320000}"/>
    <cellStyle name="Comma [0] 5451" xfId="13002" hidden="1" xr:uid="{00000000-0005-0000-0000-0000EB320000}"/>
    <cellStyle name="Comma [0] 5452" xfId="12628" hidden="1" xr:uid="{00000000-0005-0000-0000-000075310000}"/>
    <cellStyle name="Comma [0] 5453" xfId="12952" hidden="1" xr:uid="{00000000-0005-0000-0000-0000B9320000}"/>
    <cellStyle name="Comma [0] 5454" xfId="12960" hidden="1" xr:uid="{00000000-0005-0000-0000-0000C1320000}"/>
    <cellStyle name="Comma [0] 5455" xfId="13049" hidden="1" xr:uid="{00000000-0005-0000-0000-00001A330000}"/>
    <cellStyle name="Comma [0] 5456" xfId="12963" hidden="1" xr:uid="{00000000-0005-0000-0000-0000C4320000}"/>
    <cellStyle name="Comma [0] 5457" xfId="12923" hidden="1" xr:uid="{00000000-0005-0000-0000-00009C320000}"/>
    <cellStyle name="Comma [0] 5458" xfId="13054" hidden="1" xr:uid="{00000000-0005-0000-0000-00001F330000}"/>
    <cellStyle name="Comma [0] 5459" xfId="13056" hidden="1" xr:uid="{00000000-0005-0000-0000-000021330000}"/>
    <cellStyle name="Comma [0] 546" xfId="3264" hidden="1" xr:uid="{00000000-0005-0000-0000-0000E10C0000}"/>
    <cellStyle name="Comma [0] 5460" xfId="13015" hidden="1" xr:uid="{00000000-0005-0000-0000-0000F8320000}"/>
    <cellStyle name="Comma [0] 5461" xfId="13021" hidden="1" xr:uid="{00000000-0005-0000-0000-0000FE320000}"/>
    <cellStyle name="Comma [0] 5462" xfId="12922" hidden="1" xr:uid="{00000000-0005-0000-0000-00009B320000}"/>
    <cellStyle name="Comma [0] 5463" xfId="13003" hidden="1" xr:uid="{00000000-0005-0000-0000-0000EC320000}"/>
    <cellStyle name="Comma [0] 5464" xfId="12982" hidden="1" xr:uid="{00000000-0005-0000-0000-0000D7320000}"/>
    <cellStyle name="Comma [0] 5465" xfId="13060" hidden="1" xr:uid="{00000000-0005-0000-0000-000025330000}"/>
    <cellStyle name="Comma [0] 5466" xfId="13001" hidden="1" xr:uid="{00000000-0005-0000-0000-0000EA320000}"/>
    <cellStyle name="Comma [0] 5467" xfId="12939" hidden="1" xr:uid="{00000000-0005-0000-0000-0000AC320000}"/>
    <cellStyle name="Comma [0] 5468" xfId="13067" hidden="1" xr:uid="{00000000-0005-0000-0000-00002C330000}"/>
    <cellStyle name="Comma [0] 5469" xfId="13069" hidden="1" xr:uid="{00000000-0005-0000-0000-00002E330000}"/>
    <cellStyle name="Comma [0] 547" xfId="3223" hidden="1" xr:uid="{00000000-0005-0000-0000-0000B80C0000}"/>
    <cellStyle name="Comma [0] 5470" xfId="13033" hidden="1" xr:uid="{00000000-0005-0000-0000-00000A330000}"/>
    <cellStyle name="Comma [0] 5471" xfId="13038" hidden="1" xr:uid="{00000000-0005-0000-0000-00000F330000}"/>
    <cellStyle name="Comma [0] 5472" xfId="12602" hidden="1" xr:uid="{00000000-0005-0000-0000-00005B310000}"/>
    <cellStyle name="Comma [0] 5473" xfId="13022" hidden="1" xr:uid="{00000000-0005-0000-0000-0000FF320000}"/>
    <cellStyle name="Comma [0] 5474" xfId="12927" hidden="1" xr:uid="{00000000-0005-0000-0000-0000A0320000}"/>
    <cellStyle name="Comma [0] 5475" xfId="13073" hidden="1" xr:uid="{00000000-0005-0000-0000-000032330000}"/>
    <cellStyle name="Comma [0] 5476" xfId="13020" hidden="1" xr:uid="{00000000-0005-0000-0000-0000FD320000}"/>
    <cellStyle name="Comma [0] 5477" xfId="12959" hidden="1" xr:uid="{00000000-0005-0000-0000-0000C0320000}"/>
    <cellStyle name="Comma [0] 5478" xfId="13077" hidden="1" xr:uid="{00000000-0005-0000-0000-000036330000}"/>
    <cellStyle name="Comma [0] 5479" xfId="13079" hidden="1" xr:uid="{00000000-0005-0000-0000-000038330000}"/>
    <cellStyle name="Comma [0] 548" xfId="3168" hidden="1" xr:uid="{00000000-0005-0000-0000-0000810C0000}"/>
    <cellStyle name="Comma [0] 5480" xfId="13047" hidden="1" xr:uid="{00000000-0005-0000-0000-000018330000}"/>
    <cellStyle name="Comma [0] 5481" xfId="13051" hidden="1" xr:uid="{00000000-0005-0000-0000-00001C330000}"/>
    <cellStyle name="Comma [0] 5482" xfId="12941" hidden="1" xr:uid="{00000000-0005-0000-0000-0000AE320000}"/>
    <cellStyle name="Comma [0] 5483" xfId="13039" hidden="1" xr:uid="{00000000-0005-0000-0000-000010330000}"/>
    <cellStyle name="Comma [0] 5484" xfId="12931" hidden="1" xr:uid="{00000000-0005-0000-0000-0000A4320000}"/>
    <cellStyle name="Comma [0] 5485" xfId="13083" hidden="1" xr:uid="{00000000-0005-0000-0000-00003C330000}"/>
    <cellStyle name="Comma [0] 5486" xfId="13037" hidden="1" xr:uid="{00000000-0005-0000-0000-00000E330000}"/>
    <cellStyle name="Comma [0] 5487" xfId="13006" hidden="1" xr:uid="{00000000-0005-0000-0000-0000EF320000}"/>
    <cellStyle name="Comma [0] 5488" xfId="13087" hidden="1" xr:uid="{00000000-0005-0000-0000-000040330000}"/>
    <cellStyle name="Comma [0] 5489" xfId="13089" hidden="1" xr:uid="{00000000-0005-0000-0000-000042330000}"/>
    <cellStyle name="Comma [0] 549" xfId="3221" hidden="1" xr:uid="{00000000-0005-0000-0000-0000B60C0000}"/>
    <cellStyle name="Comma [0] 5490" xfId="13075" hidden="1" xr:uid="{00000000-0005-0000-0000-000034330000}"/>
    <cellStyle name="Comma [0] 5491" xfId="13062" hidden="1" xr:uid="{00000000-0005-0000-0000-000027330000}"/>
    <cellStyle name="Comma [0] 5492" xfId="13086" hidden="1" xr:uid="{00000000-0005-0000-0000-00003F330000}"/>
    <cellStyle name="Comma [0] 5493" xfId="13052" hidden="1" xr:uid="{00000000-0005-0000-0000-00001D330000}"/>
    <cellStyle name="Comma [0] 5494" xfId="13024" hidden="1" xr:uid="{00000000-0005-0000-0000-000001330000}"/>
    <cellStyle name="Comma [0] 5495" xfId="13091" hidden="1" xr:uid="{00000000-0005-0000-0000-000044330000}"/>
    <cellStyle name="Comma [0] 5496" xfId="13048" hidden="1" xr:uid="{00000000-0005-0000-0000-000019330000}"/>
    <cellStyle name="Comma [0] 5497" xfId="13082" hidden="1" xr:uid="{00000000-0005-0000-0000-00003B330000}"/>
    <cellStyle name="Comma [0] 5498" xfId="13095" hidden="1" xr:uid="{00000000-0005-0000-0000-000048330000}"/>
    <cellStyle name="Comma [0] 5499" xfId="13097" hidden="1" xr:uid="{00000000-0005-0000-0000-00004A330000}"/>
    <cellStyle name="Comma [0] 55" xfId="2071" hidden="1" xr:uid="{00000000-0005-0000-0000-000038080000}"/>
    <cellStyle name="Comma [0] 550" xfId="3205" hidden="1" xr:uid="{00000000-0005-0000-0000-0000A60C0000}"/>
    <cellStyle name="Comma [0] 5500" xfId="12965" hidden="1" xr:uid="{00000000-0005-0000-0000-0000C6320000}"/>
    <cellStyle name="Comma [0] 5501" xfId="13085" hidden="1" xr:uid="{00000000-0005-0000-0000-00003E330000}"/>
    <cellStyle name="Comma [0] 5502" xfId="13025" hidden="1" xr:uid="{00000000-0005-0000-0000-000002330000}"/>
    <cellStyle name="Comma [0] 5503" xfId="13059" hidden="1" xr:uid="{00000000-0005-0000-0000-000024330000}"/>
    <cellStyle name="Comma [0] 5504" xfId="13072" hidden="1" xr:uid="{00000000-0005-0000-0000-000031330000}"/>
    <cellStyle name="Comma [0] 5505" xfId="13100" hidden="1" xr:uid="{00000000-0005-0000-0000-00004D330000}"/>
    <cellStyle name="Comma [0] 5506" xfId="13063" hidden="1" xr:uid="{00000000-0005-0000-0000-000028330000}"/>
    <cellStyle name="Comma [0] 5507" xfId="13023" hidden="1" xr:uid="{00000000-0005-0000-0000-000000330000}"/>
    <cellStyle name="Comma [0] 5508" xfId="13102" hidden="1" xr:uid="{00000000-0005-0000-0000-00004F330000}"/>
    <cellStyle name="Comma [0] 5509" xfId="13104" hidden="1" xr:uid="{00000000-0005-0000-0000-000051330000}"/>
    <cellStyle name="Comma [0] 551" xfId="3201" hidden="1" xr:uid="{00000000-0005-0000-0000-0000A20C0000}"/>
    <cellStyle name="Comma [0] 5510" xfId="12616" hidden="1" xr:uid="{00000000-0005-0000-0000-000069310000}"/>
    <cellStyle name="Comma [0] 5511" xfId="12613" hidden="1" xr:uid="{00000000-0005-0000-0000-000066310000}"/>
    <cellStyle name="Comma [0] 5512" xfId="13110" hidden="1" xr:uid="{00000000-0005-0000-0000-000057330000}"/>
    <cellStyle name="Comma [0] 5513" xfId="13116" hidden="1" xr:uid="{00000000-0005-0000-0000-00005D330000}"/>
    <cellStyle name="Comma [0] 5514" xfId="13118" hidden="1" xr:uid="{00000000-0005-0000-0000-00005F330000}"/>
    <cellStyle name="Comma [0] 5515" xfId="13109" hidden="1" xr:uid="{00000000-0005-0000-0000-000056330000}"/>
    <cellStyle name="Comma [0] 5516" xfId="13114" hidden="1" xr:uid="{00000000-0005-0000-0000-00005B330000}"/>
    <cellStyle name="Comma [0] 5517" xfId="13120" hidden="1" xr:uid="{00000000-0005-0000-0000-000061330000}"/>
    <cellStyle name="Comma [0] 5518" xfId="13122" hidden="1" xr:uid="{00000000-0005-0000-0000-000063330000}"/>
    <cellStyle name="Comma [0] 5519" xfId="12639" hidden="1" xr:uid="{00000000-0005-0000-0000-000080310000}"/>
    <cellStyle name="Comma [0] 552" xfId="3272" hidden="1" xr:uid="{00000000-0005-0000-0000-0000E90C0000}"/>
    <cellStyle name="Comma [0] 5520" xfId="12641" hidden="1" xr:uid="{00000000-0005-0000-0000-000082310000}"/>
    <cellStyle name="Comma [0] 5521" xfId="13133" hidden="1" xr:uid="{00000000-0005-0000-0000-00006E330000}"/>
    <cellStyle name="Comma [0] 5522" xfId="13142" hidden="1" xr:uid="{00000000-0005-0000-0000-000077330000}"/>
    <cellStyle name="Comma [0] 5523" xfId="13153" hidden="1" xr:uid="{00000000-0005-0000-0000-000082330000}"/>
    <cellStyle name="Comma [0] 5524" xfId="13159" hidden="1" xr:uid="{00000000-0005-0000-0000-000088330000}"/>
    <cellStyle name="Comma [0] 5525" xfId="13141" hidden="1" xr:uid="{00000000-0005-0000-0000-000076330000}"/>
    <cellStyle name="Comma [0] 5526" xfId="13151" hidden="1" xr:uid="{00000000-0005-0000-0000-000080330000}"/>
    <cellStyle name="Comma [0] 5527" xfId="13171" hidden="1" xr:uid="{00000000-0005-0000-0000-000094330000}"/>
    <cellStyle name="Comma [0] 5528" xfId="13173" hidden="1" xr:uid="{00000000-0005-0000-0000-000096330000}"/>
    <cellStyle name="Comma [0] 5529" xfId="13124" hidden="1" xr:uid="{00000000-0005-0000-0000-000065330000}"/>
    <cellStyle name="Comma [0] 553" xfId="3138" hidden="1" xr:uid="{00000000-0005-0000-0000-0000630C0000}"/>
    <cellStyle name="Comma [0] 5530" xfId="12621" hidden="1" xr:uid="{00000000-0005-0000-0000-00006E310000}"/>
    <cellStyle name="Comma [0] 5531" xfId="13127" hidden="1" xr:uid="{00000000-0005-0000-0000-000068330000}"/>
    <cellStyle name="Comma [0] 5532" xfId="12626" hidden="1" xr:uid="{00000000-0005-0000-0000-000073310000}"/>
    <cellStyle name="Comma [0] 5533" xfId="12610" hidden="1" xr:uid="{00000000-0005-0000-0000-000063310000}"/>
    <cellStyle name="Comma [0] 5534" xfId="13178" hidden="1" xr:uid="{00000000-0005-0000-0000-00009B330000}"/>
    <cellStyle name="Comma [0] 5535" xfId="12619" hidden="1" xr:uid="{00000000-0005-0000-0000-00006C310000}"/>
    <cellStyle name="Comma [0] 5536" xfId="12640" hidden="1" xr:uid="{00000000-0005-0000-0000-000081310000}"/>
    <cellStyle name="Comma [0] 5537" xfId="13190" hidden="1" xr:uid="{00000000-0005-0000-0000-0000A7330000}"/>
    <cellStyle name="Comma [0] 5538" xfId="13192" hidden="1" xr:uid="{00000000-0005-0000-0000-0000A9330000}"/>
    <cellStyle name="Comma [0] 5539" xfId="13181" hidden="1" xr:uid="{00000000-0005-0000-0000-00009E330000}"/>
    <cellStyle name="Comma [0] 554" xfId="3131" hidden="1" xr:uid="{00000000-0005-0000-0000-00005C0C0000}"/>
    <cellStyle name="Comma [0] 5540" xfId="13189" hidden="1" xr:uid="{00000000-0005-0000-0000-0000A6330000}"/>
    <cellStyle name="Comma [0] 5541" xfId="12623" hidden="1" xr:uid="{00000000-0005-0000-0000-000070310000}"/>
    <cellStyle name="Comma [0] 5542" xfId="13175" hidden="1" xr:uid="{00000000-0005-0000-0000-000098330000}"/>
    <cellStyle name="Comma [0] 5543" xfId="13208" hidden="1" xr:uid="{00000000-0005-0000-0000-0000B9330000}"/>
    <cellStyle name="Comma [0] 5544" xfId="13216" hidden="1" xr:uid="{00000000-0005-0000-0000-0000C1330000}"/>
    <cellStyle name="Comma [0] 5545" xfId="13125" hidden="1" xr:uid="{00000000-0005-0000-0000-000066330000}"/>
    <cellStyle name="Comma [0] 5546" xfId="13204" hidden="1" xr:uid="{00000000-0005-0000-0000-0000B5330000}"/>
    <cellStyle name="Comma [0] 5547" xfId="13225" hidden="1" xr:uid="{00000000-0005-0000-0000-0000CA330000}"/>
    <cellStyle name="Comma [0] 5548" xfId="13227" hidden="1" xr:uid="{00000000-0005-0000-0000-0000CC330000}"/>
    <cellStyle name="Comma [0] 5549" xfId="13186" hidden="1" xr:uid="{00000000-0005-0000-0000-0000A3330000}"/>
    <cellStyle name="Comma [0] 555" xfId="3280" hidden="1" xr:uid="{00000000-0005-0000-0000-0000F10C0000}"/>
    <cellStyle name="Comma [0] 5550" xfId="13131" hidden="1" xr:uid="{00000000-0005-0000-0000-00006C330000}"/>
    <cellStyle name="Comma [0] 5551" xfId="13184" hidden="1" xr:uid="{00000000-0005-0000-0000-0000A1330000}"/>
    <cellStyle name="Comma [0] 5552" xfId="13168" hidden="1" xr:uid="{00000000-0005-0000-0000-000091330000}"/>
    <cellStyle name="Comma [0] 5553" xfId="13164" hidden="1" xr:uid="{00000000-0005-0000-0000-00008D330000}"/>
    <cellStyle name="Comma [0] 5554" xfId="13235" hidden="1" xr:uid="{00000000-0005-0000-0000-0000D4330000}"/>
    <cellStyle name="Comma [0] 5555" xfId="13107" hidden="1" xr:uid="{00000000-0005-0000-0000-000054330000}"/>
    <cellStyle name="Comma [0] 5556" xfId="12589" hidden="1" xr:uid="{00000000-0005-0000-0000-00004E310000}"/>
    <cellStyle name="Comma [0] 5557" xfId="13243" hidden="1" xr:uid="{00000000-0005-0000-0000-0000DC330000}"/>
    <cellStyle name="Comma [0] 5558" xfId="13245" hidden="1" xr:uid="{00000000-0005-0000-0000-0000DE330000}"/>
    <cellStyle name="Comma [0] 5559" xfId="13194" hidden="1" xr:uid="{00000000-0005-0000-0000-0000AB330000}"/>
    <cellStyle name="Comma [0] 556" xfId="3282" hidden="1" xr:uid="{00000000-0005-0000-0000-0000F30C0000}"/>
    <cellStyle name="Comma [0] 5560" xfId="13170" hidden="1" xr:uid="{00000000-0005-0000-0000-000093330000}"/>
    <cellStyle name="Comma [0] 5561" xfId="13205" hidden="1" xr:uid="{00000000-0005-0000-0000-0000B6330000}"/>
    <cellStyle name="Comma [0] 5562" xfId="13137" hidden="1" xr:uid="{00000000-0005-0000-0000-000072330000}"/>
    <cellStyle name="Comma [0] 5563" xfId="13207" hidden="1" xr:uid="{00000000-0005-0000-0000-0000B8330000}"/>
    <cellStyle name="Comma [0] 5564" xfId="13252" hidden="1" xr:uid="{00000000-0005-0000-0000-0000E5330000}"/>
    <cellStyle name="Comma [0] 5565" xfId="13195" hidden="1" xr:uid="{00000000-0005-0000-0000-0000AC330000}"/>
    <cellStyle name="Comma [0] 5566" xfId="13152" hidden="1" xr:uid="{00000000-0005-0000-0000-000081330000}"/>
    <cellStyle name="Comma [0] 5567" xfId="13258" hidden="1" xr:uid="{00000000-0005-0000-0000-0000EB330000}"/>
    <cellStyle name="Comma [0] 5568" xfId="13260" hidden="1" xr:uid="{00000000-0005-0000-0000-0000ED330000}"/>
    <cellStyle name="Comma [0] 5569" xfId="13213" hidden="1" xr:uid="{00000000-0005-0000-0000-0000BE330000}"/>
    <cellStyle name="Comma [0] 557" xfId="3231" hidden="1" xr:uid="{00000000-0005-0000-0000-0000C00C0000}"/>
    <cellStyle name="Comma [0] 5570" xfId="13219" hidden="1" xr:uid="{00000000-0005-0000-0000-0000C4330000}"/>
    <cellStyle name="Comma [0] 5571" xfId="13106" hidden="1" xr:uid="{00000000-0005-0000-0000-000053330000}"/>
    <cellStyle name="Comma [0] 5572" xfId="13169" hidden="1" xr:uid="{00000000-0005-0000-0000-000092330000}"/>
    <cellStyle name="Comma [0] 5573" xfId="13177" hidden="1" xr:uid="{00000000-0005-0000-0000-00009A330000}"/>
    <cellStyle name="Comma [0] 5574" xfId="13266" hidden="1" xr:uid="{00000000-0005-0000-0000-0000F3330000}"/>
    <cellStyle name="Comma [0] 5575" xfId="13180" hidden="1" xr:uid="{00000000-0005-0000-0000-00009D330000}"/>
    <cellStyle name="Comma [0] 5576" xfId="13140" hidden="1" xr:uid="{00000000-0005-0000-0000-000075330000}"/>
    <cellStyle name="Comma [0] 5577" xfId="13271" hidden="1" xr:uid="{00000000-0005-0000-0000-0000F8330000}"/>
    <cellStyle name="Comma [0] 5578" xfId="13273" hidden="1" xr:uid="{00000000-0005-0000-0000-0000FA330000}"/>
    <cellStyle name="Comma [0] 5579" xfId="13232" hidden="1" xr:uid="{00000000-0005-0000-0000-0000D1330000}"/>
    <cellStyle name="Comma [0] 558" xfId="3207" hidden="1" xr:uid="{00000000-0005-0000-0000-0000A80C0000}"/>
    <cellStyle name="Comma [0] 5580" xfId="13238" hidden="1" xr:uid="{00000000-0005-0000-0000-0000D7330000}"/>
    <cellStyle name="Comma [0] 5581" xfId="13139" hidden="1" xr:uid="{00000000-0005-0000-0000-000074330000}"/>
    <cellStyle name="Comma [0] 5582" xfId="13220" hidden="1" xr:uid="{00000000-0005-0000-0000-0000C5330000}"/>
    <cellStyle name="Comma [0] 5583" xfId="13199" hidden="1" xr:uid="{00000000-0005-0000-0000-0000B0330000}"/>
    <cellStyle name="Comma [0] 5584" xfId="13277" hidden="1" xr:uid="{00000000-0005-0000-0000-0000FE330000}"/>
    <cellStyle name="Comma [0] 5585" xfId="13218" hidden="1" xr:uid="{00000000-0005-0000-0000-0000C3330000}"/>
    <cellStyle name="Comma [0] 5586" xfId="13156" hidden="1" xr:uid="{00000000-0005-0000-0000-000085330000}"/>
    <cellStyle name="Comma [0] 5587" xfId="13284" hidden="1" xr:uid="{00000000-0005-0000-0000-000005340000}"/>
    <cellStyle name="Comma [0] 5588" xfId="13286" hidden="1" xr:uid="{00000000-0005-0000-0000-000007340000}"/>
    <cellStyle name="Comma [0] 5589" xfId="13250" hidden="1" xr:uid="{00000000-0005-0000-0000-0000E3330000}"/>
    <cellStyle name="Comma [0] 559" xfId="3242" hidden="1" xr:uid="{00000000-0005-0000-0000-0000CB0C0000}"/>
    <cellStyle name="Comma [0] 5590" xfId="13255" hidden="1" xr:uid="{00000000-0005-0000-0000-0000E8330000}"/>
    <cellStyle name="Comma [0] 5591" xfId="12620" hidden="1" xr:uid="{00000000-0005-0000-0000-00006D310000}"/>
    <cellStyle name="Comma [0] 5592" xfId="13239" hidden="1" xr:uid="{00000000-0005-0000-0000-0000D8330000}"/>
    <cellStyle name="Comma [0] 5593" xfId="13144" hidden="1" xr:uid="{00000000-0005-0000-0000-000079330000}"/>
    <cellStyle name="Comma [0] 5594" xfId="13290" hidden="1" xr:uid="{00000000-0005-0000-0000-00000B340000}"/>
    <cellStyle name="Comma [0] 5595" xfId="13237" hidden="1" xr:uid="{00000000-0005-0000-0000-0000D6330000}"/>
    <cellStyle name="Comma [0] 5596" xfId="13176" hidden="1" xr:uid="{00000000-0005-0000-0000-000099330000}"/>
    <cellStyle name="Comma [0] 5597" xfId="13294" hidden="1" xr:uid="{00000000-0005-0000-0000-00000F340000}"/>
    <cellStyle name="Comma [0] 5598" xfId="13296" hidden="1" xr:uid="{00000000-0005-0000-0000-000011340000}"/>
    <cellStyle name="Comma [0] 5599" xfId="13264" hidden="1" xr:uid="{00000000-0005-0000-0000-0000F1330000}"/>
    <cellStyle name="Comma [0] 56" xfId="2271" hidden="1" xr:uid="{00000000-0005-0000-0000-000000090000}"/>
    <cellStyle name="Comma [0] 560" xfId="3174" hidden="1" xr:uid="{00000000-0005-0000-0000-0000870C0000}"/>
    <cellStyle name="Comma [0] 5600" xfId="13268" hidden="1" xr:uid="{00000000-0005-0000-0000-0000F5330000}"/>
    <cellStyle name="Comma [0] 5601" xfId="13158" hidden="1" xr:uid="{00000000-0005-0000-0000-000087330000}"/>
    <cellStyle name="Comma [0] 5602" xfId="13256" hidden="1" xr:uid="{00000000-0005-0000-0000-0000E9330000}"/>
    <cellStyle name="Comma [0] 5603" xfId="13148" hidden="1" xr:uid="{00000000-0005-0000-0000-00007D330000}"/>
    <cellStyle name="Comma [0] 5604" xfId="13300" hidden="1" xr:uid="{00000000-0005-0000-0000-000015340000}"/>
    <cellStyle name="Comma [0] 5605" xfId="13254" hidden="1" xr:uid="{00000000-0005-0000-0000-0000E7330000}"/>
    <cellStyle name="Comma [0] 5606" xfId="13223" hidden="1" xr:uid="{00000000-0005-0000-0000-0000C8330000}"/>
    <cellStyle name="Comma [0] 5607" xfId="13304" hidden="1" xr:uid="{00000000-0005-0000-0000-000019340000}"/>
    <cellStyle name="Comma [0] 5608" xfId="13306" hidden="1" xr:uid="{00000000-0005-0000-0000-00001B340000}"/>
    <cellStyle name="Comma [0] 5609" xfId="13292" hidden="1" xr:uid="{00000000-0005-0000-0000-00000D340000}"/>
    <cellStyle name="Comma [0] 561" xfId="3244" hidden="1" xr:uid="{00000000-0005-0000-0000-0000CD0C0000}"/>
    <cellStyle name="Comma [0] 5610" xfId="13279" hidden="1" xr:uid="{00000000-0005-0000-0000-000000340000}"/>
    <cellStyle name="Comma [0] 5611" xfId="13303" hidden="1" xr:uid="{00000000-0005-0000-0000-000018340000}"/>
    <cellStyle name="Comma [0] 5612" xfId="13269" hidden="1" xr:uid="{00000000-0005-0000-0000-0000F6330000}"/>
    <cellStyle name="Comma [0] 5613" xfId="13241" hidden="1" xr:uid="{00000000-0005-0000-0000-0000DA330000}"/>
    <cellStyle name="Comma [0] 5614" xfId="13308" hidden="1" xr:uid="{00000000-0005-0000-0000-00001D340000}"/>
    <cellStyle name="Comma [0] 5615" xfId="13265" hidden="1" xr:uid="{00000000-0005-0000-0000-0000F2330000}"/>
    <cellStyle name="Comma [0] 5616" xfId="13299" hidden="1" xr:uid="{00000000-0005-0000-0000-000014340000}"/>
    <cellStyle name="Comma [0] 5617" xfId="13312" hidden="1" xr:uid="{00000000-0005-0000-0000-000021340000}"/>
    <cellStyle name="Comma [0] 5618" xfId="13314" hidden="1" xr:uid="{00000000-0005-0000-0000-000023340000}"/>
    <cellStyle name="Comma [0] 5619" xfId="13182" hidden="1" xr:uid="{00000000-0005-0000-0000-00009F330000}"/>
    <cellStyle name="Comma [0] 562" xfId="3289" hidden="1" xr:uid="{00000000-0005-0000-0000-0000FA0C0000}"/>
    <cellStyle name="Comma [0] 5620" xfId="13302" hidden="1" xr:uid="{00000000-0005-0000-0000-000017340000}"/>
    <cellStyle name="Comma [0] 5621" xfId="13242" hidden="1" xr:uid="{00000000-0005-0000-0000-0000DB330000}"/>
    <cellStyle name="Comma [0] 5622" xfId="13276" hidden="1" xr:uid="{00000000-0005-0000-0000-0000FD330000}"/>
    <cellStyle name="Comma [0] 5623" xfId="13289" hidden="1" xr:uid="{00000000-0005-0000-0000-00000A340000}"/>
    <cellStyle name="Comma [0] 5624" xfId="13317" hidden="1" xr:uid="{00000000-0005-0000-0000-000026340000}"/>
    <cellStyle name="Comma [0] 5625" xfId="13280" hidden="1" xr:uid="{00000000-0005-0000-0000-000001340000}"/>
    <cellStyle name="Comma [0] 5626" xfId="13240" hidden="1" xr:uid="{00000000-0005-0000-0000-0000D9330000}"/>
    <cellStyle name="Comma [0] 5627" xfId="13319" hidden="1" xr:uid="{00000000-0005-0000-0000-000028340000}"/>
    <cellStyle name="Comma [0] 5628" xfId="13321" hidden="1" xr:uid="{00000000-0005-0000-0000-00002A340000}"/>
    <cellStyle name="Comma [0] 5629" xfId="12674" hidden="1" xr:uid="{00000000-0005-0000-0000-0000A3310000}"/>
    <cellStyle name="Comma [0] 563" xfId="3232" hidden="1" xr:uid="{00000000-0005-0000-0000-0000C10C0000}"/>
    <cellStyle name="Comma [0] 5630" xfId="12630" hidden="1" xr:uid="{00000000-0005-0000-0000-000077310000}"/>
    <cellStyle name="Comma [0] 5631" xfId="13327" hidden="1" xr:uid="{00000000-0005-0000-0000-000030340000}"/>
    <cellStyle name="Comma [0] 5632" xfId="13333" hidden="1" xr:uid="{00000000-0005-0000-0000-000036340000}"/>
    <cellStyle name="Comma [0] 5633" xfId="13335" hidden="1" xr:uid="{00000000-0005-0000-0000-000038340000}"/>
    <cellStyle name="Comma [0] 5634" xfId="13326" hidden="1" xr:uid="{00000000-0005-0000-0000-00002F340000}"/>
    <cellStyle name="Comma [0] 5635" xfId="13331" hidden="1" xr:uid="{00000000-0005-0000-0000-000034340000}"/>
    <cellStyle name="Comma [0] 5636" xfId="13337" hidden="1" xr:uid="{00000000-0005-0000-0000-00003A340000}"/>
    <cellStyle name="Comma [0] 5637" xfId="13339" hidden="1" xr:uid="{00000000-0005-0000-0000-00003C340000}"/>
    <cellStyle name="Comma [0] 5638" xfId="12631" hidden="1" xr:uid="{00000000-0005-0000-0000-000078310000}"/>
    <cellStyle name="Comma [0] 5639" xfId="12609" hidden="1" xr:uid="{00000000-0005-0000-0000-000062310000}"/>
    <cellStyle name="Comma [0] 564" xfId="3189" hidden="1" xr:uid="{00000000-0005-0000-0000-0000960C0000}"/>
    <cellStyle name="Comma [0] 5640" xfId="13350" hidden="1" xr:uid="{00000000-0005-0000-0000-000047340000}"/>
    <cellStyle name="Comma [0] 5641" xfId="13359" hidden="1" xr:uid="{00000000-0005-0000-0000-000050340000}"/>
    <cellStyle name="Comma [0] 5642" xfId="13370" hidden="1" xr:uid="{00000000-0005-0000-0000-00005B340000}"/>
    <cellStyle name="Comma [0] 5643" xfId="13376" hidden="1" xr:uid="{00000000-0005-0000-0000-000061340000}"/>
    <cellStyle name="Comma [0] 5644" xfId="13358" hidden="1" xr:uid="{00000000-0005-0000-0000-00004F340000}"/>
    <cellStyle name="Comma [0] 5645" xfId="13368" hidden="1" xr:uid="{00000000-0005-0000-0000-000059340000}"/>
    <cellStyle name="Comma [0] 5646" xfId="13388" hidden="1" xr:uid="{00000000-0005-0000-0000-00006D340000}"/>
    <cellStyle name="Comma [0] 5647" xfId="13390" hidden="1" xr:uid="{00000000-0005-0000-0000-00006F340000}"/>
    <cellStyle name="Comma [0] 5648" xfId="13341" hidden="1" xr:uid="{00000000-0005-0000-0000-00003E340000}"/>
    <cellStyle name="Comma [0] 5649" xfId="12597" hidden="1" xr:uid="{00000000-0005-0000-0000-000056310000}"/>
    <cellStyle name="Comma [0] 565" xfId="3295" hidden="1" xr:uid="{00000000-0005-0000-0000-0000000D0000}"/>
    <cellStyle name="Comma [0] 5650" xfId="13344" hidden="1" xr:uid="{00000000-0005-0000-0000-000041340000}"/>
    <cellStyle name="Comma [0] 5651" xfId="12608" hidden="1" xr:uid="{00000000-0005-0000-0000-000061310000}"/>
    <cellStyle name="Comma [0] 5652" xfId="12607" hidden="1" xr:uid="{00000000-0005-0000-0000-000060310000}"/>
    <cellStyle name="Comma [0] 5653" xfId="13395" hidden="1" xr:uid="{00000000-0005-0000-0000-000074340000}"/>
    <cellStyle name="Comma [0] 5654" xfId="12683" hidden="1" xr:uid="{00000000-0005-0000-0000-0000AC310000}"/>
    <cellStyle name="Comma [0] 5655" xfId="12884" hidden="1" xr:uid="{00000000-0005-0000-0000-000075320000}"/>
    <cellStyle name="Comma [0] 5656" xfId="13407" hidden="1" xr:uid="{00000000-0005-0000-0000-000080340000}"/>
    <cellStyle name="Comma [0] 5657" xfId="13409" hidden="1" xr:uid="{00000000-0005-0000-0000-000082340000}"/>
    <cellStyle name="Comma [0] 5658" xfId="13398" hidden="1" xr:uid="{00000000-0005-0000-0000-000077340000}"/>
    <cellStyle name="Comma [0] 5659" xfId="13406" hidden="1" xr:uid="{00000000-0005-0000-0000-00007F340000}"/>
    <cellStyle name="Comma [0] 566" xfId="3297" hidden="1" xr:uid="{00000000-0005-0000-0000-0000020D0000}"/>
    <cellStyle name="Comma [0] 5660" xfId="12893" hidden="1" xr:uid="{00000000-0005-0000-0000-00007E320000}"/>
    <cellStyle name="Comma [0] 5661" xfId="13392" hidden="1" xr:uid="{00000000-0005-0000-0000-000071340000}"/>
    <cellStyle name="Comma [0] 5662" xfId="13425" hidden="1" xr:uid="{00000000-0005-0000-0000-000092340000}"/>
    <cellStyle name="Comma [0] 5663" xfId="13433" hidden="1" xr:uid="{00000000-0005-0000-0000-00009A340000}"/>
    <cellStyle name="Comma [0] 5664" xfId="13342" hidden="1" xr:uid="{00000000-0005-0000-0000-00003F340000}"/>
    <cellStyle name="Comma [0] 5665" xfId="13421" hidden="1" xr:uid="{00000000-0005-0000-0000-00008E340000}"/>
    <cellStyle name="Comma [0] 5666" xfId="13442" hidden="1" xr:uid="{00000000-0005-0000-0000-0000A3340000}"/>
    <cellStyle name="Comma [0] 5667" xfId="13444" hidden="1" xr:uid="{00000000-0005-0000-0000-0000A5340000}"/>
    <cellStyle name="Comma [0] 5668" xfId="13403" hidden="1" xr:uid="{00000000-0005-0000-0000-00007C340000}"/>
    <cellStyle name="Comma [0] 5669" xfId="13348" hidden="1" xr:uid="{00000000-0005-0000-0000-000045340000}"/>
    <cellStyle name="Comma [0] 567" xfId="3250" hidden="1" xr:uid="{00000000-0005-0000-0000-0000D30C0000}"/>
    <cellStyle name="Comma [0] 5670" xfId="13401" hidden="1" xr:uid="{00000000-0005-0000-0000-00007A340000}"/>
    <cellStyle name="Comma [0] 5671" xfId="13385" hidden="1" xr:uid="{00000000-0005-0000-0000-00006A340000}"/>
    <cellStyle name="Comma [0] 5672" xfId="13381" hidden="1" xr:uid="{00000000-0005-0000-0000-000066340000}"/>
    <cellStyle name="Comma [0] 5673" xfId="13452" hidden="1" xr:uid="{00000000-0005-0000-0000-0000AD340000}"/>
    <cellStyle name="Comma [0] 5674" xfId="13324" hidden="1" xr:uid="{00000000-0005-0000-0000-00002D340000}"/>
    <cellStyle name="Comma [0] 5675" xfId="12632" hidden="1" xr:uid="{00000000-0005-0000-0000-000079310000}"/>
    <cellStyle name="Comma [0] 5676" xfId="13460" hidden="1" xr:uid="{00000000-0005-0000-0000-0000B5340000}"/>
    <cellStyle name="Comma [0] 5677" xfId="13462" hidden="1" xr:uid="{00000000-0005-0000-0000-0000B7340000}"/>
    <cellStyle name="Comma [0] 5678" xfId="13411" hidden="1" xr:uid="{00000000-0005-0000-0000-000084340000}"/>
    <cellStyle name="Comma [0] 5679" xfId="13387" hidden="1" xr:uid="{00000000-0005-0000-0000-00006C340000}"/>
    <cellStyle name="Comma [0] 568" xfId="3256" hidden="1" xr:uid="{00000000-0005-0000-0000-0000D90C0000}"/>
    <cellStyle name="Comma [0] 5680" xfId="13422" hidden="1" xr:uid="{00000000-0005-0000-0000-00008F340000}"/>
    <cellStyle name="Comma [0] 5681" xfId="13354" hidden="1" xr:uid="{00000000-0005-0000-0000-00004B340000}"/>
    <cellStyle name="Comma [0] 5682" xfId="13424" hidden="1" xr:uid="{00000000-0005-0000-0000-000091340000}"/>
    <cellStyle name="Comma [0] 5683" xfId="13469" hidden="1" xr:uid="{00000000-0005-0000-0000-0000BE340000}"/>
    <cellStyle name="Comma [0] 5684" xfId="13412" hidden="1" xr:uid="{00000000-0005-0000-0000-000085340000}"/>
    <cellStyle name="Comma [0] 5685" xfId="13369" hidden="1" xr:uid="{00000000-0005-0000-0000-00005A340000}"/>
    <cellStyle name="Comma [0] 5686" xfId="13475" hidden="1" xr:uid="{00000000-0005-0000-0000-0000C4340000}"/>
    <cellStyle name="Comma [0] 5687" xfId="13477" hidden="1" xr:uid="{00000000-0005-0000-0000-0000C6340000}"/>
    <cellStyle name="Comma [0] 5688" xfId="13430" hidden="1" xr:uid="{00000000-0005-0000-0000-000097340000}"/>
    <cellStyle name="Comma [0] 5689" xfId="13436" hidden="1" xr:uid="{00000000-0005-0000-0000-00009D340000}"/>
    <cellStyle name="Comma [0] 569" xfId="3137" hidden="1" xr:uid="{00000000-0005-0000-0000-0000620C0000}"/>
    <cellStyle name="Comma [0] 5690" xfId="13323" hidden="1" xr:uid="{00000000-0005-0000-0000-00002C340000}"/>
    <cellStyle name="Comma [0] 5691" xfId="13386" hidden="1" xr:uid="{00000000-0005-0000-0000-00006B340000}"/>
    <cellStyle name="Comma [0] 5692" xfId="13394" hidden="1" xr:uid="{00000000-0005-0000-0000-000073340000}"/>
    <cellStyle name="Comma [0] 5693" xfId="13483" hidden="1" xr:uid="{00000000-0005-0000-0000-0000CC340000}"/>
    <cellStyle name="Comma [0] 5694" xfId="13397" hidden="1" xr:uid="{00000000-0005-0000-0000-000076340000}"/>
    <cellStyle name="Comma [0] 5695" xfId="13357" hidden="1" xr:uid="{00000000-0005-0000-0000-00004E340000}"/>
    <cellStyle name="Comma [0] 5696" xfId="13488" hidden="1" xr:uid="{00000000-0005-0000-0000-0000D1340000}"/>
    <cellStyle name="Comma [0] 5697" xfId="13490" hidden="1" xr:uid="{00000000-0005-0000-0000-0000D3340000}"/>
    <cellStyle name="Comma [0] 5698" xfId="13449" hidden="1" xr:uid="{00000000-0005-0000-0000-0000AA340000}"/>
    <cellStyle name="Comma [0] 5699" xfId="13455" hidden="1" xr:uid="{00000000-0005-0000-0000-0000B0340000}"/>
    <cellStyle name="Comma [0] 57" xfId="2041" hidden="1" xr:uid="{00000000-0005-0000-0000-00001A080000}"/>
    <cellStyle name="Comma [0] 570" xfId="3206" hidden="1" xr:uid="{00000000-0005-0000-0000-0000A70C0000}"/>
    <cellStyle name="Comma [0] 5700" xfId="13356" hidden="1" xr:uid="{00000000-0005-0000-0000-00004D340000}"/>
    <cellStyle name="Comma [0] 5701" xfId="13437" hidden="1" xr:uid="{00000000-0005-0000-0000-00009E340000}"/>
    <cellStyle name="Comma [0] 5702" xfId="13416" hidden="1" xr:uid="{00000000-0005-0000-0000-000089340000}"/>
    <cellStyle name="Comma [0] 5703" xfId="13494" hidden="1" xr:uid="{00000000-0005-0000-0000-0000D7340000}"/>
    <cellStyle name="Comma [0] 5704" xfId="13435" hidden="1" xr:uid="{00000000-0005-0000-0000-00009C340000}"/>
    <cellStyle name="Comma [0] 5705" xfId="13373" hidden="1" xr:uid="{00000000-0005-0000-0000-00005E340000}"/>
    <cellStyle name="Comma [0] 5706" xfId="13501" hidden="1" xr:uid="{00000000-0005-0000-0000-0000DE340000}"/>
    <cellStyle name="Comma [0] 5707" xfId="13503" hidden="1" xr:uid="{00000000-0005-0000-0000-0000E0340000}"/>
    <cellStyle name="Comma [0] 5708" xfId="13467" hidden="1" xr:uid="{00000000-0005-0000-0000-0000BC340000}"/>
    <cellStyle name="Comma [0] 5709" xfId="13472" hidden="1" xr:uid="{00000000-0005-0000-0000-0000C1340000}"/>
    <cellStyle name="Comma [0] 571" xfId="3214" hidden="1" xr:uid="{00000000-0005-0000-0000-0000AF0C0000}"/>
    <cellStyle name="Comma [0] 5710" xfId="12902" hidden="1" xr:uid="{00000000-0005-0000-0000-000087320000}"/>
    <cellStyle name="Comma [0] 5711" xfId="13456" hidden="1" xr:uid="{00000000-0005-0000-0000-0000B1340000}"/>
    <cellStyle name="Comma [0] 5712" xfId="13361" hidden="1" xr:uid="{00000000-0005-0000-0000-000052340000}"/>
    <cellStyle name="Comma [0] 5713" xfId="13507" hidden="1" xr:uid="{00000000-0005-0000-0000-0000E4340000}"/>
    <cellStyle name="Comma [0] 5714" xfId="13454" hidden="1" xr:uid="{00000000-0005-0000-0000-0000AF340000}"/>
    <cellStyle name="Comma [0] 5715" xfId="13393" hidden="1" xr:uid="{00000000-0005-0000-0000-000072340000}"/>
    <cellStyle name="Comma [0] 5716" xfId="13511" hidden="1" xr:uid="{00000000-0005-0000-0000-0000E8340000}"/>
    <cellStyle name="Comma [0] 5717" xfId="13513" hidden="1" xr:uid="{00000000-0005-0000-0000-0000EA340000}"/>
    <cellStyle name="Comma [0] 5718" xfId="13481" hidden="1" xr:uid="{00000000-0005-0000-0000-0000CA340000}"/>
    <cellStyle name="Comma [0] 5719" xfId="13485" hidden="1" xr:uid="{00000000-0005-0000-0000-0000CE340000}"/>
    <cellStyle name="Comma [0] 572" xfId="3303" hidden="1" xr:uid="{00000000-0005-0000-0000-0000080D0000}"/>
    <cellStyle name="Comma [0] 5720" xfId="13375" hidden="1" xr:uid="{00000000-0005-0000-0000-000060340000}"/>
    <cellStyle name="Comma [0] 5721" xfId="13473" hidden="1" xr:uid="{00000000-0005-0000-0000-0000C2340000}"/>
    <cellStyle name="Comma [0] 5722" xfId="13365" hidden="1" xr:uid="{00000000-0005-0000-0000-000056340000}"/>
    <cellStyle name="Comma [0] 5723" xfId="13517" hidden="1" xr:uid="{00000000-0005-0000-0000-0000EE340000}"/>
    <cellStyle name="Comma [0] 5724" xfId="13471" hidden="1" xr:uid="{00000000-0005-0000-0000-0000C0340000}"/>
    <cellStyle name="Comma [0] 5725" xfId="13440" hidden="1" xr:uid="{00000000-0005-0000-0000-0000A1340000}"/>
    <cellStyle name="Comma [0] 5726" xfId="13521" hidden="1" xr:uid="{00000000-0005-0000-0000-0000F2340000}"/>
    <cellStyle name="Comma [0] 5727" xfId="13523" hidden="1" xr:uid="{00000000-0005-0000-0000-0000F4340000}"/>
    <cellStyle name="Comma [0] 5728" xfId="13509" hidden="1" xr:uid="{00000000-0005-0000-0000-0000E6340000}"/>
    <cellStyle name="Comma [0] 5729" xfId="13496" hidden="1" xr:uid="{00000000-0005-0000-0000-0000D9340000}"/>
    <cellStyle name="Comma [0] 573" xfId="3217" hidden="1" xr:uid="{00000000-0005-0000-0000-0000B20C0000}"/>
    <cellStyle name="Comma [0] 5730" xfId="13520" hidden="1" xr:uid="{00000000-0005-0000-0000-0000F1340000}"/>
    <cellStyle name="Comma [0] 5731" xfId="13486" hidden="1" xr:uid="{00000000-0005-0000-0000-0000CF340000}"/>
    <cellStyle name="Comma [0] 5732" xfId="13458" hidden="1" xr:uid="{00000000-0005-0000-0000-0000B3340000}"/>
    <cellStyle name="Comma [0] 5733" xfId="13525" hidden="1" xr:uid="{00000000-0005-0000-0000-0000F6340000}"/>
    <cellStyle name="Comma [0] 5734" xfId="13482" hidden="1" xr:uid="{00000000-0005-0000-0000-0000CB340000}"/>
    <cellStyle name="Comma [0] 5735" xfId="13516" hidden="1" xr:uid="{00000000-0005-0000-0000-0000ED340000}"/>
    <cellStyle name="Comma [0] 5736" xfId="13529" hidden="1" xr:uid="{00000000-0005-0000-0000-0000FA340000}"/>
    <cellStyle name="Comma [0] 5737" xfId="13531" hidden="1" xr:uid="{00000000-0005-0000-0000-0000FC340000}"/>
    <cellStyle name="Comma [0] 5738" xfId="13399" hidden="1" xr:uid="{00000000-0005-0000-0000-000078340000}"/>
    <cellStyle name="Comma [0] 5739" xfId="13519" hidden="1" xr:uid="{00000000-0005-0000-0000-0000F0340000}"/>
    <cellStyle name="Comma [0] 574" xfId="3177" hidden="1" xr:uid="{00000000-0005-0000-0000-00008A0C0000}"/>
    <cellStyle name="Comma [0] 5740" xfId="13459" hidden="1" xr:uid="{00000000-0005-0000-0000-0000B4340000}"/>
    <cellStyle name="Comma [0] 5741" xfId="13493" hidden="1" xr:uid="{00000000-0005-0000-0000-0000D6340000}"/>
    <cellStyle name="Comma [0] 5742" xfId="13506" hidden="1" xr:uid="{00000000-0005-0000-0000-0000E3340000}"/>
    <cellStyle name="Comma [0] 5743" xfId="13534" hidden="1" xr:uid="{00000000-0005-0000-0000-0000FF340000}"/>
    <cellStyle name="Comma [0] 5744" xfId="13497" hidden="1" xr:uid="{00000000-0005-0000-0000-0000DA340000}"/>
    <cellStyle name="Comma [0] 5745" xfId="13457" hidden="1" xr:uid="{00000000-0005-0000-0000-0000B2340000}"/>
    <cellStyle name="Comma [0] 5746" xfId="13536" hidden="1" xr:uid="{00000000-0005-0000-0000-000001350000}"/>
    <cellStyle name="Comma [0] 5747" xfId="13538" hidden="1" xr:uid="{00000000-0005-0000-0000-000003350000}"/>
    <cellStyle name="Comma [0] 5748" xfId="11156" hidden="1" xr:uid="{00000000-0005-0000-0000-0000B52B0000}"/>
    <cellStyle name="Comma [0] 5749" xfId="11172" hidden="1" xr:uid="{00000000-0005-0000-0000-0000C52B0000}"/>
    <cellStyle name="Comma [0] 575" xfId="3308" hidden="1" xr:uid="{00000000-0005-0000-0000-00000D0D0000}"/>
    <cellStyle name="Comma [0] 5750" xfId="11176" hidden="1" xr:uid="{00000000-0005-0000-0000-0000C92B0000}"/>
    <cellStyle name="Comma [0] 5751" xfId="13543" hidden="1" xr:uid="{00000000-0005-0000-0000-000008350000}"/>
    <cellStyle name="Comma [0] 5752" xfId="13545" hidden="1" xr:uid="{00000000-0005-0000-0000-00000A350000}"/>
    <cellStyle name="Comma [0] 5753" xfId="11171" hidden="1" xr:uid="{00000000-0005-0000-0000-0000C42B0000}"/>
    <cellStyle name="Comma [0] 5754" xfId="13541" hidden="1" xr:uid="{00000000-0005-0000-0000-000006350000}"/>
    <cellStyle name="Comma [0] 5755" xfId="13547" hidden="1" xr:uid="{00000000-0005-0000-0000-00000C350000}"/>
    <cellStyle name="Comma [0] 5756" xfId="13549" hidden="1" xr:uid="{00000000-0005-0000-0000-00000E350000}"/>
    <cellStyle name="Comma [0] 5757" xfId="11164" hidden="1" xr:uid="{00000000-0005-0000-0000-0000BD2B0000}"/>
    <cellStyle name="Comma [0] 5758" xfId="12586" hidden="1" xr:uid="{00000000-0005-0000-0000-00004B310000}"/>
    <cellStyle name="Comma [0] 5759" xfId="13560" hidden="1" xr:uid="{00000000-0005-0000-0000-000019350000}"/>
    <cellStyle name="Comma [0] 576" xfId="3310" hidden="1" xr:uid="{00000000-0005-0000-0000-00000F0D0000}"/>
    <cellStyle name="Comma [0] 5760" xfId="13569" hidden="1" xr:uid="{00000000-0005-0000-0000-000022350000}"/>
    <cellStyle name="Comma [0] 5761" xfId="13580" hidden="1" xr:uid="{00000000-0005-0000-0000-00002D350000}"/>
    <cellStyle name="Comma [0] 5762" xfId="13586" hidden="1" xr:uid="{00000000-0005-0000-0000-000033350000}"/>
    <cellStyle name="Comma [0] 5763" xfId="13568" hidden="1" xr:uid="{00000000-0005-0000-0000-000021350000}"/>
    <cellStyle name="Comma [0] 5764" xfId="13578" hidden="1" xr:uid="{00000000-0005-0000-0000-00002B350000}"/>
    <cellStyle name="Comma [0] 5765" xfId="13598" hidden="1" xr:uid="{00000000-0005-0000-0000-00003F350000}"/>
    <cellStyle name="Comma [0] 5766" xfId="13600" hidden="1" xr:uid="{00000000-0005-0000-0000-000041350000}"/>
    <cellStyle name="Comma [0] 5767" xfId="13551" hidden="1" xr:uid="{00000000-0005-0000-0000-000010350000}"/>
    <cellStyle name="Comma [0] 5768" xfId="11207" hidden="1" xr:uid="{00000000-0005-0000-0000-0000E82B0000}"/>
    <cellStyle name="Comma [0] 5769" xfId="13554" hidden="1" xr:uid="{00000000-0005-0000-0000-000013350000}"/>
    <cellStyle name="Comma [0] 577" xfId="3269" hidden="1" xr:uid="{00000000-0005-0000-0000-0000E60C0000}"/>
    <cellStyle name="Comma [0] 5770" xfId="11161" hidden="1" xr:uid="{00000000-0005-0000-0000-0000BA2B0000}"/>
    <cellStyle name="Comma [0] 5771" xfId="11163" hidden="1" xr:uid="{00000000-0005-0000-0000-0000BC2B0000}"/>
    <cellStyle name="Comma [0] 5772" xfId="13605" hidden="1" xr:uid="{00000000-0005-0000-0000-000046350000}"/>
    <cellStyle name="Comma [0] 5773" xfId="12587" hidden="1" xr:uid="{00000000-0005-0000-0000-00004C310000}"/>
    <cellStyle name="Comma [0] 5774" xfId="11421" hidden="1" xr:uid="{00000000-0005-0000-0000-0000BE2C0000}"/>
    <cellStyle name="Comma [0] 5775" xfId="13617" hidden="1" xr:uid="{00000000-0005-0000-0000-000052350000}"/>
    <cellStyle name="Comma [0] 5776" xfId="13619" hidden="1" xr:uid="{00000000-0005-0000-0000-000054350000}"/>
    <cellStyle name="Comma [0] 5777" xfId="13608" hidden="1" xr:uid="{00000000-0005-0000-0000-000049350000}"/>
    <cellStyle name="Comma [0] 5778" xfId="13616" hidden="1" xr:uid="{00000000-0005-0000-0000-000051350000}"/>
    <cellStyle name="Comma [0] 5779" xfId="11160" hidden="1" xr:uid="{00000000-0005-0000-0000-0000B92B0000}"/>
    <cellStyle name="Comma [0] 578" xfId="3275" hidden="1" xr:uid="{00000000-0005-0000-0000-0000EC0C0000}"/>
    <cellStyle name="Comma [0] 5780" xfId="13602" hidden="1" xr:uid="{00000000-0005-0000-0000-000043350000}"/>
    <cellStyle name="Comma [0] 5781" xfId="13635" hidden="1" xr:uid="{00000000-0005-0000-0000-000064350000}"/>
    <cellStyle name="Comma [0] 5782" xfId="13643" hidden="1" xr:uid="{00000000-0005-0000-0000-00006C350000}"/>
    <cellStyle name="Comma [0] 5783" xfId="13552" hidden="1" xr:uid="{00000000-0005-0000-0000-000011350000}"/>
    <cellStyle name="Comma [0] 5784" xfId="13631" hidden="1" xr:uid="{00000000-0005-0000-0000-000060350000}"/>
    <cellStyle name="Comma [0] 5785" xfId="13652" hidden="1" xr:uid="{00000000-0005-0000-0000-000075350000}"/>
    <cellStyle name="Comma [0] 5786" xfId="13654" hidden="1" xr:uid="{00000000-0005-0000-0000-000077350000}"/>
    <cellStyle name="Comma [0] 5787" xfId="13613" hidden="1" xr:uid="{00000000-0005-0000-0000-00004E350000}"/>
    <cellStyle name="Comma [0] 5788" xfId="13558" hidden="1" xr:uid="{00000000-0005-0000-0000-000017350000}"/>
    <cellStyle name="Comma [0] 5789" xfId="13611" hidden="1" xr:uid="{00000000-0005-0000-0000-00004C350000}"/>
    <cellStyle name="Comma [0] 579" xfId="3176" hidden="1" xr:uid="{00000000-0005-0000-0000-0000890C0000}"/>
    <cellStyle name="Comma [0] 5790" xfId="13595" hidden="1" xr:uid="{00000000-0005-0000-0000-00003C350000}"/>
    <cellStyle name="Comma [0] 5791" xfId="13591" hidden="1" xr:uid="{00000000-0005-0000-0000-000038350000}"/>
    <cellStyle name="Comma [0] 5792" xfId="13662" hidden="1" xr:uid="{00000000-0005-0000-0000-00007F350000}"/>
    <cellStyle name="Comma [0] 5793" xfId="11168" hidden="1" xr:uid="{00000000-0005-0000-0000-0000C12B0000}"/>
    <cellStyle name="Comma [0] 5794" xfId="11174" hidden="1" xr:uid="{00000000-0005-0000-0000-0000C72B0000}"/>
    <cellStyle name="Comma [0] 5795" xfId="13670" hidden="1" xr:uid="{00000000-0005-0000-0000-000087350000}"/>
    <cellStyle name="Comma [0] 5796" xfId="13672" hidden="1" xr:uid="{00000000-0005-0000-0000-000089350000}"/>
    <cellStyle name="Comma [0] 5797" xfId="13621" hidden="1" xr:uid="{00000000-0005-0000-0000-000056350000}"/>
    <cellStyle name="Comma [0] 5798" xfId="13597" hidden="1" xr:uid="{00000000-0005-0000-0000-00003E350000}"/>
    <cellStyle name="Comma [0] 5799" xfId="13632" hidden="1" xr:uid="{00000000-0005-0000-0000-000061350000}"/>
    <cellStyle name="Comma [0] 58" xfId="2074" hidden="1" xr:uid="{00000000-0005-0000-0000-00003B080000}"/>
    <cellStyle name="Comma [0] 580" xfId="3257" hidden="1" xr:uid="{00000000-0005-0000-0000-0000DA0C0000}"/>
    <cellStyle name="Comma [0] 5800" xfId="13564" hidden="1" xr:uid="{00000000-0005-0000-0000-00001D350000}"/>
    <cellStyle name="Comma [0] 5801" xfId="13634" hidden="1" xr:uid="{00000000-0005-0000-0000-000063350000}"/>
    <cellStyle name="Comma [0] 5802" xfId="13679" hidden="1" xr:uid="{00000000-0005-0000-0000-000090350000}"/>
    <cellStyle name="Comma [0] 5803" xfId="13622" hidden="1" xr:uid="{00000000-0005-0000-0000-000057350000}"/>
    <cellStyle name="Comma [0] 5804" xfId="13579" hidden="1" xr:uid="{00000000-0005-0000-0000-00002C350000}"/>
    <cellStyle name="Comma [0] 5805" xfId="13685" hidden="1" xr:uid="{00000000-0005-0000-0000-000096350000}"/>
    <cellStyle name="Comma [0] 5806" xfId="13687" hidden="1" xr:uid="{00000000-0005-0000-0000-000098350000}"/>
    <cellStyle name="Comma [0] 5807" xfId="13640" hidden="1" xr:uid="{00000000-0005-0000-0000-000069350000}"/>
    <cellStyle name="Comma [0] 5808" xfId="13646" hidden="1" xr:uid="{00000000-0005-0000-0000-00006F350000}"/>
    <cellStyle name="Comma [0] 5809" xfId="11166" hidden="1" xr:uid="{00000000-0005-0000-0000-0000BF2B0000}"/>
    <cellStyle name="Comma [0] 581" xfId="3236" hidden="1" xr:uid="{00000000-0005-0000-0000-0000C50C0000}"/>
    <cellStyle name="Comma [0] 5810" xfId="13596" hidden="1" xr:uid="{00000000-0005-0000-0000-00003D350000}"/>
    <cellStyle name="Comma [0] 5811" xfId="13604" hidden="1" xr:uid="{00000000-0005-0000-0000-000045350000}"/>
    <cellStyle name="Comma [0] 5812" xfId="13693" hidden="1" xr:uid="{00000000-0005-0000-0000-00009E350000}"/>
    <cellStyle name="Comma [0] 5813" xfId="13607" hidden="1" xr:uid="{00000000-0005-0000-0000-000048350000}"/>
    <cellStyle name="Comma [0] 5814" xfId="13567" hidden="1" xr:uid="{00000000-0005-0000-0000-000020350000}"/>
    <cellStyle name="Comma [0] 5815" xfId="13698" hidden="1" xr:uid="{00000000-0005-0000-0000-0000A3350000}"/>
    <cellStyle name="Comma [0] 5816" xfId="13700" hidden="1" xr:uid="{00000000-0005-0000-0000-0000A5350000}"/>
    <cellStyle name="Comma [0] 5817" xfId="13659" hidden="1" xr:uid="{00000000-0005-0000-0000-00007C350000}"/>
    <cellStyle name="Comma [0] 5818" xfId="13665" hidden="1" xr:uid="{00000000-0005-0000-0000-000082350000}"/>
    <cellStyle name="Comma [0] 5819" xfId="13566" hidden="1" xr:uid="{00000000-0005-0000-0000-00001F350000}"/>
    <cellStyle name="Comma [0] 582" xfId="3314" hidden="1" xr:uid="{00000000-0005-0000-0000-0000130D0000}"/>
    <cellStyle name="Comma [0] 5820" xfId="13647" hidden="1" xr:uid="{00000000-0005-0000-0000-000070350000}"/>
    <cellStyle name="Comma [0] 5821" xfId="13626" hidden="1" xr:uid="{00000000-0005-0000-0000-00005B350000}"/>
    <cellStyle name="Comma [0] 5822" xfId="13704" hidden="1" xr:uid="{00000000-0005-0000-0000-0000A9350000}"/>
    <cellStyle name="Comma [0] 5823" xfId="13645" hidden="1" xr:uid="{00000000-0005-0000-0000-00006E350000}"/>
    <cellStyle name="Comma [0] 5824" xfId="13583" hidden="1" xr:uid="{00000000-0005-0000-0000-000030350000}"/>
    <cellStyle name="Comma [0] 5825" xfId="13711" hidden="1" xr:uid="{00000000-0005-0000-0000-0000B0350000}"/>
    <cellStyle name="Comma [0] 5826" xfId="13713" hidden="1" xr:uid="{00000000-0005-0000-0000-0000B2350000}"/>
    <cellStyle name="Comma [0] 5827" xfId="13677" hidden="1" xr:uid="{00000000-0005-0000-0000-00008E350000}"/>
    <cellStyle name="Comma [0] 5828" xfId="13682" hidden="1" xr:uid="{00000000-0005-0000-0000-000093350000}"/>
    <cellStyle name="Comma [0] 5829" xfId="11158" hidden="1" xr:uid="{00000000-0005-0000-0000-0000B72B0000}"/>
    <cellStyle name="Comma [0] 583" xfId="3255" hidden="1" xr:uid="{00000000-0005-0000-0000-0000D80C0000}"/>
    <cellStyle name="Comma [0] 5830" xfId="13666" hidden="1" xr:uid="{00000000-0005-0000-0000-000083350000}"/>
    <cellStyle name="Comma [0] 5831" xfId="13571" hidden="1" xr:uid="{00000000-0005-0000-0000-000024350000}"/>
    <cellStyle name="Comma [0] 5832" xfId="13717" hidden="1" xr:uid="{00000000-0005-0000-0000-0000B6350000}"/>
    <cellStyle name="Comma [0] 5833" xfId="13664" hidden="1" xr:uid="{00000000-0005-0000-0000-000081350000}"/>
    <cellStyle name="Comma [0] 5834" xfId="13603" hidden="1" xr:uid="{00000000-0005-0000-0000-000044350000}"/>
    <cellStyle name="Comma [0] 5835" xfId="13721" hidden="1" xr:uid="{00000000-0005-0000-0000-0000BA350000}"/>
    <cellStyle name="Comma [0] 5836" xfId="13723" hidden="1" xr:uid="{00000000-0005-0000-0000-0000BC350000}"/>
    <cellStyle name="Comma [0] 5837" xfId="13691" hidden="1" xr:uid="{00000000-0005-0000-0000-00009C350000}"/>
    <cellStyle name="Comma [0] 5838" xfId="13695" hidden="1" xr:uid="{00000000-0005-0000-0000-0000A0350000}"/>
    <cellStyle name="Comma [0] 5839" xfId="13585" hidden="1" xr:uid="{00000000-0005-0000-0000-000032350000}"/>
    <cellStyle name="Comma [0] 584" xfId="3193" hidden="1" xr:uid="{00000000-0005-0000-0000-00009A0C0000}"/>
    <cellStyle name="Comma [0] 5840" xfId="13683" hidden="1" xr:uid="{00000000-0005-0000-0000-000094350000}"/>
    <cellStyle name="Comma [0] 5841" xfId="13575" hidden="1" xr:uid="{00000000-0005-0000-0000-000028350000}"/>
    <cellStyle name="Comma [0] 5842" xfId="13727" hidden="1" xr:uid="{00000000-0005-0000-0000-0000C0350000}"/>
    <cellStyle name="Comma [0] 5843" xfId="13681" hidden="1" xr:uid="{00000000-0005-0000-0000-000092350000}"/>
    <cellStyle name="Comma [0] 5844" xfId="13650" hidden="1" xr:uid="{00000000-0005-0000-0000-000073350000}"/>
    <cellStyle name="Comma [0] 5845" xfId="13731" hidden="1" xr:uid="{00000000-0005-0000-0000-0000C4350000}"/>
    <cellStyle name="Comma [0] 5846" xfId="13733" hidden="1" xr:uid="{00000000-0005-0000-0000-0000C6350000}"/>
    <cellStyle name="Comma [0] 5847" xfId="13719" hidden="1" xr:uid="{00000000-0005-0000-0000-0000B8350000}"/>
    <cellStyle name="Comma [0] 5848" xfId="13706" hidden="1" xr:uid="{00000000-0005-0000-0000-0000AB350000}"/>
    <cellStyle name="Comma [0] 5849" xfId="13730" hidden="1" xr:uid="{00000000-0005-0000-0000-0000C3350000}"/>
    <cellStyle name="Comma [0] 585" xfId="3321" hidden="1" xr:uid="{00000000-0005-0000-0000-00001A0D0000}"/>
    <cellStyle name="Comma [0] 5850" xfId="13696" hidden="1" xr:uid="{00000000-0005-0000-0000-0000A1350000}"/>
    <cellStyle name="Comma [0] 5851" xfId="13668" hidden="1" xr:uid="{00000000-0005-0000-0000-000085350000}"/>
    <cellStyle name="Comma [0] 5852" xfId="13735" hidden="1" xr:uid="{00000000-0005-0000-0000-0000C8350000}"/>
    <cellStyle name="Comma [0] 5853" xfId="13692" hidden="1" xr:uid="{00000000-0005-0000-0000-00009D350000}"/>
    <cellStyle name="Comma [0] 5854" xfId="13726" hidden="1" xr:uid="{00000000-0005-0000-0000-0000BF350000}"/>
    <cellStyle name="Comma [0] 5855" xfId="13739" hidden="1" xr:uid="{00000000-0005-0000-0000-0000CC350000}"/>
    <cellStyle name="Comma [0] 5856" xfId="13741" hidden="1" xr:uid="{00000000-0005-0000-0000-0000CE350000}"/>
    <cellStyle name="Comma [0] 5857" xfId="13609" hidden="1" xr:uid="{00000000-0005-0000-0000-00004A350000}"/>
    <cellStyle name="Comma [0] 5858" xfId="13729" hidden="1" xr:uid="{00000000-0005-0000-0000-0000C2350000}"/>
    <cellStyle name="Comma [0] 5859" xfId="13669" hidden="1" xr:uid="{00000000-0005-0000-0000-000086350000}"/>
    <cellStyle name="Comma [0] 586" xfId="3323" hidden="1" xr:uid="{00000000-0005-0000-0000-00001C0D0000}"/>
    <cellStyle name="Comma [0] 5860" xfId="13703" hidden="1" xr:uid="{00000000-0005-0000-0000-0000A8350000}"/>
    <cellStyle name="Comma [0] 5861" xfId="13716" hidden="1" xr:uid="{00000000-0005-0000-0000-0000B5350000}"/>
    <cellStyle name="Comma [0] 5862" xfId="13744" hidden="1" xr:uid="{00000000-0005-0000-0000-0000D1350000}"/>
    <cellStyle name="Comma [0] 5863" xfId="13707" hidden="1" xr:uid="{00000000-0005-0000-0000-0000AC350000}"/>
    <cellStyle name="Comma [0] 5864" xfId="13667" hidden="1" xr:uid="{00000000-0005-0000-0000-000084350000}"/>
    <cellStyle name="Comma [0] 5865" xfId="13746" hidden="1" xr:uid="{00000000-0005-0000-0000-0000D3350000}"/>
    <cellStyle name="Comma [0] 5866" xfId="13748" hidden="1" xr:uid="{00000000-0005-0000-0000-0000D5350000}"/>
    <cellStyle name="Comma [0] 5867" xfId="13805" hidden="1" xr:uid="{00000000-0005-0000-0000-00000E360000}"/>
    <cellStyle name="Comma [0] 5868" xfId="13824" hidden="1" xr:uid="{00000000-0005-0000-0000-000021360000}"/>
    <cellStyle name="Comma [0] 5869" xfId="13831" hidden="1" xr:uid="{00000000-0005-0000-0000-000028360000}"/>
    <cellStyle name="Comma [0] 587" xfId="3287" hidden="1" xr:uid="{00000000-0005-0000-0000-0000F80C0000}"/>
    <cellStyle name="Comma [0] 5870" xfId="13838" hidden="1" xr:uid="{00000000-0005-0000-0000-00002F360000}"/>
    <cellStyle name="Comma [0] 5871" xfId="13843" hidden="1" xr:uid="{00000000-0005-0000-0000-000034360000}"/>
    <cellStyle name="Comma [0] 5872" xfId="13830" hidden="1" xr:uid="{00000000-0005-0000-0000-000027360000}"/>
    <cellStyle name="Comma [0] 5873" xfId="13835" hidden="1" xr:uid="{00000000-0005-0000-0000-00002C360000}"/>
    <cellStyle name="Comma [0] 5874" xfId="13847" hidden="1" xr:uid="{00000000-0005-0000-0000-000038360000}"/>
    <cellStyle name="Comma [0] 5875" xfId="13849" hidden="1" xr:uid="{00000000-0005-0000-0000-00003A360000}"/>
    <cellStyle name="Comma [0] 5876" xfId="13820" hidden="1" xr:uid="{00000000-0005-0000-0000-00001D360000}"/>
    <cellStyle name="Comma [0] 5877" xfId="13809" hidden="1" xr:uid="{00000000-0005-0000-0000-000012360000}"/>
    <cellStyle name="Comma [0] 5878" xfId="13860" hidden="1" xr:uid="{00000000-0005-0000-0000-000045360000}"/>
    <cellStyle name="Comma [0] 5879" xfId="13869" hidden="1" xr:uid="{00000000-0005-0000-0000-00004E360000}"/>
    <cellStyle name="Comma [0] 588" xfId="3292" hidden="1" xr:uid="{00000000-0005-0000-0000-0000FD0C0000}"/>
    <cellStyle name="Comma [0] 5880" xfId="13880" hidden="1" xr:uid="{00000000-0005-0000-0000-000059360000}"/>
    <cellStyle name="Comma [0] 5881" xfId="13886" hidden="1" xr:uid="{00000000-0005-0000-0000-00005F360000}"/>
    <cellStyle name="Comma [0] 5882" xfId="13868" hidden="1" xr:uid="{00000000-0005-0000-0000-00004D360000}"/>
    <cellStyle name="Comma [0] 5883" xfId="13878" hidden="1" xr:uid="{00000000-0005-0000-0000-000057360000}"/>
    <cellStyle name="Comma [0] 5884" xfId="13898" hidden="1" xr:uid="{00000000-0005-0000-0000-00006B360000}"/>
    <cellStyle name="Comma [0] 5885" xfId="13900" hidden="1" xr:uid="{00000000-0005-0000-0000-00006D360000}"/>
    <cellStyle name="Comma [0] 5886" xfId="13851" hidden="1" xr:uid="{00000000-0005-0000-0000-00003C360000}"/>
    <cellStyle name="Comma [0] 5887" xfId="13812" hidden="1" xr:uid="{00000000-0005-0000-0000-000015360000}"/>
    <cellStyle name="Comma [0] 5888" xfId="13854" hidden="1" xr:uid="{00000000-0005-0000-0000-00003F360000}"/>
    <cellStyle name="Comma [0] 5889" xfId="13817" hidden="1" xr:uid="{00000000-0005-0000-0000-00001A360000}"/>
    <cellStyle name="Comma [0] 589" xfId="3121" hidden="1" xr:uid="{00000000-0005-0000-0000-0000520C0000}"/>
    <cellStyle name="Comma [0] 5890" xfId="13819" hidden="1" xr:uid="{00000000-0005-0000-0000-00001C360000}"/>
    <cellStyle name="Comma [0] 5891" xfId="13905" hidden="1" xr:uid="{00000000-0005-0000-0000-000072360000}"/>
    <cellStyle name="Comma [0] 5892" xfId="13808" hidden="1" xr:uid="{00000000-0005-0000-0000-000011360000}"/>
    <cellStyle name="Comma [0] 5893" xfId="13816" hidden="1" xr:uid="{00000000-0005-0000-0000-000019360000}"/>
    <cellStyle name="Comma [0] 5894" xfId="13917" hidden="1" xr:uid="{00000000-0005-0000-0000-00007E360000}"/>
    <cellStyle name="Comma [0] 5895" xfId="13919" hidden="1" xr:uid="{00000000-0005-0000-0000-000080360000}"/>
    <cellStyle name="Comma [0] 5896" xfId="13908" hidden="1" xr:uid="{00000000-0005-0000-0000-000075360000}"/>
    <cellStyle name="Comma [0] 5897" xfId="13916" hidden="1" xr:uid="{00000000-0005-0000-0000-00007D360000}"/>
    <cellStyle name="Comma [0] 5898" xfId="13814" hidden="1" xr:uid="{00000000-0005-0000-0000-000017360000}"/>
    <cellStyle name="Comma [0] 5899" xfId="13902" hidden="1" xr:uid="{00000000-0005-0000-0000-00006F360000}"/>
    <cellStyle name="Comma [0] 59" xfId="2283" hidden="1" xr:uid="{00000000-0005-0000-0000-00000C090000}"/>
    <cellStyle name="Comma [0] 590" xfId="3276" hidden="1" xr:uid="{00000000-0005-0000-0000-0000ED0C0000}"/>
    <cellStyle name="Comma [0] 5900" xfId="13935" hidden="1" xr:uid="{00000000-0005-0000-0000-000090360000}"/>
    <cellStyle name="Comma [0] 5901" xfId="13943" hidden="1" xr:uid="{00000000-0005-0000-0000-000098360000}"/>
    <cellStyle name="Comma [0] 5902" xfId="13852" hidden="1" xr:uid="{00000000-0005-0000-0000-00003D360000}"/>
    <cellStyle name="Comma [0] 5903" xfId="13931" hidden="1" xr:uid="{00000000-0005-0000-0000-00008C360000}"/>
    <cellStyle name="Comma [0] 5904" xfId="13952" hidden="1" xr:uid="{00000000-0005-0000-0000-0000A1360000}"/>
    <cellStyle name="Comma [0] 5905" xfId="13954" hidden="1" xr:uid="{00000000-0005-0000-0000-0000A3360000}"/>
    <cellStyle name="Comma [0] 5906" xfId="13913" hidden="1" xr:uid="{00000000-0005-0000-0000-00007A360000}"/>
    <cellStyle name="Comma [0] 5907" xfId="13858" hidden="1" xr:uid="{00000000-0005-0000-0000-000043360000}"/>
    <cellStyle name="Comma [0] 5908" xfId="13911" hidden="1" xr:uid="{00000000-0005-0000-0000-000078360000}"/>
    <cellStyle name="Comma [0] 5909" xfId="13895" hidden="1" xr:uid="{00000000-0005-0000-0000-000068360000}"/>
    <cellStyle name="Comma [0] 591" xfId="3181" hidden="1" xr:uid="{00000000-0005-0000-0000-00008E0C0000}"/>
    <cellStyle name="Comma [0] 5910" xfId="13891" hidden="1" xr:uid="{00000000-0005-0000-0000-000064360000}"/>
    <cellStyle name="Comma [0] 5911" xfId="13962" hidden="1" xr:uid="{00000000-0005-0000-0000-0000AB360000}"/>
    <cellStyle name="Comma [0] 5912" xfId="13828" hidden="1" xr:uid="{00000000-0005-0000-0000-000025360000}"/>
    <cellStyle name="Comma [0] 5913" xfId="13821" hidden="1" xr:uid="{00000000-0005-0000-0000-00001E360000}"/>
    <cellStyle name="Comma [0] 5914" xfId="13970" hidden="1" xr:uid="{00000000-0005-0000-0000-0000B3360000}"/>
    <cellStyle name="Comma [0] 5915" xfId="13972" hidden="1" xr:uid="{00000000-0005-0000-0000-0000B5360000}"/>
    <cellStyle name="Comma [0] 5916" xfId="13921" hidden="1" xr:uid="{00000000-0005-0000-0000-000082360000}"/>
    <cellStyle name="Comma [0] 5917" xfId="13897" hidden="1" xr:uid="{00000000-0005-0000-0000-00006A360000}"/>
    <cellStyle name="Comma [0] 5918" xfId="13932" hidden="1" xr:uid="{00000000-0005-0000-0000-00008D360000}"/>
    <cellStyle name="Comma [0] 5919" xfId="13864" hidden="1" xr:uid="{00000000-0005-0000-0000-000049360000}"/>
    <cellStyle name="Comma [0] 592" xfId="3327" hidden="1" xr:uid="{00000000-0005-0000-0000-0000200D0000}"/>
    <cellStyle name="Comma [0] 5920" xfId="13934" hidden="1" xr:uid="{00000000-0005-0000-0000-00008F360000}"/>
    <cellStyle name="Comma [0] 5921" xfId="13979" hidden="1" xr:uid="{00000000-0005-0000-0000-0000BC360000}"/>
    <cellStyle name="Comma [0] 5922" xfId="13922" hidden="1" xr:uid="{00000000-0005-0000-0000-000083360000}"/>
    <cellStyle name="Comma [0] 5923" xfId="13879" hidden="1" xr:uid="{00000000-0005-0000-0000-000058360000}"/>
    <cellStyle name="Comma [0] 5924" xfId="13985" hidden="1" xr:uid="{00000000-0005-0000-0000-0000C2360000}"/>
    <cellStyle name="Comma [0] 5925" xfId="13987" hidden="1" xr:uid="{00000000-0005-0000-0000-0000C4360000}"/>
    <cellStyle name="Comma [0] 5926" xfId="13940" hidden="1" xr:uid="{00000000-0005-0000-0000-000095360000}"/>
    <cellStyle name="Comma [0] 5927" xfId="13946" hidden="1" xr:uid="{00000000-0005-0000-0000-00009B360000}"/>
    <cellStyle name="Comma [0] 5928" xfId="13827" hidden="1" xr:uid="{00000000-0005-0000-0000-000024360000}"/>
    <cellStyle name="Comma [0] 5929" xfId="13896" hidden="1" xr:uid="{00000000-0005-0000-0000-000069360000}"/>
    <cellStyle name="Comma [0] 593" xfId="3274" hidden="1" xr:uid="{00000000-0005-0000-0000-0000EB0C0000}"/>
    <cellStyle name="Comma [0] 5930" xfId="13904" hidden="1" xr:uid="{00000000-0005-0000-0000-000071360000}"/>
    <cellStyle name="Comma [0] 5931" xfId="13993" hidden="1" xr:uid="{00000000-0005-0000-0000-0000CA360000}"/>
    <cellStyle name="Comma [0] 5932" xfId="13907" hidden="1" xr:uid="{00000000-0005-0000-0000-000074360000}"/>
    <cellStyle name="Comma [0] 5933" xfId="13867" hidden="1" xr:uid="{00000000-0005-0000-0000-00004C360000}"/>
    <cellStyle name="Comma [0] 5934" xfId="13998" hidden="1" xr:uid="{00000000-0005-0000-0000-0000CF360000}"/>
    <cellStyle name="Comma [0] 5935" xfId="14000" hidden="1" xr:uid="{00000000-0005-0000-0000-0000D1360000}"/>
    <cellStyle name="Comma [0] 5936" xfId="13959" hidden="1" xr:uid="{00000000-0005-0000-0000-0000A8360000}"/>
    <cellStyle name="Comma [0] 5937" xfId="13965" hidden="1" xr:uid="{00000000-0005-0000-0000-0000AE360000}"/>
    <cellStyle name="Comma [0] 5938" xfId="13866" hidden="1" xr:uid="{00000000-0005-0000-0000-00004B360000}"/>
    <cellStyle name="Comma [0] 5939" xfId="13947" hidden="1" xr:uid="{00000000-0005-0000-0000-00009C360000}"/>
    <cellStyle name="Comma [0] 594" xfId="3213" hidden="1" xr:uid="{00000000-0005-0000-0000-0000AE0C0000}"/>
    <cellStyle name="Comma [0] 5940" xfId="13926" hidden="1" xr:uid="{00000000-0005-0000-0000-000087360000}"/>
    <cellStyle name="Comma [0] 5941" xfId="14004" hidden="1" xr:uid="{00000000-0005-0000-0000-0000D5360000}"/>
    <cellStyle name="Comma [0] 5942" xfId="13945" hidden="1" xr:uid="{00000000-0005-0000-0000-00009A360000}"/>
    <cellStyle name="Comma [0] 5943" xfId="13883" hidden="1" xr:uid="{00000000-0005-0000-0000-00005C360000}"/>
    <cellStyle name="Comma [0] 5944" xfId="14011" hidden="1" xr:uid="{00000000-0005-0000-0000-0000DC360000}"/>
    <cellStyle name="Comma [0] 5945" xfId="14013" hidden="1" xr:uid="{00000000-0005-0000-0000-0000DE360000}"/>
    <cellStyle name="Comma [0] 5946" xfId="13977" hidden="1" xr:uid="{00000000-0005-0000-0000-0000BA360000}"/>
    <cellStyle name="Comma [0] 5947" xfId="13982" hidden="1" xr:uid="{00000000-0005-0000-0000-0000BF360000}"/>
    <cellStyle name="Comma [0] 5948" xfId="13811" hidden="1" xr:uid="{00000000-0005-0000-0000-000014360000}"/>
    <cellStyle name="Comma [0] 5949" xfId="13966" hidden="1" xr:uid="{00000000-0005-0000-0000-0000AF360000}"/>
    <cellStyle name="Comma [0] 595" xfId="3331" hidden="1" xr:uid="{00000000-0005-0000-0000-0000240D0000}"/>
    <cellStyle name="Comma [0] 5950" xfId="13871" hidden="1" xr:uid="{00000000-0005-0000-0000-000050360000}"/>
    <cellStyle name="Comma [0] 5951" xfId="14017" hidden="1" xr:uid="{00000000-0005-0000-0000-0000E2360000}"/>
    <cellStyle name="Comma [0] 5952" xfId="13964" hidden="1" xr:uid="{00000000-0005-0000-0000-0000AD360000}"/>
    <cellStyle name="Comma [0] 5953" xfId="13903" hidden="1" xr:uid="{00000000-0005-0000-0000-000070360000}"/>
    <cellStyle name="Comma [0] 5954" xfId="14021" hidden="1" xr:uid="{00000000-0005-0000-0000-0000E6360000}"/>
    <cellStyle name="Comma [0] 5955" xfId="14023" hidden="1" xr:uid="{00000000-0005-0000-0000-0000E8360000}"/>
    <cellStyle name="Comma [0] 5956" xfId="13991" hidden="1" xr:uid="{00000000-0005-0000-0000-0000C8360000}"/>
    <cellStyle name="Comma [0] 5957" xfId="13995" hidden="1" xr:uid="{00000000-0005-0000-0000-0000CC360000}"/>
    <cellStyle name="Comma [0] 5958" xfId="13885" hidden="1" xr:uid="{00000000-0005-0000-0000-00005E360000}"/>
    <cellStyle name="Comma [0] 5959" xfId="13983" hidden="1" xr:uid="{00000000-0005-0000-0000-0000C0360000}"/>
    <cellStyle name="Comma [0] 596" xfId="3333" hidden="1" xr:uid="{00000000-0005-0000-0000-0000260D0000}"/>
    <cellStyle name="Comma [0] 5960" xfId="13875" hidden="1" xr:uid="{00000000-0005-0000-0000-000054360000}"/>
    <cellStyle name="Comma [0] 5961" xfId="14027" hidden="1" xr:uid="{00000000-0005-0000-0000-0000EC360000}"/>
    <cellStyle name="Comma [0] 5962" xfId="13981" hidden="1" xr:uid="{00000000-0005-0000-0000-0000BE360000}"/>
    <cellStyle name="Comma [0] 5963" xfId="13950" hidden="1" xr:uid="{00000000-0005-0000-0000-00009F360000}"/>
    <cellStyle name="Comma [0] 5964" xfId="14031" hidden="1" xr:uid="{00000000-0005-0000-0000-0000F0360000}"/>
    <cellStyle name="Comma [0] 5965" xfId="14033" hidden="1" xr:uid="{00000000-0005-0000-0000-0000F2360000}"/>
    <cellStyle name="Comma [0] 5966" xfId="14019" hidden="1" xr:uid="{00000000-0005-0000-0000-0000E4360000}"/>
    <cellStyle name="Comma [0] 5967" xfId="14006" hidden="1" xr:uid="{00000000-0005-0000-0000-0000D7360000}"/>
    <cellStyle name="Comma [0] 5968" xfId="14030" hidden="1" xr:uid="{00000000-0005-0000-0000-0000EF360000}"/>
    <cellStyle name="Comma [0] 5969" xfId="13996" hidden="1" xr:uid="{00000000-0005-0000-0000-0000CD360000}"/>
    <cellStyle name="Comma [0] 597" xfId="3301" hidden="1" xr:uid="{00000000-0005-0000-0000-0000060D0000}"/>
    <cellStyle name="Comma [0] 5970" xfId="13968" hidden="1" xr:uid="{00000000-0005-0000-0000-0000B1360000}"/>
    <cellStyle name="Comma [0] 5971" xfId="14035" hidden="1" xr:uid="{00000000-0005-0000-0000-0000F4360000}"/>
    <cellStyle name="Comma [0] 5972" xfId="13992" hidden="1" xr:uid="{00000000-0005-0000-0000-0000C9360000}"/>
    <cellStyle name="Comma [0] 5973" xfId="14026" hidden="1" xr:uid="{00000000-0005-0000-0000-0000EB360000}"/>
    <cellStyle name="Comma [0] 5974" xfId="14039" hidden="1" xr:uid="{00000000-0005-0000-0000-0000F8360000}"/>
    <cellStyle name="Comma [0] 5975" xfId="14041" hidden="1" xr:uid="{00000000-0005-0000-0000-0000FA360000}"/>
    <cellStyle name="Comma [0] 5976" xfId="13909" hidden="1" xr:uid="{00000000-0005-0000-0000-000076360000}"/>
    <cellStyle name="Comma [0] 5977" xfId="14029" hidden="1" xr:uid="{00000000-0005-0000-0000-0000EE360000}"/>
    <cellStyle name="Comma [0] 5978" xfId="13969" hidden="1" xr:uid="{00000000-0005-0000-0000-0000B2360000}"/>
    <cellStyle name="Comma [0] 5979" xfId="14003" hidden="1" xr:uid="{00000000-0005-0000-0000-0000D4360000}"/>
    <cellStyle name="Comma [0] 598" xfId="3305" hidden="1" xr:uid="{00000000-0005-0000-0000-00000A0D0000}"/>
    <cellStyle name="Comma [0] 5980" xfId="14016" hidden="1" xr:uid="{00000000-0005-0000-0000-0000E1360000}"/>
    <cellStyle name="Comma [0] 5981" xfId="14044" hidden="1" xr:uid="{00000000-0005-0000-0000-0000FD360000}"/>
    <cellStyle name="Comma [0] 5982" xfId="14007" hidden="1" xr:uid="{00000000-0005-0000-0000-0000D8360000}"/>
    <cellStyle name="Comma [0] 5983" xfId="13967" hidden="1" xr:uid="{00000000-0005-0000-0000-0000B0360000}"/>
    <cellStyle name="Comma [0] 5984" xfId="14047" hidden="1" xr:uid="{00000000-0005-0000-0000-000000370000}"/>
    <cellStyle name="Comma [0] 5985" xfId="14049" hidden="1" xr:uid="{00000000-0005-0000-0000-000002370000}"/>
    <cellStyle name="Comma [0] 5986" xfId="13768" hidden="1" xr:uid="{00000000-0005-0000-0000-0000E9350000}"/>
    <cellStyle name="Comma [0] 5987" xfId="13750" hidden="1" xr:uid="{00000000-0005-0000-0000-0000D7350000}"/>
    <cellStyle name="Comma [0] 5988" xfId="14053" hidden="1" xr:uid="{00000000-0005-0000-0000-000006370000}"/>
    <cellStyle name="Comma [0] 5989" xfId="14060" hidden="1" xr:uid="{00000000-0005-0000-0000-00000D370000}"/>
    <cellStyle name="Comma [0] 599" xfId="3195" hidden="1" xr:uid="{00000000-0005-0000-0000-00009C0C0000}"/>
    <cellStyle name="Comma [0] 5990" xfId="14062" hidden="1" xr:uid="{00000000-0005-0000-0000-00000F370000}"/>
    <cellStyle name="Comma [0] 5991" xfId="14052" hidden="1" xr:uid="{00000000-0005-0000-0000-000005370000}"/>
    <cellStyle name="Comma [0] 5992" xfId="14058" hidden="1" xr:uid="{00000000-0005-0000-0000-00000B370000}"/>
    <cellStyle name="Comma [0] 5993" xfId="14065" hidden="1" xr:uid="{00000000-0005-0000-0000-000012370000}"/>
    <cellStyle name="Comma [0] 5994" xfId="14067" hidden="1" xr:uid="{00000000-0005-0000-0000-000014370000}"/>
    <cellStyle name="Comma [0] 5995" xfId="13842" hidden="1" xr:uid="{00000000-0005-0000-0000-000033360000}"/>
    <cellStyle name="Comma [0] 5996" xfId="13798" hidden="1" xr:uid="{00000000-0005-0000-0000-000007360000}"/>
    <cellStyle name="Comma [0] 5997" xfId="14078" hidden="1" xr:uid="{00000000-0005-0000-0000-00001F370000}"/>
    <cellStyle name="Comma [0] 5998" xfId="14087" hidden="1" xr:uid="{00000000-0005-0000-0000-000028370000}"/>
    <cellStyle name="Comma [0] 5999" xfId="14098" hidden="1" xr:uid="{00000000-0005-0000-0000-000033370000}"/>
    <cellStyle name="Comma [0] 6" xfId="66" hidden="1" xr:uid="{00000000-0005-0000-0000-000062000000}"/>
    <cellStyle name="Comma [0] 60" xfId="2285" hidden="1" xr:uid="{00000000-0005-0000-0000-00000E090000}"/>
    <cellStyle name="Comma [0] 600" xfId="3293" hidden="1" xr:uid="{00000000-0005-0000-0000-0000FE0C0000}"/>
    <cellStyle name="Comma [0] 6000" xfId="14104" hidden="1" xr:uid="{00000000-0005-0000-0000-000039370000}"/>
    <cellStyle name="Comma [0] 6001" xfId="14086" hidden="1" xr:uid="{00000000-0005-0000-0000-000027370000}"/>
    <cellStyle name="Comma [0] 6002" xfId="14096" hidden="1" xr:uid="{00000000-0005-0000-0000-000031370000}"/>
    <cellStyle name="Comma [0] 6003" xfId="14116" hidden="1" xr:uid="{00000000-0005-0000-0000-000045370000}"/>
    <cellStyle name="Comma [0] 6004" xfId="14118" hidden="1" xr:uid="{00000000-0005-0000-0000-000047370000}"/>
    <cellStyle name="Comma [0] 6005" xfId="14069" hidden="1" xr:uid="{00000000-0005-0000-0000-000016370000}"/>
    <cellStyle name="Comma [0] 6006" xfId="13763" hidden="1" xr:uid="{00000000-0005-0000-0000-0000E4350000}"/>
    <cellStyle name="Comma [0] 6007" xfId="14072" hidden="1" xr:uid="{00000000-0005-0000-0000-000019370000}"/>
    <cellStyle name="Comma [0] 6008" xfId="13797" hidden="1" xr:uid="{00000000-0005-0000-0000-000006360000}"/>
    <cellStyle name="Comma [0] 6009" xfId="13796" hidden="1" xr:uid="{00000000-0005-0000-0000-000005360000}"/>
    <cellStyle name="Comma [0] 601" xfId="3185" hidden="1" xr:uid="{00000000-0005-0000-0000-0000920C0000}"/>
    <cellStyle name="Comma [0] 6010" xfId="14123" hidden="1" xr:uid="{00000000-0005-0000-0000-00004C370000}"/>
    <cellStyle name="Comma [0] 6011" xfId="13765" hidden="1" xr:uid="{00000000-0005-0000-0000-0000E6350000}"/>
    <cellStyle name="Comma [0] 6012" xfId="13799" hidden="1" xr:uid="{00000000-0005-0000-0000-000008360000}"/>
    <cellStyle name="Comma [0] 6013" xfId="14135" hidden="1" xr:uid="{00000000-0005-0000-0000-000058370000}"/>
    <cellStyle name="Comma [0] 6014" xfId="14137" hidden="1" xr:uid="{00000000-0005-0000-0000-00005A370000}"/>
    <cellStyle name="Comma [0] 6015" xfId="14126" hidden="1" xr:uid="{00000000-0005-0000-0000-00004F370000}"/>
    <cellStyle name="Comma [0] 6016" xfId="14134" hidden="1" xr:uid="{00000000-0005-0000-0000-000057370000}"/>
    <cellStyle name="Comma [0] 6017" xfId="13761" hidden="1" xr:uid="{00000000-0005-0000-0000-0000E2350000}"/>
    <cellStyle name="Comma [0] 6018" xfId="14120" hidden="1" xr:uid="{00000000-0005-0000-0000-000049370000}"/>
    <cellStyle name="Comma [0] 6019" xfId="14153" hidden="1" xr:uid="{00000000-0005-0000-0000-00006A370000}"/>
    <cellStyle name="Comma [0] 602" xfId="3337" hidden="1" xr:uid="{00000000-0005-0000-0000-00002A0D0000}"/>
    <cellStyle name="Comma [0] 6020" xfId="14161" hidden="1" xr:uid="{00000000-0005-0000-0000-000072370000}"/>
    <cellStyle name="Comma [0] 6021" xfId="14070" hidden="1" xr:uid="{00000000-0005-0000-0000-000017370000}"/>
    <cellStyle name="Comma [0] 6022" xfId="14149" hidden="1" xr:uid="{00000000-0005-0000-0000-000066370000}"/>
    <cellStyle name="Comma [0] 6023" xfId="14170" hidden="1" xr:uid="{00000000-0005-0000-0000-00007B370000}"/>
    <cellStyle name="Comma [0] 6024" xfId="14172" hidden="1" xr:uid="{00000000-0005-0000-0000-00007D370000}"/>
    <cellStyle name="Comma [0] 6025" xfId="14131" hidden="1" xr:uid="{00000000-0005-0000-0000-000054370000}"/>
    <cellStyle name="Comma [0] 6026" xfId="14076" hidden="1" xr:uid="{00000000-0005-0000-0000-00001D370000}"/>
    <cellStyle name="Comma [0] 6027" xfId="14129" hidden="1" xr:uid="{00000000-0005-0000-0000-000052370000}"/>
    <cellStyle name="Comma [0] 6028" xfId="14113" hidden="1" xr:uid="{00000000-0005-0000-0000-000042370000}"/>
    <cellStyle name="Comma [0] 6029" xfId="14109" hidden="1" xr:uid="{00000000-0005-0000-0000-00003E370000}"/>
    <cellStyle name="Comma [0] 603" xfId="3291" hidden="1" xr:uid="{00000000-0005-0000-0000-0000FC0C0000}"/>
    <cellStyle name="Comma [0] 6030" xfId="14180" hidden="1" xr:uid="{00000000-0005-0000-0000-000085370000}"/>
    <cellStyle name="Comma [0] 6031" xfId="13753" hidden="1" xr:uid="{00000000-0005-0000-0000-0000DA350000}"/>
    <cellStyle name="Comma [0] 6032" xfId="13841" hidden="1" xr:uid="{00000000-0005-0000-0000-000032360000}"/>
    <cellStyle name="Comma [0] 6033" xfId="14188" hidden="1" xr:uid="{00000000-0005-0000-0000-00008D370000}"/>
    <cellStyle name="Comma [0] 6034" xfId="14190" hidden="1" xr:uid="{00000000-0005-0000-0000-00008F370000}"/>
    <cellStyle name="Comma [0] 6035" xfId="14139" hidden="1" xr:uid="{00000000-0005-0000-0000-00005C370000}"/>
    <cellStyle name="Comma [0] 6036" xfId="14115" hidden="1" xr:uid="{00000000-0005-0000-0000-000044370000}"/>
    <cellStyle name="Comma [0] 6037" xfId="14150" hidden="1" xr:uid="{00000000-0005-0000-0000-000067370000}"/>
    <cellStyle name="Comma [0] 6038" xfId="14082" hidden="1" xr:uid="{00000000-0005-0000-0000-000023370000}"/>
    <cellStyle name="Comma [0] 6039" xfId="14152" hidden="1" xr:uid="{00000000-0005-0000-0000-000069370000}"/>
    <cellStyle name="Comma [0] 604" xfId="3260" hidden="1" xr:uid="{00000000-0005-0000-0000-0000DD0C0000}"/>
    <cellStyle name="Comma [0] 6040" xfId="14197" hidden="1" xr:uid="{00000000-0005-0000-0000-000096370000}"/>
    <cellStyle name="Comma [0] 6041" xfId="14140" hidden="1" xr:uid="{00000000-0005-0000-0000-00005D370000}"/>
    <cellStyle name="Comma [0] 6042" xfId="14097" hidden="1" xr:uid="{00000000-0005-0000-0000-000032370000}"/>
    <cellStyle name="Comma [0] 6043" xfId="14203" hidden="1" xr:uid="{00000000-0005-0000-0000-00009C370000}"/>
    <cellStyle name="Comma [0] 6044" xfId="14205" hidden="1" xr:uid="{00000000-0005-0000-0000-00009E370000}"/>
    <cellStyle name="Comma [0] 6045" xfId="14158" hidden="1" xr:uid="{00000000-0005-0000-0000-00006F370000}"/>
    <cellStyle name="Comma [0] 6046" xfId="14164" hidden="1" xr:uid="{00000000-0005-0000-0000-000075370000}"/>
    <cellStyle name="Comma [0] 6047" xfId="13790" hidden="1" xr:uid="{00000000-0005-0000-0000-0000FF350000}"/>
    <cellStyle name="Comma [0] 6048" xfId="14114" hidden="1" xr:uid="{00000000-0005-0000-0000-000043370000}"/>
    <cellStyle name="Comma [0] 6049" xfId="14122" hidden="1" xr:uid="{00000000-0005-0000-0000-00004B370000}"/>
    <cellStyle name="Comma [0] 605" xfId="3341" hidden="1" xr:uid="{00000000-0005-0000-0000-00002E0D0000}"/>
    <cellStyle name="Comma [0] 6050" xfId="14211" hidden="1" xr:uid="{00000000-0005-0000-0000-0000A4370000}"/>
    <cellStyle name="Comma [0] 6051" xfId="14125" hidden="1" xr:uid="{00000000-0005-0000-0000-00004E370000}"/>
    <cellStyle name="Comma [0] 6052" xfId="14085" hidden="1" xr:uid="{00000000-0005-0000-0000-000026370000}"/>
    <cellStyle name="Comma [0] 6053" xfId="14216" hidden="1" xr:uid="{00000000-0005-0000-0000-0000A9370000}"/>
    <cellStyle name="Comma [0] 6054" xfId="14218" hidden="1" xr:uid="{00000000-0005-0000-0000-0000AB370000}"/>
    <cellStyle name="Comma [0] 6055" xfId="14177" hidden="1" xr:uid="{00000000-0005-0000-0000-000082370000}"/>
    <cellStyle name="Comma [0] 6056" xfId="14183" hidden="1" xr:uid="{00000000-0005-0000-0000-000088370000}"/>
    <cellStyle name="Comma [0] 6057" xfId="14084" hidden="1" xr:uid="{00000000-0005-0000-0000-000025370000}"/>
    <cellStyle name="Comma [0] 6058" xfId="14165" hidden="1" xr:uid="{00000000-0005-0000-0000-000076370000}"/>
    <cellStyle name="Comma [0] 6059" xfId="14144" hidden="1" xr:uid="{00000000-0005-0000-0000-000061370000}"/>
    <cellStyle name="Comma [0] 606" xfId="3343" hidden="1" xr:uid="{00000000-0005-0000-0000-0000300D0000}"/>
    <cellStyle name="Comma [0] 6060" xfId="14222" hidden="1" xr:uid="{00000000-0005-0000-0000-0000AF370000}"/>
    <cellStyle name="Comma [0] 6061" xfId="14163" hidden="1" xr:uid="{00000000-0005-0000-0000-000074370000}"/>
    <cellStyle name="Comma [0] 6062" xfId="14101" hidden="1" xr:uid="{00000000-0005-0000-0000-000036370000}"/>
    <cellStyle name="Comma [0] 6063" xfId="14229" hidden="1" xr:uid="{00000000-0005-0000-0000-0000B6370000}"/>
    <cellStyle name="Comma [0] 6064" xfId="14231" hidden="1" xr:uid="{00000000-0005-0000-0000-0000B8370000}"/>
    <cellStyle name="Comma [0] 6065" xfId="14195" hidden="1" xr:uid="{00000000-0005-0000-0000-000094370000}"/>
    <cellStyle name="Comma [0] 6066" xfId="14200" hidden="1" xr:uid="{00000000-0005-0000-0000-000099370000}"/>
    <cellStyle name="Comma [0] 6067" xfId="13764" hidden="1" xr:uid="{00000000-0005-0000-0000-0000E5350000}"/>
    <cellStyle name="Comma [0] 6068" xfId="14184" hidden="1" xr:uid="{00000000-0005-0000-0000-000089370000}"/>
    <cellStyle name="Comma [0] 6069" xfId="14089" hidden="1" xr:uid="{00000000-0005-0000-0000-00002A370000}"/>
    <cellStyle name="Comma [0] 607" xfId="3329" hidden="1" xr:uid="{00000000-0005-0000-0000-0000220D0000}"/>
    <cellStyle name="Comma [0] 6070" xfId="14235" hidden="1" xr:uid="{00000000-0005-0000-0000-0000BC370000}"/>
    <cellStyle name="Comma [0] 6071" xfId="14182" hidden="1" xr:uid="{00000000-0005-0000-0000-000087370000}"/>
    <cellStyle name="Comma [0] 6072" xfId="14121" hidden="1" xr:uid="{00000000-0005-0000-0000-00004A370000}"/>
    <cellStyle name="Comma [0] 6073" xfId="14239" hidden="1" xr:uid="{00000000-0005-0000-0000-0000C0370000}"/>
    <cellStyle name="Comma [0] 6074" xfId="14241" hidden="1" xr:uid="{00000000-0005-0000-0000-0000C2370000}"/>
    <cellStyle name="Comma [0] 6075" xfId="14209" hidden="1" xr:uid="{00000000-0005-0000-0000-0000A2370000}"/>
    <cellStyle name="Comma [0] 6076" xfId="14213" hidden="1" xr:uid="{00000000-0005-0000-0000-0000A6370000}"/>
    <cellStyle name="Comma [0] 6077" xfId="14103" hidden="1" xr:uid="{00000000-0005-0000-0000-000038370000}"/>
    <cellStyle name="Comma [0] 6078" xfId="14201" hidden="1" xr:uid="{00000000-0005-0000-0000-00009A370000}"/>
    <cellStyle name="Comma [0] 6079" xfId="14093" hidden="1" xr:uid="{00000000-0005-0000-0000-00002E370000}"/>
    <cellStyle name="Comma [0] 608" xfId="3316" hidden="1" xr:uid="{00000000-0005-0000-0000-0000150D0000}"/>
    <cellStyle name="Comma [0] 6080" xfId="14245" hidden="1" xr:uid="{00000000-0005-0000-0000-0000C6370000}"/>
    <cellStyle name="Comma [0] 6081" xfId="14199" hidden="1" xr:uid="{00000000-0005-0000-0000-000098370000}"/>
    <cellStyle name="Comma [0] 6082" xfId="14168" hidden="1" xr:uid="{00000000-0005-0000-0000-000079370000}"/>
    <cellStyle name="Comma [0] 6083" xfId="14249" hidden="1" xr:uid="{00000000-0005-0000-0000-0000CA370000}"/>
    <cellStyle name="Comma [0] 6084" xfId="14251" hidden="1" xr:uid="{00000000-0005-0000-0000-0000CC370000}"/>
    <cellStyle name="Comma [0] 6085" xfId="14237" hidden="1" xr:uid="{00000000-0005-0000-0000-0000BE370000}"/>
    <cellStyle name="Comma [0] 6086" xfId="14224" hidden="1" xr:uid="{00000000-0005-0000-0000-0000B1370000}"/>
    <cellStyle name="Comma [0] 6087" xfId="14248" hidden="1" xr:uid="{00000000-0005-0000-0000-0000C9370000}"/>
    <cellStyle name="Comma [0] 6088" xfId="14214" hidden="1" xr:uid="{00000000-0005-0000-0000-0000A7370000}"/>
    <cellStyle name="Comma [0] 6089" xfId="14186" hidden="1" xr:uid="{00000000-0005-0000-0000-00008B370000}"/>
    <cellStyle name="Comma [0] 609" xfId="3340" hidden="1" xr:uid="{00000000-0005-0000-0000-00002D0D0000}"/>
    <cellStyle name="Comma [0] 6090" xfId="14253" hidden="1" xr:uid="{00000000-0005-0000-0000-0000CE370000}"/>
    <cellStyle name="Comma [0] 6091" xfId="14210" hidden="1" xr:uid="{00000000-0005-0000-0000-0000A3370000}"/>
    <cellStyle name="Comma [0] 6092" xfId="14244" hidden="1" xr:uid="{00000000-0005-0000-0000-0000C5370000}"/>
    <cellStyle name="Comma [0] 6093" xfId="14257" hidden="1" xr:uid="{00000000-0005-0000-0000-0000D2370000}"/>
    <cellStyle name="Comma [0] 6094" xfId="14259" hidden="1" xr:uid="{00000000-0005-0000-0000-0000D4370000}"/>
    <cellStyle name="Comma [0] 6095" xfId="14127" hidden="1" xr:uid="{00000000-0005-0000-0000-000050370000}"/>
    <cellStyle name="Comma [0] 6096" xfId="14247" hidden="1" xr:uid="{00000000-0005-0000-0000-0000C8370000}"/>
    <cellStyle name="Comma [0] 6097" xfId="14187" hidden="1" xr:uid="{00000000-0005-0000-0000-00008C370000}"/>
    <cellStyle name="Comma [0] 6098" xfId="14221" hidden="1" xr:uid="{00000000-0005-0000-0000-0000AE370000}"/>
    <cellStyle name="Comma [0] 6099" xfId="14234" hidden="1" xr:uid="{00000000-0005-0000-0000-0000BB370000}"/>
    <cellStyle name="Comma [0] 61" xfId="2274" hidden="1" xr:uid="{00000000-0005-0000-0000-000003090000}"/>
    <cellStyle name="Comma [0] 610" xfId="3306" hidden="1" xr:uid="{00000000-0005-0000-0000-00000B0D0000}"/>
    <cellStyle name="Comma [0] 6100" xfId="14262" hidden="1" xr:uid="{00000000-0005-0000-0000-0000D7370000}"/>
    <cellStyle name="Comma [0] 6101" xfId="14225" hidden="1" xr:uid="{00000000-0005-0000-0000-0000B2370000}"/>
    <cellStyle name="Comma [0] 6102" xfId="14185" hidden="1" xr:uid="{00000000-0005-0000-0000-00008A370000}"/>
    <cellStyle name="Comma [0] 6103" xfId="14264" hidden="1" xr:uid="{00000000-0005-0000-0000-0000D9370000}"/>
    <cellStyle name="Comma [0] 6104" xfId="14266" hidden="1" xr:uid="{00000000-0005-0000-0000-0000DB370000}"/>
    <cellStyle name="Comma [0] 6105" xfId="13778" hidden="1" xr:uid="{00000000-0005-0000-0000-0000F3350000}"/>
    <cellStyle name="Comma [0] 6106" xfId="13775" hidden="1" xr:uid="{00000000-0005-0000-0000-0000F0350000}"/>
    <cellStyle name="Comma [0] 6107" xfId="14272" hidden="1" xr:uid="{00000000-0005-0000-0000-0000E1370000}"/>
    <cellStyle name="Comma [0] 6108" xfId="14278" hidden="1" xr:uid="{00000000-0005-0000-0000-0000E7370000}"/>
    <cellStyle name="Comma [0] 6109" xfId="14280" hidden="1" xr:uid="{00000000-0005-0000-0000-0000E9370000}"/>
    <cellStyle name="Comma [0] 611" xfId="3278" hidden="1" xr:uid="{00000000-0005-0000-0000-0000EF0C0000}"/>
    <cellStyle name="Comma [0] 6110" xfId="14271" hidden="1" xr:uid="{00000000-0005-0000-0000-0000E0370000}"/>
    <cellStyle name="Comma [0] 6111" xfId="14276" hidden="1" xr:uid="{00000000-0005-0000-0000-0000E5370000}"/>
    <cellStyle name="Comma [0] 6112" xfId="14282" hidden="1" xr:uid="{00000000-0005-0000-0000-0000EB370000}"/>
    <cellStyle name="Comma [0] 6113" xfId="14284" hidden="1" xr:uid="{00000000-0005-0000-0000-0000ED370000}"/>
    <cellStyle name="Comma [0] 6114" xfId="13801" hidden="1" xr:uid="{00000000-0005-0000-0000-00000A360000}"/>
    <cellStyle name="Comma [0] 6115" xfId="13803" hidden="1" xr:uid="{00000000-0005-0000-0000-00000C360000}"/>
    <cellStyle name="Comma [0] 6116" xfId="14295" hidden="1" xr:uid="{00000000-0005-0000-0000-0000F8370000}"/>
    <cellStyle name="Comma [0] 6117" xfId="14304" hidden="1" xr:uid="{00000000-0005-0000-0000-000001380000}"/>
    <cellStyle name="Comma [0] 6118" xfId="14315" hidden="1" xr:uid="{00000000-0005-0000-0000-00000C380000}"/>
    <cellStyle name="Comma [0] 6119" xfId="14321" hidden="1" xr:uid="{00000000-0005-0000-0000-000012380000}"/>
    <cellStyle name="Comma [0] 612" xfId="3345" hidden="1" xr:uid="{00000000-0005-0000-0000-0000320D0000}"/>
    <cellStyle name="Comma [0] 6120" xfId="14303" hidden="1" xr:uid="{00000000-0005-0000-0000-000000380000}"/>
    <cellStyle name="Comma [0] 6121" xfId="14313" hidden="1" xr:uid="{00000000-0005-0000-0000-00000A380000}"/>
    <cellStyle name="Comma [0] 6122" xfId="14333" hidden="1" xr:uid="{00000000-0005-0000-0000-00001E380000}"/>
    <cellStyle name="Comma [0] 6123" xfId="14335" hidden="1" xr:uid="{00000000-0005-0000-0000-000020380000}"/>
    <cellStyle name="Comma [0] 6124" xfId="14286" hidden="1" xr:uid="{00000000-0005-0000-0000-0000EF370000}"/>
    <cellStyle name="Comma [0] 6125" xfId="13783" hidden="1" xr:uid="{00000000-0005-0000-0000-0000F8350000}"/>
    <cellStyle name="Comma [0] 6126" xfId="14289" hidden="1" xr:uid="{00000000-0005-0000-0000-0000F2370000}"/>
    <cellStyle name="Comma [0] 6127" xfId="13788" hidden="1" xr:uid="{00000000-0005-0000-0000-0000FD350000}"/>
    <cellStyle name="Comma [0] 6128" xfId="13772" hidden="1" xr:uid="{00000000-0005-0000-0000-0000ED350000}"/>
    <cellStyle name="Comma [0] 6129" xfId="14340" hidden="1" xr:uid="{00000000-0005-0000-0000-000025380000}"/>
    <cellStyle name="Comma [0] 613" xfId="3302" hidden="1" xr:uid="{00000000-0005-0000-0000-0000070D0000}"/>
    <cellStyle name="Comma [0] 6130" xfId="13781" hidden="1" xr:uid="{00000000-0005-0000-0000-0000F6350000}"/>
    <cellStyle name="Comma [0] 6131" xfId="13802" hidden="1" xr:uid="{00000000-0005-0000-0000-00000B360000}"/>
    <cellStyle name="Comma [0] 6132" xfId="14352" hidden="1" xr:uid="{00000000-0005-0000-0000-000031380000}"/>
    <cellStyle name="Comma [0] 6133" xfId="14354" hidden="1" xr:uid="{00000000-0005-0000-0000-000033380000}"/>
    <cellStyle name="Comma [0] 6134" xfId="14343" hidden="1" xr:uid="{00000000-0005-0000-0000-000028380000}"/>
    <cellStyle name="Comma [0] 6135" xfId="14351" hidden="1" xr:uid="{00000000-0005-0000-0000-000030380000}"/>
    <cellStyle name="Comma [0] 6136" xfId="13785" hidden="1" xr:uid="{00000000-0005-0000-0000-0000FA350000}"/>
    <cellStyle name="Comma [0] 6137" xfId="14337" hidden="1" xr:uid="{00000000-0005-0000-0000-000022380000}"/>
    <cellStyle name="Comma [0] 6138" xfId="14370" hidden="1" xr:uid="{00000000-0005-0000-0000-000043380000}"/>
    <cellStyle name="Comma [0] 6139" xfId="14378" hidden="1" xr:uid="{00000000-0005-0000-0000-00004B380000}"/>
    <cellStyle name="Comma [0] 614" xfId="3336" hidden="1" xr:uid="{00000000-0005-0000-0000-0000290D0000}"/>
    <cellStyle name="Comma [0] 6140" xfId="14287" hidden="1" xr:uid="{00000000-0005-0000-0000-0000F0370000}"/>
    <cellStyle name="Comma [0] 6141" xfId="14366" hidden="1" xr:uid="{00000000-0005-0000-0000-00003F380000}"/>
    <cellStyle name="Comma [0] 6142" xfId="14387" hidden="1" xr:uid="{00000000-0005-0000-0000-000054380000}"/>
    <cellStyle name="Comma [0] 6143" xfId="14389" hidden="1" xr:uid="{00000000-0005-0000-0000-000056380000}"/>
    <cellStyle name="Comma [0] 6144" xfId="14348" hidden="1" xr:uid="{00000000-0005-0000-0000-00002D380000}"/>
    <cellStyle name="Comma [0] 6145" xfId="14293" hidden="1" xr:uid="{00000000-0005-0000-0000-0000F6370000}"/>
    <cellStyle name="Comma [0] 6146" xfId="14346" hidden="1" xr:uid="{00000000-0005-0000-0000-00002B380000}"/>
    <cellStyle name="Comma [0] 6147" xfId="14330" hidden="1" xr:uid="{00000000-0005-0000-0000-00001B380000}"/>
    <cellStyle name="Comma [0] 6148" xfId="14326" hidden="1" xr:uid="{00000000-0005-0000-0000-000017380000}"/>
    <cellStyle name="Comma [0] 6149" xfId="14397" hidden="1" xr:uid="{00000000-0005-0000-0000-00005E380000}"/>
    <cellStyle name="Comma [0] 615" xfId="3349" hidden="1" xr:uid="{00000000-0005-0000-0000-0000360D0000}"/>
    <cellStyle name="Comma [0] 6150" xfId="14269" hidden="1" xr:uid="{00000000-0005-0000-0000-0000DE370000}"/>
    <cellStyle name="Comma [0] 6151" xfId="13751" hidden="1" xr:uid="{00000000-0005-0000-0000-0000D8350000}"/>
    <cellStyle name="Comma [0] 6152" xfId="14405" hidden="1" xr:uid="{00000000-0005-0000-0000-000066380000}"/>
    <cellStyle name="Comma [0] 6153" xfId="14407" hidden="1" xr:uid="{00000000-0005-0000-0000-000068380000}"/>
    <cellStyle name="Comma [0] 6154" xfId="14356" hidden="1" xr:uid="{00000000-0005-0000-0000-000035380000}"/>
    <cellStyle name="Comma [0] 6155" xfId="14332" hidden="1" xr:uid="{00000000-0005-0000-0000-00001D380000}"/>
    <cellStyle name="Comma [0] 6156" xfId="14367" hidden="1" xr:uid="{00000000-0005-0000-0000-000040380000}"/>
    <cellStyle name="Comma [0] 6157" xfId="14299" hidden="1" xr:uid="{00000000-0005-0000-0000-0000FC370000}"/>
    <cellStyle name="Comma [0] 6158" xfId="14369" hidden="1" xr:uid="{00000000-0005-0000-0000-000042380000}"/>
    <cellStyle name="Comma [0] 6159" xfId="14414" hidden="1" xr:uid="{00000000-0005-0000-0000-00006F380000}"/>
    <cellStyle name="Comma [0] 616" xfId="3351" hidden="1" xr:uid="{00000000-0005-0000-0000-0000380D0000}"/>
    <cellStyle name="Comma [0] 6160" xfId="14357" hidden="1" xr:uid="{00000000-0005-0000-0000-000036380000}"/>
    <cellStyle name="Comma [0] 6161" xfId="14314" hidden="1" xr:uid="{00000000-0005-0000-0000-00000B380000}"/>
    <cellStyle name="Comma [0] 6162" xfId="14420" hidden="1" xr:uid="{00000000-0005-0000-0000-000075380000}"/>
    <cellStyle name="Comma [0] 6163" xfId="14422" hidden="1" xr:uid="{00000000-0005-0000-0000-000077380000}"/>
    <cellStyle name="Comma [0] 6164" xfId="14375" hidden="1" xr:uid="{00000000-0005-0000-0000-000048380000}"/>
    <cellStyle name="Comma [0] 6165" xfId="14381" hidden="1" xr:uid="{00000000-0005-0000-0000-00004E380000}"/>
    <cellStyle name="Comma [0] 6166" xfId="14268" hidden="1" xr:uid="{00000000-0005-0000-0000-0000DD370000}"/>
    <cellStyle name="Comma [0] 6167" xfId="14331" hidden="1" xr:uid="{00000000-0005-0000-0000-00001C380000}"/>
    <cellStyle name="Comma [0] 6168" xfId="14339" hidden="1" xr:uid="{00000000-0005-0000-0000-000024380000}"/>
    <cellStyle name="Comma [0] 6169" xfId="14428" hidden="1" xr:uid="{00000000-0005-0000-0000-00007D380000}"/>
    <cellStyle name="Comma [0] 617" xfId="3219" hidden="1" xr:uid="{00000000-0005-0000-0000-0000B40C0000}"/>
    <cellStyle name="Comma [0] 6170" xfId="14342" hidden="1" xr:uid="{00000000-0005-0000-0000-000027380000}"/>
    <cellStyle name="Comma [0] 6171" xfId="14302" hidden="1" xr:uid="{00000000-0005-0000-0000-0000FF370000}"/>
    <cellStyle name="Comma [0] 6172" xfId="14433" hidden="1" xr:uid="{00000000-0005-0000-0000-000082380000}"/>
    <cellStyle name="Comma [0] 6173" xfId="14435" hidden="1" xr:uid="{00000000-0005-0000-0000-000084380000}"/>
    <cellStyle name="Comma [0] 6174" xfId="14394" hidden="1" xr:uid="{00000000-0005-0000-0000-00005B380000}"/>
    <cellStyle name="Comma [0] 6175" xfId="14400" hidden="1" xr:uid="{00000000-0005-0000-0000-000061380000}"/>
    <cellStyle name="Comma [0] 6176" xfId="14301" hidden="1" xr:uid="{00000000-0005-0000-0000-0000FE370000}"/>
    <cellStyle name="Comma [0] 6177" xfId="14382" hidden="1" xr:uid="{00000000-0005-0000-0000-00004F380000}"/>
    <cellStyle name="Comma [0] 6178" xfId="14361" hidden="1" xr:uid="{00000000-0005-0000-0000-00003A380000}"/>
    <cellStyle name="Comma [0] 6179" xfId="14439" hidden="1" xr:uid="{00000000-0005-0000-0000-000088380000}"/>
    <cellStyle name="Comma [0] 618" xfId="3339" hidden="1" xr:uid="{00000000-0005-0000-0000-00002C0D0000}"/>
    <cellStyle name="Comma [0] 6180" xfId="14380" hidden="1" xr:uid="{00000000-0005-0000-0000-00004D380000}"/>
    <cellStyle name="Comma [0] 6181" xfId="14318" hidden="1" xr:uid="{00000000-0005-0000-0000-00000F380000}"/>
    <cellStyle name="Comma [0] 6182" xfId="14446" hidden="1" xr:uid="{00000000-0005-0000-0000-00008F380000}"/>
    <cellStyle name="Comma [0] 6183" xfId="14448" hidden="1" xr:uid="{00000000-0005-0000-0000-000091380000}"/>
    <cellStyle name="Comma [0] 6184" xfId="14412" hidden="1" xr:uid="{00000000-0005-0000-0000-00006D380000}"/>
    <cellStyle name="Comma [0] 6185" xfId="14417" hidden="1" xr:uid="{00000000-0005-0000-0000-000072380000}"/>
    <cellStyle name="Comma [0] 6186" xfId="13782" hidden="1" xr:uid="{00000000-0005-0000-0000-0000F7350000}"/>
    <cellStyle name="Comma [0] 6187" xfId="14401" hidden="1" xr:uid="{00000000-0005-0000-0000-000062380000}"/>
    <cellStyle name="Comma [0] 6188" xfId="14306" hidden="1" xr:uid="{00000000-0005-0000-0000-000003380000}"/>
    <cellStyle name="Comma [0] 6189" xfId="14452" hidden="1" xr:uid="{00000000-0005-0000-0000-000095380000}"/>
    <cellStyle name="Comma [0] 619" xfId="3279" hidden="1" xr:uid="{00000000-0005-0000-0000-0000F00C0000}"/>
    <cellStyle name="Comma [0] 6190" xfId="14399" hidden="1" xr:uid="{00000000-0005-0000-0000-000060380000}"/>
    <cellStyle name="Comma [0] 6191" xfId="14338" hidden="1" xr:uid="{00000000-0005-0000-0000-000023380000}"/>
    <cellStyle name="Comma [0] 6192" xfId="14456" hidden="1" xr:uid="{00000000-0005-0000-0000-000099380000}"/>
    <cellStyle name="Comma [0] 6193" xfId="14458" hidden="1" xr:uid="{00000000-0005-0000-0000-00009B380000}"/>
    <cellStyle name="Comma [0] 6194" xfId="14426" hidden="1" xr:uid="{00000000-0005-0000-0000-00007B380000}"/>
    <cellStyle name="Comma [0] 6195" xfId="14430" hidden="1" xr:uid="{00000000-0005-0000-0000-00007F380000}"/>
    <cellStyle name="Comma [0] 6196" xfId="14320" hidden="1" xr:uid="{00000000-0005-0000-0000-000011380000}"/>
    <cellStyle name="Comma [0] 6197" xfId="14418" hidden="1" xr:uid="{00000000-0005-0000-0000-000073380000}"/>
    <cellStyle name="Comma [0] 6198" xfId="14310" hidden="1" xr:uid="{00000000-0005-0000-0000-000007380000}"/>
    <cellStyle name="Comma [0] 6199" xfId="14462" hidden="1" xr:uid="{00000000-0005-0000-0000-00009F380000}"/>
    <cellStyle name="Comma [0] 62" xfId="2282" hidden="1" xr:uid="{00000000-0005-0000-0000-00000B090000}"/>
    <cellStyle name="Comma [0] 620" xfId="3313" hidden="1" xr:uid="{00000000-0005-0000-0000-0000120D0000}"/>
    <cellStyle name="Comma [0] 6200" xfId="14416" hidden="1" xr:uid="{00000000-0005-0000-0000-000071380000}"/>
    <cellStyle name="Comma [0] 6201" xfId="14385" hidden="1" xr:uid="{00000000-0005-0000-0000-000052380000}"/>
    <cellStyle name="Comma [0] 6202" xfId="14466" hidden="1" xr:uid="{00000000-0005-0000-0000-0000A3380000}"/>
    <cellStyle name="Comma [0] 6203" xfId="14468" hidden="1" xr:uid="{00000000-0005-0000-0000-0000A5380000}"/>
    <cellStyle name="Comma [0] 6204" xfId="14454" hidden="1" xr:uid="{00000000-0005-0000-0000-000097380000}"/>
    <cellStyle name="Comma [0] 6205" xfId="14441" hidden="1" xr:uid="{00000000-0005-0000-0000-00008A380000}"/>
    <cellStyle name="Comma [0] 6206" xfId="14465" hidden="1" xr:uid="{00000000-0005-0000-0000-0000A2380000}"/>
    <cellStyle name="Comma [0] 6207" xfId="14431" hidden="1" xr:uid="{00000000-0005-0000-0000-000080380000}"/>
    <cellStyle name="Comma [0] 6208" xfId="14403" hidden="1" xr:uid="{00000000-0005-0000-0000-000064380000}"/>
    <cellStyle name="Comma [0] 6209" xfId="14470" hidden="1" xr:uid="{00000000-0005-0000-0000-0000A7380000}"/>
    <cellStyle name="Comma [0] 621" xfId="3326" hidden="1" xr:uid="{00000000-0005-0000-0000-00001F0D0000}"/>
    <cellStyle name="Comma [0] 6210" xfId="14427" hidden="1" xr:uid="{00000000-0005-0000-0000-00007C380000}"/>
    <cellStyle name="Comma [0] 6211" xfId="14461" hidden="1" xr:uid="{00000000-0005-0000-0000-00009E380000}"/>
    <cellStyle name="Comma [0] 6212" xfId="14474" hidden="1" xr:uid="{00000000-0005-0000-0000-0000AB380000}"/>
    <cellStyle name="Comma [0] 6213" xfId="14476" hidden="1" xr:uid="{00000000-0005-0000-0000-0000AD380000}"/>
    <cellStyle name="Comma [0] 6214" xfId="14344" hidden="1" xr:uid="{00000000-0005-0000-0000-000029380000}"/>
    <cellStyle name="Comma [0] 6215" xfId="14464" hidden="1" xr:uid="{00000000-0005-0000-0000-0000A1380000}"/>
    <cellStyle name="Comma [0] 6216" xfId="14404" hidden="1" xr:uid="{00000000-0005-0000-0000-000065380000}"/>
    <cellStyle name="Comma [0] 6217" xfId="14438" hidden="1" xr:uid="{00000000-0005-0000-0000-000087380000}"/>
    <cellStyle name="Comma [0] 6218" xfId="14451" hidden="1" xr:uid="{00000000-0005-0000-0000-000094380000}"/>
    <cellStyle name="Comma [0] 6219" xfId="14479" hidden="1" xr:uid="{00000000-0005-0000-0000-0000B0380000}"/>
    <cellStyle name="Comma [0] 622" xfId="3354" hidden="1" xr:uid="{00000000-0005-0000-0000-00003B0D0000}"/>
    <cellStyle name="Comma [0] 6220" xfId="14442" hidden="1" xr:uid="{00000000-0005-0000-0000-00008B380000}"/>
    <cellStyle name="Comma [0] 6221" xfId="14402" hidden="1" xr:uid="{00000000-0005-0000-0000-000063380000}"/>
    <cellStyle name="Comma [0] 6222" xfId="14481" hidden="1" xr:uid="{00000000-0005-0000-0000-0000B2380000}"/>
    <cellStyle name="Comma [0] 6223" xfId="14483" hidden="1" xr:uid="{00000000-0005-0000-0000-0000B4380000}"/>
    <cellStyle name="Comma [0] 6224" xfId="13836" hidden="1" xr:uid="{00000000-0005-0000-0000-00002D360000}"/>
    <cellStyle name="Comma [0] 6225" xfId="13792" hidden="1" xr:uid="{00000000-0005-0000-0000-000001360000}"/>
    <cellStyle name="Comma [0] 6226" xfId="14489" hidden="1" xr:uid="{00000000-0005-0000-0000-0000BA380000}"/>
    <cellStyle name="Comma [0] 6227" xfId="14495" hidden="1" xr:uid="{00000000-0005-0000-0000-0000C0380000}"/>
    <cellStyle name="Comma [0] 6228" xfId="14497" hidden="1" xr:uid="{00000000-0005-0000-0000-0000C2380000}"/>
    <cellStyle name="Comma [0] 6229" xfId="14488" hidden="1" xr:uid="{00000000-0005-0000-0000-0000B9380000}"/>
    <cellStyle name="Comma [0] 623" xfId="3317" hidden="1" xr:uid="{00000000-0005-0000-0000-0000160D0000}"/>
    <cellStyle name="Comma [0] 6230" xfId="14493" hidden="1" xr:uid="{00000000-0005-0000-0000-0000BE380000}"/>
    <cellStyle name="Comma [0] 6231" xfId="14499" hidden="1" xr:uid="{00000000-0005-0000-0000-0000C4380000}"/>
    <cellStyle name="Comma [0] 6232" xfId="14501" hidden="1" xr:uid="{00000000-0005-0000-0000-0000C6380000}"/>
    <cellStyle name="Comma [0] 6233" xfId="13793" hidden="1" xr:uid="{00000000-0005-0000-0000-000002360000}"/>
    <cellStyle name="Comma [0] 6234" xfId="13771" hidden="1" xr:uid="{00000000-0005-0000-0000-0000EC350000}"/>
    <cellStyle name="Comma [0] 6235" xfId="14512" hidden="1" xr:uid="{00000000-0005-0000-0000-0000D1380000}"/>
    <cellStyle name="Comma [0] 6236" xfId="14521" hidden="1" xr:uid="{00000000-0005-0000-0000-0000DA380000}"/>
    <cellStyle name="Comma [0] 6237" xfId="14532" hidden="1" xr:uid="{00000000-0005-0000-0000-0000E5380000}"/>
    <cellStyle name="Comma [0] 6238" xfId="14538" hidden="1" xr:uid="{00000000-0005-0000-0000-0000EB380000}"/>
    <cellStyle name="Comma [0] 6239" xfId="14520" hidden="1" xr:uid="{00000000-0005-0000-0000-0000D9380000}"/>
    <cellStyle name="Comma [0] 624" xfId="3277" hidden="1" xr:uid="{00000000-0005-0000-0000-0000EE0C0000}"/>
    <cellStyle name="Comma [0] 6240" xfId="14530" hidden="1" xr:uid="{00000000-0005-0000-0000-0000E3380000}"/>
    <cellStyle name="Comma [0] 6241" xfId="14550" hidden="1" xr:uid="{00000000-0005-0000-0000-0000F7380000}"/>
    <cellStyle name="Comma [0] 6242" xfId="14552" hidden="1" xr:uid="{00000000-0005-0000-0000-0000F9380000}"/>
    <cellStyle name="Comma [0] 6243" xfId="14503" hidden="1" xr:uid="{00000000-0005-0000-0000-0000C8380000}"/>
    <cellStyle name="Comma [0] 6244" xfId="13759" hidden="1" xr:uid="{00000000-0005-0000-0000-0000E0350000}"/>
    <cellStyle name="Comma [0] 6245" xfId="14506" hidden="1" xr:uid="{00000000-0005-0000-0000-0000CB380000}"/>
    <cellStyle name="Comma [0] 6246" xfId="13770" hidden="1" xr:uid="{00000000-0005-0000-0000-0000EB350000}"/>
    <cellStyle name="Comma [0] 6247" xfId="13769" hidden="1" xr:uid="{00000000-0005-0000-0000-0000EA350000}"/>
    <cellStyle name="Comma [0] 6248" xfId="14557" hidden="1" xr:uid="{00000000-0005-0000-0000-0000FE380000}"/>
    <cellStyle name="Comma [0] 6249" xfId="13845" hidden="1" xr:uid="{00000000-0005-0000-0000-000036360000}"/>
    <cellStyle name="Comma [0] 625" xfId="3357" hidden="1" xr:uid="{00000000-0005-0000-0000-00003E0D0000}"/>
    <cellStyle name="Comma [0] 6250" xfId="14046" hidden="1" xr:uid="{00000000-0005-0000-0000-0000FF360000}"/>
    <cellStyle name="Comma [0] 6251" xfId="14569" hidden="1" xr:uid="{00000000-0005-0000-0000-00000A390000}"/>
    <cellStyle name="Comma [0] 6252" xfId="14571" hidden="1" xr:uid="{00000000-0005-0000-0000-00000C390000}"/>
    <cellStyle name="Comma [0] 6253" xfId="14560" hidden="1" xr:uid="{00000000-0005-0000-0000-000001390000}"/>
    <cellStyle name="Comma [0] 6254" xfId="14568" hidden="1" xr:uid="{00000000-0005-0000-0000-000009390000}"/>
    <cellStyle name="Comma [0] 6255" xfId="14055" hidden="1" xr:uid="{00000000-0005-0000-0000-000008370000}"/>
    <cellStyle name="Comma [0] 6256" xfId="14554" hidden="1" xr:uid="{00000000-0005-0000-0000-0000FB380000}"/>
    <cellStyle name="Comma [0] 6257" xfId="14587" hidden="1" xr:uid="{00000000-0005-0000-0000-00001C390000}"/>
    <cellStyle name="Comma [0] 6258" xfId="14595" hidden="1" xr:uid="{00000000-0005-0000-0000-000024390000}"/>
    <cellStyle name="Comma [0] 6259" xfId="14504" hidden="1" xr:uid="{00000000-0005-0000-0000-0000C9380000}"/>
    <cellStyle name="Comma [0] 626" xfId="3359" hidden="1" xr:uid="{00000000-0005-0000-0000-0000400D0000}"/>
    <cellStyle name="Comma [0] 6260" xfId="14583" hidden="1" xr:uid="{00000000-0005-0000-0000-000018390000}"/>
    <cellStyle name="Comma [0] 6261" xfId="14604" hidden="1" xr:uid="{00000000-0005-0000-0000-00002D390000}"/>
    <cellStyle name="Comma [0] 6262" xfId="14606" hidden="1" xr:uid="{00000000-0005-0000-0000-00002F390000}"/>
    <cellStyle name="Comma [0] 6263" xfId="14565" hidden="1" xr:uid="{00000000-0005-0000-0000-000006390000}"/>
    <cellStyle name="Comma [0] 6264" xfId="14510" hidden="1" xr:uid="{00000000-0005-0000-0000-0000CF380000}"/>
    <cellStyle name="Comma [0] 6265" xfId="14563" hidden="1" xr:uid="{00000000-0005-0000-0000-000004390000}"/>
    <cellStyle name="Comma [0] 6266" xfId="14547" hidden="1" xr:uid="{00000000-0005-0000-0000-0000F4380000}"/>
    <cellStyle name="Comma [0] 6267" xfId="14543" hidden="1" xr:uid="{00000000-0005-0000-0000-0000F0380000}"/>
    <cellStyle name="Comma [0] 6268" xfId="14614" hidden="1" xr:uid="{00000000-0005-0000-0000-000037390000}"/>
    <cellStyle name="Comma [0] 6269" xfId="14486" hidden="1" xr:uid="{00000000-0005-0000-0000-0000B7380000}"/>
    <cellStyle name="Comma [0] 627" xfId="3078" hidden="1" xr:uid="{00000000-0005-0000-0000-0000270C0000}"/>
    <cellStyle name="Comma [0] 6270" xfId="13794" hidden="1" xr:uid="{00000000-0005-0000-0000-000003360000}"/>
    <cellStyle name="Comma [0] 6271" xfId="14622" hidden="1" xr:uid="{00000000-0005-0000-0000-00003F390000}"/>
    <cellStyle name="Comma [0] 6272" xfId="14624" hidden="1" xr:uid="{00000000-0005-0000-0000-000041390000}"/>
    <cellStyle name="Comma [0] 6273" xfId="14573" hidden="1" xr:uid="{00000000-0005-0000-0000-00000E390000}"/>
    <cellStyle name="Comma [0] 6274" xfId="14549" hidden="1" xr:uid="{00000000-0005-0000-0000-0000F6380000}"/>
    <cellStyle name="Comma [0] 6275" xfId="14584" hidden="1" xr:uid="{00000000-0005-0000-0000-000019390000}"/>
    <cellStyle name="Comma [0] 6276" xfId="14516" hidden="1" xr:uid="{00000000-0005-0000-0000-0000D5380000}"/>
    <cellStyle name="Comma [0] 6277" xfId="14586" hidden="1" xr:uid="{00000000-0005-0000-0000-00001B390000}"/>
    <cellStyle name="Comma [0] 6278" xfId="14631" hidden="1" xr:uid="{00000000-0005-0000-0000-000048390000}"/>
    <cellStyle name="Comma [0] 6279" xfId="14574" hidden="1" xr:uid="{00000000-0005-0000-0000-00000F390000}"/>
    <cellStyle name="Comma [0] 628" xfId="3060" hidden="1" xr:uid="{00000000-0005-0000-0000-0000150C0000}"/>
    <cellStyle name="Comma [0] 6280" xfId="14531" hidden="1" xr:uid="{00000000-0005-0000-0000-0000E4380000}"/>
    <cellStyle name="Comma [0] 6281" xfId="14637" hidden="1" xr:uid="{00000000-0005-0000-0000-00004E390000}"/>
    <cellStyle name="Comma [0] 6282" xfId="14639" hidden="1" xr:uid="{00000000-0005-0000-0000-000050390000}"/>
    <cellStyle name="Comma [0] 6283" xfId="14592" hidden="1" xr:uid="{00000000-0005-0000-0000-000021390000}"/>
    <cellStyle name="Comma [0] 6284" xfId="14598" hidden="1" xr:uid="{00000000-0005-0000-0000-000027390000}"/>
    <cellStyle name="Comma [0] 6285" xfId="14485" hidden="1" xr:uid="{00000000-0005-0000-0000-0000B6380000}"/>
    <cellStyle name="Comma [0] 6286" xfId="14548" hidden="1" xr:uid="{00000000-0005-0000-0000-0000F5380000}"/>
    <cellStyle name="Comma [0] 6287" xfId="14556" hidden="1" xr:uid="{00000000-0005-0000-0000-0000FD380000}"/>
    <cellStyle name="Comma [0] 6288" xfId="14645" hidden="1" xr:uid="{00000000-0005-0000-0000-000056390000}"/>
    <cellStyle name="Comma [0] 6289" xfId="14559" hidden="1" xr:uid="{00000000-0005-0000-0000-000000390000}"/>
    <cellStyle name="Comma [0] 629" xfId="3363" hidden="1" xr:uid="{00000000-0005-0000-0000-0000440D0000}"/>
    <cellStyle name="Comma [0] 6290" xfId="14519" hidden="1" xr:uid="{00000000-0005-0000-0000-0000D8380000}"/>
    <cellStyle name="Comma [0] 6291" xfId="14650" hidden="1" xr:uid="{00000000-0005-0000-0000-00005B390000}"/>
    <cellStyle name="Comma [0] 6292" xfId="14652" hidden="1" xr:uid="{00000000-0005-0000-0000-00005D390000}"/>
    <cellStyle name="Comma [0] 6293" xfId="14611" hidden="1" xr:uid="{00000000-0005-0000-0000-000034390000}"/>
    <cellStyle name="Comma [0] 6294" xfId="14617" hidden="1" xr:uid="{00000000-0005-0000-0000-00003A390000}"/>
    <cellStyle name="Comma [0] 6295" xfId="14518" hidden="1" xr:uid="{00000000-0005-0000-0000-0000D7380000}"/>
    <cellStyle name="Comma [0] 6296" xfId="14599" hidden="1" xr:uid="{00000000-0005-0000-0000-000028390000}"/>
    <cellStyle name="Comma [0] 6297" xfId="14578" hidden="1" xr:uid="{00000000-0005-0000-0000-000013390000}"/>
    <cellStyle name="Comma [0] 6298" xfId="14656" hidden="1" xr:uid="{00000000-0005-0000-0000-000061390000}"/>
    <cellStyle name="Comma [0] 6299" xfId="14597" hidden="1" xr:uid="{00000000-0005-0000-0000-000026390000}"/>
    <cellStyle name="Comma [0] 63" xfId="2037" hidden="1" xr:uid="{00000000-0005-0000-0000-000016080000}"/>
    <cellStyle name="Comma [0] 630" xfId="3370" hidden="1" xr:uid="{00000000-0005-0000-0000-00004B0D0000}"/>
    <cellStyle name="Comma [0] 6300" xfId="14535" hidden="1" xr:uid="{00000000-0005-0000-0000-0000E8380000}"/>
    <cellStyle name="Comma [0] 6301" xfId="14663" hidden="1" xr:uid="{00000000-0005-0000-0000-000068390000}"/>
    <cellStyle name="Comma [0] 6302" xfId="14665" hidden="1" xr:uid="{00000000-0005-0000-0000-00006A390000}"/>
    <cellStyle name="Comma [0] 6303" xfId="14629" hidden="1" xr:uid="{00000000-0005-0000-0000-000046390000}"/>
    <cellStyle name="Comma [0] 6304" xfId="14634" hidden="1" xr:uid="{00000000-0005-0000-0000-00004B390000}"/>
    <cellStyle name="Comma [0] 6305" xfId="14064" hidden="1" xr:uid="{00000000-0005-0000-0000-000011370000}"/>
    <cellStyle name="Comma [0] 6306" xfId="14618" hidden="1" xr:uid="{00000000-0005-0000-0000-00003B390000}"/>
    <cellStyle name="Comma [0] 6307" xfId="14523" hidden="1" xr:uid="{00000000-0005-0000-0000-0000DC380000}"/>
    <cellStyle name="Comma [0] 6308" xfId="14669" hidden="1" xr:uid="{00000000-0005-0000-0000-00006E390000}"/>
    <cellStyle name="Comma [0] 6309" xfId="14616" hidden="1" xr:uid="{00000000-0005-0000-0000-000039390000}"/>
    <cellStyle name="Comma [0] 631" xfId="3372" hidden="1" xr:uid="{00000000-0005-0000-0000-00004D0D0000}"/>
    <cellStyle name="Comma [0] 6310" xfId="14555" hidden="1" xr:uid="{00000000-0005-0000-0000-0000FC380000}"/>
    <cellStyle name="Comma [0] 6311" xfId="14673" hidden="1" xr:uid="{00000000-0005-0000-0000-000072390000}"/>
    <cellStyle name="Comma [0] 6312" xfId="14675" hidden="1" xr:uid="{00000000-0005-0000-0000-000074390000}"/>
    <cellStyle name="Comma [0] 6313" xfId="14643" hidden="1" xr:uid="{00000000-0005-0000-0000-000054390000}"/>
    <cellStyle name="Comma [0] 6314" xfId="14647" hidden="1" xr:uid="{00000000-0005-0000-0000-000058390000}"/>
    <cellStyle name="Comma [0] 6315" xfId="14537" hidden="1" xr:uid="{00000000-0005-0000-0000-0000EA380000}"/>
    <cellStyle name="Comma [0] 6316" xfId="14635" hidden="1" xr:uid="{00000000-0005-0000-0000-00004C390000}"/>
    <cellStyle name="Comma [0] 6317" xfId="14527" hidden="1" xr:uid="{00000000-0005-0000-0000-0000E0380000}"/>
    <cellStyle name="Comma [0] 6318" xfId="14679" hidden="1" xr:uid="{00000000-0005-0000-0000-000078390000}"/>
    <cellStyle name="Comma [0] 6319" xfId="14633" hidden="1" xr:uid="{00000000-0005-0000-0000-00004A390000}"/>
    <cellStyle name="Comma [0] 632" xfId="3362" hidden="1" xr:uid="{00000000-0005-0000-0000-0000430D0000}"/>
    <cellStyle name="Comma [0] 6320" xfId="14602" hidden="1" xr:uid="{00000000-0005-0000-0000-00002B390000}"/>
    <cellStyle name="Comma [0] 6321" xfId="14683" hidden="1" xr:uid="{00000000-0005-0000-0000-00007C390000}"/>
    <cellStyle name="Comma [0] 6322" xfId="14685" hidden="1" xr:uid="{00000000-0005-0000-0000-00007E390000}"/>
    <cellStyle name="Comma [0] 6323" xfId="14671" hidden="1" xr:uid="{00000000-0005-0000-0000-000070390000}"/>
    <cellStyle name="Comma [0] 6324" xfId="14658" hidden="1" xr:uid="{00000000-0005-0000-0000-000063390000}"/>
    <cellStyle name="Comma [0] 6325" xfId="14682" hidden="1" xr:uid="{00000000-0005-0000-0000-00007B390000}"/>
    <cellStyle name="Comma [0] 6326" xfId="14648" hidden="1" xr:uid="{00000000-0005-0000-0000-000059390000}"/>
    <cellStyle name="Comma [0] 6327" xfId="14620" hidden="1" xr:uid="{00000000-0005-0000-0000-00003D390000}"/>
    <cellStyle name="Comma [0] 6328" xfId="14687" hidden="1" xr:uid="{00000000-0005-0000-0000-000080390000}"/>
    <cellStyle name="Comma [0] 6329" xfId="14644" hidden="1" xr:uid="{00000000-0005-0000-0000-000055390000}"/>
    <cellStyle name="Comma [0] 633" xfId="3368" hidden="1" xr:uid="{00000000-0005-0000-0000-0000490D0000}"/>
    <cellStyle name="Comma [0] 6330" xfId="14678" hidden="1" xr:uid="{00000000-0005-0000-0000-000077390000}"/>
    <cellStyle name="Comma [0] 6331" xfId="14691" hidden="1" xr:uid="{00000000-0005-0000-0000-000084390000}"/>
    <cellStyle name="Comma [0] 6332" xfId="14693" hidden="1" xr:uid="{00000000-0005-0000-0000-000086390000}"/>
    <cellStyle name="Comma [0] 6333" xfId="14561" hidden="1" xr:uid="{00000000-0005-0000-0000-000002390000}"/>
    <cellStyle name="Comma [0] 6334" xfId="14681" hidden="1" xr:uid="{00000000-0005-0000-0000-00007A390000}"/>
    <cellStyle name="Comma [0] 6335" xfId="14621" hidden="1" xr:uid="{00000000-0005-0000-0000-00003E390000}"/>
    <cellStyle name="Comma [0] 6336" xfId="14655" hidden="1" xr:uid="{00000000-0005-0000-0000-000060390000}"/>
    <cellStyle name="Comma [0] 6337" xfId="14668" hidden="1" xr:uid="{00000000-0005-0000-0000-00006D390000}"/>
    <cellStyle name="Comma [0] 6338" xfId="14696" hidden="1" xr:uid="{00000000-0005-0000-0000-000089390000}"/>
    <cellStyle name="Comma [0] 6339" xfId="14659" hidden="1" xr:uid="{00000000-0005-0000-0000-000064390000}"/>
    <cellStyle name="Comma [0] 634" xfId="3375" hidden="1" xr:uid="{00000000-0005-0000-0000-0000500D0000}"/>
    <cellStyle name="Comma [0] 6340" xfId="14619" hidden="1" xr:uid="{00000000-0005-0000-0000-00003C390000}"/>
    <cellStyle name="Comma [0] 6341" xfId="14698" hidden="1" xr:uid="{00000000-0005-0000-0000-00008B390000}"/>
    <cellStyle name="Comma [0] 6342" xfId="14700" hidden="1" xr:uid="{00000000-0005-0000-0000-00008D390000}"/>
    <cellStyle name="Comma [0] 6343" xfId="98" hidden="1" xr:uid="{00000000-0005-0000-0000-000083000000}"/>
    <cellStyle name="Comma [0] 6344" xfId="14702" hidden="1" xr:uid="{00000000-0005-0000-0000-00008F390000}"/>
    <cellStyle name="Comma [0] 6345" xfId="14704" hidden="1" xr:uid="{00000000-0005-0000-0000-000091390000}"/>
    <cellStyle name="Comma [0] 6346" xfId="14706" hidden="1" xr:uid="{00000000-0005-0000-0000-000093390000}"/>
    <cellStyle name="Comma [0] 6347" xfId="14708" hidden="1" xr:uid="{00000000-0005-0000-0000-000095390000}"/>
    <cellStyle name="Comma [0] 6348" xfId="14710" hidden="1" xr:uid="{00000000-0005-0000-0000-000097390000}"/>
    <cellStyle name="Comma [0] 6349" xfId="16843" hidden="1" xr:uid="{00000000-0005-0000-0000-0000EC410000}"/>
    <cellStyle name="Comma [0] 635" xfId="3377" hidden="1" xr:uid="{00000000-0005-0000-0000-0000520D0000}"/>
    <cellStyle name="Comma [0] 6350" xfId="16846" hidden="1" xr:uid="{00000000-0005-0000-0000-0000EF410000}"/>
    <cellStyle name="Comma [0] 6351" xfId="16781" hidden="1" xr:uid="{00000000-0005-0000-0000-0000AE410000}"/>
    <cellStyle name="Comma [0] 6352" xfId="16837" hidden="1" xr:uid="{00000000-0005-0000-0000-0000E6410000}"/>
    <cellStyle name="Comma [0] 6353" xfId="16775" hidden="1" xr:uid="{00000000-0005-0000-0000-0000A8410000}"/>
    <cellStyle name="Comma [0] 6354" xfId="16870" hidden="1" xr:uid="{00000000-0005-0000-0000-000007420000}"/>
    <cellStyle name="Comma [0] 6355" xfId="16836" hidden="1" xr:uid="{00000000-0005-0000-0000-0000E5410000}"/>
    <cellStyle name="Comma [0] 6356" xfId="16816" hidden="1" xr:uid="{00000000-0005-0000-0000-0000D1410000}"/>
    <cellStyle name="Comma [0] 6357" xfId="16874" hidden="1" xr:uid="{00000000-0005-0000-0000-00000B420000}"/>
    <cellStyle name="Comma [0] 6358" xfId="16876" hidden="1" xr:uid="{00000000-0005-0000-0000-00000D420000}"/>
    <cellStyle name="Comma [0] 6359" xfId="16864" hidden="1" xr:uid="{00000000-0005-0000-0000-000001420000}"/>
    <cellStyle name="Comma [0] 636" xfId="3152" hidden="1" xr:uid="{00000000-0005-0000-0000-0000710C0000}"/>
    <cellStyle name="Comma [0] 6360" xfId="16854" hidden="1" xr:uid="{00000000-0005-0000-0000-0000F7410000}"/>
    <cellStyle name="Comma [0] 6361" xfId="16873" hidden="1" xr:uid="{00000000-0005-0000-0000-00000A420000}"/>
    <cellStyle name="Comma [0] 6362" xfId="16847" hidden="1" xr:uid="{00000000-0005-0000-0000-0000F0410000}"/>
    <cellStyle name="Comma [0] 6363" xfId="16827" hidden="1" xr:uid="{00000000-0005-0000-0000-0000DC410000}"/>
    <cellStyle name="Comma [0] 6364" xfId="16878" hidden="1" xr:uid="{00000000-0005-0000-0000-00000F420000}"/>
    <cellStyle name="Comma [0] 6365" xfId="16844" hidden="1" xr:uid="{00000000-0005-0000-0000-0000ED410000}"/>
    <cellStyle name="Comma [0] 6366" xfId="16869" hidden="1" xr:uid="{00000000-0005-0000-0000-000006420000}"/>
    <cellStyle name="Comma [0] 6367" xfId="16882" hidden="1" xr:uid="{00000000-0005-0000-0000-000013420000}"/>
    <cellStyle name="Comma [0] 6368" xfId="16884" hidden="1" xr:uid="{00000000-0005-0000-0000-000015420000}"/>
    <cellStyle name="Comma [0] 6369" xfId="16792" hidden="1" xr:uid="{00000000-0005-0000-0000-0000B9410000}"/>
    <cellStyle name="Comma [0] 637" xfId="3108" hidden="1" xr:uid="{00000000-0005-0000-0000-0000450C0000}"/>
    <cellStyle name="Comma [0] 6370" xfId="16872" hidden="1" xr:uid="{00000000-0005-0000-0000-000009420000}"/>
    <cellStyle name="Comma [0] 6371" xfId="16828" hidden="1" xr:uid="{00000000-0005-0000-0000-0000DD410000}"/>
    <cellStyle name="Comma [0] 6372" xfId="16852" hidden="1" xr:uid="{00000000-0005-0000-0000-0000F5410000}"/>
    <cellStyle name="Comma [0] 6373" xfId="16862" hidden="1" xr:uid="{00000000-0005-0000-0000-0000FF410000}"/>
    <cellStyle name="Comma [0] 6374" xfId="16887" hidden="1" xr:uid="{00000000-0005-0000-0000-000018420000}"/>
    <cellStyle name="Comma [0] 6375" xfId="16855" hidden="1" xr:uid="{00000000-0005-0000-0000-0000F8410000}"/>
    <cellStyle name="Comma [0] 6376" xfId="16826" hidden="1" xr:uid="{00000000-0005-0000-0000-0000DB410000}"/>
    <cellStyle name="Comma [0] 6377" xfId="16890" hidden="1" xr:uid="{00000000-0005-0000-0000-00001B420000}"/>
    <cellStyle name="Comma [0] 6378" xfId="16892" hidden="1" xr:uid="{00000000-0005-0000-0000-00001D420000}"/>
    <cellStyle name="Comma [0] 6379" xfId="16700" hidden="1" xr:uid="{00000000-0005-0000-0000-00005D410000}"/>
    <cellStyle name="Comma [0] 638" xfId="3388" hidden="1" xr:uid="{00000000-0005-0000-0000-00005D0D0000}"/>
    <cellStyle name="Comma [0] 6380" xfId="16682" hidden="1" xr:uid="{00000000-0005-0000-0000-00004B410000}"/>
    <cellStyle name="Comma [0] 6381" xfId="16896" hidden="1" xr:uid="{00000000-0005-0000-0000-000021420000}"/>
    <cellStyle name="Comma [0] 6382" xfId="16903" hidden="1" xr:uid="{00000000-0005-0000-0000-000028420000}"/>
    <cellStyle name="Comma [0] 6383" xfId="16905" hidden="1" xr:uid="{00000000-0005-0000-0000-00002A420000}"/>
    <cellStyle name="Comma [0] 6384" xfId="16895" hidden="1" xr:uid="{00000000-0005-0000-0000-000020420000}"/>
    <cellStyle name="Comma [0] 6385" xfId="16901" hidden="1" xr:uid="{00000000-0005-0000-0000-000026420000}"/>
    <cellStyle name="Comma [0] 6386" xfId="16908" hidden="1" xr:uid="{00000000-0005-0000-0000-00002D420000}"/>
    <cellStyle name="Comma [0] 6387" xfId="16910" hidden="1" xr:uid="{00000000-0005-0000-0000-00002F420000}"/>
    <cellStyle name="Comma [0] 6388" xfId="16756" hidden="1" xr:uid="{00000000-0005-0000-0000-000095410000}"/>
    <cellStyle name="Comma [0] 6389" xfId="16730" hidden="1" xr:uid="{00000000-0005-0000-0000-00007B410000}"/>
    <cellStyle name="Comma [0] 639" xfId="3397" hidden="1" xr:uid="{00000000-0005-0000-0000-0000660D0000}"/>
    <cellStyle name="Comma [0] 6390" xfId="16921" hidden="1" xr:uid="{00000000-0005-0000-0000-00003A420000}"/>
    <cellStyle name="Comma [0] 6391" xfId="16930" hidden="1" xr:uid="{00000000-0005-0000-0000-000043420000}"/>
    <cellStyle name="Comma [0] 6392" xfId="16941" hidden="1" xr:uid="{00000000-0005-0000-0000-00004E420000}"/>
    <cellStyle name="Comma [0] 6393" xfId="16947" hidden="1" xr:uid="{00000000-0005-0000-0000-000054420000}"/>
    <cellStyle name="Comma [0] 6394" xfId="16929" hidden="1" xr:uid="{00000000-0005-0000-0000-000042420000}"/>
    <cellStyle name="Comma [0] 6395" xfId="16939" hidden="1" xr:uid="{00000000-0005-0000-0000-00004C420000}"/>
    <cellStyle name="Comma [0] 6396" xfId="16959" hidden="1" xr:uid="{00000000-0005-0000-0000-000060420000}"/>
    <cellStyle name="Comma [0] 6397" xfId="16961" hidden="1" xr:uid="{00000000-0005-0000-0000-000062420000}"/>
    <cellStyle name="Comma [0] 6398" xfId="16912" hidden="1" xr:uid="{00000000-0005-0000-0000-000031420000}"/>
    <cellStyle name="Comma [0] 6399" xfId="16695" hidden="1" xr:uid="{00000000-0005-0000-0000-000058410000}"/>
    <cellStyle name="Comma [0] 64" xfId="2268" hidden="1" xr:uid="{00000000-0005-0000-0000-0000FD080000}"/>
    <cellStyle name="Comma [0] 640" xfId="3408" hidden="1" xr:uid="{00000000-0005-0000-0000-0000710D0000}"/>
    <cellStyle name="Comma [0] 6400" xfId="16915" hidden="1" xr:uid="{00000000-0005-0000-0000-000034420000}"/>
    <cellStyle name="Comma [0] 6401" xfId="16729" hidden="1" xr:uid="{00000000-0005-0000-0000-00007A410000}"/>
    <cellStyle name="Comma [0] 6402" xfId="16728" hidden="1" xr:uid="{00000000-0005-0000-0000-000079410000}"/>
    <cellStyle name="Comma [0] 6403" xfId="16966" hidden="1" xr:uid="{00000000-0005-0000-0000-000067420000}"/>
    <cellStyle name="Comma [0] 6404" xfId="16697" hidden="1" xr:uid="{00000000-0005-0000-0000-00005A410000}"/>
    <cellStyle name="Comma [0] 6405" xfId="16731" hidden="1" xr:uid="{00000000-0005-0000-0000-00007C410000}"/>
    <cellStyle name="Comma [0] 6406" xfId="16978" hidden="1" xr:uid="{00000000-0005-0000-0000-000073420000}"/>
    <cellStyle name="Comma [0] 6407" xfId="16980" hidden="1" xr:uid="{00000000-0005-0000-0000-000075420000}"/>
    <cellStyle name="Comma [0] 6408" xfId="16969" hidden="1" xr:uid="{00000000-0005-0000-0000-00006A420000}"/>
    <cellStyle name="Comma [0] 6409" xfId="16977" hidden="1" xr:uid="{00000000-0005-0000-0000-000072420000}"/>
    <cellStyle name="Comma [0] 641" xfId="3414" hidden="1" xr:uid="{00000000-0005-0000-0000-0000770D0000}"/>
    <cellStyle name="Comma [0] 6410" xfId="16693" hidden="1" xr:uid="{00000000-0005-0000-0000-000056410000}"/>
    <cellStyle name="Comma [0] 6411" xfId="16963" hidden="1" xr:uid="{00000000-0005-0000-0000-000064420000}"/>
    <cellStyle name="Comma [0] 6412" xfId="16996" hidden="1" xr:uid="{00000000-0005-0000-0000-000085420000}"/>
    <cellStyle name="Comma [0] 6413" xfId="17004" hidden="1" xr:uid="{00000000-0005-0000-0000-00008D420000}"/>
    <cellStyle name="Comma [0] 6414" xfId="16913" hidden="1" xr:uid="{00000000-0005-0000-0000-000032420000}"/>
    <cellStyle name="Comma [0] 6415" xfId="16992" hidden="1" xr:uid="{00000000-0005-0000-0000-000081420000}"/>
    <cellStyle name="Comma [0] 6416" xfId="17013" hidden="1" xr:uid="{00000000-0005-0000-0000-000096420000}"/>
    <cellStyle name="Comma [0] 6417" xfId="17015" hidden="1" xr:uid="{00000000-0005-0000-0000-000098420000}"/>
    <cellStyle name="Comma [0] 6418" xfId="16974" hidden="1" xr:uid="{00000000-0005-0000-0000-00006F420000}"/>
    <cellStyle name="Comma [0] 6419" xfId="16919" hidden="1" xr:uid="{00000000-0005-0000-0000-000038420000}"/>
    <cellStyle name="Comma [0] 642" xfId="3396" hidden="1" xr:uid="{00000000-0005-0000-0000-0000650D0000}"/>
    <cellStyle name="Comma [0] 6420" xfId="16972" hidden="1" xr:uid="{00000000-0005-0000-0000-00006D420000}"/>
    <cellStyle name="Comma [0] 6421" xfId="16956" hidden="1" xr:uid="{00000000-0005-0000-0000-00005D420000}"/>
    <cellStyle name="Comma [0] 6422" xfId="16952" hidden="1" xr:uid="{00000000-0005-0000-0000-000059420000}"/>
    <cellStyle name="Comma [0] 6423" xfId="17023" hidden="1" xr:uid="{00000000-0005-0000-0000-0000A0420000}"/>
    <cellStyle name="Comma [0] 6424" xfId="16685" hidden="1" xr:uid="{00000000-0005-0000-0000-00004E410000}"/>
    <cellStyle name="Comma [0] 6425" xfId="16755" hidden="1" xr:uid="{00000000-0005-0000-0000-000094410000}"/>
    <cellStyle name="Comma [0] 6426" xfId="17031" hidden="1" xr:uid="{00000000-0005-0000-0000-0000A8420000}"/>
    <cellStyle name="Comma [0] 6427" xfId="17033" hidden="1" xr:uid="{00000000-0005-0000-0000-0000AA420000}"/>
    <cellStyle name="Comma [0] 6428" xfId="16982" hidden="1" xr:uid="{00000000-0005-0000-0000-000077420000}"/>
    <cellStyle name="Comma [0] 6429" xfId="16958" hidden="1" xr:uid="{00000000-0005-0000-0000-00005F420000}"/>
    <cellStyle name="Comma [0] 643" xfId="3406" hidden="1" xr:uid="{00000000-0005-0000-0000-00006F0D0000}"/>
    <cellStyle name="Comma [0] 6430" xfId="16993" hidden="1" xr:uid="{00000000-0005-0000-0000-000082420000}"/>
    <cellStyle name="Comma [0] 6431" xfId="16925" hidden="1" xr:uid="{00000000-0005-0000-0000-00003E420000}"/>
    <cellStyle name="Comma [0] 6432" xfId="16995" hidden="1" xr:uid="{00000000-0005-0000-0000-000084420000}"/>
    <cellStyle name="Comma [0] 6433" xfId="17040" hidden="1" xr:uid="{00000000-0005-0000-0000-0000B1420000}"/>
    <cellStyle name="Comma [0] 6434" xfId="16983" hidden="1" xr:uid="{00000000-0005-0000-0000-000078420000}"/>
    <cellStyle name="Comma [0] 6435" xfId="16940" hidden="1" xr:uid="{00000000-0005-0000-0000-00004D420000}"/>
    <cellStyle name="Comma [0] 6436" xfId="17046" hidden="1" xr:uid="{00000000-0005-0000-0000-0000B7420000}"/>
    <cellStyle name="Comma [0] 6437" xfId="17048" hidden="1" xr:uid="{00000000-0005-0000-0000-0000B9420000}"/>
    <cellStyle name="Comma [0] 6438" xfId="17001" hidden="1" xr:uid="{00000000-0005-0000-0000-00008A420000}"/>
    <cellStyle name="Comma [0] 6439" xfId="17007" hidden="1" xr:uid="{00000000-0005-0000-0000-000090420000}"/>
    <cellStyle name="Comma [0] 644" xfId="3426" hidden="1" xr:uid="{00000000-0005-0000-0000-0000830D0000}"/>
    <cellStyle name="Comma [0] 6440" xfId="16722" hidden="1" xr:uid="{00000000-0005-0000-0000-000073410000}"/>
    <cellStyle name="Comma [0] 6441" xfId="16957" hidden="1" xr:uid="{00000000-0005-0000-0000-00005E420000}"/>
    <cellStyle name="Comma [0] 6442" xfId="16965" hidden="1" xr:uid="{00000000-0005-0000-0000-000066420000}"/>
    <cellStyle name="Comma [0] 6443" xfId="17054" hidden="1" xr:uid="{00000000-0005-0000-0000-0000BF420000}"/>
    <cellStyle name="Comma [0] 6444" xfId="16968" hidden="1" xr:uid="{00000000-0005-0000-0000-000069420000}"/>
    <cellStyle name="Comma [0] 6445" xfId="16928" hidden="1" xr:uid="{00000000-0005-0000-0000-000041420000}"/>
    <cellStyle name="Comma [0] 6446" xfId="17059" hidden="1" xr:uid="{00000000-0005-0000-0000-0000C4420000}"/>
    <cellStyle name="Comma [0] 6447" xfId="17061" hidden="1" xr:uid="{00000000-0005-0000-0000-0000C6420000}"/>
    <cellStyle name="Comma [0] 6448" xfId="17020" hidden="1" xr:uid="{00000000-0005-0000-0000-00009D420000}"/>
    <cellStyle name="Comma [0] 6449" xfId="17026" hidden="1" xr:uid="{00000000-0005-0000-0000-0000A3420000}"/>
    <cellStyle name="Comma [0] 645" xfId="3428" hidden="1" xr:uid="{00000000-0005-0000-0000-0000850D0000}"/>
    <cellStyle name="Comma [0] 6450" xfId="16927" hidden="1" xr:uid="{00000000-0005-0000-0000-000040420000}"/>
    <cellStyle name="Comma [0] 6451" xfId="17008" hidden="1" xr:uid="{00000000-0005-0000-0000-000091420000}"/>
    <cellStyle name="Comma [0] 6452" xfId="16987" hidden="1" xr:uid="{00000000-0005-0000-0000-00007C420000}"/>
    <cellStyle name="Comma [0] 6453" xfId="17065" hidden="1" xr:uid="{00000000-0005-0000-0000-0000CA420000}"/>
    <cellStyle name="Comma [0] 6454" xfId="17006" hidden="1" xr:uid="{00000000-0005-0000-0000-00008F420000}"/>
    <cellStyle name="Comma [0] 6455" xfId="16944" hidden="1" xr:uid="{00000000-0005-0000-0000-000051420000}"/>
    <cellStyle name="Comma [0] 6456" xfId="17072" hidden="1" xr:uid="{00000000-0005-0000-0000-0000D1420000}"/>
    <cellStyle name="Comma [0] 6457" xfId="17074" hidden="1" xr:uid="{00000000-0005-0000-0000-0000D3420000}"/>
    <cellStyle name="Comma [0] 6458" xfId="17038" hidden="1" xr:uid="{00000000-0005-0000-0000-0000AF420000}"/>
    <cellStyle name="Comma [0] 6459" xfId="17043" hidden="1" xr:uid="{00000000-0005-0000-0000-0000B4420000}"/>
    <cellStyle name="Comma [0] 646" xfId="3379" hidden="1" xr:uid="{00000000-0005-0000-0000-0000540D0000}"/>
    <cellStyle name="Comma [0] 6460" xfId="16696" hidden="1" xr:uid="{00000000-0005-0000-0000-000059410000}"/>
    <cellStyle name="Comma [0] 6461" xfId="17027" hidden="1" xr:uid="{00000000-0005-0000-0000-0000A4420000}"/>
    <cellStyle name="Comma [0] 6462" xfId="16932" hidden="1" xr:uid="{00000000-0005-0000-0000-000045420000}"/>
    <cellStyle name="Comma [0] 6463" xfId="17078" hidden="1" xr:uid="{00000000-0005-0000-0000-0000D7420000}"/>
    <cellStyle name="Comma [0] 6464" xfId="17025" hidden="1" xr:uid="{00000000-0005-0000-0000-0000A2420000}"/>
    <cellStyle name="Comma [0] 6465" xfId="16964" hidden="1" xr:uid="{00000000-0005-0000-0000-000065420000}"/>
    <cellStyle name="Comma [0] 6466" xfId="17082" hidden="1" xr:uid="{00000000-0005-0000-0000-0000DB420000}"/>
    <cellStyle name="Comma [0] 6467" xfId="17084" hidden="1" xr:uid="{00000000-0005-0000-0000-0000DD420000}"/>
    <cellStyle name="Comma [0] 6468" xfId="17052" hidden="1" xr:uid="{00000000-0005-0000-0000-0000BD420000}"/>
    <cellStyle name="Comma [0] 6469" xfId="17056" hidden="1" xr:uid="{00000000-0005-0000-0000-0000C1420000}"/>
    <cellStyle name="Comma [0] 647" xfId="3073" hidden="1" xr:uid="{00000000-0005-0000-0000-0000220C0000}"/>
    <cellStyle name="Comma [0] 6470" xfId="16946" hidden="1" xr:uid="{00000000-0005-0000-0000-000053420000}"/>
    <cellStyle name="Comma [0] 6471" xfId="17044" hidden="1" xr:uid="{00000000-0005-0000-0000-0000B5420000}"/>
    <cellStyle name="Comma [0] 6472" xfId="16936" hidden="1" xr:uid="{00000000-0005-0000-0000-000049420000}"/>
    <cellStyle name="Comma [0] 6473" xfId="17088" hidden="1" xr:uid="{00000000-0005-0000-0000-0000E1420000}"/>
    <cellStyle name="Comma [0] 6474" xfId="17042" hidden="1" xr:uid="{00000000-0005-0000-0000-0000B3420000}"/>
    <cellStyle name="Comma [0] 6475" xfId="17011" hidden="1" xr:uid="{00000000-0005-0000-0000-000094420000}"/>
    <cellStyle name="Comma [0] 6476" xfId="17092" hidden="1" xr:uid="{00000000-0005-0000-0000-0000E5420000}"/>
    <cellStyle name="Comma [0] 6477" xfId="17094" hidden="1" xr:uid="{00000000-0005-0000-0000-0000E7420000}"/>
    <cellStyle name="Comma [0] 6478" xfId="17080" hidden="1" xr:uid="{00000000-0005-0000-0000-0000D9420000}"/>
    <cellStyle name="Comma [0] 6479" xfId="17067" hidden="1" xr:uid="{00000000-0005-0000-0000-0000CC420000}"/>
    <cellStyle name="Comma [0] 648" xfId="3382" hidden="1" xr:uid="{00000000-0005-0000-0000-0000570D0000}"/>
    <cellStyle name="Comma [0] 6480" xfId="17091" hidden="1" xr:uid="{00000000-0005-0000-0000-0000E4420000}"/>
    <cellStyle name="Comma [0] 6481" xfId="17057" hidden="1" xr:uid="{00000000-0005-0000-0000-0000C2420000}"/>
    <cellStyle name="Comma [0] 6482" xfId="17029" hidden="1" xr:uid="{00000000-0005-0000-0000-0000A6420000}"/>
    <cellStyle name="Comma [0] 6483" xfId="17096" hidden="1" xr:uid="{00000000-0005-0000-0000-0000E9420000}"/>
    <cellStyle name="Comma [0] 6484" xfId="17053" hidden="1" xr:uid="{00000000-0005-0000-0000-0000BE420000}"/>
    <cellStyle name="Comma [0] 6485" xfId="17087" hidden="1" xr:uid="{00000000-0005-0000-0000-0000E0420000}"/>
    <cellStyle name="Comma [0] 6486" xfId="17100" hidden="1" xr:uid="{00000000-0005-0000-0000-0000ED420000}"/>
    <cellStyle name="Comma [0] 6487" xfId="17102" hidden="1" xr:uid="{00000000-0005-0000-0000-0000EF420000}"/>
    <cellStyle name="Comma [0] 6488" xfId="16970" hidden="1" xr:uid="{00000000-0005-0000-0000-00006B420000}"/>
    <cellStyle name="Comma [0] 6489" xfId="17090" hidden="1" xr:uid="{00000000-0005-0000-0000-0000E3420000}"/>
    <cellStyle name="Comma [0] 649" xfId="3107" hidden="1" xr:uid="{00000000-0005-0000-0000-0000440C0000}"/>
    <cellStyle name="Comma [0] 6490" xfId="17030" hidden="1" xr:uid="{00000000-0005-0000-0000-0000A7420000}"/>
    <cellStyle name="Comma [0] 6491" xfId="17064" hidden="1" xr:uid="{00000000-0005-0000-0000-0000C9420000}"/>
    <cellStyle name="Comma [0] 6492" xfId="17077" hidden="1" xr:uid="{00000000-0005-0000-0000-0000D6420000}"/>
    <cellStyle name="Comma [0] 6493" xfId="17105" hidden="1" xr:uid="{00000000-0005-0000-0000-0000F2420000}"/>
    <cellStyle name="Comma [0] 6494" xfId="17068" hidden="1" xr:uid="{00000000-0005-0000-0000-0000CD420000}"/>
    <cellStyle name="Comma [0] 6495" xfId="17028" hidden="1" xr:uid="{00000000-0005-0000-0000-0000A5420000}"/>
    <cellStyle name="Comma [0] 6496" xfId="17107" hidden="1" xr:uid="{00000000-0005-0000-0000-0000F4420000}"/>
    <cellStyle name="Comma [0] 6497" xfId="17109" hidden="1" xr:uid="{00000000-0005-0000-0000-0000F6420000}"/>
    <cellStyle name="Comma [0] 6498" xfId="16710" hidden="1" xr:uid="{00000000-0005-0000-0000-000067410000}"/>
    <cellStyle name="Comma [0] 6499" xfId="16707" hidden="1" xr:uid="{00000000-0005-0000-0000-000064410000}"/>
    <cellStyle name="Comma [0] 65" xfId="2301" hidden="1" xr:uid="{00000000-0005-0000-0000-00001E090000}"/>
    <cellStyle name="Comma [0] 650" xfId="3106" hidden="1" xr:uid="{00000000-0005-0000-0000-0000430C0000}"/>
    <cellStyle name="Comma [0] 6500" xfId="17115" hidden="1" xr:uid="{00000000-0005-0000-0000-0000FC420000}"/>
    <cellStyle name="Comma [0] 6501" xfId="17121" hidden="1" xr:uid="{00000000-0005-0000-0000-000002430000}"/>
    <cellStyle name="Comma [0] 6502" xfId="17123" hidden="1" xr:uid="{00000000-0005-0000-0000-000004430000}"/>
    <cellStyle name="Comma [0] 6503" xfId="17114" hidden="1" xr:uid="{00000000-0005-0000-0000-0000FB420000}"/>
    <cellStyle name="Comma [0] 6504" xfId="17119" hidden="1" xr:uid="{00000000-0005-0000-0000-000000430000}"/>
    <cellStyle name="Comma [0] 6505" xfId="17125" hidden="1" xr:uid="{00000000-0005-0000-0000-000006430000}"/>
    <cellStyle name="Comma [0] 6506" xfId="17127" hidden="1" xr:uid="{00000000-0005-0000-0000-000008430000}"/>
    <cellStyle name="Comma [0] 6507" xfId="16733" hidden="1" xr:uid="{00000000-0005-0000-0000-00007E410000}"/>
    <cellStyle name="Comma [0] 6508" xfId="16735" hidden="1" xr:uid="{00000000-0005-0000-0000-000080410000}"/>
    <cellStyle name="Comma [0] 6509" xfId="17138" hidden="1" xr:uid="{00000000-0005-0000-0000-000013430000}"/>
    <cellStyle name="Comma [0] 651" xfId="3433" hidden="1" xr:uid="{00000000-0005-0000-0000-00008A0D0000}"/>
    <cellStyle name="Comma [0] 6510" xfId="17147" hidden="1" xr:uid="{00000000-0005-0000-0000-00001C430000}"/>
    <cellStyle name="Comma [0] 6511" xfId="17158" hidden="1" xr:uid="{00000000-0005-0000-0000-000027430000}"/>
    <cellStyle name="Comma [0] 6512" xfId="17164" hidden="1" xr:uid="{00000000-0005-0000-0000-00002D430000}"/>
    <cellStyle name="Comma [0] 6513" xfId="17146" hidden="1" xr:uid="{00000000-0005-0000-0000-00001B430000}"/>
    <cellStyle name="Comma [0] 6514" xfId="17156" hidden="1" xr:uid="{00000000-0005-0000-0000-000025430000}"/>
    <cellStyle name="Comma [0] 6515" xfId="17176" hidden="1" xr:uid="{00000000-0005-0000-0000-000039430000}"/>
    <cellStyle name="Comma [0] 6516" xfId="17178" hidden="1" xr:uid="{00000000-0005-0000-0000-00003B430000}"/>
    <cellStyle name="Comma [0] 6517" xfId="17129" hidden="1" xr:uid="{00000000-0005-0000-0000-00000A430000}"/>
    <cellStyle name="Comma [0] 6518" xfId="16715" hidden="1" xr:uid="{00000000-0005-0000-0000-00006C410000}"/>
    <cellStyle name="Comma [0] 6519" xfId="17132" hidden="1" xr:uid="{00000000-0005-0000-0000-00000D430000}"/>
    <cellStyle name="Comma [0] 652" xfId="3075" hidden="1" xr:uid="{00000000-0005-0000-0000-0000240C0000}"/>
    <cellStyle name="Comma [0] 6520" xfId="16720" hidden="1" xr:uid="{00000000-0005-0000-0000-000071410000}"/>
    <cellStyle name="Comma [0] 6521" xfId="16704" hidden="1" xr:uid="{00000000-0005-0000-0000-000061410000}"/>
    <cellStyle name="Comma [0] 6522" xfId="17183" hidden="1" xr:uid="{00000000-0005-0000-0000-000040430000}"/>
    <cellStyle name="Comma [0] 6523" xfId="16713" hidden="1" xr:uid="{00000000-0005-0000-0000-00006A410000}"/>
    <cellStyle name="Comma [0] 6524" xfId="16734" hidden="1" xr:uid="{00000000-0005-0000-0000-00007F410000}"/>
    <cellStyle name="Comma [0] 6525" xfId="17195" hidden="1" xr:uid="{00000000-0005-0000-0000-00004C430000}"/>
    <cellStyle name="Comma [0] 6526" xfId="17197" hidden="1" xr:uid="{00000000-0005-0000-0000-00004E430000}"/>
    <cellStyle name="Comma [0] 6527" xfId="17186" hidden="1" xr:uid="{00000000-0005-0000-0000-000043430000}"/>
    <cellStyle name="Comma [0] 6528" xfId="17194" hidden="1" xr:uid="{00000000-0005-0000-0000-00004B430000}"/>
    <cellStyle name="Comma [0] 6529" xfId="16717" hidden="1" xr:uid="{00000000-0005-0000-0000-00006E410000}"/>
    <cellStyle name="Comma [0] 653" xfId="3109" hidden="1" xr:uid="{00000000-0005-0000-0000-0000460C0000}"/>
    <cellStyle name="Comma [0] 6530" xfId="17180" hidden="1" xr:uid="{00000000-0005-0000-0000-00003D430000}"/>
    <cellStyle name="Comma [0] 6531" xfId="17213" hidden="1" xr:uid="{00000000-0005-0000-0000-00005E430000}"/>
    <cellStyle name="Comma [0] 6532" xfId="17221" hidden="1" xr:uid="{00000000-0005-0000-0000-000066430000}"/>
    <cellStyle name="Comma [0] 6533" xfId="17130" hidden="1" xr:uid="{00000000-0005-0000-0000-00000B430000}"/>
    <cellStyle name="Comma [0] 6534" xfId="17209" hidden="1" xr:uid="{00000000-0005-0000-0000-00005A430000}"/>
    <cellStyle name="Comma [0] 6535" xfId="17230" hidden="1" xr:uid="{00000000-0005-0000-0000-00006F430000}"/>
    <cellStyle name="Comma [0] 6536" xfId="17232" hidden="1" xr:uid="{00000000-0005-0000-0000-000071430000}"/>
    <cellStyle name="Comma [0] 6537" xfId="17191" hidden="1" xr:uid="{00000000-0005-0000-0000-000048430000}"/>
    <cellStyle name="Comma [0] 6538" xfId="17136" hidden="1" xr:uid="{00000000-0005-0000-0000-000011430000}"/>
    <cellStyle name="Comma [0] 6539" xfId="17189" hidden="1" xr:uid="{00000000-0005-0000-0000-000046430000}"/>
    <cellStyle name="Comma [0] 654" xfId="3445" hidden="1" xr:uid="{00000000-0005-0000-0000-0000960D0000}"/>
    <cellStyle name="Comma [0] 6540" xfId="17173" hidden="1" xr:uid="{00000000-0005-0000-0000-000036430000}"/>
    <cellStyle name="Comma [0] 6541" xfId="17169" hidden="1" xr:uid="{00000000-0005-0000-0000-000032430000}"/>
    <cellStyle name="Comma [0] 6542" xfId="17240" hidden="1" xr:uid="{00000000-0005-0000-0000-000079430000}"/>
    <cellStyle name="Comma [0] 6543" xfId="17112" hidden="1" xr:uid="{00000000-0005-0000-0000-0000F9420000}"/>
    <cellStyle name="Comma [0] 6544" xfId="16683" hidden="1" xr:uid="{00000000-0005-0000-0000-00004C410000}"/>
    <cellStyle name="Comma [0] 6545" xfId="17248" hidden="1" xr:uid="{00000000-0005-0000-0000-000081430000}"/>
    <cellStyle name="Comma [0] 6546" xfId="17250" hidden="1" xr:uid="{00000000-0005-0000-0000-000083430000}"/>
    <cellStyle name="Comma [0] 6547" xfId="17199" hidden="1" xr:uid="{00000000-0005-0000-0000-000050430000}"/>
    <cellStyle name="Comma [0] 6548" xfId="17175" hidden="1" xr:uid="{00000000-0005-0000-0000-000038430000}"/>
    <cellStyle name="Comma [0] 6549" xfId="17210" hidden="1" xr:uid="{00000000-0005-0000-0000-00005B430000}"/>
    <cellStyle name="Comma [0] 655" xfId="3447" hidden="1" xr:uid="{00000000-0005-0000-0000-0000980D0000}"/>
    <cellStyle name="Comma [0] 6550" xfId="17142" hidden="1" xr:uid="{00000000-0005-0000-0000-000017430000}"/>
    <cellStyle name="Comma [0] 6551" xfId="17212" hidden="1" xr:uid="{00000000-0005-0000-0000-00005D430000}"/>
    <cellStyle name="Comma [0] 6552" xfId="17257" hidden="1" xr:uid="{00000000-0005-0000-0000-00008A430000}"/>
    <cellStyle name="Comma [0] 6553" xfId="17200" hidden="1" xr:uid="{00000000-0005-0000-0000-000051430000}"/>
    <cellStyle name="Comma [0] 6554" xfId="17157" hidden="1" xr:uid="{00000000-0005-0000-0000-000026430000}"/>
    <cellStyle name="Comma [0] 6555" xfId="17263" hidden="1" xr:uid="{00000000-0005-0000-0000-000090430000}"/>
    <cellStyle name="Comma [0] 6556" xfId="17265" hidden="1" xr:uid="{00000000-0005-0000-0000-000092430000}"/>
    <cellStyle name="Comma [0] 6557" xfId="17218" hidden="1" xr:uid="{00000000-0005-0000-0000-000063430000}"/>
    <cellStyle name="Comma [0] 6558" xfId="17224" hidden="1" xr:uid="{00000000-0005-0000-0000-000069430000}"/>
    <cellStyle name="Comma [0] 6559" xfId="17111" hidden="1" xr:uid="{00000000-0005-0000-0000-0000F8420000}"/>
    <cellStyle name="Comma [0] 656" xfId="3436" hidden="1" xr:uid="{00000000-0005-0000-0000-00008D0D0000}"/>
    <cellStyle name="Comma [0] 6560" xfId="17174" hidden="1" xr:uid="{00000000-0005-0000-0000-000037430000}"/>
    <cellStyle name="Comma [0] 6561" xfId="17182" hidden="1" xr:uid="{00000000-0005-0000-0000-00003F430000}"/>
    <cellStyle name="Comma [0] 6562" xfId="17271" hidden="1" xr:uid="{00000000-0005-0000-0000-000098430000}"/>
    <cellStyle name="Comma [0] 6563" xfId="17185" hidden="1" xr:uid="{00000000-0005-0000-0000-000042430000}"/>
    <cellStyle name="Comma [0] 6564" xfId="17145" hidden="1" xr:uid="{00000000-0005-0000-0000-00001A430000}"/>
    <cellStyle name="Comma [0] 6565" xfId="17276" hidden="1" xr:uid="{00000000-0005-0000-0000-00009D430000}"/>
    <cellStyle name="Comma [0] 6566" xfId="17278" hidden="1" xr:uid="{00000000-0005-0000-0000-00009F430000}"/>
    <cellStyle name="Comma [0] 6567" xfId="17237" hidden="1" xr:uid="{00000000-0005-0000-0000-000076430000}"/>
    <cellStyle name="Comma [0] 6568" xfId="17243" hidden="1" xr:uid="{00000000-0005-0000-0000-00007C430000}"/>
    <cellStyle name="Comma [0] 6569" xfId="17144" hidden="1" xr:uid="{00000000-0005-0000-0000-000019430000}"/>
    <cellStyle name="Comma [0] 657" xfId="3444" hidden="1" xr:uid="{00000000-0005-0000-0000-0000950D0000}"/>
    <cellStyle name="Comma [0] 6570" xfId="17225" hidden="1" xr:uid="{00000000-0005-0000-0000-00006A430000}"/>
    <cellStyle name="Comma [0] 6571" xfId="17204" hidden="1" xr:uid="{00000000-0005-0000-0000-000055430000}"/>
    <cellStyle name="Comma [0] 6572" xfId="17282" hidden="1" xr:uid="{00000000-0005-0000-0000-0000A3430000}"/>
    <cellStyle name="Comma [0] 6573" xfId="17223" hidden="1" xr:uid="{00000000-0005-0000-0000-000068430000}"/>
    <cellStyle name="Comma [0] 6574" xfId="17161" hidden="1" xr:uid="{00000000-0005-0000-0000-00002A430000}"/>
    <cellStyle name="Comma [0] 6575" xfId="17289" hidden="1" xr:uid="{00000000-0005-0000-0000-0000AA430000}"/>
    <cellStyle name="Comma [0] 6576" xfId="17291" hidden="1" xr:uid="{00000000-0005-0000-0000-0000AC430000}"/>
    <cellStyle name="Comma [0] 6577" xfId="17255" hidden="1" xr:uid="{00000000-0005-0000-0000-000088430000}"/>
    <cellStyle name="Comma [0] 6578" xfId="17260" hidden="1" xr:uid="{00000000-0005-0000-0000-00008D430000}"/>
    <cellStyle name="Comma [0] 6579" xfId="16714" hidden="1" xr:uid="{00000000-0005-0000-0000-00006B410000}"/>
    <cellStyle name="Comma [0] 658" xfId="3071" hidden="1" xr:uid="{00000000-0005-0000-0000-0000200C0000}"/>
    <cellStyle name="Comma [0] 6580" xfId="17244" hidden="1" xr:uid="{00000000-0005-0000-0000-00007D430000}"/>
    <cellStyle name="Comma [0] 6581" xfId="17149" hidden="1" xr:uid="{00000000-0005-0000-0000-00001E430000}"/>
    <cellStyle name="Comma [0] 6582" xfId="17295" hidden="1" xr:uid="{00000000-0005-0000-0000-0000B0430000}"/>
    <cellStyle name="Comma [0] 6583" xfId="17242" hidden="1" xr:uid="{00000000-0005-0000-0000-00007B430000}"/>
    <cellStyle name="Comma [0] 6584" xfId="17181" hidden="1" xr:uid="{00000000-0005-0000-0000-00003E430000}"/>
    <cellStyle name="Comma [0] 6585" xfId="17299" hidden="1" xr:uid="{00000000-0005-0000-0000-0000B4430000}"/>
    <cellStyle name="Comma [0] 6586" xfId="17301" hidden="1" xr:uid="{00000000-0005-0000-0000-0000B6430000}"/>
    <cellStyle name="Comma [0] 6587" xfId="17269" hidden="1" xr:uid="{00000000-0005-0000-0000-000096430000}"/>
    <cellStyle name="Comma [0] 6588" xfId="17273" hidden="1" xr:uid="{00000000-0005-0000-0000-00009A430000}"/>
    <cellStyle name="Comma [0] 6589" xfId="17163" hidden="1" xr:uid="{00000000-0005-0000-0000-00002C430000}"/>
    <cellStyle name="Comma [0] 659" xfId="3430" hidden="1" xr:uid="{00000000-0005-0000-0000-0000870D0000}"/>
    <cellStyle name="Comma [0] 6590" xfId="17261" hidden="1" xr:uid="{00000000-0005-0000-0000-00008E430000}"/>
    <cellStyle name="Comma [0] 6591" xfId="17153" hidden="1" xr:uid="{00000000-0005-0000-0000-000022430000}"/>
    <cellStyle name="Comma [0] 6592" xfId="17305" hidden="1" xr:uid="{00000000-0005-0000-0000-0000BA430000}"/>
    <cellStyle name="Comma [0] 6593" xfId="17259" hidden="1" xr:uid="{00000000-0005-0000-0000-00008C430000}"/>
    <cellStyle name="Comma [0] 6594" xfId="17228" hidden="1" xr:uid="{00000000-0005-0000-0000-00006D430000}"/>
    <cellStyle name="Comma [0] 6595" xfId="17309" hidden="1" xr:uid="{00000000-0005-0000-0000-0000BE430000}"/>
    <cellStyle name="Comma [0] 6596" xfId="17311" hidden="1" xr:uid="{00000000-0005-0000-0000-0000C0430000}"/>
    <cellStyle name="Comma [0] 6597" xfId="17297" hidden="1" xr:uid="{00000000-0005-0000-0000-0000B2430000}"/>
    <cellStyle name="Comma [0] 6598" xfId="17284" hidden="1" xr:uid="{00000000-0005-0000-0000-0000A5430000}"/>
    <cellStyle name="Comma [0] 6599" xfId="17308" hidden="1" xr:uid="{00000000-0005-0000-0000-0000BD430000}"/>
    <cellStyle name="Comma [0] 66" xfId="2309" hidden="1" xr:uid="{00000000-0005-0000-0000-000026090000}"/>
    <cellStyle name="Comma [0] 660" xfId="3463" hidden="1" xr:uid="{00000000-0005-0000-0000-0000A80D0000}"/>
    <cellStyle name="Comma [0] 6600" xfId="17274" hidden="1" xr:uid="{00000000-0005-0000-0000-00009B430000}"/>
    <cellStyle name="Comma [0] 6601" xfId="17246" hidden="1" xr:uid="{00000000-0005-0000-0000-00007F430000}"/>
    <cellStyle name="Comma [0] 6602" xfId="17313" hidden="1" xr:uid="{00000000-0005-0000-0000-0000C2430000}"/>
    <cellStyle name="Comma [0] 6603" xfId="17270" hidden="1" xr:uid="{00000000-0005-0000-0000-000097430000}"/>
    <cellStyle name="Comma [0] 6604" xfId="17304" hidden="1" xr:uid="{00000000-0005-0000-0000-0000B9430000}"/>
    <cellStyle name="Comma [0] 6605" xfId="17317" hidden="1" xr:uid="{00000000-0005-0000-0000-0000C6430000}"/>
    <cellStyle name="Comma [0] 6606" xfId="17319" hidden="1" xr:uid="{00000000-0005-0000-0000-0000C8430000}"/>
    <cellStyle name="Comma [0] 6607" xfId="17187" hidden="1" xr:uid="{00000000-0005-0000-0000-000044430000}"/>
    <cellStyle name="Comma [0] 6608" xfId="17307" hidden="1" xr:uid="{00000000-0005-0000-0000-0000BC430000}"/>
    <cellStyle name="Comma [0] 6609" xfId="17247" hidden="1" xr:uid="{00000000-0005-0000-0000-000080430000}"/>
    <cellStyle name="Comma [0] 661" xfId="3471" hidden="1" xr:uid="{00000000-0005-0000-0000-0000B00D0000}"/>
    <cellStyle name="Comma [0] 6610" xfId="17281" hidden="1" xr:uid="{00000000-0005-0000-0000-0000A2430000}"/>
    <cellStyle name="Comma [0] 6611" xfId="17294" hidden="1" xr:uid="{00000000-0005-0000-0000-0000AF430000}"/>
    <cellStyle name="Comma [0] 6612" xfId="17322" hidden="1" xr:uid="{00000000-0005-0000-0000-0000CB430000}"/>
    <cellStyle name="Comma [0] 6613" xfId="17285" hidden="1" xr:uid="{00000000-0005-0000-0000-0000A6430000}"/>
    <cellStyle name="Comma [0] 6614" xfId="17245" hidden="1" xr:uid="{00000000-0005-0000-0000-00007E430000}"/>
    <cellStyle name="Comma [0] 6615" xfId="17324" hidden="1" xr:uid="{00000000-0005-0000-0000-0000CD430000}"/>
    <cellStyle name="Comma [0] 6616" xfId="17326" hidden="1" xr:uid="{00000000-0005-0000-0000-0000CF430000}"/>
    <cellStyle name="Comma [0] 6617" xfId="16751" hidden="1" xr:uid="{00000000-0005-0000-0000-000090410000}"/>
    <cellStyle name="Comma [0] 6618" xfId="16724" hidden="1" xr:uid="{00000000-0005-0000-0000-000075410000}"/>
    <cellStyle name="Comma [0] 6619" xfId="17332" hidden="1" xr:uid="{00000000-0005-0000-0000-0000D5430000}"/>
    <cellStyle name="Comma [0] 662" xfId="3380" hidden="1" xr:uid="{00000000-0005-0000-0000-0000550D0000}"/>
    <cellStyle name="Comma [0] 6620" xfId="17338" hidden="1" xr:uid="{00000000-0005-0000-0000-0000DB430000}"/>
    <cellStyle name="Comma [0] 6621" xfId="17340" hidden="1" xr:uid="{00000000-0005-0000-0000-0000DD430000}"/>
    <cellStyle name="Comma [0] 6622" xfId="17331" hidden="1" xr:uid="{00000000-0005-0000-0000-0000D4430000}"/>
    <cellStyle name="Comma [0] 6623" xfId="17336" hidden="1" xr:uid="{00000000-0005-0000-0000-0000D9430000}"/>
    <cellStyle name="Comma [0] 6624" xfId="17342" hidden="1" xr:uid="{00000000-0005-0000-0000-0000DF430000}"/>
    <cellStyle name="Comma [0] 6625" xfId="17344" hidden="1" xr:uid="{00000000-0005-0000-0000-0000E1430000}"/>
    <cellStyle name="Comma [0] 6626" xfId="16725" hidden="1" xr:uid="{00000000-0005-0000-0000-000076410000}"/>
    <cellStyle name="Comma [0] 6627" xfId="16703" hidden="1" xr:uid="{00000000-0005-0000-0000-000060410000}"/>
    <cellStyle name="Comma [0] 6628" xfId="17355" hidden="1" xr:uid="{00000000-0005-0000-0000-0000EC430000}"/>
    <cellStyle name="Comma [0] 6629" xfId="17364" hidden="1" xr:uid="{00000000-0005-0000-0000-0000F5430000}"/>
    <cellStyle name="Comma [0] 663" xfId="3459" hidden="1" xr:uid="{00000000-0005-0000-0000-0000A40D0000}"/>
    <cellStyle name="Comma [0] 6630" xfId="17375" hidden="1" xr:uid="{00000000-0005-0000-0000-000000440000}"/>
    <cellStyle name="Comma [0] 6631" xfId="17381" hidden="1" xr:uid="{00000000-0005-0000-0000-000006440000}"/>
    <cellStyle name="Comma [0] 6632" xfId="17363" hidden="1" xr:uid="{00000000-0005-0000-0000-0000F4430000}"/>
    <cellStyle name="Comma [0] 6633" xfId="17373" hidden="1" xr:uid="{00000000-0005-0000-0000-0000FE430000}"/>
    <cellStyle name="Comma [0] 6634" xfId="17393" hidden="1" xr:uid="{00000000-0005-0000-0000-000012440000}"/>
    <cellStyle name="Comma [0] 6635" xfId="17395" hidden="1" xr:uid="{00000000-0005-0000-0000-000014440000}"/>
    <cellStyle name="Comma [0] 6636" xfId="17346" hidden="1" xr:uid="{00000000-0005-0000-0000-0000E3430000}"/>
    <cellStyle name="Comma [0] 6637" xfId="16691" hidden="1" xr:uid="{00000000-0005-0000-0000-000054410000}"/>
    <cellStyle name="Comma [0] 6638" xfId="17349" hidden="1" xr:uid="{00000000-0005-0000-0000-0000E6430000}"/>
    <cellStyle name="Comma [0] 6639" xfId="16702" hidden="1" xr:uid="{00000000-0005-0000-0000-00005F410000}"/>
    <cellStyle name="Comma [0] 664" xfId="3480" hidden="1" xr:uid="{00000000-0005-0000-0000-0000B90D0000}"/>
    <cellStyle name="Comma [0] 6640" xfId="16701" hidden="1" xr:uid="{00000000-0005-0000-0000-00005E410000}"/>
    <cellStyle name="Comma [0] 6641" xfId="17400" hidden="1" xr:uid="{00000000-0005-0000-0000-000019440000}"/>
    <cellStyle name="Comma [0] 6642" xfId="16758" hidden="1" xr:uid="{00000000-0005-0000-0000-000097410000}"/>
    <cellStyle name="Comma [0] 6643" xfId="16889" hidden="1" xr:uid="{00000000-0005-0000-0000-00001A420000}"/>
    <cellStyle name="Comma [0] 6644" xfId="17412" hidden="1" xr:uid="{00000000-0005-0000-0000-000025440000}"/>
    <cellStyle name="Comma [0] 6645" xfId="17414" hidden="1" xr:uid="{00000000-0005-0000-0000-000027440000}"/>
    <cellStyle name="Comma [0] 6646" xfId="17403" hidden="1" xr:uid="{00000000-0005-0000-0000-00001C440000}"/>
    <cellStyle name="Comma [0] 6647" xfId="17411" hidden="1" xr:uid="{00000000-0005-0000-0000-000024440000}"/>
    <cellStyle name="Comma [0] 6648" xfId="16898" hidden="1" xr:uid="{00000000-0005-0000-0000-000023420000}"/>
    <cellStyle name="Comma [0] 6649" xfId="17397" hidden="1" xr:uid="{00000000-0005-0000-0000-000016440000}"/>
    <cellStyle name="Comma [0] 665" xfId="3482" hidden="1" xr:uid="{00000000-0005-0000-0000-0000BB0D0000}"/>
    <cellStyle name="Comma [0] 6650" xfId="17430" hidden="1" xr:uid="{00000000-0005-0000-0000-000037440000}"/>
    <cellStyle name="Comma [0] 6651" xfId="17438" hidden="1" xr:uid="{00000000-0005-0000-0000-00003F440000}"/>
    <cellStyle name="Comma [0] 6652" xfId="17347" hidden="1" xr:uid="{00000000-0005-0000-0000-0000E4430000}"/>
    <cellStyle name="Comma [0] 6653" xfId="17426" hidden="1" xr:uid="{00000000-0005-0000-0000-000033440000}"/>
    <cellStyle name="Comma [0] 6654" xfId="17447" hidden="1" xr:uid="{00000000-0005-0000-0000-000048440000}"/>
    <cellStyle name="Comma [0] 6655" xfId="17449" hidden="1" xr:uid="{00000000-0005-0000-0000-00004A440000}"/>
    <cellStyle name="Comma [0] 6656" xfId="17408" hidden="1" xr:uid="{00000000-0005-0000-0000-000021440000}"/>
    <cellStyle name="Comma [0] 6657" xfId="17353" hidden="1" xr:uid="{00000000-0005-0000-0000-0000EA430000}"/>
    <cellStyle name="Comma [0] 6658" xfId="17406" hidden="1" xr:uid="{00000000-0005-0000-0000-00001F440000}"/>
    <cellStyle name="Comma [0] 6659" xfId="17390" hidden="1" xr:uid="{00000000-0005-0000-0000-00000F440000}"/>
    <cellStyle name="Comma [0] 666" xfId="3441" hidden="1" xr:uid="{00000000-0005-0000-0000-0000920D0000}"/>
    <cellStyle name="Comma [0] 6660" xfId="17386" hidden="1" xr:uid="{00000000-0005-0000-0000-00000B440000}"/>
    <cellStyle name="Comma [0] 6661" xfId="17457" hidden="1" xr:uid="{00000000-0005-0000-0000-000052440000}"/>
    <cellStyle name="Comma [0] 6662" xfId="17329" hidden="1" xr:uid="{00000000-0005-0000-0000-0000D2430000}"/>
    <cellStyle name="Comma [0] 6663" xfId="16726" hidden="1" xr:uid="{00000000-0005-0000-0000-000077410000}"/>
    <cellStyle name="Comma [0] 6664" xfId="17465" hidden="1" xr:uid="{00000000-0005-0000-0000-00005A440000}"/>
    <cellStyle name="Comma [0] 6665" xfId="17467" hidden="1" xr:uid="{00000000-0005-0000-0000-00005C440000}"/>
    <cellStyle name="Comma [0] 6666" xfId="17416" hidden="1" xr:uid="{00000000-0005-0000-0000-000029440000}"/>
    <cellStyle name="Comma [0] 6667" xfId="17392" hidden="1" xr:uid="{00000000-0005-0000-0000-000011440000}"/>
    <cellStyle name="Comma [0] 6668" xfId="17427" hidden="1" xr:uid="{00000000-0005-0000-0000-000034440000}"/>
    <cellStyle name="Comma [0] 6669" xfId="17359" hidden="1" xr:uid="{00000000-0005-0000-0000-0000F0430000}"/>
    <cellStyle name="Comma [0] 667" xfId="3386" hidden="1" xr:uid="{00000000-0005-0000-0000-00005B0D0000}"/>
    <cellStyle name="Comma [0] 6670" xfId="17429" hidden="1" xr:uid="{00000000-0005-0000-0000-000036440000}"/>
    <cellStyle name="Comma [0] 6671" xfId="17474" hidden="1" xr:uid="{00000000-0005-0000-0000-000063440000}"/>
    <cellStyle name="Comma [0] 6672" xfId="17417" hidden="1" xr:uid="{00000000-0005-0000-0000-00002A440000}"/>
    <cellStyle name="Comma [0] 6673" xfId="17374" hidden="1" xr:uid="{00000000-0005-0000-0000-0000FF430000}"/>
    <cellStyle name="Comma [0] 6674" xfId="17480" hidden="1" xr:uid="{00000000-0005-0000-0000-000069440000}"/>
    <cellStyle name="Comma [0] 6675" xfId="17482" hidden="1" xr:uid="{00000000-0005-0000-0000-00006B440000}"/>
    <cellStyle name="Comma [0] 6676" xfId="17435" hidden="1" xr:uid="{00000000-0005-0000-0000-00003C440000}"/>
    <cellStyle name="Comma [0] 6677" xfId="17441" hidden="1" xr:uid="{00000000-0005-0000-0000-000042440000}"/>
    <cellStyle name="Comma [0] 6678" xfId="17328" hidden="1" xr:uid="{00000000-0005-0000-0000-0000D1430000}"/>
    <cellStyle name="Comma [0] 6679" xfId="17391" hidden="1" xr:uid="{00000000-0005-0000-0000-000010440000}"/>
    <cellStyle name="Comma [0] 668" xfId="3439" hidden="1" xr:uid="{00000000-0005-0000-0000-0000900D0000}"/>
    <cellStyle name="Comma [0] 6680" xfId="17399" hidden="1" xr:uid="{00000000-0005-0000-0000-000018440000}"/>
    <cellStyle name="Comma [0] 6681" xfId="17488" hidden="1" xr:uid="{00000000-0005-0000-0000-000071440000}"/>
    <cellStyle name="Comma [0] 6682" xfId="17402" hidden="1" xr:uid="{00000000-0005-0000-0000-00001B440000}"/>
    <cellStyle name="Comma [0] 6683" xfId="17362" hidden="1" xr:uid="{00000000-0005-0000-0000-0000F3430000}"/>
    <cellStyle name="Comma [0] 6684" xfId="17493" hidden="1" xr:uid="{00000000-0005-0000-0000-000076440000}"/>
    <cellStyle name="Comma [0] 6685" xfId="17495" hidden="1" xr:uid="{00000000-0005-0000-0000-000078440000}"/>
    <cellStyle name="Comma [0] 6686" xfId="17454" hidden="1" xr:uid="{00000000-0005-0000-0000-00004F440000}"/>
    <cellStyle name="Comma [0] 6687" xfId="17460" hidden="1" xr:uid="{00000000-0005-0000-0000-000055440000}"/>
    <cellStyle name="Comma [0] 6688" xfId="17361" hidden="1" xr:uid="{00000000-0005-0000-0000-0000F2430000}"/>
    <cellStyle name="Comma [0] 6689" xfId="17442" hidden="1" xr:uid="{00000000-0005-0000-0000-000043440000}"/>
    <cellStyle name="Comma [0] 669" xfId="3423" hidden="1" xr:uid="{00000000-0005-0000-0000-0000800D0000}"/>
    <cellStyle name="Comma [0] 6690" xfId="17421" hidden="1" xr:uid="{00000000-0005-0000-0000-00002E440000}"/>
    <cellStyle name="Comma [0] 6691" xfId="17499" hidden="1" xr:uid="{00000000-0005-0000-0000-00007C440000}"/>
    <cellStyle name="Comma [0] 6692" xfId="17440" hidden="1" xr:uid="{00000000-0005-0000-0000-000041440000}"/>
    <cellStyle name="Comma [0] 6693" xfId="17378" hidden="1" xr:uid="{00000000-0005-0000-0000-000003440000}"/>
    <cellStyle name="Comma [0] 6694" xfId="17506" hidden="1" xr:uid="{00000000-0005-0000-0000-000083440000}"/>
    <cellStyle name="Comma [0] 6695" xfId="17508" hidden="1" xr:uid="{00000000-0005-0000-0000-000085440000}"/>
    <cellStyle name="Comma [0] 6696" xfId="17472" hidden="1" xr:uid="{00000000-0005-0000-0000-000061440000}"/>
    <cellStyle name="Comma [0] 6697" xfId="17477" hidden="1" xr:uid="{00000000-0005-0000-0000-000066440000}"/>
    <cellStyle name="Comma [0] 6698" xfId="16907" hidden="1" xr:uid="{00000000-0005-0000-0000-00002C420000}"/>
    <cellStyle name="Comma [0] 6699" xfId="17461" hidden="1" xr:uid="{00000000-0005-0000-0000-000056440000}"/>
    <cellStyle name="Comma [0] 67" xfId="2218" hidden="1" xr:uid="{00000000-0005-0000-0000-0000CB080000}"/>
    <cellStyle name="Comma [0] 670" xfId="3419" hidden="1" xr:uid="{00000000-0005-0000-0000-00007C0D0000}"/>
    <cellStyle name="Comma [0] 6700" xfId="17366" hidden="1" xr:uid="{00000000-0005-0000-0000-0000F7430000}"/>
    <cellStyle name="Comma [0] 6701" xfId="17512" hidden="1" xr:uid="{00000000-0005-0000-0000-000089440000}"/>
    <cellStyle name="Comma [0] 6702" xfId="17459" hidden="1" xr:uid="{00000000-0005-0000-0000-000054440000}"/>
    <cellStyle name="Comma [0] 6703" xfId="17398" hidden="1" xr:uid="{00000000-0005-0000-0000-000017440000}"/>
    <cellStyle name="Comma [0] 6704" xfId="17516" hidden="1" xr:uid="{00000000-0005-0000-0000-00008D440000}"/>
    <cellStyle name="Comma [0] 6705" xfId="17518" hidden="1" xr:uid="{00000000-0005-0000-0000-00008F440000}"/>
    <cellStyle name="Comma [0] 6706" xfId="17486" hidden="1" xr:uid="{00000000-0005-0000-0000-00006F440000}"/>
    <cellStyle name="Comma [0] 6707" xfId="17490" hidden="1" xr:uid="{00000000-0005-0000-0000-000073440000}"/>
    <cellStyle name="Comma [0] 6708" xfId="17380" hidden="1" xr:uid="{00000000-0005-0000-0000-000005440000}"/>
    <cellStyle name="Comma [0] 6709" xfId="17478" hidden="1" xr:uid="{00000000-0005-0000-0000-000067440000}"/>
    <cellStyle name="Comma [0] 671" xfId="3490" hidden="1" xr:uid="{00000000-0005-0000-0000-0000C30D0000}"/>
    <cellStyle name="Comma [0] 6710" xfId="17370" hidden="1" xr:uid="{00000000-0005-0000-0000-0000FB430000}"/>
    <cellStyle name="Comma [0] 6711" xfId="17522" hidden="1" xr:uid="{00000000-0005-0000-0000-000093440000}"/>
    <cellStyle name="Comma [0] 6712" xfId="17476" hidden="1" xr:uid="{00000000-0005-0000-0000-000065440000}"/>
    <cellStyle name="Comma [0] 6713" xfId="17445" hidden="1" xr:uid="{00000000-0005-0000-0000-000046440000}"/>
    <cellStyle name="Comma [0] 6714" xfId="17526" hidden="1" xr:uid="{00000000-0005-0000-0000-000097440000}"/>
    <cellStyle name="Comma [0] 6715" xfId="17528" hidden="1" xr:uid="{00000000-0005-0000-0000-000099440000}"/>
    <cellStyle name="Comma [0] 6716" xfId="17514" hidden="1" xr:uid="{00000000-0005-0000-0000-00008B440000}"/>
    <cellStyle name="Comma [0] 6717" xfId="17501" hidden="1" xr:uid="{00000000-0005-0000-0000-00007E440000}"/>
    <cellStyle name="Comma [0] 6718" xfId="17525" hidden="1" xr:uid="{00000000-0005-0000-0000-000096440000}"/>
    <cellStyle name="Comma [0] 6719" xfId="17491" hidden="1" xr:uid="{00000000-0005-0000-0000-000074440000}"/>
    <cellStyle name="Comma [0] 672" xfId="3063" hidden="1" xr:uid="{00000000-0005-0000-0000-0000180C0000}"/>
    <cellStyle name="Comma [0] 6720" xfId="17463" hidden="1" xr:uid="{00000000-0005-0000-0000-000058440000}"/>
    <cellStyle name="Comma [0] 6721" xfId="17530" hidden="1" xr:uid="{00000000-0005-0000-0000-00009B440000}"/>
    <cellStyle name="Comma [0] 6722" xfId="17487" hidden="1" xr:uid="{00000000-0005-0000-0000-000070440000}"/>
    <cellStyle name="Comma [0] 6723" xfId="17521" hidden="1" xr:uid="{00000000-0005-0000-0000-000092440000}"/>
    <cellStyle name="Comma [0] 6724" xfId="17534" hidden="1" xr:uid="{00000000-0005-0000-0000-00009F440000}"/>
    <cellStyle name="Comma [0] 6725" xfId="17536" hidden="1" xr:uid="{00000000-0005-0000-0000-0000A1440000}"/>
    <cellStyle name="Comma [0] 6726" xfId="17404" hidden="1" xr:uid="{00000000-0005-0000-0000-00001D440000}"/>
    <cellStyle name="Comma [0] 6727" xfId="17524" hidden="1" xr:uid="{00000000-0005-0000-0000-000095440000}"/>
    <cellStyle name="Comma [0] 6728" xfId="17464" hidden="1" xr:uid="{00000000-0005-0000-0000-000059440000}"/>
    <cellStyle name="Comma [0] 6729" xfId="17498" hidden="1" xr:uid="{00000000-0005-0000-0000-00007B440000}"/>
    <cellStyle name="Comma [0] 673" xfId="3151" hidden="1" xr:uid="{00000000-0005-0000-0000-0000700C0000}"/>
    <cellStyle name="Comma [0] 6730" xfId="17511" hidden="1" xr:uid="{00000000-0005-0000-0000-000088440000}"/>
    <cellStyle name="Comma [0] 6731" xfId="17539" hidden="1" xr:uid="{00000000-0005-0000-0000-0000A4440000}"/>
    <cellStyle name="Comma [0] 6732" xfId="17502" hidden="1" xr:uid="{00000000-0005-0000-0000-00007F440000}"/>
    <cellStyle name="Comma [0] 6733" xfId="17462" hidden="1" xr:uid="{00000000-0005-0000-0000-000057440000}"/>
    <cellStyle name="Comma [0] 6734" xfId="17541" hidden="1" xr:uid="{00000000-0005-0000-0000-0000A6440000}"/>
    <cellStyle name="Comma [0] 6735" xfId="17543" hidden="1" xr:uid="{00000000-0005-0000-0000-0000A8440000}"/>
    <cellStyle name="Comma [0] 6736" xfId="15951" hidden="1" xr:uid="{00000000-0005-0000-0000-0000703E0000}"/>
    <cellStyle name="Comma [0] 6737" xfId="15966" hidden="1" xr:uid="{00000000-0005-0000-0000-00007F3E0000}"/>
    <cellStyle name="Comma [0] 6738" xfId="15970" hidden="1" xr:uid="{00000000-0005-0000-0000-0000833E0000}"/>
    <cellStyle name="Comma [0] 6739" xfId="17548" hidden="1" xr:uid="{00000000-0005-0000-0000-0000AD440000}"/>
    <cellStyle name="Comma [0] 674" xfId="3498" hidden="1" xr:uid="{00000000-0005-0000-0000-0000CB0D0000}"/>
    <cellStyle name="Comma [0] 6740" xfId="17550" hidden="1" xr:uid="{00000000-0005-0000-0000-0000AF440000}"/>
    <cellStyle name="Comma [0] 6741" xfId="15965" hidden="1" xr:uid="{00000000-0005-0000-0000-00007E3E0000}"/>
    <cellStyle name="Comma [0] 6742" xfId="17546" hidden="1" xr:uid="{00000000-0005-0000-0000-0000AB440000}"/>
    <cellStyle name="Comma [0] 6743" xfId="17552" hidden="1" xr:uid="{00000000-0005-0000-0000-0000B1440000}"/>
    <cellStyle name="Comma [0] 6744" xfId="17554" hidden="1" xr:uid="{00000000-0005-0000-0000-0000B3440000}"/>
    <cellStyle name="Comma [0] 6745" xfId="15959" hidden="1" xr:uid="{00000000-0005-0000-0000-0000783E0000}"/>
    <cellStyle name="Comma [0] 6746" xfId="16680" hidden="1" xr:uid="{00000000-0005-0000-0000-000049410000}"/>
    <cellStyle name="Comma [0] 6747" xfId="17565" hidden="1" xr:uid="{00000000-0005-0000-0000-0000BE440000}"/>
    <cellStyle name="Comma [0] 6748" xfId="17574" hidden="1" xr:uid="{00000000-0005-0000-0000-0000C7440000}"/>
    <cellStyle name="Comma [0] 6749" xfId="17585" hidden="1" xr:uid="{00000000-0005-0000-0000-0000D2440000}"/>
    <cellStyle name="Comma [0] 675" xfId="3500" hidden="1" xr:uid="{00000000-0005-0000-0000-0000CD0D0000}"/>
    <cellStyle name="Comma [0] 6750" xfId="17591" hidden="1" xr:uid="{00000000-0005-0000-0000-0000D8440000}"/>
    <cellStyle name="Comma [0] 6751" xfId="17573" hidden="1" xr:uid="{00000000-0005-0000-0000-0000C6440000}"/>
    <cellStyle name="Comma [0] 6752" xfId="17583" hidden="1" xr:uid="{00000000-0005-0000-0000-0000D0440000}"/>
    <cellStyle name="Comma [0] 6753" xfId="17603" hidden="1" xr:uid="{00000000-0005-0000-0000-0000E4440000}"/>
    <cellStyle name="Comma [0] 6754" xfId="17605" hidden="1" xr:uid="{00000000-0005-0000-0000-0000E6440000}"/>
    <cellStyle name="Comma [0] 6755" xfId="17556" hidden="1" xr:uid="{00000000-0005-0000-0000-0000B5440000}"/>
    <cellStyle name="Comma [0] 6756" xfId="15985" hidden="1" xr:uid="{00000000-0005-0000-0000-0000923E0000}"/>
    <cellStyle name="Comma [0] 6757" xfId="17559" hidden="1" xr:uid="{00000000-0005-0000-0000-0000B8440000}"/>
    <cellStyle name="Comma [0] 6758" xfId="15956" hidden="1" xr:uid="{00000000-0005-0000-0000-0000753E0000}"/>
    <cellStyle name="Comma [0] 6759" xfId="15958" hidden="1" xr:uid="{00000000-0005-0000-0000-0000773E0000}"/>
    <cellStyle name="Comma [0] 676" xfId="3449" hidden="1" xr:uid="{00000000-0005-0000-0000-00009A0D0000}"/>
    <cellStyle name="Comma [0] 6760" xfId="17610" hidden="1" xr:uid="{00000000-0005-0000-0000-0000EB440000}"/>
    <cellStyle name="Comma [0] 6761" xfId="16681" hidden="1" xr:uid="{00000000-0005-0000-0000-00004A410000}"/>
    <cellStyle name="Comma [0] 6762" xfId="16095" hidden="1" xr:uid="{00000000-0005-0000-0000-0000003F0000}"/>
    <cellStyle name="Comma [0] 6763" xfId="17622" hidden="1" xr:uid="{00000000-0005-0000-0000-0000F7440000}"/>
    <cellStyle name="Comma [0] 6764" xfId="17624" hidden="1" xr:uid="{00000000-0005-0000-0000-0000F9440000}"/>
    <cellStyle name="Comma [0] 6765" xfId="17613" hidden="1" xr:uid="{00000000-0005-0000-0000-0000EE440000}"/>
    <cellStyle name="Comma [0] 6766" xfId="17621" hidden="1" xr:uid="{00000000-0005-0000-0000-0000F6440000}"/>
    <cellStyle name="Comma [0] 6767" xfId="15955" hidden="1" xr:uid="{00000000-0005-0000-0000-0000743E0000}"/>
    <cellStyle name="Comma [0] 6768" xfId="17607" hidden="1" xr:uid="{00000000-0005-0000-0000-0000E8440000}"/>
    <cellStyle name="Comma [0] 6769" xfId="17640" hidden="1" xr:uid="{00000000-0005-0000-0000-000009450000}"/>
    <cellStyle name="Comma [0] 677" xfId="3425" hidden="1" xr:uid="{00000000-0005-0000-0000-0000820D0000}"/>
    <cellStyle name="Comma [0] 6770" xfId="17648" hidden="1" xr:uid="{00000000-0005-0000-0000-000011450000}"/>
    <cellStyle name="Comma [0] 6771" xfId="17557" hidden="1" xr:uid="{00000000-0005-0000-0000-0000B6440000}"/>
    <cellStyle name="Comma [0] 6772" xfId="17636" hidden="1" xr:uid="{00000000-0005-0000-0000-000005450000}"/>
    <cellStyle name="Comma [0] 6773" xfId="17657" hidden="1" xr:uid="{00000000-0005-0000-0000-00001A450000}"/>
    <cellStyle name="Comma [0] 6774" xfId="17659" hidden="1" xr:uid="{00000000-0005-0000-0000-00001C450000}"/>
    <cellStyle name="Comma [0] 6775" xfId="17618" hidden="1" xr:uid="{00000000-0005-0000-0000-0000F3440000}"/>
    <cellStyle name="Comma [0] 6776" xfId="17563" hidden="1" xr:uid="{00000000-0005-0000-0000-0000BC440000}"/>
    <cellStyle name="Comma [0] 6777" xfId="17616" hidden="1" xr:uid="{00000000-0005-0000-0000-0000F1440000}"/>
    <cellStyle name="Comma [0] 6778" xfId="17600" hidden="1" xr:uid="{00000000-0005-0000-0000-0000E1440000}"/>
    <cellStyle name="Comma [0] 6779" xfId="17596" hidden="1" xr:uid="{00000000-0005-0000-0000-0000DD440000}"/>
    <cellStyle name="Comma [0] 678" xfId="3460" hidden="1" xr:uid="{00000000-0005-0000-0000-0000A50D0000}"/>
    <cellStyle name="Comma [0] 6780" xfId="17667" hidden="1" xr:uid="{00000000-0005-0000-0000-000024450000}"/>
    <cellStyle name="Comma [0] 6781" xfId="15963" hidden="1" xr:uid="{00000000-0005-0000-0000-00007C3E0000}"/>
    <cellStyle name="Comma [0] 6782" xfId="15968" hidden="1" xr:uid="{00000000-0005-0000-0000-0000813E0000}"/>
    <cellStyle name="Comma [0] 6783" xfId="17675" hidden="1" xr:uid="{00000000-0005-0000-0000-00002C450000}"/>
    <cellStyle name="Comma [0] 6784" xfId="17677" hidden="1" xr:uid="{00000000-0005-0000-0000-00002E450000}"/>
    <cellStyle name="Comma [0] 6785" xfId="17626" hidden="1" xr:uid="{00000000-0005-0000-0000-0000FB440000}"/>
    <cellStyle name="Comma [0] 6786" xfId="17602" hidden="1" xr:uid="{00000000-0005-0000-0000-0000E3440000}"/>
    <cellStyle name="Comma [0] 6787" xfId="17637" hidden="1" xr:uid="{00000000-0005-0000-0000-000006450000}"/>
    <cellStyle name="Comma [0] 6788" xfId="17569" hidden="1" xr:uid="{00000000-0005-0000-0000-0000C2440000}"/>
    <cellStyle name="Comma [0] 6789" xfId="17639" hidden="1" xr:uid="{00000000-0005-0000-0000-000008450000}"/>
    <cellStyle name="Comma [0] 679" xfId="3392" hidden="1" xr:uid="{00000000-0005-0000-0000-0000610D0000}"/>
    <cellStyle name="Comma [0] 6790" xfId="17684" hidden="1" xr:uid="{00000000-0005-0000-0000-000035450000}"/>
    <cellStyle name="Comma [0] 6791" xfId="17627" hidden="1" xr:uid="{00000000-0005-0000-0000-0000FC440000}"/>
    <cellStyle name="Comma [0] 6792" xfId="17584" hidden="1" xr:uid="{00000000-0005-0000-0000-0000D1440000}"/>
    <cellStyle name="Comma [0] 6793" xfId="17690" hidden="1" xr:uid="{00000000-0005-0000-0000-00003B450000}"/>
    <cellStyle name="Comma [0] 6794" xfId="17692" hidden="1" xr:uid="{00000000-0005-0000-0000-00003D450000}"/>
    <cellStyle name="Comma [0] 6795" xfId="17645" hidden="1" xr:uid="{00000000-0005-0000-0000-00000E450000}"/>
    <cellStyle name="Comma [0] 6796" xfId="17651" hidden="1" xr:uid="{00000000-0005-0000-0000-000014450000}"/>
    <cellStyle name="Comma [0] 6797" xfId="15961" hidden="1" xr:uid="{00000000-0005-0000-0000-00007A3E0000}"/>
    <cellStyle name="Comma [0] 6798" xfId="17601" hidden="1" xr:uid="{00000000-0005-0000-0000-0000E2440000}"/>
    <cellStyle name="Comma [0] 6799" xfId="17609" hidden="1" xr:uid="{00000000-0005-0000-0000-0000EA440000}"/>
    <cellStyle name="Comma [0] 68" xfId="2297" hidden="1" xr:uid="{00000000-0005-0000-0000-00001A090000}"/>
    <cellStyle name="Comma [0] 680" xfId="3462" hidden="1" xr:uid="{00000000-0005-0000-0000-0000A70D0000}"/>
    <cellStyle name="Comma [0] 6800" xfId="17698" hidden="1" xr:uid="{00000000-0005-0000-0000-000043450000}"/>
    <cellStyle name="Comma [0] 6801" xfId="17612" hidden="1" xr:uid="{00000000-0005-0000-0000-0000ED440000}"/>
    <cellStyle name="Comma [0] 6802" xfId="17572" hidden="1" xr:uid="{00000000-0005-0000-0000-0000C5440000}"/>
    <cellStyle name="Comma [0] 6803" xfId="17703" hidden="1" xr:uid="{00000000-0005-0000-0000-000048450000}"/>
    <cellStyle name="Comma [0] 6804" xfId="17705" hidden="1" xr:uid="{00000000-0005-0000-0000-00004A450000}"/>
    <cellStyle name="Comma [0] 6805" xfId="17664" hidden="1" xr:uid="{00000000-0005-0000-0000-000021450000}"/>
    <cellStyle name="Comma [0] 6806" xfId="17670" hidden="1" xr:uid="{00000000-0005-0000-0000-000027450000}"/>
    <cellStyle name="Comma [0] 6807" xfId="17571" hidden="1" xr:uid="{00000000-0005-0000-0000-0000C4440000}"/>
    <cellStyle name="Comma [0] 6808" xfId="17652" hidden="1" xr:uid="{00000000-0005-0000-0000-000015450000}"/>
    <cellStyle name="Comma [0] 6809" xfId="17631" hidden="1" xr:uid="{00000000-0005-0000-0000-000000450000}"/>
    <cellStyle name="Comma [0] 681" xfId="3507" hidden="1" xr:uid="{00000000-0005-0000-0000-0000D40D0000}"/>
    <cellStyle name="Comma [0] 6810" xfId="17709" hidden="1" xr:uid="{00000000-0005-0000-0000-00004E450000}"/>
    <cellStyle name="Comma [0] 6811" xfId="17650" hidden="1" xr:uid="{00000000-0005-0000-0000-000013450000}"/>
    <cellStyle name="Comma [0] 6812" xfId="17588" hidden="1" xr:uid="{00000000-0005-0000-0000-0000D5440000}"/>
    <cellStyle name="Comma [0] 6813" xfId="17716" hidden="1" xr:uid="{00000000-0005-0000-0000-000055450000}"/>
    <cellStyle name="Comma [0] 6814" xfId="17718" hidden="1" xr:uid="{00000000-0005-0000-0000-000057450000}"/>
    <cellStyle name="Comma [0] 6815" xfId="17682" hidden="1" xr:uid="{00000000-0005-0000-0000-000033450000}"/>
    <cellStyle name="Comma [0] 6816" xfId="17687" hidden="1" xr:uid="{00000000-0005-0000-0000-000038450000}"/>
    <cellStyle name="Comma [0] 6817" xfId="15953" hidden="1" xr:uid="{00000000-0005-0000-0000-0000723E0000}"/>
    <cellStyle name="Comma [0] 6818" xfId="17671" hidden="1" xr:uid="{00000000-0005-0000-0000-000028450000}"/>
    <cellStyle name="Comma [0] 6819" xfId="17576" hidden="1" xr:uid="{00000000-0005-0000-0000-0000C9440000}"/>
    <cellStyle name="Comma [0] 682" xfId="3450" hidden="1" xr:uid="{00000000-0005-0000-0000-00009B0D0000}"/>
    <cellStyle name="Comma [0] 6820" xfId="17722" hidden="1" xr:uid="{00000000-0005-0000-0000-00005B450000}"/>
    <cellStyle name="Comma [0] 6821" xfId="17669" hidden="1" xr:uid="{00000000-0005-0000-0000-000026450000}"/>
    <cellStyle name="Comma [0] 6822" xfId="17608" hidden="1" xr:uid="{00000000-0005-0000-0000-0000E9440000}"/>
    <cellStyle name="Comma [0] 6823" xfId="17726" hidden="1" xr:uid="{00000000-0005-0000-0000-00005F450000}"/>
    <cellStyle name="Comma [0] 6824" xfId="17728" hidden="1" xr:uid="{00000000-0005-0000-0000-000061450000}"/>
    <cellStyle name="Comma [0] 6825" xfId="17696" hidden="1" xr:uid="{00000000-0005-0000-0000-000041450000}"/>
    <cellStyle name="Comma [0] 6826" xfId="17700" hidden="1" xr:uid="{00000000-0005-0000-0000-000045450000}"/>
    <cellStyle name="Comma [0] 6827" xfId="17590" hidden="1" xr:uid="{00000000-0005-0000-0000-0000D7440000}"/>
    <cellStyle name="Comma [0] 6828" xfId="17688" hidden="1" xr:uid="{00000000-0005-0000-0000-000039450000}"/>
    <cellStyle name="Comma [0] 6829" xfId="17580" hidden="1" xr:uid="{00000000-0005-0000-0000-0000CD440000}"/>
    <cellStyle name="Comma [0] 683" xfId="3407" hidden="1" xr:uid="{00000000-0005-0000-0000-0000700D0000}"/>
    <cellStyle name="Comma [0] 6830" xfId="17732" hidden="1" xr:uid="{00000000-0005-0000-0000-000065450000}"/>
    <cellStyle name="Comma [0] 6831" xfId="17686" hidden="1" xr:uid="{00000000-0005-0000-0000-000037450000}"/>
    <cellStyle name="Comma [0] 6832" xfId="17655" hidden="1" xr:uid="{00000000-0005-0000-0000-000018450000}"/>
    <cellStyle name="Comma [0] 6833" xfId="17736" hidden="1" xr:uid="{00000000-0005-0000-0000-000069450000}"/>
    <cellStyle name="Comma [0] 6834" xfId="17738" hidden="1" xr:uid="{00000000-0005-0000-0000-00006B450000}"/>
    <cellStyle name="Comma [0] 6835" xfId="17724" hidden="1" xr:uid="{00000000-0005-0000-0000-00005D450000}"/>
    <cellStyle name="Comma [0] 6836" xfId="17711" hidden="1" xr:uid="{00000000-0005-0000-0000-000050450000}"/>
    <cellStyle name="Comma [0] 6837" xfId="17735" hidden="1" xr:uid="{00000000-0005-0000-0000-000068450000}"/>
    <cellStyle name="Comma [0] 6838" xfId="17701" hidden="1" xr:uid="{00000000-0005-0000-0000-000046450000}"/>
    <cellStyle name="Comma [0] 6839" xfId="17673" hidden="1" xr:uid="{00000000-0005-0000-0000-00002A450000}"/>
    <cellStyle name="Comma [0] 684" xfId="3513" hidden="1" xr:uid="{00000000-0005-0000-0000-0000DA0D0000}"/>
    <cellStyle name="Comma [0] 6840" xfId="17740" hidden="1" xr:uid="{00000000-0005-0000-0000-00006D450000}"/>
    <cellStyle name="Comma [0] 6841" xfId="17697" hidden="1" xr:uid="{00000000-0005-0000-0000-000042450000}"/>
    <cellStyle name="Comma [0] 6842" xfId="17731" hidden="1" xr:uid="{00000000-0005-0000-0000-000064450000}"/>
    <cellStyle name="Comma [0] 6843" xfId="17744" hidden="1" xr:uid="{00000000-0005-0000-0000-000071450000}"/>
    <cellStyle name="Comma [0] 6844" xfId="17746" hidden="1" xr:uid="{00000000-0005-0000-0000-000073450000}"/>
    <cellStyle name="Comma [0] 6845" xfId="17614" hidden="1" xr:uid="{00000000-0005-0000-0000-0000EF440000}"/>
    <cellStyle name="Comma [0] 6846" xfId="17734" hidden="1" xr:uid="{00000000-0005-0000-0000-000067450000}"/>
    <cellStyle name="Comma [0] 6847" xfId="17674" hidden="1" xr:uid="{00000000-0005-0000-0000-00002B450000}"/>
    <cellStyle name="Comma [0] 6848" xfId="17708" hidden="1" xr:uid="{00000000-0005-0000-0000-00004D450000}"/>
    <cellStyle name="Comma [0] 6849" xfId="17721" hidden="1" xr:uid="{00000000-0005-0000-0000-00005A450000}"/>
    <cellStyle name="Comma [0] 685" xfId="3515" hidden="1" xr:uid="{00000000-0005-0000-0000-0000DC0D0000}"/>
    <cellStyle name="Comma [0] 6850" xfId="17749" hidden="1" xr:uid="{00000000-0005-0000-0000-000076450000}"/>
    <cellStyle name="Comma [0] 6851" xfId="17712" hidden="1" xr:uid="{00000000-0005-0000-0000-000051450000}"/>
    <cellStyle name="Comma [0] 6852" xfId="17672" hidden="1" xr:uid="{00000000-0005-0000-0000-000029450000}"/>
    <cellStyle name="Comma [0] 6853" xfId="17751" hidden="1" xr:uid="{00000000-0005-0000-0000-000078450000}"/>
    <cellStyle name="Comma [0] 6854" xfId="17753" hidden="1" xr:uid="{00000000-0005-0000-0000-00007A450000}"/>
    <cellStyle name="Comma [0] 6855" xfId="17810" hidden="1" xr:uid="{00000000-0005-0000-0000-0000B3450000}"/>
    <cellStyle name="Comma [0] 6856" xfId="17829" hidden="1" xr:uid="{00000000-0005-0000-0000-0000C6450000}"/>
    <cellStyle name="Comma [0] 6857" xfId="17836" hidden="1" xr:uid="{00000000-0005-0000-0000-0000CD450000}"/>
    <cellStyle name="Comma [0] 6858" xfId="17843" hidden="1" xr:uid="{00000000-0005-0000-0000-0000D4450000}"/>
    <cellStyle name="Comma [0] 6859" xfId="17848" hidden="1" xr:uid="{00000000-0005-0000-0000-0000D9450000}"/>
    <cellStyle name="Comma [0] 686" xfId="3468" hidden="1" xr:uid="{00000000-0005-0000-0000-0000AD0D0000}"/>
    <cellStyle name="Comma [0] 6860" xfId="17835" hidden="1" xr:uid="{00000000-0005-0000-0000-0000CC450000}"/>
    <cellStyle name="Comma [0] 6861" xfId="17840" hidden="1" xr:uid="{00000000-0005-0000-0000-0000D1450000}"/>
    <cellStyle name="Comma [0] 6862" xfId="17852" hidden="1" xr:uid="{00000000-0005-0000-0000-0000DD450000}"/>
    <cellStyle name="Comma [0] 6863" xfId="17854" hidden="1" xr:uid="{00000000-0005-0000-0000-0000DF450000}"/>
    <cellStyle name="Comma [0] 6864" xfId="17825" hidden="1" xr:uid="{00000000-0005-0000-0000-0000C2450000}"/>
    <cellStyle name="Comma [0] 6865" xfId="17814" hidden="1" xr:uid="{00000000-0005-0000-0000-0000B7450000}"/>
    <cellStyle name="Comma [0] 6866" xfId="17865" hidden="1" xr:uid="{00000000-0005-0000-0000-0000EA450000}"/>
    <cellStyle name="Comma [0] 6867" xfId="17874" hidden="1" xr:uid="{00000000-0005-0000-0000-0000F3450000}"/>
    <cellStyle name="Comma [0] 6868" xfId="17885" hidden="1" xr:uid="{00000000-0005-0000-0000-0000FE450000}"/>
    <cellStyle name="Comma [0] 6869" xfId="17891" hidden="1" xr:uid="{00000000-0005-0000-0000-000004460000}"/>
    <cellStyle name="Comma [0] 687" xfId="3474" hidden="1" xr:uid="{00000000-0005-0000-0000-0000B30D0000}"/>
    <cellStyle name="Comma [0] 6870" xfId="17873" hidden="1" xr:uid="{00000000-0005-0000-0000-0000F2450000}"/>
    <cellStyle name="Comma [0] 6871" xfId="17883" hidden="1" xr:uid="{00000000-0005-0000-0000-0000FC450000}"/>
    <cellStyle name="Comma [0] 6872" xfId="17903" hidden="1" xr:uid="{00000000-0005-0000-0000-000010460000}"/>
    <cellStyle name="Comma [0] 6873" xfId="17905" hidden="1" xr:uid="{00000000-0005-0000-0000-000012460000}"/>
    <cellStyle name="Comma [0] 6874" xfId="17856" hidden="1" xr:uid="{00000000-0005-0000-0000-0000E1450000}"/>
    <cellStyle name="Comma [0] 6875" xfId="17817" hidden="1" xr:uid="{00000000-0005-0000-0000-0000BA450000}"/>
    <cellStyle name="Comma [0] 6876" xfId="17859" hidden="1" xr:uid="{00000000-0005-0000-0000-0000E4450000}"/>
    <cellStyle name="Comma [0] 6877" xfId="17822" hidden="1" xr:uid="{00000000-0005-0000-0000-0000BF450000}"/>
    <cellStyle name="Comma [0] 6878" xfId="17824" hidden="1" xr:uid="{00000000-0005-0000-0000-0000C1450000}"/>
    <cellStyle name="Comma [0] 6879" xfId="17910" hidden="1" xr:uid="{00000000-0005-0000-0000-000017460000}"/>
    <cellStyle name="Comma [0] 688" xfId="3100" hidden="1" xr:uid="{00000000-0005-0000-0000-00003D0C0000}"/>
    <cellStyle name="Comma [0] 6880" xfId="17813" hidden="1" xr:uid="{00000000-0005-0000-0000-0000B6450000}"/>
    <cellStyle name="Comma [0] 6881" xfId="17821" hidden="1" xr:uid="{00000000-0005-0000-0000-0000BE450000}"/>
    <cellStyle name="Comma [0] 6882" xfId="17922" hidden="1" xr:uid="{00000000-0005-0000-0000-000023460000}"/>
    <cellStyle name="Comma [0] 6883" xfId="17924" hidden="1" xr:uid="{00000000-0005-0000-0000-000025460000}"/>
    <cellStyle name="Comma [0] 6884" xfId="17913" hidden="1" xr:uid="{00000000-0005-0000-0000-00001A460000}"/>
    <cellStyle name="Comma [0] 6885" xfId="17921" hidden="1" xr:uid="{00000000-0005-0000-0000-000022460000}"/>
    <cellStyle name="Comma [0] 6886" xfId="17819" hidden="1" xr:uid="{00000000-0005-0000-0000-0000BC450000}"/>
    <cellStyle name="Comma [0] 6887" xfId="17907" hidden="1" xr:uid="{00000000-0005-0000-0000-000014460000}"/>
    <cellStyle name="Comma [0] 6888" xfId="17940" hidden="1" xr:uid="{00000000-0005-0000-0000-000035460000}"/>
    <cellStyle name="Comma [0] 6889" xfId="17948" hidden="1" xr:uid="{00000000-0005-0000-0000-00003D460000}"/>
    <cellStyle name="Comma [0] 689" xfId="3424" hidden="1" xr:uid="{00000000-0005-0000-0000-0000810D0000}"/>
    <cellStyle name="Comma [0] 6890" xfId="17857" hidden="1" xr:uid="{00000000-0005-0000-0000-0000E2450000}"/>
    <cellStyle name="Comma [0] 6891" xfId="17936" hidden="1" xr:uid="{00000000-0005-0000-0000-000031460000}"/>
    <cellStyle name="Comma [0] 6892" xfId="17957" hidden="1" xr:uid="{00000000-0005-0000-0000-000046460000}"/>
    <cellStyle name="Comma [0] 6893" xfId="17959" hidden="1" xr:uid="{00000000-0005-0000-0000-000048460000}"/>
    <cellStyle name="Comma [0] 6894" xfId="17918" hidden="1" xr:uid="{00000000-0005-0000-0000-00001F460000}"/>
    <cellStyle name="Comma [0] 6895" xfId="17863" hidden="1" xr:uid="{00000000-0005-0000-0000-0000E8450000}"/>
    <cellStyle name="Comma [0] 6896" xfId="17916" hidden="1" xr:uid="{00000000-0005-0000-0000-00001D460000}"/>
    <cellStyle name="Comma [0] 6897" xfId="17900" hidden="1" xr:uid="{00000000-0005-0000-0000-00000D460000}"/>
    <cellStyle name="Comma [0] 6898" xfId="17896" hidden="1" xr:uid="{00000000-0005-0000-0000-000009460000}"/>
    <cellStyle name="Comma [0] 6899" xfId="17967" hidden="1" xr:uid="{00000000-0005-0000-0000-000050460000}"/>
    <cellStyle name="Comma [0] 69" xfId="2318" hidden="1" xr:uid="{00000000-0005-0000-0000-00002F090000}"/>
    <cellStyle name="Comma [0] 690" xfId="3432" hidden="1" xr:uid="{00000000-0005-0000-0000-0000890D0000}"/>
    <cellStyle name="Comma [0] 6900" xfId="17833" hidden="1" xr:uid="{00000000-0005-0000-0000-0000CA450000}"/>
    <cellStyle name="Comma [0] 6901" xfId="17826" hidden="1" xr:uid="{00000000-0005-0000-0000-0000C3450000}"/>
    <cellStyle name="Comma [0] 6902" xfId="17975" hidden="1" xr:uid="{00000000-0005-0000-0000-000058460000}"/>
    <cellStyle name="Comma [0] 6903" xfId="17977" hidden="1" xr:uid="{00000000-0005-0000-0000-00005A460000}"/>
    <cellStyle name="Comma [0] 6904" xfId="17926" hidden="1" xr:uid="{00000000-0005-0000-0000-000027460000}"/>
    <cellStyle name="Comma [0] 6905" xfId="17902" hidden="1" xr:uid="{00000000-0005-0000-0000-00000F460000}"/>
    <cellStyle name="Comma [0] 6906" xfId="17937" hidden="1" xr:uid="{00000000-0005-0000-0000-000032460000}"/>
    <cellStyle name="Comma [0] 6907" xfId="17869" hidden="1" xr:uid="{00000000-0005-0000-0000-0000EE450000}"/>
    <cellStyle name="Comma [0] 6908" xfId="17939" hidden="1" xr:uid="{00000000-0005-0000-0000-000034460000}"/>
    <cellStyle name="Comma [0] 6909" xfId="17984" hidden="1" xr:uid="{00000000-0005-0000-0000-000061460000}"/>
    <cellStyle name="Comma [0] 691" xfId="3521" hidden="1" xr:uid="{00000000-0005-0000-0000-0000E20D0000}"/>
    <cellStyle name="Comma [0] 6910" xfId="17927" hidden="1" xr:uid="{00000000-0005-0000-0000-000028460000}"/>
    <cellStyle name="Comma [0] 6911" xfId="17884" hidden="1" xr:uid="{00000000-0005-0000-0000-0000FD450000}"/>
    <cellStyle name="Comma [0] 6912" xfId="17990" hidden="1" xr:uid="{00000000-0005-0000-0000-000067460000}"/>
    <cellStyle name="Comma [0] 6913" xfId="17992" hidden="1" xr:uid="{00000000-0005-0000-0000-000069460000}"/>
    <cellStyle name="Comma [0] 6914" xfId="17945" hidden="1" xr:uid="{00000000-0005-0000-0000-00003A460000}"/>
    <cellStyle name="Comma [0] 6915" xfId="17951" hidden="1" xr:uid="{00000000-0005-0000-0000-000040460000}"/>
    <cellStyle name="Comma [0] 6916" xfId="17832" hidden="1" xr:uid="{00000000-0005-0000-0000-0000C9450000}"/>
    <cellStyle name="Comma [0] 6917" xfId="17901" hidden="1" xr:uid="{00000000-0005-0000-0000-00000E460000}"/>
    <cellStyle name="Comma [0] 6918" xfId="17909" hidden="1" xr:uid="{00000000-0005-0000-0000-000016460000}"/>
    <cellStyle name="Comma [0] 6919" xfId="17998" hidden="1" xr:uid="{00000000-0005-0000-0000-00006F460000}"/>
    <cellStyle name="Comma [0] 692" xfId="3435" hidden="1" xr:uid="{00000000-0005-0000-0000-00008C0D0000}"/>
    <cellStyle name="Comma [0] 6920" xfId="17912" hidden="1" xr:uid="{00000000-0005-0000-0000-000019460000}"/>
    <cellStyle name="Comma [0] 6921" xfId="17872" hidden="1" xr:uid="{00000000-0005-0000-0000-0000F1450000}"/>
    <cellStyle name="Comma [0] 6922" xfId="18003" hidden="1" xr:uid="{00000000-0005-0000-0000-000074460000}"/>
    <cellStyle name="Comma [0] 6923" xfId="18005" hidden="1" xr:uid="{00000000-0005-0000-0000-000076460000}"/>
    <cellStyle name="Comma [0] 6924" xfId="17964" hidden="1" xr:uid="{00000000-0005-0000-0000-00004D460000}"/>
    <cellStyle name="Comma [0] 6925" xfId="17970" hidden="1" xr:uid="{00000000-0005-0000-0000-000053460000}"/>
    <cellStyle name="Comma [0] 6926" xfId="17871" hidden="1" xr:uid="{00000000-0005-0000-0000-0000F0450000}"/>
    <cellStyle name="Comma [0] 6927" xfId="17952" hidden="1" xr:uid="{00000000-0005-0000-0000-000041460000}"/>
    <cellStyle name="Comma [0] 6928" xfId="17931" hidden="1" xr:uid="{00000000-0005-0000-0000-00002C460000}"/>
    <cellStyle name="Comma [0] 6929" xfId="18009" hidden="1" xr:uid="{00000000-0005-0000-0000-00007A460000}"/>
    <cellStyle name="Comma [0] 693" xfId="3395" hidden="1" xr:uid="{00000000-0005-0000-0000-0000640D0000}"/>
    <cellStyle name="Comma [0] 6930" xfId="17950" hidden="1" xr:uid="{00000000-0005-0000-0000-00003F460000}"/>
    <cellStyle name="Comma [0] 6931" xfId="17888" hidden="1" xr:uid="{00000000-0005-0000-0000-000001460000}"/>
    <cellStyle name="Comma [0] 6932" xfId="18016" hidden="1" xr:uid="{00000000-0005-0000-0000-000081460000}"/>
    <cellStyle name="Comma [0] 6933" xfId="18018" hidden="1" xr:uid="{00000000-0005-0000-0000-000083460000}"/>
    <cellStyle name="Comma [0] 6934" xfId="17982" hidden="1" xr:uid="{00000000-0005-0000-0000-00005F460000}"/>
    <cellStyle name="Comma [0] 6935" xfId="17987" hidden="1" xr:uid="{00000000-0005-0000-0000-000064460000}"/>
    <cellStyle name="Comma [0] 6936" xfId="17816" hidden="1" xr:uid="{00000000-0005-0000-0000-0000B9450000}"/>
    <cellStyle name="Comma [0] 6937" xfId="17971" hidden="1" xr:uid="{00000000-0005-0000-0000-000054460000}"/>
    <cellStyle name="Comma [0] 6938" xfId="17876" hidden="1" xr:uid="{00000000-0005-0000-0000-0000F5450000}"/>
    <cellStyle name="Comma [0] 6939" xfId="18022" hidden="1" xr:uid="{00000000-0005-0000-0000-000087460000}"/>
    <cellStyle name="Comma [0] 694" xfId="3526" hidden="1" xr:uid="{00000000-0005-0000-0000-0000E70D0000}"/>
    <cellStyle name="Comma [0] 6940" xfId="17969" hidden="1" xr:uid="{00000000-0005-0000-0000-000052460000}"/>
    <cellStyle name="Comma [0] 6941" xfId="17908" hidden="1" xr:uid="{00000000-0005-0000-0000-000015460000}"/>
    <cellStyle name="Comma [0] 6942" xfId="18026" hidden="1" xr:uid="{00000000-0005-0000-0000-00008B460000}"/>
    <cellStyle name="Comma [0] 6943" xfId="18028" hidden="1" xr:uid="{00000000-0005-0000-0000-00008D460000}"/>
    <cellStyle name="Comma [0] 6944" xfId="17996" hidden="1" xr:uid="{00000000-0005-0000-0000-00006D460000}"/>
    <cellStyle name="Comma [0] 6945" xfId="18000" hidden="1" xr:uid="{00000000-0005-0000-0000-000071460000}"/>
    <cellStyle name="Comma [0] 6946" xfId="17890" hidden="1" xr:uid="{00000000-0005-0000-0000-000003460000}"/>
    <cellStyle name="Comma [0] 6947" xfId="17988" hidden="1" xr:uid="{00000000-0005-0000-0000-000065460000}"/>
    <cellStyle name="Comma [0] 6948" xfId="17880" hidden="1" xr:uid="{00000000-0005-0000-0000-0000F9450000}"/>
    <cellStyle name="Comma [0] 6949" xfId="18032" hidden="1" xr:uid="{00000000-0005-0000-0000-000091460000}"/>
    <cellStyle name="Comma [0] 695" xfId="3528" hidden="1" xr:uid="{00000000-0005-0000-0000-0000E90D0000}"/>
    <cellStyle name="Comma [0] 6950" xfId="17986" hidden="1" xr:uid="{00000000-0005-0000-0000-000063460000}"/>
    <cellStyle name="Comma [0] 6951" xfId="17955" hidden="1" xr:uid="{00000000-0005-0000-0000-000044460000}"/>
    <cellStyle name="Comma [0] 6952" xfId="18036" hidden="1" xr:uid="{00000000-0005-0000-0000-000095460000}"/>
    <cellStyle name="Comma [0] 6953" xfId="18038" hidden="1" xr:uid="{00000000-0005-0000-0000-000097460000}"/>
    <cellStyle name="Comma [0] 6954" xfId="18024" hidden="1" xr:uid="{00000000-0005-0000-0000-000089460000}"/>
    <cellStyle name="Comma [0] 6955" xfId="18011" hidden="1" xr:uid="{00000000-0005-0000-0000-00007C460000}"/>
    <cellStyle name="Comma [0] 6956" xfId="18035" hidden="1" xr:uid="{00000000-0005-0000-0000-000094460000}"/>
    <cellStyle name="Comma [0] 6957" xfId="18001" hidden="1" xr:uid="{00000000-0005-0000-0000-000072460000}"/>
    <cellStyle name="Comma [0] 6958" xfId="17973" hidden="1" xr:uid="{00000000-0005-0000-0000-000056460000}"/>
    <cellStyle name="Comma [0] 6959" xfId="18040" hidden="1" xr:uid="{00000000-0005-0000-0000-000099460000}"/>
    <cellStyle name="Comma [0] 696" xfId="3487" hidden="1" xr:uid="{00000000-0005-0000-0000-0000C00D0000}"/>
    <cellStyle name="Comma [0] 6960" xfId="17997" hidden="1" xr:uid="{00000000-0005-0000-0000-00006E460000}"/>
    <cellStyle name="Comma [0] 6961" xfId="18031" hidden="1" xr:uid="{00000000-0005-0000-0000-000090460000}"/>
    <cellStyle name="Comma [0] 6962" xfId="18044" hidden="1" xr:uid="{00000000-0005-0000-0000-00009D460000}"/>
    <cellStyle name="Comma [0] 6963" xfId="18046" hidden="1" xr:uid="{00000000-0005-0000-0000-00009F460000}"/>
    <cellStyle name="Comma [0] 6964" xfId="17914" hidden="1" xr:uid="{00000000-0005-0000-0000-00001B460000}"/>
    <cellStyle name="Comma [0] 6965" xfId="18034" hidden="1" xr:uid="{00000000-0005-0000-0000-000093460000}"/>
    <cellStyle name="Comma [0] 6966" xfId="17974" hidden="1" xr:uid="{00000000-0005-0000-0000-000057460000}"/>
    <cellStyle name="Comma [0] 6967" xfId="18008" hidden="1" xr:uid="{00000000-0005-0000-0000-000079460000}"/>
    <cellStyle name="Comma [0] 6968" xfId="18021" hidden="1" xr:uid="{00000000-0005-0000-0000-000086460000}"/>
    <cellStyle name="Comma [0] 6969" xfId="18049" hidden="1" xr:uid="{00000000-0005-0000-0000-0000A2460000}"/>
    <cellStyle name="Comma [0] 697" xfId="3493" hidden="1" xr:uid="{00000000-0005-0000-0000-0000C60D0000}"/>
    <cellStyle name="Comma [0] 6970" xfId="18012" hidden="1" xr:uid="{00000000-0005-0000-0000-00007D460000}"/>
    <cellStyle name="Comma [0] 6971" xfId="17972" hidden="1" xr:uid="{00000000-0005-0000-0000-000055460000}"/>
    <cellStyle name="Comma [0] 6972" xfId="18052" hidden="1" xr:uid="{00000000-0005-0000-0000-0000A5460000}"/>
    <cellStyle name="Comma [0] 6973" xfId="18054" hidden="1" xr:uid="{00000000-0005-0000-0000-0000A7460000}"/>
    <cellStyle name="Comma [0] 6974" xfId="17773" hidden="1" xr:uid="{00000000-0005-0000-0000-00008E450000}"/>
    <cellStyle name="Comma [0] 6975" xfId="17755" hidden="1" xr:uid="{00000000-0005-0000-0000-00007C450000}"/>
    <cellStyle name="Comma [0] 6976" xfId="18058" hidden="1" xr:uid="{00000000-0005-0000-0000-0000AB460000}"/>
    <cellStyle name="Comma [0] 6977" xfId="18065" hidden="1" xr:uid="{00000000-0005-0000-0000-0000B2460000}"/>
    <cellStyle name="Comma [0] 6978" xfId="18067" hidden="1" xr:uid="{00000000-0005-0000-0000-0000B4460000}"/>
    <cellStyle name="Comma [0] 6979" xfId="18057" hidden="1" xr:uid="{00000000-0005-0000-0000-0000AA460000}"/>
    <cellStyle name="Comma [0] 698" xfId="3394" hidden="1" xr:uid="{00000000-0005-0000-0000-0000630D0000}"/>
    <cellStyle name="Comma [0] 6980" xfId="18063" hidden="1" xr:uid="{00000000-0005-0000-0000-0000B0460000}"/>
    <cellStyle name="Comma [0] 6981" xfId="18070" hidden="1" xr:uid="{00000000-0005-0000-0000-0000B7460000}"/>
    <cellStyle name="Comma [0] 6982" xfId="18072" hidden="1" xr:uid="{00000000-0005-0000-0000-0000B9460000}"/>
    <cellStyle name="Comma [0] 6983" xfId="17847" hidden="1" xr:uid="{00000000-0005-0000-0000-0000D8450000}"/>
    <cellStyle name="Comma [0] 6984" xfId="17803" hidden="1" xr:uid="{00000000-0005-0000-0000-0000AC450000}"/>
    <cellStyle name="Comma [0] 6985" xfId="18083" hidden="1" xr:uid="{00000000-0005-0000-0000-0000C4460000}"/>
    <cellStyle name="Comma [0] 6986" xfId="18092" hidden="1" xr:uid="{00000000-0005-0000-0000-0000CD460000}"/>
    <cellStyle name="Comma [0] 6987" xfId="18103" hidden="1" xr:uid="{00000000-0005-0000-0000-0000D8460000}"/>
    <cellStyle name="Comma [0] 6988" xfId="18109" hidden="1" xr:uid="{00000000-0005-0000-0000-0000DE460000}"/>
    <cellStyle name="Comma [0] 6989" xfId="18091" hidden="1" xr:uid="{00000000-0005-0000-0000-0000CC460000}"/>
    <cellStyle name="Comma [0] 699" xfId="3475" hidden="1" xr:uid="{00000000-0005-0000-0000-0000B40D0000}"/>
    <cellStyle name="Comma [0] 6990" xfId="18101" hidden="1" xr:uid="{00000000-0005-0000-0000-0000D6460000}"/>
    <cellStyle name="Comma [0] 6991" xfId="18121" hidden="1" xr:uid="{00000000-0005-0000-0000-0000EA460000}"/>
    <cellStyle name="Comma [0] 6992" xfId="18123" hidden="1" xr:uid="{00000000-0005-0000-0000-0000EC460000}"/>
    <cellStyle name="Comma [0] 6993" xfId="18074" hidden="1" xr:uid="{00000000-0005-0000-0000-0000BB460000}"/>
    <cellStyle name="Comma [0] 6994" xfId="17768" hidden="1" xr:uid="{00000000-0005-0000-0000-000089450000}"/>
    <cellStyle name="Comma [0] 6995" xfId="18077" hidden="1" xr:uid="{00000000-0005-0000-0000-0000BE460000}"/>
    <cellStyle name="Comma [0] 6996" xfId="17802" hidden="1" xr:uid="{00000000-0005-0000-0000-0000AB450000}"/>
    <cellStyle name="Comma [0] 6997" xfId="17801" hidden="1" xr:uid="{00000000-0005-0000-0000-0000AA450000}"/>
    <cellStyle name="Comma [0] 6998" xfId="18128" hidden="1" xr:uid="{00000000-0005-0000-0000-0000F1460000}"/>
    <cellStyle name="Comma [0] 6999" xfId="17770" hidden="1" xr:uid="{00000000-0005-0000-0000-00008B450000}"/>
    <cellStyle name="Comma [0] 7" xfId="64" hidden="1" xr:uid="{00000000-0005-0000-0000-000060000000}"/>
    <cellStyle name="Comma [0] 70" xfId="2320" hidden="1" xr:uid="{00000000-0005-0000-0000-000031090000}"/>
    <cellStyle name="Comma [0] 700" xfId="3454" hidden="1" xr:uid="{00000000-0005-0000-0000-00009F0D0000}"/>
    <cellStyle name="Comma [0] 7000" xfId="17804" hidden="1" xr:uid="{00000000-0005-0000-0000-0000AD450000}"/>
    <cellStyle name="Comma [0] 7001" xfId="18140" hidden="1" xr:uid="{00000000-0005-0000-0000-0000FD460000}"/>
    <cellStyle name="Comma [0] 7002" xfId="18142" hidden="1" xr:uid="{00000000-0005-0000-0000-0000FF460000}"/>
    <cellStyle name="Comma [0] 7003" xfId="18131" hidden="1" xr:uid="{00000000-0005-0000-0000-0000F4460000}"/>
    <cellStyle name="Comma [0] 7004" xfId="18139" hidden="1" xr:uid="{00000000-0005-0000-0000-0000FC460000}"/>
    <cellStyle name="Comma [0] 7005" xfId="17766" hidden="1" xr:uid="{00000000-0005-0000-0000-000087450000}"/>
    <cellStyle name="Comma [0] 7006" xfId="18125" hidden="1" xr:uid="{00000000-0005-0000-0000-0000EE460000}"/>
    <cellStyle name="Comma [0] 7007" xfId="18158" hidden="1" xr:uid="{00000000-0005-0000-0000-00000F470000}"/>
    <cellStyle name="Comma [0] 7008" xfId="18166" hidden="1" xr:uid="{00000000-0005-0000-0000-000017470000}"/>
    <cellStyle name="Comma [0] 7009" xfId="18075" hidden="1" xr:uid="{00000000-0005-0000-0000-0000BC460000}"/>
    <cellStyle name="Comma [0] 701" xfId="3532" hidden="1" xr:uid="{00000000-0005-0000-0000-0000ED0D0000}"/>
    <cellStyle name="Comma [0] 7010" xfId="18154" hidden="1" xr:uid="{00000000-0005-0000-0000-00000B470000}"/>
    <cellStyle name="Comma [0] 7011" xfId="18175" hidden="1" xr:uid="{00000000-0005-0000-0000-000020470000}"/>
    <cellStyle name="Comma [0] 7012" xfId="18177" hidden="1" xr:uid="{00000000-0005-0000-0000-000022470000}"/>
    <cellStyle name="Comma [0] 7013" xfId="18136" hidden="1" xr:uid="{00000000-0005-0000-0000-0000F9460000}"/>
    <cellStyle name="Comma [0] 7014" xfId="18081" hidden="1" xr:uid="{00000000-0005-0000-0000-0000C2460000}"/>
    <cellStyle name="Comma [0] 7015" xfId="18134" hidden="1" xr:uid="{00000000-0005-0000-0000-0000F7460000}"/>
    <cellStyle name="Comma [0] 7016" xfId="18118" hidden="1" xr:uid="{00000000-0005-0000-0000-0000E7460000}"/>
    <cellStyle name="Comma [0] 7017" xfId="18114" hidden="1" xr:uid="{00000000-0005-0000-0000-0000E3460000}"/>
    <cellStyle name="Comma [0] 7018" xfId="18185" hidden="1" xr:uid="{00000000-0005-0000-0000-00002A470000}"/>
    <cellStyle name="Comma [0] 7019" xfId="17758" hidden="1" xr:uid="{00000000-0005-0000-0000-00007F450000}"/>
    <cellStyle name="Comma [0] 702" xfId="3473" hidden="1" xr:uid="{00000000-0005-0000-0000-0000B20D0000}"/>
    <cellStyle name="Comma [0] 7020" xfId="17846" hidden="1" xr:uid="{00000000-0005-0000-0000-0000D7450000}"/>
    <cellStyle name="Comma [0] 7021" xfId="18193" hidden="1" xr:uid="{00000000-0005-0000-0000-000032470000}"/>
    <cellStyle name="Comma [0] 7022" xfId="18195" hidden="1" xr:uid="{00000000-0005-0000-0000-000034470000}"/>
    <cellStyle name="Comma [0] 7023" xfId="18144" hidden="1" xr:uid="{00000000-0005-0000-0000-000001470000}"/>
    <cellStyle name="Comma [0] 7024" xfId="18120" hidden="1" xr:uid="{00000000-0005-0000-0000-0000E9460000}"/>
    <cellStyle name="Comma [0] 7025" xfId="18155" hidden="1" xr:uid="{00000000-0005-0000-0000-00000C470000}"/>
    <cellStyle name="Comma [0] 7026" xfId="18087" hidden="1" xr:uid="{00000000-0005-0000-0000-0000C8460000}"/>
    <cellStyle name="Comma [0] 7027" xfId="18157" hidden="1" xr:uid="{00000000-0005-0000-0000-00000E470000}"/>
    <cellStyle name="Comma [0] 7028" xfId="18202" hidden="1" xr:uid="{00000000-0005-0000-0000-00003B470000}"/>
    <cellStyle name="Comma [0] 7029" xfId="18145" hidden="1" xr:uid="{00000000-0005-0000-0000-000002470000}"/>
    <cellStyle name="Comma [0] 703" xfId="3411" hidden="1" xr:uid="{00000000-0005-0000-0000-0000740D0000}"/>
    <cellStyle name="Comma [0] 7030" xfId="18102" hidden="1" xr:uid="{00000000-0005-0000-0000-0000D7460000}"/>
    <cellStyle name="Comma [0] 7031" xfId="18208" hidden="1" xr:uid="{00000000-0005-0000-0000-000041470000}"/>
    <cellStyle name="Comma [0] 7032" xfId="18210" hidden="1" xr:uid="{00000000-0005-0000-0000-000043470000}"/>
    <cellStyle name="Comma [0] 7033" xfId="18163" hidden="1" xr:uid="{00000000-0005-0000-0000-000014470000}"/>
    <cellStyle name="Comma [0] 7034" xfId="18169" hidden="1" xr:uid="{00000000-0005-0000-0000-00001A470000}"/>
    <cellStyle name="Comma [0] 7035" xfId="17795" hidden="1" xr:uid="{00000000-0005-0000-0000-0000A4450000}"/>
    <cellStyle name="Comma [0] 7036" xfId="18119" hidden="1" xr:uid="{00000000-0005-0000-0000-0000E8460000}"/>
    <cellStyle name="Comma [0] 7037" xfId="18127" hidden="1" xr:uid="{00000000-0005-0000-0000-0000F0460000}"/>
    <cellStyle name="Comma [0] 7038" xfId="18216" hidden="1" xr:uid="{00000000-0005-0000-0000-000049470000}"/>
    <cellStyle name="Comma [0] 7039" xfId="18130" hidden="1" xr:uid="{00000000-0005-0000-0000-0000F3460000}"/>
    <cellStyle name="Comma [0] 704" xfId="3539" hidden="1" xr:uid="{00000000-0005-0000-0000-0000F40D0000}"/>
    <cellStyle name="Comma [0] 7040" xfId="18090" hidden="1" xr:uid="{00000000-0005-0000-0000-0000CB460000}"/>
    <cellStyle name="Comma [0] 7041" xfId="18221" hidden="1" xr:uid="{00000000-0005-0000-0000-00004E470000}"/>
    <cellStyle name="Comma [0] 7042" xfId="18223" hidden="1" xr:uid="{00000000-0005-0000-0000-000050470000}"/>
    <cellStyle name="Comma [0] 7043" xfId="18182" hidden="1" xr:uid="{00000000-0005-0000-0000-000027470000}"/>
    <cellStyle name="Comma [0] 7044" xfId="18188" hidden="1" xr:uid="{00000000-0005-0000-0000-00002D470000}"/>
    <cellStyle name="Comma [0] 7045" xfId="18089" hidden="1" xr:uid="{00000000-0005-0000-0000-0000CA460000}"/>
    <cellStyle name="Comma [0] 7046" xfId="18170" hidden="1" xr:uid="{00000000-0005-0000-0000-00001B470000}"/>
    <cellStyle name="Comma [0] 7047" xfId="18149" hidden="1" xr:uid="{00000000-0005-0000-0000-000006470000}"/>
    <cellStyle name="Comma [0] 7048" xfId="18227" hidden="1" xr:uid="{00000000-0005-0000-0000-000054470000}"/>
    <cellStyle name="Comma [0] 7049" xfId="18168" hidden="1" xr:uid="{00000000-0005-0000-0000-000019470000}"/>
    <cellStyle name="Comma [0] 705" xfId="3541" hidden="1" xr:uid="{00000000-0005-0000-0000-0000F60D0000}"/>
    <cellStyle name="Comma [0] 7050" xfId="18106" hidden="1" xr:uid="{00000000-0005-0000-0000-0000DB460000}"/>
    <cellStyle name="Comma [0] 7051" xfId="18234" hidden="1" xr:uid="{00000000-0005-0000-0000-00005B470000}"/>
    <cellStyle name="Comma [0] 7052" xfId="18236" hidden="1" xr:uid="{00000000-0005-0000-0000-00005D470000}"/>
    <cellStyle name="Comma [0] 7053" xfId="18200" hidden="1" xr:uid="{00000000-0005-0000-0000-000039470000}"/>
    <cellStyle name="Comma [0] 7054" xfId="18205" hidden="1" xr:uid="{00000000-0005-0000-0000-00003E470000}"/>
    <cellStyle name="Comma [0] 7055" xfId="17769" hidden="1" xr:uid="{00000000-0005-0000-0000-00008A450000}"/>
    <cellStyle name="Comma [0] 7056" xfId="18189" hidden="1" xr:uid="{00000000-0005-0000-0000-00002E470000}"/>
    <cellStyle name="Comma [0] 7057" xfId="18094" hidden="1" xr:uid="{00000000-0005-0000-0000-0000CF460000}"/>
    <cellStyle name="Comma [0] 7058" xfId="18240" hidden="1" xr:uid="{00000000-0005-0000-0000-000061470000}"/>
    <cellStyle name="Comma [0] 7059" xfId="18187" hidden="1" xr:uid="{00000000-0005-0000-0000-00002C470000}"/>
    <cellStyle name="Comma [0] 706" xfId="3505" hidden="1" xr:uid="{00000000-0005-0000-0000-0000D20D0000}"/>
    <cellStyle name="Comma [0] 7060" xfId="18126" hidden="1" xr:uid="{00000000-0005-0000-0000-0000EF460000}"/>
    <cellStyle name="Comma [0] 7061" xfId="18244" hidden="1" xr:uid="{00000000-0005-0000-0000-000065470000}"/>
    <cellStyle name="Comma [0] 7062" xfId="18246" hidden="1" xr:uid="{00000000-0005-0000-0000-000067470000}"/>
    <cellStyle name="Comma [0] 7063" xfId="18214" hidden="1" xr:uid="{00000000-0005-0000-0000-000047470000}"/>
    <cellStyle name="Comma [0] 7064" xfId="18218" hidden="1" xr:uid="{00000000-0005-0000-0000-00004B470000}"/>
    <cellStyle name="Comma [0] 7065" xfId="18108" hidden="1" xr:uid="{00000000-0005-0000-0000-0000DD460000}"/>
    <cellStyle name="Comma [0] 7066" xfId="18206" hidden="1" xr:uid="{00000000-0005-0000-0000-00003F470000}"/>
    <cellStyle name="Comma [0] 7067" xfId="18098" hidden="1" xr:uid="{00000000-0005-0000-0000-0000D3460000}"/>
    <cellStyle name="Comma [0] 7068" xfId="18250" hidden="1" xr:uid="{00000000-0005-0000-0000-00006B470000}"/>
    <cellStyle name="Comma [0] 7069" xfId="18204" hidden="1" xr:uid="{00000000-0005-0000-0000-00003D470000}"/>
    <cellStyle name="Comma [0] 707" xfId="3510" hidden="1" xr:uid="{00000000-0005-0000-0000-0000D70D0000}"/>
    <cellStyle name="Comma [0] 7070" xfId="18173" hidden="1" xr:uid="{00000000-0005-0000-0000-00001E470000}"/>
    <cellStyle name="Comma [0] 7071" xfId="18254" hidden="1" xr:uid="{00000000-0005-0000-0000-00006F470000}"/>
    <cellStyle name="Comma [0] 7072" xfId="18256" hidden="1" xr:uid="{00000000-0005-0000-0000-000071470000}"/>
    <cellStyle name="Comma [0] 7073" xfId="18242" hidden="1" xr:uid="{00000000-0005-0000-0000-000063470000}"/>
    <cellStyle name="Comma [0] 7074" xfId="18229" hidden="1" xr:uid="{00000000-0005-0000-0000-000056470000}"/>
    <cellStyle name="Comma [0] 7075" xfId="18253" hidden="1" xr:uid="{00000000-0005-0000-0000-00006E470000}"/>
    <cellStyle name="Comma [0] 7076" xfId="18219" hidden="1" xr:uid="{00000000-0005-0000-0000-00004C470000}"/>
    <cellStyle name="Comma [0] 7077" xfId="18191" hidden="1" xr:uid="{00000000-0005-0000-0000-000030470000}"/>
    <cellStyle name="Comma [0] 7078" xfId="18258" hidden="1" xr:uid="{00000000-0005-0000-0000-000073470000}"/>
    <cellStyle name="Comma [0] 7079" xfId="18215" hidden="1" xr:uid="{00000000-0005-0000-0000-000048470000}"/>
    <cellStyle name="Comma [0] 708" xfId="3074" hidden="1" xr:uid="{00000000-0005-0000-0000-0000230C0000}"/>
    <cellStyle name="Comma [0] 7080" xfId="18249" hidden="1" xr:uid="{00000000-0005-0000-0000-00006A470000}"/>
    <cellStyle name="Comma [0] 7081" xfId="18262" hidden="1" xr:uid="{00000000-0005-0000-0000-000077470000}"/>
    <cellStyle name="Comma [0] 7082" xfId="18264" hidden="1" xr:uid="{00000000-0005-0000-0000-000079470000}"/>
    <cellStyle name="Comma [0] 7083" xfId="18132" hidden="1" xr:uid="{00000000-0005-0000-0000-0000F5460000}"/>
    <cellStyle name="Comma [0] 7084" xfId="18252" hidden="1" xr:uid="{00000000-0005-0000-0000-00006D470000}"/>
    <cellStyle name="Comma [0] 7085" xfId="18192" hidden="1" xr:uid="{00000000-0005-0000-0000-000031470000}"/>
    <cellStyle name="Comma [0] 7086" xfId="18226" hidden="1" xr:uid="{00000000-0005-0000-0000-000053470000}"/>
    <cellStyle name="Comma [0] 7087" xfId="18239" hidden="1" xr:uid="{00000000-0005-0000-0000-000060470000}"/>
    <cellStyle name="Comma [0] 7088" xfId="18267" hidden="1" xr:uid="{00000000-0005-0000-0000-00007C470000}"/>
    <cellStyle name="Comma [0] 7089" xfId="18230" hidden="1" xr:uid="{00000000-0005-0000-0000-000057470000}"/>
    <cellStyle name="Comma [0] 709" xfId="3494" hidden="1" xr:uid="{00000000-0005-0000-0000-0000C70D0000}"/>
    <cellStyle name="Comma [0] 7090" xfId="18190" hidden="1" xr:uid="{00000000-0005-0000-0000-00002F470000}"/>
    <cellStyle name="Comma [0] 7091" xfId="18269" hidden="1" xr:uid="{00000000-0005-0000-0000-00007E470000}"/>
    <cellStyle name="Comma [0] 7092" xfId="18271" hidden="1" xr:uid="{00000000-0005-0000-0000-000080470000}"/>
    <cellStyle name="Comma [0] 7093" xfId="17783" hidden="1" xr:uid="{00000000-0005-0000-0000-000098450000}"/>
    <cellStyle name="Comma [0] 7094" xfId="17780" hidden="1" xr:uid="{00000000-0005-0000-0000-000095450000}"/>
    <cellStyle name="Comma [0] 7095" xfId="18277" hidden="1" xr:uid="{00000000-0005-0000-0000-000086470000}"/>
    <cellStyle name="Comma [0] 7096" xfId="18283" hidden="1" xr:uid="{00000000-0005-0000-0000-00008C470000}"/>
    <cellStyle name="Comma [0] 7097" xfId="18285" hidden="1" xr:uid="{00000000-0005-0000-0000-00008E470000}"/>
    <cellStyle name="Comma [0] 7098" xfId="18276" hidden="1" xr:uid="{00000000-0005-0000-0000-000085470000}"/>
    <cellStyle name="Comma [0] 7099" xfId="18281" hidden="1" xr:uid="{00000000-0005-0000-0000-00008A470000}"/>
    <cellStyle name="Comma [0] 71" xfId="2279" hidden="1" xr:uid="{00000000-0005-0000-0000-000008090000}"/>
    <cellStyle name="Comma [0] 710" xfId="3399" hidden="1" xr:uid="{00000000-0005-0000-0000-0000680D0000}"/>
    <cellStyle name="Comma [0] 7100" xfId="18287" hidden="1" xr:uid="{00000000-0005-0000-0000-000090470000}"/>
    <cellStyle name="Comma [0] 7101" xfId="18289" hidden="1" xr:uid="{00000000-0005-0000-0000-000092470000}"/>
    <cellStyle name="Comma [0] 7102" xfId="17806" hidden="1" xr:uid="{00000000-0005-0000-0000-0000AF450000}"/>
    <cellStyle name="Comma [0] 7103" xfId="17808" hidden="1" xr:uid="{00000000-0005-0000-0000-0000B1450000}"/>
    <cellStyle name="Comma [0] 7104" xfId="18300" hidden="1" xr:uid="{00000000-0005-0000-0000-00009D470000}"/>
    <cellStyle name="Comma [0] 7105" xfId="18309" hidden="1" xr:uid="{00000000-0005-0000-0000-0000A6470000}"/>
    <cellStyle name="Comma [0] 7106" xfId="18320" hidden="1" xr:uid="{00000000-0005-0000-0000-0000B1470000}"/>
    <cellStyle name="Comma [0] 7107" xfId="18326" hidden="1" xr:uid="{00000000-0005-0000-0000-0000B7470000}"/>
    <cellStyle name="Comma [0] 7108" xfId="18308" hidden="1" xr:uid="{00000000-0005-0000-0000-0000A5470000}"/>
    <cellStyle name="Comma [0] 7109" xfId="18318" hidden="1" xr:uid="{00000000-0005-0000-0000-0000AF470000}"/>
    <cellStyle name="Comma [0] 711" xfId="3545" hidden="1" xr:uid="{00000000-0005-0000-0000-0000FA0D0000}"/>
    <cellStyle name="Comma [0] 7110" xfId="18338" hidden="1" xr:uid="{00000000-0005-0000-0000-0000C3470000}"/>
    <cellStyle name="Comma [0] 7111" xfId="18340" hidden="1" xr:uid="{00000000-0005-0000-0000-0000C5470000}"/>
    <cellStyle name="Comma [0] 7112" xfId="18291" hidden="1" xr:uid="{00000000-0005-0000-0000-000094470000}"/>
    <cellStyle name="Comma [0] 7113" xfId="17788" hidden="1" xr:uid="{00000000-0005-0000-0000-00009D450000}"/>
    <cellStyle name="Comma [0] 7114" xfId="18294" hidden="1" xr:uid="{00000000-0005-0000-0000-000097470000}"/>
    <cellStyle name="Comma [0] 7115" xfId="17793" hidden="1" xr:uid="{00000000-0005-0000-0000-0000A2450000}"/>
    <cellStyle name="Comma [0] 7116" xfId="17777" hidden="1" xr:uid="{00000000-0005-0000-0000-000092450000}"/>
    <cellStyle name="Comma [0] 7117" xfId="18345" hidden="1" xr:uid="{00000000-0005-0000-0000-0000CA470000}"/>
    <cellStyle name="Comma [0] 7118" xfId="17786" hidden="1" xr:uid="{00000000-0005-0000-0000-00009B450000}"/>
    <cellStyle name="Comma [0] 7119" xfId="17807" hidden="1" xr:uid="{00000000-0005-0000-0000-0000B0450000}"/>
    <cellStyle name="Comma [0] 712" xfId="3492" hidden="1" xr:uid="{00000000-0005-0000-0000-0000C50D0000}"/>
    <cellStyle name="Comma [0] 7120" xfId="18357" hidden="1" xr:uid="{00000000-0005-0000-0000-0000D6470000}"/>
    <cellStyle name="Comma [0] 7121" xfId="18359" hidden="1" xr:uid="{00000000-0005-0000-0000-0000D8470000}"/>
    <cellStyle name="Comma [0] 7122" xfId="18348" hidden="1" xr:uid="{00000000-0005-0000-0000-0000CD470000}"/>
    <cellStyle name="Comma [0] 7123" xfId="18356" hidden="1" xr:uid="{00000000-0005-0000-0000-0000D5470000}"/>
    <cellStyle name="Comma [0] 7124" xfId="17790" hidden="1" xr:uid="{00000000-0005-0000-0000-00009F450000}"/>
    <cellStyle name="Comma [0] 7125" xfId="18342" hidden="1" xr:uid="{00000000-0005-0000-0000-0000C7470000}"/>
    <cellStyle name="Comma [0] 7126" xfId="18375" hidden="1" xr:uid="{00000000-0005-0000-0000-0000E8470000}"/>
    <cellStyle name="Comma [0] 7127" xfId="18383" hidden="1" xr:uid="{00000000-0005-0000-0000-0000F0470000}"/>
    <cellStyle name="Comma [0] 7128" xfId="18292" hidden="1" xr:uid="{00000000-0005-0000-0000-000095470000}"/>
    <cellStyle name="Comma [0] 7129" xfId="18371" hidden="1" xr:uid="{00000000-0005-0000-0000-0000E4470000}"/>
    <cellStyle name="Comma [0] 713" xfId="3431" hidden="1" xr:uid="{00000000-0005-0000-0000-0000880D0000}"/>
    <cellStyle name="Comma [0] 7130" xfId="18392" hidden="1" xr:uid="{00000000-0005-0000-0000-0000F9470000}"/>
    <cellStyle name="Comma [0] 7131" xfId="18394" hidden="1" xr:uid="{00000000-0005-0000-0000-0000FB470000}"/>
    <cellStyle name="Comma [0] 7132" xfId="18353" hidden="1" xr:uid="{00000000-0005-0000-0000-0000D2470000}"/>
    <cellStyle name="Comma [0] 7133" xfId="18298" hidden="1" xr:uid="{00000000-0005-0000-0000-00009B470000}"/>
    <cellStyle name="Comma [0] 7134" xfId="18351" hidden="1" xr:uid="{00000000-0005-0000-0000-0000D0470000}"/>
    <cellStyle name="Comma [0] 7135" xfId="18335" hidden="1" xr:uid="{00000000-0005-0000-0000-0000C0470000}"/>
    <cellStyle name="Comma [0] 7136" xfId="18331" hidden="1" xr:uid="{00000000-0005-0000-0000-0000BC470000}"/>
    <cellStyle name="Comma [0] 7137" xfId="18402" hidden="1" xr:uid="{00000000-0005-0000-0000-000003480000}"/>
    <cellStyle name="Comma [0] 7138" xfId="18274" hidden="1" xr:uid="{00000000-0005-0000-0000-000083470000}"/>
    <cellStyle name="Comma [0] 7139" xfId="17756" hidden="1" xr:uid="{00000000-0005-0000-0000-00007D450000}"/>
    <cellStyle name="Comma [0] 714" xfId="3549" hidden="1" xr:uid="{00000000-0005-0000-0000-0000FE0D0000}"/>
    <cellStyle name="Comma [0] 7140" xfId="18410" hidden="1" xr:uid="{00000000-0005-0000-0000-00000B480000}"/>
    <cellStyle name="Comma [0] 7141" xfId="18412" hidden="1" xr:uid="{00000000-0005-0000-0000-00000D480000}"/>
    <cellStyle name="Comma [0] 7142" xfId="18361" hidden="1" xr:uid="{00000000-0005-0000-0000-0000DA470000}"/>
    <cellStyle name="Comma [0] 7143" xfId="18337" hidden="1" xr:uid="{00000000-0005-0000-0000-0000C2470000}"/>
    <cellStyle name="Comma [0] 7144" xfId="18372" hidden="1" xr:uid="{00000000-0005-0000-0000-0000E5470000}"/>
    <cellStyle name="Comma [0] 7145" xfId="18304" hidden="1" xr:uid="{00000000-0005-0000-0000-0000A1470000}"/>
    <cellStyle name="Comma [0] 7146" xfId="18374" hidden="1" xr:uid="{00000000-0005-0000-0000-0000E7470000}"/>
    <cellStyle name="Comma [0] 7147" xfId="18419" hidden="1" xr:uid="{00000000-0005-0000-0000-000014480000}"/>
    <cellStyle name="Comma [0] 7148" xfId="18362" hidden="1" xr:uid="{00000000-0005-0000-0000-0000DB470000}"/>
    <cellStyle name="Comma [0] 7149" xfId="18319" hidden="1" xr:uid="{00000000-0005-0000-0000-0000B0470000}"/>
    <cellStyle name="Comma [0] 715" xfId="3551" hidden="1" xr:uid="{00000000-0005-0000-0000-0000000E0000}"/>
    <cellStyle name="Comma [0] 7150" xfId="18425" hidden="1" xr:uid="{00000000-0005-0000-0000-00001A480000}"/>
    <cellStyle name="Comma [0] 7151" xfId="18427" hidden="1" xr:uid="{00000000-0005-0000-0000-00001C480000}"/>
    <cellStyle name="Comma [0] 7152" xfId="18380" hidden="1" xr:uid="{00000000-0005-0000-0000-0000ED470000}"/>
    <cellStyle name="Comma [0] 7153" xfId="18386" hidden="1" xr:uid="{00000000-0005-0000-0000-0000F3470000}"/>
    <cellStyle name="Comma [0] 7154" xfId="18273" hidden="1" xr:uid="{00000000-0005-0000-0000-000082470000}"/>
    <cellStyle name="Comma [0] 7155" xfId="18336" hidden="1" xr:uid="{00000000-0005-0000-0000-0000C1470000}"/>
    <cellStyle name="Comma [0] 7156" xfId="18344" hidden="1" xr:uid="{00000000-0005-0000-0000-0000C9470000}"/>
    <cellStyle name="Comma [0] 7157" xfId="18433" hidden="1" xr:uid="{00000000-0005-0000-0000-000022480000}"/>
    <cellStyle name="Comma [0] 7158" xfId="18347" hidden="1" xr:uid="{00000000-0005-0000-0000-0000CC470000}"/>
    <cellStyle name="Comma [0] 7159" xfId="18307" hidden="1" xr:uid="{00000000-0005-0000-0000-0000A4470000}"/>
    <cellStyle name="Comma [0] 716" xfId="3519" hidden="1" xr:uid="{00000000-0005-0000-0000-0000E00D0000}"/>
    <cellStyle name="Comma [0] 7160" xfId="18438" hidden="1" xr:uid="{00000000-0005-0000-0000-000027480000}"/>
    <cellStyle name="Comma [0] 7161" xfId="18440" hidden="1" xr:uid="{00000000-0005-0000-0000-000029480000}"/>
    <cellStyle name="Comma [0] 7162" xfId="18399" hidden="1" xr:uid="{00000000-0005-0000-0000-000000480000}"/>
    <cellStyle name="Comma [0] 7163" xfId="18405" hidden="1" xr:uid="{00000000-0005-0000-0000-000006480000}"/>
    <cellStyle name="Comma [0] 7164" xfId="18306" hidden="1" xr:uid="{00000000-0005-0000-0000-0000A3470000}"/>
    <cellStyle name="Comma [0] 7165" xfId="18387" hidden="1" xr:uid="{00000000-0005-0000-0000-0000F4470000}"/>
    <cellStyle name="Comma [0] 7166" xfId="18366" hidden="1" xr:uid="{00000000-0005-0000-0000-0000DF470000}"/>
    <cellStyle name="Comma [0] 7167" xfId="18444" hidden="1" xr:uid="{00000000-0005-0000-0000-00002D480000}"/>
    <cellStyle name="Comma [0] 7168" xfId="18385" hidden="1" xr:uid="{00000000-0005-0000-0000-0000F2470000}"/>
    <cellStyle name="Comma [0] 7169" xfId="18323" hidden="1" xr:uid="{00000000-0005-0000-0000-0000B4470000}"/>
    <cellStyle name="Comma [0] 717" xfId="3523" hidden="1" xr:uid="{00000000-0005-0000-0000-0000E40D0000}"/>
    <cellStyle name="Comma [0] 7170" xfId="18451" hidden="1" xr:uid="{00000000-0005-0000-0000-000034480000}"/>
    <cellStyle name="Comma [0] 7171" xfId="18453" hidden="1" xr:uid="{00000000-0005-0000-0000-000036480000}"/>
    <cellStyle name="Comma [0] 7172" xfId="18417" hidden="1" xr:uid="{00000000-0005-0000-0000-000012480000}"/>
    <cellStyle name="Comma [0] 7173" xfId="18422" hidden="1" xr:uid="{00000000-0005-0000-0000-000017480000}"/>
    <cellStyle name="Comma [0] 7174" xfId="17787" hidden="1" xr:uid="{00000000-0005-0000-0000-00009C450000}"/>
    <cellStyle name="Comma [0] 7175" xfId="18406" hidden="1" xr:uid="{00000000-0005-0000-0000-000007480000}"/>
    <cellStyle name="Comma [0] 7176" xfId="18311" hidden="1" xr:uid="{00000000-0005-0000-0000-0000A8470000}"/>
    <cellStyle name="Comma [0] 7177" xfId="18457" hidden="1" xr:uid="{00000000-0005-0000-0000-00003A480000}"/>
    <cellStyle name="Comma [0] 7178" xfId="18404" hidden="1" xr:uid="{00000000-0005-0000-0000-000005480000}"/>
    <cellStyle name="Comma [0] 7179" xfId="18343" hidden="1" xr:uid="{00000000-0005-0000-0000-0000C8470000}"/>
    <cellStyle name="Comma [0] 718" xfId="3413" hidden="1" xr:uid="{00000000-0005-0000-0000-0000760D0000}"/>
    <cellStyle name="Comma [0] 7180" xfId="18461" hidden="1" xr:uid="{00000000-0005-0000-0000-00003E480000}"/>
    <cellStyle name="Comma [0] 7181" xfId="18463" hidden="1" xr:uid="{00000000-0005-0000-0000-000040480000}"/>
    <cellStyle name="Comma [0] 7182" xfId="18431" hidden="1" xr:uid="{00000000-0005-0000-0000-000020480000}"/>
    <cellStyle name="Comma [0] 7183" xfId="18435" hidden="1" xr:uid="{00000000-0005-0000-0000-000024480000}"/>
    <cellStyle name="Comma [0] 7184" xfId="18325" hidden="1" xr:uid="{00000000-0005-0000-0000-0000B6470000}"/>
    <cellStyle name="Comma [0] 7185" xfId="18423" hidden="1" xr:uid="{00000000-0005-0000-0000-000018480000}"/>
    <cellStyle name="Comma [0] 7186" xfId="18315" hidden="1" xr:uid="{00000000-0005-0000-0000-0000AC470000}"/>
    <cellStyle name="Comma [0] 7187" xfId="18467" hidden="1" xr:uid="{00000000-0005-0000-0000-000044480000}"/>
    <cellStyle name="Comma [0] 7188" xfId="18421" hidden="1" xr:uid="{00000000-0005-0000-0000-000016480000}"/>
    <cellStyle name="Comma [0] 7189" xfId="18390" hidden="1" xr:uid="{00000000-0005-0000-0000-0000F7470000}"/>
    <cellStyle name="Comma [0] 719" xfId="3511" hidden="1" xr:uid="{00000000-0005-0000-0000-0000D80D0000}"/>
    <cellStyle name="Comma [0] 7190" xfId="18471" hidden="1" xr:uid="{00000000-0005-0000-0000-000048480000}"/>
    <cellStyle name="Comma [0] 7191" xfId="18473" hidden="1" xr:uid="{00000000-0005-0000-0000-00004A480000}"/>
    <cellStyle name="Comma [0] 7192" xfId="18459" hidden="1" xr:uid="{00000000-0005-0000-0000-00003C480000}"/>
    <cellStyle name="Comma [0] 7193" xfId="18446" hidden="1" xr:uid="{00000000-0005-0000-0000-00002F480000}"/>
    <cellStyle name="Comma [0] 7194" xfId="18470" hidden="1" xr:uid="{00000000-0005-0000-0000-000047480000}"/>
    <cellStyle name="Comma [0] 7195" xfId="18436" hidden="1" xr:uid="{00000000-0005-0000-0000-000025480000}"/>
    <cellStyle name="Comma [0] 7196" xfId="18408" hidden="1" xr:uid="{00000000-0005-0000-0000-000009480000}"/>
    <cellStyle name="Comma [0] 7197" xfId="18475" hidden="1" xr:uid="{00000000-0005-0000-0000-00004C480000}"/>
    <cellStyle name="Comma [0] 7198" xfId="18432" hidden="1" xr:uid="{00000000-0005-0000-0000-000021480000}"/>
    <cellStyle name="Comma [0] 7199" xfId="18466" hidden="1" xr:uid="{00000000-0005-0000-0000-000043480000}"/>
    <cellStyle name="Comma [0] 72" xfId="2224" hidden="1" xr:uid="{00000000-0005-0000-0000-0000D1080000}"/>
    <cellStyle name="Comma [0] 720" xfId="3403" hidden="1" xr:uid="{00000000-0005-0000-0000-00006C0D0000}"/>
    <cellStyle name="Comma [0] 7200" xfId="18479" hidden="1" xr:uid="{00000000-0005-0000-0000-000050480000}"/>
    <cellStyle name="Comma [0] 7201" xfId="18481" hidden="1" xr:uid="{00000000-0005-0000-0000-000052480000}"/>
    <cellStyle name="Comma [0] 7202" xfId="18349" hidden="1" xr:uid="{00000000-0005-0000-0000-0000CE470000}"/>
    <cellStyle name="Comma [0] 7203" xfId="18469" hidden="1" xr:uid="{00000000-0005-0000-0000-000046480000}"/>
    <cellStyle name="Comma [0] 7204" xfId="18409" hidden="1" xr:uid="{00000000-0005-0000-0000-00000A480000}"/>
    <cellStyle name="Comma [0] 7205" xfId="18443" hidden="1" xr:uid="{00000000-0005-0000-0000-00002C480000}"/>
    <cellStyle name="Comma [0] 7206" xfId="18456" hidden="1" xr:uid="{00000000-0005-0000-0000-000039480000}"/>
    <cellStyle name="Comma [0] 7207" xfId="18484" hidden="1" xr:uid="{00000000-0005-0000-0000-000055480000}"/>
    <cellStyle name="Comma [0] 7208" xfId="18447" hidden="1" xr:uid="{00000000-0005-0000-0000-000030480000}"/>
    <cellStyle name="Comma [0] 7209" xfId="18407" hidden="1" xr:uid="{00000000-0005-0000-0000-000008480000}"/>
    <cellStyle name="Comma [0] 721" xfId="3555" hidden="1" xr:uid="{00000000-0005-0000-0000-0000040E0000}"/>
    <cellStyle name="Comma [0] 7210" xfId="18486" hidden="1" xr:uid="{00000000-0005-0000-0000-000057480000}"/>
    <cellStyle name="Comma [0] 7211" xfId="18488" hidden="1" xr:uid="{00000000-0005-0000-0000-000059480000}"/>
    <cellStyle name="Comma [0] 7212" xfId="17841" hidden="1" xr:uid="{00000000-0005-0000-0000-0000D2450000}"/>
    <cellStyle name="Comma [0] 7213" xfId="17797" hidden="1" xr:uid="{00000000-0005-0000-0000-0000A6450000}"/>
    <cellStyle name="Comma [0] 7214" xfId="18494" hidden="1" xr:uid="{00000000-0005-0000-0000-00005F480000}"/>
    <cellStyle name="Comma [0] 7215" xfId="18500" hidden="1" xr:uid="{00000000-0005-0000-0000-000065480000}"/>
    <cellStyle name="Comma [0] 7216" xfId="18502" hidden="1" xr:uid="{00000000-0005-0000-0000-000067480000}"/>
    <cellStyle name="Comma [0] 7217" xfId="18493" hidden="1" xr:uid="{00000000-0005-0000-0000-00005E480000}"/>
    <cellStyle name="Comma [0] 7218" xfId="18498" hidden="1" xr:uid="{00000000-0005-0000-0000-000063480000}"/>
    <cellStyle name="Comma [0] 7219" xfId="18504" hidden="1" xr:uid="{00000000-0005-0000-0000-000069480000}"/>
    <cellStyle name="Comma [0] 722" xfId="3509" hidden="1" xr:uid="{00000000-0005-0000-0000-0000D60D0000}"/>
    <cellStyle name="Comma [0] 7220" xfId="18506" hidden="1" xr:uid="{00000000-0005-0000-0000-00006B480000}"/>
    <cellStyle name="Comma [0] 7221" xfId="17798" hidden="1" xr:uid="{00000000-0005-0000-0000-0000A7450000}"/>
    <cellStyle name="Comma [0] 7222" xfId="17776" hidden="1" xr:uid="{00000000-0005-0000-0000-000091450000}"/>
    <cellStyle name="Comma [0] 7223" xfId="18517" hidden="1" xr:uid="{00000000-0005-0000-0000-000076480000}"/>
    <cellStyle name="Comma [0] 7224" xfId="18526" hidden="1" xr:uid="{00000000-0005-0000-0000-00007F480000}"/>
    <cellStyle name="Comma [0] 7225" xfId="18537" hidden="1" xr:uid="{00000000-0005-0000-0000-00008A480000}"/>
    <cellStyle name="Comma [0] 7226" xfId="18543" hidden="1" xr:uid="{00000000-0005-0000-0000-000090480000}"/>
    <cellStyle name="Comma [0] 7227" xfId="18525" hidden="1" xr:uid="{00000000-0005-0000-0000-00007E480000}"/>
    <cellStyle name="Comma [0] 7228" xfId="18535" hidden="1" xr:uid="{00000000-0005-0000-0000-000088480000}"/>
    <cellStyle name="Comma [0] 7229" xfId="18555" hidden="1" xr:uid="{00000000-0005-0000-0000-00009C480000}"/>
    <cellStyle name="Comma [0] 723" xfId="3478" hidden="1" xr:uid="{00000000-0005-0000-0000-0000B70D0000}"/>
    <cellStyle name="Comma [0] 7230" xfId="18557" hidden="1" xr:uid="{00000000-0005-0000-0000-00009E480000}"/>
    <cellStyle name="Comma [0] 7231" xfId="18508" hidden="1" xr:uid="{00000000-0005-0000-0000-00006D480000}"/>
    <cellStyle name="Comma [0] 7232" xfId="17764" hidden="1" xr:uid="{00000000-0005-0000-0000-000085450000}"/>
    <cellStyle name="Comma [0] 7233" xfId="18511" hidden="1" xr:uid="{00000000-0005-0000-0000-000070480000}"/>
    <cellStyle name="Comma [0] 7234" xfId="17775" hidden="1" xr:uid="{00000000-0005-0000-0000-000090450000}"/>
    <cellStyle name="Comma [0] 7235" xfId="17774" hidden="1" xr:uid="{00000000-0005-0000-0000-00008F450000}"/>
    <cellStyle name="Comma [0] 7236" xfId="18562" hidden="1" xr:uid="{00000000-0005-0000-0000-0000A3480000}"/>
    <cellStyle name="Comma [0] 7237" xfId="17850" hidden="1" xr:uid="{00000000-0005-0000-0000-0000DB450000}"/>
    <cellStyle name="Comma [0] 7238" xfId="18051" hidden="1" xr:uid="{00000000-0005-0000-0000-0000A4460000}"/>
    <cellStyle name="Comma [0] 7239" xfId="18574" hidden="1" xr:uid="{00000000-0005-0000-0000-0000AF480000}"/>
    <cellStyle name="Comma [0] 724" xfId="3559" hidden="1" xr:uid="{00000000-0005-0000-0000-0000080E0000}"/>
    <cellStyle name="Comma [0] 7240" xfId="18576" hidden="1" xr:uid="{00000000-0005-0000-0000-0000B1480000}"/>
    <cellStyle name="Comma [0] 7241" xfId="18565" hidden="1" xr:uid="{00000000-0005-0000-0000-0000A6480000}"/>
    <cellStyle name="Comma [0] 7242" xfId="18573" hidden="1" xr:uid="{00000000-0005-0000-0000-0000AE480000}"/>
    <cellStyle name="Comma [0] 7243" xfId="18060" hidden="1" xr:uid="{00000000-0005-0000-0000-0000AD460000}"/>
    <cellStyle name="Comma [0] 7244" xfId="18559" hidden="1" xr:uid="{00000000-0005-0000-0000-0000A0480000}"/>
    <cellStyle name="Comma [0] 7245" xfId="18592" hidden="1" xr:uid="{00000000-0005-0000-0000-0000C1480000}"/>
    <cellStyle name="Comma [0] 7246" xfId="18600" hidden="1" xr:uid="{00000000-0005-0000-0000-0000C9480000}"/>
    <cellStyle name="Comma [0] 7247" xfId="18509" hidden="1" xr:uid="{00000000-0005-0000-0000-00006E480000}"/>
    <cellStyle name="Comma [0] 7248" xfId="18588" hidden="1" xr:uid="{00000000-0005-0000-0000-0000BD480000}"/>
    <cellStyle name="Comma [0] 7249" xfId="18609" hidden="1" xr:uid="{00000000-0005-0000-0000-0000D2480000}"/>
    <cellStyle name="Comma [0] 725" xfId="3561" hidden="1" xr:uid="{00000000-0005-0000-0000-00000A0E0000}"/>
    <cellStyle name="Comma [0] 7250" xfId="18611" hidden="1" xr:uid="{00000000-0005-0000-0000-0000D4480000}"/>
    <cellStyle name="Comma [0] 7251" xfId="18570" hidden="1" xr:uid="{00000000-0005-0000-0000-0000AB480000}"/>
    <cellStyle name="Comma [0] 7252" xfId="18515" hidden="1" xr:uid="{00000000-0005-0000-0000-000074480000}"/>
    <cellStyle name="Comma [0] 7253" xfId="18568" hidden="1" xr:uid="{00000000-0005-0000-0000-0000A9480000}"/>
    <cellStyle name="Comma [0] 7254" xfId="18552" hidden="1" xr:uid="{00000000-0005-0000-0000-000099480000}"/>
    <cellStyle name="Comma [0] 7255" xfId="18548" hidden="1" xr:uid="{00000000-0005-0000-0000-000095480000}"/>
    <cellStyle name="Comma [0] 7256" xfId="18619" hidden="1" xr:uid="{00000000-0005-0000-0000-0000DC480000}"/>
    <cellStyle name="Comma [0] 7257" xfId="18491" hidden="1" xr:uid="{00000000-0005-0000-0000-00005C480000}"/>
    <cellStyle name="Comma [0] 7258" xfId="17799" hidden="1" xr:uid="{00000000-0005-0000-0000-0000A8450000}"/>
    <cellStyle name="Comma [0] 7259" xfId="18627" hidden="1" xr:uid="{00000000-0005-0000-0000-0000E4480000}"/>
    <cellStyle name="Comma [0] 726" xfId="3547" hidden="1" xr:uid="{00000000-0005-0000-0000-0000FC0D0000}"/>
    <cellStyle name="Comma [0] 7260" xfId="18629" hidden="1" xr:uid="{00000000-0005-0000-0000-0000E6480000}"/>
    <cellStyle name="Comma [0] 7261" xfId="18578" hidden="1" xr:uid="{00000000-0005-0000-0000-0000B3480000}"/>
    <cellStyle name="Comma [0] 7262" xfId="18554" hidden="1" xr:uid="{00000000-0005-0000-0000-00009B480000}"/>
    <cellStyle name="Comma [0] 7263" xfId="18589" hidden="1" xr:uid="{00000000-0005-0000-0000-0000BE480000}"/>
    <cellStyle name="Comma [0] 7264" xfId="18521" hidden="1" xr:uid="{00000000-0005-0000-0000-00007A480000}"/>
    <cellStyle name="Comma [0] 7265" xfId="18591" hidden="1" xr:uid="{00000000-0005-0000-0000-0000C0480000}"/>
    <cellStyle name="Comma [0] 7266" xfId="18636" hidden="1" xr:uid="{00000000-0005-0000-0000-0000ED480000}"/>
    <cellStyle name="Comma [0] 7267" xfId="18579" hidden="1" xr:uid="{00000000-0005-0000-0000-0000B4480000}"/>
    <cellStyle name="Comma [0] 7268" xfId="18536" hidden="1" xr:uid="{00000000-0005-0000-0000-000089480000}"/>
    <cellStyle name="Comma [0] 7269" xfId="18642" hidden="1" xr:uid="{00000000-0005-0000-0000-0000F3480000}"/>
    <cellStyle name="Comma [0] 727" xfId="3534" hidden="1" xr:uid="{00000000-0005-0000-0000-0000EF0D0000}"/>
    <cellStyle name="Comma [0] 7270" xfId="18644" hidden="1" xr:uid="{00000000-0005-0000-0000-0000F5480000}"/>
    <cellStyle name="Comma [0] 7271" xfId="18597" hidden="1" xr:uid="{00000000-0005-0000-0000-0000C6480000}"/>
    <cellStyle name="Comma [0] 7272" xfId="18603" hidden="1" xr:uid="{00000000-0005-0000-0000-0000CC480000}"/>
    <cellStyle name="Comma [0] 7273" xfId="18490" hidden="1" xr:uid="{00000000-0005-0000-0000-00005B480000}"/>
    <cellStyle name="Comma [0] 7274" xfId="18553" hidden="1" xr:uid="{00000000-0005-0000-0000-00009A480000}"/>
    <cellStyle name="Comma [0] 7275" xfId="18561" hidden="1" xr:uid="{00000000-0005-0000-0000-0000A2480000}"/>
    <cellStyle name="Comma [0] 7276" xfId="18650" hidden="1" xr:uid="{00000000-0005-0000-0000-0000FB480000}"/>
    <cellStyle name="Comma [0] 7277" xfId="18564" hidden="1" xr:uid="{00000000-0005-0000-0000-0000A5480000}"/>
    <cellStyle name="Comma [0] 7278" xfId="18524" hidden="1" xr:uid="{00000000-0005-0000-0000-00007D480000}"/>
    <cellStyle name="Comma [0] 7279" xfId="18655" hidden="1" xr:uid="{00000000-0005-0000-0000-000000490000}"/>
    <cellStyle name="Comma [0] 728" xfId="3558" hidden="1" xr:uid="{00000000-0005-0000-0000-0000070E0000}"/>
    <cellStyle name="Comma [0] 7280" xfId="18657" hidden="1" xr:uid="{00000000-0005-0000-0000-000002490000}"/>
    <cellStyle name="Comma [0] 7281" xfId="18616" hidden="1" xr:uid="{00000000-0005-0000-0000-0000D9480000}"/>
    <cellStyle name="Comma [0] 7282" xfId="18622" hidden="1" xr:uid="{00000000-0005-0000-0000-0000DF480000}"/>
    <cellStyle name="Comma [0] 7283" xfId="18523" hidden="1" xr:uid="{00000000-0005-0000-0000-00007C480000}"/>
    <cellStyle name="Comma [0] 7284" xfId="18604" hidden="1" xr:uid="{00000000-0005-0000-0000-0000CD480000}"/>
    <cellStyle name="Comma [0] 7285" xfId="18583" hidden="1" xr:uid="{00000000-0005-0000-0000-0000B8480000}"/>
    <cellStyle name="Comma [0] 7286" xfId="18661" hidden="1" xr:uid="{00000000-0005-0000-0000-000006490000}"/>
    <cellStyle name="Comma [0] 7287" xfId="18602" hidden="1" xr:uid="{00000000-0005-0000-0000-0000CB480000}"/>
    <cellStyle name="Comma [0] 7288" xfId="18540" hidden="1" xr:uid="{00000000-0005-0000-0000-00008D480000}"/>
    <cellStyle name="Comma [0] 7289" xfId="18668" hidden="1" xr:uid="{00000000-0005-0000-0000-00000D490000}"/>
    <cellStyle name="Comma [0] 729" xfId="3524" hidden="1" xr:uid="{00000000-0005-0000-0000-0000E50D0000}"/>
    <cellStyle name="Comma [0] 7290" xfId="18670" hidden="1" xr:uid="{00000000-0005-0000-0000-00000F490000}"/>
    <cellStyle name="Comma [0] 7291" xfId="18634" hidden="1" xr:uid="{00000000-0005-0000-0000-0000EB480000}"/>
    <cellStyle name="Comma [0] 7292" xfId="18639" hidden="1" xr:uid="{00000000-0005-0000-0000-0000F0480000}"/>
    <cellStyle name="Comma [0] 7293" xfId="18069" hidden="1" xr:uid="{00000000-0005-0000-0000-0000B6460000}"/>
    <cellStyle name="Comma [0] 7294" xfId="18623" hidden="1" xr:uid="{00000000-0005-0000-0000-0000E0480000}"/>
    <cellStyle name="Comma [0] 7295" xfId="18528" hidden="1" xr:uid="{00000000-0005-0000-0000-000081480000}"/>
    <cellStyle name="Comma [0] 7296" xfId="18674" hidden="1" xr:uid="{00000000-0005-0000-0000-000013490000}"/>
    <cellStyle name="Comma [0] 7297" xfId="18621" hidden="1" xr:uid="{00000000-0005-0000-0000-0000DE480000}"/>
    <cellStyle name="Comma [0] 7298" xfId="18560" hidden="1" xr:uid="{00000000-0005-0000-0000-0000A1480000}"/>
    <cellStyle name="Comma [0] 7299" xfId="18678" hidden="1" xr:uid="{00000000-0005-0000-0000-000017490000}"/>
    <cellStyle name="Comma [0] 73" xfId="2277" hidden="1" xr:uid="{00000000-0005-0000-0000-000006090000}"/>
    <cellStyle name="Comma [0] 730" xfId="3496" hidden="1" xr:uid="{00000000-0005-0000-0000-0000C90D0000}"/>
    <cellStyle name="Comma [0] 7300" xfId="18680" hidden="1" xr:uid="{00000000-0005-0000-0000-000019490000}"/>
    <cellStyle name="Comma [0] 7301" xfId="18648" hidden="1" xr:uid="{00000000-0005-0000-0000-0000F9480000}"/>
    <cellStyle name="Comma [0] 7302" xfId="18652" hidden="1" xr:uid="{00000000-0005-0000-0000-0000FD480000}"/>
    <cellStyle name="Comma [0] 7303" xfId="18542" hidden="1" xr:uid="{00000000-0005-0000-0000-00008F480000}"/>
    <cellStyle name="Comma [0] 7304" xfId="18640" hidden="1" xr:uid="{00000000-0005-0000-0000-0000F1480000}"/>
    <cellStyle name="Comma [0] 7305" xfId="18532" hidden="1" xr:uid="{00000000-0005-0000-0000-000085480000}"/>
    <cellStyle name="Comma [0] 7306" xfId="18684" hidden="1" xr:uid="{00000000-0005-0000-0000-00001D490000}"/>
    <cellStyle name="Comma [0] 7307" xfId="18638" hidden="1" xr:uid="{00000000-0005-0000-0000-0000EF480000}"/>
    <cellStyle name="Comma [0] 7308" xfId="18607" hidden="1" xr:uid="{00000000-0005-0000-0000-0000D0480000}"/>
    <cellStyle name="Comma [0] 7309" xfId="18688" hidden="1" xr:uid="{00000000-0005-0000-0000-000021490000}"/>
    <cellStyle name="Comma [0] 731" xfId="3563" hidden="1" xr:uid="{00000000-0005-0000-0000-00000C0E0000}"/>
    <cellStyle name="Comma [0] 7310" xfId="18690" hidden="1" xr:uid="{00000000-0005-0000-0000-000023490000}"/>
    <cellStyle name="Comma [0] 7311" xfId="18676" hidden="1" xr:uid="{00000000-0005-0000-0000-000015490000}"/>
    <cellStyle name="Comma [0] 7312" xfId="18663" hidden="1" xr:uid="{00000000-0005-0000-0000-000008490000}"/>
    <cellStyle name="Comma [0] 7313" xfId="18687" hidden="1" xr:uid="{00000000-0005-0000-0000-000020490000}"/>
    <cellStyle name="Comma [0] 7314" xfId="18653" hidden="1" xr:uid="{00000000-0005-0000-0000-0000FE480000}"/>
    <cellStyle name="Comma [0] 7315" xfId="18625" hidden="1" xr:uid="{00000000-0005-0000-0000-0000E2480000}"/>
    <cellStyle name="Comma [0] 7316" xfId="18692" hidden="1" xr:uid="{00000000-0005-0000-0000-000025490000}"/>
    <cellStyle name="Comma [0] 7317" xfId="18649" hidden="1" xr:uid="{00000000-0005-0000-0000-0000FA480000}"/>
    <cellStyle name="Comma [0] 7318" xfId="18683" hidden="1" xr:uid="{00000000-0005-0000-0000-00001C490000}"/>
    <cellStyle name="Comma [0] 7319" xfId="18696" hidden="1" xr:uid="{00000000-0005-0000-0000-000029490000}"/>
    <cellStyle name="Comma [0] 732" xfId="3520" hidden="1" xr:uid="{00000000-0005-0000-0000-0000E10D0000}"/>
    <cellStyle name="Comma [0] 7320" xfId="18698" hidden="1" xr:uid="{00000000-0005-0000-0000-00002B490000}"/>
    <cellStyle name="Comma [0] 7321" xfId="18566" hidden="1" xr:uid="{00000000-0005-0000-0000-0000A7480000}"/>
    <cellStyle name="Comma [0] 7322" xfId="18686" hidden="1" xr:uid="{00000000-0005-0000-0000-00001F490000}"/>
    <cellStyle name="Comma [0] 7323" xfId="18626" hidden="1" xr:uid="{00000000-0005-0000-0000-0000E3480000}"/>
    <cellStyle name="Comma [0] 7324" xfId="18660" hidden="1" xr:uid="{00000000-0005-0000-0000-000005490000}"/>
    <cellStyle name="Comma [0] 7325" xfId="18673" hidden="1" xr:uid="{00000000-0005-0000-0000-000012490000}"/>
    <cellStyle name="Comma [0] 7326" xfId="18701" hidden="1" xr:uid="{00000000-0005-0000-0000-00002E490000}"/>
    <cellStyle name="Comma [0] 7327" xfId="18664" hidden="1" xr:uid="{00000000-0005-0000-0000-000009490000}"/>
    <cellStyle name="Comma [0] 7328" xfId="18624" hidden="1" xr:uid="{00000000-0005-0000-0000-0000E1480000}"/>
    <cellStyle name="Comma [0] 7329" xfId="18703" hidden="1" xr:uid="{00000000-0005-0000-0000-000030490000}"/>
    <cellStyle name="Comma [0] 733" xfId="3554" hidden="1" xr:uid="{00000000-0005-0000-0000-0000030E0000}"/>
    <cellStyle name="Comma [0] 7330" xfId="18705" hidden="1" xr:uid="{00000000-0005-0000-0000-000032490000}"/>
    <cellStyle name="Comma [0] 7331" xfId="15336" hidden="1" xr:uid="{00000000-0005-0000-0000-0000093C0000}"/>
    <cellStyle name="Comma [0] 7332" xfId="15341" hidden="1" xr:uid="{00000000-0005-0000-0000-00000E3C0000}"/>
    <cellStyle name="Comma [0] 7333" xfId="15334" hidden="1" xr:uid="{00000000-0005-0000-0000-0000073C0000}"/>
    <cellStyle name="Comma [0] 7334" xfId="15315" hidden="1" xr:uid="{00000000-0005-0000-0000-0000F43B0000}"/>
    <cellStyle name="Comma [0] 7335" xfId="18708" hidden="1" xr:uid="{00000000-0005-0000-0000-000035490000}"/>
    <cellStyle name="Comma [0] 7336" xfId="18714" hidden="1" xr:uid="{00000000-0005-0000-0000-00003B490000}"/>
    <cellStyle name="Comma [0] 7337" xfId="18716" hidden="1" xr:uid="{00000000-0005-0000-0000-00003D490000}"/>
    <cellStyle name="Comma [0] 7338" xfId="18707" hidden="1" xr:uid="{00000000-0005-0000-0000-000034490000}"/>
    <cellStyle name="Comma [0] 7339" xfId="18712" hidden="1" xr:uid="{00000000-0005-0000-0000-000039490000}"/>
    <cellStyle name="Comma [0] 734" xfId="3567" hidden="1" xr:uid="{00000000-0005-0000-0000-0000100E0000}"/>
    <cellStyle name="Comma [0] 7340" xfId="18718" hidden="1" xr:uid="{00000000-0005-0000-0000-00003F490000}"/>
    <cellStyle name="Comma [0] 7341" xfId="18720" hidden="1" xr:uid="{00000000-0005-0000-0000-000041490000}"/>
    <cellStyle name="Comma [0] 7342" xfId="15322" hidden="1" xr:uid="{00000000-0005-0000-0000-0000FB3B0000}"/>
    <cellStyle name="Comma [0] 7343" xfId="15330" hidden="1" xr:uid="{00000000-0005-0000-0000-0000033C0000}"/>
    <cellStyle name="Comma [0] 7344" xfId="18731" hidden="1" xr:uid="{00000000-0005-0000-0000-00004C490000}"/>
    <cellStyle name="Comma [0] 7345" xfId="18740" hidden="1" xr:uid="{00000000-0005-0000-0000-000055490000}"/>
    <cellStyle name="Comma [0] 7346" xfId="18751" hidden="1" xr:uid="{00000000-0005-0000-0000-000060490000}"/>
    <cellStyle name="Comma [0] 7347" xfId="18757" hidden="1" xr:uid="{00000000-0005-0000-0000-000066490000}"/>
    <cellStyle name="Comma [0] 7348" xfId="18739" hidden="1" xr:uid="{00000000-0005-0000-0000-000054490000}"/>
    <cellStyle name="Comma [0] 7349" xfId="18749" hidden="1" xr:uid="{00000000-0005-0000-0000-00005E490000}"/>
    <cellStyle name="Comma [0] 735" xfId="3569" hidden="1" xr:uid="{00000000-0005-0000-0000-0000120E0000}"/>
    <cellStyle name="Comma [0] 7350" xfId="18769" hidden="1" xr:uid="{00000000-0005-0000-0000-000072490000}"/>
    <cellStyle name="Comma [0] 7351" xfId="18771" hidden="1" xr:uid="{00000000-0005-0000-0000-000074490000}"/>
    <cellStyle name="Comma [0] 7352" xfId="18722" hidden="1" xr:uid="{00000000-0005-0000-0000-000043490000}"/>
    <cellStyle name="Comma [0] 7353" xfId="15328" hidden="1" xr:uid="{00000000-0005-0000-0000-0000013C0000}"/>
    <cellStyle name="Comma [0] 7354" xfId="18725" hidden="1" xr:uid="{00000000-0005-0000-0000-000046490000}"/>
    <cellStyle name="Comma [0] 7355" xfId="15324" hidden="1" xr:uid="{00000000-0005-0000-0000-0000FD3B0000}"/>
    <cellStyle name="Comma [0] 7356" xfId="15323" hidden="1" xr:uid="{00000000-0005-0000-0000-0000FC3B0000}"/>
    <cellStyle name="Comma [0] 7357" xfId="18776" hidden="1" xr:uid="{00000000-0005-0000-0000-000079490000}"/>
    <cellStyle name="Comma [0] 7358" xfId="15331" hidden="1" xr:uid="{00000000-0005-0000-0000-0000043C0000}"/>
    <cellStyle name="Comma [0] 7359" xfId="15325" hidden="1" xr:uid="{00000000-0005-0000-0000-0000FE3B0000}"/>
    <cellStyle name="Comma [0] 736" xfId="3437" hidden="1" xr:uid="{00000000-0005-0000-0000-00008E0D0000}"/>
    <cellStyle name="Comma [0] 7360" xfId="18788" hidden="1" xr:uid="{00000000-0005-0000-0000-000085490000}"/>
    <cellStyle name="Comma [0] 7361" xfId="18790" hidden="1" xr:uid="{00000000-0005-0000-0000-000087490000}"/>
    <cellStyle name="Comma [0] 7362" xfId="18779" hidden="1" xr:uid="{00000000-0005-0000-0000-00007C490000}"/>
    <cellStyle name="Comma [0] 7363" xfId="18787" hidden="1" xr:uid="{00000000-0005-0000-0000-000084490000}"/>
    <cellStyle name="Comma [0] 7364" xfId="15327" hidden="1" xr:uid="{00000000-0005-0000-0000-0000003C0000}"/>
    <cellStyle name="Comma [0] 7365" xfId="18773" hidden="1" xr:uid="{00000000-0005-0000-0000-000076490000}"/>
    <cellStyle name="Comma [0] 7366" xfId="18806" hidden="1" xr:uid="{00000000-0005-0000-0000-000097490000}"/>
    <cellStyle name="Comma [0] 7367" xfId="18814" hidden="1" xr:uid="{00000000-0005-0000-0000-00009F490000}"/>
    <cellStyle name="Comma [0] 7368" xfId="18723" hidden="1" xr:uid="{00000000-0005-0000-0000-000044490000}"/>
    <cellStyle name="Comma [0] 7369" xfId="18802" hidden="1" xr:uid="{00000000-0005-0000-0000-000093490000}"/>
    <cellStyle name="Comma [0] 737" xfId="3557" hidden="1" xr:uid="{00000000-0005-0000-0000-0000060E0000}"/>
    <cellStyle name="Comma [0] 7370" xfId="18823" hidden="1" xr:uid="{00000000-0005-0000-0000-0000A8490000}"/>
    <cellStyle name="Comma [0] 7371" xfId="18825" hidden="1" xr:uid="{00000000-0005-0000-0000-0000AA490000}"/>
    <cellStyle name="Comma [0] 7372" xfId="18784" hidden="1" xr:uid="{00000000-0005-0000-0000-000081490000}"/>
    <cellStyle name="Comma [0] 7373" xfId="18729" hidden="1" xr:uid="{00000000-0005-0000-0000-00004A490000}"/>
    <cellStyle name="Comma [0] 7374" xfId="18782" hidden="1" xr:uid="{00000000-0005-0000-0000-00007F490000}"/>
    <cellStyle name="Comma [0] 7375" xfId="18766" hidden="1" xr:uid="{00000000-0005-0000-0000-00006F490000}"/>
    <cellStyle name="Comma [0] 7376" xfId="18762" hidden="1" xr:uid="{00000000-0005-0000-0000-00006B490000}"/>
    <cellStyle name="Comma [0] 7377" xfId="18833" hidden="1" xr:uid="{00000000-0005-0000-0000-0000B2490000}"/>
    <cellStyle name="Comma [0] 7378" xfId="15319" hidden="1" xr:uid="{00000000-0005-0000-0000-0000F83B0000}"/>
    <cellStyle name="Comma [0] 7379" xfId="15359" hidden="1" xr:uid="{00000000-0005-0000-0000-0000203C0000}"/>
    <cellStyle name="Comma [0] 738" xfId="3497" hidden="1" xr:uid="{00000000-0005-0000-0000-0000CA0D0000}"/>
    <cellStyle name="Comma [0] 7380" xfId="18841" hidden="1" xr:uid="{00000000-0005-0000-0000-0000BA490000}"/>
    <cellStyle name="Comma [0] 7381" xfId="18843" hidden="1" xr:uid="{00000000-0005-0000-0000-0000BC490000}"/>
    <cellStyle name="Comma [0] 7382" xfId="18792" hidden="1" xr:uid="{00000000-0005-0000-0000-000089490000}"/>
    <cellStyle name="Comma [0] 7383" xfId="18768" hidden="1" xr:uid="{00000000-0005-0000-0000-000071490000}"/>
    <cellStyle name="Comma [0] 7384" xfId="18803" hidden="1" xr:uid="{00000000-0005-0000-0000-000094490000}"/>
    <cellStyle name="Comma [0] 7385" xfId="18735" hidden="1" xr:uid="{00000000-0005-0000-0000-000050490000}"/>
    <cellStyle name="Comma [0] 7386" xfId="18805" hidden="1" xr:uid="{00000000-0005-0000-0000-000096490000}"/>
    <cellStyle name="Comma [0] 7387" xfId="18850" hidden="1" xr:uid="{00000000-0005-0000-0000-0000C3490000}"/>
    <cellStyle name="Comma [0] 7388" xfId="18793" hidden="1" xr:uid="{00000000-0005-0000-0000-00008A490000}"/>
    <cellStyle name="Comma [0] 7389" xfId="18750" hidden="1" xr:uid="{00000000-0005-0000-0000-00005F490000}"/>
    <cellStyle name="Comma [0] 739" xfId="3531" hidden="1" xr:uid="{00000000-0005-0000-0000-0000EC0D0000}"/>
    <cellStyle name="Comma [0] 7390" xfId="18856" hidden="1" xr:uid="{00000000-0005-0000-0000-0000C9490000}"/>
    <cellStyle name="Comma [0] 7391" xfId="18858" hidden="1" xr:uid="{00000000-0005-0000-0000-0000CB490000}"/>
    <cellStyle name="Comma [0] 7392" xfId="18811" hidden="1" xr:uid="{00000000-0005-0000-0000-00009C490000}"/>
    <cellStyle name="Comma [0] 7393" xfId="18817" hidden="1" xr:uid="{00000000-0005-0000-0000-0000A2490000}"/>
    <cellStyle name="Comma [0] 7394" xfId="15349" hidden="1" xr:uid="{00000000-0005-0000-0000-0000163C0000}"/>
    <cellStyle name="Comma [0] 7395" xfId="18767" hidden="1" xr:uid="{00000000-0005-0000-0000-000070490000}"/>
    <cellStyle name="Comma [0] 7396" xfId="18775" hidden="1" xr:uid="{00000000-0005-0000-0000-000078490000}"/>
    <cellStyle name="Comma [0] 7397" xfId="18864" hidden="1" xr:uid="{00000000-0005-0000-0000-0000D1490000}"/>
    <cellStyle name="Comma [0] 7398" xfId="18778" hidden="1" xr:uid="{00000000-0005-0000-0000-00007B490000}"/>
    <cellStyle name="Comma [0] 7399" xfId="18738" hidden="1" xr:uid="{00000000-0005-0000-0000-000053490000}"/>
    <cellStyle name="Comma [0] 74" xfId="2261" hidden="1" xr:uid="{00000000-0005-0000-0000-0000F6080000}"/>
    <cellStyle name="Comma [0] 740" xfId="3544" hidden="1" xr:uid="{00000000-0005-0000-0000-0000F90D0000}"/>
    <cellStyle name="Comma [0] 7400" xfId="18869" hidden="1" xr:uid="{00000000-0005-0000-0000-0000D6490000}"/>
    <cellStyle name="Comma [0] 7401" xfId="18871" hidden="1" xr:uid="{00000000-0005-0000-0000-0000D8490000}"/>
    <cellStyle name="Comma [0] 7402" xfId="18830" hidden="1" xr:uid="{00000000-0005-0000-0000-0000AF490000}"/>
    <cellStyle name="Comma [0] 7403" xfId="18836" hidden="1" xr:uid="{00000000-0005-0000-0000-0000B5490000}"/>
    <cellStyle name="Comma [0] 7404" xfId="18737" hidden="1" xr:uid="{00000000-0005-0000-0000-000052490000}"/>
    <cellStyle name="Comma [0] 7405" xfId="18818" hidden="1" xr:uid="{00000000-0005-0000-0000-0000A3490000}"/>
    <cellStyle name="Comma [0] 7406" xfId="18797" hidden="1" xr:uid="{00000000-0005-0000-0000-00008E490000}"/>
    <cellStyle name="Comma [0] 7407" xfId="18875" hidden="1" xr:uid="{00000000-0005-0000-0000-0000DC490000}"/>
    <cellStyle name="Comma [0] 7408" xfId="18816" hidden="1" xr:uid="{00000000-0005-0000-0000-0000A1490000}"/>
    <cellStyle name="Comma [0] 7409" xfId="18754" hidden="1" xr:uid="{00000000-0005-0000-0000-000063490000}"/>
    <cellStyle name="Comma [0] 741" xfId="3572" hidden="1" xr:uid="{00000000-0005-0000-0000-0000150E0000}"/>
    <cellStyle name="Comma [0] 7410" xfId="18882" hidden="1" xr:uid="{00000000-0005-0000-0000-0000E3490000}"/>
    <cellStyle name="Comma [0] 7411" xfId="18884" hidden="1" xr:uid="{00000000-0005-0000-0000-0000E5490000}"/>
    <cellStyle name="Comma [0] 7412" xfId="18848" hidden="1" xr:uid="{00000000-0005-0000-0000-0000C1490000}"/>
    <cellStyle name="Comma [0] 7413" xfId="18853" hidden="1" xr:uid="{00000000-0005-0000-0000-0000C6490000}"/>
    <cellStyle name="Comma [0] 7414" xfId="15314" hidden="1" xr:uid="{00000000-0005-0000-0000-0000F33B0000}"/>
    <cellStyle name="Comma [0] 7415" xfId="18837" hidden="1" xr:uid="{00000000-0005-0000-0000-0000B6490000}"/>
    <cellStyle name="Comma [0] 7416" xfId="18742" hidden="1" xr:uid="{00000000-0005-0000-0000-000057490000}"/>
    <cellStyle name="Comma [0] 7417" xfId="18888" hidden="1" xr:uid="{00000000-0005-0000-0000-0000E9490000}"/>
    <cellStyle name="Comma [0] 7418" xfId="18835" hidden="1" xr:uid="{00000000-0005-0000-0000-0000B4490000}"/>
    <cellStyle name="Comma [0] 7419" xfId="18774" hidden="1" xr:uid="{00000000-0005-0000-0000-000077490000}"/>
    <cellStyle name="Comma [0] 742" xfId="3535" hidden="1" xr:uid="{00000000-0005-0000-0000-0000F00D0000}"/>
    <cellStyle name="Comma [0] 7420" xfId="18892" hidden="1" xr:uid="{00000000-0005-0000-0000-0000ED490000}"/>
    <cellStyle name="Comma [0] 7421" xfId="18894" hidden="1" xr:uid="{00000000-0005-0000-0000-0000EF490000}"/>
    <cellStyle name="Comma [0] 7422" xfId="18862" hidden="1" xr:uid="{00000000-0005-0000-0000-0000CF490000}"/>
    <cellStyle name="Comma [0] 7423" xfId="18866" hidden="1" xr:uid="{00000000-0005-0000-0000-0000D3490000}"/>
    <cellStyle name="Comma [0] 7424" xfId="18756" hidden="1" xr:uid="{00000000-0005-0000-0000-000065490000}"/>
    <cellStyle name="Comma [0] 7425" xfId="18854" hidden="1" xr:uid="{00000000-0005-0000-0000-0000C7490000}"/>
    <cellStyle name="Comma [0] 7426" xfId="18746" hidden="1" xr:uid="{00000000-0005-0000-0000-00005B490000}"/>
    <cellStyle name="Comma [0] 7427" xfId="18898" hidden="1" xr:uid="{00000000-0005-0000-0000-0000F3490000}"/>
    <cellStyle name="Comma [0] 7428" xfId="18852" hidden="1" xr:uid="{00000000-0005-0000-0000-0000C5490000}"/>
    <cellStyle name="Comma [0] 7429" xfId="18821" hidden="1" xr:uid="{00000000-0005-0000-0000-0000A6490000}"/>
    <cellStyle name="Comma [0] 743" xfId="3495" hidden="1" xr:uid="{00000000-0005-0000-0000-0000C80D0000}"/>
    <cellStyle name="Comma [0] 7430" xfId="18902" hidden="1" xr:uid="{00000000-0005-0000-0000-0000F7490000}"/>
    <cellStyle name="Comma [0] 7431" xfId="18904" hidden="1" xr:uid="{00000000-0005-0000-0000-0000F9490000}"/>
    <cellStyle name="Comma [0] 7432" xfId="18890" hidden="1" xr:uid="{00000000-0005-0000-0000-0000EB490000}"/>
    <cellStyle name="Comma [0] 7433" xfId="18877" hidden="1" xr:uid="{00000000-0005-0000-0000-0000DE490000}"/>
    <cellStyle name="Comma [0] 7434" xfId="18901" hidden="1" xr:uid="{00000000-0005-0000-0000-0000F6490000}"/>
    <cellStyle name="Comma [0] 7435" xfId="18867" hidden="1" xr:uid="{00000000-0005-0000-0000-0000D4490000}"/>
    <cellStyle name="Comma [0] 7436" xfId="18839" hidden="1" xr:uid="{00000000-0005-0000-0000-0000B8490000}"/>
    <cellStyle name="Comma [0] 7437" xfId="18906" hidden="1" xr:uid="{00000000-0005-0000-0000-0000FB490000}"/>
    <cellStyle name="Comma [0] 7438" xfId="18863" hidden="1" xr:uid="{00000000-0005-0000-0000-0000D0490000}"/>
    <cellStyle name="Comma [0] 7439" xfId="18897" hidden="1" xr:uid="{00000000-0005-0000-0000-0000F2490000}"/>
    <cellStyle name="Comma [0] 744" xfId="3574" hidden="1" xr:uid="{00000000-0005-0000-0000-0000170E0000}"/>
    <cellStyle name="Comma [0] 7440" xfId="18910" hidden="1" xr:uid="{00000000-0005-0000-0000-0000FF490000}"/>
    <cellStyle name="Comma [0] 7441" xfId="18912" hidden="1" xr:uid="{00000000-0005-0000-0000-0000014A0000}"/>
    <cellStyle name="Comma [0] 7442" xfId="18780" hidden="1" xr:uid="{00000000-0005-0000-0000-00007D490000}"/>
    <cellStyle name="Comma [0] 7443" xfId="18900" hidden="1" xr:uid="{00000000-0005-0000-0000-0000F5490000}"/>
    <cellStyle name="Comma [0] 7444" xfId="18840" hidden="1" xr:uid="{00000000-0005-0000-0000-0000B9490000}"/>
    <cellStyle name="Comma [0] 7445" xfId="18874" hidden="1" xr:uid="{00000000-0005-0000-0000-0000DB490000}"/>
    <cellStyle name="Comma [0] 7446" xfId="18887" hidden="1" xr:uid="{00000000-0005-0000-0000-0000E8490000}"/>
    <cellStyle name="Comma [0] 7447" xfId="18915" hidden="1" xr:uid="{00000000-0005-0000-0000-0000044A0000}"/>
    <cellStyle name="Comma [0] 7448" xfId="18878" hidden="1" xr:uid="{00000000-0005-0000-0000-0000DF490000}"/>
    <cellStyle name="Comma [0] 7449" xfId="18838" hidden="1" xr:uid="{00000000-0005-0000-0000-0000B7490000}"/>
    <cellStyle name="Comma [0] 745" xfId="3576" hidden="1" xr:uid="{00000000-0005-0000-0000-0000190E0000}"/>
    <cellStyle name="Comma [0] 7450" xfId="18917" hidden="1" xr:uid="{00000000-0005-0000-0000-0000064A0000}"/>
    <cellStyle name="Comma [0] 7451" xfId="18919" hidden="1" xr:uid="{00000000-0005-0000-0000-0000084A0000}"/>
    <cellStyle name="Comma [0] 7452" xfId="18976" hidden="1" xr:uid="{00000000-0005-0000-0000-0000414A0000}"/>
    <cellStyle name="Comma [0] 7453" xfId="18995" hidden="1" xr:uid="{00000000-0005-0000-0000-0000544A0000}"/>
    <cellStyle name="Comma [0] 7454" xfId="19002" hidden="1" xr:uid="{00000000-0005-0000-0000-00005B4A0000}"/>
    <cellStyle name="Comma [0] 7455" xfId="19009" hidden="1" xr:uid="{00000000-0005-0000-0000-0000624A0000}"/>
    <cellStyle name="Comma [0] 7456" xfId="19014" hidden="1" xr:uid="{00000000-0005-0000-0000-0000674A0000}"/>
    <cellStyle name="Comma [0] 7457" xfId="19001" hidden="1" xr:uid="{00000000-0005-0000-0000-00005A4A0000}"/>
    <cellStyle name="Comma [0] 7458" xfId="19006" hidden="1" xr:uid="{00000000-0005-0000-0000-00005F4A0000}"/>
    <cellStyle name="Comma [0] 7459" xfId="19018" hidden="1" xr:uid="{00000000-0005-0000-0000-00006B4A0000}"/>
    <cellStyle name="Comma [0] 746" xfId="3088" hidden="1" xr:uid="{00000000-0005-0000-0000-0000310C0000}"/>
    <cellStyle name="Comma [0] 7460" xfId="19020" hidden="1" xr:uid="{00000000-0005-0000-0000-00006D4A0000}"/>
    <cellStyle name="Comma [0] 7461" xfId="18991" hidden="1" xr:uid="{00000000-0005-0000-0000-0000504A0000}"/>
    <cellStyle name="Comma [0] 7462" xfId="18980" hidden="1" xr:uid="{00000000-0005-0000-0000-0000454A0000}"/>
    <cellStyle name="Comma [0] 7463" xfId="19031" hidden="1" xr:uid="{00000000-0005-0000-0000-0000784A0000}"/>
    <cellStyle name="Comma [0] 7464" xfId="19040" hidden="1" xr:uid="{00000000-0005-0000-0000-0000814A0000}"/>
    <cellStyle name="Comma [0] 7465" xfId="19051" hidden="1" xr:uid="{00000000-0005-0000-0000-00008C4A0000}"/>
    <cellStyle name="Comma [0] 7466" xfId="19057" hidden="1" xr:uid="{00000000-0005-0000-0000-0000924A0000}"/>
    <cellStyle name="Comma [0] 7467" xfId="19039" hidden="1" xr:uid="{00000000-0005-0000-0000-0000804A0000}"/>
    <cellStyle name="Comma [0] 7468" xfId="19049" hidden="1" xr:uid="{00000000-0005-0000-0000-00008A4A0000}"/>
    <cellStyle name="Comma [0] 7469" xfId="19069" hidden="1" xr:uid="{00000000-0005-0000-0000-00009E4A0000}"/>
    <cellStyle name="Comma [0] 747" xfId="3085" hidden="1" xr:uid="{00000000-0005-0000-0000-00002E0C0000}"/>
    <cellStyle name="Comma [0] 7470" xfId="19071" hidden="1" xr:uid="{00000000-0005-0000-0000-0000A04A0000}"/>
    <cellStyle name="Comma [0] 7471" xfId="19022" hidden="1" xr:uid="{00000000-0005-0000-0000-00006F4A0000}"/>
    <cellStyle name="Comma [0] 7472" xfId="18983" hidden="1" xr:uid="{00000000-0005-0000-0000-0000484A0000}"/>
    <cellStyle name="Comma [0] 7473" xfId="19025" hidden="1" xr:uid="{00000000-0005-0000-0000-0000724A0000}"/>
    <cellStyle name="Comma [0] 7474" xfId="18988" hidden="1" xr:uid="{00000000-0005-0000-0000-00004D4A0000}"/>
    <cellStyle name="Comma [0] 7475" xfId="18990" hidden="1" xr:uid="{00000000-0005-0000-0000-00004F4A0000}"/>
    <cellStyle name="Comma [0] 7476" xfId="19076" hidden="1" xr:uid="{00000000-0005-0000-0000-0000A54A0000}"/>
    <cellStyle name="Comma [0] 7477" xfId="18979" hidden="1" xr:uid="{00000000-0005-0000-0000-0000444A0000}"/>
    <cellStyle name="Comma [0] 7478" xfId="18987" hidden="1" xr:uid="{00000000-0005-0000-0000-00004C4A0000}"/>
    <cellStyle name="Comma [0] 7479" xfId="19088" hidden="1" xr:uid="{00000000-0005-0000-0000-0000B14A0000}"/>
    <cellStyle name="Comma [0] 748" xfId="3582" hidden="1" xr:uid="{00000000-0005-0000-0000-00001F0E0000}"/>
    <cellStyle name="Comma [0] 7480" xfId="19090" hidden="1" xr:uid="{00000000-0005-0000-0000-0000B34A0000}"/>
    <cellStyle name="Comma [0] 7481" xfId="19079" hidden="1" xr:uid="{00000000-0005-0000-0000-0000A84A0000}"/>
    <cellStyle name="Comma [0] 7482" xfId="19087" hidden="1" xr:uid="{00000000-0005-0000-0000-0000B04A0000}"/>
    <cellStyle name="Comma [0] 7483" xfId="18985" hidden="1" xr:uid="{00000000-0005-0000-0000-00004A4A0000}"/>
    <cellStyle name="Comma [0] 7484" xfId="19073" hidden="1" xr:uid="{00000000-0005-0000-0000-0000A24A0000}"/>
    <cellStyle name="Comma [0] 7485" xfId="19106" hidden="1" xr:uid="{00000000-0005-0000-0000-0000C34A0000}"/>
    <cellStyle name="Comma [0] 7486" xfId="19114" hidden="1" xr:uid="{00000000-0005-0000-0000-0000CB4A0000}"/>
    <cellStyle name="Comma [0] 7487" xfId="19023" hidden="1" xr:uid="{00000000-0005-0000-0000-0000704A0000}"/>
    <cellStyle name="Comma [0] 7488" xfId="19102" hidden="1" xr:uid="{00000000-0005-0000-0000-0000BF4A0000}"/>
    <cellStyle name="Comma [0] 7489" xfId="19123" hidden="1" xr:uid="{00000000-0005-0000-0000-0000D44A0000}"/>
    <cellStyle name="Comma [0] 749" xfId="3588" hidden="1" xr:uid="{00000000-0005-0000-0000-0000250E0000}"/>
    <cellStyle name="Comma [0] 7490" xfId="19125" hidden="1" xr:uid="{00000000-0005-0000-0000-0000D64A0000}"/>
    <cellStyle name="Comma [0] 7491" xfId="19084" hidden="1" xr:uid="{00000000-0005-0000-0000-0000AD4A0000}"/>
    <cellStyle name="Comma [0] 7492" xfId="19029" hidden="1" xr:uid="{00000000-0005-0000-0000-0000764A0000}"/>
    <cellStyle name="Comma [0] 7493" xfId="19082" hidden="1" xr:uid="{00000000-0005-0000-0000-0000AB4A0000}"/>
    <cellStyle name="Comma [0] 7494" xfId="19066" hidden="1" xr:uid="{00000000-0005-0000-0000-00009B4A0000}"/>
    <cellStyle name="Comma [0] 7495" xfId="19062" hidden="1" xr:uid="{00000000-0005-0000-0000-0000974A0000}"/>
    <cellStyle name="Comma [0] 7496" xfId="19133" hidden="1" xr:uid="{00000000-0005-0000-0000-0000DE4A0000}"/>
    <cellStyle name="Comma [0] 7497" xfId="18999" hidden="1" xr:uid="{00000000-0005-0000-0000-0000584A0000}"/>
    <cellStyle name="Comma [0] 7498" xfId="18992" hidden="1" xr:uid="{00000000-0005-0000-0000-0000514A0000}"/>
    <cellStyle name="Comma [0] 7499" xfId="19141" hidden="1" xr:uid="{00000000-0005-0000-0000-0000E64A0000}"/>
    <cellStyle name="Comma [0] 75" xfId="2257" hidden="1" xr:uid="{00000000-0005-0000-0000-0000F2080000}"/>
    <cellStyle name="Comma [0] 750" xfId="3590" hidden="1" xr:uid="{00000000-0005-0000-0000-0000270E0000}"/>
    <cellStyle name="Comma [0] 7500" xfId="19143" hidden="1" xr:uid="{00000000-0005-0000-0000-0000E84A0000}"/>
    <cellStyle name="Comma [0] 7501" xfId="19092" hidden="1" xr:uid="{00000000-0005-0000-0000-0000B54A0000}"/>
    <cellStyle name="Comma [0] 7502" xfId="19068" hidden="1" xr:uid="{00000000-0005-0000-0000-00009D4A0000}"/>
    <cellStyle name="Comma [0] 7503" xfId="19103" hidden="1" xr:uid="{00000000-0005-0000-0000-0000C04A0000}"/>
    <cellStyle name="Comma [0] 7504" xfId="19035" hidden="1" xr:uid="{00000000-0005-0000-0000-00007C4A0000}"/>
    <cellStyle name="Comma [0] 7505" xfId="19105" hidden="1" xr:uid="{00000000-0005-0000-0000-0000C24A0000}"/>
    <cellStyle name="Comma [0] 7506" xfId="19150" hidden="1" xr:uid="{00000000-0005-0000-0000-0000EF4A0000}"/>
    <cellStyle name="Comma [0] 7507" xfId="19093" hidden="1" xr:uid="{00000000-0005-0000-0000-0000B64A0000}"/>
    <cellStyle name="Comma [0] 7508" xfId="19050" hidden="1" xr:uid="{00000000-0005-0000-0000-00008B4A0000}"/>
    <cellStyle name="Comma [0] 7509" xfId="19156" hidden="1" xr:uid="{00000000-0005-0000-0000-0000F54A0000}"/>
    <cellStyle name="Comma [0] 751" xfId="3581" hidden="1" xr:uid="{00000000-0005-0000-0000-00001E0E0000}"/>
    <cellStyle name="Comma [0] 7510" xfId="19158" hidden="1" xr:uid="{00000000-0005-0000-0000-0000F74A0000}"/>
    <cellStyle name="Comma [0] 7511" xfId="19111" hidden="1" xr:uid="{00000000-0005-0000-0000-0000C84A0000}"/>
    <cellStyle name="Comma [0] 7512" xfId="19117" hidden="1" xr:uid="{00000000-0005-0000-0000-0000CE4A0000}"/>
    <cellStyle name="Comma [0] 7513" xfId="18998" hidden="1" xr:uid="{00000000-0005-0000-0000-0000574A0000}"/>
    <cellStyle name="Comma [0] 7514" xfId="19067" hidden="1" xr:uid="{00000000-0005-0000-0000-00009C4A0000}"/>
    <cellStyle name="Comma [0] 7515" xfId="19075" hidden="1" xr:uid="{00000000-0005-0000-0000-0000A44A0000}"/>
    <cellStyle name="Comma [0] 7516" xfId="19164" hidden="1" xr:uid="{00000000-0005-0000-0000-0000FD4A0000}"/>
    <cellStyle name="Comma [0] 7517" xfId="19078" hidden="1" xr:uid="{00000000-0005-0000-0000-0000A74A0000}"/>
    <cellStyle name="Comma [0] 7518" xfId="19038" hidden="1" xr:uid="{00000000-0005-0000-0000-00007F4A0000}"/>
    <cellStyle name="Comma [0] 7519" xfId="19169" hidden="1" xr:uid="{00000000-0005-0000-0000-0000024B0000}"/>
    <cellStyle name="Comma [0] 752" xfId="3586" hidden="1" xr:uid="{00000000-0005-0000-0000-0000230E0000}"/>
    <cellStyle name="Comma [0] 7520" xfId="19171" hidden="1" xr:uid="{00000000-0005-0000-0000-0000044B0000}"/>
    <cellStyle name="Comma [0] 7521" xfId="19130" hidden="1" xr:uid="{00000000-0005-0000-0000-0000DB4A0000}"/>
    <cellStyle name="Comma [0] 7522" xfId="19136" hidden="1" xr:uid="{00000000-0005-0000-0000-0000E14A0000}"/>
    <cellStyle name="Comma [0] 7523" xfId="19037" hidden="1" xr:uid="{00000000-0005-0000-0000-00007E4A0000}"/>
    <cellStyle name="Comma [0] 7524" xfId="19118" hidden="1" xr:uid="{00000000-0005-0000-0000-0000CF4A0000}"/>
    <cellStyle name="Comma [0] 7525" xfId="19097" hidden="1" xr:uid="{00000000-0005-0000-0000-0000BA4A0000}"/>
    <cellStyle name="Comma [0] 7526" xfId="19175" hidden="1" xr:uid="{00000000-0005-0000-0000-0000084B0000}"/>
    <cellStyle name="Comma [0] 7527" xfId="19116" hidden="1" xr:uid="{00000000-0005-0000-0000-0000CD4A0000}"/>
    <cellStyle name="Comma [0] 7528" xfId="19054" hidden="1" xr:uid="{00000000-0005-0000-0000-00008F4A0000}"/>
    <cellStyle name="Comma [0] 7529" xfId="19182" hidden="1" xr:uid="{00000000-0005-0000-0000-00000F4B0000}"/>
    <cellStyle name="Comma [0] 753" xfId="3592" hidden="1" xr:uid="{00000000-0005-0000-0000-0000290E0000}"/>
    <cellStyle name="Comma [0] 7530" xfId="19184" hidden="1" xr:uid="{00000000-0005-0000-0000-0000114B0000}"/>
    <cellStyle name="Comma [0] 7531" xfId="19148" hidden="1" xr:uid="{00000000-0005-0000-0000-0000ED4A0000}"/>
    <cellStyle name="Comma [0] 7532" xfId="19153" hidden="1" xr:uid="{00000000-0005-0000-0000-0000F24A0000}"/>
    <cellStyle name="Comma [0] 7533" xfId="18982" hidden="1" xr:uid="{00000000-0005-0000-0000-0000474A0000}"/>
    <cellStyle name="Comma [0] 7534" xfId="19137" hidden="1" xr:uid="{00000000-0005-0000-0000-0000E24A0000}"/>
    <cellStyle name="Comma [0] 7535" xfId="19042" hidden="1" xr:uid="{00000000-0005-0000-0000-0000834A0000}"/>
    <cellStyle name="Comma [0] 7536" xfId="19188" hidden="1" xr:uid="{00000000-0005-0000-0000-0000154B0000}"/>
    <cellStyle name="Comma [0] 7537" xfId="19135" hidden="1" xr:uid="{00000000-0005-0000-0000-0000E04A0000}"/>
    <cellStyle name="Comma [0] 7538" xfId="19074" hidden="1" xr:uid="{00000000-0005-0000-0000-0000A34A0000}"/>
    <cellStyle name="Comma [0] 7539" xfId="19192" hidden="1" xr:uid="{00000000-0005-0000-0000-0000194B0000}"/>
    <cellStyle name="Comma [0] 754" xfId="3594" hidden="1" xr:uid="{00000000-0005-0000-0000-00002B0E0000}"/>
    <cellStyle name="Comma [0] 7540" xfId="19194" hidden="1" xr:uid="{00000000-0005-0000-0000-00001B4B0000}"/>
    <cellStyle name="Comma [0] 7541" xfId="19162" hidden="1" xr:uid="{00000000-0005-0000-0000-0000FB4A0000}"/>
    <cellStyle name="Comma [0] 7542" xfId="19166" hidden="1" xr:uid="{00000000-0005-0000-0000-0000FF4A0000}"/>
    <cellStyle name="Comma [0] 7543" xfId="19056" hidden="1" xr:uid="{00000000-0005-0000-0000-0000914A0000}"/>
    <cellStyle name="Comma [0] 7544" xfId="19154" hidden="1" xr:uid="{00000000-0005-0000-0000-0000F34A0000}"/>
    <cellStyle name="Comma [0] 7545" xfId="19046" hidden="1" xr:uid="{00000000-0005-0000-0000-0000874A0000}"/>
    <cellStyle name="Comma [0] 7546" xfId="19198" hidden="1" xr:uid="{00000000-0005-0000-0000-00001F4B0000}"/>
    <cellStyle name="Comma [0] 7547" xfId="19152" hidden="1" xr:uid="{00000000-0005-0000-0000-0000F14A0000}"/>
    <cellStyle name="Comma [0] 7548" xfId="19121" hidden="1" xr:uid="{00000000-0005-0000-0000-0000D24A0000}"/>
    <cellStyle name="Comma [0] 7549" xfId="19202" hidden="1" xr:uid="{00000000-0005-0000-0000-0000234B0000}"/>
    <cellStyle name="Comma [0] 755" xfId="3111" hidden="1" xr:uid="{00000000-0005-0000-0000-0000480C0000}"/>
    <cellStyle name="Comma [0] 7550" xfId="19204" hidden="1" xr:uid="{00000000-0005-0000-0000-0000254B0000}"/>
    <cellStyle name="Comma [0] 7551" xfId="19190" hidden="1" xr:uid="{00000000-0005-0000-0000-0000174B0000}"/>
    <cellStyle name="Comma [0] 7552" xfId="19177" hidden="1" xr:uid="{00000000-0005-0000-0000-00000A4B0000}"/>
    <cellStyle name="Comma [0] 7553" xfId="19201" hidden="1" xr:uid="{00000000-0005-0000-0000-0000224B0000}"/>
    <cellStyle name="Comma [0] 7554" xfId="19167" hidden="1" xr:uid="{00000000-0005-0000-0000-0000004B0000}"/>
    <cellStyle name="Comma [0] 7555" xfId="19139" hidden="1" xr:uid="{00000000-0005-0000-0000-0000E44A0000}"/>
    <cellStyle name="Comma [0] 7556" xfId="19206" hidden="1" xr:uid="{00000000-0005-0000-0000-0000274B0000}"/>
    <cellStyle name="Comma [0] 7557" xfId="19163" hidden="1" xr:uid="{00000000-0005-0000-0000-0000FC4A0000}"/>
    <cellStyle name="Comma [0] 7558" xfId="19197" hidden="1" xr:uid="{00000000-0005-0000-0000-00001E4B0000}"/>
    <cellStyle name="Comma [0] 7559" xfId="19210" hidden="1" xr:uid="{00000000-0005-0000-0000-00002B4B0000}"/>
    <cellStyle name="Comma [0] 756" xfId="3113" hidden="1" xr:uid="{00000000-0005-0000-0000-00004A0C0000}"/>
    <cellStyle name="Comma [0] 7560" xfId="19212" hidden="1" xr:uid="{00000000-0005-0000-0000-00002D4B0000}"/>
    <cellStyle name="Comma [0] 7561" xfId="19080" hidden="1" xr:uid="{00000000-0005-0000-0000-0000A94A0000}"/>
    <cellStyle name="Comma [0] 7562" xfId="19200" hidden="1" xr:uid="{00000000-0005-0000-0000-0000214B0000}"/>
    <cellStyle name="Comma [0] 7563" xfId="19140" hidden="1" xr:uid="{00000000-0005-0000-0000-0000E54A0000}"/>
    <cellStyle name="Comma [0] 7564" xfId="19174" hidden="1" xr:uid="{00000000-0005-0000-0000-0000074B0000}"/>
    <cellStyle name="Comma [0] 7565" xfId="19187" hidden="1" xr:uid="{00000000-0005-0000-0000-0000144B0000}"/>
    <cellStyle name="Comma [0] 7566" xfId="19215" hidden="1" xr:uid="{00000000-0005-0000-0000-0000304B0000}"/>
    <cellStyle name="Comma [0] 7567" xfId="19178" hidden="1" xr:uid="{00000000-0005-0000-0000-00000B4B0000}"/>
    <cellStyle name="Comma [0] 7568" xfId="19138" hidden="1" xr:uid="{00000000-0005-0000-0000-0000E34A0000}"/>
    <cellStyle name="Comma [0] 7569" xfId="19218" hidden="1" xr:uid="{00000000-0005-0000-0000-0000334B0000}"/>
    <cellStyle name="Comma [0] 757" xfId="3605" hidden="1" xr:uid="{00000000-0005-0000-0000-0000360E0000}"/>
    <cellStyle name="Comma [0] 7570" xfId="19220" hidden="1" xr:uid="{00000000-0005-0000-0000-0000354B0000}"/>
    <cellStyle name="Comma [0] 7571" xfId="18939" hidden="1" xr:uid="{00000000-0005-0000-0000-00001C4A0000}"/>
    <cellStyle name="Comma [0] 7572" xfId="18921" hidden="1" xr:uid="{00000000-0005-0000-0000-00000A4A0000}"/>
    <cellStyle name="Comma [0] 7573" xfId="19224" hidden="1" xr:uid="{00000000-0005-0000-0000-0000394B0000}"/>
    <cellStyle name="Comma [0] 7574" xfId="19231" hidden="1" xr:uid="{00000000-0005-0000-0000-0000404B0000}"/>
    <cellStyle name="Comma [0] 7575" xfId="19233" hidden="1" xr:uid="{00000000-0005-0000-0000-0000424B0000}"/>
    <cellStyle name="Comma [0] 7576" xfId="19223" hidden="1" xr:uid="{00000000-0005-0000-0000-0000384B0000}"/>
    <cellStyle name="Comma [0] 7577" xfId="19229" hidden="1" xr:uid="{00000000-0005-0000-0000-00003E4B0000}"/>
    <cellStyle name="Comma [0] 7578" xfId="19236" hidden="1" xr:uid="{00000000-0005-0000-0000-0000454B0000}"/>
    <cellStyle name="Comma [0] 7579" xfId="19238" hidden="1" xr:uid="{00000000-0005-0000-0000-0000474B0000}"/>
    <cellStyle name="Comma [0] 758" xfId="3614" hidden="1" xr:uid="{00000000-0005-0000-0000-00003F0E0000}"/>
    <cellStyle name="Comma [0] 7580" xfId="19013" hidden="1" xr:uid="{00000000-0005-0000-0000-0000664A0000}"/>
    <cellStyle name="Comma [0] 7581" xfId="18969" hidden="1" xr:uid="{00000000-0005-0000-0000-00003A4A0000}"/>
    <cellStyle name="Comma [0] 7582" xfId="19249" hidden="1" xr:uid="{00000000-0005-0000-0000-0000524B0000}"/>
    <cellStyle name="Comma [0] 7583" xfId="19258" hidden="1" xr:uid="{00000000-0005-0000-0000-00005B4B0000}"/>
    <cellStyle name="Comma [0] 7584" xfId="19269" hidden="1" xr:uid="{00000000-0005-0000-0000-0000664B0000}"/>
    <cellStyle name="Comma [0] 7585" xfId="19275" hidden="1" xr:uid="{00000000-0005-0000-0000-00006C4B0000}"/>
    <cellStyle name="Comma [0] 7586" xfId="19257" hidden="1" xr:uid="{00000000-0005-0000-0000-00005A4B0000}"/>
    <cellStyle name="Comma [0] 7587" xfId="19267" hidden="1" xr:uid="{00000000-0005-0000-0000-0000644B0000}"/>
    <cellStyle name="Comma [0] 7588" xfId="19287" hidden="1" xr:uid="{00000000-0005-0000-0000-0000784B0000}"/>
    <cellStyle name="Comma [0] 7589" xfId="19289" hidden="1" xr:uid="{00000000-0005-0000-0000-00007A4B0000}"/>
    <cellStyle name="Comma [0] 759" xfId="3625" hidden="1" xr:uid="{00000000-0005-0000-0000-00004A0E0000}"/>
    <cellStyle name="Comma [0] 7590" xfId="19240" hidden="1" xr:uid="{00000000-0005-0000-0000-0000494B0000}"/>
    <cellStyle name="Comma [0] 7591" xfId="18934" hidden="1" xr:uid="{00000000-0005-0000-0000-0000174A0000}"/>
    <cellStyle name="Comma [0] 7592" xfId="19243" hidden="1" xr:uid="{00000000-0005-0000-0000-00004C4B0000}"/>
    <cellStyle name="Comma [0] 7593" xfId="18968" hidden="1" xr:uid="{00000000-0005-0000-0000-0000394A0000}"/>
    <cellStyle name="Comma [0] 7594" xfId="18967" hidden="1" xr:uid="{00000000-0005-0000-0000-0000384A0000}"/>
    <cellStyle name="Comma [0] 7595" xfId="19294" hidden="1" xr:uid="{00000000-0005-0000-0000-00007F4B0000}"/>
    <cellStyle name="Comma [0] 7596" xfId="18936" hidden="1" xr:uid="{00000000-0005-0000-0000-0000194A0000}"/>
    <cellStyle name="Comma [0] 7597" xfId="18970" hidden="1" xr:uid="{00000000-0005-0000-0000-00003B4A0000}"/>
    <cellStyle name="Comma [0] 7598" xfId="19306" hidden="1" xr:uid="{00000000-0005-0000-0000-00008B4B0000}"/>
    <cellStyle name="Comma [0] 7599" xfId="19308" hidden="1" xr:uid="{00000000-0005-0000-0000-00008D4B0000}"/>
    <cellStyle name="Comma [0] 76" xfId="2328" hidden="1" xr:uid="{00000000-0005-0000-0000-000039090000}"/>
    <cellStyle name="Comma [0] 760" xfId="3631" hidden="1" xr:uid="{00000000-0005-0000-0000-0000500E0000}"/>
    <cellStyle name="Comma [0] 7600" xfId="19297" hidden="1" xr:uid="{00000000-0005-0000-0000-0000824B0000}"/>
    <cellStyle name="Comma [0] 7601" xfId="19305" hidden="1" xr:uid="{00000000-0005-0000-0000-00008A4B0000}"/>
    <cellStyle name="Comma [0] 7602" xfId="18932" hidden="1" xr:uid="{00000000-0005-0000-0000-0000154A0000}"/>
    <cellStyle name="Comma [0] 7603" xfId="19291" hidden="1" xr:uid="{00000000-0005-0000-0000-00007C4B0000}"/>
    <cellStyle name="Comma [0] 7604" xfId="19324" hidden="1" xr:uid="{00000000-0005-0000-0000-00009D4B0000}"/>
    <cellStyle name="Comma [0] 7605" xfId="19332" hidden="1" xr:uid="{00000000-0005-0000-0000-0000A54B0000}"/>
    <cellStyle name="Comma [0] 7606" xfId="19241" hidden="1" xr:uid="{00000000-0005-0000-0000-00004A4B0000}"/>
    <cellStyle name="Comma [0] 7607" xfId="19320" hidden="1" xr:uid="{00000000-0005-0000-0000-0000994B0000}"/>
    <cellStyle name="Comma [0] 7608" xfId="19341" hidden="1" xr:uid="{00000000-0005-0000-0000-0000AE4B0000}"/>
    <cellStyle name="Comma [0] 7609" xfId="19343" hidden="1" xr:uid="{00000000-0005-0000-0000-0000B04B0000}"/>
    <cellStyle name="Comma [0] 761" xfId="3613" hidden="1" xr:uid="{00000000-0005-0000-0000-00003E0E0000}"/>
    <cellStyle name="Comma [0] 7610" xfId="19302" hidden="1" xr:uid="{00000000-0005-0000-0000-0000874B0000}"/>
    <cellStyle name="Comma [0] 7611" xfId="19247" hidden="1" xr:uid="{00000000-0005-0000-0000-0000504B0000}"/>
    <cellStyle name="Comma [0] 7612" xfId="19300" hidden="1" xr:uid="{00000000-0005-0000-0000-0000854B0000}"/>
    <cellStyle name="Comma [0] 7613" xfId="19284" hidden="1" xr:uid="{00000000-0005-0000-0000-0000754B0000}"/>
    <cellStyle name="Comma [0] 7614" xfId="19280" hidden="1" xr:uid="{00000000-0005-0000-0000-0000714B0000}"/>
    <cellStyle name="Comma [0] 7615" xfId="19351" hidden="1" xr:uid="{00000000-0005-0000-0000-0000B84B0000}"/>
    <cellStyle name="Comma [0] 7616" xfId="18924" hidden="1" xr:uid="{00000000-0005-0000-0000-00000D4A0000}"/>
    <cellStyle name="Comma [0] 7617" xfId="19012" hidden="1" xr:uid="{00000000-0005-0000-0000-0000654A0000}"/>
    <cellStyle name="Comma [0] 7618" xfId="19359" hidden="1" xr:uid="{00000000-0005-0000-0000-0000C04B0000}"/>
    <cellStyle name="Comma [0] 7619" xfId="19361" hidden="1" xr:uid="{00000000-0005-0000-0000-0000C24B0000}"/>
    <cellStyle name="Comma [0] 762" xfId="3623" hidden="1" xr:uid="{00000000-0005-0000-0000-0000480E0000}"/>
    <cellStyle name="Comma [0] 7620" xfId="19310" hidden="1" xr:uid="{00000000-0005-0000-0000-00008F4B0000}"/>
    <cellStyle name="Comma [0] 7621" xfId="19286" hidden="1" xr:uid="{00000000-0005-0000-0000-0000774B0000}"/>
    <cellStyle name="Comma [0] 7622" xfId="19321" hidden="1" xr:uid="{00000000-0005-0000-0000-00009A4B0000}"/>
    <cellStyle name="Comma [0] 7623" xfId="19253" hidden="1" xr:uid="{00000000-0005-0000-0000-0000564B0000}"/>
    <cellStyle name="Comma [0] 7624" xfId="19323" hidden="1" xr:uid="{00000000-0005-0000-0000-00009C4B0000}"/>
    <cellStyle name="Comma [0] 7625" xfId="19368" hidden="1" xr:uid="{00000000-0005-0000-0000-0000C94B0000}"/>
    <cellStyle name="Comma [0] 7626" xfId="19311" hidden="1" xr:uid="{00000000-0005-0000-0000-0000904B0000}"/>
    <cellStyle name="Comma [0] 7627" xfId="19268" hidden="1" xr:uid="{00000000-0005-0000-0000-0000654B0000}"/>
    <cellStyle name="Comma [0] 7628" xfId="19374" hidden="1" xr:uid="{00000000-0005-0000-0000-0000CF4B0000}"/>
    <cellStyle name="Comma [0] 7629" xfId="19376" hidden="1" xr:uid="{00000000-0005-0000-0000-0000D14B0000}"/>
    <cellStyle name="Comma [0] 763" xfId="3643" hidden="1" xr:uid="{00000000-0005-0000-0000-00005C0E0000}"/>
    <cellStyle name="Comma [0] 7630" xfId="19329" hidden="1" xr:uid="{00000000-0005-0000-0000-0000A24B0000}"/>
    <cellStyle name="Comma [0] 7631" xfId="19335" hidden="1" xr:uid="{00000000-0005-0000-0000-0000A84B0000}"/>
    <cellStyle name="Comma [0] 7632" xfId="18961" hidden="1" xr:uid="{00000000-0005-0000-0000-0000324A0000}"/>
    <cellStyle name="Comma [0] 7633" xfId="19285" hidden="1" xr:uid="{00000000-0005-0000-0000-0000764B0000}"/>
    <cellStyle name="Comma [0] 7634" xfId="19293" hidden="1" xr:uid="{00000000-0005-0000-0000-00007E4B0000}"/>
    <cellStyle name="Comma [0] 7635" xfId="19382" hidden="1" xr:uid="{00000000-0005-0000-0000-0000D74B0000}"/>
    <cellStyle name="Comma [0] 7636" xfId="19296" hidden="1" xr:uid="{00000000-0005-0000-0000-0000814B0000}"/>
    <cellStyle name="Comma [0] 7637" xfId="19256" hidden="1" xr:uid="{00000000-0005-0000-0000-0000594B0000}"/>
    <cellStyle name="Comma [0] 7638" xfId="19387" hidden="1" xr:uid="{00000000-0005-0000-0000-0000DC4B0000}"/>
    <cellStyle name="Comma [0] 7639" xfId="19389" hidden="1" xr:uid="{00000000-0005-0000-0000-0000DE4B0000}"/>
    <cellStyle name="Comma [0] 764" xfId="3645" hidden="1" xr:uid="{00000000-0005-0000-0000-00005E0E0000}"/>
    <cellStyle name="Comma [0] 7640" xfId="19348" hidden="1" xr:uid="{00000000-0005-0000-0000-0000B54B0000}"/>
    <cellStyle name="Comma [0] 7641" xfId="19354" hidden="1" xr:uid="{00000000-0005-0000-0000-0000BB4B0000}"/>
    <cellStyle name="Comma [0] 7642" xfId="19255" hidden="1" xr:uid="{00000000-0005-0000-0000-0000584B0000}"/>
    <cellStyle name="Comma [0] 7643" xfId="19336" hidden="1" xr:uid="{00000000-0005-0000-0000-0000A94B0000}"/>
    <cellStyle name="Comma [0] 7644" xfId="19315" hidden="1" xr:uid="{00000000-0005-0000-0000-0000944B0000}"/>
    <cellStyle name="Comma [0] 7645" xfId="19393" hidden="1" xr:uid="{00000000-0005-0000-0000-0000E24B0000}"/>
    <cellStyle name="Comma [0] 7646" xfId="19334" hidden="1" xr:uid="{00000000-0005-0000-0000-0000A74B0000}"/>
    <cellStyle name="Comma [0] 7647" xfId="19272" hidden="1" xr:uid="{00000000-0005-0000-0000-0000694B0000}"/>
    <cellStyle name="Comma [0] 7648" xfId="19400" hidden="1" xr:uid="{00000000-0005-0000-0000-0000E94B0000}"/>
    <cellStyle name="Comma [0] 7649" xfId="19402" hidden="1" xr:uid="{00000000-0005-0000-0000-0000EB4B0000}"/>
    <cellStyle name="Comma [0] 765" xfId="3596" hidden="1" xr:uid="{00000000-0005-0000-0000-00002D0E0000}"/>
    <cellStyle name="Comma [0] 7650" xfId="19366" hidden="1" xr:uid="{00000000-0005-0000-0000-0000C74B0000}"/>
    <cellStyle name="Comma [0] 7651" xfId="19371" hidden="1" xr:uid="{00000000-0005-0000-0000-0000CC4B0000}"/>
    <cellStyle name="Comma [0] 7652" xfId="18935" hidden="1" xr:uid="{00000000-0005-0000-0000-0000184A0000}"/>
    <cellStyle name="Comma [0] 7653" xfId="19355" hidden="1" xr:uid="{00000000-0005-0000-0000-0000BC4B0000}"/>
    <cellStyle name="Comma [0] 7654" xfId="19260" hidden="1" xr:uid="{00000000-0005-0000-0000-00005D4B0000}"/>
    <cellStyle name="Comma [0] 7655" xfId="19406" hidden="1" xr:uid="{00000000-0005-0000-0000-0000EF4B0000}"/>
    <cellStyle name="Comma [0] 7656" xfId="19353" hidden="1" xr:uid="{00000000-0005-0000-0000-0000BA4B0000}"/>
    <cellStyle name="Comma [0] 7657" xfId="19292" hidden="1" xr:uid="{00000000-0005-0000-0000-00007D4B0000}"/>
    <cellStyle name="Comma [0] 7658" xfId="19410" hidden="1" xr:uid="{00000000-0005-0000-0000-0000F34B0000}"/>
    <cellStyle name="Comma [0] 7659" xfId="19412" hidden="1" xr:uid="{00000000-0005-0000-0000-0000F54B0000}"/>
    <cellStyle name="Comma [0] 766" xfId="3093" hidden="1" xr:uid="{00000000-0005-0000-0000-0000360C0000}"/>
    <cellStyle name="Comma [0] 7660" xfId="19380" hidden="1" xr:uid="{00000000-0005-0000-0000-0000D54B0000}"/>
    <cellStyle name="Comma [0] 7661" xfId="19384" hidden="1" xr:uid="{00000000-0005-0000-0000-0000D94B0000}"/>
    <cellStyle name="Comma [0] 7662" xfId="19274" hidden="1" xr:uid="{00000000-0005-0000-0000-00006B4B0000}"/>
    <cellStyle name="Comma [0] 7663" xfId="19372" hidden="1" xr:uid="{00000000-0005-0000-0000-0000CD4B0000}"/>
    <cellStyle name="Comma [0] 7664" xfId="19264" hidden="1" xr:uid="{00000000-0005-0000-0000-0000614B0000}"/>
    <cellStyle name="Comma [0] 7665" xfId="19416" hidden="1" xr:uid="{00000000-0005-0000-0000-0000F94B0000}"/>
    <cellStyle name="Comma [0] 7666" xfId="19370" hidden="1" xr:uid="{00000000-0005-0000-0000-0000CB4B0000}"/>
    <cellStyle name="Comma [0] 7667" xfId="19339" hidden="1" xr:uid="{00000000-0005-0000-0000-0000AC4B0000}"/>
    <cellStyle name="Comma [0] 7668" xfId="19420" hidden="1" xr:uid="{00000000-0005-0000-0000-0000FD4B0000}"/>
    <cellStyle name="Comma [0] 7669" xfId="19422" hidden="1" xr:uid="{00000000-0005-0000-0000-0000FF4B0000}"/>
    <cellStyle name="Comma [0] 767" xfId="3599" hidden="1" xr:uid="{00000000-0005-0000-0000-0000300E0000}"/>
    <cellStyle name="Comma [0] 7670" xfId="19408" hidden="1" xr:uid="{00000000-0005-0000-0000-0000F14B0000}"/>
    <cellStyle name="Comma [0] 7671" xfId="19395" hidden="1" xr:uid="{00000000-0005-0000-0000-0000E44B0000}"/>
    <cellStyle name="Comma [0] 7672" xfId="19419" hidden="1" xr:uid="{00000000-0005-0000-0000-0000FC4B0000}"/>
    <cellStyle name="Comma [0] 7673" xfId="19385" hidden="1" xr:uid="{00000000-0005-0000-0000-0000DA4B0000}"/>
    <cellStyle name="Comma [0] 7674" xfId="19357" hidden="1" xr:uid="{00000000-0005-0000-0000-0000BE4B0000}"/>
    <cellStyle name="Comma [0] 7675" xfId="19424" hidden="1" xr:uid="{00000000-0005-0000-0000-0000014C0000}"/>
    <cellStyle name="Comma [0] 7676" xfId="19381" hidden="1" xr:uid="{00000000-0005-0000-0000-0000D64B0000}"/>
    <cellStyle name="Comma [0] 7677" xfId="19415" hidden="1" xr:uid="{00000000-0005-0000-0000-0000F84B0000}"/>
    <cellStyle name="Comma [0] 7678" xfId="19428" hidden="1" xr:uid="{00000000-0005-0000-0000-0000054C0000}"/>
    <cellStyle name="Comma [0] 7679" xfId="19430" hidden="1" xr:uid="{00000000-0005-0000-0000-0000074C0000}"/>
    <cellStyle name="Comma [0] 768" xfId="3098" hidden="1" xr:uid="{00000000-0005-0000-0000-00003B0C0000}"/>
    <cellStyle name="Comma [0] 7680" xfId="19298" hidden="1" xr:uid="{00000000-0005-0000-0000-0000834B0000}"/>
    <cellStyle name="Comma [0] 7681" xfId="19418" hidden="1" xr:uid="{00000000-0005-0000-0000-0000FB4B0000}"/>
    <cellStyle name="Comma [0] 7682" xfId="19358" hidden="1" xr:uid="{00000000-0005-0000-0000-0000BF4B0000}"/>
    <cellStyle name="Comma [0] 7683" xfId="19392" hidden="1" xr:uid="{00000000-0005-0000-0000-0000E14B0000}"/>
    <cellStyle name="Comma [0] 7684" xfId="19405" hidden="1" xr:uid="{00000000-0005-0000-0000-0000EE4B0000}"/>
    <cellStyle name="Comma [0] 7685" xfId="19433" hidden="1" xr:uid="{00000000-0005-0000-0000-00000A4C0000}"/>
    <cellStyle name="Comma [0] 7686" xfId="19396" hidden="1" xr:uid="{00000000-0005-0000-0000-0000E54B0000}"/>
    <cellStyle name="Comma [0] 7687" xfId="19356" hidden="1" xr:uid="{00000000-0005-0000-0000-0000BD4B0000}"/>
    <cellStyle name="Comma [0] 7688" xfId="19435" hidden="1" xr:uid="{00000000-0005-0000-0000-00000C4C0000}"/>
    <cellStyle name="Comma [0] 7689" xfId="19437" hidden="1" xr:uid="{00000000-0005-0000-0000-00000E4C0000}"/>
    <cellStyle name="Comma [0] 769" xfId="3082" hidden="1" xr:uid="{00000000-0005-0000-0000-00002B0C0000}"/>
    <cellStyle name="Comma [0] 7690" xfId="18949" hidden="1" xr:uid="{00000000-0005-0000-0000-0000264A0000}"/>
    <cellStyle name="Comma [0] 7691" xfId="18946" hidden="1" xr:uid="{00000000-0005-0000-0000-0000234A0000}"/>
    <cellStyle name="Comma [0] 7692" xfId="19443" hidden="1" xr:uid="{00000000-0005-0000-0000-0000144C0000}"/>
    <cellStyle name="Comma [0] 7693" xfId="19449" hidden="1" xr:uid="{00000000-0005-0000-0000-00001A4C0000}"/>
    <cellStyle name="Comma [0] 7694" xfId="19451" hidden="1" xr:uid="{00000000-0005-0000-0000-00001C4C0000}"/>
    <cellStyle name="Comma [0] 7695" xfId="19442" hidden="1" xr:uid="{00000000-0005-0000-0000-0000134C0000}"/>
    <cellStyle name="Comma [0] 7696" xfId="19447" hidden="1" xr:uid="{00000000-0005-0000-0000-0000184C0000}"/>
    <cellStyle name="Comma [0] 7697" xfId="19453" hidden="1" xr:uid="{00000000-0005-0000-0000-00001E4C0000}"/>
    <cellStyle name="Comma [0] 7698" xfId="19455" hidden="1" xr:uid="{00000000-0005-0000-0000-0000204C0000}"/>
    <cellStyle name="Comma [0] 7699" xfId="18972" hidden="1" xr:uid="{00000000-0005-0000-0000-00003D4A0000}"/>
    <cellStyle name="Comma [0] 77" xfId="2029" hidden="1" xr:uid="{00000000-0005-0000-0000-00000E080000}"/>
    <cellStyle name="Comma [0] 770" xfId="3650" hidden="1" xr:uid="{00000000-0005-0000-0000-0000630E0000}"/>
    <cellStyle name="Comma [0] 7700" xfId="18974" hidden="1" xr:uid="{00000000-0005-0000-0000-00003F4A0000}"/>
    <cellStyle name="Comma [0] 7701" xfId="19466" hidden="1" xr:uid="{00000000-0005-0000-0000-00002B4C0000}"/>
    <cellStyle name="Comma [0] 7702" xfId="19475" hidden="1" xr:uid="{00000000-0005-0000-0000-0000344C0000}"/>
    <cellStyle name="Comma [0] 7703" xfId="19486" hidden="1" xr:uid="{00000000-0005-0000-0000-00003F4C0000}"/>
    <cellStyle name="Comma [0] 7704" xfId="19492" hidden="1" xr:uid="{00000000-0005-0000-0000-0000454C0000}"/>
    <cellStyle name="Comma [0] 7705" xfId="19474" hidden="1" xr:uid="{00000000-0005-0000-0000-0000334C0000}"/>
    <cellStyle name="Comma [0] 7706" xfId="19484" hidden="1" xr:uid="{00000000-0005-0000-0000-00003D4C0000}"/>
    <cellStyle name="Comma [0] 7707" xfId="19504" hidden="1" xr:uid="{00000000-0005-0000-0000-0000514C0000}"/>
    <cellStyle name="Comma [0] 7708" xfId="19506" hidden="1" xr:uid="{00000000-0005-0000-0000-0000534C0000}"/>
    <cellStyle name="Comma [0] 7709" xfId="19457" hidden="1" xr:uid="{00000000-0005-0000-0000-0000224C0000}"/>
    <cellStyle name="Comma [0] 771" xfId="3091" hidden="1" xr:uid="{00000000-0005-0000-0000-0000340C0000}"/>
    <cellStyle name="Comma [0] 7710" xfId="18954" hidden="1" xr:uid="{00000000-0005-0000-0000-00002B4A0000}"/>
    <cellStyle name="Comma [0] 7711" xfId="19460" hidden="1" xr:uid="{00000000-0005-0000-0000-0000254C0000}"/>
    <cellStyle name="Comma [0] 7712" xfId="18959" hidden="1" xr:uid="{00000000-0005-0000-0000-0000304A0000}"/>
    <cellStyle name="Comma [0] 7713" xfId="18943" hidden="1" xr:uid="{00000000-0005-0000-0000-0000204A0000}"/>
    <cellStyle name="Comma [0] 7714" xfId="19511" hidden="1" xr:uid="{00000000-0005-0000-0000-0000584C0000}"/>
    <cellStyle name="Comma [0] 7715" xfId="18952" hidden="1" xr:uid="{00000000-0005-0000-0000-0000294A0000}"/>
    <cellStyle name="Comma [0] 7716" xfId="18973" hidden="1" xr:uid="{00000000-0005-0000-0000-00003E4A0000}"/>
    <cellStyle name="Comma [0] 7717" xfId="19523" hidden="1" xr:uid="{00000000-0005-0000-0000-0000644C0000}"/>
    <cellStyle name="Comma [0] 7718" xfId="19525" hidden="1" xr:uid="{00000000-0005-0000-0000-0000664C0000}"/>
    <cellStyle name="Comma [0] 7719" xfId="19514" hidden="1" xr:uid="{00000000-0005-0000-0000-00005B4C0000}"/>
    <cellStyle name="Comma [0] 772" xfId="3112" hidden="1" xr:uid="{00000000-0005-0000-0000-0000490C0000}"/>
    <cellStyle name="Comma [0] 7720" xfId="19522" hidden="1" xr:uid="{00000000-0005-0000-0000-0000634C0000}"/>
    <cellStyle name="Comma [0] 7721" xfId="18956" hidden="1" xr:uid="{00000000-0005-0000-0000-00002D4A0000}"/>
    <cellStyle name="Comma [0] 7722" xfId="19508" hidden="1" xr:uid="{00000000-0005-0000-0000-0000554C0000}"/>
    <cellStyle name="Comma [0] 7723" xfId="19541" hidden="1" xr:uid="{00000000-0005-0000-0000-0000764C0000}"/>
    <cellStyle name="Comma [0] 7724" xfId="19549" hidden="1" xr:uid="{00000000-0005-0000-0000-00007E4C0000}"/>
    <cellStyle name="Comma [0] 7725" xfId="19458" hidden="1" xr:uid="{00000000-0005-0000-0000-0000234C0000}"/>
    <cellStyle name="Comma [0] 7726" xfId="19537" hidden="1" xr:uid="{00000000-0005-0000-0000-0000724C0000}"/>
    <cellStyle name="Comma [0] 7727" xfId="19558" hidden="1" xr:uid="{00000000-0005-0000-0000-0000874C0000}"/>
    <cellStyle name="Comma [0] 7728" xfId="19560" hidden="1" xr:uid="{00000000-0005-0000-0000-0000894C0000}"/>
    <cellStyle name="Comma [0] 7729" xfId="19519" hidden="1" xr:uid="{00000000-0005-0000-0000-0000604C0000}"/>
    <cellStyle name="Comma [0] 773" xfId="3662" hidden="1" xr:uid="{00000000-0005-0000-0000-00006F0E0000}"/>
    <cellStyle name="Comma [0] 7730" xfId="19464" hidden="1" xr:uid="{00000000-0005-0000-0000-0000294C0000}"/>
    <cellStyle name="Comma [0] 7731" xfId="19517" hidden="1" xr:uid="{00000000-0005-0000-0000-00005E4C0000}"/>
    <cellStyle name="Comma [0] 7732" xfId="19501" hidden="1" xr:uid="{00000000-0005-0000-0000-00004E4C0000}"/>
    <cellStyle name="Comma [0] 7733" xfId="19497" hidden="1" xr:uid="{00000000-0005-0000-0000-00004A4C0000}"/>
    <cellStyle name="Comma [0] 7734" xfId="19568" hidden="1" xr:uid="{00000000-0005-0000-0000-0000914C0000}"/>
    <cellStyle name="Comma [0] 7735" xfId="19440" hidden="1" xr:uid="{00000000-0005-0000-0000-0000114C0000}"/>
    <cellStyle name="Comma [0] 7736" xfId="18922" hidden="1" xr:uid="{00000000-0005-0000-0000-00000B4A0000}"/>
    <cellStyle name="Comma [0] 7737" xfId="19576" hidden="1" xr:uid="{00000000-0005-0000-0000-0000994C0000}"/>
    <cellStyle name="Comma [0] 7738" xfId="19578" hidden="1" xr:uid="{00000000-0005-0000-0000-00009B4C0000}"/>
    <cellStyle name="Comma [0] 7739" xfId="19527" hidden="1" xr:uid="{00000000-0005-0000-0000-0000684C0000}"/>
    <cellStyle name="Comma [0] 774" xfId="3664" hidden="1" xr:uid="{00000000-0005-0000-0000-0000710E0000}"/>
    <cellStyle name="Comma [0] 7740" xfId="19503" hidden="1" xr:uid="{00000000-0005-0000-0000-0000504C0000}"/>
    <cellStyle name="Comma [0] 7741" xfId="19538" hidden="1" xr:uid="{00000000-0005-0000-0000-0000734C0000}"/>
    <cellStyle name="Comma [0] 7742" xfId="19470" hidden="1" xr:uid="{00000000-0005-0000-0000-00002F4C0000}"/>
    <cellStyle name="Comma [0] 7743" xfId="19540" hidden="1" xr:uid="{00000000-0005-0000-0000-0000754C0000}"/>
    <cellStyle name="Comma [0] 7744" xfId="19585" hidden="1" xr:uid="{00000000-0005-0000-0000-0000A24C0000}"/>
    <cellStyle name="Comma [0] 7745" xfId="19528" hidden="1" xr:uid="{00000000-0005-0000-0000-0000694C0000}"/>
    <cellStyle name="Comma [0] 7746" xfId="19485" hidden="1" xr:uid="{00000000-0005-0000-0000-00003E4C0000}"/>
    <cellStyle name="Comma [0] 7747" xfId="19591" hidden="1" xr:uid="{00000000-0005-0000-0000-0000A84C0000}"/>
    <cellStyle name="Comma [0] 7748" xfId="19593" hidden="1" xr:uid="{00000000-0005-0000-0000-0000AA4C0000}"/>
    <cellStyle name="Comma [0] 7749" xfId="19546" hidden="1" xr:uid="{00000000-0005-0000-0000-00007B4C0000}"/>
    <cellStyle name="Comma [0] 775" xfId="3653" hidden="1" xr:uid="{00000000-0005-0000-0000-0000660E0000}"/>
    <cellStyle name="Comma [0] 7750" xfId="19552" hidden="1" xr:uid="{00000000-0005-0000-0000-0000814C0000}"/>
    <cellStyle name="Comma [0] 7751" xfId="19439" hidden="1" xr:uid="{00000000-0005-0000-0000-0000104C0000}"/>
    <cellStyle name="Comma [0] 7752" xfId="19502" hidden="1" xr:uid="{00000000-0005-0000-0000-00004F4C0000}"/>
    <cellStyle name="Comma [0] 7753" xfId="19510" hidden="1" xr:uid="{00000000-0005-0000-0000-0000574C0000}"/>
    <cellStyle name="Comma [0] 7754" xfId="19599" hidden="1" xr:uid="{00000000-0005-0000-0000-0000B04C0000}"/>
    <cellStyle name="Comma [0] 7755" xfId="19513" hidden="1" xr:uid="{00000000-0005-0000-0000-00005A4C0000}"/>
    <cellStyle name="Comma [0] 7756" xfId="19473" hidden="1" xr:uid="{00000000-0005-0000-0000-0000324C0000}"/>
    <cellStyle name="Comma [0] 7757" xfId="19604" hidden="1" xr:uid="{00000000-0005-0000-0000-0000B54C0000}"/>
    <cellStyle name="Comma [0] 7758" xfId="19606" hidden="1" xr:uid="{00000000-0005-0000-0000-0000B74C0000}"/>
    <cellStyle name="Comma [0] 7759" xfId="19565" hidden="1" xr:uid="{00000000-0005-0000-0000-00008E4C0000}"/>
    <cellStyle name="Comma [0] 776" xfId="3661" hidden="1" xr:uid="{00000000-0005-0000-0000-00006E0E0000}"/>
    <cellStyle name="Comma [0] 7760" xfId="19571" hidden="1" xr:uid="{00000000-0005-0000-0000-0000944C0000}"/>
    <cellStyle name="Comma [0] 7761" xfId="19472" hidden="1" xr:uid="{00000000-0005-0000-0000-0000314C0000}"/>
    <cellStyle name="Comma [0] 7762" xfId="19553" hidden="1" xr:uid="{00000000-0005-0000-0000-0000824C0000}"/>
    <cellStyle name="Comma [0] 7763" xfId="19532" hidden="1" xr:uid="{00000000-0005-0000-0000-00006D4C0000}"/>
    <cellStyle name="Comma [0] 7764" xfId="19610" hidden="1" xr:uid="{00000000-0005-0000-0000-0000BB4C0000}"/>
    <cellStyle name="Comma [0] 7765" xfId="19551" hidden="1" xr:uid="{00000000-0005-0000-0000-0000804C0000}"/>
    <cellStyle name="Comma [0] 7766" xfId="19489" hidden="1" xr:uid="{00000000-0005-0000-0000-0000424C0000}"/>
    <cellStyle name="Comma [0] 7767" xfId="19617" hidden="1" xr:uid="{00000000-0005-0000-0000-0000C24C0000}"/>
    <cellStyle name="Comma [0] 7768" xfId="19619" hidden="1" xr:uid="{00000000-0005-0000-0000-0000C44C0000}"/>
    <cellStyle name="Comma [0] 7769" xfId="19583" hidden="1" xr:uid="{00000000-0005-0000-0000-0000A04C0000}"/>
    <cellStyle name="Comma [0] 777" xfId="3095" hidden="1" xr:uid="{00000000-0005-0000-0000-0000380C0000}"/>
    <cellStyle name="Comma [0] 7770" xfId="19588" hidden="1" xr:uid="{00000000-0005-0000-0000-0000A54C0000}"/>
    <cellStyle name="Comma [0] 7771" xfId="18953" hidden="1" xr:uid="{00000000-0005-0000-0000-00002A4A0000}"/>
    <cellStyle name="Comma [0] 7772" xfId="19572" hidden="1" xr:uid="{00000000-0005-0000-0000-0000954C0000}"/>
    <cellStyle name="Comma [0] 7773" xfId="19477" hidden="1" xr:uid="{00000000-0005-0000-0000-0000364C0000}"/>
    <cellStyle name="Comma [0] 7774" xfId="19623" hidden="1" xr:uid="{00000000-0005-0000-0000-0000C84C0000}"/>
    <cellStyle name="Comma [0] 7775" xfId="19570" hidden="1" xr:uid="{00000000-0005-0000-0000-0000934C0000}"/>
    <cellStyle name="Comma [0] 7776" xfId="19509" hidden="1" xr:uid="{00000000-0005-0000-0000-0000564C0000}"/>
    <cellStyle name="Comma [0] 7777" xfId="19627" hidden="1" xr:uid="{00000000-0005-0000-0000-0000CC4C0000}"/>
    <cellStyle name="Comma [0] 7778" xfId="19629" hidden="1" xr:uid="{00000000-0005-0000-0000-0000CE4C0000}"/>
    <cellStyle name="Comma [0] 7779" xfId="19597" hidden="1" xr:uid="{00000000-0005-0000-0000-0000AE4C0000}"/>
    <cellStyle name="Comma [0] 778" xfId="3647" hidden="1" xr:uid="{00000000-0005-0000-0000-0000600E0000}"/>
    <cellStyle name="Comma [0] 7780" xfId="19601" hidden="1" xr:uid="{00000000-0005-0000-0000-0000B24C0000}"/>
    <cellStyle name="Comma [0] 7781" xfId="19491" hidden="1" xr:uid="{00000000-0005-0000-0000-0000444C0000}"/>
    <cellStyle name="Comma [0] 7782" xfId="19589" hidden="1" xr:uid="{00000000-0005-0000-0000-0000A64C0000}"/>
    <cellStyle name="Comma [0] 7783" xfId="19481" hidden="1" xr:uid="{00000000-0005-0000-0000-00003A4C0000}"/>
    <cellStyle name="Comma [0] 7784" xfId="19633" hidden="1" xr:uid="{00000000-0005-0000-0000-0000D24C0000}"/>
    <cellStyle name="Comma [0] 7785" xfId="19587" hidden="1" xr:uid="{00000000-0005-0000-0000-0000A44C0000}"/>
    <cellStyle name="Comma [0] 7786" xfId="19556" hidden="1" xr:uid="{00000000-0005-0000-0000-0000854C0000}"/>
    <cellStyle name="Comma [0] 7787" xfId="19637" hidden="1" xr:uid="{00000000-0005-0000-0000-0000D64C0000}"/>
    <cellStyle name="Comma [0] 7788" xfId="19639" hidden="1" xr:uid="{00000000-0005-0000-0000-0000D84C0000}"/>
    <cellStyle name="Comma [0] 7789" xfId="19625" hidden="1" xr:uid="{00000000-0005-0000-0000-0000CA4C0000}"/>
    <cellStyle name="Comma [0] 779" xfId="3680" hidden="1" xr:uid="{00000000-0005-0000-0000-0000810E0000}"/>
    <cellStyle name="Comma [0] 7790" xfId="19612" hidden="1" xr:uid="{00000000-0005-0000-0000-0000BD4C0000}"/>
    <cellStyle name="Comma [0] 7791" xfId="19636" hidden="1" xr:uid="{00000000-0005-0000-0000-0000D54C0000}"/>
    <cellStyle name="Comma [0] 7792" xfId="19602" hidden="1" xr:uid="{00000000-0005-0000-0000-0000B34C0000}"/>
    <cellStyle name="Comma [0] 7793" xfId="19574" hidden="1" xr:uid="{00000000-0005-0000-0000-0000974C0000}"/>
    <cellStyle name="Comma [0] 7794" xfId="19641" hidden="1" xr:uid="{00000000-0005-0000-0000-0000DA4C0000}"/>
    <cellStyle name="Comma [0] 7795" xfId="19598" hidden="1" xr:uid="{00000000-0005-0000-0000-0000AF4C0000}"/>
    <cellStyle name="Comma [0] 7796" xfId="19632" hidden="1" xr:uid="{00000000-0005-0000-0000-0000D14C0000}"/>
    <cellStyle name="Comma [0] 7797" xfId="19645" hidden="1" xr:uid="{00000000-0005-0000-0000-0000DE4C0000}"/>
    <cellStyle name="Comma [0] 7798" xfId="19647" hidden="1" xr:uid="{00000000-0005-0000-0000-0000E04C0000}"/>
    <cellStyle name="Comma [0] 7799" xfId="19515" hidden="1" xr:uid="{00000000-0005-0000-0000-00005C4C0000}"/>
    <cellStyle name="Comma [0] 78" xfId="2098" hidden="1" xr:uid="{00000000-0005-0000-0000-000053080000}"/>
    <cellStyle name="Comma [0] 780" xfId="3688" hidden="1" xr:uid="{00000000-0005-0000-0000-0000890E0000}"/>
    <cellStyle name="Comma [0] 7800" xfId="19635" hidden="1" xr:uid="{00000000-0005-0000-0000-0000D44C0000}"/>
    <cellStyle name="Comma [0] 7801" xfId="19575" hidden="1" xr:uid="{00000000-0005-0000-0000-0000984C0000}"/>
    <cellStyle name="Comma [0] 7802" xfId="19609" hidden="1" xr:uid="{00000000-0005-0000-0000-0000BA4C0000}"/>
    <cellStyle name="Comma [0] 7803" xfId="19622" hidden="1" xr:uid="{00000000-0005-0000-0000-0000C74C0000}"/>
    <cellStyle name="Comma [0] 7804" xfId="19650" hidden="1" xr:uid="{00000000-0005-0000-0000-0000E34C0000}"/>
    <cellStyle name="Comma [0] 7805" xfId="19613" hidden="1" xr:uid="{00000000-0005-0000-0000-0000BE4C0000}"/>
    <cellStyle name="Comma [0] 7806" xfId="19573" hidden="1" xr:uid="{00000000-0005-0000-0000-0000964C0000}"/>
    <cellStyle name="Comma [0] 7807" xfId="19652" hidden="1" xr:uid="{00000000-0005-0000-0000-0000E54C0000}"/>
    <cellStyle name="Comma [0] 7808" xfId="19654" hidden="1" xr:uid="{00000000-0005-0000-0000-0000E74C0000}"/>
    <cellStyle name="Comma [0] 7809" xfId="19007" hidden="1" xr:uid="{00000000-0005-0000-0000-0000604A0000}"/>
    <cellStyle name="Comma [0] 781" xfId="3597" hidden="1" xr:uid="{00000000-0005-0000-0000-00002E0E0000}"/>
    <cellStyle name="Comma [0] 7810" xfId="18963" hidden="1" xr:uid="{00000000-0005-0000-0000-0000344A0000}"/>
    <cellStyle name="Comma [0] 7811" xfId="19660" hidden="1" xr:uid="{00000000-0005-0000-0000-0000ED4C0000}"/>
    <cellStyle name="Comma [0] 7812" xfId="19666" hidden="1" xr:uid="{00000000-0005-0000-0000-0000F34C0000}"/>
    <cellStyle name="Comma [0] 7813" xfId="19668" hidden="1" xr:uid="{00000000-0005-0000-0000-0000F54C0000}"/>
    <cellStyle name="Comma [0] 7814" xfId="19659" hidden="1" xr:uid="{00000000-0005-0000-0000-0000EC4C0000}"/>
    <cellStyle name="Comma [0] 7815" xfId="19664" hidden="1" xr:uid="{00000000-0005-0000-0000-0000F14C0000}"/>
    <cellStyle name="Comma [0] 7816" xfId="19670" hidden="1" xr:uid="{00000000-0005-0000-0000-0000F74C0000}"/>
    <cellStyle name="Comma [0] 7817" xfId="19672" hidden="1" xr:uid="{00000000-0005-0000-0000-0000F94C0000}"/>
    <cellStyle name="Comma [0] 7818" xfId="18964" hidden="1" xr:uid="{00000000-0005-0000-0000-0000354A0000}"/>
    <cellStyle name="Comma [0] 7819" xfId="18942" hidden="1" xr:uid="{00000000-0005-0000-0000-00001F4A0000}"/>
    <cellStyle name="Comma [0] 782" xfId="3676" hidden="1" xr:uid="{00000000-0005-0000-0000-00007D0E0000}"/>
    <cellStyle name="Comma [0] 7820" xfId="19683" hidden="1" xr:uid="{00000000-0005-0000-0000-0000044D0000}"/>
    <cellStyle name="Comma [0] 7821" xfId="19692" hidden="1" xr:uid="{00000000-0005-0000-0000-00000D4D0000}"/>
    <cellStyle name="Comma [0] 7822" xfId="19703" hidden="1" xr:uid="{00000000-0005-0000-0000-0000184D0000}"/>
    <cellStyle name="Comma [0] 7823" xfId="19709" hidden="1" xr:uid="{00000000-0005-0000-0000-00001E4D0000}"/>
    <cellStyle name="Comma [0] 7824" xfId="19691" hidden="1" xr:uid="{00000000-0005-0000-0000-00000C4D0000}"/>
    <cellStyle name="Comma [0] 7825" xfId="19701" hidden="1" xr:uid="{00000000-0005-0000-0000-0000164D0000}"/>
    <cellStyle name="Comma [0] 7826" xfId="19721" hidden="1" xr:uid="{00000000-0005-0000-0000-00002A4D0000}"/>
    <cellStyle name="Comma [0] 7827" xfId="19723" hidden="1" xr:uid="{00000000-0005-0000-0000-00002C4D0000}"/>
    <cellStyle name="Comma [0] 7828" xfId="19674" hidden="1" xr:uid="{00000000-0005-0000-0000-0000FB4C0000}"/>
    <cellStyle name="Comma [0] 7829" xfId="18930" hidden="1" xr:uid="{00000000-0005-0000-0000-0000134A0000}"/>
    <cellStyle name="Comma [0] 783" xfId="3697" hidden="1" xr:uid="{00000000-0005-0000-0000-0000920E0000}"/>
    <cellStyle name="Comma [0] 7830" xfId="19677" hidden="1" xr:uid="{00000000-0005-0000-0000-0000FE4C0000}"/>
    <cellStyle name="Comma [0] 7831" xfId="18941" hidden="1" xr:uid="{00000000-0005-0000-0000-00001E4A0000}"/>
    <cellStyle name="Comma [0] 7832" xfId="18940" hidden="1" xr:uid="{00000000-0005-0000-0000-00001D4A0000}"/>
    <cellStyle name="Comma [0] 7833" xfId="19728" hidden="1" xr:uid="{00000000-0005-0000-0000-0000314D0000}"/>
    <cellStyle name="Comma [0] 7834" xfId="19016" hidden="1" xr:uid="{00000000-0005-0000-0000-0000694A0000}"/>
    <cellStyle name="Comma [0] 7835" xfId="19217" hidden="1" xr:uid="{00000000-0005-0000-0000-0000324B0000}"/>
    <cellStyle name="Comma [0] 7836" xfId="19740" hidden="1" xr:uid="{00000000-0005-0000-0000-00003D4D0000}"/>
    <cellStyle name="Comma [0] 7837" xfId="19742" hidden="1" xr:uid="{00000000-0005-0000-0000-00003F4D0000}"/>
    <cellStyle name="Comma [0] 7838" xfId="19731" hidden="1" xr:uid="{00000000-0005-0000-0000-0000344D0000}"/>
    <cellStyle name="Comma [0] 7839" xfId="19739" hidden="1" xr:uid="{00000000-0005-0000-0000-00003C4D0000}"/>
    <cellStyle name="Comma [0] 784" xfId="3699" hidden="1" xr:uid="{00000000-0005-0000-0000-0000940E0000}"/>
    <cellStyle name="Comma [0] 7840" xfId="19226" hidden="1" xr:uid="{00000000-0005-0000-0000-00003B4B0000}"/>
    <cellStyle name="Comma [0] 7841" xfId="19725" hidden="1" xr:uid="{00000000-0005-0000-0000-00002E4D0000}"/>
    <cellStyle name="Comma [0] 7842" xfId="19758" hidden="1" xr:uid="{00000000-0005-0000-0000-00004F4D0000}"/>
    <cellStyle name="Comma [0] 7843" xfId="19766" hidden="1" xr:uid="{00000000-0005-0000-0000-0000574D0000}"/>
    <cellStyle name="Comma [0] 7844" xfId="19675" hidden="1" xr:uid="{00000000-0005-0000-0000-0000FC4C0000}"/>
    <cellStyle name="Comma [0] 7845" xfId="19754" hidden="1" xr:uid="{00000000-0005-0000-0000-00004B4D0000}"/>
    <cellStyle name="Comma [0] 7846" xfId="19775" hidden="1" xr:uid="{00000000-0005-0000-0000-0000604D0000}"/>
    <cellStyle name="Comma [0] 7847" xfId="19777" hidden="1" xr:uid="{00000000-0005-0000-0000-0000624D0000}"/>
    <cellStyle name="Comma [0] 7848" xfId="19736" hidden="1" xr:uid="{00000000-0005-0000-0000-0000394D0000}"/>
    <cellStyle name="Comma [0] 7849" xfId="19681" hidden="1" xr:uid="{00000000-0005-0000-0000-0000024D0000}"/>
    <cellStyle name="Comma [0] 785" xfId="3658" hidden="1" xr:uid="{00000000-0005-0000-0000-00006B0E0000}"/>
    <cellStyle name="Comma [0] 7850" xfId="19734" hidden="1" xr:uid="{00000000-0005-0000-0000-0000374D0000}"/>
    <cellStyle name="Comma [0] 7851" xfId="19718" hidden="1" xr:uid="{00000000-0005-0000-0000-0000274D0000}"/>
    <cellStyle name="Comma [0] 7852" xfId="19714" hidden="1" xr:uid="{00000000-0005-0000-0000-0000234D0000}"/>
    <cellStyle name="Comma [0] 7853" xfId="19785" hidden="1" xr:uid="{00000000-0005-0000-0000-00006A4D0000}"/>
    <cellStyle name="Comma [0] 7854" xfId="19657" hidden="1" xr:uid="{00000000-0005-0000-0000-0000EA4C0000}"/>
    <cellStyle name="Comma [0] 7855" xfId="18965" hidden="1" xr:uid="{00000000-0005-0000-0000-0000364A0000}"/>
    <cellStyle name="Comma [0] 7856" xfId="19793" hidden="1" xr:uid="{00000000-0005-0000-0000-0000724D0000}"/>
    <cellStyle name="Comma [0] 7857" xfId="19795" hidden="1" xr:uid="{00000000-0005-0000-0000-0000744D0000}"/>
    <cellStyle name="Comma [0] 7858" xfId="19744" hidden="1" xr:uid="{00000000-0005-0000-0000-0000414D0000}"/>
    <cellStyle name="Comma [0] 7859" xfId="19720" hidden="1" xr:uid="{00000000-0005-0000-0000-0000294D0000}"/>
    <cellStyle name="Comma [0] 786" xfId="3603" hidden="1" xr:uid="{00000000-0005-0000-0000-0000340E0000}"/>
    <cellStyle name="Comma [0] 7860" xfId="19755" hidden="1" xr:uid="{00000000-0005-0000-0000-00004C4D0000}"/>
    <cellStyle name="Comma [0] 7861" xfId="19687" hidden="1" xr:uid="{00000000-0005-0000-0000-0000084D0000}"/>
    <cellStyle name="Comma [0] 7862" xfId="19757" hidden="1" xr:uid="{00000000-0005-0000-0000-00004E4D0000}"/>
    <cellStyle name="Comma [0] 7863" xfId="19802" hidden="1" xr:uid="{00000000-0005-0000-0000-00007B4D0000}"/>
    <cellStyle name="Comma [0] 7864" xfId="19745" hidden="1" xr:uid="{00000000-0005-0000-0000-0000424D0000}"/>
    <cellStyle name="Comma [0] 7865" xfId="19702" hidden="1" xr:uid="{00000000-0005-0000-0000-0000174D0000}"/>
    <cellStyle name="Comma [0] 7866" xfId="19808" hidden="1" xr:uid="{00000000-0005-0000-0000-0000814D0000}"/>
    <cellStyle name="Comma [0] 7867" xfId="19810" hidden="1" xr:uid="{00000000-0005-0000-0000-0000834D0000}"/>
    <cellStyle name="Comma [0] 7868" xfId="19763" hidden="1" xr:uid="{00000000-0005-0000-0000-0000544D0000}"/>
    <cellStyle name="Comma [0] 7869" xfId="19769" hidden="1" xr:uid="{00000000-0005-0000-0000-00005A4D0000}"/>
    <cellStyle name="Comma [0] 787" xfId="3656" hidden="1" xr:uid="{00000000-0005-0000-0000-0000690E0000}"/>
    <cellStyle name="Comma [0] 7870" xfId="19656" hidden="1" xr:uid="{00000000-0005-0000-0000-0000E94C0000}"/>
    <cellStyle name="Comma [0] 7871" xfId="19719" hidden="1" xr:uid="{00000000-0005-0000-0000-0000284D0000}"/>
    <cellStyle name="Comma [0] 7872" xfId="19727" hidden="1" xr:uid="{00000000-0005-0000-0000-0000304D0000}"/>
    <cellStyle name="Comma [0] 7873" xfId="19816" hidden="1" xr:uid="{00000000-0005-0000-0000-0000894D0000}"/>
    <cellStyle name="Comma [0] 7874" xfId="19730" hidden="1" xr:uid="{00000000-0005-0000-0000-0000334D0000}"/>
    <cellStyle name="Comma [0] 7875" xfId="19690" hidden="1" xr:uid="{00000000-0005-0000-0000-00000B4D0000}"/>
    <cellStyle name="Comma [0] 7876" xfId="19821" hidden="1" xr:uid="{00000000-0005-0000-0000-00008E4D0000}"/>
    <cellStyle name="Comma [0] 7877" xfId="19823" hidden="1" xr:uid="{00000000-0005-0000-0000-0000904D0000}"/>
    <cellStyle name="Comma [0] 7878" xfId="19782" hidden="1" xr:uid="{00000000-0005-0000-0000-0000674D0000}"/>
    <cellStyle name="Comma [0] 7879" xfId="19788" hidden="1" xr:uid="{00000000-0005-0000-0000-00006D4D0000}"/>
    <cellStyle name="Comma [0] 788" xfId="3640" hidden="1" xr:uid="{00000000-0005-0000-0000-0000590E0000}"/>
    <cellStyle name="Comma [0] 7880" xfId="19689" hidden="1" xr:uid="{00000000-0005-0000-0000-00000A4D0000}"/>
    <cellStyle name="Comma [0] 7881" xfId="19770" hidden="1" xr:uid="{00000000-0005-0000-0000-00005B4D0000}"/>
    <cellStyle name="Comma [0] 7882" xfId="19749" hidden="1" xr:uid="{00000000-0005-0000-0000-0000464D0000}"/>
    <cellStyle name="Comma [0] 7883" xfId="19827" hidden="1" xr:uid="{00000000-0005-0000-0000-0000944D0000}"/>
    <cellStyle name="Comma [0] 7884" xfId="19768" hidden="1" xr:uid="{00000000-0005-0000-0000-0000594D0000}"/>
    <cellStyle name="Comma [0] 7885" xfId="19706" hidden="1" xr:uid="{00000000-0005-0000-0000-00001B4D0000}"/>
    <cellStyle name="Comma [0] 7886" xfId="19834" hidden="1" xr:uid="{00000000-0005-0000-0000-00009B4D0000}"/>
    <cellStyle name="Comma [0] 7887" xfId="19836" hidden="1" xr:uid="{00000000-0005-0000-0000-00009D4D0000}"/>
    <cellStyle name="Comma [0] 7888" xfId="19800" hidden="1" xr:uid="{00000000-0005-0000-0000-0000794D0000}"/>
    <cellStyle name="Comma [0] 7889" xfId="19805" hidden="1" xr:uid="{00000000-0005-0000-0000-00007E4D0000}"/>
    <cellStyle name="Comma [0] 789" xfId="3636" hidden="1" xr:uid="{00000000-0005-0000-0000-0000550E0000}"/>
    <cellStyle name="Comma [0] 7890" xfId="19235" hidden="1" xr:uid="{00000000-0005-0000-0000-0000444B0000}"/>
    <cellStyle name="Comma [0] 7891" xfId="19789" hidden="1" xr:uid="{00000000-0005-0000-0000-00006E4D0000}"/>
    <cellStyle name="Comma [0] 7892" xfId="19694" hidden="1" xr:uid="{00000000-0005-0000-0000-00000F4D0000}"/>
    <cellStyle name="Comma [0] 7893" xfId="19840" hidden="1" xr:uid="{00000000-0005-0000-0000-0000A14D0000}"/>
    <cellStyle name="Comma [0] 7894" xfId="19787" hidden="1" xr:uid="{00000000-0005-0000-0000-00006C4D0000}"/>
    <cellStyle name="Comma [0] 7895" xfId="19726" hidden="1" xr:uid="{00000000-0005-0000-0000-00002F4D0000}"/>
    <cellStyle name="Comma [0] 7896" xfId="19844" hidden="1" xr:uid="{00000000-0005-0000-0000-0000A54D0000}"/>
    <cellStyle name="Comma [0] 7897" xfId="19846" hidden="1" xr:uid="{00000000-0005-0000-0000-0000A74D0000}"/>
    <cellStyle name="Comma [0] 7898" xfId="19814" hidden="1" xr:uid="{00000000-0005-0000-0000-0000874D0000}"/>
    <cellStyle name="Comma [0] 7899" xfId="19818" hidden="1" xr:uid="{00000000-0005-0000-0000-00008B4D0000}"/>
    <cellStyle name="Comma [0] 79" xfId="2336" hidden="1" xr:uid="{00000000-0005-0000-0000-000041090000}"/>
    <cellStyle name="Comma [0] 790" xfId="3707" hidden="1" xr:uid="{00000000-0005-0000-0000-00009C0E0000}"/>
    <cellStyle name="Comma [0] 7900" xfId="19708" hidden="1" xr:uid="{00000000-0005-0000-0000-00001D4D0000}"/>
    <cellStyle name="Comma [0] 7901" xfId="19806" hidden="1" xr:uid="{00000000-0005-0000-0000-00007F4D0000}"/>
    <cellStyle name="Comma [0] 7902" xfId="19698" hidden="1" xr:uid="{00000000-0005-0000-0000-0000134D0000}"/>
    <cellStyle name="Comma [0] 7903" xfId="19850" hidden="1" xr:uid="{00000000-0005-0000-0000-0000AB4D0000}"/>
    <cellStyle name="Comma [0] 7904" xfId="19804" hidden="1" xr:uid="{00000000-0005-0000-0000-00007D4D0000}"/>
    <cellStyle name="Comma [0] 7905" xfId="19773" hidden="1" xr:uid="{00000000-0005-0000-0000-00005E4D0000}"/>
    <cellStyle name="Comma [0] 7906" xfId="19854" hidden="1" xr:uid="{00000000-0005-0000-0000-0000AF4D0000}"/>
    <cellStyle name="Comma [0] 7907" xfId="19856" hidden="1" xr:uid="{00000000-0005-0000-0000-0000B14D0000}"/>
    <cellStyle name="Comma [0] 7908" xfId="19842" hidden="1" xr:uid="{00000000-0005-0000-0000-0000A34D0000}"/>
    <cellStyle name="Comma [0] 7909" xfId="19829" hidden="1" xr:uid="{00000000-0005-0000-0000-0000964D0000}"/>
    <cellStyle name="Comma [0] 791" xfId="3579" hidden="1" xr:uid="{00000000-0005-0000-0000-00001C0E0000}"/>
    <cellStyle name="Comma [0] 7910" xfId="19853" hidden="1" xr:uid="{00000000-0005-0000-0000-0000AE4D0000}"/>
    <cellStyle name="Comma [0] 7911" xfId="19819" hidden="1" xr:uid="{00000000-0005-0000-0000-00008C4D0000}"/>
    <cellStyle name="Comma [0] 7912" xfId="19791" hidden="1" xr:uid="{00000000-0005-0000-0000-0000704D0000}"/>
    <cellStyle name="Comma [0] 7913" xfId="19858" hidden="1" xr:uid="{00000000-0005-0000-0000-0000B34D0000}"/>
    <cellStyle name="Comma [0] 7914" xfId="19815" hidden="1" xr:uid="{00000000-0005-0000-0000-0000884D0000}"/>
    <cellStyle name="Comma [0] 7915" xfId="19849" hidden="1" xr:uid="{00000000-0005-0000-0000-0000AA4D0000}"/>
    <cellStyle name="Comma [0] 7916" xfId="19862" hidden="1" xr:uid="{00000000-0005-0000-0000-0000B74D0000}"/>
    <cellStyle name="Comma [0] 7917" xfId="19864" hidden="1" xr:uid="{00000000-0005-0000-0000-0000B94D0000}"/>
    <cellStyle name="Comma [0] 7918" xfId="19732" hidden="1" xr:uid="{00000000-0005-0000-0000-0000354D0000}"/>
    <cellStyle name="Comma [0] 7919" xfId="19852" hidden="1" xr:uid="{00000000-0005-0000-0000-0000AD4D0000}"/>
    <cellStyle name="Comma [0] 792" xfId="3061" hidden="1" xr:uid="{00000000-0005-0000-0000-0000160C0000}"/>
    <cellStyle name="Comma [0] 7920" xfId="19792" hidden="1" xr:uid="{00000000-0005-0000-0000-0000714D0000}"/>
    <cellStyle name="Comma [0] 7921" xfId="19826" hidden="1" xr:uid="{00000000-0005-0000-0000-0000934D0000}"/>
    <cellStyle name="Comma [0] 7922" xfId="19839" hidden="1" xr:uid="{00000000-0005-0000-0000-0000A04D0000}"/>
    <cellStyle name="Comma [0] 7923" xfId="19867" hidden="1" xr:uid="{00000000-0005-0000-0000-0000BC4D0000}"/>
    <cellStyle name="Comma [0] 7924" xfId="19830" hidden="1" xr:uid="{00000000-0005-0000-0000-0000974D0000}"/>
    <cellStyle name="Comma [0] 7925" xfId="19790" hidden="1" xr:uid="{00000000-0005-0000-0000-00006F4D0000}"/>
    <cellStyle name="Comma [0] 7926" xfId="19869" hidden="1" xr:uid="{00000000-0005-0000-0000-0000BE4D0000}"/>
    <cellStyle name="Comma [0] 7927" xfId="19871" hidden="1" xr:uid="{00000000-0005-0000-0000-0000C04D0000}"/>
    <cellStyle name="Comma [0] 7928" xfId="19930" hidden="1" xr:uid="{00000000-0005-0000-0000-0000FB4D0000}"/>
    <cellStyle name="Comma [0] 7929" xfId="19954" hidden="1" xr:uid="{00000000-0005-0000-0000-0000134E0000}"/>
    <cellStyle name="Comma [0] 793" xfId="3715" hidden="1" xr:uid="{00000000-0005-0000-0000-0000A40E0000}"/>
    <cellStyle name="Comma [0] 7930" xfId="19961" hidden="1" xr:uid="{00000000-0005-0000-0000-00001A4E0000}"/>
    <cellStyle name="Comma [0] 7931" xfId="19973" hidden="1" xr:uid="{00000000-0005-0000-0000-0000264E0000}"/>
    <cellStyle name="Comma [0] 7932" xfId="19976" hidden="1" xr:uid="{00000000-0005-0000-0000-0000294E0000}"/>
    <cellStyle name="Comma [0] 7933" xfId="19960" hidden="1" xr:uid="{00000000-0005-0000-0000-0000194E0000}"/>
    <cellStyle name="Comma [0] 7934" xfId="19971" hidden="1" xr:uid="{00000000-0005-0000-0000-0000244E0000}"/>
    <cellStyle name="Comma [0] 7935" xfId="19980" hidden="1" xr:uid="{00000000-0005-0000-0000-00002D4E0000}"/>
    <cellStyle name="Comma [0] 7936" xfId="19982" hidden="1" xr:uid="{00000000-0005-0000-0000-00002F4E0000}"/>
    <cellStyle name="Comma [0] 7937" xfId="19947" hidden="1" xr:uid="{00000000-0005-0000-0000-00000C4E0000}"/>
    <cellStyle name="Comma [0] 7938" xfId="19934" hidden="1" xr:uid="{00000000-0005-0000-0000-0000FF4D0000}"/>
    <cellStyle name="Comma [0] 7939" xfId="19993" hidden="1" xr:uid="{00000000-0005-0000-0000-00003A4E0000}"/>
    <cellStyle name="Comma [0] 794" xfId="3717" hidden="1" xr:uid="{00000000-0005-0000-0000-0000A60E0000}"/>
    <cellStyle name="Comma [0] 7940" xfId="20002" hidden="1" xr:uid="{00000000-0005-0000-0000-0000434E0000}"/>
    <cellStyle name="Comma [0] 7941" xfId="20013" hidden="1" xr:uid="{00000000-0005-0000-0000-00004E4E0000}"/>
    <cellStyle name="Comma [0] 7942" xfId="20019" hidden="1" xr:uid="{00000000-0005-0000-0000-0000544E0000}"/>
    <cellStyle name="Comma [0] 7943" xfId="20001" hidden="1" xr:uid="{00000000-0005-0000-0000-0000424E0000}"/>
    <cellStyle name="Comma [0] 7944" xfId="20011" hidden="1" xr:uid="{00000000-0005-0000-0000-00004C4E0000}"/>
    <cellStyle name="Comma [0] 7945" xfId="20031" hidden="1" xr:uid="{00000000-0005-0000-0000-0000604E0000}"/>
    <cellStyle name="Comma [0] 7946" xfId="20033" hidden="1" xr:uid="{00000000-0005-0000-0000-0000624E0000}"/>
    <cellStyle name="Comma [0] 7947" xfId="19984" hidden="1" xr:uid="{00000000-0005-0000-0000-0000314E0000}"/>
    <cellStyle name="Comma [0] 7948" xfId="19937" hidden="1" xr:uid="{00000000-0005-0000-0000-0000024E0000}"/>
    <cellStyle name="Comma [0] 7949" xfId="19987" hidden="1" xr:uid="{00000000-0005-0000-0000-0000344E0000}"/>
    <cellStyle name="Comma [0] 795" xfId="3666" hidden="1" xr:uid="{00000000-0005-0000-0000-0000730E0000}"/>
    <cellStyle name="Comma [0] 7950" xfId="19943" hidden="1" xr:uid="{00000000-0005-0000-0000-0000084E0000}"/>
    <cellStyle name="Comma [0] 7951" xfId="19945" hidden="1" xr:uid="{00000000-0005-0000-0000-00000A4E0000}"/>
    <cellStyle name="Comma [0] 7952" xfId="20038" hidden="1" xr:uid="{00000000-0005-0000-0000-0000674E0000}"/>
    <cellStyle name="Comma [0] 7953" xfId="19933" hidden="1" xr:uid="{00000000-0005-0000-0000-0000FE4D0000}"/>
    <cellStyle name="Comma [0] 7954" xfId="19941" hidden="1" xr:uid="{00000000-0005-0000-0000-0000064E0000}"/>
    <cellStyle name="Comma [0] 7955" xfId="20050" hidden="1" xr:uid="{00000000-0005-0000-0000-0000734E0000}"/>
    <cellStyle name="Comma [0] 7956" xfId="20052" hidden="1" xr:uid="{00000000-0005-0000-0000-0000754E0000}"/>
    <cellStyle name="Comma [0] 7957" xfId="20041" hidden="1" xr:uid="{00000000-0005-0000-0000-00006A4E0000}"/>
    <cellStyle name="Comma [0] 7958" xfId="20049" hidden="1" xr:uid="{00000000-0005-0000-0000-0000724E0000}"/>
    <cellStyle name="Comma [0] 7959" xfId="19939" hidden="1" xr:uid="{00000000-0005-0000-0000-0000044E0000}"/>
    <cellStyle name="Comma [0] 796" xfId="3642" hidden="1" xr:uid="{00000000-0005-0000-0000-00005B0E0000}"/>
    <cellStyle name="Comma [0] 7960" xfId="20035" hidden="1" xr:uid="{00000000-0005-0000-0000-0000644E0000}"/>
    <cellStyle name="Comma [0] 7961" xfId="20068" hidden="1" xr:uid="{00000000-0005-0000-0000-0000854E0000}"/>
    <cellStyle name="Comma [0] 7962" xfId="20076" hidden="1" xr:uid="{00000000-0005-0000-0000-00008D4E0000}"/>
    <cellStyle name="Comma [0] 7963" xfId="19985" hidden="1" xr:uid="{00000000-0005-0000-0000-0000324E0000}"/>
    <cellStyle name="Comma [0] 7964" xfId="20064" hidden="1" xr:uid="{00000000-0005-0000-0000-0000814E0000}"/>
    <cellStyle name="Comma [0] 7965" xfId="20085" hidden="1" xr:uid="{00000000-0005-0000-0000-0000964E0000}"/>
    <cellStyle name="Comma [0] 7966" xfId="20087" hidden="1" xr:uid="{00000000-0005-0000-0000-0000984E0000}"/>
    <cellStyle name="Comma [0] 7967" xfId="20046" hidden="1" xr:uid="{00000000-0005-0000-0000-00006F4E0000}"/>
    <cellStyle name="Comma [0] 7968" xfId="19991" hidden="1" xr:uid="{00000000-0005-0000-0000-0000384E0000}"/>
    <cellStyle name="Comma [0] 7969" xfId="20044" hidden="1" xr:uid="{00000000-0005-0000-0000-00006D4E0000}"/>
    <cellStyle name="Comma [0] 797" xfId="3677" hidden="1" xr:uid="{00000000-0005-0000-0000-00007E0E0000}"/>
    <cellStyle name="Comma [0] 7970" xfId="20028" hidden="1" xr:uid="{00000000-0005-0000-0000-00005D4E0000}"/>
    <cellStyle name="Comma [0] 7971" xfId="20024" hidden="1" xr:uid="{00000000-0005-0000-0000-0000594E0000}"/>
    <cellStyle name="Comma [0] 7972" xfId="20095" hidden="1" xr:uid="{00000000-0005-0000-0000-0000A04E0000}"/>
    <cellStyle name="Comma [0] 7973" xfId="19958" hidden="1" xr:uid="{00000000-0005-0000-0000-0000174E0000}"/>
    <cellStyle name="Comma [0] 7974" xfId="19950" hidden="1" xr:uid="{00000000-0005-0000-0000-00000F4E0000}"/>
    <cellStyle name="Comma [0] 7975" xfId="20103" hidden="1" xr:uid="{00000000-0005-0000-0000-0000A84E0000}"/>
    <cellStyle name="Comma [0] 7976" xfId="20105" hidden="1" xr:uid="{00000000-0005-0000-0000-0000AA4E0000}"/>
    <cellStyle name="Comma [0] 7977" xfId="20054" hidden="1" xr:uid="{00000000-0005-0000-0000-0000774E0000}"/>
    <cellStyle name="Comma [0] 7978" xfId="20030" hidden="1" xr:uid="{00000000-0005-0000-0000-00005F4E0000}"/>
    <cellStyle name="Comma [0] 7979" xfId="20065" hidden="1" xr:uid="{00000000-0005-0000-0000-0000824E0000}"/>
    <cellStyle name="Comma [0] 798" xfId="3609" hidden="1" xr:uid="{00000000-0005-0000-0000-00003A0E0000}"/>
    <cellStyle name="Comma [0] 7980" xfId="19997" hidden="1" xr:uid="{00000000-0005-0000-0000-00003E4E0000}"/>
    <cellStyle name="Comma [0] 7981" xfId="20067" hidden="1" xr:uid="{00000000-0005-0000-0000-0000844E0000}"/>
    <cellStyle name="Comma [0] 7982" xfId="20112" hidden="1" xr:uid="{00000000-0005-0000-0000-0000B14E0000}"/>
    <cellStyle name="Comma [0] 7983" xfId="20055" hidden="1" xr:uid="{00000000-0005-0000-0000-0000784E0000}"/>
    <cellStyle name="Comma [0] 7984" xfId="20012" hidden="1" xr:uid="{00000000-0005-0000-0000-00004D4E0000}"/>
    <cellStyle name="Comma [0] 7985" xfId="20118" hidden="1" xr:uid="{00000000-0005-0000-0000-0000B74E0000}"/>
    <cellStyle name="Comma [0] 7986" xfId="20120" hidden="1" xr:uid="{00000000-0005-0000-0000-0000B94E0000}"/>
    <cellStyle name="Comma [0] 7987" xfId="20073" hidden="1" xr:uid="{00000000-0005-0000-0000-00008A4E0000}"/>
    <cellStyle name="Comma [0] 7988" xfId="20079" hidden="1" xr:uid="{00000000-0005-0000-0000-0000904E0000}"/>
    <cellStyle name="Comma [0] 7989" xfId="19957" hidden="1" xr:uid="{00000000-0005-0000-0000-0000164E0000}"/>
    <cellStyle name="Comma [0] 799" xfId="3679" hidden="1" xr:uid="{00000000-0005-0000-0000-0000800E0000}"/>
    <cellStyle name="Comma [0] 7990" xfId="20029" hidden="1" xr:uid="{00000000-0005-0000-0000-00005E4E0000}"/>
    <cellStyle name="Comma [0] 7991" xfId="20037" hidden="1" xr:uid="{00000000-0005-0000-0000-0000664E0000}"/>
    <cellStyle name="Comma [0] 7992" xfId="20126" hidden="1" xr:uid="{00000000-0005-0000-0000-0000BF4E0000}"/>
    <cellStyle name="Comma [0] 7993" xfId="20040" hidden="1" xr:uid="{00000000-0005-0000-0000-0000694E0000}"/>
    <cellStyle name="Comma [0] 7994" xfId="20000" hidden="1" xr:uid="{00000000-0005-0000-0000-0000414E0000}"/>
    <cellStyle name="Comma [0] 7995" xfId="20131" hidden="1" xr:uid="{00000000-0005-0000-0000-0000C44E0000}"/>
    <cellStyle name="Comma [0] 7996" xfId="20133" hidden="1" xr:uid="{00000000-0005-0000-0000-0000C64E0000}"/>
    <cellStyle name="Comma [0] 7997" xfId="20092" hidden="1" xr:uid="{00000000-0005-0000-0000-00009D4E0000}"/>
    <cellStyle name="Comma [0] 7998" xfId="20098" hidden="1" xr:uid="{00000000-0005-0000-0000-0000A34E0000}"/>
    <cellStyle name="Comma [0] 7999" xfId="19999" hidden="1" xr:uid="{00000000-0005-0000-0000-0000404E0000}"/>
    <cellStyle name="Comma [0] 8" xfId="62" hidden="1" xr:uid="{00000000-0005-0000-0000-00005E000000}"/>
    <cellStyle name="Comma [0] 80" xfId="2338" hidden="1" xr:uid="{00000000-0005-0000-0000-000043090000}"/>
    <cellStyle name="Comma [0] 800" xfId="3724" hidden="1" xr:uid="{00000000-0005-0000-0000-0000AD0E0000}"/>
    <cellStyle name="Comma [0] 8000" xfId="20080" hidden="1" xr:uid="{00000000-0005-0000-0000-0000914E0000}"/>
    <cellStyle name="Comma [0] 8001" xfId="20059" hidden="1" xr:uid="{00000000-0005-0000-0000-00007C4E0000}"/>
    <cellStyle name="Comma [0] 8002" xfId="20137" hidden="1" xr:uid="{00000000-0005-0000-0000-0000CA4E0000}"/>
    <cellStyle name="Comma [0] 8003" xfId="20078" hidden="1" xr:uid="{00000000-0005-0000-0000-00008F4E0000}"/>
    <cellStyle name="Comma [0] 8004" xfId="20016" hidden="1" xr:uid="{00000000-0005-0000-0000-0000514E0000}"/>
    <cellStyle name="Comma [0] 8005" xfId="20144" hidden="1" xr:uid="{00000000-0005-0000-0000-0000D14E0000}"/>
    <cellStyle name="Comma [0] 8006" xfId="20146" hidden="1" xr:uid="{00000000-0005-0000-0000-0000D34E0000}"/>
    <cellStyle name="Comma [0] 8007" xfId="20110" hidden="1" xr:uid="{00000000-0005-0000-0000-0000AF4E0000}"/>
    <cellStyle name="Comma [0] 8008" xfId="20115" hidden="1" xr:uid="{00000000-0005-0000-0000-0000B44E0000}"/>
    <cellStyle name="Comma [0] 8009" xfId="19936" hidden="1" xr:uid="{00000000-0005-0000-0000-0000014E0000}"/>
    <cellStyle name="Comma [0] 801" xfId="3667" hidden="1" xr:uid="{00000000-0005-0000-0000-0000740E0000}"/>
    <cellStyle name="Comma [0] 8010" xfId="20099" hidden="1" xr:uid="{00000000-0005-0000-0000-0000A44E0000}"/>
    <cellStyle name="Comma [0] 8011" xfId="20004" hidden="1" xr:uid="{00000000-0005-0000-0000-0000454E0000}"/>
    <cellStyle name="Comma [0] 8012" xfId="20150" hidden="1" xr:uid="{00000000-0005-0000-0000-0000D74E0000}"/>
    <cellStyle name="Comma [0] 8013" xfId="20097" hidden="1" xr:uid="{00000000-0005-0000-0000-0000A24E0000}"/>
    <cellStyle name="Comma [0] 8014" xfId="20036" hidden="1" xr:uid="{00000000-0005-0000-0000-0000654E0000}"/>
    <cellStyle name="Comma [0] 8015" xfId="20154" hidden="1" xr:uid="{00000000-0005-0000-0000-0000DB4E0000}"/>
    <cellStyle name="Comma [0] 8016" xfId="20156" hidden="1" xr:uid="{00000000-0005-0000-0000-0000DD4E0000}"/>
    <cellStyle name="Comma [0] 8017" xfId="20124" hidden="1" xr:uid="{00000000-0005-0000-0000-0000BD4E0000}"/>
    <cellStyle name="Comma [0] 8018" xfId="20128" hidden="1" xr:uid="{00000000-0005-0000-0000-0000C14E0000}"/>
    <cellStyle name="Comma [0] 8019" xfId="20018" hidden="1" xr:uid="{00000000-0005-0000-0000-0000534E0000}"/>
    <cellStyle name="Comma [0] 802" xfId="3624" hidden="1" xr:uid="{00000000-0005-0000-0000-0000490E0000}"/>
    <cellStyle name="Comma [0] 8020" xfId="20116" hidden="1" xr:uid="{00000000-0005-0000-0000-0000B54E0000}"/>
    <cellStyle name="Comma [0] 8021" xfId="20008" hidden="1" xr:uid="{00000000-0005-0000-0000-0000494E0000}"/>
    <cellStyle name="Comma [0] 8022" xfId="20160" hidden="1" xr:uid="{00000000-0005-0000-0000-0000E14E0000}"/>
    <cellStyle name="Comma [0] 8023" xfId="20114" hidden="1" xr:uid="{00000000-0005-0000-0000-0000B34E0000}"/>
    <cellStyle name="Comma [0] 8024" xfId="20083" hidden="1" xr:uid="{00000000-0005-0000-0000-0000944E0000}"/>
    <cellStyle name="Comma [0] 8025" xfId="20164" hidden="1" xr:uid="{00000000-0005-0000-0000-0000E54E0000}"/>
    <cellStyle name="Comma [0] 8026" xfId="20166" hidden="1" xr:uid="{00000000-0005-0000-0000-0000E74E0000}"/>
    <cellStyle name="Comma [0] 8027" xfId="20152" hidden="1" xr:uid="{00000000-0005-0000-0000-0000D94E0000}"/>
    <cellStyle name="Comma [0] 8028" xfId="20139" hidden="1" xr:uid="{00000000-0005-0000-0000-0000CC4E0000}"/>
    <cellStyle name="Comma [0] 8029" xfId="20163" hidden="1" xr:uid="{00000000-0005-0000-0000-0000E44E0000}"/>
    <cellStyle name="Comma [0] 803" xfId="3730" hidden="1" xr:uid="{00000000-0005-0000-0000-0000B30E0000}"/>
    <cellStyle name="Comma [0] 8030" xfId="20129" hidden="1" xr:uid="{00000000-0005-0000-0000-0000C24E0000}"/>
    <cellStyle name="Comma [0] 8031" xfId="20101" hidden="1" xr:uid="{00000000-0005-0000-0000-0000A64E0000}"/>
    <cellStyle name="Comma [0] 8032" xfId="20168" hidden="1" xr:uid="{00000000-0005-0000-0000-0000E94E0000}"/>
    <cellStyle name="Comma [0] 8033" xfId="20125" hidden="1" xr:uid="{00000000-0005-0000-0000-0000BE4E0000}"/>
    <cellStyle name="Comma [0] 8034" xfId="20159" hidden="1" xr:uid="{00000000-0005-0000-0000-0000E04E0000}"/>
    <cellStyle name="Comma [0] 8035" xfId="20172" hidden="1" xr:uid="{00000000-0005-0000-0000-0000ED4E0000}"/>
    <cellStyle name="Comma [0] 8036" xfId="20174" hidden="1" xr:uid="{00000000-0005-0000-0000-0000EF4E0000}"/>
    <cellStyle name="Comma [0] 8037" xfId="20042" hidden="1" xr:uid="{00000000-0005-0000-0000-00006B4E0000}"/>
    <cellStyle name="Comma [0] 8038" xfId="20162" hidden="1" xr:uid="{00000000-0005-0000-0000-0000E34E0000}"/>
    <cellStyle name="Comma [0] 8039" xfId="20102" hidden="1" xr:uid="{00000000-0005-0000-0000-0000A74E0000}"/>
    <cellStyle name="Comma [0] 804" xfId="3732" hidden="1" xr:uid="{00000000-0005-0000-0000-0000B50E0000}"/>
    <cellStyle name="Comma [0] 8040" xfId="20136" hidden="1" xr:uid="{00000000-0005-0000-0000-0000C94E0000}"/>
    <cellStyle name="Comma [0] 8041" xfId="20149" hidden="1" xr:uid="{00000000-0005-0000-0000-0000D64E0000}"/>
    <cellStyle name="Comma [0] 8042" xfId="20177" hidden="1" xr:uid="{00000000-0005-0000-0000-0000F24E0000}"/>
    <cellStyle name="Comma [0] 8043" xfId="20140" hidden="1" xr:uid="{00000000-0005-0000-0000-0000CD4E0000}"/>
    <cellStyle name="Comma [0] 8044" xfId="20100" hidden="1" xr:uid="{00000000-0005-0000-0000-0000A54E0000}"/>
    <cellStyle name="Comma [0] 8045" xfId="20179" hidden="1" xr:uid="{00000000-0005-0000-0000-0000F44E0000}"/>
    <cellStyle name="Comma [0] 8046" xfId="20181" hidden="1" xr:uid="{00000000-0005-0000-0000-0000F64E0000}"/>
    <cellStyle name="Comma [0] 8047" xfId="20241" hidden="1" xr:uid="{00000000-0005-0000-0000-0000324F0000}"/>
    <cellStyle name="Comma [0] 8048" xfId="20260" hidden="1" xr:uid="{00000000-0005-0000-0000-0000454F0000}"/>
    <cellStyle name="Comma [0] 8049" xfId="20267" hidden="1" xr:uid="{00000000-0005-0000-0000-00004C4F0000}"/>
    <cellStyle name="Comma [0] 805" xfId="3685" hidden="1" xr:uid="{00000000-0005-0000-0000-0000860E0000}"/>
    <cellStyle name="Comma [0] 8050" xfId="20274" hidden="1" xr:uid="{00000000-0005-0000-0000-0000534F0000}"/>
    <cellStyle name="Comma [0] 8051" xfId="20279" hidden="1" xr:uid="{00000000-0005-0000-0000-0000584F0000}"/>
    <cellStyle name="Comma [0] 8052" xfId="20266" hidden="1" xr:uid="{00000000-0005-0000-0000-00004B4F0000}"/>
    <cellStyle name="Comma [0] 8053" xfId="20271" hidden="1" xr:uid="{00000000-0005-0000-0000-0000504F0000}"/>
    <cellStyle name="Comma [0] 8054" xfId="20283" hidden="1" xr:uid="{00000000-0005-0000-0000-00005C4F0000}"/>
    <cellStyle name="Comma [0] 8055" xfId="20285" hidden="1" xr:uid="{00000000-0005-0000-0000-00005E4F0000}"/>
    <cellStyle name="Comma [0] 8056" xfId="20256" hidden="1" xr:uid="{00000000-0005-0000-0000-0000414F0000}"/>
    <cellStyle name="Comma [0] 8057" xfId="20245" hidden="1" xr:uid="{00000000-0005-0000-0000-0000364F0000}"/>
    <cellStyle name="Comma [0] 8058" xfId="20296" hidden="1" xr:uid="{00000000-0005-0000-0000-0000694F0000}"/>
    <cellStyle name="Comma [0] 8059" xfId="20305" hidden="1" xr:uid="{00000000-0005-0000-0000-0000724F0000}"/>
    <cellStyle name="Comma [0] 806" xfId="3691" hidden="1" xr:uid="{00000000-0005-0000-0000-00008C0E0000}"/>
    <cellStyle name="Comma [0] 8060" xfId="20316" hidden="1" xr:uid="{00000000-0005-0000-0000-00007D4F0000}"/>
    <cellStyle name="Comma [0] 8061" xfId="20322" hidden="1" xr:uid="{00000000-0005-0000-0000-0000834F0000}"/>
    <cellStyle name="Comma [0] 8062" xfId="20304" hidden="1" xr:uid="{00000000-0005-0000-0000-0000714F0000}"/>
    <cellStyle name="Comma [0] 8063" xfId="20314" hidden="1" xr:uid="{00000000-0005-0000-0000-00007B4F0000}"/>
    <cellStyle name="Comma [0] 8064" xfId="20334" hidden="1" xr:uid="{00000000-0005-0000-0000-00008F4F0000}"/>
    <cellStyle name="Comma [0] 8065" xfId="20336" hidden="1" xr:uid="{00000000-0005-0000-0000-0000914F0000}"/>
    <cellStyle name="Comma [0] 8066" xfId="20287" hidden="1" xr:uid="{00000000-0005-0000-0000-0000604F0000}"/>
    <cellStyle name="Comma [0] 8067" xfId="20248" hidden="1" xr:uid="{00000000-0005-0000-0000-0000394F0000}"/>
    <cellStyle name="Comma [0] 8068" xfId="20290" hidden="1" xr:uid="{00000000-0005-0000-0000-0000634F0000}"/>
    <cellStyle name="Comma [0] 8069" xfId="20253" hidden="1" xr:uid="{00000000-0005-0000-0000-00003E4F0000}"/>
    <cellStyle name="Comma [0] 807" xfId="3578" hidden="1" xr:uid="{00000000-0005-0000-0000-00001B0E0000}"/>
    <cellStyle name="Comma [0] 8070" xfId="20255" hidden="1" xr:uid="{00000000-0005-0000-0000-0000404F0000}"/>
    <cellStyle name="Comma [0] 8071" xfId="20341" hidden="1" xr:uid="{00000000-0005-0000-0000-0000964F0000}"/>
    <cellStyle name="Comma [0] 8072" xfId="20244" hidden="1" xr:uid="{00000000-0005-0000-0000-0000354F0000}"/>
    <cellStyle name="Comma [0] 8073" xfId="20252" hidden="1" xr:uid="{00000000-0005-0000-0000-00003D4F0000}"/>
    <cellStyle name="Comma [0] 8074" xfId="20353" hidden="1" xr:uid="{00000000-0005-0000-0000-0000A24F0000}"/>
    <cellStyle name="Comma [0] 8075" xfId="20355" hidden="1" xr:uid="{00000000-0005-0000-0000-0000A44F0000}"/>
    <cellStyle name="Comma [0] 8076" xfId="20344" hidden="1" xr:uid="{00000000-0005-0000-0000-0000994F0000}"/>
    <cellStyle name="Comma [0] 8077" xfId="20352" hidden="1" xr:uid="{00000000-0005-0000-0000-0000A14F0000}"/>
    <cellStyle name="Comma [0] 8078" xfId="20250" hidden="1" xr:uid="{00000000-0005-0000-0000-00003B4F0000}"/>
    <cellStyle name="Comma [0] 8079" xfId="20338" hidden="1" xr:uid="{00000000-0005-0000-0000-0000934F0000}"/>
    <cellStyle name="Comma [0] 808" xfId="3641" hidden="1" xr:uid="{00000000-0005-0000-0000-00005A0E0000}"/>
    <cellStyle name="Comma [0] 8080" xfId="20371" hidden="1" xr:uid="{00000000-0005-0000-0000-0000B44F0000}"/>
    <cellStyle name="Comma [0] 8081" xfId="20379" hidden="1" xr:uid="{00000000-0005-0000-0000-0000BC4F0000}"/>
    <cellStyle name="Comma [0] 8082" xfId="20288" hidden="1" xr:uid="{00000000-0005-0000-0000-0000614F0000}"/>
    <cellStyle name="Comma [0] 8083" xfId="20367" hidden="1" xr:uid="{00000000-0005-0000-0000-0000B04F0000}"/>
    <cellStyle name="Comma [0] 8084" xfId="20388" hidden="1" xr:uid="{00000000-0005-0000-0000-0000C54F0000}"/>
    <cellStyle name="Comma [0] 8085" xfId="20390" hidden="1" xr:uid="{00000000-0005-0000-0000-0000C74F0000}"/>
    <cellStyle name="Comma [0] 8086" xfId="20349" hidden="1" xr:uid="{00000000-0005-0000-0000-00009E4F0000}"/>
    <cellStyle name="Comma [0] 8087" xfId="20294" hidden="1" xr:uid="{00000000-0005-0000-0000-0000674F0000}"/>
    <cellStyle name="Comma [0] 8088" xfId="20347" hidden="1" xr:uid="{00000000-0005-0000-0000-00009C4F0000}"/>
    <cellStyle name="Comma [0] 8089" xfId="20331" hidden="1" xr:uid="{00000000-0005-0000-0000-00008C4F0000}"/>
    <cellStyle name="Comma [0] 809" xfId="3649" hidden="1" xr:uid="{00000000-0005-0000-0000-0000620E0000}"/>
    <cellStyle name="Comma [0] 8090" xfId="20327" hidden="1" xr:uid="{00000000-0005-0000-0000-0000884F0000}"/>
    <cellStyle name="Comma [0] 8091" xfId="20398" hidden="1" xr:uid="{00000000-0005-0000-0000-0000CF4F0000}"/>
    <cellStyle name="Comma [0] 8092" xfId="20264" hidden="1" xr:uid="{00000000-0005-0000-0000-0000494F0000}"/>
    <cellStyle name="Comma [0] 8093" xfId="20257" hidden="1" xr:uid="{00000000-0005-0000-0000-0000424F0000}"/>
    <cellStyle name="Comma [0] 8094" xfId="20406" hidden="1" xr:uid="{00000000-0005-0000-0000-0000D74F0000}"/>
    <cellStyle name="Comma [0] 8095" xfId="20408" hidden="1" xr:uid="{00000000-0005-0000-0000-0000D94F0000}"/>
    <cellStyle name="Comma [0] 8096" xfId="20357" hidden="1" xr:uid="{00000000-0005-0000-0000-0000A64F0000}"/>
    <cellStyle name="Comma [0] 8097" xfId="20333" hidden="1" xr:uid="{00000000-0005-0000-0000-00008E4F0000}"/>
    <cellStyle name="Comma [0] 8098" xfId="20368" hidden="1" xr:uid="{00000000-0005-0000-0000-0000B14F0000}"/>
    <cellStyle name="Comma [0] 8099" xfId="20300" hidden="1" xr:uid="{00000000-0005-0000-0000-00006D4F0000}"/>
    <cellStyle name="Comma [0] 81" xfId="2287" hidden="1" xr:uid="{00000000-0005-0000-0000-000010090000}"/>
    <cellStyle name="Comma [0] 810" xfId="3738" hidden="1" xr:uid="{00000000-0005-0000-0000-0000BB0E0000}"/>
    <cellStyle name="Comma [0] 8100" xfId="20370" hidden="1" xr:uid="{00000000-0005-0000-0000-0000B34F0000}"/>
    <cellStyle name="Comma [0] 8101" xfId="20415" hidden="1" xr:uid="{00000000-0005-0000-0000-0000E04F0000}"/>
    <cellStyle name="Comma [0] 8102" xfId="20358" hidden="1" xr:uid="{00000000-0005-0000-0000-0000A74F0000}"/>
    <cellStyle name="Comma [0] 8103" xfId="20315" hidden="1" xr:uid="{00000000-0005-0000-0000-00007C4F0000}"/>
    <cellStyle name="Comma [0] 8104" xfId="20421" hidden="1" xr:uid="{00000000-0005-0000-0000-0000E64F0000}"/>
    <cellStyle name="Comma [0] 8105" xfId="20423" hidden="1" xr:uid="{00000000-0005-0000-0000-0000E84F0000}"/>
    <cellStyle name="Comma [0] 8106" xfId="20376" hidden="1" xr:uid="{00000000-0005-0000-0000-0000B94F0000}"/>
    <cellStyle name="Comma [0] 8107" xfId="20382" hidden="1" xr:uid="{00000000-0005-0000-0000-0000BF4F0000}"/>
    <cellStyle name="Comma [0] 8108" xfId="20263" hidden="1" xr:uid="{00000000-0005-0000-0000-0000484F0000}"/>
    <cellStyle name="Comma [0] 8109" xfId="20332" hidden="1" xr:uid="{00000000-0005-0000-0000-00008D4F0000}"/>
    <cellStyle name="Comma [0] 811" xfId="3652" hidden="1" xr:uid="{00000000-0005-0000-0000-0000650E0000}"/>
    <cellStyle name="Comma [0] 8110" xfId="20340" hidden="1" xr:uid="{00000000-0005-0000-0000-0000954F0000}"/>
    <cellStyle name="Comma [0] 8111" xfId="20429" hidden="1" xr:uid="{00000000-0005-0000-0000-0000EE4F0000}"/>
    <cellStyle name="Comma [0] 8112" xfId="20343" hidden="1" xr:uid="{00000000-0005-0000-0000-0000984F0000}"/>
    <cellStyle name="Comma [0] 8113" xfId="20303" hidden="1" xr:uid="{00000000-0005-0000-0000-0000704F0000}"/>
    <cellStyle name="Comma [0] 8114" xfId="20434" hidden="1" xr:uid="{00000000-0005-0000-0000-0000F34F0000}"/>
    <cellStyle name="Comma [0] 8115" xfId="20436" hidden="1" xr:uid="{00000000-0005-0000-0000-0000F54F0000}"/>
    <cellStyle name="Comma [0] 8116" xfId="20395" hidden="1" xr:uid="{00000000-0005-0000-0000-0000CC4F0000}"/>
    <cellStyle name="Comma [0] 8117" xfId="20401" hidden="1" xr:uid="{00000000-0005-0000-0000-0000D24F0000}"/>
    <cellStyle name="Comma [0] 8118" xfId="20302" hidden="1" xr:uid="{00000000-0005-0000-0000-00006F4F0000}"/>
    <cellStyle name="Comma [0] 8119" xfId="20383" hidden="1" xr:uid="{00000000-0005-0000-0000-0000C04F0000}"/>
    <cellStyle name="Comma [0] 812" xfId="3612" hidden="1" xr:uid="{00000000-0005-0000-0000-00003D0E0000}"/>
    <cellStyle name="Comma [0] 8120" xfId="20362" hidden="1" xr:uid="{00000000-0005-0000-0000-0000AB4F0000}"/>
    <cellStyle name="Comma [0] 8121" xfId="20440" hidden="1" xr:uid="{00000000-0005-0000-0000-0000F94F0000}"/>
    <cellStyle name="Comma [0] 8122" xfId="20381" hidden="1" xr:uid="{00000000-0005-0000-0000-0000BE4F0000}"/>
    <cellStyle name="Comma [0] 8123" xfId="20319" hidden="1" xr:uid="{00000000-0005-0000-0000-0000804F0000}"/>
    <cellStyle name="Comma [0] 8124" xfId="20447" hidden="1" xr:uid="{00000000-0005-0000-0000-000000500000}"/>
    <cellStyle name="Comma [0] 8125" xfId="20449" hidden="1" xr:uid="{00000000-0005-0000-0000-000002500000}"/>
    <cellStyle name="Comma [0] 8126" xfId="20413" hidden="1" xr:uid="{00000000-0005-0000-0000-0000DE4F0000}"/>
    <cellStyle name="Comma [0] 8127" xfId="20418" hidden="1" xr:uid="{00000000-0005-0000-0000-0000E34F0000}"/>
    <cellStyle name="Comma [0] 8128" xfId="20247" hidden="1" xr:uid="{00000000-0005-0000-0000-0000384F0000}"/>
    <cellStyle name="Comma [0] 8129" xfId="20402" hidden="1" xr:uid="{00000000-0005-0000-0000-0000D34F0000}"/>
    <cellStyle name="Comma [0] 813" xfId="3743" hidden="1" xr:uid="{00000000-0005-0000-0000-0000C00E0000}"/>
    <cellStyle name="Comma [0] 8130" xfId="20307" hidden="1" xr:uid="{00000000-0005-0000-0000-0000744F0000}"/>
    <cellStyle name="Comma [0] 8131" xfId="20453" hidden="1" xr:uid="{00000000-0005-0000-0000-000006500000}"/>
    <cellStyle name="Comma [0] 8132" xfId="20400" hidden="1" xr:uid="{00000000-0005-0000-0000-0000D14F0000}"/>
    <cellStyle name="Comma [0] 8133" xfId="20339" hidden="1" xr:uid="{00000000-0005-0000-0000-0000944F0000}"/>
    <cellStyle name="Comma [0] 8134" xfId="20457" hidden="1" xr:uid="{00000000-0005-0000-0000-00000A500000}"/>
    <cellStyle name="Comma [0] 8135" xfId="20459" hidden="1" xr:uid="{00000000-0005-0000-0000-00000C500000}"/>
    <cellStyle name="Comma [0] 8136" xfId="20427" hidden="1" xr:uid="{00000000-0005-0000-0000-0000EC4F0000}"/>
    <cellStyle name="Comma [0] 8137" xfId="20431" hidden="1" xr:uid="{00000000-0005-0000-0000-0000F04F0000}"/>
    <cellStyle name="Comma [0] 8138" xfId="20321" hidden="1" xr:uid="{00000000-0005-0000-0000-0000824F0000}"/>
    <cellStyle name="Comma [0] 8139" xfId="20419" hidden="1" xr:uid="{00000000-0005-0000-0000-0000E44F0000}"/>
    <cellStyle name="Comma [0] 814" xfId="3745" hidden="1" xr:uid="{00000000-0005-0000-0000-0000C20E0000}"/>
    <cellStyle name="Comma [0] 8140" xfId="20311" hidden="1" xr:uid="{00000000-0005-0000-0000-0000784F0000}"/>
    <cellStyle name="Comma [0] 8141" xfId="20463" hidden="1" xr:uid="{00000000-0005-0000-0000-000010500000}"/>
    <cellStyle name="Comma [0] 8142" xfId="20417" hidden="1" xr:uid="{00000000-0005-0000-0000-0000E24F0000}"/>
    <cellStyle name="Comma [0] 8143" xfId="20386" hidden="1" xr:uid="{00000000-0005-0000-0000-0000C34F0000}"/>
    <cellStyle name="Comma [0] 8144" xfId="20467" hidden="1" xr:uid="{00000000-0005-0000-0000-000014500000}"/>
    <cellStyle name="Comma [0] 8145" xfId="20469" hidden="1" xr:uid="{00000000-0005-0000-0000-000016500000}"/>
    <cellStyle name="Comma [0] 8146" xfId="20455" hidden="1" xr:uid="{00000000-0005-0000-0000-000008500000}"/>
    <cellStyle name="Comma [0] 8147" xfId="20442" hidden="1" xr:uid="{00000000-0005-0000-0000-0000FB4F0000}"/>
    <cellStyle name="Comma [0] 8148" xfId="20466" hidden="1" xr:uid="{00000000-0005-0000-0000-000013500000}"/>
    <cellStyle name="Comma [0] 8149" xfId="20432" hidden="1" xr:uid="{00000000-0005-0000-0000-0000F14F0000}"/>
    <cellStyle name="Comma [0] 815" xfId="3704" hidden="1" xr:uid="{00000000-0005-0000-0000-0000990E0000}"/>
    <cellStyle name="Comma [0] 8150" xfId="20404" hidden="1" xr:uid="{00000000-0005-0000-0000-0000D54F0000}"/>
    <cellStyle name="Comma [0] 8151" xfId="20471" hidden="1" xr:uid="{00000000-0005-0000-0000-000018500000}"/>
    <cellStyle name="Comma [0] 8152" xfId="20428" hidden="1" xr:uid="{00000000-0005-0000-0000-0000ED4F0000}"/>
    <cellStyle name="Comma [0] 8153" xfId="20462" hidden="1" xr:uid="{00000000-0005-0000-0000-00000F500000}"/>
    <cellStyle name="Comma [0] 8154" xfId="20475" hidden="1" xr:uid="{00000000-0005-0000-0000-00001C500000}"/>
    <cellStyle name="Comma [0] 8155" xfId="20477" hidden="1" xr:uid="{00000000-0005-0000-0000-00001E500000}"/>
    <cellStyle name="Comma [0] 8156" xfId="20345" hidden="1" xr:uid="{00000000-0005-0000-0000-00009A4F0000}"/>
    <cellStyle name="Comma [0] 8157" xfId="20465" hidden="1" xr:uid="{00000000-0005-0000-0000-000012500000}"/>
    <cellStyle name="Comma [0] 8158" xfId="20405" hidden="1" xr:uid="{00000000-0005-0000-0000-0000D64F0000}"/>
    <cellStyle name="Comma [0] 8159" xfId="20439" hidden="1" xr:uid="{00000000-0005-0000-0000-0000F84F0000}"/>
    <cellStyle name="Comma [0] 816" xfId="3710" hidden="1" xr:uid="{00000000-0005-0000-0000-00009F0E0000}"/>
    <cellStyle name="Comma [0] 8160" xfId="20452" hidden="1" xr:uid="{00000000-0005-0000-0000-000005500000}"/>
    <cellStyle name="Comma [0] 8161" xfId="20480" hidden="1" xr:uid="{00000000-0005-0000-0000-000021500000}"/>
    <cellStyle name="Comma [0] 8162" xfId="20443" hidden="1" xr:uid="{00000000-0005-0000-0000-0000FC4F0000}"/>
    <cellStyle name="Comma [0] 8163" xfId="20403" hidden="1" xr:uid="{00000000-0005-0000-0000-0000D44F0000}"/>
    <cellStyle name="Comma [0] 8164" xfId="20483" hidden="1" xr:uid="{00000000-0005-0000-0000-000024500000}"/>
    <cellStyle name="Comma [0] 8165" xfId="20485" hidden="1" xr:uid="{00000000-0005-0000-0000-000026500000}"/>
    <cellStyle name="Comma [0] 8166" xfId="20204" hidden="1" xr:uid="{00000000-0005-0000-0000-00000D4F0000}"/>
    <cellStyle name="Comma [0] 8167" xfId="20186" hidden="1" xr:uid="{00000000-0005-0000-0000-0000FB4E0000}"/>
    <cellStyle name="Comma [0] 8168" xfId="20489" hidden="1" xr:uid="{00000000-0005-0000-0000-00002A500000}"/>
    <cellStyle name="Comma [0] 8169" xfId="20496" hidden="1" xr:uid="{00000000-0005-0000-0000-000031500000}"/>
    <cellStyle name="Comma [0] 817" xfId="3611" hidden="1" xr:uid="{00000000-0005-0000-0000-00003C0E0000}"/>
    <cellStyle name="Comma [0] 8170" xfId="20498" hidden="1" xr:uid="{00000000-0005-0000-0000-000033500000}"/>
    <cellStyle name="Comma [0] 8171" xfId="20488" hidden="1" xr:uid="{00000000-0005-0000-0000-000029500000}"/>
    <cellStyle name="Comma [0] 8172" xfId="20494" hidden="1" xr:uid="{00000000-0005-0000-0000-00002F500000}"/>
    <cellStyle name="Comma [0] 8173" xfId="20501" hidden="1" xr:uid="{00000000-0005-0000-0000-000036500000}"/>
    <cellStyle name="Comma [0] 8174" xfId="20503" hidden="1" xr:uid="{00000000-0005-0000-0000-000038500000}"/>
    <cellStyle name="Comma [0] 8175" xfId="20278" hidden="1" xr:uid="{00000000-0005-0000-0000-0000574F0000}"/>
    <cellStyle name="Comma [0] 8176" xfId="20234" hidden="1" xr:uid="{00000000-0005-0000-0000-00002B4F0000}"/>
    <cellStyle name="Comma [0] 8177" xfId="20514" hidden="1" xr:uid="{00000000-0005-0000-0000-000043500000}"/>
    <cellStyle name="Comma [0] 8178" xfId="20523" hidden="1" xr:uid="{00000000-0005-0000-0000-00004C500000}"/>
    <cellStyle name="Comma [0] 8179" xfId="20534" hidden="1" xr:uid="{00000000-0005-0000-0000-000057500000}"/>
    <cellStyle name="Comma [0] 818" xfId="3692" hidden="1" xr:uid="{00000000-0005-0000-0000-00008D0E0000}"/>
    <cellStyle name="Comma [0] 8180" xfId="20540" hidden="1" xr:uid="{00000000-0005-0000-0000-00005D500000}"/>
    <cellStyle name="Comma [0] 8181" xfId="20522" hidden="1" xr:uid="{00000000-0005-0000-0000-00004B500000}"/>
    <cellStyle name="Comma [0] 8182" xfId="20532" hidden="1" xr:uid="{00000000-0005-0000-0000-000055500000}"/>
    <cellStyle name="Comma [0] 8183" xfId="20552" hidden="1" xr:uid="{00000000-0005-0000-0000-000069500000}"/>
    <cellStyle name="Comma [0] 8184" xfId="20554" hidden="1" xr:uid="{00000000-0005-0000-0000-00006B500000}"/>
    <cellStyle name="Comma [0] 8185" xfId="20505" hidden="1" xr:uid="{00000000-0005-0000-0000-00003A500000}"/>
    <cellStyle name="Comma [0] 8186" xfId="20199" hidden="1" xr:uid="{00000000-0005-0000-0000-0000084F0000}"/>
    <cellStyle name="Comma [0] 8187" xfId="20508" hidden="1" xr:uid="{00000000-0005-0000-0000-00003D500000}"/>
    <cellStyle name="Comma [0] 8188" xfId="20233" hidden="1" xr:uid="{00000000-0005-0000-0000-00002A4F0000}"/>
    <cellStyle name="Comma [0] 8189" xfId="20232" hidden="1" xr:uid="{00000000-0005-0000-0000-0000294F0000}"/>
    <cellStyle name="Comma [0] 819" xfId="3671" hidden="1" xr:uid="{00000000-0005-0000-0000-0000780E0000}"/>
    <cellStyle name="Comma [0] 8190" xfId="20559" hidden="1" xr:uid="{00000000-0005-0000-0000-000070500000}"/>
    <cellStyle name="Comma [0] 8191" xfId="20201" hidden="1" xr:uid="{00000000-0005-0000-0000-00000A4F0000}"/>
    <cellStyle name="Comma [0] 8192" xfId="20235" hidden="1" xr:uid="{00000000-0005-0000-0000-00002C4F0000}"/>
    <cellStyle name="Comma [0] 8193" xfId="20571" hidden="1" xr:uid="{00000000-0005-0000-0000-00007C500000}"/>
    <cellStyle name="Comma [0] 8194" xfId="20573" hidden="1" xr:uid="{00000000-0005-0000-0000-00007E500000}"/>
    <cellStyle name="Comma [0] 8195" xfId="20562" hidden="1" xr:uid="{00000000-0005-0000-0000-000073500000}"/>
    <cellStyle name="Comma [0] 8196" xfId="20570" hidden="1" xr:uid="{00000000-0005-0000-0000-00007B500000}"/>
    <cellStyle name="Comma [0] 8197" xfId="20197" hidden="1" xr:uid="{00000000-0005-0000-0000-0000064F0000}"/>
    <cellStyle name="Comma [0] 8198" xfId="20556" hidden="1" xr:uid="{00000000-0005-0000-0000-00006D500000}"/>
    <cellStyle name="Comma [0] 8199" xfId="20589" hidden="1" xr:uid="{00000000-0005-0000-0000-00008E500000}"/>
    <cellStyle name="Comma [0] 82" xfId="2263" hidden="1" xr:uid="{00000000-0005-0000-0000-0000F8080000}"/>
    <cellStyle name="Comma [0] 820" xfId="3749" hidden="1" xr:uid="{00000000-0005-0000-0000-0000C60E0000}"/>
    <cellStyle name="Comma [0] 8200" xfId="20597" hidden="1" xr:uid="{00000000-0005-0000-0000-000096500000}"/>
    <cellStyle name="Comma [0] 8201" xfId="20506" hidden="1" xr:uid="{00000000-0005-0000-0000-00003B500000}"/>
    <cellStyle name="Comma [0] 8202" xfId="20585" hidden="1" xr:uid="{00000000-0005-0000-0000-00008A500000}"/>
    <cellStyle name="Comma [0] 8203" xfId="20606" hidden="1" xr:uid="{00000000-0005-0000-0000-00009F500000}"/>
    <cellStyle name="Comma [0] 8204" xfId="20608" hidden="1" xr:uid="{00000000-0005-0000-0000-0000A1500000}"/>
    <cellStyle name="Comma [0] 8205" xfId="20567" hidden="1" xr:uid="{00000000-0005-0000-0000-000078500000}"/>
    <cellStyle name="Comma [0] 8206" xfId="20512" hidden="1" xr:uid="{00000000-0005-0000-0000-000041500000}"/>
    <cellStyle name="Comma [0] 8207" xfId="20565" hidden="1" xr:uid="{00000000-0005-0000-0000-000076500000}"/>
    <cellStyle name="Comma [0] 8208" xfId="20549" hidden="1" xr:uid="{00000000-0005-0000-0000-000066500000}"/>
    <cellStyle name="Comma [0] 8209" xfId="20545" hidden="1" xr:uid="{00000000-0005-0000-0000-000062500000}"/>
    <cellStyle name="Comma [0] 821" xfId="3690" hidden="1" xr:uid="{00000000-0005-0000-0000-00008B0E0000}"/>
    <cellStyle name="Comma [0] 8210" xfId="20616" hidden="1" xr:uid="{00000000-0005-0000-0000-0000A9500000}"/>
    <cellStyle name="Comma [0] 8211" xfId="20189" hidden="1" xr:uid="{00000000-0005-0000-0000-0000FE4E0000}"/>
    <cellStyle name="Comma [0] 8212" xfId="20277" hidden="1" xr:uid="{00000000-0005-0000-0000-0000564F0000}"/>
    <cellStyle name="Comma [0] 8213" xfId="20624" hidden="1" xr:uid="{00000000-0005-0000-0000-0000B1500000}"/>
    <cellStyle name="Comma [0] 8214" xfId="20626" hidden="1" xr:uid="{00000000-0005-0000-0000-0000B3500000}"/>
    <cellStyle name="Comma [0] 8215" xfId="20575" hidden="1" xr:uid="{00000000-0005-0000-0000-000080500000}"/>
    <cellStyle name="Comma [0] 8216" xfId="20551" hidden="1" xr:uid="{00000000-0005-0000-0000-000068500000}"/>
    <cellStyle name="Comma [0] 8217" xfId="20586" hidden="1" xr:uid="{00000000-0005-0000-0000-00008B500000}"/>
    <cellStyle name="Comma [0] 8218" xfId="20518" hidden="1" xr:uid="{00000000-0005-0000-0000-000047500000}"/>
    <cellStyle name="Comma [0] 8219" xfId="20588" hidden="1" xr:uid="{00000000-0005-0000-0000-00008D500000}"/>
    <cellStyle name="Comma [0] 822" xfId="3628" hidden="1" xr:uid="{00000000-0005-0000-0000-00004D0E0000}"/>
    <cellStyle name="Comma [0] 8220" xfId="20633" hidden="1" xr:uid="{00000000-0005-0000-0000-0000BA500000}"/>
    <cellStyle name="Comma [0] 8221" xfId="20576" hidden="1" xr:uid="{00000000-0005-0000-0000-000081500000}"/>
    <cellStyle name="Comma [0] 8222" xfId="20533" hidden="1" xr:uid="{00000000-0005-0000-0000-000056500000}"/>
    <cellStyle name="Comma [0] 8223" xfId="20639" hidden="1" xr:uid="{00000000-0005-0000-0000-0000C0500000}"/>
    <cellStyle name="Comma [0] 8224" xfId="20641" hidden="1" xr:uid="{00000000-0005-0000-0000-0000C2500000}"/>
    <cellStyle name="Comma [0] 8225" xfId="20594" hidden="1" xr:uid="{00000000-0005-0000-0000-000093500000}"/>
    <cellStyle name="Comma [0] 8226" xfId="20600" hidden="1" xr:uid="{00000000-0005-0000-0000-000099500000}"/>
    <cellStyle name="Comma [0] 8227" xfId="20226" hidden="1" xr:uid="{00000000-0005-0000-0000-0000234F0000}"/>
    <cellStyle name="Comma [0] 8228" xfId="20550" hidden="1" xr:uid="{00000000-0005-0000-0000-000067500000}"/>
    <cellStyle name="Comma [0] 8229" xfId="20558" hidden="1" xr:uid="{00000000-0005-0000-0000-00006F500000}"/>
    <cellStyle name="Comma [0] 823" xfId="3756" hidden="1" xr:uid="{00000000-0005-0000-0000-0000CD0E0000}"/>
    <cellStyle name="Comma [0] 8230" xfId="20647" hidden="1" xr:uid="{00000000-0005-0000-0000-0000C8500000}"/>
    <cellStyle name="Comma [0] 8231" xfId="20561" hidden="1" xr:uid="{00000000-0005-0000-0000-000072500000}"/>
    <cellStyle name="Comma [0] 8232" xfId="20521" hidden="1" xr:uid="{00000000-0005-0000-0000-00004A500000}"/>
    <cellStyle name="Comma [0] 8233" xfId="20652" hidden="1" xr:uid="{00000000-0005-0000-0000-0000CD500000}"/>
    <cellStyle name="Comma [0] 8234" xfId="20654" hidden="1" xr:uid="{00000000-0005-0000-0000-0000CF500000}"/>
    <cellStyle name="Comma [0] 8235" xfId="20613" hidden="1" xr:uid="{00000000-0005-0000-0000-0000A6500000}"/>
    <cellStyle name="Comma [0] 8236" xfId="20619" hidden="1" xr:uid="{00000000-0005-0000-0000-0000AC500000}"/>
    <cellStyle name="Comma [0] 8237" xfId="20520" hidden="1" xr:uid="{00000000-0005-0000-0000-000049500000}"/>
    <cellStyle name="Comma [0] 8238" xfId="20601" hidden="1" xr:uid="{00000000-0005-0000-0000-00009A500000}"/>
    <cellStyle name="Comma [0] 8239" xfId="20580" hidden="1" xr:uid="{00000000-0005-0000-0000-000085500000}"/>
    <cellStyle name="Comma [0] 824" xfId="3758" hidden="1" xr:uid="{00000000-0005-0000-0000-0000CF0E0000}"/>
    <cellStyle name="Comma [0] 8240" xfId="20658" hidden="1" xr:uid="{00000000-0005-0000-0000-0000D3500000}"/>
    <cellStyle name="Comma [0] 8241" xfId="20599" hidden="1" xr:uid="{00000000-0005-0000-0000-000098500000}"/>
    <cellStyle name="Comma [0] 8242" xfId="20537" hidden="1" xr:uid="{00000000-0005-0000-0000-00005A500000}"/>
    <cellStyle name="Comma [0] 8243" xfId="20665" hidden="1" xr:uid="{00000000-0005-0000-0000-0000DA500000}"/>
    <cellStyle name="Comma [0] 8244" xfId="20667" hidden="1" xr:uid="{00000000-0005-0000-0000-0000DC500000}"/>
    <cellStyle name="Comma [0] 8245" xfId="20631" hidden="1" xr:uid="{00000000-0005-0000-0000-0000B8500000}"/>
    <cellStyle name="Comma [0] 8246" xfId="20636" hidden="1" xr:uid="{00000000-0005-0000-0000-0000BD500000}"/>
    <cellStyle name="Comma [0] 8247" xfId="20200" hidden="1" xr:uid="{00000000-0005-0000-0000-0000094F0000}"/>
    <cellStyle name="Comma [0] 8248" xfId="20620" hidden="1" xr:uid="{00000000-0005-0000-0000-0000AD500000}"/>
    <cellStyle name="Comma [0] 8249" xfId="20525" hidden="1" xr:uid="{00000000-0005-0000-0000-00004E500000}"/>
    <cellStyle name="Comma [0] 825" xfId="3722" hidden="1" xr:uid="{00000000-0005-0000-0000-0000AB0E0000}"/>
    <cellStyle name="Comma [0] 8250" xfId="20671" hidden="1" xr:uid="{00000000-0005-0000-0000-0000E0500000}"/>
    <cellStyle name="Comma [0] 8251" xfId="20618" hidden="1" xr:uid="{00000000-0005-0000-0000-0000AB500000}"/>
    <cellStyle name="Comma [0] 8252" xfId="20557" hidden="1" xr:uid="{00000000-0005-0000-0000-00006E500000}"/>
    <cellStyle name="Comma [0] 8253" xfId="20675" hidden="1" xr:uid="{00000000-0005-0000-0000-0000E4500000}"/>
    <cellStyle name="Comma [0] 8254" xfId="20677" hidden="1" xr:uid="{00000000-0005-0000-0000-0000E6500000}"/>
    <cellStyle name="Comma [0] 8255" xfId="20645" hidden="1" xr:uid="{00000000-0005-0000-0000-0000C6500000}"/>
    <cellStyle name="Comma [0] 8256" xfId="20649" hidden="1" xr:uid="{00000000-0005-0000-0000-0000CA500000}"/>
    <cellStyle name="Comma [0] 8257" xfId="20539" hidden="1" xr:uid="{00000000-0005-0000-0000-00005C500000}"/>
    <cellStyle name="Comma [0] 8258" xfId="20637" hidden="1" xr:uid="{00000000-0005-0000-0000-0000BE500000}"/>
    <cellStyle name="Comma [0] 8259" xfId="20529" hidden="1" xr:uid="{00000000-0005-0000-0000-000052500000}"/>
    <cellStyle name="Comma [0] 826" xfId="3727" hidden="1" xr:uid="{00000000-0005-0000-0000-0000B00E0000}"/>
    <cellStyle name="Comma [0] 8260" xfId="20681" hidden="1" xr:uid="{00000000-0005-0000-0000-0000EA500000}"/>
    <cellStyle name="Comma [0] 8261" xfId="20635" hidden="1" xr:uid="{00000000-0005-0000-0000-0000BC500000}"/>
    <cellStyle name="Comma [0] 8262" xfId="20604" hidden="1" xr:uid="{00000000-0005-0000-0000-00009D500000}"/>
    <cellStyle name="Comma [0] 8263" xfId="20685" hidden="1" xr:uid="{00000000-0005-0000-0000-0000EE500000}"/>
    <cellStyle name="Comma [0] 8264" xfId="20687" hidden="1" xr:uid="{00000000-0005-0000-0000-0000F0500000}"/>
    <cellStyle name="Comma [0] 8265" xfId="20673" hidden="1" xr:uid="{00000000-0005-0000-0000-0000E2500000}"/>
    <cellStyle name="Comma [0] 8266" xfId="20660" hidden="1" xr:uid="{00000000-0005-0000-0000-0000D5500000}"/>
    <cellStyle name="Comma [0] 8267" xfId="20684" hidden="1" xr:uid="{00000000-0005-0000-0000-0000ED500000}"/>
    <cellStyle name="Comma [0] 8268" xfId="20650" hidden="1" xr:uid="{00000000-0005-0000-0000-0000CB500000}"/>
    <cellStyle name="Comma [0] 8269" xfId="20622" hidden="1" xr:uid="{00000000-0005-0000-0000-0000AF500000}"/>
    <cellStyle name="Comma [0] 827" xfId="3092" hidden="1" xr:uid="{00000000-0005-0000-0000-0000350C0000}"/>
    <cellStyle name="Comma [0] 8270" xfId="20689" hidden="1" xr:uid="{00000000-0005-0000-0000-0000F2500000}"/>
    <cellStyle name="Comma [0] 8271" xfId="20646" hidden="1" xr:uid="{00000000-0005-0000-0000-0000C7500000}"/>
    <cellStyle name="Comma [0] 8272" xfId="20680" hidden="1" xr:uid="{00000000-0005-0000-0000-0000E9500000}"/>
    <cellStyle name="Comma [0] 8273" xfId="20693" hidden="1" xr:uid="{00000000-0005-0000-0000-0000F6500000}"/>
    <cellStyle name="Comma [0] 8274" xfId="20695" hidden="1" xr:uid="{00000000-0005-0000-0000-0000F8500000}"/>
    <cellStyle name="Comma [0] 8275" xfId="20563" hidden="1" xr:uid="{00000000-0005-0000-0000-000074500000}"/>
    <cellStyle name="Comma [0] 8276" xfId="20683" hidden="1" xr:uid="{00000000-0005-0000-0000-0000EC500000}"/>
    <cellStyle name="Comma [0] 8277" xfId="20623" hidden="1" xr:uid="{00000000-0005-0000-0000-0000B0500000}"/>
    <cellStyle name="Comma [0] 8278" xfId="20657" hidden="1" xr:uid="{00000000-0005-0000-0000-0000D2500000}"/>
    <cellStyle name="Comma [0] 8279" xfId="20670" hidden="1" xr:uid="{00000000-0005-0000-0000-0000DF500000}"/>
    <cellStyle name="Comma [0] 828" xfId="3711" hidden="1" xr:uid="{00000000-0005-0000-0000-0000A00E0000}"/>
    <cellStyle name="Comma [0] 8280" xfId="20698" hidden="1" xr:uid="{00000000-0005-0000-0000-0000FB500000}"/>
    <cellStyle name="Comma [0] 8281" xfId="20661" hidden="1" xr:uid="{00000000-0005-0000-0000-0000D6500000}"/>
    <cellStyle name="Comma [0] 8282" xfId="20621" hidden="1" xr:uid="{00000000-0005-0000-0000-0000AE500000}"/>
    <cellStyle name="Comma [0] 8283" xfId="20700" hidden="1" xr:uid="{00000000-0005-0000-0000-0000FD500000}"/>
    <cellStyle name="Comma [0] 8284" xfId="20702" hidden="1" xr:uid="{00000000-0005-0000-0000-0000FF500000}"/>
    <cellStyle name="Comma [0] 8285" xfId="20214" hidden="1" xr:uid="{00000000-0005-0000-0000-0000174F0000}"/>
    <cellStyle name="Comma [0] 8286" xfId="20211" hidden="1" xr:uid="{00000000-0005-0000-0000-0000144F0000}"/>
    <cellStyle name="Comma [0] 8287" xfId="20708" hidden="1" xr:uid="{00000000-0005-0000-0000-000005510000}"/>
    <cellStyle name="Comma [0] 8288" xfId="20714" hidden="1" xr:uid="{00000000-0005-0000-0000-00000B510000}"/>
    <cellStyle name="Comma [0] 8289" xfId="20716" hidden="1" xr:uid="{00000000-0005-0000-0000-00000D510000}"/>
    <cellStyle name="Comma [0] 829" xfId="3616" hidden="1" xr:uid="{00000000-0005-0000-0000-0000410E0000}"/>
    <cellStyle name="Comma [0] 8290" xfId="20707" hidden="1" xr:uid="{00000000-0005-0000-0000-000004510000}"/>
    <cellStyle name="Comma [0] 8291" xfId="20712" hidden="1" xr:uid="{00000000-0005-0000-0000-000009510000}"/>
    <cellStyle name="Comma [0] 8292" xfId="20718" hidden="1" xr:uid="{00000000-0005-0000-0000-00000F510000}"/>
    <cellStyle name="Comma [0] 8293" xfId="20720" hidden="1" xr:uid="{00000000-0005-0000-0000-000011510000}"/>
    <cellStyle name="Comma [0] 8294" xfId="20237" hidden="1" xr:uid="{00000000-0005-0000-0000-00002E4F0000}"/>
    <cellStyle name="Comma [0] 8295" xfId="20239" hidden="1" xr:uid="{00000000-0005-0000-0000-0000304F0000}"/>
    <cellStyle name="Comma [0] 8296" xfId="20731" hidden="1" xr:uid="{00000000-0005-0000-0000-00001C510000}"/>
    <cellStyle name="Comma [0] 8297" xfId="20740" hidden="1" xr:uid="{00000000-0005-0000-0000-000025510000}"/>
    <cellStyle name="Comma [0] 8298" xfId="20751" hidden="1" xr:uid="{00000000-0005-0000-0000-000030510000}"/>
    <cellStyle name="Comma [0] 8299" xfId="20757" hidden="1" xr:uid="{00000000-0005-0000-0000-000036510000}"/>
    <cellStyle name="Comma [0] 83" xfId="2298" hidden="1" xr:uid="{00000000-0005-0000-0000-00001B090000}"/>
    <cellStyle name="Comma [0] 830" xfId="3762" hidden="1" xr:uid="{00000000-0005-0000-0000-0000D30E0000}"/>
    <cellStyle name="Comma [0] 8300" xfId="20739" hidden="1" xr:uid="{00000000-0005-0000-0000-000024510000}"/>
    <cellStyle name="Comma [0] 8301" xfId="20749" hidden="1" xr:uid="{00000000-0005-0000-0000-00002E510000}"/>
    <cellStyle name="Comma [0] 8302" xfId="20769" hidden="1" xr:uid="{00000000-0005-0000-0000-000042510000}"/>
    <cellStyle name="Comma [0] 8303" xfId="20771" hidden="1" xr:uid="{00000000-0005-0000-0000-000044510000}"/>
    <cellStyle name="Comma [0] 8304" xfId="20722" hidden="1" xr:uid="{00000000-0005-0000-0000-000013510000}"/>
    <cellStyle name="Comma [0] 8305" xfId="20219" hidden="1" xr:uid="{00000000-0005-0000-0000-00001C4F0000}"/>
    <cellStyle name="Comma [0] 8306" xfId="20725" hidden="1" xr:uid="{00000000-0005-0000-0000-000016510000}"/>
    <cellStyle name="Comma [0] 8307" xfId="20224" hidden="1" xr:uid="{00000000-0005-0000-0000-0000214F0000}"/>
    <cellStyle name="Comma [0] 8308" xfId="20208" hidden="1" xr:uid="{00000000-0005-0000-0000-0000114F0000}"/>
    <cellStyle name="Comma [0] 8309" xfId="20776" hidden="1" xr:uid="{00000000-0005-0000-0000-000049510000}"/>
    <cellStyle name="Comma [0] 831" xfId="3709" hidden="1" xr:uid="{00000000-0005-0000-0000-00009E0E0000}"/>
    <cellStyle name="Comma [0] 8310" xfId="20217" hidden="1" xr:uid="{00000000-0005-0000-0000-00001A4F0000}"/>
    <cellStyle name="Comma [0] 8311" xfId="20238" hidden="1" xr:uid="{00000000-0005-0000-0000-00002F4F0000}"/>
    <cellStyle name="Comma [0] 8312" xfId="20788" hidden="1" xr:uid="{00000000-0005-0000-0000-000055510000}"/>
    <cellStyle name="Comma [0] 8313" xfId="20790" hidden="1" xr:uid="{00000000-0005-0000-0000-000057510000}"/>
    <cellStyle name="Comma [0] 8314" xfId="20779" hidden="1" xr:uid="{00000000-0005-0000-0000-00004C510000}"/>
    <cellStyle name="Comma [0] 8315" xfId="20787" hidden="1" xr:uid="{00000000-0005-0000-0000-000054510000}"/>
    <cellStyle name="Comma [0] 8316" xfId="20221" hidden="1" xr:uid="{00000000-0005-0000-0000-00001E4F0000}"/>
    <cellStyle name="Comma [0] 8317" xfId="20773" hidden="1" xr:uid="{00000000-0005-0000-0000-000046510000}"/>
    <cellStyle name="Comma [0] 8318" xfId="20806" hidden="1" xr:uid="{00000000-0005-0000-0000-000067510000}"/>
    <cellStyle name="Comma [0] 8319" xfId="20814" hidden="1" xr:uid="{00000000-0005-0000-0000-00006F510000}"/>
    <cellStyle name="Comma [0] 832" xfId="3648" hidden="1" xr:uid="{00000000-0005-0000-0000-0000610E0000}"/>
    <cellStyle name="Comma [0] 8320" xfId="20723" hidden="1" xr:uid="{00000000-0005-0000-0000-000014510000}"/>
    <cellStyle name="Comma [0] 8321" xfId="20802" hidden="1" xr:uid="{00000000-0005-0000-0000-000063510000}"/>
    <cellStyle name="Comma [0] 8322" xfId="20823" hidden="1" xr:uid="{00000000-0005-0000-0000-000078510000}"/>
    <cellStyle name="Comma [0] 8323" xfId="20825" hidden="1" xr:uid="{00000000-0005-0000-0000-00007A510000}"/>
    <cellStyle name="Comma [0] 8324" xfId="20784" hidden="1" xr:uid="{00000000-0005-0000-0000-000051510000}"/>
    <cellStyle name="Comma [0] 8325" xfId="20729" hidden="1" xr:uid="{00000000-0005-0000-0000-00001A510000}"/>
    <cellStyle name="Comma [0] 8326" xfId="20782" hidden="1" xr:uid="{00000000-0005-0000-0000-00004F510000}"/>
    <cellStyle name="Comma [0] 8327" xfId="20766" hidden="1" xr:uid="{00000000-0005-0000-0000-00003F510000}"/>
    <cellStyle name="Comma [0] 8328" xfId="20762" hidden="1" xr:uid="{00000000-0005-0000-0000-00003B510000}"/>
    <cellStyle name="Comma [0] 8329" xfId="20833" hidden="1" xr:uid="{00000000-0005-0000-0000-000082510000}"/>
    <cellStyle name="Comma [0] 833" xfId="3766" hidden="1" xr:uid="{00000000-0005-0000-0000-0000D70E0000}"/>
    <cellStyle name="Comma [0] 8330" xfId="20705" hidden="1" xr:uid="{00000000-0005-0000-0000-000002510000}"/>
    <cellStyle name="Comma [0] 8331" xfId="20187" hidden="1" xr:uid="{00000000-0005-0000-0000-0000FC4E0000}"/>
    <cellStyle name="Comma [0] 8332" xfId="20841" hidden="1" xr:uid="{00000000-0005-0000-0000-00008A510000}"/>
    <cellStyle name="Comma [0] 8333" xfId="20843" hidden="1" xr:uid="{00000000-0005-0000-0000-00008C510000}"/>
    <cellStyle name="Comma [0] 8334" xfId="20792" hidden="1" xr:uid="{00000000-0005-0000-0000-000059510000}"/>
    <cellStyle name="Comma [0] 8335" xfId="20768" hidden="1" xr:uid="{00000000-0005-0000-0000-000041510000}"/>
    <cellStyle name="Comma [0] 8336" xfId="20803" hidden="1" xr:uid="{00000000-0005-0000-0000-000064510000}"/>
    <cellStyle name="Comma [0] 8337" xfId="20735" hidden="1" xr:uid="{00000000-0005-0000-0000-000020510000}"/>
    <cellStyle name="Comma [0] 8338" xfId="20805" hidden="1" xr:uid="{00000000-0005-0000-0000-000066510000}"/>
    <cellStyle name="Comma [0] 8339" xfId="20850" hidden="1" xr:uid="{00000000-0005-0000-0000-000093510000}"/>
    <cellStyle name="Comma [0] 834" xfId="3768" hidden="1" xr:uid="{00000000-0005-0000-0000-0000D90E0000}"/>
    <cellStyle name="Comma [0] 8340" xfId="20793" hidden="1" xr:uid="{00000000-0005-0000-0000-00005A510000}"/>
    <cellStyle name="Comma [0] 8341" xfId="20750" hidden="1" xr:uid="{00000000-0005-0000-0000-00002F510000}"/>
    <cellStyle name="Comma [0] 8342" xfId="20856" hidden="1" xr:uid="{00000000-0005-0000-0000-000099510000}"/>
    <cellStyle name="Comma [0] 8343" xfId="20858" hidden="1" xr:uid="{00000000-0005-0000-0000-00009B510000}"/>
    <cellStyle name="Comma [0] 8344" xfId="20811" hidden="1" xr:uid="{00000000-0005-0000-0000-00006C510000}"/>
    <cellStyle name="Comma [0] 8345" xfId="20817" hidden="1" xr:uid="{00000000-0005-0000-0000-000072510000}"/>
    <cellStyle name="Comma [0] 8346" xfId="20704" hidden="1" xr:uid="{00000000-0005-0000-0000-000001510000}"/>
    <cellStyle name="Comma [0] 8347" xfId="20767" hidden="1" xr:uid="{00000000-0005-0000-0000-000040510000}"/>
    <cellStyle name="Comma [0] 8348" xfId="20775" hidden="1" xr:uid="{00000000-0005-0000-0000-000048510000}"/>
    <cellStyle name="Comma [0] 8349" xfId="20864" hidden="1" xr:uid="{00000000-0005-0000-0000-0000A1510000}"/>
    <cellStyle name="Comma [0] 835" xfId="3736" hidden="1" xr:uid="{00000000-0005-0000-0000-0000B90E0000}"/>
    <cellStyle name="Comma [0] 8350" xfId="20778" hidden="1" xr:uid="{00000000-0005-0000-0000-00004B510000}"/>
    <cellStyle name="Comma [0] 8351" xfId="20738" hidden="1" xr:uid="{00000000-0005-0000-0000-000023510000}"/>
    <cellStyle name="Comma [0] 8352" xfId="20869" hidden="1" xr:uid="{00000000-0005-0000-0000-0000A6510000}"/>
    <cellStyle name="Comma [0] 8353" xfId="20871" hidden="1" xr:uid="{00000000-0005-0000-0000-0000A8510000}"/>
    <cellStyle name="Comma [0] 8354" xfId="20830" hidden="1" xr:uid="{00000000-0005-0000-0000-00007F510000}"/>
    <cellStyle name="Comma [0] 8355" xfId="20836" hidden="1" xr:uid="{00000000-0005-0000-0000-000085510000}"/>
    <cellStyle name="Comma [0] 8356" xfId="20737" hidden="1" xr:uid="{00000000-0005-0000-0000-000022510000}"/>
    <cellStyle name="Comma [0] 8357" xfId="20818" hidden="1" xr:uid="{00000000-0005-0000-0000-000073510000}"/>
    <cellStyle name="Comma [0] 8358" xfId="20797" hidden="1" xr:uid="{00000000-0005-0000-0000-00005E510000}"/>
    <cellStyle name="Comma [0] 8359" xfId="20875" hidden="1" xr:uid="{00000000-0005-0000-0000-0000AC510000}"/>
    <cellStyle name="Comma [0] 836" xfId="3740" hidden="1" xr:uid="{00000000-0005-0000-0000-0000BD0E0000}"/>
    <cellStyle name="Comma [0] 8360" xfId="20816" hidden="1" xr:uid="{00000000-0005-0000-0000-000071510000}"/>
    <cellStyle name="Comma [0] 8361" xfId="20754" hidden="1" xr:uid="{00000000-0005-0000-0000-000033510000}"/>
    <cellStyle name="Comma [0] 8362" xfId="20882" hidden="1" xr:uid="{00000000-0005-0000-0000-0000B3510000}"/>
    <cellStyle name="Comma [0] 8363" xfId="20884" hidden="1" xr:uid="{00000000-0005-0000-0000-0000B5510000}"/>
    <cellStyle name="Comma [0] 8364" xfId="20848" hidden="1" xr:uid="{00000000-0005-0000-0000-000091510000}"/>
    <cellStyle name="Comma [0] 8365" xfId="20853" hidden="1" xr:uid="{00000000-0005-0000-0000-000096510000}"/>
    <cellStyle name="Comma [0] 8366" xfId="20218" hidden="1" xr:uid="{00000000-0005-0000-0000-00001B4F0000}"/>
    <cellStyle name="Comma [0] 8367" xfId="20837" hidden="1" xr:uid="{00000000-0005-0000-0000-000086510000}"/>
    <cellStyle name="Comma [0] 8368" xfId="20742" hidden="1" xr:uid="{00000000-0005-0000-0000-000027510000}"/>
    <cellStyle name="Comma [0] 8369" xfId="20888" hidden="1" xr:uid="{00000000-0005-0000-0000-0000B9510000}"/>
    <cellStyle name="Comma [0] 837" xfId="3630" hidden="1" xr:uid="{00000000-0005-0000-0000-00004F0E0000}"/>
    <cellStyle name="Comma [0] 8370" xfId="20835" hidden="1" xr:uid="{00000000-0005-0000-0000-000084510000}"/>
    <cellStyle name="Comma [0] 8371" xfId="20774" hidden="1" xr:uid="{00000000-0005-0000-0000-000047510000}"/>
    <cellStyle name="Comma [0] 8372" xfId="20892" hidden="1" xr:uid="{00000000-0005-0000-0000-0000BD510000}"/>
    <cellStyle name="Comma [0] 8373" xfId="20894" hidden="1" xr:uid="{00000000-0005-0000-0000-0000BF510000}"/>
    <cellStyle name="Comma [0] 8374" xfId="20862" hidden="1" xr:uid="{00000000-0005-0000-0000-00009F510000}"/>
    <cellStyle name="Comma [0] 8375" xfId="20866" hidden="1" xr:uid="{00000000-0005-0000-0000-0000A3510000}"/>
    <cellStyle name="Comma [0] 8376" xfId="20756" hidden="1" xr:uid="{00000000-0005-0000-0000-000035510000}"/>
    <cellStyle name="Comma [0] 8377" xfId="20854" hidden="1" xr:uid="{00000000-0005-0000-0000-000097510000}"/>
    <cellStyle name="Comma [0] 8378" xfId="20746" hidden="1" xr:uid="{00000000-0005-0000-0000-00002B510000}"/>
    <cellStyle name="Comma [0] 8379" xfId="20898" hidden="1" xr:uid="{00000000-0005-0000-0000-0000C3510000}"/>
    <cellStyle name="Comma [0] 838" xfId="3728" hidden="1" xr:uid="{00000000-0005-0000-0000-0000B10E0000}"/>
    <cellStyle name="Comma [0] 8380" xfId="20852" hidden="1" xr:uid="{00000000-0005-0000-0000-000095510000}"/>
    <cellStyle name="Comma [0] 8381" xfId="20821" hidden="1" xr:uid="{00000000-0005-0000-0000-000076510000}"/>
    <cellStyle name="Comma [0] 8382" xfId="20902" hidden="1" xr:uid="{00000000-0005-0000-0000-0000C7510000}"/>
    <cellStyle name="Comma [0] 8383" xfId="20904" hidden="1" xr:uid="{00000000-0005-0000-0000-0000C9510000}"/>
    <cellStyle name="Comma [0] 8384" xfId="20890" hidden="1" xr:uid="{00000000-0005-0000-0000-0000BB510000}"/>
    <cellStyle name="Comma [0] 8385" xfId="20877" hidden="1" xr:uid="{00000000-0005-0000-0000-0000AE510000}"/>
    <cellStyle name="Comma [0] 8386" xfId="20901" hidden="1" xr:uid="{00000000-0005-0000-0000-0000C6510000}"/>
    <cellStyle name="Comma [0] 8387" xfId="20867" hidden="1" xr:uid="{00000000-0005-0000-0000-0000A4510000}"/>
    <cellStyle name="Comma [0] 8388" xfId="20839" hidden="1" xr:uid="{00000000-0005-0000-0000-000088510000}"/>
    <cellStyle name="Comma [0] 8389" xfId="20906" hidden="1" xr:uid="{00000000-0005-0000-0000-0000CB510000}"/>
    <cellStyle name="Comma [0] 839" xfId="3620" hidden="1" xr:uid="{00000000-0005-0000-0000-0000450E0000}"/>
    <cellStyle name="Comma [0] 8390" xfId="20863" hidden="1" xr:uid="{00000000-0005-0000-0000-0000A0510000}"/>
    <cellStyle name="Comma [0] 8391" xfId="20897" hidden="1" xr:uid="{00000000-0005-0000-0000-0000C2510000}"/>
    <cellStyle name="Comma [0] 8392" xfId="20910" hidden="1" xr:uid="{00000000-0005-0000-0000-0000CF510000}"/>
    <cellStyle name="Comma [0] 8393" xfId="20912" hidden="1" xr:uid="{00000000-0005-0000-0000-0000D1510000}"/>
    <cellStyle name="Comma [0] 8394" xfId="20780" hidden="1" xr:uid="{00000000-0005-0000-0000-00004D510000}"/>
    <cellStyle name="Comma [0] 8395" xfId="20900" hidden="1" xr:uid="{00000000-0005-0000-0000-0000C5510000}"/>
    <cellStyle name="Comma [0] 8396" xfId="20840" hidden="1" xr:uid="{00000000-0005-0000-0000-000089510000}"/>
    <cellStyle name="Comma [0] 8397" xfId="20874" hidden="1" xr:uid="{00000000-0005-0000-0000-0000AB510000}"/>
    <cellStyle name="Comma [0] 8398" xfId="20887" hidden="1" xr:uid="{00000000-0005-0000-0000-0000B8510000}"/>
    <cellStyle name="Comma [0] 8399" xfId="20915" hidden="1" xr:uid="{00000000-0005-0000-0000-0000D4510000}"/>
    <cellStyle name="Comma [0] 84" xfId="2230" hidden="1" xr:uid="{00000000-0005-0000-0000-0000D7080000}"/>
    <cellStyle name="Comma [0] 840" xfId="3772" hidden="1" xr:uid="{00000000-0005-0000-0000-0000DD0E0000}"/>
    <cellStyle name="Comma [0] 8400" xfId="20878" hidden="1" xr:uid="{00000000-0005-0000-0000-0000AF510000}"/>
    <cellStyle name="Comma [0] 8401" xfId="20838" hidden="1" xr:uid="{00000000-0005-0000-0000-000087510000}"/>
    <cellStyle name="Comma [0] 8402" xfId="20917" hidden="1" xr:uid="{00000000-0005-0000-0000-0000D6510000}"/>
    <cellStyle name="Comma [0] 8403" xfId="20919" hidden="1" xr:uid="{00000000-0005-0000-0000-0000D8510000}"/>
    <cellStyle name="Comma [0] 8404" xfId="20272" hidden="1" xr:uid="{00000000-0005-0000-0000-0000514F0000}"/>
    <cellStyle name="Comma [0] 8405" xfId="20228" hidden="1" xr:uid="{00000000-0005-0000-0000-0000254F0000}"/>
    <cellStyle name="Comma [0] 8406" xfId="20925" hidden="1" xr:uid="{00000000-0005-0000-0000-0000DE510000}"/>
    <cellStyle name="Comma [0] 8407" xfId="20931" hidden="1" xr:uid="{00000000-0005-0000-0000-0000E4510000}"/>
    <cellStyle name="Comma [0] 8408" xfId="20933" hidden="1" xr:uid="{00000000-0005-0000-0000-0000E6510000}"/>
    <cellStyle name="Comma [0] 8409" xfId="20924" hidden="1" xr:uid="{00000000-0005-0000-0000-0000DD510000}"/>
    <cellStyle name="Comma [0] 841" xfId="3726" hidden="1" xr:uid="{00000000-0005-0000-0000-0000AF0E0000}"/>
    <cellStyle name="Comma [0] 8410" xfId="20929" hidden="1" xr:uid="{00000000-0005-0000-0000-0000E2510000}"/>
    <cellStyle name="Comma [0] 8411" xfId="20935" hidden="1" xr:uid="{00000000-0005-0000-0000-0000E8510000}"/>
    <cellStyle name="Comma [0] 8412" xfId="20937" hidden="1" xr:uid="{00000000-0005-0000-0000-0000EA510000}"/>
    <cellStyle name="Comma [0] 8413" xfId="20229" hidden="1" xr:uid="{00000000-0005-0000-0000-0000264F0000}"/>
    <cellStyle name="Comma [0] 8414" xfId="20207" hidden="1" xr:uid="{00000000-0005-0000-0000-0000104F0000}"/>
    <cellStyle name="Comma [0] 8415" xfId="20948" hidden="1" xr:uid="{00000000-0005-0000-0000-0000F5510000}"/>
    <cellStyle name="Comma [0] 8416" xfId="20957" hidden="1" xr:uid="{00000000-0005-0000-0000-0000FE510000}"/>
    <cellStyle name="Comma [0] 8417" xfId="20968" hidden="1" xr:uid="{00000000-0005-0000-0000-000009520000}"/>
    <cellStyle name="Comma [0] 8418" xfId="20974" hidden="1" xr:uid="{00000000-0005-0000-0000-00000F520000}"/>
    <cellStyle name="Comma [0] 8419" xfId="20956" hidden="1" xr:uid="{00000000-0005-0000-0000-0000FD510000}"/>
    <cellStyle name="Comma [0] 842" xfId="3695" hidden="1" xr:uid="{00000000-0005-0000-0000-0000900E0000}"/>
    <cellStyle name="Comma [0] 8420" xfId="20966" hidden="1" xr:uid="{00000000-0005-0000-0000-000007520000}"/>
    <cellStyle name="Comma [0] 8421" xfId="20986" hidden="1" xr:uid="{00000000-0005-0000-0000-00001B520000}"/>
    <cellStyle name="Comma [0] 8422" xfId="20988" hidden="1" xr:uid="{00000000-0005-0000-0000-00001D520000}"/>
    <cellStyle name="Comma [0] 8423" xfId="20939" hidden="1" xr:uid="{00000000-0005-0000-0000-0000EC510000}"/>
    <cellStyle name="Comma [0] 8424" xfId="20195" hidden="1" xr:uid="{00000000-0005-0000-0000-0000044F0000}"/>
    <cellStyle name="Comma [0] 8425" xfId="20942" hidden="1" xr:uid="{00000000-0005-0000-0000-0000EF510000}"/>
    <cellStyle name="Comma [0] 8426" xfId="20206" hidden="1" xr:uid="{00000000-0005-0000-0000-00000F4F0000}"/>
    <cellStyle name="Comma [0] 8427" xfId="20205" hidden="1" xr:uid="{00000000-0005-0000-0000-00000E4F0000}"/>
    <cellStyle name="Comma [0] 8428" xfId="20993" hidden="1" xr:uid="{00000000-0005-0000-0000-000022520000}"/>
    <cellStyle name="Comma [0] 8429" xfId="20281" hidden="1" xr:uid="{00000000-0005-0000-0000-00005A4F0000}"/>
    <cellStyle name="Comma [0] 843" xfId="3776" hidden="1" xr:uid="{00000000-0005-0000-0000-0000E10E0000}"/>
    <cellStyle name="Comma [0] 8430" xfId="20482" hidden="1" xr:uid="{00000000-0005-0000-0000-000023500000}"/>
    <cellStyle name="Comma [0] 8431" xfId="21005" hidden="1" xr:uid="{00000000-0005-0000-0000-00002E520000}"/>
    <cellStyle name="Comma [0] 8432" xfId="21007" hidden="1" xr:uid="{00000000-0005-0000-0000-000030520000}"/>
    <cellStyle name="Comma [0] 8433" xfId="20996" hidden="1" xr:uid="{00000000-0005-0000-0000-000025520000}"/>
    <cellStyle name="Comma [0] 8434" xfId="21004" hidden="1" xr:uid="{00000000-0005-0000-0000-00002D520000}"/>
    <cellStyle name="Comma [0] 8435" xfId="20491" hidden="1" xr:uid="{00000000-0005-0000-0000-00002C500000}"/>
    <cellStyle name="Comma [0] 8436" xfId="20990" hidden="1" xr:uid="{00000000-0005-0000-0000-00001F520000}"/>
    <cellStyle name="Comma [0] 8437" xfId="21023" hidden="1" xr:uid="{00000000-0005-0000-0000-000040520000}"/>
    <cellStyle name="Comma [0] 8438" xfId="21031" hidden="1" xr:uid="{00000000-0005-0000-0000-000048520000}"/>
    <cellStyle name="Comma [0] 8439" xfId="20940" hidden="1" xr:uid="{00000000-0005-0000-0000-0000ED510000}"/>
    <cellStyle name="Comma [0] 844" xfId="3778" hidden="1" xr:uid="{00000000-0005-0000-0000-0000E30E0000}"/>
    <cellStyle name="Comma [0] 8440" xfId="21019" hidden="1" xr:uid="{00000000-0005-0000-0000-00003C520000}"/>
    <cellStyle name="Comma [0] 8441" xfId="21040" hidden="1" xr:uid="{00000000-0005-0000-0000-000051520000}"/>
    <cellStyle name="Comma [0] 8442" xfId="21042" hidden="1" xr:uid="{00000000-0005-0000-0000-000053520000}"/>
    <cellStyle name="Comma [0] 8443" xfId="21001" hidden="1" xr:uid="{00000000-0005-0000-0000-00002A520000}"/>
    <cellStyle name="Comma [0] 8444" xfId="20946" hidden="1" xr:uid="{00000000-0005-0000-0000-0000F3510000}"/>
    <cellStyle name="Comma [0] 8445" xfId="20999" hidden="1" xr:uid="{00000000-0005-0000-0000-000028520000}"/>
    <cellStyle name="Comma [0] 8446" xfId="20983" hidden="1" xr:uid="{00000000-0005-0000-0000-000018520000}"/>
    <cellStyle name="Comma [0] 8447" xfId="20979" hidden="1" xr:uid="{00000000-0005-0000-0000-000014520000}"/>
    <cellStyle name="Comma [0] 8448" xfId="21050" hidden="1" xr:uid="{00000000-0005-0000-0000-00005B520000}"/>
    <cellStyle name="Comma [0] 8449" xfId="20922" hidden="1" xr:uid="{00000000-0005-0000-0000-0000DB510000}"/>
    <cellStyle name="Comma [0] 845" xfId="3764" hidden="1" xr:uid="{00000000-0005-0000-0000-0000D50E0000}"/>
    <cellStyle name="Comma [0] 8450" xfId="20230" hidden="1" xr:uid="{00000000-0005-0000-0000-0000274F0000}"/>
    <cellStyle name="Comma [0] 8451" xfId="21058" hidden="1" xr:uid="{00000000-0005-0000-0000-000063520000}"/>
    <cellStyle name="Comma [0] 8452" xfId="21060" hidden="1" xr:uid="{00000000-0005-0000-0000-000065520000}"/>
    <cellStyle name="Comma [0] 8453" xfId="21009" hidden="1" xr:uid="{00000000-0005-0000-0000-000032520000}"/>
    <cellStyle name="Comma [0] 8454" xfId="20985" hidden="1" xr:uid="{00000000-0005-0000-0000-00001A520000}"/>
    <cellStyle name="Comma [0] 8455" xfId="21020" hidden="1" xr:uid="{00000000-0005-0000-0000-00003D520000}"/>
    <cellStyle name="Comma [0] 8456" xfId="20952" hidden="1" xr:uid="{00000000-0005-0000-0000-0000F9510000}"/>
    <cellStyle name="Comma [0] 8457" xfId="21022" hidden="1" xr:uid="{00000000-0005-0000-0000-00003F520000}"/>
    <cellStyle name="Comma [0] 8458" xfId="21067" hidden="1" xr:uid="{00000000-0005-0000-0000-00006C520000}"/>
    <cellStyle name="Comma [0] 8459" xfId="21010" hidden="1" xr:uid="{00000000-0005-0000-0000-000033520000}"/>
    <cellStyle name="Comma [0] 846" xfId="3751" hidden="1" xr:uid="{00000000-0005-0000-0000-0000C80E0000}"/>
    <cellStyle name="Comma [0] 8460" xfId="20967" hidden="1" xr:uid="{00000000-0005-0000-0000-000008520000}"/>
    <cellStyle name="Comma [0] 8461" xfId="21073" hidden="1" xr:uid="{00000000-0005-0000-0000-000072520000}"/>
    <cellStyle name="Comma [0] 8462" xfId="21075" hidden="1" xr:uid="{00000000-0005-0000-0000-000074520000}"/>
    <cellStyle name="Comma [0] 8463" xfId="21028" hidden="1" xr:uid="{00000000-0005-0000-0000-000045520000}"/>
    <cellStyle name="Comma [0] 8464" xfId="21034" hidden="1" xr:uid="{00000000-0005-0000-0000-00004B520000}"/>
    <cellStyle name="Comma [0] 8465" xfId="20921" hidden="1" xr:uid="{00000000-0005-0000-0000-0000DA510000}"/>
    <cellStyle name="Comma [0] 8466" xfId="20984" hidden="1" xr:uid="{00000000-0005-0000-0000-000019520000}"/>
    <cellStyle name="Comma [0] 8467" xfId="20992" hidden="1" xr:uid="{00000000-0005-0000-0000-000021520000}"/>
    <cellStyle name="Comma [0] 8468" xfId="21081" hidden="1" xr:uid="{00000000-0005-0000-0000-00007A520000}"/>
    <cellStyle name="Comma [0] 8469" xfId="20995" hidden="1" xr:uid="{00000000-0005-0000-0000-000024520000}"/>
    <cellStyle name="Comma [0] 847" xfId="3775" hidden="1" xr:uid="{00000000-0005-0000-0000-0000E00E0000}"/>
    <cellStyle name="Comma [0] 8470" xfId="20955" hidden="1" xr:uid="{00000000-0005-0000-0000-0000FC510000}"/>
    <cellStyle name="Comma [0] 8471" xfId="21086" hidden="1" xr:uid="{00000000-0005-0000-0000-00007F520000}"/>
    <cellStyle name="Comma [0] 8472" xfId="21088" hidden="1" xr:uid="{00000000-0005-0000-0000-000081520000}"/>
    <cellStyle name="Comma [0] 8473" xfId="21047" hidden="1" xr:uid="{00000000-0005-0000-0000-000058520000}"/>
    <cellStyle name="Comma [0] 8474" xfId="21053" hidden="1" xr:uid="{00000000-0005-0000-0000-00005E520000}"/>
    <cellStyle name="Comma [0] 8475" xfId="20954" hidden="1" xr:uid="{00000000-0005-0000-0000-0000FB510000}"/>
    <cellStyle name="Comma [0] 8476" xfId="21035" hidden="1" xr:uid="{00000000-0005-0000-0000-00004C520000}"/>
    <cellStyle name="Comma [0] 8477" xfId="21014" hidden="1" xr:uid="{00000000-0005-0000-0000-000037520000}"/>
    <cellStyle name="Comma [0] 8478" xfId="21092" hidden="1" xr:uid="{00000000-0005-0000-0000-000085520000}"/>
    <cellStyle name="Comma [0] 8479" xfId="21033" hidden="1" xr:uid="{00000000-0005-0000-0000-00004A520000}"/>
    <cellStyle name="Comma [0] 848" xfId="3741" hidden="1" xr:uid="{00000000-0005-0000-0000-0000BE0E0000}"/>
    <cellStyle name="Comma [0] 8480" xfId="20971" hidden="1" xr:uid="{00000000-0005-0000-0000-00000C520000}"/>
    <cellStyle name="Comma [0] 8481" xfId="21099" hidden="1" xr:uid="{00000000-0005-0000-0000-00008C520000}"/>
    <cellStyle name="Comma [0] 8482" xfId="21101" hidden="1" xr:uid="{00000000-0005-0000-0000-00008E520000}"/>
    <cellStyle name="Comma [0] 8483" xfId="21065" hidden="1" xr:uid="{00000000-0005-0000-0000-00006A520000}"/>
    <cellStyle name="Comma [0] 8484" xfId="21070" hidden="1" xr:uid="{00000000-0005-0000-0000-00006F520000}"/>
    <cellStyle name="Comma [0] 8485" xfId="20500" hidden="1" xr:uid="{00000000-0005-0000-0000-000035500000}"/>
    <cellStyle name="Comma [0] 8486" xfId="21054" hidden="1" xr:uid="{00000000-0005-0000-0000-00005F520000}"/>
    <cellStyle name="Comma [0] 8487" xfId="20959" hidden="1" xr:uid="{00000000-0005-0000-0000-000000520000}"/>
    <cellStyle name="Comma [0] 8488" xfId="21105" hidden="1" xr:uid="{00000000-0005-0000-0000-000092520000}"/>
    <cellStyle name="Comma [0] 8489" xfId="21052" hidden="1" xr:uid="{00000000-0005-0000-0000-00005D520000}"/>
    <cellStyle name="Comma [0] 849" xfId="3713" hidden="1" xr:uid="{00000000-0005-0000-0000-0000A20E0000}"/>
    <cellStyle name="Comma [0] 8490" xfId="20991" hidden="1" xr:uid="{00000000-0005-0000-0000-000020520000}"/>
    <cellStyle name="Comma [0] 8491" xfId="21109" hidden="1" xr:uid="{00000000-0005-0000-0000-000096520000}"/>
    <cellStyle name="Comma [0] 8492" xfId="21111" hidden="1" xr:uid="{00000000-0005-0000-0000-000098520000}"/>
    <cellStyle name="Comma [0] 8493" xfId="21079" hidden="1" xr:uid="{00000000-0005-0000-0000-000078520000}"/>
    <cellStyle name="Comma [0] 8494" xfId="21083" hidden="1" xr:uid="{00000000-0005-0000-0000-00007C520000}"/>
    <cellStyle name="Comma [0] 8495" xfId="20973" hidden="1" xr:uid="{00000000-0005-0000-0000-00000E520000}"/>
    <cellStyle name="Comma [0] 8496" xfId="21071" hidden="1" xr:uid="{00000000-0005-0000-0000-000070520000}"/>
    <cellStyle name="Comma [0] 8497" xfId="20963" hidden="1" xr:uid="{00000000-0005-0000-0000-000004520000}"/>
    <cellStyle name="Comma [0] 8498" xfId="21115" hidden="1" xr:uid="{00000000-0005-0000-0000-00009C520000}"/>
    <cellStyle name="Comma [0] 8499" xfId="21069" hidden="1" xr:uid="{00000000-0005-0000-0000-00006E520000}"/>
    <cellStyle name="Comma [0] 85" xfId="2300" hidden="1" xr:uid="{00000000-0005-0000-0000-00001D090000}"/>
    <cellStyle name="Comma [0] 850" xfId="3780" hidden="1" xr:uid="{00000000-0005-0000-0000-0000E50E0000}"/>
    <cellStyle name="Comma [0] 8500" xfId="21038" hidden="1" xr:uid="{00000000-0005-0000-0000-00004F520000}"/>
    <cellStyle name="Comma [0] 8501" xfId="21119" hidden="1" xr:uid="{00000000-0005-0000-0000-0000A0520000}"/>
    <cellStyle name="Comma [0] 8502" xfId="21121" hidden="1" xr:uid="{00000000-0005-0000-0000-0000A2520000}"/>
    <cellStyle name="Comma [0] 8503" xfId="21107" hidden="1" xr:uid="{00000000-0005-0000-0000-000094520000}"/>
    <cellStyle name="Comma [0] 8504" xfId="21094" hidden="1" xr:uid="{00000000-0005-0000-0000-000087520000}"/>
    <cellStyle name="Comma [0] 8505" xfId="21118" hidden="1" xr:uid="{00000000-0005-0000-0000-00009F520000}"/>
    <cellStyle name="Comma [0] 8506" xfId="21084" hidden="1" xr:uid="{00000000-0005-0000-0000-00007D520000}"/>
    <cellStyle name="Comma [0] 8507" xfId="21056" hidden="1" xr:uid="{00000000-0005-0000-0000-000061520000}"/>
    <cellStyle name="Comma [0] 8508" xfId="21123" hidden="1" xr:uid="{00000000-0005-0000-0000-0000A4520000}"/>
    <cellStyle name="Comma [0] 8509" xfId="21080" hidden="1" xr:uid="{00000000-0005-0000-0000-000079520000}"/>
    <cellStyle name="Comma [0] 851" xfId="3737" hidden="1" xr:uid="{00000000-0005-0000-0000-0000BA0E0000}"/>
    <cellStyle name="Comma [0] 8510" xfId="21114" hidden="1" xr:uid="{00000000-0005-0000-0000-00009B520000}"/>
    <cellStyle name="Comma [0] 8511" xfId="21127" hidden="1" xr:uid="{00000000-0005-0000-0000-0000A8520000}"/>
    <cellStyle name="Comma [0] 8512" xfId="21129" hidden="1" xr:uid="{00000000-0005-0000-0000-0000AA520000}"/>
    <cellStyle name="Comma [0] 8513" xfId="20997" hidden="1" xr:uid="{00000000-0005-0000-0000-000026520000}"/>
    <cellStyle name="Comma [0] 8514" xfId="21117" hidden="1" xr:uid="{00000000-0005-0000-0000-00009E520000}"/>
    <cellStyle name="Comma [0] 8515" xfId="21057" hidden="1" xr:uid="{00000000-0005-0000-0000-000062520000}"/>
    <cellStyle name="Comma [0] 8516" xfId="21091" hidden="1" xr:uid="{00000000-0005-0000-0000-000084520000}"/>
    <cellStyle name="Comma [0] 8517" xfId="21104" hidden="1" xr:uid="{00000000-0005-0000-0000-000091520000}"/>
    <cellStyle name="Comma [0] 8518" xfId="21132" hidden="1" xr:uid="{00000000-0005-0000-0000-0000AD520000}"/>
    <cellStyle name="Comma [0] 8519" xfId="21095" hidden="1" xr:uid="{00000000-0005-0000-0000-000088520000}"/>
    <cellStyle name="Comma [0] 852" xfId="3771" hidden="1" xr:uid="{00000000-0005-0000-0000-0000DC0E0000}"/>
    <cellStyle name="Comma [0] 8520" xfId="21055" hidden="1" xr:uid="{00000000-0005-0000-0000-000060520000}"/>
    <cellStyle name="Comma [0] 8521" xfId="21134" hidden="1" xr:uid="{00000000-0005-0000-0000-0000AF520000}"/>
    <cellStyle name="Comma [0] 8522" xfId="21136" hidden="1" xr:uid="{00000000-0005-0000-0000-0000B1520000}"/>
    <cellStyle name="Comma [0] 8523" xfId="19896" hidden="1" xr:uid="{00000000-0005-0000-0000-0000D94D0000}"/>
    <cellStyle name="Comma [0] 8524" xfId="19882" hidden="1" xr:uid="{00000000-0005-0000-0000-0000CB4D0000}"/>
    <cellStyle name="Comma [0] 8525" xfId="19876" hidden="1" xr:uid="{00000000-0005-0000-0000-0000C54D0000}"/>
    <cellStyle name="Comma [0] 8526" xfId="21143" hidden="1" xr:uid="{00000000-0005-0000-0000-0000B8520000}"/>
    <cellStyle name="Comma [0] 8527" xfId="21146" hidden="1" xr:uid="{00000000-0005-0000-0000-0000BB520000}"/>
    <cellStyle name="Comma [0] 8528" xfId="19877" hidden="1" xr:uid="{00000000-0005-0000-0000-0000C64D0000}"/>
    <cellStyle name="Comma [0] 8529" xfId="21141" hidden="1" xr:uid="{00000000-0005-0000-0000-0000B6520000}"/>
    <cellStyle name="Comma [0] 853" xfId="3784" hidden="1" xr:uid="{00000000-0005-0000-0000-0000E90E0000}"/>
    <cellStyle name="Comma [0] 8530" xfId="21148" hidden="1" xr:uid="{00000000-0005-0000-0000-0000BD520000}"/>
    <cellStyle name="Comma [0] 8531" xfId="21150" hidden="1" xr:uid="{00000000-0005-0000-0000-0000BF520000}"/>
    <cellStyle name="Comma [0] 8532" xfId="19886" hidden="1" xr:uid="{00000000-0005-0000-0000-0000CF4D0000}"/>
    <cellStyle name="Comma [0] 8533" xfId="20183" hidden="1" xr:uid="{00000000-0005-0000-0000-0000F84E0000}"/>
    <cellStyle name="Comma [0] 8534" xfId="21161" hidden="1" xr:uid="{00000000-0005-0000-0000-0000CA520000}"/>
    <cellStyle name="Comma [0] 8535" xfId="21170" hidden="1" xr:uid="{00000000-0005-0000-0000-0000D3520000}"/>
    <cellStyle name="Comma [0] 8536" xfId="21181" hidden="1" xr:uid="{00000000-0005-0000-0000-0000DE520000}"/>
    <cellStyle name="Comma [0] 8537" xfId="21187" hidden="1" xr:uid="{00000000-0005-0000-0000-0000E4520000}"/>
    <cellStyle name="Comma [0] 8538" xfId="21169" hidden="1" xr:uid="{00000000-0005-0000-0000-0000D2520000}"/>
    <cellStyle name="Comma [0] 8539" xfId="21179" hidden="1" xr:uid="{00000000-0005-0000-0000-0000DC520000}"/>
    <cellStyle name="Comma [0] 854" xfId="3786" hidden="1" xr:uid="{00000000-0005-0000-0000-0000EB0E0000}"/>
    <cellStyle name="Comma [0] 8540" xfId="21199" hidden="1" xr:uid="{00000000-0005-0000-0000-0000F0520000}"/>
    <cellStyle name="Comma [0] 8541" xfId="21201" hidden="1" xr:uid="{00000000-0005-0000-0000-0000F2520000}"/>
    <cellStyle name="Comma [0] 8542" xfId="21152" hidden="1" xr:uid="{00000000-0005-0000-0000-0000C1520000}"/>
    <cellStyle name="Comma [0] 8543" xfId="19921" hidden="1" xr:uid="{00000000-0005-0000-0000-0000F24D0000}"/>
    <cellStyle name="Comma [0] 8544" xfId="21155" hidden="1" xr:uid="{00000000-0005-0000-0000-0000C4520000}"/>
    <cellStyle name="Comma [0] 8545" xfId="19889" hidden="1" xr:uid="{00000000-0005-0000-0000-0000D24D0000}"/>
    <cellStyle name="Comma [0] 8546" xfId="19887" hidden="1" xr:uid="{00000000-0005-0000-0000-0000D04D0000}"/>
    <cellStyle name="Comma [0] 8547" xfId="21206" hidden="1" xr:uid="{00000000-0005-0000-0000-0000F7520000}"/>
    <cellStyle name="Comma [0] 8548" xfId="20185" hidden="1" xr:uid="{00000000-0005-0000-0000-0000FA4E0000}"/>
    <cellStyle name="Comma [0] 8549" xfId="19891" hidden="1" xr:uid="{00000000-0005-0000-0000-0000D44D0000}"/>
    <cellStyle name="Comma [0] 855" xfId="3654" hidden="1" xr:uid="{00000000-0005-0000-0000-0000670E0000}"/>
    <cellStyle name="Comma [0] 8550" xfId="21218" hidden="1" xr:uid="{00000000-0005-0000-0000-000003530000}"/>
    <cellStyle name="Comma [0] 8551" xfId="21220" hidden="1" xr:uid="{00000000-0005-0000-0000-000005530000}"/>
    <cellStyle name="Comma [0] 8552" xfId="21209" hidden="1" xr:uid="{00000000-0005-0000-0000-0000FA520000}"/>
    <cellStyle name="Comma [0] 8553" xfId="21217" hidden="1" xr:uid="{00000000-0005-0000-0000-000002530000}"/>
    <cellStyle name="Comma [0] 8554" xfId="19892" hidden="1" xr:uid="{00000000-0005-0000-0000-0000D54D0000}"/>
    <cellStyle name="Comma [0] 8555" xfId="21203" hidden="1" xr:uid="{00000000-0005-0000-0000-0000F4520000}"/>
    <cellStyle name="Comma [0] 8556" xfId="21236" hidden="1" xr:uid="{00000000-0005-0000-0000-000015530000}"/>
    <cellStyle name="Comma [0] 8557" xfId="21244" hidden="1" xr:uid="{00000000-0005-0000-0000-00001D530000}"/>
    <cellStyle name="Comma [0] 8558" xfId="21153" hidden="1" xr:uid="{00000000-0005-0000-0000-0000C2520000}"/>
    <cellStyle name="Comma [0] 8559" xfId="21232" hidden="1" xr:uid="{00000000-0005-0000-0000-000011530000}"/>
    <cellStyle name="Comma [0] 856" xfId="3774" hidden="1" xr:uid="{00000000-0005-0000-0000-0000DF0E0000}"/>
    <cellStyle name="Comma [0] 8560" xfId="21253" hidden="1" xr:uid="{00000000-0005-0000-0000-000026530000}"/>
    <cellStyle name="Comma [0] 8561" xfId="21255" hidden="1" xr:uid="{00000000-0005-0000-0000-000028530000}"/>
    <cellStyle name="Comma [0] 8562" xfId="21214" hidden="1" xr:uid="{00000000-0005-0000-0000-0000FF520000}"/>
    <cellStyle name="Comma [0] 8563" xfId="21159" hidden="1" xr:uid="{00000000-0005-0000-0000-0000C8520000}"/>
    <cellStyle name="Comma [0] 8564" xfId="21212" hidden="1" xr:uid="{00000000-0005-0000-0000-0000FD520000}"/>
    <cellStyle name="Comma [0] 8565" xfId="21196" hidden="1" xr:uid="{00000000-0005-0000-0000-0000ED520000}"/>
    <cellStyle name="Comma [0] 8566" xfId="21192" hidden="1" xr:uid="{00000000-0005-0000-0000-0000E9520000}"/>
    <cellStyle name="Comma [0] 8567" xfId="21263" hidden="1" xr:uid="{00000000-0005-0000-0000-000030530000}"/>
    <cellStyle name="Comma [0] 8568" xfId="19879" hidden="1" xr:uid="{00000000-0005-0000-0000-0000C84D0000}"/>
    <cellStyle name="Comma [0] 8569" xfId="19885" hidden="1" xr:uid="{00000000-0005-0000-0000-0000CE4D0000}"/>
    <cellStyle name="Comma [0] 857" xfId="3714" hidden="1" xr:uid="{00000000-0005-0000-0000-0000A30E0000}"/>
    <cellStyle name="Comma [0] 8570" xfId="21271" hidden="1" xr:uid="{00000000-0005-0000-0000-000038530000}"/>
    <cellStyle name="Comma [0] 8571" xfId="21273" hidden="1" xr:uid="{00000000-0005-0000-0000-00003A530000}"/>
    <cellStyle name="Comma [0] 8572" xfId="21222" hidden="1" xr:uid="{00000000-0005-0000-0000-000007530000}"/>
    <cellStyle name="Comma [0] 8573" xfId="21198" hidden="1" xr:uid="{00000000-0005-0000-0000-0000EF520000}"/>
    <cellStyle name="Comma [0] 8574" xfId="21233" hidden="1" xr:uid="{00000000-0005-0000-0000-000012530000}"/>
    <cellStyle name="Comma [0] 8575" xfId="21165" hidden="1" xr:uid="{00000000-0005-0000-0000-0000CE520000}"/>
    <cellStyle name="Comma [0] 8576" xfId="21235" hidden="1" xr:uid="{00000000-0005-0000-0000-000014530000}"/>
    <cellStyle name="Comma [0] 8577" xfId="21280" hidden="1" xr:uid="{00000000-0005-0000-0000-000041530000}"/>
    <cellStyle name="Comma [0] 8578" xfId="21223" hidden="1" xr:uid="{00000000-0005-0000-0000-000008530000}"/>
    <cellStyle name="Comma [0] 8579" xfId="21180" hidden="1" xr:uid="{00000000-0005-0000-0000-0000DD520000}"/>
    <cellStyle name="Comma [0] 858" xfId="3748" hidden="1" xr:uid="{00000000-0005-0000-0000-0000C50E0000}"/>
    <cellStyle name="Comma [0] 8580" xfId="21286" hidden="1" xr:uid="{00000000-0005-0000-0000-000047530000}"/>
    <cellStyle name="Comma [0] 8581" xfId="21288" hidden="1" xr:uid="{00000000-0005-0000-0000-000049530000}"/>
    <cellStyle name="Comma [0] 8582" xfId="21241" hidden="1" xr:uid="{00000000-0005-0000-0000-00001A530000}"/>
    <cellStyle name="Comma [0] 8583" xfId="21247" hidden="1" xr:uid="{00000000-0005-0000-0000-000020530000}"/>
    <cellStyle name="Comma [0] 8584" xfId="19880" hidden="1" xr:uid="{00000000-0005-0000-0000-0000C94D0000}"/>
    <cellStyle name="Comma [0] 8585" xfId="21197" hidden="1" xr:uid="{00000000-0005-0000-0000-0000EE520000}"/>
    <cellStyle name="Comma [0] 8586" xfId="21205" hidden="1" xr:uid="{00000000-0005-0000-0000-0000F6520000}"/>
    <cellStyle name="Comma [0] 8587" xfId="21294" hidden="1" xr:uid="{00000000-0005-0000-0000-00004F530000}"/>
    <cellStyle name="Comma [0] 8588" xfId="21208" hidden="1" xr:uid="{00000000-0005-0000-0000-0000F9520000}"/>
    <cellStyle name="Comma [0] 8589" xfId="21168" hidden="1" xr:uid="{00000000-0005-0000-0000-0000D1520000}"/>
    <cellStyle name="Comma [0] 859" xfId="3761" hidden="1" xr:uid="{00000000-0005-0000-0000-0000D20E0000}"/>
    <cellStyle name="Comma [0] 8590" xfId="21299" hidden="1" xr:uid="{00000000-0005-0000-0000-000054530000}"/>
    <cellStyle name="Comma [0] 8591" xfId="21301" hidden="1" xr:uid="{00000000-0005-0000-0000-000056530000}"/>
    <cellStyle name="Comma [0] 8592" xfId="21260" hidden="1" xr:uid="{00000000-0005-0000-0000-00002D530000}"/>
    <cellStyle name="Comma [0] 8593" xfId="21266" hidden="1" xr:uid="{00000000-0005-0000-0000-000033530000}"/>
    <cellStyle name="Comma [0] 8594" xfId="21167" hidden="1" xr:uid="{00000000-0005-0000-0000-0000D0520000}"/>
    <cellStyle name="Comma [0] 8595" xfId="21248" hidden="1" xr:uid="{00000000-0005-0000-0000-000021530000}"/>
    <cellStyle name="Comma [0] 8596" xfId="21227" hidden="1" xr:uid="{00000000-0005-0000-0000-00000C530000}"/>
    <cellStyle name="Comma [0] 8597" xfId="21305" hidden="1" xr:uid="{00000000-0005-0000-0000-00005A530000}"/>
    <cellStyle name="Comma [0] 8598" xfId="21246" hidden="1" xr:uid="{00000000-0005-0000-0000-00001F530000}"/>
    <cellStyle name="Comma [0] 8599" xfId="21184" hidden="1" xr:uid="{00000000-0005-0000-0000-0000E1520000}"/>
    <cellStyle name="Comma [0] 86" xfId="2345" hidden="1" xr:uid="{00000000-0005-0000-0000-00004A090000}"/>
    <cellStyle name="Comma [0] 860" xfId="3789" hidden="1" xr:uid="{00000000-0005-0000-0000-0000EE0E0000}"/>
    <cellStyle name="Comma [0] 8600" xfId="21312" hidden="1" xr:uid="{00000000-0005-0000-0000-000061530000}"/>
    <cellStyle name="Comma [0] 8601" xfId="21314" hidden="1" xr:uid="{00000000-0005-0000-0000-000063530000}"/>
    <cellStyle name="Comma [0] 8602" xfId="21278" hidden="1" xr:uid="{00000000-0005-0000-0000-00003F530000}"/>
    <cellStyle name="Comma [0] 8603" xfId="21283" hidden="1" xr:uid="{00000000-0005-0000-0000-000044530000}"/>
    <cellStyle name="Comma [0] 8604" xfId="19894" hidden="1" xr:uid="{00000000-0005-0000-0000-0000D74D0000}"/>
    <cellStyle name="Comma [0] 8605" xfId="21267" hidden="1" xr:uid="{00000000-0005-0000-0000-000034530000}"/>
    <cellStyle name="Comma [0] 8606" xfId="21172" hidden="1" xr:uid="{00000000-0005-0000-0000-0000D5520000}"/>
    <cellStyle name="Comma [0] 8607" xfId="21318" hidden="1" xr:uid="{00000000-0005-0000-0000-000067530000}"/>
    <cellStyle name="Comma [0] 8608" xfId="21265" hidden="1" xr:uid="{00000000-0005-0000-0000-000032530000}"/>
    <cellStyle name="Comma [0] 8609" xfId="21204" hidden="1" xr:uid="{00000000-0005-0000-0000-0000F5520000}"/>
    <cellStyle name="Comma [0] 861" xfId="3752" hidden="1" xr:uid="{00000000-0005-0000-0000-0000C90E0000}"/>
    <cellStyle name="Comma [0] 8610" xfId="21322" hidden="1" xr:uid="{00000000-0005-0000-0000-00006B530000}"/>
    <cellStyle name="Comma [0] 8611" xfId="21324" hidden="1" xr:uid="{00000000-0005-0000-0000-00006D530000}"/>
    <cellStyle name="Comma [0] 8612" xfId="21292" hidden="1" xr:uid="{00000000-0005-0000-0000-00004D530000}"/>
    <cellStyle name="Comma [0] 8613" xfId="21296" hidden="1" xr:uid="{00000000-0005-0000-0000-000051530000}"/>
    <cellStyle name="Comma [0] 8614" xfId="21186" hidden="1" xr:uid="{00000000-0005-0000-0000-0000E3520000}"/>
    <cellStyle name="Comma [0] 8615" xfId="21284" hidden="1" xr:uid="{00000000-0005-0000-0000-000045530000}"/>
    <cellStyle name="Comma [0] 8616" xfId="21176" hidden="1" xr:uid="{00000000-0005-0000-0000-0000D9520000}"/>
    <cellStyle name="Comma [0] 8617" xfId="21328" hidden="1" xr:uid="{00000000-0005-0000-0000-000071530000}"/>
    <cellStyle name="Comma [0] 8618" xfId="21282" hidden="1" xr:uid="{00000000-0005-0000-0000-000043530000}"/>
    <cellStyle name="Comma [0] 8619" xfId="21251" hidden="1" xr:uid="{00000000-0005-0000-0000-000024530000}"/>
    <cellStyle name="Comma [0] 862" xfId="3712" hidden="1" xr:uid="{00000000-0005-0000-0000-0000A10E0000}"/>
    <cellStyle name="Comma [0] 8620" xfId="21332" hidden="1" xr:uid="{00000000-0005-0000-0000-000075530000}"/>
    <cellStyle name="Comma [0] 8621" xfId="21334" hidden="1" xr:uid="{00000000-0005-0000-0000-000077530000}"/>
    <cellStyle name="Comma [0] 8622" xfId="21320" hidden="1" xr:uid="{00000000-0005-0000-0000-000069530000}"/>
    <cellStyle name="Comma [0] 8623" xfId="21307" hidden="1" xr:uid="{00000000-0005-0000-0000-00005C530000}"/>
    <cellStyle name="Comma [0] 8624" xfId="21331" hidden="1" xr:uid="{00000000-0005-0000-0000-000074530000}"/>
    <cellStyle name="Comma [0] 8625" xfId="21297" hidden="1" xr:uid="{00000000-0005-0000-0000-000052530000}"/>
    <cellStyle name="Comma [0] 8626" xfId="21269" hidden="1" xr:uid="{00000000-0005-0000-0000-000036530000}"/>
    <cellStyle name="Comma [0] 8627" xfId="21336" hidden="1" xr:uid="{00000000-0005-0000-0000-000079530000}"/>
    <cellStyle name="Comma [0] 8628" xfId="21293" hidden="1" xr:uid="{00000000-0005-0000-0000-00004E530000}"/>
    <cellStyle name="Comma [0] 8629" xfId="21327" hidden="1" xr:uid="{00000000-0005-0000-0000-000070530000}"/>
    <cellStyle name="Comma [0] 863" xfId="3791" hidden="1" xr:uid="{00000000-0005-0000-0000-0000F00E0000}"/>
    <cellStyle name="Comma [0] 8630" xfId="21340" hidden="1" xr:uid="{00000000-0005-0000-0000-00007D530000}"/>
    <cellStyle name="Comma [0] 8631" xfId="21342" hidden="1" xr:uid="{00000000-0005-0000-0000-00007F530000}"/>
    <cellStyle name="Comma [0] 8632" xfId="21210" hidden="1" xr:uid="{00000000-0005-0000-0000-0000FB520000}"/>
    <cellStyle name="Comma [0] 8633" xfId="21330" hidden="1" xr:uid="{00000000-0005-0000-0000-000073530000}"/>
    <cellStyle name="Comma [0] 8634" xfId="21270" hidden="1" xr:uid="{00000000-0005-0000-0000-000037530000}"/>
    <cellStyle name="Comma [0] 8635" xfId="21304" hidden="1" xr:uid="{00000000-0005-0000-0000-000059530000}"/>
    <cellStyle name="Comma [0] 8636" xfId="21317" hidden="1" xr:uid="{00000000-0005-0000-0000-000066530000}"/>
    <cellStyle name="Comma [0] 8637" xfId="21345" hidden="1" xr:uid="{00000000-0005-0000-0000-000082530000}"/>
    <cellStyle name="Comma [0] 8638" xfId="21308" hidden="1" xr:uid="{00000000-0005-0000-0000-00005D530000}"/>
    <cellStyle name="Comma [0] 8639" xfId="21268" hidden="1" xr:uid="{00000000-0005-0000-0000-000035530000}"/>
    <cellStyle name="Comma [0] 864" xfId="3793" hidden="1" xr:uid="{00000000-0005-0000-0000-0000F20E0000}"/>
    <cellStyle name="Comma [0] 8640" xfId="21347" hidden="1" xr:uid="{00000000-0005-0000-0000-000084530000}"/>
    <cellStyle name="Comma [0] 8641" xfId="21349" hidden="1" xr:uid="{00000000-0005-0000-0000-000086530000}"/>
    <cellStyle name="Comma [0] 8642" xfId="21409" hidden="1" xr:uid="{00000000-0005-0000-0000-0000C2530000}"/>
    <cellStyle name="Comma [0] 8643" xfId="21428" hidden="1" xr:uid="{00000000-0005-0000-0000-0000D5530000}"/>
    <cellStyle name="Comma [0] 8644" xfId="21435" hidden="1" xr:uid="{00000000-0005-0000-0000-0000DC530000}"/>
    <cellStyle name="Comma [0] 8645" xfId="21442" hidden="1" xr:uid="{00000000-0005-0000-0000-0000E3530000}"/>
    <cellStyle name="Comma [0] 8646" xfId="21447" hidden="1" xr:uid="{00000000-0005-0000-0000-0000E8530000}"/>
    <cellStyle name="Comma [0] 8647" xfId="21434" hidden="1" xr:uid="{00000000-0005-0000-0000-0000DB530000}"/>
    <cellStyle name="Comma [0] 8648" xfId="21439" hidden="1" xr:uid="{00000000-0005-0000-0000-0000E0530000}"/>
    <cellStyle name="Comma [0] 8649" xfId="21451" hidden="1" xr:uid="{00000000-0005-0000-0000-0000EC530000}"/>
    <cellStyle name="Comma [0] 865" xfId="3146" hidden="1" xr:uid="{00000000-0005-0000-0000-00006B0C0000}"/>
    <cellStyle name="Comma [0] 8650" xfId="21453" hidden="1" xr:uid="{00000000-0005-0000-0000-0000EE530000}"/>
    <cellStyle name="Comma [0] 8651" xfId="21424" hidden="1" xr:uid="{00000000-0005-0000-0000-0000D1530000}"/>
    <cellStyle name="Comma [0] 8652" xfId="21413" hidden="1" xr:uid="{00000000-0005-0000-0000-0000C6530000}"/>
    <cellStyle name="Comma [0] 8653" xfId="21464" hidden="1" xr:uid="{00000000-0005-0000-0000-0000F9530000}"/>
    <cellStyle name="Comma [0] 8654" xfId="21473" hidden="1" xr:uid="{00000000-0005-0000-0000-000002540000}"/>
    <cellStyle name="Comma [0] 8655" xfId="21484" hidden="1" xr:uid="{00000000-0005-0000-0000-00000D540000}"/>
    <cellStyle name="Comma [0] 8656" xfId="21490" hidden="1" xr:uid="{00000000-0005-0000-0000-000013540000}"/>
    <cellStyle name="Comma [0] 8657" xfId="21472" hidden="1" xr:uid="{00000000-0005-0000-0000-000001540000}"/>
    <cellStyle name="Comma [0] 8658" xfId="21482" hidden="1" xr:uid="{00000000-0005-0000-0000-00000B540000}"/>
    <cellStyle name="Comma [0] 8659" xfId="21502" hidden="1" xr:uid="{00000000-0005-0000-0000-00001F540000}"/>
    <cellStyle name="Comma [0] 866" xfId="3102" hidden="1" xr:uid="{00000000-0005-0000-0000-00003F0C0000}"/>
    <cellStyle name="Comma [0] 8660" xfId="21504" hidden="1" xr:uid="{00000000-0005-0000-0000-000021540000}"/>
    <cellStyle name="Comma [0] 8661" xfId="21455" hidden="1" xr:uid="{00000000-0005-0000-0000-0000F0530000}"/>
    <cellStyle name="Comma [0] 8662" xfId="21416" hidden="1" xr:uid="{00000000-0005-0000-0000-0000C9530000}"/>
    <cellStyle name="Comma [0] 8663" xfId="21458" hidden="1" xr:uid="{00000000-0005-0000-0000-0000F3530000}"/>
    <cellStyle name="Comma [0] 8664" xfId="21421" hidden="1" xr:uid="{00000000-0005-0000-0000-0000CE530000}"/>
    <cellStyle name="Comma [0] 8665" xfId="21423" hidden="1" xr:uid="{00000000-0005-0000-0000-0000D0530000}"/>
    <cellStyle name="Comma [0] 8666" xfId="21509" hidden="1" xr:uid="{00000000-0005-0000-0000-000026540000}"/>
    <cellStyle name="Comma [0] 8667" xfId="21412" hidden="1" xr:uid="{00000000-0005-0000-0000-0000C5530000}"/>
    <cellStyle name="Comma [0] 8668" xfId="21420" hidden="1" xr:uid="{00000000-0005-0000-0000-0000CD530000}"/>
    <cellStyle name="Comma [0] 8669" xfId="21521" hidden="1" xr:uid="{00000000-0005-0000-0000-000032540000}"/>
    <cellStyle name="Comma [0] 867" xfId="3799" hidden="1" xr:uid="{00000000-0005-0000-0000-0000F80E0000}"/>
    <cellStyle name="Comma [0] 8670" xfId="21523" hidden="1" xr:uid="{00000000-0005-0000-0000-000034540000}"/>
    <cellStyle name="Comma [0] 8671" xfId="21512" hidden="1" xr:uid="{00000000-0005-0000-0000-000029540000}"/>
    <cellStyle name="Comma [0] 8672" xfId="21520" hidden="1" xr:uid="{00000000-0005-0000-0000-000031540000}"/>
    <cellStyle name="Comma [0] 8673" xfId="21418" hidden="1" xr:uid="{00000000-0005-0000-0000-0000CB530000}"/>
    <cellStyle name="Comma [0] 8674" xfId="21506" hidden="1" xr:uid="{00000000-0005-0000-0000-000023540000}"/>
    <cellStyle name="Comma [0] 8675" xfId="21539" hidden="1" xr:uid="{00000000-0005-0000-0000-000044540000}"/>
    <cellStyle name="Comma [0] 8676" xfId="21547" hidden="1" xr:uid="{00000000-0005-0000-0000-00004C540000}"/>
    <cellStyle name="Comma [0] 8677" xfId="21456" hidden="1" xr:uid="{00000000-0005-0000-0000-0000F1530000}"/>
    <cellStyle name="Comma [0] 8678" xfId="21535" hidden="1" xr:uid="{00000000-0005-0000-0000-000040540000}"/>
    <cellStyle name="Comma [0] 8679" xfId="21556" hidden="1" xr:uid="{00000000-0005-0000-0000-000055540000}"/>
    <cellStyle name="Comma [0] 868" xfId="3805" hidden="1" xr:uid="{00000000-0005-0000-0000-0000FE0E0000}"/>
    <cellStyle name="Comma [0] 8680" xfId="21558" hidden="1" xr:uid="{00000000-0005-0000-0000-000057540000}"/>
    <cellStyle name="Comma [0] 8681" xfId="21517" hidden="1" xr:uid="{00000000-0005-0000-0000-00002E540000}"/>
    <cellStyle name="Comma [0] 8682" xfId="21462" hidden="1" xr:uid="{00000000-0005-0000-0000-0000F7530000}"/>
    <cellStyle name="Comma [0] 8683" xfId="21515" hidden="1" xr:uid="{00000000-0005-0000-0000-00002C540000}"/>
    <cellStyle name="Comma [0] 8684" xfId="21499" hidden="1" xr:uid="{00000000-0005-0000-0000-00001C540000}"/>
    <cellStyle name="Comma [0] 8685" xfId="21495" hidden="1" xr:uid="{00000000-0005-0000-0000-000018540000}"/>
    <cellStyle name="Comma [0] 8686" xfId="21566" hidden="1" xr:uid="{00000000-0005-0000-0000-00005F540000}"/>
    <cellStyle name="Comma [0] 8687" xfId="21432" hidden="1" xr:uid="{00000000-0005-0000-0000-0000D9530000}"/>
    <cellStyle name="Comma [0] 8688" xfId="21425" hidden="1" xr:uid="{00000000-0005-0000-0000-0000D2530000}"/>
    <cellStyle name="Comma [0] 8689" xfId="21574" hidden="1" xr:uid="{00000000-0005-0000-0000-000067540000}"/>
    <cellStyle name="Comma [0] 869" xfId="3807" hidden="1" xr:uid="{00000000-0005-0000-0000-0000000F0000}"/>
    <cellStyle name="Comma [0] 8690" xfId="21576" hidden="1" xr:uid="{00000000-0005-0000-0000-000069540000}"/>
    <cellStyle name="Comma [0] 8691" xfId="21525" hidden="1" xr:uid="{00000000-0005-0000-0000-000036540000}"/>
    <cellStyle name="Comma [0] 8692" xfId="21501" hidden="1" xr:uid="{00000000-0005-0000-0000-00001E540000}"/>
    <cellStyle name="Comma [0] 8693" xfId="21536" hidden="1" xr:uid="{00000000-0005-0000-0000-000041540000}"/>
    <cellStyle name="Comma [0] 8694" xfId="21468" hidden="1" xr:uid="{00000000-0005-0000-0000-0000FD530000}"/>
    <cellStyle name="Comma [0] 8695" xfId="21538" hidden="1" xr:uid="{00000000-0005-0000-0000-000043540000}"/>
    <cellStyle name="Comma [0] 8696" xfId="21583" hidden="1" xr:uid="{00000000-0005-0000-0000-000070540000}"/>
    <cellStyle name="Comma [0] 8697" xfId="21526" hidden="1" xr:uid="{00000000-0005-0000-0000-000037540000}"/>
    <cellStyle name="Comma [0] 8698" xfId="21483" hidden="1" xr:uid="{00000000-0005-0000-0000-00000C540000}"/>
    <cellStyle name="Comma [0] 8699" xfId="21589" hidden="1" xr:uid="{00000000-0005-0000-0000-000076540000}"/>
    <cellStyle name="Comma [0] 87" xfId="2288" hidden="1" xr:uid="{00000000-0005-0000-0000-000011090000}"/>
    <cellStyle name="Comma [0] 870" xfId="3798" hidden="1" xr:uid="{00000000-0005-0000-0000-0000F70E0000}"/>
    <cellStyle name="Comma [0] 8700" xfId="21591" hidden="1" xr:uid="{00000000-0005-0000-0000-000078540000}"/>
    <cellStyle name="Comma [0] 8701" xfId="21544" hidden="1" xr:uid="{00000000-0005-0000-0000-000049540000}"/>
    <cellStyle name="Comma [0] 8702" xfId="21550" hidden="1" xr:uid="{00000000-0005-0000-0000-00004F540000}"/>
    <cellStyle name="Comma [0] 8703" xfId="21431" hidden="1" xr:uid="{00000000-0005-0000-0000-0000D8530000}"/>
    <cellStyle name="Comma [0] 8704" xfId="21500" hidden="1" xr:uid="{00000000-0005-0000-0000-00001D540000}"/>
    <cellStyle name="Comma [0] 8705" xfId="21508" hidden="1" xr:uid="{00000000-0005-0000-0000-000025540000}"/>
    <cellStyle name="Comma [0] 8706" xfId="21597" hidden="1" xr:uid="{00000000-0005-0000-0000-00007E540000}"/>
    <cellStyle name="Comma [0] 8707" xfId="21511" hidden="1" xr:uid="{00000000-0005-0000-0000-000028540000}"/>
    <cellStyle name="Comma [0] 8708" xfId="21471" hidden="1" xr:uid="{00000000-0005-0000-0000-000000540000}"/>
    <cellStyle name="Comma [0] 8709" xfId="21602" hidden="1" xr:uid="{00000000-0005-0000-0000-000083540000}"/>
    <cellStyle name="Comma [0] 871" xfId="3803" hidden="1" xr:uid="{00000000-0005-0000-0000-0000FC0E0000}"/>
    <cellStyle name="Comma [0] 8710" xfId="21604" hidden="1" xr:uid="{00000000-0005-0000-0000-000085540000}"/>
    <cellStyle name="Comma [0] 8711" xfId="21563" hidden="1" xr:uid="{00000000-0005-0000-0000-00005C540000}"/>
    <cellStyle name="Comma [0] 8712" xfId="21569" hidden="1" xr:uid="{00000000-0005-0000-0000-000062540000}"/>
    <cellStyle name="Comma [0] 8713" xfId="21470" hidden="1" xr:uid="{00000000-0005-0000-0000-0000FF530000}"/>
    <cellStyle name="Comma [0] 8714" xfId="21551" hidden="1" xr:uid="{00000000-0005-0000-0000-000050540000}"/>
    <cellStyle name="Comma [0] 8715" xfId="21530" hidden="1" xr:uid="{00000000-0005-0000-0000-00003B540000}"/>
    <cellStyle name="Comma [0] 8716" xfId="21608" hidden="1" xr:uid="{00000000-0005-0000-0000-000089540000}"/>
    <cellStyle name="Comma [0] 8717" xfId="21549" hidden="1" xr:uid="{00000000-0005-0000-0000-00004E540000}"/>
    <cellStyle name="Comma [0] 8718" xfId="21487" hidden="1" xr:uid="{00000000-0005-0000-0000-000010540000}"/>
    <cellStyle name="Comma [0] 8719" xfId="21615" hidden="1" xr:uid="{00000000-0005-0000-0000-000090540000}"/>
    <cellStyle name="Comma [0] 872" xfId="3809" hidden="1" xr:uid="{00000000-0005-0000-0000-0000020F0000}"/>
    <cellStyle name="Comma [0] 8720" xfId="21617" hidden="1" xr:uid="{00000000-0005-0000-0000-000092540000}"/>
    <cellStyle name="Comma [0] 8721" xfId="21581" hidden="1" xr:uid="{00000000-0005-0000-0000-00006E540000}"/>
    <cellStyle name="Comma [0] 8722" xfId="21586" hidden="1" xr:uid="{00000000-0005-0000-0000-000073540000}"/>
    <cellStyle name="Comma [0] 8723" xfId="21415" hidden="1" xr:uid="{00000000-0005-0000-0000-0000C8530000}"/>
    <cellStyle name="Comma [0] 8724" xfId="21570" hidden="1" xr:uid="{00000000-0005-0000-0000-000063540000}"/>
    <cellStyle name="Comma [0] 8725" xfId="21475" hidden="1" xr:uid="{00000000-0005-0000-0000-000004540000}"/>
    <cellStyle name="Comma [0] 8726" xfId="21621" hidden="1" xr:uid="{00000000-0005-0000-0000-000096540000}"/>
    <cellStyle name="Comma [0] 8727" xfId="21568" hidden="1" xr:uid="{00000000-0005-0000-0000-000061540000}"/>
    <cellStyle name="Comma [0] 8728" xfId="21507" hidden="1" xr:uid="{00000000-0005-0000-0000-000024540000}"/>
    <cellStyle name="Comma [0] 8729" xfId="21625" hidden="1" xr:uid="{00000000-0005-0000-0000-00009A540000}"/>
    <cellStyle name="Comma [0] 873" xfId="3811" hidden="1" xr:uid="{00000000-0005-0000-0000-0000040F0000}"/>
    <cellStyle name="Comma [0] 8730" xfId="21627" hidden="1" xr:uid="{00000000-0005-0000-0000-00009C540000}"/>
    <cellStyle name="Comma [0] 8731" xfId="21595" hidden="1" xr:uid="{00000000-0005-0000-0000-00007C540000}"/>
    <cellStyle name="Comma [0] 8732" xfId="21599" hidden="1" xr:uid="{00000000-0005-0000-0000-000080540000}"/>
    <cellStyle name="Comma [0] 8733" xfId="21489" hidden="1" xr:uid="{00000000-0005-0000-0000-000012540000}"/>
    <cellStyle name="Comma [0] 8734" xfId="21587" hidden="1" xr:uid="{00000000-0005-0000-0000-000074540000}"/>
    <cellStyle name="Comma [0] 8735" xfId="21479" hidden="1" xr:uid="{00000000-0005-0000-0000-000008540000}"/>
    <cellStyle name="Comma [0] 8736" xfId="21631" hidden="1" xr:uid="{00000000-0005-0000-0000-0000A0540000}"/>
    <cellStyle name="Comma [0] 8737" xfId="21585" hidden="1" xr:uid="{00000000-0005-0000-0000-000072540000}"/>
    <cellStyle name="Comma [0] 8738" xfId="21554" hidden="1" xr:uid="{00000000-0005-0000-0000-000053540000}"/>
    <cellStyle name="Comma [0] 8739" xfId="21635" hidden="1" xr:uid="{00000000-0005-0000-0000-0000A4540000}"/>
    <cellStyle name="Comma [0] 874" xfId="3103" hidden="1" xr:uid="{00000000-0005-0000-0000-0000400C0000}"/>
    <cellStyle name="Comma [0] 8740" xfId="21637" hidden="1" xr:uid="{00000000-0005-0000-0000-0000A6540000}"/>
    <cellStyle name="Comma [0] 8741" xfId="21623" hidden="1" xr:uid="{00000000-0005-0000-0000-000098540000}"/>
    <cellStyle name="Comma [0] 8742" xfId="21610" hidden="1" xr:uid="{00000000-0005-0000-0000-00008B540000}"/>
    <cellStyle name="Comma [0] 8743" xfId="21634" hidden="1" xr:uid="{00000000-0005-0000-0000-0000A3540000}"/>
    <cellStyle name="Comma [0] 8744" xfId="21600" hidden="1" xr:uid="{00000000-0005-0000-0000-000081540000}"/>
    <cellStyle name="Comma [0] 8745" xfId="21572" hidden="1" xr:uid="{00000000-0005-0000-0000-000065540000}"/>
    <cellStyle name="Comma [0] 8746" xfId="21639" hidden="1" xr:uid="{00000000-0005-0000-0000-0000A8540000}"/>
    <cellStyle name="Comma [0] 8747" xfId="21596" hidden="1" xr:uid="{00000000-0005-0000-0000-00007D540000}"/>
    <cellStyle name="Comma [0] 8748" xfId="21630" hidden="1" xr:uid="{00000000-0005-0000-0000-00009F540000}"/>
    <cellStyle name="Comma [0] 8749" xfId="21643" hidden="1" xr:uid="{00000000-0005-0000-0000-0000AC540000}"/>
    <cellStyle name="Comma [0] 875" xfId="3081" hidden="1" xr:uid="{00000000-0005-0000-0000-00002A0C0000}"/>
    <cellStyle name="Comma [0] 8750" xfId="21645" hidden="1" xr:uid="{00000000-0005-0000-0000-0000AE540000}"/>
    <cellStyle name="Comma [0] 8751" xfId="21513" hidden="1" xr:uid="{00000000-0005-0000-0000-00002A540000}"/>
    <cellStyle name="Comma [0] 8752" xfId="21633" hidden="1" xr:uid="{00000000-0005-0000-0000-0000A2540000}"/>
    <cellStyle name="Comma [0] 8753" xfId="21573" hidden="1" xr:uid="{00000000-0005-0000-0000-000066540000}"/>
    <cellStyle name="Comma [0] 8754" xfId="21607" hidden="1" xr:uid="{00000000-0005-0000-0000-000088540000}"/>
    <cellStyle name="Comma [0] 8755" xfId="21620" hidden="1" xr:uid="{00000000-0005-0000-0000-000095540000}"/>
    <cellStyle name="Comma [0] 8756" xfId="21648" hidden="1" xr:uid="{00000000-0005-0000-0000-0000B1540000}"/>
    <cellStyle name="Comma [0] 8757" xfId="21611" hidden="1" xr:uid="{00000000-0005-0000-0000-00008C540000}"/>
    <cellStyle name="Comma [0] 8758" xfId="21571" hidden="1" xr:uid="{00000000-0005-0000-0000-000064540000}"/>
    <cellStyle name="Comma [0] 8759" xfId="21651" hidden="1" xr:uid="{00000000-0005-0000-0000-0000B4540000}"/>
    <cellStyle name="Comma [0] 876" xfId="3822" hidden="1" xr:uid="{00000000-0005-0000-0000-00000F0F0000}"/>
    <cellStyle name="Comma [0] 8760" xfId="21653" hidden="1" xr:uid="{00000000-0005-0000-0000-0000B6540000}"/>
    <cellStyle name="Comma [0] 8761" xfId="21372" hidden="1" xr:uid="{00000000-0005-0000-0000-00009D530000}"/>
    <cellStyle name="Comma [0] 8762" xfId="21354" hidden="1" xr:uid="{00000000-0005-0000-0000-00008B530000}"/>
    <cellStyle name="Comma [0] 8763" xfId="21657" hidden="1" xr:uid="{00000000-0005-0000-0000-0000BA540000}"/>
    <cellStyle name="Comma [0] 8764" xfId="21664" hidden="1" xr:uid="{00000000-0005-0000-0000-0000C1540000}"/>
    <cellStyle name="Comma [0] 8765" xfId="21666" hidden="1" xr:uid="{00000000-0005-0000-0000-0000C3540000}"/>
    <cellStyle name="Comma [0] 8766" xfId="21656" hidden="1" xr:uid="{00000000-0005-0000-0000-0000B9540000}"/>
    <cellStyle name="Comma [0] 8767" xfId="21662" hidden="1" xr:uid="{00000000-0005-0000-0000-0000BF540000}"/>
    <cellStyle name="Comma [0] 8768" xfId="21669" hidden="1" xr:uid="{00000000-0005-0000-0000-0000C6540000}"/>
    <cellStyle name="Comma [0] 8769" xfId="21671" hidden="1" xr:uid="{00000000-0005-0000-0000-0000C8540000}"/>
    <cellStyle name="Comma [0] 877" xfId="3831" hidden="1" xr:uid="{00000000-0005-0000-0000-0000180F0000}"/>
    <cellStyle name="Comma [0] 8770" xfId="21446" hidden="1" xr:uid="{00000000-0005-0000-0000-0000E7530000}"/>
    <cellStyle name="Comma [0] 8771" xfId="21402" hidden="1" xr:uid="{00000000-0005-0000-0000-0000BB530000}"/>
    <cellStyle name="Comma [0] 8772" xfId="21682" hidden="1" xr:uid="{00000000-0005-0000-0000-0000D3540000}"/>
    <cellStyle name="Comma [0] 8773" xfId="21691" hidden="1" xr:uid="{00000000-0005-0000-0000-0000DC540000}"/>
    <cellStyle name="Comma [0] 8774" xfId="21702" hidden="1" xr:uid="{00000000-0005-0000-0000-0000E7540000}"/>
    <cellStyle name="Comma [0] 8775" xfId="21708" hidden="1" xr:uid="{00000000-0005-0000-0000-0000ED540000}"/>
    <cellStyle name="Comma [0] 8776" xfId="21690" hidden="1" xr:uid="{00000000-0005-0000-0000-0000DB540000}"/>
    <cellStyle name="Comma [0] 8777" xfId="21700" hidden="1" xr:uid="{00000000-0005-0000-0000-0000E5540000}"/>
    <cellStyle name="Comma [0] 8778" xfId="21720" hidden="1" xr:uid="{00000000-0005-0000-0000-0000F9540000}"/>
    <cellStyle name="Comma [0] 8779" xfId="21722" hidden="1" xr:uid="{00000000-0005-0000-0000-0000FB540000}"/>
    <cellStyle name="Comma [0] 878" xfId="3842" hidden="1" xr:uid="{00000000-0005-0000-0000-0000230F0000}"/>
    <cellStyle name="Comma [0] 8780" xfId="21673" hidden="1" xr:uid="{00000000-0005-0000-0000-0000CA540000}"/>
    <cellStyle name="Comma [0] 8781" xfId="21367" hidden="1" xr:uid="{00000000-0005-0000-0000-000098530000}"/>
    <cellStyle name="Comma [0] 8782" xfId="21676" hidden="1" xr:uid="{00000000-0005-0000-0000-0000CD540000}"/>
    <cellStyle name="Comma [0] 8783" xfId="21401" hidden="1" xr:uid="{00000000-0005-0000-0000-0000BA530000}"/>
    <cellStyle name="Comma [0] 8784" xfId="21400" hidden="1" xr:uid="{00000000-0005-0000-0000-0000B9530000}"/>
    <cellStyle name="Comma [0] 8785" xfId="21727" hidden="1" xr:uid="{00000000-0005-0000-0000-000000550000}"/>
    <cellStyle name="Comma [0] 8786" xfId="21369" hidden="1" xr:uid="{00000000-0005-0000-0000-00009A530000}"/>
    <cellStyle name="Comma [0] 8787" xfId="21403" hidden="1" xr:uid="{00000000-0005-0000-0000-0000BC530000}"/>
    <cellStyle name="Comma [0] 8788" xfId="21739" hidden="1" xr:uid="{00000000-0005-0000-0000-00000C550000}"/>
    <cellStyle name="Comma [0] 8789" xfId="21741" hidden="1" xr:uid="{00000000-0005-0000-0000-00000E550000}"/>
    <cellStyle name="Comma [0] 879" xfId="3848" hidden="1" xr:uid="{00000000-0005-0000-0000-0000290F0000}"/>
    <cellStyle name="Comma [0] 8790" xfId="21730" hidden="1" xr:uid="{00000000-0005-0000-0000-000003550000}"/>
    <cellStyle name="Comma [0] 8791" xfId="21738" hidden="1" xr:uid="{00000000-0005-0000-0000-00000B550000}"/>
    <cellStyle name="Comma [0] 8792" xfId="21365" hidden="1" xr:uid="{00000000-0005-0000-0000-000096530000}"/>
    <cellStyle name="Comma [0] 8793" xfId="21724" hidden="1" xr:uid="{00000000-0005-0000-0000-0000FD540000}"/>
    <cellStyle name="Comma [0] 8794" xfId="21757" hidden="1" xr:uid="{00000000-0005-0000-0000-00001E550000}"/>
    <cellStyle name="Comma [0] 8795" xfId="21765" hidden="1" xr:uid="{00000000-0005-0000-0000-000026550000}"/>
    <cellStyle name="Comma [0] 8796" xfId="21674" hidden="1" xr:uid="{00000000-0005-0000-0000-0000CB540000}"/>
    <cellStyle name="Comma [0] 8797" xfId="21753" hidden="1" xr:uid="{00000000-0005-0000-0000-00001A550000}"/>
    <cellStyle name="Comma [0] 8798" xfId="21774" hidden="1" xr:uid="{00000000-0005-0000-0000-00002F550000}"/>
    <cellStyle name="Comma [0] 8799" xfId="21776" hidden="1" xr:uid="{00000000-0005-0000-0000-000031550000}"/>
    <cellStyle name="Comma [0] 88" xfId="2245" hidden="1" xr:uid="{00000000-0005-0000-0000-0000E6080000}"/>
    <cellStyle name="Comma [0] 880" xfId="3830" hidden="1" xr:uid="{00000000-0005-0000-0000-0000170F0000}"/>
    <cellStyle name="Comma [0] 8800" xfId="21735" hidden="1" xr:uid="{00000000-0005-0000-0000-000008550000}"/>
    <cellStyle name="Comma [0] 8801" xfId="21680" hidden="1" xr:uid="{00000000-0005-0000-0000-0000D1540000}"/>
    <cellStyle name="Comma [0] 8802" xfId="21733" hidden="1" xr:uid="{00000000-0005-0000-0000-000006550000}"/>
    <cellStyle name="Comma [0] 8803" xfId="21717" hidden="1" xr:uid="{00000000-0005-0000-0000-0000F6540000}"/>
    <cellStyle name="Comma [0] 8804" xfId="21713" hidden="1" xr:uid="{00000000-0005-0000-0000-0000F2540000}"/>
    <cellStyle name="Comma [0] 8805" xfId="21784" hidden="1" xr:uid="{00000000-0005-0000-0000-000039550000}"/>
    <cellStyle name="Comma [0] 8806" xfId="21357" hidden="1" xr:uid="{00000000-0005-0000-0000-00008E530000}"/>
    <cellStyle name="Comma [0] 8807" xfId="21445" hidden="1" xr:uid="{00000000-0005-0000-0000-0000E6530000}"/>
    <cellStyle name="Comma [0] 8808" xfId="21792" hidden="1" xr:uid="{00000000-0005-0000-0000-000041550000}"/>
    <cellStyle name="Comma [0] 8809" xfId="21794" hidden="1" xr:uid="{00000000-0005-0000-0000-000043550000}"/>
    <cellStyle name="Comma [0] 881" xfId="3840" hidden="1" xr:uid="{00000000-0005-0000-0000-0000210F0000}"/>
    <cellStyle name="Comma [0] 8810" xfId="21743" hidden="1" xr:uid="{00000000-0005-0000-0000-000010550000}"/>
    <cellStyle name="Comma [0] 8811" xfId="21719" hidden="1" xr:uid="{00000000-0005-0000-0000-0000F8540000}"/>
    <cellStyle name="Comma [0] 8812" xfId="21754" hidden="1" xr:uid="{00000000-0005-0000-0000-00001B550000}"/>
    <cellStyle name="Comma [0] 8813" xfId="21686" hidden="1" xr:uid="{00000000-0005-0000-0000-0000D7540000}"/>
    <cellStyle name="Comma [0] 8814" xfId="21756" hidden="1" xr:uid="{00000000-0005-0000-0000-00001D550000}"/>
    <cellStyle name="Comma [0] 8815" xfId="21801" hidden="1" xr:uid="{00000000-0005-0000-0000-00004A550000}"/>
    <cellStyle name="Comma [0] 8816" xfId="21744" hidden="1" xr:uid="{00000000-0005-0000-0000-000011550000}"/>
    <cellStyle name="Comma [0] 8817" xfId="21701" hidden="1" xr:uid="{00000000-0005-0000-0000-0000E6540000}"/>
    <cellStyle name="Comma [0] 8818" xfId="21807" hidden="1" xr:uid="{00000000-0005-0000-0000-000050550000}"/>
    <cellStyle name="Comma [0] 8819" xfId="21809" hidden="1" xr:uid="{00000000-0005-0000-0000-000052550000}"/>
    <cellStyle name="Comma [0] 882" xfId="3860" hidden="1" xr:uid="{00000000-0005-0000-0000-0000350F0000}"/>
    <cellStyle name="Comma [0] 8820" xfId="21762" hidden="1" xr:uid="{00000000-0005-0000-0000-000023550000}"/>
    <cellStyle name="Comma [0] 8821" xfId="21768" hidden="1" xr:uid="{00000000-0005-0000-0000-000029550000}"/>
    <cellStyle name="Comma [0] 8822" xfId="21394" hidden="1" xr:uid="{00000000-0005-0000-0000-0000B3530000}"/>
    <cellStyle name="Comma [0] 8823" xfId="21718" hidden="1" xr:uid="{00000000-0005-0000-0000-0000F7540000}"/>
    <cellStyle name="Comma [0] 8824" xfId="21726" hidden="1" xr:uid="{00000000-0005-0000-0000-0000FF540000}"/>
    <cellStyle name="Comma [0] 8825" xfId="21815" hidden="1" xr:uid="{00000000-0005-0000-0000-000058550000}"/>
    <cellStyle name="Comma [0] 8826" xfId="21729" hidden="1" xr:uid="{00000000-0005-0000-0000-000002550000}"/>
    <cellStyle name="Comma [0] 8827" xfId="21689" hidden="1" xr:uid="{00000000-0005-0000-0000-0000DA540000}"/>
    <cellStyle name="Comma [0] 8828" xfId="21820" hidden="1" xr:uid="{00000000-0005-0000-0000-00005D550000}"/>
    <cellStyle name="Comma [0] 8829" xfId="21822" hidden="1" xr:uid="{00000000-0005-0000-0000-00005F550000}"/>
    <cellStyle name="Comma [0] 883" xfId="3862" hidden="1" xr:uid="{00000000-0005-0000-0000-0000370F0000}"/>
    <cellStyle name="Comma [0] 8830" xfId="21781" hidden="1" xr:uid="{00000000-0005-0000-0000-000036550000}"/>
    <cellStyle name="Comma [0] 8831" xfId="21787" hidden="1" xr:uid="{00000000-0005-0000-0000-00003C550000}"/>
    <cellStyle name="Comma [0] 8832" xfId="21688" hidden="1" xr:uid="{00000000-0005-0000-0000-0000D9540000}"/>
    <cellStyle name="Comma [0] 8833" xfId="21769" hidden="1" xr:uid="{00000000-0005-0000-0000-00002A550000}"/>
    <cellStyle name="Comma [0] 8834" xfId="21748" hidden="1" xr:uid="{00000000-0005-0000-0000-000015550000}"/>
    <cellStyle name="Comma [0] 8835" xfId="21826" hidden="1" xr:uid="{00000000-0005-0000-0000-000063550000}"/>
    <cellStyle name="Comma [0] 8836" xfId="21767" hidden="1" xr:uid="{00000000-0005-0000-0000-000028550000}"/>
    <cellStyle name="Comma [0] 8837" xfId="21705" hidden="1" xr:uid="{00000000-0005-0000-0000-0000EA540000}"/>
    <cellStyle name="Comma [0] 8838" xfId="21833" hidden="1" xr:uid="{00000000-0005-0000-0000-00006A550000}"/>
    <cellStyle name="Comma [0] 8839" xfId="21835" hidden="1" xr:uid="{00000000-0005-0000-0000-00006C550000}"/>
    <cellStyle name="Comma [0] 884" xfId="3813" hidden="1" xr:uid="{00000000-0005-0000-0000-0000060F0000}"/>
    <cellStyle name="Comma [0] 8840" xfId="21799" hidden="1" xr:uid="{00000000-0005-0000-0000-000048550000}"/>
    <cellStyle name="Comma [0] 8841" xfId="21804" hidden="1" xr:uid="{00000000-0005-0000-0000-00004D550000}"/>
    <cellStyle name="Comma [0] 8842" xfId="21368" hidden="1" xr:uid="{00000000-0005-0000-0000-000099530000}"/>
    <cellStyle name="Comma [0] 8843" xfId="21788" hidden="1" xr:uid="{00000000-0005-0000-0000-00003D550000}"/>
    <cellStyle name="Comma [0] 8844" xfId="21693" hidden="1" xr:uid="{00000000-0005-0000-0000-0000DE540000}"/>
    <cellStyle name="Comma [0] 8845" xfId="21839" hidden="1" xr:uid="{00000000-0005-0000-0000-000070550000}"/>
    <cellStyle name="Comma [0] 8846" xfId="21786" hidden="1" xr:uid="{00000000-0005-0000-0000-00003B550000}"/>
    <cellStyle name="Comma [0] 8847" xfId="21725" hidden="1" xr:uid="{00000000-0005-0000-0000-0000FE540000}"/>
    <cellStyle name="Comma [0] 8848" xfId="21843" hidden="1" xr:uid="{00000000-0005-0000-0000-000074550000}"/>
    <cellStyle name="Comma [0] 8849" xfId="21845" hidden="1" xr:uid="{00000000-0005-0000-0000-000076550000}"/>
    <cellStyle name="Comma [0] 885" xfId="3069" hidden="1" xr:uid="{00000000-0005-0000-0000-00001E0C0000}"/>
    <cellStyle name="Comma [0] 8850" xfId="21813" hidden="1" xr:uid="{00000000-0005-0000-0000-000056550000}"/>
    <cellStyle name="Comma [0] 8851" xfId="21817" hidden="1" xr:uid="{00000000-0005-0000-0000-00005A550000}"/>
    <cellStyle name="Comma [0] 8852" xfId="21707" hidden="1" xr:uid="{00000000-0005-0000-0000-0000EC540000}"/>
    <cellStyle name="Comma [0] 8853" xfId="21805" hidden="1" xr:uid="{00000000-0005-0000-0000-00004E550000}"/>
    <cellStyle name="Comma [0] 8854" xfId="21697" hidden="1" xr:uid="{00000000-0005-0000-0000-0000E2540000}"/>
    <cellStyle name="Comma [0] 8855" xfId="21849" hidden="1" xr:uid="{00000000-0005-0000-0000-00007A550000}"/>
    <cellStyle name="Comma [0] 8856" xfId="21803" hidden="1" xr:uid="{00000000-0005-0000-0000-00004C550000}"/>
    <cellStyle name="Comma [0] 8857" xfId="21772" hidden="1" xr:uid="{00000000-0005-0000-0000-00002D550000}"/>
    <cellStyle name="Comma [0] 8858" xfId="21853" hidden="1" xr:uid="{00000000-0005-0000-0000-00007E550000}"/>
    <cellStyle name="Comma [0] 8859" xfId="21855" hidden="1" xr:uid="{00000000-0005-0000-0000-000080550000}"/>
    <cellStyle name="Comma [0] 886" xfId="3816" hidden="1" xr:uid="{00000000-0005-0000-0000-0000090F0000}"/>
    <cellStyle name="Comma [0] 8860" xfId="21841" hidden="1" xr:uid="{00000000-0005-0000-0000-000072550000}"/>
    <cellStyle name="Comma [0] 8861" xfId="21828" hidden="1" xr:uid="{00000000-0005-0000-0000-000065550000}"/>
    <cellStyle name="Comma [0] 8862" xfId="21852" hidden="1" xr:uid="{00000000-0005-0000-0000-00007D550000}"/>
    <cellStyle name="Comma [0] 8863" xfId="21818" hidden="1" xr:uid="{00000000-0005-0000-0000-00005B550000}"/>
    <cellStyle name="Comma [0] 8864" xfId="21790" hidden="1" xr:uid="{00000000-0005-0000-0000-00003F550000}"/>
    <cellStyle name="Comma [0] 8865" xfId="21857" hidden="1" xr:uid="{00000000-0005-0000-0000-000082550000}"/>
    <cellStyle name="Comma [0] 8866" xfId="21814" hidden="1" xr:uid="{00000000-0005-0000-0000-000057550000}"/>
    <cellStyle name="Comma [0] 8867" xfId="21848" hidden="1" xr:uid="{00000000-0005-0000-0000-000079550000}"/>
    <cellStyle name="Comma [0] 8868" xfId="21861" hidden="1" xr:uid="{00000000-0005-0000-0000-000086550000}"/>
    <cellStyle name="Comma [0] 8869" xfId="21863" hidden="1" xr:uid="{00000000-0005-0000-0000-000088550000}"/>
    <cellStyle name="Comma [0] 887" xfId="3080" hidden="1" xr:uid="{00000000-0005-0000-0000-0000290C0000}"/>
    <cellStyle name="Comma [0] 8870" xfId="21731" hidden="1" xr:uid="{00000000-0005-0000-0000-000004550000}"/>
    <cellStyle name="Comma [0] 8871" xfId="21851" hidden="1" xr:uid="{00000000-0005-0000-0000-00007C550000}"/>
    <cellStyle name="Comma [0] 8872" xfId="21791" hidden="1" xr:uid="{00000000-0005-0000-0000-000040550000}"/>
    <cellStyle name="Comma [0] 8873" xfId="21825" hidden="1" xr:uid="{00000000-0005-0000-0000-000062550000}"/>
    <cellStyle name="Comma [0] 8874" xfId="21838" hidden="1" xr:uid="{00000000-0005-0000-0000-00006F550000}"/>
    <cellStyle name="Comma [0] 8875" xfId="21866" hidden="1" xr:uid="{00000000-0005-0000-0000-00008B550000}"/>
    <cellStyle name="Comma [0] 8876" xfId="21829" hidden="1" xr:uid="{00000000-0005-0000-0000-000066550000}"/>
    <cellStyle name="Comma [0] 8877" xfId="21789" hidden="1" xr:uid="{00000000-0005-0000-0000-00003E550000}"/>
    <cellStyle name="Comma [0] 8878" xfId="21868" hidden="1" xr:uid="{00000000-0005-0000-0000-00008D550000}"/>
    <cellStyle name="Comma [0] 8879" xfId="21870" hidden="1" xr:uid="{00000000-0005-0000-0000-00008F550000}"/>
    <cellStyle name="Comma [0] 888" xfId="3079" hidden="1" xr:uid="{00000000-0005-0000-0000-0000280C0000}"/>
    <cellStyle name="Comma [0] 8880" xfId="21382" hidden="1" xr:uid="{00000000-0005-0000-0000-0000A7530000}"/>
    <cellStyle name="Comma [0] 8881" xfId="21379" hidden="1" xr:uid="{00000000-0005-0000-0000-0000A4530000}"/>
    <cellStyle name="Comma [0] 8882" xfId="21876" hidden="1" xr:uid="{00000000-0005-0000-0000-000095550000}"/>
    <cellStyle name="Comma [0] 8883" xfId="21882" hidden="1" xr:uid="{00000000-0005-0000-0000-00009B550000}"/>
    <cellStyle name="Comma [0] 8884" xfId="21884" hidden="1" xr:uid="{00000000-0005-0000-0000-00009D550000}"/>
    <cellStyle name="Comma [0] 8885" xfId="21875" hidden="1" xr:uid="{00000000-0005-0000-0000-000094550000}"/>
    <cellStyle name="Comma [0] 8886" xfId="21880" hidden="1" xr:uid="{00000000-0005-0000-0000-000099550000}"/>
    <cellStyle name="Comma [0] 8887" xfId="21886" hidden="1" xr:uid="{00000000-0005-0000-0000-00009F550000}"/>
    <cellStyle name="Comma [0] 8888" xfId="21888" hidden="1" xr:uid="{00000000-0005-0000-0000-0000A1550000}"/>
    <cellStyle name="Comma [0] 8889" xfId="21405" hidden="1" xr:uid="{00000000-0005-0000-0000-0000BE530000}"/>
    <cellStyle name="Comma [0] 889" xfId="3867" hidden="1" xr:uid="{00000000-0005-0000-0000-00003C0F0000}"/>
    <cellStyle name="Comma [0] 8890" xfId="21407" hidden="1" xr:uid="{00000000-0005-0000-0000-0000C0530000}"/>
    <cellStyle name="Comma [0] 8891" xfId="21899" hidden="1" xr:uid="{00000000-0005-0000-0000-0000AC550000}"/>
    <cellStyle name="Comma [0] 8892" xfId="21908" hidden="1" xr:uid="{00000000-0005-0000-0000-0000B5550000}"/>
    <cellStyle name="Comma [0] 8893" xfId="21919" hidden="1" xr:uid="{00000000-0005-0000-0000-0000C0550000}"/>
    <cellStyle name="Comma [0] 8894" xfId="21925" hidden="1" xr:uid="{00000000-0005-0000-0000-0000C6550000}"/>
    <cellStyle name="Comma [0] 8895" xfId="21907" hidden="1" xr:uid="{00000000-0005-0000-0000-0000B4550000}"/>
    <cellStyle name="Comma [0] 8896" xfId="21917" hidden="1" xr:uid="{00000000-0005-0000-0000-0000BE550000}"/>
    <cellStyle name="Comma [0] 8897" xfId="21937" hidden="1" xr:uid="{00000000-0005-0000-0000-0000D2550000}"/>
    <cellStyle name="Comma [0] 8898" xfId="21939" hidden="1" xr:uid="{00000000-0005-0000-0000-0000D4550000}"/>
    <cellStyle name="Comma [0] 8899" xfId="21890" hidden="1" xr:uid="{00000000-0005-0000-0000-0000A3550000}"/>
    <cellStyle name="Comma [0] 89" xfId="2351" hidden="1" xr:uid="{00000000-0005-0000-0000-000050090000}"/>
    <cellStyle name="Comma [0] 890" xfId="3155" hidden="1" xr:uid="{00000000-0005-0000-0000-0000740C0000}"/>
    <cellStyle name="Comma [0] 8900" xfId="21387" hidden="1" xr:uid="{00000000-0005-0000-0000-0000AC530000}"/>
    <cellStyle name="Comma [0] 8901" xfId="21893" hidden="1" xr:uid="{00000000-0005-0000-0000-0000A6550000}"/>
    <cellStyle name="Comma [0] 8902" xfId="21392" hidden="1" xr:uid="{00000000-0005-0000-0000-0000B1530000}"/>
    <cellStyle name="Comma [0] 8903" xfId="21376" hidden="1" xr:uid="{00000000-0005-0000-0000-0000A1530000}"/>
    <cellStyle name="Comma [0] 8904" xfId="21944" hidden="1" xr:uid="{00000000-0005-0000-0000-0000D9550000}"/>
    <cellStyle name="Comma [0] 8905" xfId="21385" hidden="1" xr:uid="{00000000-0005-0000-0000-0000AA530000}"/>
    <cellStyle name="Comma [0] 8906" xfId="21406" hidden="1" xr:uid="{00000000-0005-0000-0000-0000BF530000}"/>
    <cellStyle name="Comma [0] 8907" xfId="21956" hidden="1" xr:uid="{00000000-0005-0000-0000-0000E5550000}"/>
    <cellStyle name="Comma [0] 8908" xfId="21958" hidden="1" xr:uid="{00000000-0005-0000-0000-0000E7550000}"/>
    <cellStyle name="Comma [0] 8909" xfId="21947" hidden="1" xr:uid="{00000000-0005-0000-0000-0000DC550000}"/>
    <cellStyle name="Comma [0] 891" xfId="3356" hidden="1" xr:uid="{00000000-0005-0000-0000-00003D0D0000}"/>
    <cellStyle name="Comma [0] 8910" xfId="21955" hidden="1" xr:uid="{00000000-0005-0000-0000-0000E4550000}"/>
    <cellStyle name="Comma [0] 8911" xfId="21389" hidden="1" xr:uid="{00000000-0005-0000-0000-0000AE530000}"/>
    <cellStyle name="Comma [0] 8912" xfId="21941" hidden="1" xr:uid="{00000000-0005-0000-0000-0000D6550000}"/>
    <cellStyle name="Comma [0] 8913" xfId="21974" hidden="1" xr:uid="{00000000-0005-0000-0000-0000F7550000}"/>
    <cellStyle name="Comma [0] 8914" xfId="21982" hidden="1" xr:uid="{00000000-0005-0000-0000-0000FF550000}"/>
    <cellStyle name="Comma [0] 8915" xfId="21891" hidden="1" xr:uid="{00000000-0005-0000-0000-0000A4550000}"/>
    <cellStyle name="Comma [0] 8916" xfId="21970" hidden="1" xr:uid="{00000000-0005-0000-0000-0000F3550000}"/>
    <cellStyle name="Comma [0] 8917" xfId="21991" hidden="1" xr:uid="{00000000-0005-0000-0000-000008560000}"/>
    <cellStyle name="Comma [0] 8918" xfId="21993" hidden="1" xr:uid="{00000000-0005-0000-0000-00000A560000}"/>
    <cellStyle name="Comma [0] 8919" xfId="21952" hidden="1" xr:uid="{00000000-0005-0000-0000-0000E1550000}"/>
    <cellStyle name="Comma [0] 892" xfId="3879" hidden="1" xr:uid="{00000000-0005-0000-0000-0000480F0000}"/>
    <cellStyle name="Comma [0] 8920" xfId="21897" hidden="1" xr:uid="{00000000-0005-0000-0000-0000AA550000}"/>
    <cellStyle name="Comma [0] 8921" xfId="21950" hidden="1" xr:uid="{00000000-0005-0000-0000-0000DF550000}"/>
    <cellStyle name="Comma [0] 8922" xfId="21934" hidden="1" xr:uid="{00000000-0005-0000-0000-0000CF550000}"/>
    <cellStyle name="Comma [0] 8923" xfId="21930" hidden="1" xr:uid="{00000000-0005-0000-0000-0000CB550000}"/>
    <cellStyle name="Comma [0] 8924" xfId="22001" hidden="1" xr:uid="{00000000-0005-0000-0000-000012560000}"/>
    <cellStyle name="Comma [0] 8925" xfId="21873" hidden="1" xr:uid="{00000000-0005-0000-0000-000092550000}"/>
    <cellStyle name="Comma [0] 8926" xfId="21355" hidden="1" xr:uid="{00000000-0005-0000-0000-00008C530000}"/>
    <cellStyle name="Comma [0] 8927" xfId="22009" hidden="1" xr:uid="{00000000-0005-0000-0000-00001A560000}"/>
    <cellStyle name="Comma [0] 8928" xfId="22011" hidden="1" xr:uid="{00000000-0005-0000-0000-00001C560000}"/>
    <cellStyle name="Comma [0] 8929" xfId="21960" hidden="1" xr:uid="{00000000-0005-0000-0000-0000E9550000}"/>
    <cellStyle name="Comma [0] 893" xfId="3881" hidden="1" xr:uid="{00000000-0005-0000-0000-00004A0F0000}"/>
    <cellStyle name="Comma [0] 8930" xfId="21936" hidden="1" xr:uid="{00000000-0005-0000-0000-0000D1550000}"/>
    <cellStyle name="Comma [0] 8931" xfId="21971" hidden="1" xr:uid="{00000000-0005-0000-0000-0000F4550000}"/>
    <cellStyle name="Comma [0] 8932" xfId="21903" hidden="1" xr:uid="{00000000-0005-0000-0000-0000B0550000}"/>
    <cellStyle name="Comma [0] 8933" xfId="21973" hidden="1" xr:uid="{00000000-0005-0000-0000-0000F6550000}"/>
    <cellStyle name="Comma [0] 8934" xfId="22018" hidden="1" xr:uid="{00000000-0005-0000-0000-000023560000}"/>
    <cellStyle name="Comma [0] 8935" xfId="21961" hidden="1" xr:uid="{00000000-0005-0000-0000-0000EA550000}"/>
    <cellStyle name="Comma [0] 8936" xfId="21918" hidden="1" xr:uid="{00000000-0005-0000-0000-0000BF550000}"/>
    <cellStyle name="Comma [0] 8937" xfId="22024" hidden="1" xr:uid="{00000000-0005-0000-0000-000029560000}"/>
    <cellStyle name="Comma [0] 8938" xfId="22026" hidden="1" xr:uid="{00000000-0005-0000-0000-00002B560000}"/>
    <cellStyle name="Comma [0] 8939" xfId="21979" hidden="1" xr:uid="{00000000-0005-0000-0000-0000FC550000}"/>
    <cellStyle name="Comma [0] 894" xfId="3870" hidden="1" xr:uid="{00000000-0005-0000-0000-00003F0F0000}"/>
    <cellStyle name="Comma [0] 8940" xfId="21985" hidden="1" xr:uid="{00000000-0005-0000-0000-000002560000}"/>
    <cellStyle name="Comma [0] 8941" xfId="21872" hidden="1" xr:uid="{00000000-0005-0000-0000-000091550000}"/>
    <cellStyle name="Comma [0] 8942" xfId="21935" hidden="1" xr:uid="{00000000-0005-0000-0000-0000D0550000}"/>
    <cellStyle name="Comma [0] 8943" xfId="21943" hidden="1" xr:uid="{00000000-0005-0000-0000-0000D8550000}"/>
    <cellStyle name="Comma [0] 8944" xfId="22032" hidden="1" xr:uid="{00000000-0005-0000-0000-000031560000}"/>
    <cellStyle name="Comma [0] 8945" xfId="21946" hidden="1" xr:uid="{00000000-0005-0000-0000-0000DB550000}"/>
    <cellStyle name="Comma [0] 8946" xfId="21906" hidden="1" xr:uid="{00000000-0005-0000-0000-0000B3550000}"/>
    <cellStyle name="Comma [0] 8947" xfId="22037" hidden="1" xr:uid="{00000000-0005-0000-0000-000036560000}"/>
    <cellStyle name="Comma [0] 8948" xfId="22039" hidden="1" xr:uid="{00000000-0005-0000-0000-000038560000}"/>
    <cellStyle name="Comma [0] 8949" xfId="21998" hidden="1" xr:uid="{00000000-0005-0000-0000-00000F560000}"/>
    <cellStyle name="Comma [0] 895" xfId="3878" hidden="1" xr:uid="{00000000-0005-0000-0000-0000470F0000}"/>
    <cellStyle name="Comma [0] 8950" xfId="22004" hidden="1" xr:uid="{00000000-0005-0000-0000-000015560000}"/>
    <cellStyle name="Comma [0] 8951" xfId="21905" hidden="1" xr:uid="{00000000-0005-0000-0000-0000B2550000}"/>
    <cellStyle name="Comma [0] 8952" xfId="21986" hidden="1" xr:uid="{00000000-0005-0000-0000-000003560000}"/>
    <cellStyle name="Comma [0] 8953" xfId="21965" hidden="1" xr:uid="{00000000-0005-0000-0000-0000EE550000}"/>
    <cellStyle name="Comma [0] 8954" xfId="22043" hidden="1" xr:uid="{00000000-0005-0000-0000-00003C560000}"/>
    <cellStyle name="Comma [0] 8955" xfId="21984" hidden="1" xr:uid="{00000000-0005-0000-0000-000001560000}"/>
    <cellStyle name="Comma [0] 8956" xfId="21922" hidden="1" xr:uid="{00000000-0005-0000-0000-0000C3550000}"/>
    <cellStyle name="Comma [0] 8957" xfId="22050" hidden="1" xr:uid="{00000000-0005-0000-0000-000043560000}"/>
    <cellStyle name="Comma [0] 8958" xfId="22052" hidden="1" xr:uid="{00000000-0005-0000-0000-000045560000}"/>
    <cellStyle name="Comma [0] 8959" xfId="22016" hidden="1" xr:uid="{00000000-0005-0000-0000-000021560000}"/>
    <cellStyle name="Comma [0] 896" xfId="3365" hidden="1" xr:uid="{00000000-0005-0000-0000-0000460D0000}"/>
    <cellStyle name="Comma [0] 8960" xfId="22021" hidden="1" xr:uid="{00000000-0005-0000-0000-000026560000}"/>
    <cellStyle name="Comma [0] 8961" xfId="21386" hidden="1" xr:uid="{00000000-0005-0000-0000-0000AB530000}"/>
    <cellStyle name="Comma [0] 8962" xfId="22005" hidden="1" xr:uid="{00000000-0005-0000-0000-000016560000}"/>
    <cellStyle name="Comma [0] 8963" xfId="21910" hidden="1" xr:uid="{00000000-0005-0000-0000-0000B7550000}"/>
    <cellStyle name="Comma [0] 8964" xfId="22056" hidden="1" xr:uid="{00000000-0005-0000-0000-000049560000}"/>
    <cellStyle name="Comma [0] 8965" xfId="22003" hidden="1" xr:uid="{00000000-0005-0000-0000-000014560000}"/>
    <cellStyle name="Comma [0] 8966" xfId="21942" hidden="1" xr:uid="{00000000-0005-0000-0000-0000D7550000}"/>
    <cellStyle name="Comma [0] 8967" xfId="22060" hidden="1" xr:uid="{00000000-0005-0000-0000-00004D560000}"/>
    <cellStyle name="Comma [0] 8968" xfId="22062" hidden="1" xr:uid="{00000000-0005-0000-0000-00004F560000}"/>
    <cellStyle name="Comma [0] 8969" xfId="22030" hidden="1" xr:uid="{00000000-0005-0000-0000-00002F560000}"/>
    <cellStyle name="Comma [0] 897" xfId="3864" hidden="1" xr:uid="{00000000-0005-0000-0000-0000390F0000}"/>
    <cellStyle name="Comma [0] 8970" xfId="22034" hidden="1" xr:uid="{00000000-0005-0000-0000-000033560000}"/>
    <cellStyle name="Comma [0] 8971" xfId="21924" hidden="1" xr:uid="{00000000-0005-0000-0000-0000C5550000}"/>
    <cellStyle name="Comma [0] 8972" xfId="22022" hidden="1" xr:uid="{00000000-0005-0000-0000-000027560000}"/>
    <cellStyle name="Comma [0] 8973" xfId="21914" hidden="1" xr:uid="{00000000-0005-0000-0000-0000BB550000}"/>
    <cellStyle name="Comma [0] 8974" xfId="22066" hidden="1" xr:uid="{00000000-0005-0000-0000-000053560000}"/>
    <cellStyle name="Comma [0] 8975" xfId="22020" hidden="1" xr:uid="{00000000-0005-0000-0000-000025560000}"/>
    <cellStyle name="Comma [0] 8976" xfId="21989" hidden="1" xr:uid="{00000000-0005-0000-0000-000006560000}"/>
    <cellStyle name="Comma [0] 8977" xfId="22070" hidden="1" xr:uid="{00000000-0005-0000-0000-000057560000}"/>
    <cellStyle name="Comma [0] 8978" xfId="22072" hidden="1" xr:uid="{00000000-0005-0000-0000-000059560000}"/>
    <cellStyle name="Comma [0] 8979" xfId="22058" hidden="1" xr:uid="{00000000-0005-0000-0000-00004B560000}"/>
    <cellStyle name="Comma [0] 898" xfId="3897" hidden="1" xr:uid="{00000000-0005-0000-0000-00005A0F0000}"/>
    <cellStyle name="Comma [0] 8980" xfId="22045" hidden="1" xr:uid="{00000000-0005-0000-0000-00003E560000}"/>
    <cellStyle name="Comma [0] 8981" xfId="22069" hidden="1" xr:uid="{00000000-0005-0000-0000-000056560000}"/>
    <cellStyle name="Comma [0] 8982" xfId="22035" hidden="1" xr:uid="{00000000-0005-0000-0000-000034560000}"/>
    <cellStyle name="Comma [0] 8983" xfId="22007" hidden="1" xr:uid="{00000000-0005-0000-0000-000018560000}"/>
    <cellStyle name="Comma [0] 8984" xfId="22074" hidden="1" xr:uid="{00000000-0005-0000-0000-00005B560000}"/>
    <cellStyle name="Comma [0] 8985" xfId="22031" hidden="1" xr:uid="{00000000-0005-0000-0000-000030560000}"/>
    <cellStyle name="Comma [0] 8986" xfId="22065" hidden="1" xr:uid="{00000000-0005-0000-0000-000052560000}"/>
    <cellStyle name="Comma [0] 8987" xfId="22078" hidden="1" xr:uid="{00000000-0005-0000-0000-00005F560000}"/>
    <cellStyle name="Comma [0] 8988" xfId="22080" hidden="1" xr:uid="{00000000-0005-0000-0000-000061560000}"/>
    <cellStyle name="Comma [0] 8989" xfId="21948" hidden="1" xr:uid="{00000000-0005-0000-0000-0000DD550000}"/>
    <cellStyle name="Comma [0] 899" xfId="3905" hidden="1" xr:uid="{00000000-0005-0000-0000-0000620F0000}"/>
    <cellStyle name="Comma [0] 8990" xfId="22068" hidden="1" xr:uid="{00000000-0005-0000-0000-000055560000}"/>
    <cellStyle name="Comma [0] 8991" xfId="22008" hidden="1" xr:uid="{00000000-0005-0000-0000-000019560000}"/>
    <cellStyle name="Comma [0] 8992" xfId="22042" hidden="1" xr:uid="{00000000-0005-0000-0000-00003B560000}"/>
    <cellStyle name="Comma [0] 8993" xfId="22055" hidden="1" xr:uid="{00000000-0005-0000-0000-000048560000}"/>
    <cellStyle name="Comma [0] 8994" xfId="22083" hidden="1" xr:uid="{00000000-0005-0000-0000-000064560000}"/>
    <cellStyle name="Comma [0] 8995" xfId="22046" hidden="1" xr:uid="{00000000-0005-0000-0000-00003F560000}"/>
    <cellStyle name="Comma [0] 8996" xfId="22006" hidden="1" xr:uid="{00000000-0005-0000-0000-000017560000}"/>
    <cellStyle name="Comma [0] 8997" xfId="22085" hidden="1" xr:uid="{00000000-0005-0000-0000-000066560000}"/>
    <cellStyle name="Comma [0] 8998" xfId="22087" hidden="1" xr:uid="{00000000-0005-0000-0000-000068560000}"/>
    <cellStyle name="Comma [0] 8999" xfId="21440" hidden="1" xr:uid="{00000000-0005-0000-0000-0000E1530000}"/>
    <cellStyle name="Comma [0] 9" xfId="60" hidden="1" xr:uid="{00000000-0005-0000-0000-00005C000000}"/>
    <cellStyle name="Comma [0] 90" xfId="2353" hidden="1" xr:uid="{00000000-0005-0000-0000-000052090000}"/>
    <cellStyle name="Comma [0] 900" xfId="3814" hidden="1" xr:uid="{00000000-0005-0000-0000-0000070F0000}"/>
    <cellStyle name="Comma [0] 9000" xfId="21396" hidden="1" xr:uid="{00000000-0005-0000-0000-0000B5530000}"/>
    <cellStyle name="Comma [0] 9001" xfId="22093" hidden="1" xr:uid="{00000000-0005-0000-0000-00006E560000}"/>
    <cellStyle name="Comma [0] 9002" xfId="22099" hidden="1" xr:uid="{00000000-0005-0000-0000-000074560000}"/>
    <cellStyle name="Comma [0] 9003" xfId="22101" hidden="1" xr:uid="{00000000-0005-0000-0000-000076560000}"/>
    <cellStyle name="Comma [0] 9004" xfId="22092" hidden="1" xr:uid="{00000000-0005-0000-0000-00006D560000}"/>
    <cellStyle name="Comma [0] 9005" xfId="22097" hidden="1" xr:uid="{00000000-0005-0000-0000-000072560000}"/>
    <cellStyle name="Comma [0] 9006" xfId="22103" hidden="1" xr:uid="{00000000-0005-0000-0000-000078560000}"/>
    <cellStyle name="Comma [0] 9007" xfId="22105" hidden="1" xr:uid="{00000000-0005-0000-0000-00007A560000}"/>
    <cellStyle name="Comma [0] 9008" xfId="21397" hidden="1" xr:uid="{00000000-0005-0000-0000-0000B6530000}"/>
    <cellStyle name="Comma [0] 9009" xfId="21375" hidden="1" xr:uid="{00000000-0005-0000-0000-0000A0530000}"/>
    <cellStyle name="Comma [0] 901" xfId="3893" hidden="1" xr:uid="{00000000-0005-0000-0000-0000560F0000}"/>
    <cellStyle name="Comma [0] 9010" xfId="22116" hidden="1" xr:uid="{00000000-0005-0000-0000-000085560000}"/>
    <cellStyle name="Comma [0] 9011" xfId="22125" hidden="1" xr:uid="{00000000-0005-0000-0000-00008E560000}"/>
    <cellStyle name="Comma [0] 9012" xfId="22136" hidden="1" xr:uid="{00000000-0005-0000-0000-000099560000}"/>
    <cellStyle name="Comma [0] 9013" xfId="22142" hidden="1" xr:uid="{00000000-0005-0000-0000-00009F560000}"/>
    <cellStyle name="Comma [0] 9014" xfId="22124" hidden="1" xr:uid="{00000000-0005-0000-0000-00008D560000}"/>
    <cellStyle name="Comma [0] 9015" xfId="22134" hidden="1" xr:uid="{00000000-0005-0000-0000-000097560000}"/>
    <cellStyle name="Comma [0] 9016" xfId="22154" hidden="1" xr:uid="{00000000-0005-0000-0000-0000AB560000}"/>
    <cellStyle name="Comma [0] 9017" xfId="22156" hidden="1" xr:uid="{00000000-0005-0000-0000-0000AD560000}"/>
    <cellStyle name="Comma [0] 9018" xfId="22107" hidden="1" xr:uid="{00000000-0005-0000-0000-00007C560000}"/>
    <cellStyle name="Comma [0] 9019" xfId="21363" hidden="1" xr:uid="{00000000-0005-0000-0000-000094530000}"/>
    <cellStyle name="Comma [0] 902" xfId="3914" hidden="1" xr:uid="{00000000-0005-0000-0000-00006B0F0000}"/>
    <cellStyle name="Comma [0] 9020" xfId="22110" hidden="1" xr:uid="{00000000-0005-0000-0000-00007F560000}"/>
    <cellStyle name="Comma [0] 9021" xfId="21374" hidden="1" xr:uid="{00000000-0005-0000-0000-00009F530000}"/>
    <cellStyle name="Comma [0] 9022" xfId="21373" hidden="1" xr:uid="{00000000-0005-0000-0000-00009E530000}"/>
    <cellStyle name="Comma [0] 9023" xfId="22161" hidden="1" xr:uid="{00000000-0005-0000-0000-0000B2560000}"/>
    <cellStyle name="Comma [0] 9024" xfId="21449" hidden="1" xr:uid="{00000000-0005-0000-0000-0000EA530000}"/>
    <cellStyle name="Comma [0] 9025" xfId="21650" hidden="1" xr:uid="{00000000-0005-0000-0000-0000B3540000}"/>
    <cellStyle name="Comma [0] 9026" xfId="22173" hidden="1" xr:uid="{00000000-0005-0000-0000-0000BE560000}"/>
    <cellStyle name="Comma [0] 9027" xfId="22175" hidden="1" xr:uid="{00000000-0005-0000-0000-0000C0560000}"/>
    <cellStyle name="Comma [0] 9028" xfId="22164" hidden="1" xr:uid="{00000000-0005-0000-0000-0000B5560000}"/>
    <cellStyle name="Comma [0] 9029" xfId="22172" hidden="1" xr:uid="{00000000-0005-0000-0000-0000BD560000}"/>
    <cellStyle name="Comma [0] 903" xfId="3916" hidden="1" xr:uid="{00000000-0005-0000-0000-00006D0F0000}"/>
    <cellStyle name="Comma [0] 9030" xfId="21659" hidden="1" xr:uid="{00000000-0005-0000-0000-0000BC540000}"/>
    <cellStyle name="Comma [0] 9031" xfId="22158" hidden="1" xr:uid="{00000000-0005-0000-0000-0000AF560000}"/>
    <cellStyle name="Comma [0] 9032" xfId="22191" hidden="1" xr:uid="{00000000-0005-0000-0000-0000D0560000}"/>
    <cellStyle name="Comma [0] 9033" xfId="22199" hidden="1" xr:uid="{00000000-0005-0000-0000-0000D8560000}"/>
    <cellStyle name="Comma [0] 9034" xfId="22108" hidden="1" xr:uid="{00000000-0005-0000-0000-00007D560000}"/>
    <cellStyle name="Comma [0] 9035" xfId="22187" hidden="1" xr:uid="{00000000-0005-0000-0000-0000CC560000}"/>
    <cellStyle name="Comma [0] 9036" xfId="22208" hidden="1" xr:uid="{00000000-0005-0000-0000-0000E1560000}"/>
    <cellStyle name="Comma [0] 9037" xfId="22210" hidden="1" xr:uid="{00000000-0005-0000-0000-0000E3560000}"/>
    <cellStyle name="Comma [0] 9038" xfId="22169" hidden="1" xr:uid="{00000000-0005-0000-0000-0000BA560000}"/>
    <cellStyle name="Comma [0] 9039" xfId="22114" hidden="1" xr:uid="{00000000-0005-0000-0000-000083560000}"/>
    <cellStyle name="Comma [0] 904" xfId="3875" hidden="1" xr:uid="{00000000-0005-0000-0000-0000440F0000}"/>
    <cellStyle name="Comma [0] 9040" xfId="22167" hidden="1" xr:uid="{00000000-0005-0000-0000-0000B8560000}"/>
    <cellStyle name="Comma [0] 9041" xfId="22151" hidden="1" xr:uid="{00000000-0005-0000-0000-0000A8560000}"/>
    <cellStyle name="Comma [0] 9042" xfId="22147" hidden="1" xr:uid="{00000000-0005-0000-0000-0000A4560000}"/>
    <cellStyle name="Comma [0] 9043" xfId="22218" hidden="1" xr:uid="{00000000-0005-0000-0000-0000EB560000}"/>
    <cellStyle name="Comma [0] 9044" xfId="22090" hidden="1" xr:uid="{00000000-0005-0000-0000-00006B560000}"/>
    <cellStyle name="Comma [0] 9045" xfId="21398" hidden="1" xr:uid="{00000000-0005-0000-0000-0000B7530000}"/>
    <cellStyle name="Comma [0] 9046" xfId="22226" hidden="1" xr:uid="{00000000-0005-0000-0000-0000F3560000}"/>
    <cellStyle name="Comma [0] 9047" xfId="22228" hidden="1" xr:uid="{00000000-0005-0000-0000-0000F5560000}"/>
    <cellStyle name="Comma [0] 9048" xfId="22177" hidden="1" xr:uid="{00000000-0005-0000-0000-0000C2560000}"/>
    <cellStyle name="Comma [0] 9049" xfId="22153" hidden="1" xr:uid="{00000000-0005-0000-0000-0000AA560000}"/>
    <cellStyle name="Comma [0] 905" xfId="3820" hidden="1" xr:uid="{00000000-0005-0000-0000-00000D0F0000}"/>
    <cellStyle name="Comma [0] 9050" xfId="22188" hidden="1" xr:uid="{00000000-0005-0000-0000-0000CD560000}"/>
    <cellStyle name="Comma [0] 9051" xfId="22120" hidden="1" xr:uid="{00000000-0005-0000-0000-000089560000}"/>
    <cellStyle name="Comma [0] 9052" xfId="22190" hidden="1" xr:uid="{00000000-0005-0000-0000-0000CF560000}"/>
    <cellStyle name="Comma [0] 9053" xfId="22235" hidden="1" xr:uid="{00000000-0005-0000-0000-0000FC560000}"/>
    <cellStyle name="Comma [0] 9054" xfId="22178" hidden="1" xr:uid="{00000000-0005-0000-0000-0000C3560000}"/>
    <cellStyle name="Comma [0] 9055" xfId="22135" hidden="1" xr:uid="{00000000-0005-0000-0000-000098560000}"/>
    <cellStyle name="Comma [0] 9056" xfId="22241" hidden="1" xr:uid="{00000000-0005-0000-0000-000002570000}"/>
    <cellStyle name="Comma [0] 9057" xfId="22243" hidden="1" xr:uid="{00000000-0005-0000-0000-000004570000}"/>
    <cellStyle name="Comma [0] 9058" xfId="22196" hidden="1" xr:uid="{00000000-0005-0000-0000-0000D5560000}"/>
    <cellStyle name="Comma [0] 9059" xfId="22202" hidden="1" xr:uid="{00000000-0005-0000-0000-0000DB560000}"/>
    <cellStyle name="Comma [0] 906" xfId="3873" hidden="1" xr:uid="{00000000-0005-0000-0000-0000420F0000}"/>
    <cellStyle name="Comma [0] 9060" xfId="22089" hidden="1" xr:uid="{00000000-0005-0000-0000-00006A560000}"/>
    <cellStyle name="Comma [0] 9061" xfId="22152" hidden="1" xr:uid="{00000000-0005-0000-0000-0000A9560000}"/>
    <cellStyle name="Comma [0] 9062" xfId="22160" hidden="1" xr:uid="{00000000-0005-0000-0000-0000B1560000}"/>
    <cellStyle name="Comma [0] 9063" xfId="22249" hidden="1" xr:uid="{00000000-0005-0000-0000-00000A570000}"/>
    <cellStyle name="Comma [0] 9064" xfId="22163" hidden="1" xr:uid="{00000000-0005-0000-0000-0000B4560000}"/>
    <cellStyle name="Comma [0] 9065" xfId="22123" hidden="1" xr:uid="{00000000-0005-0000-0000-00008C560000}"/>
    <cellStyle name="Comma [0] 9066" xfId="22254" hidden="1" xr:uid="{00000000-0005-0000-0000-00000F570000}"/>
    <cellStyle name="Comma [0] 9067" xfId="22256" hidden="1" xr:uid="{00000000-0005-0000-0000-000011570000}"/>
    <cellStyle name="Comma [0] 9068" xfId="22215" hidden="1" xr:uid="{00000000-0005-0000-0000-0000E8560000}"/>
    <cellStyle name="Comma [0] 9069" xfId="22221" hidden="1" xr:uid="{00000000-0005-0000-0000-0000EE560000}"/>
    <cellStyle name="Comma [0] 907" xfId="3857" hidden="1" xr:uid="{00000000-0005-0000-0000-0000320F0000}"/>
    <cellStyle name="Comma [0] 9070" xfId="22122" hidden="1" xr:uid="{00000000-0005-0000-0000-00008B560000}"/>
    <cellStyle name="Comma [0] 9071" xfId="22203" hidden="1" xr:uid="{00000000-0005-0000-0000-0000DC560000}"/>
    <cellStyle name="Comma [0] 9072" xfId="22182" hidden="1" xr:uid="{00000000-0005-0000-0000-0000C7560000}"/>
    <cellStyle name="Comma [0] 9073" xfId="22260" hidden="1" xr:uid="{00000000-0005-0000-0000-000015570000}"/>
    <cellStyle name="Comma [0] 9074" xfId="22201" hidden="1" xr:uid="{00000000-0005-0000-0000-0000DA560000}"/>
    <cellStyle name="Comma [0] 9075" xfId="22139" hidden="1" xr:uid="{00000000-0005-0000-0000-00009C560000}"/>
    <cellStyle name="Comma [0] 9076" xfId="22267" hidden="1" xr:uid="{00000000-0005-0000-0000-00001C570000}"/>
    <cellStyle name="Comma [0] 9077" xfId="22269" hidden="1" xr:uid="{00000000-0005-0000-0000-00001E570000}"/>
    <cellStyle name="Comma [0] 9078" xfId="22233" hidden="1" xr:uid="{00000000-0005-0000-0000-0000FA560000}"/>
    <cellStyle name="Comma [0] 9079" xfId="22238" hidden="1" xr:uid="{00000000-0005-0000-0000-0000FF560000}"/>
    <cellStyle name="Comma [0] 908" xfId="3853" hidden="1" xr:uid="{00000000-0005-0000-0000-00002E0F0000}"/>
    <cellStyle name="Comma [0] 9080" xfId="21668" hidden="1" xr:uid="{00000000-0005-0000-0000-0000C5540000}"/>
    <cellStyle name="Comma [0] 9081" xfId="22222" hidden="1" xr:uid="{00000000-0005-0000-0000-0000EF560000}"/>
    <cellStyle name="Comma [0] 9082" xfId="22127" hidden="1" xr:uid="{00000000-0005-0000-0000-000090560000}"/>
    <cellStyle name="Comma [0] 9083" xfId="22273" hidden="1" xr:uid="{00000000-0005-0000-0000-000022570000}"/>
    <cellStyle name="Comma [0] 9084" xfId="22220" hidden="1" xr:uid="{00000000-0005-0000-0000-0000ED560000}"/>
    <cellStyle name="Comma [0] 9085" xfId="22159" hidden="1" xr:uid="{00000000-0005-0000-0000-0000B0560000}"/>
    <cellStyle name="Comma [0] 9086" xfId="22277" hidden="1" xr:uid="{00000000-0005-0000-0000-000026570000}"/>
    <cellStyle name="Comma [0] 9087" xfId="22279" hidden="1" xr:uid="{00000000-0005-0000-0000-000028570000}"/>
    <cellStyle name="Comma [0] 9088" xfId="22247" hidden="1" xr:uid="{00000000-0005-0000-0000-000008570000}"/>
    <cellStyle name="Comma [0] 9089" xfId="22251" hidden="1" xr:uid="{00000000-0005-0000-0000-00000C570000}"/>
    <cellStyle name="Comma [0] 909" xfId="3924" hidden="1" xr:uid="{00000000-0005-0000-0000-0000750F0000}"/>
    <cellStyle name="Comma [0] 9090" xfId="22141" hidden="1" xr:uid="{00000000-0005-0000-0000-00009E560000}"/>
    <cellStyle name="Comma [0] 9091" xfId="22239" hidden="1" xr:uid="{00000000-0005-0000-0000-000000570000}"/>
    <cellStyle name="Comma [0] 9092" xfId="22131" hidden="1" xr:uid="{00000000-0005-0000-0000-000094560000}"/>
    <cellStyle name="Comma [0] 9093" xfId="22283" hidden="1" xr:uid="{00000000-0005-0000-0000-00002C570000}"/>
    <cellStyle name="Comma [0] 9094" xfId="22237" hidden="1" xr:uid="{00000000-0005-0000-0000-0000FE560000}"/>
    <cellStyle name="Comma [0] 9095" xfId="22206" hidden="1" xr:uid="{00000000-0005-0000-0000-0000DF560000}"/>
    <cellStyle name="Comma [0] 9096" xfId="22287" hidden="1" xr:uid="{00000000-0005-0000-0000-000030570000}"/>
    <cellStyle name="Comma [0] 9097" xfId="22289" hidden="1" xr:uid="{00000000-0005-0000-0000-000032570000}"/>
    <cellStyle name="Comma [0] 9098" xfId="22275" hidden="1" xr:uid="{00000000-0005-0000-0000-000024570000}"/>
    <cellStyle name="Comma [0] 9099" xfId="22262" hidden="1" xr:uid="{00000000-0005-0000-0000-000017570000}"/>
    <cellStyle name="Comma [0] 91" xfId="2306" hidden="1" xr:uid="{00000000-0005-0000-0000-000023090000}"/>
    <cellStyle name="Comma [0] 910" xfId="3796" hidden="1" xr:uid="{00000000-0005-0000-0000-0000F50E0000}"/>
    <cellStyle name="Comma [0] 9100" xfId="22286" hidden="1" xr:uid="{00000000-0005-0000-0000-00002F570000}"/>
    <cellStyle name="Comma [0] 9101" xfId="22252" hidden="1" xr:uid="{00000000-0005-0000-0000-00000D570000}"/>
    <cellStyle name="Comma [0] 9102" xfId="22224" hidden="1" xr:uid="{00000000-0005-0000-0000-0000F1560000}"/>
    <cellStyle name="Comma [0] 9103" xfId="22291" hidden="1" xr:uid="{00000000-0005-0000-0000-000034570000}"/>
    <cellStyle name="Comma [0] 9104" xfId="22248" hidden="1" xr:uid="{00000000-0005-0000-0000-000009570000}"/>
    <cellStyle name="Comma [0] 9105" xfId="22282" hidden="1" xr:uid="{00000000-0005-0000-0000-00002B570000}"/>
    <cellStyle name="Comma [0] 9106" xfId="22295" hidden="1" xr:uid="{00000000-0005-0000-0000-000038570000}"/>
    <cellStyle name="Comma [0] 9107" xfId="22297" hidden="1" xr:uid="{00000000-0005-0000-0000-00003A570000}"/>
    <cellStyle name="Comma [0] 9108" xfId="22165" hidden="1" xr:uid="{00000000-0005-0000-0000-0000B6560000}"/>
    <cellStyle name="Comma [0] 9109" xfId="22285" hidden="1" xr:uid="{00000000-0005-0000-0000-00002E570000}"/>
    <cellStyle name="Comma [0] 911" xfId="3104" hidden="1" xr:uid="{00000000-0005-0000-0000-0000410C0000}"/>
    <cellStyle name="Comma [0] 9110" xfId="22225" hidden="1" xr:uid="{00000000-0005-0000-0000-0000F2560000}"/>
    <cellStyle name="Comma [0] 9111" xfId="22259" hidden="1" xr:uid="{00000000-0005-0000-0000-000014570000}"/>
    <cellStyle name="Comma [0] 9112" xfId="22272" hidden="1" xr:uid="{00000000-0005-0000-0000-000021570000}"/>
    <cellStyle name="Comma [0] 9113" xfId="22300" hidden="1" xr:uid="{00000000-0005-0000-0000-00003D570000}"/>
    <cellStyle name="Comma [0] 9114" xfId="22263" hidden="1" xr:uid="{00000000-0005-0000-0000-000018570000}"/>
    <cellStyle name="Comma [0] 9115" xfId="22223" hidden="1" xr:uid="{00000000-0005-0000-0000-0000F0560000}"/>
    <cellStyle name="Comma [0] 9116" xfId="22302" hidden="1" xr:uid="{00000000-0005-0000-0000-00003F570000}"/>
    <cellStyle name="Comma [0] 9117" xfId="22304" hidden="1" xr:uid="{00000000-0005-0000-0000-000041570000}"/>
    <cellStyle name="Comma [0] 9118" xfId="19904" hidden="1" xr:uid="{00000000-0005-0000-0000-0000E14D0000}"/>
    <cellStyle name="Comma [0] 9119" xfId="19923" hidden="1" xr:uid="{00000000-0005-0000-0000-0000F44D0000}"/>
    <cellStyle name="Comma [0] 912" xfId="3932" hidden="1" xr:uid="{00000000-0005-0000-0000-00007D0F0000}"/>
    <cellStyle name="Comma [0] 9120" xfId="19929" hidden="1" xr:uid="{00000000-0005-0000-0000-0000FA4D0000}"/>
    <cellStyle name="Comma [0] 9121" xfId="22309" hidden="1" xr:uid="{00000000-0005-0000-0000-000046570000}"/>
    <cellStyle name="Comma [0] 9122" xfId="22312" hidden="1" xr:uid="{00000000-0005-0000-0000-000049570000}"/>
    <cellStyle name="Comma [0] 9123" xfId="19922" hidden="1" xr:uid="{00000000-0005-0000-0000-0000F34D0000}"/>
    <cellStyle name="Comma [0] 9124" xfId="22307" hidden="1" xr:uid="{00000000-0005-0000-0000-000044570000}"/>
    <cellStyle name="Comma [0] 9125" xfId="22314" hidden="1" xr:uid="{00000000-0005-0000-0000-00004B570000}"/>
    <cellStyle name="Comma [0] 9126" xfId="22316" hidden="1" xr:uid="{00000000-0005-0000-0000-00004D570000}"/>
    <cellStyle name="Comma [0] 9127" xfId="19913" hidden="1" xr:uid="{00000000-0005-0000-0000-0000EA4D0000}"/>
    <cellStyle name="Comma [0] 9128" xfId="21351" hidden="1" xr:uid="{00000000-0005-0000-0000-000088530000}"/>
    <cellStyle name="Comma [0] 9129" xfId="22327" hidden="1" xr:uid="{00000000-0005-0000-0000-000058570000}"/>
    <cellStyle name="Comma [0] 913" xfId="3934" hidden="1" xr:uid="{00000000-0005-0000-0000-00007F0F0000}"/>
    <cellStyle name="Comma [0] 9130" xfId="22336" hidden="1" xr:uid="{00000000-0005-0000-0000-000061570000}"/>
    <cellStyle name="Comma [0] 9131" xfId="22347" hidden="1" xr:uid="{00000000-0005-0000-0000-00006C570000}"/>
    <cellStyle name="Comma [0] 9132" xfId="22353" hidden="1" xr:uid="{00000000-0005-0000-0000-000072570000}"/>
    <cellStyle name="Comma [0] 9133" xfId="22335" hidden="1" xr:uid="{00000000-0005-0000-0000-000060570000}"/>
    <cellStyle name="Comma [0] 9134" xfId="22345" hidden="1" xr:uid="{00000000-0005-0000-0000-00006A570000}"/>
    <cellStyle name="Comma [0] 9135" xfId="22365" hidden="1" xr:uid="{00000000-0005-0000-0000-00007E570000}"/>
    <cellStyle name="Comma [0] 9136" xfId="22367" hidden="1" xr:uid="{00000000-0005-0000-0000-000080570000}"/>
    <cellStyle name="Comma [0] 9137" xfId="22318" hidden="1" xr:uid="{00000000-0005-0000-0000-00004F570000}"/>
    <cellStyle name="Comma [0] 9138" xfId="19965" hidden="1" xr:uid="{00000000-0005-0000-0000-00001E4E0000}"/>
    <cellStyle name="Comma [0] 9139" xfId="22321" hidden="1" xr:uid="{00000000-0005-0000-0000-000052570000}"/>
    <cellStyle name="Comma [0] 914" xfId="3883" hidden="1" xr:uid="{00000000-0005-0000-0000-00004C0F0000}"/>
    <cellStyle name="Comma [0] 9140" xfId="19910" hidden="1" xr:uid="{00000000-0005-0000-0000-0000E74D0000}"/>
    <cellStyle name="Comma [0] 9141" xfId="19912" hidden="1" xr:uid="{00000000-0005-0000-0000-0000E94D0000}"/>
    <cellStyle name="Comma [0] 9142" xfId="22372" hidden="1" xr:uid="{00000000-0005-0000-0000-000085570000}"/>
    <cellStyle name="Comma [0] 9143" xfId="21353" hidden="1" xr:uid="{00000000-0005-0000-0000-00008A530000}"/>
    <cellStyle name="Comma [0] 9144" xfId="20184" hidden="1" xr:uid="{00000000-0005-0000-0000-0000F94E0000}"/>
    <cellStyle name="Comma [0] 9145" xfId="22384" hidden="1" xr:uid="{00000000-0005-0000-0000-000091570000}"/>
    <cellStyle name="Comma [0] 9146" xfId="22386" hidden="1" xr:uid="{00000000-0005-0000-0000-000093570000}"/>
    <cellStyle name="Comma [0] 9147" xfId="22375" hidden="1" xr:uid="{00000000-0005-0000-0000-000088570000}"/>
    <cellStyle name="Comma [0] 9148" xfId="22383" hidden="1" xr:uid="{00000000-0005-0000-0000-000090570000}"/>
    <cellStyle name="Comma [0] 9149" xfId="19908" hidden="1" xr:uid="{00000000-0005-0000-0000-0000E54D0000}"/>
    <cellStyle name="Comma [0] 915" xfId="3859" hidden="1" xr:uid="{00000000-0005-0000-0000-0000340F0000}"/>
    <cellStyle name="Comma [0] 9150" xfId="22369" hidden="1" xr:uid="{00000000-0005-0000-0000-000082570000}"/>
    <cellStyle name="Comma [0] 9151" xfId="22402" hidden="1" xr:uid="{00000000-0005-0000-0000-0000A3570000}"/>
    <cellStyle name="Comma [0] 9152" xfId="22410" hidden="1" xr:uid="{00000000-0005-0000-0000-0000AB570000}"/>
    <cellStyle name="Comma [0] 9153" xfId="22319" hidden="1" xr:uid="{00000000-0005-0000-0000-000050570000}"/>
    <cellStyle name="Comma [0] 9154" xfId="22398" hidden="1" xr:uid="{00000000-0005-0000-0000-00009F570000}"/>
    <cellStyle name="Comma [0] 9155" xfId="22419" hidden="1" xr:uid="{00000000-0005-0000-0000-0000B4570000}"/>
    <cellStyle name="Comma [0] 9156" xfId="22421" hidden="1" xr:uid="{00000000-0005-0000-0000-0000B6570000}"/>
    <cellStyle name="Comma [0] 9157" xfId="22380" hidden="1" xr:uid="{00000000-0005-0000-0000-00008D570000}"/>
    <cellStyle name="Comma [0] 9158" xfId="22325" hidden="1" xr:uid="{00000000-0005-0000-0000-000056570000}"/>
    <cellStyle name="Comma [0] 9159" xfId="22378" hidden="1" xr:uid="{00000000-0005-0000-0000-00008B570000}"/>
    <cellStyle name="Comma [0] 916" xfId="3894" hidden="1" xr:uid="{00000000-0005-0000-0000-0000570F0000}"/>
    <cellStyle name="Comma [0] 9160" xfId="22362" hidden="1" xr:uid="{00000000-0005-0000-0000-00007B570000}"/>
    <cellStyle name="Comma [0] 9161" xfId="22358" hidden="1" xr:uid="{00000000-0005-0000-0000-000077570000}"/>
    <cellStyle name="Comma [0] 9162" xfId="22429" hidden="1" xr:uid="{00000000-0005-0000-0000-0000BE570000}"/>
    <cellStyle name="Comma [0] 9163" xfId="19919" hidden="1" xr:uid="{00000000-0005-0000-0000-0000F04D0000}"/>
    <cellStyle name="Comma [0] 9164" xfId="19925" hidden="1" xr:uid="{00000000-0005-0000-0000-0000F64D0000}"/>
    <cellStyle name="Comma [0] 9165" xfId="22437" hidden="1" xr:uid="{00000000-0005-0000-0000-0000C6570000}"/>
    <cellStyle name="Comma [0] 9166" xfId="22439" hidden="1" xr:uid="{00000000-0005-0000-0000-0000C8570000}"/>
    <cellStyle name="Comma [0] 9167" xfId="22388" hidden="1" xr:uid="{00000000-0005-0000-0000-000095570000}"/>
    <cellStyle name="Comma [0] 9168" xfId="22364" hidden="1" xr:uid="{00000000-0005-0000-0000-00007D570000}"/>
    <cellStyle name="Comma [0] 9169" xfId="22399" hidden="1" xr:uid="{00000000-0005-0000-0000-0000A0570000}"/>
    <cellStyle name="Comma [0] 917" xfId="3826" hidden="1" xr:uid="{00000000-0005-0000-0000-0000130F0000}"/>
    <cellStyle name="Comma [0] 9170" xfId="22331" hidden="1" xr:uid="{00000000-0005-0000-0000-00005C570000}"/>
    <cellStyle name="Comma [0] 9171" xfId="22401" hidden="1" xr:uid="{00000000-0005-0000-0000-0000A2570000}"/>
    <cellStyle name="Comma [0] 9172" xfId="22446" hidden="1" xr:uid="{00000000-0005-0000-0000-0000CF570000}"/>
    <cellStyle name="Comma [0] 9173" xfId="22389" hidden="1" xr:uid="{00000000-0005-0000-0000-000096570000}"/>
    <cellStyle name="Comma [0] 9174" xfId="22346" hidden="1" xr:uid="{00000000-0005-0000-0000-00006B570000}"/>
    <cellStyle name="Comma [0] 9175" xfId="22452" hidden="1" xr:uid="{00000000-0005-0000-0000-0000D5570000}"/>
    <cellStyle name="Comma [0] 9176" xfId="22454" hidden="1" xr:uid="{00000000-0005-0000-0000-0000D7570000}"/>
    <cellStyle name="Comma [0] 9177" xfId="22407" hidden="1" xr:uid="{00000000-0005-0000-0000-0000A8570000}"/>
    <cellStyle name="Comma [0] 9178" xfId="22413" hidden="1" xr:uid="{00000000-0005-0000-0000-0000AE570000}"/>
    <cellStyle name="Comma [0] 9179" xfId="19915" hidden="1" xr:uid="{00000000-0005-0000-0000-0000EC4D0000}"/>
    <cellStyle name="Comma [0] 918" xfId="3896" hidden="1" xr:uid="{00000000-0005-0000-0000-0000590F0000}"/>
    <cellStyle name="Comma [0] 9180" xfId="22363" hidden="1" xr:uid="{00000000-0005-0000-0000-00007C570000}"/>
    <cellStyle name="Comma [0] 9181" xfId="22371" hidden="1" xr:uid="{00000000-0005-0000-0000-000084570000}"/>
    <cellStyle name="Comma [0] 9182" xfId="22460" hidden="1" xr:uid="{00000000-0005-0000-0000-0000DD570000}"/>
    <cellStyle name="Comma [0] 9183" xfId="22374" hidden="1" xr:uid="{00000000-0005-0000-0000-000087570000}"/>
    <cellStyle name="Comma [0] 9184" xfId="22334" hidden="1" xr:uid="{00000000-0005-0000-0000-00005F570000}"/>
    <cellStyle name="Comma [0] 9185" xfId="22465" hidden="1" xr:uid="{00000000-0005-0000-0000-0000E2570000}"/>
    <cellStyle name="Comma [0] 9186" xfId="22467" hidden="1" xr:uid="{00000000-0005-0000-0000-0000E4570000}"/>
    <cellStyle name="Comma [0] 9187" xfId="22426" hidden="1" xr:uid="{00000000-0005-0000-0000-0000BB570000}"/>
    <cellStyle name="Comma [0] 9188" xfId="22432" hidden="1" xr:uid="{00000000-0005-0000-0000-0000C1570000}"/>
    <cellStyle name="Comma [0] 9189" xfId="22333" hidden="1" xr:uid="{00000000-0005-0000-0000-00005E570000}"/>
    <cellStyle name="Comma [0] 919" xfId="3941" hidden="1" xr:uid="{00000000-0005-0000-0000-0000860F0000}"/>
    <cellStyle name="Comma [0] 9190" xfId="22414" hidden="1" xr:uid="{00000000-0005-0000-0000-0000AF570000}"/>
    <cellStyle name="Comma [0] 9191" xfId="22393" hidden="1" xr:uid="{00000000-0005-0000-0000-00009A570000}"/>
    <cellStyle name="Comma [0] 9192" xfId="22471" hidden="1" xr:uid="{00000000-0005-0000-0000-0000E8570000}"/>
    <cellStyle name="Comma [0] 9193" xfId="22412" hidden="1" xr:uid="{00000000-0005-0000-0000-0000AD570000}"/>
    <cellStyle name="Comma [0] 9194" xfId="22350" hidden="1" xr:uid="{00000000-0005-0000-0000-00006F570000}"/>
    <cellStyle name="Comma [0] 9195" xfId="22478" hidden="1" xr:uid="{00000000-0005-0000-0000-0000EF570000}"/>
    <cellStyle name="Comma [0] 9196" xfId="22480" hidden="1" xr:uid="{00000000-0005-0000-0000-0000F1570000}"/>
    <cellStyle name="Comma [0] 9197" xfId="22444" hidden="1" xr:uid="{00000000-0005-0000-0000-0000CD570000}"/>
    <cellStyle name="Comma [0] 9198" xfId="22449" hidden="1" xr:uid="{00000000-0005-0000-0000-0000D2570000}"/>
    <cellStyle name="Comma [0] 9199" xfId="19906" hidden="1" xr:uid="{00000000-0005-0000-0000-0000E34D0000}"/>
    <cellStyle name="Comma [0] 92" xfId="2312" hidden="1" xr:uid="{00000000-0005-0000-0000-000029090000}"/>
    <cellStyle name="Comma [0] 920" xfId="3884" hidden="1" xr:uid="{00000000-0005-0000-0000-00004D0F0000}"/>
    <cellStyle name="Comma [0] 9200" xfId="22433" hidden="1" xr:uid="{00000000-0005-0000-0000-0000C2570000}"/>
    <cellStyle name="Comma [0] 9201" xfId="22338" hidden="1" xr:uid="{00000000-0005-0000-0000-000063570000}"/>
    <cellStyle name="Comma [0] 9202" xfId="22484" hidden="1" xr:uid="{00000000-0005-0000-0000-0000F5570000}"/>
    <cellStyle name="Comma [0] 9203" xfId="22431" hidden="1" xr:uid="{00000000-0005-0000-0000-0000C0570000}"/>
    <cellStyle name="Comma [0] 9204" xfId="22370" hidden="1" xr:uid="{00000000-0005-0000-0000-000083570000}"/>
    <cellStyle name="Comma [0] 9205" xfId="22488" hidden="1" xr:uid="{00000000-0005-0000-0000-0000F9570000}"/>
    <cellStyle name="Comma [0] 9206" xfId="22490" hidden="1" xr:uid="{00000000-0005-0000-0000-0000FB570000}"/>
    <cellStyle name="Comma [0] 9207" xfId="22458" hidden="1" xr:uid="{00000000-0005-0000-0000-0000DB570000}"/>
    <cellStyle name="Comma [0] 9208" xfId="22462" hidden="1" xr:uid="{00000000-0005-0000-0000-0000DF570000}"/>
    <cellStyle name="Comma [0] 9209" xfId="22352" hidden="1" xr:uid="{00000000-0005-0000-0000-000071570000}"/>
    <cellStyle name="Comma [0] 921" xfId="3841" hidden="1" xr:uid="{00000000-0005-0000-0000-0000220F0000}"/>
    <cellStyle name="Comma [0] 9210" xfId="22450" hidden="1" xr:uid="{00000000-0005-0000-0000-0000D3570000}"/>
    <cellStyle name="Comma [0] 9211" xfId="22342" hidden="1" xr:uid="{00000000-0005-0000-0000-000067570000}"/>
    <cellStyle name="Comma [0] 9212" xfId="22494" hidden="1" xr:uid="{00000000-0005-0000-0000-0000FF570000}"/>
    <cellStyle name="Comma [0] 9213" xfId="22448" hidden="1" xr:uid="{00000000-0005-0000-0000-0000D1570000}"/>
    <cellStyle name="Comma [0] 9214" xfId="22417" hidden="1" xr:uid="{00000000-0005-0000-0000-0000B2570000}"/>
    <cellStyle name="Comma [0] 9215" xfId="22498" hidden="1" xr:uid="{00000000-0005-0000-0000-000003580000}"/>
    <cellStyle name="Comma [0] 9216" xfId="22500" hidden="1" xr:uid="{00000000-0005-0000-0000-000005580000}"/>
    <cellStyle name="Comma [0] 9217" xfId="22486" hidden="1" xr:uid="{00000000-0005-0000-0000-0000F7570000}"/>
    <cellStyle name="Comma [0] 9218" xfId="22473" hidden="1" xr:uid="{00000000-0005-0000-0000-0000EA570000}"/>
    <cellStyle name="Comma [0] 9219" xfId="22497" hidden="1" xr:uid="{00000000-0005-0000-0000-000002580000}"/>
    <cellStyle name="Comma [0] 922" xfId="3947" hidden="1" xr:uid="{00000000-0005-0000-0000-00008C0F0000}"/>
    <cellStyle name="Comma [0] 9220" xfId="22463" hidden="1" xr:uid="{00000000-0005-0000-0000-0000E0570000}"/>
    <cellStyle name="Comma [0] 9221" xfId="22435" hidden="1" xr:uid="{00000000-0005-0000-0000-0000C4570000}"/>
    <cellStyle name="Comma [0] 9222" xfId="22502" hidden="1" xr:uid="{00000000-0005-0000-0000-000007580000}"/>
    <cellStyle name="Comma [0] 9223" xfId="22459" hidden="1" xr:uid="{00000000-0005-0000-0000-0000DC570000}"/>
    <cellStyle name="Comma [0] 9224" xfId="22493" hidden="1" xr:uid="{00000000-0005-0000-0000-0000FE570000}"/>
    <cellStyle name="Comma [0] 9225" xfId="22506" hidden="1" xr:uid="{00000000-0005-0000-0000-00000B580000}"/>
    <cellStyle name="Comma [0] 9226" xfId="22508" hidden="1" xr:uid="{00000000-0005-0000-0000-00000D580000}"/>
    <cellStyle name="Comma [0] 9227" xfId="22376" hidden="1" xr:uid="{00000000-0005-0000-0000-000089570000}"/>
    <cellStyle name="Comma [0] 9228" xfId="22496" hidden="1" xr:uid="{00000000-0005-0000-0000-000001580000}"/>
    <cellStyle name="Comma [0] 9229" xfId="22436" hidden="1" xr:uid="{00000000-0005-0000-0000-0000C5570000}"/>
    <cellStyle name="Comma [0] 923" xfId="3949" hidden="1" xr:uid="{00000000-0005-0000-0000-00008E0F0000}"/>
    <cellStyle name="Comma [0] 9230" xfId="22470" hidden="1" xr:uid="{00000000-0005-0000-0000-0000E7570000}"/>
    <cellStyle name="Comma [0] 9231" xfId="22483" hidden="1" xr:uid="{00000000-0005-0000-0000-0000F4570000}"/>
    <cellStyle name="Comma [0] 9232" xfId="22511" hidden="1" xr:uid="{00000000-0005-0000-0000-000010580000}"/>
    <cellStyle name="Comma [0] 9233" xfId="22474" hidden="1" xr:uid="{00000000-0005-0000-0000-0000EB570000}"/>
    <cellStyle name="Comma [0] 9234" xfId="22434" hidden="1" xr:uid="{00000000-0005-0000-0000-0000C3570000}"/>
    <cellStyle name="Comma [0] 9235" xfId="22513" hidden="1" xr:uid="{00000000-0005-0000-0000-000012580000}"/>
    <cellStyle name="Comma [0] 9236" xfId="22515" hidden="1" xr:uid="{00000000-0005-0000-0000-000014580000}"/>
    <cellStyle name="Comma [0] 9237" xfId="22574" hidden="1" xr:uid="{00000000-0005-0000-0000-00004F580000}"/>
    <cellStyle name="Comma [0] 9238" xfId="22593" hidden="1" xr:uid="{00000000-0005-0000-0000-000062580000}"/>
    <cellStyle name="Comma [0] 9239" xfId="22600" hidden="1" xr:uid="{00000000-0005-0000-0000-000069580000}"/>
    <cellStyle name="Comma [0] 924" xfId="3902" hidden="1" xr:uid="{00000000-0005-0000-0000-00005F0F0000}"/>
    <cellStyle name="Comma [0] 9240" xfId="22607" hidden="1" xr:uid="{00000000-0005-0000-0000-000070580000}"/>
    <cellStyle name="Comma [0] 9241" xfId="22612" hidden="1" xr:uid="{00000000-0005-0000-0000-000075580000}"/>
    <cellStyle name="Comma [0] 9242" xfId="22599" hidden="1" xr:uid="{00000000-0005-0000-0000-000068580000}"/>
    <cellStyle name="Comma [0] 9243" xfId="22604" hidden="1" xr:uid="{00000000-0005-0000-0000-00006D580000}"/>
    <cellStyle name="Comma [0] 9244" xfId="22616" hidden="1" xr:uid="{00000000-0005-0000-0000-000079580000}"/>
    <cellStyle name="Comma [0] 9245" xfId="22618" hidden="1" xr:uid="{00000000-0005-0000-0000-00007B580000}"/>
    <cellStyle name="Comma [0] 9246" xfId="22589" hidden="1" xr:uid="{00000000-0005-0000-0000-00005E580000}"/>
    <cellStyle name="Comma [0] 9247" xfId="22578" hidden="1" xr:uid="{00000000-0005-0000-0000-000053580000}"/>
    <cellStyle name="Comma [0] 9248" xfId="22629" hidden="1" xr:uid="{00000000-0005-0000-0000-000086580000}"/>
    <cellStyle name="Comma [0] 9249" xfId="22638" hidden="1" xr:uid="{00000000-0005-0000-0000-00008F580000}"/>
    <cellStyle name="Comma [0] 925" xfId="3908" hidden="1" xr:uid="{00000000-0005-0000-0000-0000650F0000}"/>
    <cellStyle name="Comma [0] 9250" xfId="22649" hidden="1" xr:uid="{00000000-0005-0000-0000-00009A580000}"/>
    <cellStyle name="Comma [0] 9251" xfId="22655" hidden="1" xr:uid="{00000000-0005-0000-0000-0000A0580000}"/>
    <cellStyle name="Comma [0] 9252" xfId="22637" hidden="1" xr:uid="{00000000-0005-0000-0000-00008E580000}"/>
    <cellStyle name="Comma [0] 9253" xfId="22647" hidden="1" xr:uid="{00000000-0005-0000-0000-000098580000}"/>
    <cellStyle name="Comma [0] 9254" xfId="22667" hidden="1" xr:uid="{00000000-0005-0000-0000-0000AC580000}"/>
    <cellStyle name="Comma [0] 9255" xfId="22669" hidden="1" xr:uid="{00000000-0005-0000-0000-0000AE580000}"/>
    <cellStyle name="Comma [0] 9256" xfId="22620" hidden="1" xr:uid="{00000000-0005-0000-0000-00007D580000}"/>
    <cellStyle name="Comma [0] 9257" xfId="22581" hidden="1" xr:uid="{00000000-0005-0000-0000-000056580000}"/>
    <cellStyle name="Comma [0] 9258" xfId="22623" hidden="1" xr:uid="{00000000-0005-0000-0000-000080580000}"/>
    <cellStyle name="Comma [0] 9259" xfId="22586" hidden="1" xr:uid="{00000000-0005-0000-0000-00005B580000}"/>
    <cellStyle name="Comma [0] 926" xfId="3795" hidden="1" xr:uid="{00000000-0005-0000-0000-0000F40E0000}"/>
    <cellStyle name="Comma [0] 9260" xfId="22588" hidden="1" xr:uid="{00000000-0005-0000-0000-00005D580000}"/>
    <cellStyle name="Comma [0] 9261" xfId="22674" hidden="1" xr:uid="{00000000-0005-0000-0000-0000B3580000}"/>
    <cellStyle name="Comma [0] 9262" xfId="22577" hidden="1" xr:uid="{00000000-0005-0000-0000-000052580000}"/>
    <cellStyle name="Comma [0] 9263" xfId="22585" hidden="1" xr:uid="{00000000-0005-0000-0000-00005A580000}"/>
    <cellStyle name="Comma [0] 9264" xfId="22686" hidden="1" xr:uid="{00000000-0005-0000-0000-0000BF580000}"/>
    <cellStyle name="Comma [0] 9265" xfId="22688" hidden="1" xr:uid="{00000000-0005-0000-0000-0000C1580000}"/>
    <cellStyle name="Comma [0] 9266" xfId="22677" hidden="1" xr:uid="{00000000-0005-0000-0000-0000B6580000}"/>
    <cellStyle name="Comma [0] 9267" xfId="22685" hidden="1" xr:uid="{00000000-0005-0000-0000-0000BE580000}"/>
    <cellStyle name="Comma [0] 9268" xfId="22583" hidden="1" xr:uid="{00000000-0005-0000-0000-000058580000}"/>
    <cellStyle name="Comma [0] 9269" xfId="22671" hidden="1" xr:uid="{00000000-0005-0000-0000-0000B0580000}"/>
    <cellStyle name="Comma [0] 927" xfId="3858" hidden="1" xr:uid="{00000000-0005-0000-0000-0000330F0000}"/>
    <cellStyle name="Comma [0] 9270" xfId="22704" hidden="1" xr:uid="{00000000-0005-0000-0000-0000D1580000}"/>
    <cellStyle name="Comma [0] 9271" xfId="22712" hidden="1" xr:uid="{00000000-0005-0000-0000-0000D9580000}"/>
    <cellStyle name="Comma [0] 9272" xfId="22621" hidden="1" xr:uid="{00000000-0005-0000-0000-00007E580000}"/>
    <cellStyle name="Comma [0] 9273" xfId="22700" hidden="1" xr:uid="{00000000-0005-0000-0000-0000CD580000}"/>
    <cellStyle name="Comma [0] 9274" xfId="22721" hidden="1" xr:uid="{00000000-0005-0000-0000-0000E2580000}"/>
    <cellStyle name="Comma [0] 9275" xfId="22723" hidden="1" xr:uid="{00000000-0005-0000-0000-0000E4580000}"/>
    <cellStyle name="Comma [0] 9276" xfId="22682" hidden="1" xr:uid="{00000000-0005-0000-0000-0000BB580000}"/>
    <cellStyle name="Comma [0] 9277" xfId="22627" hidden="1" xr:uid="{00000000-0005-0000-0000-000084580000}"/>
    <cellStyle name="Comma [0] 9278" xfId="22680" hidden="1" xr:uid="{00000000-0005-0000-0000-0000B9580000}"/>
    <cellStyle name="Comma [0] 9279" xfId="22664" hidden="1" xr:uid="{00000000-0005-0000-0000-0000A9580000}"/>
    <cellStyle name="Comma [0] 928" xfId="3866" hidden="1" xr:uid="{00000000-0005-0000-0000-00003B0F0000}"/>
    <cellStyle name="Comma [0] 9280" xfId="22660" hidden="1" xr:uid="{00000000-0005-0000-0000-0000A5580000}"/>
    <cellStyle name="Comma [0] 9281" xfId="22731" hidden="1" xr:uid="{00000000-0005-0000-0000-0000EC580000}"/>
    <cellStyle name="Comma [0] 9282" xfId="22597" hidden="1" xr:uid="{00000000-0005-0000-0000-000066580000}"/>
    <cellStyle name="Comma [0] 9283" xfId="22590" hidden="1" xr:uid="{00000000-0005-0000-0000-00005F580000}"/>
    <cellStyle name="Comma [0] 9284" xfId="22739" hidden="1" xr:uid="{00000000-0005-0000-0000-0000F4580000}"/>
    <cellStyle name="Comma [0] 9285" xfId="22741" hidden="1" xr:uid="{00000000-0005-0000-0000-0000F6580000}"/>
    <cellStyle name="Comma [0] 9286" xfId="22690" hidden="1" xr:uid="{00000000-0005-0000-0000-0000C3580000}"/>
    <cellStyle name="Comma [0] 9287" xfId="22666" hidden="1" xr:uid="{00000000-0005-0000-0000-0000AB580000}"/>
    <cellStyle name="Comma [0] 9288" xfId="22701" hidden="1" xr:uid="{00000000-0005-0000-0000-0000CE580000}"/>
    <cellStyle name="Comma [0] 9289" xfId="22633" hidden="1" xr:uid="{00000000-0005-0000-0000-00008A580000}"/>
    <cellStyle name="Comma [0] 929" xfId="3955" hidden="1" xr:uid="{00000000-0005-0000-0000-0000940F0000}"/>
    <cellStyle name="Comma [0] 9290" xfId="22703" hidden="1" xr:uid="{00000000-0005-0000-0000-0000D0580000}"/>
    <cellStyle name="Comma [0] 9291" xfId="22748" hidden="1" xr:uid="{00000000-0005-0000-0000-0000FD580000}"/>
    <cellStyle name="Comma [0] 9292" xfId="22691" hidden="1" xr:uid="{00000000-0005-0000-0000-0000C4580000}"/>
    <cellStyle name="Comma [0] 9293" xfId="22648" hidden="1" xr:uid="{00000000-0005-0000-0000-000099580000}"/>
    <cellStyle name="Comma [0] 9294" xfId="22754" hidden="1" xr:uid="{00000000-0005-0000-0000-000003590000}"/>
    <cellStyle name="Comma [0] 9295" xfId="22756" hidden="1" xr:uid="{00000000-0005-0000-0000-000005590000}"/>
    <cellStyle name="Comma [0] 9296" xfId="22709" hidden="1" xr:uid="{00000000-0005-0000-0000-0000D6580000}"/>
    <cellStyle name="Comma [0] 9297" xfId="22715" hidden="1" xr:uid="{00000000-0005-0000-0000-0000DC580000}"/>
    <cellStyle name="Comma [0] 9298" xfId="22596" hidden="1" xr:uid="{00000000-0005-0000-0000-000065580000}"/>
    <cellStyle name="Comma [0] 9299" xfId="22665" hidden="1" xr:uid="{00000000-0005-0000-0000-0000AA580000}"/>
    <cellStyle name="Comma [0] 93" xfId="2065" hidden="1" xr:uid="{00000000-0005-0000-0000-000032080000}"/>
    <cellStyle name="Comma [0] 930" xfId="3869" hidden="1" xr:uid="{00000000-0005-0000-0000-00003E0F0000}"/>
    <cellStyle name="Comma [0] 9300" xfId="22673" hidden="1" xr:uid="{00000000-0005-0000-0000-0000B2580000}"/>
    <cellStyle name="Comma [0] 9301" xfId="22762" hidden="1" xr:uid="{00000000-0005-0000-0000-00000B590000}"/>
    <cellStyle name="Comma [0] 9302" xfId="22676" hidden="1" xr:uid="{00000000-0005-0000-0000-0000B5580000}"/>
    <cellStyle name="Comma [0] 9303" xfId="22636" hidden="1" xr:uid="{00000000-0005-0000-0000-00008D580000}"/>
    <cellStyle name="Comma [0] 9304" xfId="22767" hidden="1" xr:uid="{00000000-0005-0000-0000-000010590000}"/>
    <cellStyle name="Comma [0] 9305" xfId="22769" hidden="1" xr:uid="{00000000-0005-0000-0000-000012590000}"/>
    <cellStyle name="Comma [0] 9306" xfId="22728" hidden="1" xr:uid="{00000000-0005-0000-0000-0000E9580000}"/>
    <cellStyle name="Comma [0] 9307" xfId="22734" hidden="1" xr:uid="{00000000-0005-0000-0000-0000EF580000}"/>
    <cellStyle name="Comma [0] 9308" xfId="22635" hidden="1" xr:uid="{00000000-0005-0000-0000-00008C580000}"/>
    <cellStyle name="Comma [0] 9309" xfId="22716" hidden="1" xr:uid="{00000000-0005-0000-0000-0000DD580000}"/>
    <cellStyle name="Comma [0] 931" xfId="3829" hidden="1" xr:uid="{00000000-0005-0000-0000-0000160F0000}"/>
    <cellStyle name="Comma [0] 9310" xfId="22695" hidden="1" xr:uid="{00000000-0005-0000-0000-0000C8580000}"/>
    <cellStyle name="Comma [0] 9311" xfId="22773" hidden="1" xr:uid="{00000000-0005-0000-0000-000016590000}"/>
    <cellStyle name="Comma [0] 9312" xfId="22714" hidden="1" xr:uid="{00000000-0005-0000-0000-0000DB580000}"/>
    <cellStyle name="Comma [0] 9313" xfId="22652" hidden="1" xr:uid="{00000000-0005-0000-0000-00009D580000}"/>
    <cellStyle name="Comma [0] 9314" xfId="22780" hidden="1" xr:uid="{00000000-0005-0000-0000-00001D590000}"/>
    <cellStyle name="Comma [0] 9315" xfId="22782" hidden="1" xr:uid="{00000000-0005-0000-0000-00001F590000}"/>
    <cellStyle name="Comma [0] 9316" xfId="22746" hidden="1" xr:uid="{00000000-0005-0000-0000-0000FB580000}"/>
    <cellStyle name="Comma [0] 9317" xfId="22751" hidden="1" xr:uid="{00000000-0005-0000-0000-000000590000}"/>
    <cellStyle name="Comma [0] 9318" xfId="22580" hidden="1" xr:uid="{00000000-0005-0000-0000-000055580000}"/>
    <cellStyle name="Comma [0] 9319" xfId="22735" hidden="1" xr:uid="{00000000-0005-0000-0000-0000F0580000}"/>
    <cellStyle name="Comma [0] 932" xfId="3960" hidden="1" xr:uid="{00000000-0005-0000-0000-0000990F0000}"/>
    <cellStyle name="Comma [0] 9320" xfId="22640" hidden="1" xr:uid="{00000000-0005-0000-0000-000091580000}"/>
    <cellStyle name="Comma [0] 9321" xfId="22786" hidden="1" xr:uid="{00000000-0005-0000-0000-000023590000}"/>
    <cellStyle name="Comma [0] 9322" xfId="22733" hidden="1" xr:uid="{00000000-0005-0000-0000-0000EE580000}"/>
    <cellStyle name="Comma [0] 9323" xfId="22672" hidden="1" xr:uid="{00000000-0005-0000-0000-0000B1580000}"/>
    <cellStyle name="Comma [0] 9324" xfId="22790" hidden="1" xr:uid="{00000000-0005-0000-0000-000027590000}"/>
    <cellStyle name="Comma [0] 9325" xfId="22792" hidden="1" xr:uid="{00000000-0005-0000-0000-000029590000}"/>
    <cellStyle name="Comma [0] 9326" xfId="22760" hidden="1" xr:uid="{00000000-0005-0000-0000-000009590000}"/>
    <cellStyle name="Comma [0] 9327" xfId="22764" hidden="1" xr:uid="{00000000-0005-0000-0000-00000D590000}"/>
    <cellStyle name="Comma [0] 9328" xfId="22654" hidden="1" xr:uid="{00000000-0005-0000-0000-00009F580000}"/>
    <cellStyle name="Comma [0] 9329" xfId="22752" hidden="1" xr:uid="{00000000-0005-0000-0000-000001590000}"/>
    <cellStyle name="Comma [0] 933" xfId="3962" hidden="1" xr:uid="{00000000-0005-0000-0000-00009B0F0000}"/>
    <cellStyle name="Comma [0] 9330" xfId="22644" hidden="1" xr:uid="{00000000-0005-0000-0000-000095580000}"/>
    <cellStyle name="Comma [0] 9331" xfId="22796" hidden="1" xr:uid="{00000000-0005-0000-0000-00002D590000}"/>
    <cellStyle name="Comma [0] 9332" xfId="22750" hidden="1" xr:uid="{00000000-0005-0000-0000-0000FF580000}"/>
    <cellStyle name="Comma [0] 9333" xfId="22719" hidden="1" xr:uid="{00000000-0005-0000-0000-0000E0580000}"/>
    <cellStyle name="Comma [0] 9334" xfId="22800" hidden="1" xr:uid="{00000000-0005-0000-0000-000031590000}"/>
    <cellStyle name="Comma [0] 9335" xfId="22802" hidden="1" xr:uid="{00000000-0005-0000-0000-000033590000}"/>
    <cellStyle name="Comma [0] 9336" xfId="22788" hidden="1" xr:uid="{00000000-0005-0000-0000-000025590000}"/>
    <cellStyle name="Comma [0] 9337" xfId="22775" hidden="1" xr:uid="{00000000-0005-0000-0000-000018590000}"/>
    <cellStyle name="Comma [0] 9338" xfId="22799" hidden="1" xr:uid="{00000000-0005-0000-0000-000030590000}"/>
    <cellStyle name="Comma [0] 9339" xfId="22765" hidden="1" xr:uid="{00000000-0005-0000-0000-00000E590000}"/>
    <cellStyle name="Comma [0] 934" xfId="3921" hidden="1" xr:uid="{00000000-0005-0000-0000-0000720F0000}"/>
    <cellStyle name="Comma [0] 9340" xfId="22737" hidden="1" xr:uid="{00000000-0005-0000-0000-0000F2580000}"/>
    <cellStyle name="Comma [0] 9341" xfId="22804" hidden="1" xr:uid="{00000000-0005-0000-0000-000035590000}"/>
    <cellStyle name="Comma [0] 9342" xfId="22761" hidden="1" xr:uid="{00000000-0005-0000-0000-00000A590000}"/>
    <cellStyle name="Comma [0] 9343" xfId="22795" hidden="1" xr:uid="{00000000-0005-0000-0000-00002C590000}"/>
    <cellStyle name="Comma [0] 9344" xfId="22808" hidden="1" xr:uid="{00000000-0005-0000-0000-000039590000}"/>
    <cellStyle name="Comma [0] 9345" xfId="22810" hidden="1" xr:uid="{00000000-0005-0000-0000-00003B590000}"/>
    <cellStyle name="Comma [0] 9346" xfId="22678" hidden="1" xr:uid="{00000000-0005-0000-0000-0000B7580000}"/>
    <cellStyle name="Comma [0] 9347" xfId="22798" hidden="1" xr:uid="{00000000-0005-0000-0000-00002F590000}"/>
    <cellStyle name="Comma [0] 9348" xfId="22738" hidden="1" xr:uid="{00000000-0005-0000-0000-0000F3580000}"/>
    <cellStyle name="Comma [0] 9349" xfId="22772" hidden="1" xr:uid="{00000000-0005-0000-0000-000015590000}"/>
    <cellStyle name="Comma [0] 935" xfId="3927" hidden="1" xr:uid="{00000000-0005-0000-0000-0000780F0000}"/>
    <cellStyle name="Comma [0] 9350" xfId="22785" hidden="1" xr:uid="{00000000-0005-0000-0000-000022590000}"/>
    <cellStyle name="Comma [0] 9351" xfId="22813" hidden="1" xr:uid="{00000000-0005-0000-0000-00003E590000}"/>
    <cellStyle name="Comma [0] 9352" xfId="22776" hidden="1" xr:uid="{00000000-0005-0000-0000-000019590000}"/>
    <cellStyle name="Comma [0] 9353" xfId="22736" hidden="1" xr:uid="{00000000-0005-0000-0000-0000F1580000}"/>
    <cellStyle name="Comma [0] 9354" xfId="22816" hidden="1" xr:uid="{00000000-0005-0000-0000-000041590000}"/>
    <cellStyle name="Comma [0] 9355" xfId="22818" hidden="1" xr:uid="{00000000-0005-0000-0000-000043590000}"/>
    <cellStyle name="Comma [0] 9356" xfId="22537" hidden="1" xr:uid="{00000000-0005-0000-0000-00002A580000}"/>
    <cellStyle name="Comma [0] 9357" xfId="22519" hidden="1" xr:uid="{00000000-0005-0000-0000-000018580000}"/>
    <cellStyle name="Comma [0] 9358" xfId="22822" hidden="1" xr:uid="{00000000-0005-0000-0000-000047590000}"/>
    <cellStyle name="Comma [0] 9359" xfId="22829" hidden="1" xr:uid="{00000000-0005-0000-0000-00004E590000}"/>
    <cellStyle name="Comma [0] 936" xfId="3828" hidden="1" xr:uid="{00000000-0005-0000-0000-0000150F0000}"/>
    <cellStyle name="Comma [0] 9360" xfId="22831" hidden="1" xr:uid="{00000000-0005-0000-0000-000050590000}"/>
    <cellStyle name="Comma [0] 9361" xfId="22821" hidden="1" xr:uid="{00000000-0005-0000-0000-000046590000}"/>
    <cellStyle name="Comma [0] 9362" xfId="22827" hidden="1" xr:uid="{00000000-0005-0000-0000-00004C590000}"/>
    <cellStyle name="Comma [0] 9363" xfId="22834" hidden="1" xr:uid="{00000000-0005-0000-0000-000053590000}"/>
    <cellStyle name="Comma [0] 9364" xfId="22836" hidden="1" xr:uid="{00000000-0005-0000-0000-000055590000}"/>
    <cellStyle name="Comma [0] 9365" xfId="22611" hidden="1" xr:uid="{00000000-0005-0000-0000-000074580000}"/>
    <cellStyle name="Comma [0] 9366" xfId="22567" hidden="1" xr:uid="{00000000-0005-0000-0000-000048580000}"/>
    <cellStyle name="Comma [0] 9367" xfId="22847" hidden="1" xr:uid="{00000000-0005-0000-0000-000060590000}"/>
    <cellStyle name="Comma [0] 9368" xfId="22856" hidden="1" xr:uid="{00000000-0005-0000-0000-000069590000}"/>
    <cellStyle name="Comma [0] 9369" xfId="22867" hidden="1" xr:uid="{00000000-0005-0000-0000-000074590000}"/>
    <cellStyle name="Comma [0] 937" xfId="3909" hidden="1" xr:uid="{00000000-0005-0000-0000-0000660F0000}"/>
    <cellStyle name="Comma [0] 9370" xfId="22873" hidden="1" xr:uid="{00000000-0005-0000-0000-00007A590000}"/>
    <cellStyle name="Comma [0] 9371" xfId="22855" hidden="1" xr:uid="{00000000-0005-0000-0000-000068590000}"/>
    <cellStyle name="Comma [0] 9372" xfId="22865" hidden="1" xr:uid="{00000000-0005-0000-0000-000072590000}"/>
    <cellStyle name="Comma [0] 9373" xfId="22885" hidden="1" xr:uid="{00000000-0005-0000-0000-000086590000}"/>
    <cellStyle name="Comma [0] 9374" xfId="22887" hidden="1" xr:uid="{00000000-0005-0000-0000-000088590000}"/>
    <cellStyle name="Comma [0] 9375" xfId="22838" hidden="1" xr:uid="{00000000-0005-0000-0000-000057590000}"/>
    <cellStyle name="Comma [0] 9376" xfId="22532" hidden="1" xr:uid="{00000000-0005-0000-0000-000025580000}"/>
    <cellStyle name="Comma [0] 9377" xfId="22841" hidden="1" xr:uid="{00000000-0005-0000-0000-00005A590000}"/>
    <cellStyle name="Comma [0] 9378" xfId="22566" hidden="1" xr:uid="{00000000-0005-0000-0000-000047580000}"/>
    <cellStyle name="Comma [0] 9379" xfId="22565" hidden="1" xr:uid="{00000000-0005-0000-0000-000046580000}"/>
    <cellStyle name="Comma [0] 938" xfId="3888" hidden="1" xr:uid="{00000000-0005-0000-0000-0000510F0000}"/>
    <cellStyle name="Comma [0] 9380" xfId="22892" hidden="1" xr:uid="{00000000-0005-0000-0000-00008D590000}"/>
    <cellStyle name="Comma [0] 9381" xfId="22534" hidden="1" xr:uid="{00000000-0005-0000-0000-000027580000}"/>
    <cellStyle name="Comma [0] 9382" xfId="22568" hidden="1" xr:uid="{00000000-0005-0000-0000-000049580000}"/>
    <cellStyle name="Comma [0] 9383" xfId="22904" hidden="1" xr:uid="{00000000-0005-0000-0000-000099590000}"/>
    <cellStyle name="Comma [0] 9384" xfId="22906" hidden="1" xr:uid="{00000000-0005-0000-0000-00009B590000}"/>
    <cellStyle name="Comma [0] 9385" xfId="22895" hidden="1" xr:uid="{00000000-0005-0000-0000-000090590000}"/>
    <cellStyle name="Comma [0] 9386" xfId="22903" hidden="1" xr:uid="{00000000-0005-0000-0000-000098590000}"/>
    <cellStyle name="Comma [0] 9387" xfId="22530" hidden="1" xr:uid="{00000000-0005-0000-0000-000023580000}"/>
    <cellStyle name="Comma [0] 9388" xfId="22889" hidden="1" xr:uid="{00000000-0005-0000-0000-00008A590000}"/>
    <cellStyle name="Comma [0] 9389" xfId="22922" hidden="1" xr:uid="{00000000-0005-0000-0000-0000AB590000}"/>
    <cellStyle name="Comma [0] 939" xfId="3966" hidden="1" xr:uid="{00000000-0005-0000-0000-00009F0F0000}"/>
    <cellStyle name="Comma [0] 9390" xfId="22930" hidden="1" xr:uid="{00000000-0005-0000-0000-0000B3590000}"/>
    <cellStyle name="Comma [0] 9391" xfId="22839" hidden="1" xr:uid="{00000000-0005-0000-0000-000058590000}"/>
    <cellStyle name="Comma [0] 9392" xfId="22918" hidden="1" xr:uid="{00000000-0005-0000-0000-0000A7590000}"/>
    <cellStyle name="Comma [0] 9393" xfId="22939" hidden="1" xr:uid="{00000000-0005-0000-0000-0000BC590000}"/>
    <cellStyle name="Comma [0] 9394" xfId="22941" hidden="1" xr:uid="{00000000-0005-0000-0000-0000BE590000}"/>
    <cellStyle name="Comma [0] 9395" xfId="22900" hidden="1" xr:uid="{00000000-0005-0000-0000-000095590000}"/>
    <cellStyle name="Comma [0] 9396" xfId="22845" hidden="1" xr:uid="{00000000-0005-0000-0000-00005E590000}"/>
    <cellStyle name="Comma [0] 9397" xfId="22898" hidden="1" xr:uid="{00000000-0005-0000-0000-000093590000}"/>
    <cellStyle name="Comma [0] 9398" xfId="22882" hidden="1" xr:uid="{00000000-0005-0000-0000-000083590000}"/>
    <cellStyle name="Comma [0] 9399" xfId="22878" hidden="1" xr:uid="{00000000-0005-0000-0000-00007F590000}"/>
    <cellStyle name="Comma [0] 94" xfId="2262" hidden="1" xr:uid="{00000000-0005-0000-0000-0000F7080000}"/>
    <cellStyle name="Comma [0] 940" xfId="3907" hidden="1" xr:uid="{00000000-0005-0000-0000-0000640F0000}"/>
    <cellStyle name="Comma [0] 9400" xfId="22949" hidden="1" xr:uid="{00000000-0005-0000-0000-0000C6590000}"/>
    <cellStyle name="Comma [0] 9401" xfId="22522" hidden="1" xr:uid="{00000000-0005-0000-0000-00001B580000}"/>
    <cellStyle name="Comma [0] 9402" xfId="22610" hidden="1" xr:uid="{00000000-0005-0000-0000-000073580000}"/>
    <cellStyle name="Comma [0] 9403" xfId="22957" hidden="1" xr:uid="{00000000-0005-0000-0000-0000CE590000}"/>
    <cellStyle name="Comma [0] 9404" xfId="22959" hidden="1" xr:uid="{00000000-0005-0000-0000-0000D0590000}"/>
    <cellStyle name="Comma [0] 9405" xfId="22908" hidden="1" xr:uid="{00000000-0005-0000-0000-00009D590000}"/>
    <cellStyle name="Comma [0] 9406" xfId="22884" hidden="1" xr:uid="{00000000-0005-0000-0000-000085590000}"/>
    <cellStyle name="Comma [0] 9407" xfId="22919" hidden="1" xr:uid="{00000000-0005-0000-0000-0000A8590000}"/>
    <cellStyle name="Comma [0] 9408" xfId="22851" hidden="1" xr:uid="{00000000-0005-0000-0000-000064590000}"/>
    <cellStyle name="Comma [0] 9409" xfId="22921" hidden="1" xr:uid="{00000000-0005-0000-0000-0000AA590000}"/>
    <cellStyle name="Comma [0] 941" xfId="3845" hidden="1" xr:uid="{00000000-0005-0000-0000-0000260F0000}"/>
    <cellStyle name="Comma [0] 9410" xfId="22966" hidden="1" xr:uid="{00000000-0005-0000-0000-0000D7590000}"/>
    <cellStyle name="Comma [0] 9411" xfId="22909" hidden="1" xr:uid="{00000000-0005-0000-0000-00009E590000}"/>
    <cellStyle name="Comma [0] 9412" xfId="22866" hidden="1" xr:uid="{00000000-0005-0000-0000-000073590000}"/>
    <cellStyle name="Comma [0] 9413" xfId="22972" hidden="1" xr:uid="{00000000-0005-0000-0000-0000DD590000}"/>
    <cellStyle name="Comma [0] 9414" xfId="22974" hidden="1" xr:uid="{00000000-0005-0000-0000-0000DF590000}"/>
    <cellStyle name="Comma [0] 9415" xfId="22927" hidden="1" xr:uid="{00000000-0005-0000-0000-0000B0590000}"/>
    <cellStyle name="Comma [0] 9416" xfId="22933" hidden="1" xr:uid="{00000000-0005-0000-0000-0000B6590000}"/>
    <cellStyle name="Comma [0] 9417" xfId="22559" hidden="1" xr:uid="{00000000-0005-0000-0000-000040580000}"/>
    <cellStyle name="Comma [0] 9418" xfId="22883" hidden="1" xr:uid="{00000000-0005-0000-0000-000084590000}"/>
    <cellStyle name="Comma [0] 9419" xfId="22891" hidden="1" xr:uid="{00000000-0005-0000-0000-00008C590000}"/>
    <cellStyle name="Comma [0] 942" xfId="3973" hidden="1" xr:uid="{00000000-0005-0000-0000-0000A60F0000}"/>
    <cellStyle name="Comma [0] 9420" xfId="22980" hidden="1" xr:uid="{00000000-0005-0000-0000-0000E5590000}"/>
    <cellStyle name="Comma [0] 9421" xfId="22894" hidden="1" xr:uid="{00000000-0005-0000-0000-00008F590000}"/>
    <cellStyle name="Comma [0] 9422" xfId="22854" hidden="1" xr:uid="{00000000-0005-0000-0000-000067590000}"/>
    <cellStyle name="Comma [0] 9423" xfId="22985" hidden="1" xr:uid="{00000000-0005-0000-0000-0000EA590000}"/>
    <cellStyle name="Comma [0] 9424" xfId="22987" hidden="1" xr:uid="{00000000-0005-0000-0000-0000EC590000}"/>
    <cellStyle name="Comma [0] 9425" xfId="22946" hidden="1" xr:uid="{00000000-0005-0000-0000-0000C3590000}"/>
    <cellStyle name="Comma [0] 9426" xfId="22952" hidden="1" xr:uid="{00000000-0005-0000-0000-0000C9590000}"/>
    <cellStyle name="Comma [0] 9427" xfId="22853" hidden="1" xr:uid="{00000000-0005-0000-0000-000066590000}"/>
    <cellStyle name="Comma [0] 9428" xfId="22934" hidden="1" xr:uid="{00000000-0005-0000-0000-0000B7590000}"/>
    <cellStyle name="Comma [0] 9429" xfId="22913" hidden="1" xr:uid="{00000000-0005-0000-0000-0000A2590000}"/>
    <cellStyle name="Comma [0] 943" xfId="3975" hidden="1" xr:uid="{00000000-0005-0000-0000-0000A80F0000}"/>
    <cellStyle name="Comma [0] 9430" xfId="22991" hidden="1" xr:uid="{00000000-0005-0000-0000-0000F0590000}"/>
    <cellStyle name="Comma [0] 9431" xfId="22932" hidden="1" xr:uid="{00000000-0005-0000-0000-0000B5590000}"/>
    <cellStyle name="Comma [0] 9432" xfId="22870" hidden="1" xr:uid="{00000000-0005-0000-0000-000077590000}"/>
    <cellStyle name="Comma [0] 9433" xfId="22998" hidden="1" xr:uid="{00000000-0005-0000-0000-0000F7590000}"/>
    <cellStyle name="Comma [0] 9434" xfId="23000" hidden="1" xr:uid="{00000000-0005-0000-0000-0000F9590000}"/>
    <cellStyle name="Comma [0] 9435" xfId="22964" hidden="1" xr:uid="{00000000-0005-0000-0000-0000D5590000}"/>
    <cellStyle name="Comma [0] 9436" xfId="22969" hidden="1" xr:uid="{00000000-0005-0000-0000-0000DA590000}"/>
    <cellStyle name="Comma [0] 9437" xfId="22533" hidden="1" xr:uid="{00000000-0005-0000-0000-000026580000}"/>
    <cellStyle name="Comma [0] 9438" xfId="22953" hidden="1" xr:uid="{00000000-0005-0000-0000-0000CA590000}"/>
    <cellStyle name="Comma [0] 9439" xfId="22858" hidden="1" xr:uid="{00000000-0005-0000-0000-00006B590000}"/>
    <cellStyle name="Comma [0] 944" xfId="3939" hidden="1" xr:uid="{00000000-0005-0000-0000-0000840F0000}"/>
    <cellStyle name="Comma [0] 9440" xfId="23004" hidden="1" xr:uid="{00000000-0005-0000-0000-0000FD590000}"/>
    <cellStyle name="Comma [0] 9441" xfId="22951" hidden="1" xr:uid="{00000000-0005-0000-0000-0000C8590000}"/>
    <cellStyle name="Comma [0] 9442" xfId="22890" hidden="1" xr:uid="{00000000-0005-0000-0000-00008B590000}"/>
    <cellStyle name="Comma [0] 9443" xfId="23008" hidden="1" xr:uid="{00000000-0005-0000-0000-0000015A0000}"/>
    <cellStyle name="Comma [0] 9444" xfId="23010" hidden="1" xr:uid="{00000000-0005-0000-0000-0000035A0000}"/>
    <cellStyle name="Comma [0] 9445" xfId="22978" hidden="1" xr:uid="{00000000-0005-0000-0000-0000E3590000}"/>
    <cellStyle name="Comma [0] 9446" xfId="22982" hidden="1" xr:uid="{00000000-0005-0000-0000-0000E7590000}"/>
    <cellStyle name="Comma [0] 9447" xfId="22872" hidden="1" xr:uid="{00000000-0005-0000-0000-000079590000}"/>
    <cellStyle name="Comma [0] 9448" xfId="22970" hidden="1" xr:uid="{00000000-0005-0000-0000-0000DB590000}"/>
    <cellStyle name="Comma [0] 9449" xfId="22862" hidden="1" xr:uid="{00000000-0005-0000-0000-00006F590000}"/>
    <cellStyle name="Comma [0] 945" xfId="3944" hidden="1" xr:uid="{00000000-0005-0000-0000-0000890F0000}"/>
    <cellStyle name="Comma [0] 9450" xfId="23014" hidden="1" xr:uid="{00000000-0005-0000-0000-0000075A0000}"/>
    <cellStyle name="Comma [0] 9451" xfId="22968" hidden="1" xr:uid="{00000000-0005-0000-0000-0000D9590000}"/>
    <cellStyle name="Comma [0] 9452" xfId="22937" hidden="1" xr:uid="{00000000-0005-0000-0000-0000BA590000}"/>
    <cellStyle name="Comma [0] 9453" xfId="23018" hidden="1" xr:uid="{00000000-0005-0000-0000-00000B5A0000}"/>
    <cellStyle name="Comma [0] 9454" xfId="23020" hidden="1" xr:uid="{00000000-0005-0000-0000-00000D5A0000}"/>
    <cellStyle name="Comma [0] 9455" xfId="23006" hidden="1" xr:uid="{00000000-0005-0000-0000-0000FF590000}"/>
    <cellStyle name="Comma [0] 9456" xfId="22993" hidden="1" xr:uid="{00000000-0005-0000-0000-0000F2590000}"/>
    <cellStyle name="Comma [0] 9457" xfId="23017" hidden="1" xr:uid="{00000000-0005-0000-0000-00000A5A0000}"/>
    <cellStyle name="Comma [0] 9458" xfId="22983" hidden="1" xr:uid="{00000000-0005-0000-0000-0000E8590000}"/>
    <cellStyle name="Comma [0] 9459" xfId="22955" hidden="1" xr:uid="{00000000-0005-0000-0000-0000CC590000}"/>
    <cellStyle name="Comma [0] 946" xfId="3374" hidden="1" xr:uid="{00000000-0005-0000-0000-00004F0D0000}"/>
    <cellStyle name="Comma [0] 9460" xfId="23022" hidden="1" xr:uid="{00000000-0005-0000-0000-00000F5A0000}"/>
    <cellStyle name="Comma [0] 9461" xfId="22979" hidden="1" xr:uid="{00000000-0005-0000-0000-0000E4590000}"/>
    <cellStyle name="Comma [0] 9462" xfId="23013" hidden="1" xr:uid="{00000000-0005-0000-0000-0000065A0000}"/>
    <cellStyle name="Comma [0] 9463" xfId="23026" hidden="1" xr:uid="{00000000-0005-0000-0000-0000135A0000}"/>
    <cellStyle name="Comma [0] 9464" xfId="23028" hidden="1" xr:uid="{00000000-0005-0000-0000-0000155A0000}"/>
    <cellStyle name="Comma [0] 9465" xfId="22896" hidden="1" xr:uid="{00000000-0005-0000-0000-000091590000}"/>
    <cellStyle name="Comma [0] 9466" xfId="23016" hidden="1" xr:uid="{00000000-0005-0000-0000-0000095A0000}"/>
    <cellStyle name="Comma [0] 9467" xfId="22956" hidden="1" xr:uid="{00000000-0005-0000-0000-0000CD590000}"/>
    <cellStyle name="Comma [0] 9468" xfId="22990" hidden="1" xr:uid="{00000000-0005-0000-0000-0000EF590000}"/>
    <cellStyle name="Comma [0] 9469" xfId="23003" hidden="1" xr:uid="{00000000-0005-0000-0000-0000FC590000}"/>
    <cellStyle name="Comma [0] 947" xfId="3928" hidden="1" xr:uid="{00000000-0005-0000-0000-0000790F0000}"/>
    <cellStyle name="Comma [0] 9470" xfId="23031" hidden="1" xr:uid="{00000000-0005-0000-0000-0000185A0000}"/>
    <cellStyle name="Comma [0] 9471" xfId="22994" hidden="1" xr:uid="{00000000-0005-0000-0000-0000F3590000}"/>
    <cellStyle name="Comma [0] 9472" xfId="22954" hidden="1" xr:uid="{00000000-0005-0000-0000-0000CB590000}"/>
    <cellStyle name="Comma [0] 9473" xfId="23033" hidden="1" xr:uid="{00000000-0005-0000-0000-00001A5A0000}"/>
    <cellStyle name="Comma [0] 9474" xfId="23035" hidden="1" xr:uid="{00000000-0005-0000-0000-00001C5A0000}"/>
    <cellStyle name="Comma [0] 9475" xfId="22547" hidden="1" xr:uid="{00000000-0005-0000-0000-000034580000}"/>
    <cellStyle name="Comma [0] 9476" xfId="22544" hidden="1" xr:uid="{00000000-0005-0000-0000-000031580000}"/>
    <cellStyle name="Comma [0] 9477" xfId="23041" hidden="1" xr:uid="{00000000-0005-0000-0000-0000225A0000}"/>
    <cellStyle name="Comma [0] 9478" xfId="23047" hidden="1" xr:uid="{00000000-0005-0000-0000-0000285A0000}"/>
    <cellStyle name="Comma [0] 9479" xfId="23049" hidden="1" xr:uid="{00000000-0005-0000-0000-00002A5A0000}"/>
    <cellStyle name="Comma [0] 948" xfId="3833" hidden="1" xr:uid="{00000000-0005-0000-0000-00001A0F0000}"/>
    <cellStyle name="Comma [0] 9480" xfId="23040" hidden="1" xr:uid="{00000000-0005-0000-0000-0000215A0000}"/>
    <cellStyle name="Comma [0] 9481" xfId="23045" hidden="1" xr:uid="{00000000-0005-0000-0000-0000265A0000}"/>
    <cellStyle name="Comma [0] 9482" xfId="23051" hidden="1" xr:uid="{00000000-0005-0000-0000-00002C5A0000}"/>
    <cellStyle name="Comma [0] 9483" xfId="23053" hidden="1" xr:uid="{00000000-0005-0000-0000-00002E5A0000}"/>
    <cellStyle name="Comma [0] 9484" xfId="22570" hidden="1" xr:uid="{00000000-0005-0000-0000-00004B580000}"/>
    <cellStyle name="Comma [0] 9485" xfId="22572" hidden="1" xr:uid="{00000000-0005-0000-0000-00004D580000}"/>
    <cellStyle name="Comma [0] 9486" xfId="23064" hidden="1" xr:uid="{00000000-0005-0000-0000-0000395A0000}"/>
    <cellStyle name="Comma [0] 9487" xfId="23073" hidden="1" xr:uid="{00000000-0005-0000-0000-0000425A0000}"/>
    <cellStyle name="Comma [0] 9488" xfId="23084" hidden="1" xr:uid="{00000000-0005-0000-0000-00004D5A0000}"/>
    <cellStyle name="Comma [0] 9489" xfId="23090" hidden="1" xr:uid="{00000000-0005-0000-0000-0000535A0000}"/>
    <cellStyle name="Comma [0] 949" xfId="3979" hidden="1" xr:uid="{00000000-0005-0000-0000-0000AC0F0000}"/>
    <cellStyle name="Comma [0] 9490" xfId="23072" hidden="1" xr:uid="{00000000-0005-0000-0000-0000415A0000}"/>
    <cellStyle name="Comma [0] 9491" xfId="23082" hidden="1" xr:uid="{00000000-0005-0000-0000-00004B5A0000}"/>
    <cellStyle name="Comma [0] 9492" xfId="23102" hidden="1" xr:uid="{00000000-0005-0000-0000-00005F5A0000}"/>
    <cellStyle name="Comma [0] 9493" xfId="23104" hidden="1" xr:uid="{00000000-0005-0000-0000-0000615A0000}"/>
    <cellStyle name="Comma [0] 9494" xfId="23055" hidden="1" xr:uid="{00000000-0005-0000-0000-0000305A0000}"/>
    <cellStyle name="Comma [0] 9495" xfId="22552" hidden="1" xr:uid="{00000000-0005-0000-0000-000039580000}"/>
    <cellStyle name="Comma [0] 9496" xfId="23058" hidden="1" xr:uid="{00000000-0005-0000-0000-0000335A0000}"/>
    <cellStyle name="Comma [0] 9497" xfId="22557" hidden="1" xr:uid="{00000000-0005-0000-0000-00003E580000}"/>
    <cellStyle name="Comma [0] 9498" xfId="22541" hidden="1" xr:uid="{00000000-0005-0000-0000-00002E580000}"/>
    <cellStyle name="Comma [0] 9499" xfId="23109" hidden="1" xr:uid="{00000000-0005-0000-0000-0000665A0000}"/>
    <cellStyle name="Comma [0] 95" xfId="2270" hidden="1" xr:uid="{00000000-0005-0000-0000-0000FF080000}"/>
    <cellStyle name="Comma [0] 950" xfId="3926" hidden="1" xr:uid="{00000000-0005-0000-0000-0000770F0000}"/>
    <cellStyle name="Comma [0] 9500" xfId="22550" hidden="1" xr:uid="{00000000-0005-0000-0000-000037580000}"/>
    <cellStyle name="Comma [0] 9501" xfId="22571" hidden="1" xr:uid="{00000000-0005-0000-0000-00004C580000}"/>
    <cellStyle name="Comma [0] 9502" xfId="23121" hidden="1" xr:uid="{00000000-0005-0000-0000-0000725A0000}"/>
    <cellStyle name="Comma [0] 9503" xfId="23123" hidden="1" xr:uid="{00000000-0005-0000-0000-0000745A0000}"/>
    <cellStyle name="Comma [0] 9504" xfId="23112" hidden="1" xr:uid="{00000000-0005-0000-0000-0000695A0000}"/>
    <cellStyle name="Comma [0] 9505" xfId="23120" hidden="1" xr:uid="{00000000-0005-0000-0000-0000715A0000}"/>
    <cellStyle name="Comma [0] 9506" xfId="22554" hidden="1" xr:uid="{00000000-0005-0000-0000-00003B580000}"/>
    <cellStyle name="Comma [0] 9507" xfId="23106" hidden="1" xr:uid="{00000000-0005-0000-0000-0000635A0000}"/>
    <cellStyle name="Comma [0] 9508" xfId="23139" hidden="1" xr:uid="{00000000-0005-0000-0000-0000845A0000}"/>
    <cellStyle name="Comma [0] 9509" xfId="23147" hidden="1" xr:uid="{00000000-0005-0000-0000-00008C5A0000}"/>
    <cellStyle name="Comma [0] 951" xfId="3865" hidden="1" xr:uid="{00000000-0005-0000-0000-00003A0F0000}"/>
    <cellStyle name="Comma [0] 9510" xfId="23056" hidden="1" xr:uid="{00000000-0005-0000-0000-0000315A0000}"/>
    <cellStyle name="Comma [0] 9511" xfId="23135" hidden="1" xr:uid="{00000000-0005-0000-0000-0000805A0000}"/>
    <cellStyle name="Comma [0] 9512" xfId="23156" hidden="1" xr:uid="{00000000-0005-0000-0000-0000955A0000}"/>
    <cellStyle name="Comma [0] 9513" xfId="23158" hidden="1" xr:uid="{00000000-0005-0000-0000-0000975A0000}"/>
    <cellStyle name="Comma [0] 9514" xfId="23117" hidden="1" xr:uid="{00000000-0005-0000-0000-00006E5A0000}"/>
    <cellStyle name="Comma [0] 9515" xfId="23062" hidden="1" xr:uid="{00000000-0005-0000-0000-0000375A0000}"/>
    <cellStyle name="Comma [0] 9516" xfId="23115" hidden="1" xr:uid="{00000000-0005-0000-0000-00006C5A0000}"/>
    <cellStyle name="Comma [0] 9517" xfId="23099" hidden="1" xr:uid="{00000000-0005-0000-0000-00005C5A0000}"/>
    <cellStyle name="Comma [0] 9518" xfId="23095" hidden="1" xr:uid="{00000000-0005-0000-0000-0000585A0000}"/>
    <cellStyle name="Comma [0] 9519" xfId="23166" hidden="1" xr:uid="{00000000-0005-0000-0000-00009F5A0000}"/>
    <cellStyle name="Comma [0] 952" xfId="3983" hidden="1" xr:uid="{00000000-0005-0000-0000-0000B00F0000}"/>
    <cellStyle name="Comma [0] 9520" xfId="23038" hidden="1" xr:uid="{00000000-0005-0000-0000-00001F5A0000}"/>
    <cellStyle name="Comma [0] 9521" xfId="22520" hidden="1" xr:uid="{00000000-0005-0000-0000-000019580000}"/>
    <cellStyle name="Comma [0] 9522" xfId="23174" hidden="1" xr:uid="{00000000-0005-0000-0000-0000A75A0000}"/>
    <cellStyle name="Comma [0] 9523" xfId="23176" hidden="1" xr:uid="{00000000-0005-0000-0000-0000A95A0000}"/>
    <cellStyle name="Comma [0] 9524" xfId="23125" hidden="1" xr:uid="{00000000-0005-0000-0000-0000765A0000}"/>
    <cellStyle name="Comma [0] 9525" xfId="23101" hidden="1" xr:uid="{00000000-0005-0000-0000-00005E5A0000}"/>
    <cellStyle name="Comma [0] 9526" xfId="23136" hidden="1" xr:uid="{00000000-0005-0000-0000-0000815A0000}"/>
    <cellStyle name="Comma [0] 9527" xfId="23068" hidden="1" xr:uid="{00000000-0005-0000-0000-00003D5A0000}"/>
    <cellStyle name="Comma [0] 9528" xfId="23138" hidden="1" xr:uid="{00000000-0005-0000-0000-0000835A0000}"/>
    <cellStyle name="Comma [0] 9529" xfId="23183" hidden="1" xr:uid="{00000000-0005-0000-0000-0000B05A0000}"/>
    <cellStyle name="Comma [0] 953" xfId="3985" hidden="1" xr:uid="{00000000-0005-0000-0000-0000B20F0000}"/>
    <cellStyle name="Comma [0] 9530" xfId="23126" hidden="1" xr:uid="{00000000-0005-0000-0000-0000775A0000}"/>
    <cellStyle name="Comma [0] 9531" xfId="23083" hidden="1" xr:uid="{00000000-0005-0000-0000-00004C5A0000}"/>
    <cellStyle name="Comma [0] 9532" xfId="23189" hidden="1" xr:uid="{00000000-0005-0000-0000-0000B65A0000}"/>
    <cellStyle name="Comma [0] 9533" xfId="23191" hidden="1" xr:uid="{00000000-0005-0000-0000-0000B85A0000}"/>
    <cellStyle name="Comma [0] 9534" xfId="23144" hidden="1" xr:uid="{00000000-0005-0000-0000-0000895A0000}"/>
    <cellStyle name="Comma [0] 9535" xfId="23150" hidden="1" xr:uid="{00000000-0005-0000-0000-00008F5A0000}"/>
    <cellStyle name="Comma [0] 9536" xfId="23037" hidden="1" xr:uid="{00000000-0005-0000-0000-00001E5A0000}"/>
    <cellStyle name="Comma [0] 9537" xfId="23100" hidden="1" xr:uid="{00000000-0005-0000-0000-00005D5A0000}"/>
    <cellStyle name="Comma [0] 9538" xfId="23108" hidden="1" xr:uid="{00000000-0005-0000-0000-0000655A0000}"/>
    <cellStyle name="Comma [0] 9539" xfId="23197" hidden="1" xr:uid="{00000000-0005-0000-0000-0000BE5A0000}"/>
    <cellStyle name="Comma [0] 954" xfId="3953" hidden="1" xr:uid="{00000000-0005-0000-0000-0000920F0000}"/>
    <cellStyle name="Comma [0] 9540" xfId="23111" hidden="1" xr:uid="{00000000-0005-0000-0000-0000685A0000}"/>
    <cellStyle name="Comma [0] 9541" xfId="23071" hidden="1" xr:uid="{00000000-0005-0000-0000-0000405A0000}"/>
    <cellStyle name="Comma [0] 9542" xfId="23202" hidden="1" xr:uid="{00000000-0005-0000-0000-0000C35A0000}"/>
    <cellStyle name="Comma [0] 9543" xfId="23204" hidden="1" xr:uid="{00000000-0005-0000-0000-0000C55A0000}"/>
    <cellStyle name="Comma [0] 9544" xfId="23163" hidden="1" xr:uid="{00000000-0005-0000-0000-00009C5A0000}"/>
    <cellStyle name="Comma [0] 9545" xfId="23169" hidden="1" xr:uid="{00000000-0005-0000-0000-0000A25A0000}"/>
    <cellStyle name="Comma [0] 9546" xfId="23070" hidden="1" xr:uid="{00000000-0005-0000-0000-00003F5A0000}"/>
    <cellStyle name="Comma [0] 9547" xfId="23151" hidden="1" xr:uid="{00000000-0005-0000-0000-0000905A0000}"/>
    <cellStyle name="Comma [0] 9548" xfId="23130" hidden="1" xr:uid="{00000000-0005-0000-0000-00007B5A0000}"/>
    <cellStyle name="Comma [0] 9549" xfId="23208" hidden="1" xr:uid="{00000000-0005-0000-0000-0000C95A0000}"/>
    <cellStyle name="Comma [0] 955" xfId="3957" hidden="1" xr:uid="{00000000-0005-0000-0000-0000960F0000}"/>
    <cellStyle name="Comma [0] 9550" xfId="23149" hidden="1" xr:uid="{00000000-0005-0000-0000-00008E5A0000}"/>
    <cellStyle name="Comma [0] 9551" xfId="23087" hidden="1" xr:uid="{00000000-0005-0000-0000-0000505A0000}"/>
    <cellStyle name="Comma [0] 9552" xfId="23215" hidden="1" xr:uid="{00000000-0005-0000-0000-0000D05A0000}"/>
    <cellStyle name="Comma [0] 9553" xfId="23217" hidden="1" xr:uid="{00000000-0005-0000-0000-0000D25A0000}"/>
    <cellStyle name="Comma [0] 9554" xfId="23181" hidden="1" xr:uid="{00000000-0005-0000-0000-0000AE5A0000}"/>
    <cellStyle name="Comma [0] 9555" xfId="23186" hidden="1" xr:uid="{00000000-0005-0000-0000-0000B35A0000}"/>
    <cellStyle name="Comma [0] 9556" xfId="22551" hidden="1" xr:uid="{00000000-0005-0000-0000-000038580000}"/>
    <cellStyle name="Comma [0] 9557" xfId="23170" hidden="1" xr:uid="{00000000-0005-0000-0000-0000A35A0000}"/>
    <cellStyle name="Comma [0] 9558" xfId="23075" hidden="1" xr:uid="{00000000-0005-0000-0000-0000445A0000}"/>
    <cellStyle name="Comma [0] 9559" xfId="23221" hidden="1" xr:uid="{00000000-0005-0000-0000-0000D65A0000}"/>
    <cellStyle name="Comma [0] 956" xfId="3847" hidden="1" xr:uid="{00000000-0005-0000-0000-0000280F0000}"/>
    <cellStyle name="Comma [0] 9560" xfId="23168" hidden="1" xr:uid="{00000000-0005-0000-0000-0000A15A0000}"/>
    <cellStyle name="Comma [0] 9561" xfId="23107" hidden="1" xr:uid="{00000000-0005-0000-0000-0000645A0000}"/>
    <cellStyle name="Comma [0] 9562" xfId="23225" hidden="1" xr:uid="{00000000-0005-0000-0000-0000DA5A0000}"/>
    <cellStyle name="Comma [0] 9563" xfId="23227" hidden="1" xr:uid="{00000000-0005-0000-0000-0000DC5A0000}"/>
    <cellStyle name="Comma [0] 9564" xfId="23195" hidden="1" xr:uid="{00000000-0005-0000-0000-0000BC5A0000}"/>
    <cellStyle name="Comma [0] 9565" xfId="23199" hidden="1" xr:uid="{00000000-0005-0000-0000-0000C05A0000}"/>
    <cellStyle name="Comma [0] 9566" xfId="23089" hidden="1" xr:uid="{00000000-0005-0000-0000-0000525A0000}"/>
    <cellStyle name="Comma [0] 9567" xfId="23187" hidden="1" xr:uid="{00000000-0005-0000-0000-0000B45A0000}"/>
    <cellStyle name="Comma [0] 9568" xfId="23079" hidden="1" xr:uid="{00000000-0005-0000-0000-0000485A0000}"/>
    <cellStyle name="Comma [0] 9569" xfId="23231" hidden="1" xr:uid="{00000000-0005-0000-0000-0000E05A0000}"/>
    <cellStyle name="Comma [0] 957" xfId="3945" hidden="1" xr:uid="{00000000-0005-0000-0000-00008A0F0000}"/>
    <cellStyle name="Comma [0] 9570" xfId="23185" hidden="1" xr:uid="{00000000-0005-0000-0000-0000B25A0000}"/>
    <cellStyle name="Comma [0] 9571" xfId="23154" hidden="1" xr:uid="{00000000-0005-0000-0000-0000935A0000}"/>
    <cellStyle name="Comma [0] 9572" xfId="23235" hidden="1" xr:uid="{00000000-0005-0000-0000-0000E45A0000}"/>
    <cellStyle name="Comma [0] 9573" xfId="23237" hidden="1" xr:uid="{00000000-0005-0000-0000-0000E65A0000}"/>
    <cellStyle name="Comma [0] 9574" xfId="23223" hidden="1" xr:uid="{00000000-0005-0000-0000-0000D85A0000}"/>
    <cellStyle name="Comma [0] 9575" xfId="23210" hidden="1" xr:uid="{00000000-0005-0000-0000-0000CB5A0000}"/>
    <cellStyle name="Comma [0] 9576" xfId="23234" hidden="1" xr:uid="{00000000-0005-0000-0000-0000E35A0000}"/>
    <cellStyle name="Comma [0] 9577" xfId="23200" hidden="1" xr:uid="{00000000-0005-0000-0000-0000C15A0000}"/>
    <cellStyle name="Comma [0] 9578" xfId="23172" hidden="1" xr:uid="{00000000-0005-0000-0000-0000A55A0000}"/>
    <cellStyle name="Comma [0] 9579" xfId="23239" hidden="1" xr:uid="{00000000-0005-0000-0000-0000E85A0000}"/>
    <cellStyle name="Comma [0] 958" xfId="3837" hidden="1" xr:uid="{00000000-0005-0000-0000-00001E0F0000}"/>
    <cellStyle name="Comma [0] 9580" xfId="23196" hidden="1" xr:uid="{00000000-0005-0000-0000-0000BD5A0000}"/>
    <cellStyle name="Comma [0] 9581" xfId="23230" hidden="1" xr:uid="{00000000-0005-0000-0000-0000DF5A0000}"/>
    <cellStyle name="Comma [0] 9582" xfId="23243" hidden="1" xr:uid="{00000000-0005-0000-0000-0000EC5A0000}"/>
    <cellStyle name="Comma [0] 9583" xfId="23245" hidden="1" xr:uid="{00000000-0005-0000-0000-0000EE5A0000}"/>
    <cellStyle name="Comma [0] 9584" xfId="23113" hidden="1" xr:uid="{00000000-0005-0000-0000-00006A5A0000}"/>
    <cellStyle name="Comma [0] 9585" xfId="23233" hidden="1" xr:uid="{00000000-0005-0000-0000-0000E25A0000}"/>
    <cellStyle name="Comma [0] 9586" xfId="23173" hidden="1" xr:uid="{00000000-0005-0000-0000-0000A65A0000}"/>
    <cellStyle name="Comma [0] 9587" xfId="23207" hidden="1" xr:uid="{00000000-0005-0000-0000-0000C85A0000}"/>
    <cellStyle name="Comma [0] 9588" xfId="23220" hidden="1" xr:uid="{00000000-0005-0000-0000-0000D55A0000}"/>
    <cellStyle name="Comma [0] 9589" xfId="23248" hidden="1" xr:uid="{00000000-0005-0000-0000-0000F15A0000}"/>
    <cellStyle name="Comma [0] 959" xfId="3989" hidden="1" xr:uid="{00000000-0005-0000-0000-0000B60F0000}"/>
    <cellStyle name="Comma [0] 9590" xfId="23211" hidden="1" xr:uid="{00000000-0005-0000-0000-0000CC5A0000}"/>
    <cellStyle name="Comma [0] 9591" xfId="23171" hidden="1" xr:uid="{00000000-0005-0000-0000-0000A45A0000}"/>
    <cellStyle name="Comma [0] 9592" xfId="23250" hidden="1" xr:uid="{00000000-0005-0000-0000-0000F35A0000}"/>
    <cellStyle name="Comma [0] 9593" xfId="23252" hidden="1" xr:uid="{00000000-0005-0000-0000-0000F55A0000}"/>
    <cellStyle name="Comma [0] 9594" xfId="22605" hidden="1" xr:uid="{00000000-0005-0000-0000-00006E580000}"/>
    <cellStyle name="Comma [0] 9595" xfId="22561" hidden="1" xr:uid="{00000000-0005-0000-0000-000042580000}"/>
    <cellStyle name="Comma [0] 9596" xfId="23258" hidden="1" xr:uid="{00000000-0005-0000-0000-0000FB5A0000}"/>
    <cellStyle name="Comma [0] 9597" xfId="23264" hidden="1" xr:uid="{00000000-0005-0000-0000-0000015B0000}"/>
    <cellStyle name="Comma [0] 9598" xfId="23266" hidden="1" xr:uid="{00000000-0005-0000-0000-0000035B0000}"/>
    <cellStyle name="Comma [0] 9599" xfId="23257" hidden="1" xr:uid="{00000000-0005-0000-0000-0000FA5A0000}"/>
    <cellStyle name="Comma [0] 96" xfId="2359" hidden="1" xr:uid="{00000000-0005-0000-0000-000058090000}"/>
    <cellStyle name="Comma [0] 960" xfId="3943" hidden="1" xr:uid="{00000000-0005-0000-0000-0000880F0000}"/>
    <cellStyle name="Comma [0] 9600" xfId="23262" hidden="1" xr:uid="{00000000-0005-0000-0000-0000FF5A0000}"/>
    <cellStyle name="Comma [0] 9601" xfId="23268" hidden="1" xr:uid="{00000000-0005-0000-0000-0000055B0000}"/>
    <cellStyle name="Comma [0] 9602" xfId="23270" hidden="1" xr:uid="{00000000-0005-0000-0000-0000075B0000}"/>
    <cellStyle name="Comma [0] 9603" xfId="22562" hidden="1" xr:uid="{00000000-0005-0000-0000-000043580000}"/>
    <cellStyle name="Comma [0] 9604" xfId="22540" hidden="1" xr:uid="{00000000-0005-0000-0000-00002D580000}"/>
    <cellStyle name="Comma [0] 9605" xfId="23281" hidden="1" xr:uid="{00000000-0005-0000-0000-0000125B0000}"/>
    <cellStyle name="Comma [0] 9606" xfId="23290" hidden="1" xr:uid="{00000000-0005-0000-0000-00001B5B0000}"/>
    <cellStyle name="Comma [0] 9607" xfId="23301" hidden="1" xr:uid="{00000000-0005-0000-0000-0000265B0000}"/>
    <cellStyle name="Comma [0] 9608" xfId="23307" hidden="1" xr:uid="{00000000-0005-0000-0000-00002C5B0000}"/>
    <cellStyle name="Comma [0] 9609" xfId="23289" hidden="1" xr:uid="{00000000-0005-0000-0000-00001A5B0000}"/>
    <cellStyle name="Comma [0] 961" xfId="3912" hidden="1" xr:uid="{00000000-0005-0000-0000-0000690F0000}"/>
    <cellStyle name="Comma [0] 9610" xfId="23299" hidden="1" xr:uid="{00000000-0005-0000-0000-0000245B0000}"/>
    <cellStyle name="Comma [0] 9611" xfId="23319" hidden="1" xr:uid="{00000000-0005-0000-0000-0000385B0000}"/>
    <cellStyle name="Comma [0] 9612" xfId="23321" hidden="1" xr:uid="{00000000-0005-0000-0000-00003A5B0000}"/>
    <cellStyle name="Comma [0] 9613" xfId="23272" hidden="1" xr:uid="{00000000-0005-0000-0000-0000095B0000}"/>
    <cellStyle name="Comma [0] 9614" xfId="22528" hidden="1" xr:uid="{00000000-0005-0000-0000-000021580000}"/>
    <cellStyle name="Comma [0] 9615" xfId="23275" hidden="1" xr:uid="{00000000-0005-0000-0000-00000C5B0000}"/>
    <cellStyle name="Comma [0] 9616" xfId="22539" hidden="1" xr:uid="{00000000-0005-0000-0000-00002C580000}"/>
    <cellStyle name="Comma [0] 9617" xfId="22538" hidden="1" xr:uid="{00000000-0005-0000-0000-00002B580000}"/>
    <cellStyle name="Comma [0] 9618" xfId="23326" hidden="1" xr:uid="{00000000-0005-0000-0000-00003F5B0000}"/>
    <cellStyle name="Comma [0] 9619" xfId="22614" hidden="1" xr:uid="{00000000-0005-0000-0000-000077580000}"/>
    <cellStyle name="Comma [0] 962" xfId="3993" hidden="1" xr:uid="{00000000-0005-0000-0000-0000BA0F0000}"/>
    <cellStyle name="Comma [0] 9620" xfId="22815" hidden="1" xr:uid="{00000000-0005-0000-0000-000040590000}"/>
    <cellStyle name="Comma [0] 9621" xfId="23338" hidden="1" xr:uid="{00000000-0005-0000-0000-00004B5B0000}"/>
    <cellStyle name="Comma [0] 9622" xfId="23340" hidden="1" xr:uid="{00000000-0005-0000-0000-00004D5B0000}"/>
    <cellStyle name="Comma [0] 9623" xfId="23329" hidden="1" xr:uid="{00000000-0005-0000-0000-0000425B0000}"/>
    <cellStyle name="Comma [0] 9624" xfId="23337" hidden="1" xr:uid="{00000000-0005-0000-0000-00004A5B0000}"/>
    <cellStyle name="Comma [0] 9625" xfId="22824" hidden="1" xr:uid="{00000000-0005-0000-0000-000049590000}"/>
    <cellStyle name="Comma [0] 9626" xfId="23323" hidden="1" xr:uid="{00000000-0005-0000-0000-00003C5B0000}"/>
    <cellStyle name="Comma [0] 9627" xfId="23356" hidden="1" xr:uid="{00000000-0005-0000-0000-00005D5B0000}"/>
    <cellStyle name="Comma [0] 9628" xfId="23364" hidden="1" xr:uid="{00000000-0005-0000-0000-0000655B0000}"/>
    <cellStyle name="Comma [0] 9629" xfId="23273" hidden="1" xr:uid="{00000000-0005-0000-0000-00000A5B0000}"/>
    <cellStyle name="Comma [0] 963" xfId="3995" hidden="1" xr:uid="{00000000-0005-0000-0000-0000BC0F0000}"/>
    <cellStyle name="Comma [0] 9630" xfId="23352" hidden="1" xr:uid="{00000000-0005-0000-0000-0000595B0000}"/>
    <cellStyle name="Comma [0] 9631" xfId="23373" hidden="1" xr:uid="{00000000-0005-0000-0000-00006E5B0000}"/>
    <cellStyle name="Comma [0] 9632" xfId="23375" hidden="1" xr:uid="{00000000-0005-0000-0000-0000705B0000}"/>
    <cellStyle name="Comma [0] 9633" xfId="23334" hidden="1" xr:uid="{00000000-0005-0000-0000-0000475B0000}"/>
    <cellStyle name="Comma [0] 9634" xfId="23279" hidden="1" xr:uid="{00000000-0005-0000-0000-0000105B0000}"/>
    <cellStyle name="Comma [0] 9635" xfId="23332" hidden="1" xr:uid="{00000000-0005-0000-0000-0000455B0000}"/>
    <cellStyle name="Comma [0] 9636" xfId="23316" hidden="1" xr:uid="{00000000-0005-0000-0000-0000355B0000}"/>
    <cellStyle name="Comma [0] 9637" xfId="23312" hidden="1" xr:uid="{00000000-0005-0000-0000-0000315B0000}"/>
    <cellStyle name="Comma [0] 9638" xfId="23383" hidden="1" xr:uid="{00000000-0005-0000-0000-0000785B0000}"/>
    <cellStyle name="Comma [0] 9639" xfId="23255" hidden="1" xr:uid="{00000000-0005-0000-0000-0000F85A0000}"/>
    <cellStyle name="Comma [0] 964" xfId="3981" hidden="1" xr:uid="{00000000-0005-0000-0000-0000AE0F0000}"/>
    <cellStyle name="Comma [0] 9640" xfId="22563" hidden="1" xr:uid="{00000000-0005-0000-0000-000044580000}"/>
    <cellStyle name="Comma [0] 9641" xfId="23391" hidden="1" xr:uid="{00000000-0005-0000-0000-0000805B0000}"/>
    <cellStyle name="Comma [0] 9642" xfId="23393" hidden="1" xr:uid="{00000000-0005-0000-0000-0000825B0000}"/>
    <cellStyle name="Comma [0] 9643" xfId="23342" hidden="1" xr:uid="{00000000-0005-0000-0000-00004F5B0000}"/>
    <cellStyle name="Comma [0] 9644" xfId="23318" hidden="1" xr:uid="{00000000-0005-0000-0000-0000375B0000}"/>
    <cellStyle name="Comma [0] 9645" xfId="23353" hidden="1" xr:uid="{00000000-0005-0000-0000-00005A5B0000}"/>
    <cellStyle name="Comma [0] 9646" xfId="23285" hidden="1" xr:uid="{00000000-0005-0000-0000-0000165B0000}"/>
    <cellStyle name="Comma [0] 9647" xfId="23355" hidden="1" xr:uid="{00000000-0005-0000-0000-00005C5B0000}"/>
    <cellStyle name="Comma [0] 9648" xfId="23400" hidden="1" xr:uid="{00000000-0005-0000-0000-0000895B0000}"/>
    <cellStyle name="Comma [0] 9649" xfId="23343" hidden="1" xr:uid="{00000000-0005-0000-0000-0000505B0000}"/>
    <cellStyle name="Comma [0] 965" xfId="3968" hidden="1" xr:uid="{00000000-0005-0000-0000-0000A10F0000}"/>
    <cellStyle name="Comma [0] 9650" xfId="23300" hidden="1" xr:uid="{00000000-0005-0000-0000-0000255B0000}"/>
    <cellStyle name="Comma [0] 9651" xfId="23406" hidden="1" xr:uid="{00000000-0005-0000-0000-00008F5B0000}"/>
    <cellStyle name="Comma [0] 9652" xfId="23408" hidden="1" xr:uid="{00000000-0005-0000-0000-0000915B0000}"/>
    <cellStyle name="Comma [0] 9653" xfId="23361" hidden="1" xr:uid="{00000000-0005-0000-0000-0000625B0000}"/>
    <cellStyle name="Comma [0] 9654" xfId="23367" hidden="1" xr:uid="{00000000-0005-0000-0000-0000685B0000}"/>
    <cellStyle name="Comma [0] 9655" xfId="23254" hidden="1" xr:uid="{00000000-0005-0000-0000-0000F75A0000}"/>
    <cellStyle name="Comma [0] 9656" xfId="23317" hidden="1" xr:uid="{00000000-0005-0000-0000-0000365B0000}"/>
    <cellStyle name="Comma [0] 9657" xfId="23325" hidden="1" xr:uid="{00000000-0005-0000-0000-00003E5B0000}"/>
    <cellStyle name="Comma [0] 9658" xfId="23414" hidden="1" xr:uid="{00000000-0005-0000-0000-0000975B0000}"/>
    <cellStyle name="Comma [0] 9659" xfId="23328" hidden="1" xr:uid="{00000000-0005-0000-0000-0000415B0000}"/>
    <cellStyle name="Comma [0] 966" xfId="3992" hidden="1" xr:uid="{00000000-0005-0000-0000-0000B90F0000}"/>
    <cellStyle name="Comma [0] 9660" xfId="23288" hidden="1" xr:uid="{00000000-0005-0000-0000-0000195B0000}"/>
    <cellStyle name="Comma [0] 9661" xfId="23419" hidden="1" xr:uid="{00000000-0005-0000-0000-00009C5B0000}"/>
    <cellStyle name="Comma [0] 9662" xfId="23421" hidden="1" xr:uid="{00000000-0005-0000-0000-00009E5B0000}"/>
    <cellStyle name="Comma [0] 9663" xfId="23380" hidden="1" xr:uid="{00000000-0005-0000-0000-0000755B0000}"/>
    <cellStyle name="Comma [0] 9664" xfId="23386" hidden="1" xr:uid="{00000000-0005-0000-0000-00007B5B0000}"/>
    <cellStyle name="Comma [0] 9665" xfId="23287" hidden="1" xr:uid="{00000000-0005-0000-0000-0000185B0000}"/>
    <cellStyle name="Comma [0] 9666" xfId="23368" hidden="1" xr:uid="{00000000-0005-0000-0000-0000695B0000}"/>
    <cellStyle name="Comma [0] 9667" xfId="23347" hidden="1" xr:uid="{00000000-0005-0000-0000-0000545B0000}"/>
    <cellStyle name="Comma [0] 9668" xfId="23425" hidden="1" xr:uid="{00000000-0005-0000-0000-0000A25B0000}"/>
    <cellStyle name="Comma [0] 9669" xfId="23366" hidden="1" xr:uid="{00000000-0005-0000-0000-0000675B0000}"/>
    <cellStyle name="Comma [0] 967" xfId="3958" hidden="1" xr:uid="{00000000-0005-0000-0000-0000970F0000}"/>
    <cellStyle name="Comma [0] 9670" xfId="23304" hidden="1" xr:uid="{00000000-0005-0000-0000-0000295B0000}"/>
    <cellStyle name="Comma [0] 9671" xfId="23432" hidden="1" xr:uid="{00000000-0005-0000-0000-0000A95B0000}"/>
    <cellStyle name="Comma [0] 9672" xfId="23434" hidden="1" xr:uid="{00000000-0005-0000-0000-0000AB5B0000}"/>
    <cellStyle name="Comma [0] 9673" xfId="23398" hidden="1" xr:uid="{00000000-0005-0000-0000-0000875B0000}"/>
    <cellStyle name="Comma [0] 9674" xfId="23403" hidden="1" xr:uid="{00000000-0005-0000-0000-00008C5B0000}"/>
    <cellStyle name="Comma [0] 9675" xfId="22833" hidden="1" xr:uid="{00000000-0005-0000-0000-000052590000}"/>
    <cellStyle name="Comma [0] 9676" xfId="23387" hidden="1" xr:uid="{00000000-0005-0000-0000-00007C5B0000}"/>
    <cellStyle name="Comma [0] 9677" xfId="23292" hidden="1" xr:uid="{00000000-0005-0000-0000-00001D5B0000}"/>
    <cellStyle name="Comma [0] 9678" xfId="23438" hidden="1" xr:uid="{00000000-0005-0000-0000-0000AF5B0000}"/>
    <cellStyle name="Comma [0] 9679" xfId="23385" hidden="1" xr:uid="{00000000-0005-0000-0000-00007A5B0000}"/>
    <cellStyle name="Comma [0] 968" xfId="3930" hidden="1" xr:uid="{00000000-0005-0000-0000-00007B0F0000}"/>
    <cellStyle name="Comma [0] 9680" xfId="23324" hidden="1" xr:uid="{00000000-0005-0000-0000-00003D5B0000}"/>
    <cellStyle name="Comma [0] 9681" xfId="23442" hidden="1" xr:uid="{00000000-0005-0000-0000-0000B35B0000}"/>
    <cellStyle name="Comma [0] 9682" xfId="23444" hidden="1" xr:uid="{00000000-0005-0000-0000-0000B55B0000}"/>
    <cellStyle name="Comma [0] 9683" xfId="23412" hidden="1" xr:uid="{00000000-0005-0000-0000-0000955B0000}"/>
    <cellStyle name="Comma [0] 9684" xfId="23416" hidden="1" xr:uid="{00000000-0005-0000-0000-0000995B0000}"/>
    <cellStyle name="Comma [0] 9685" xfId="23306" hidden="1" xr:uid="{00000000-0005-0000-0000-00002B5B0000}"/>
    <cellStyle name="Comma [0] 9686" xfId="23404" hidden="1" xr:uid="{00000000-0005-0000-0000-00008D5B0000}"/>
    <cellStyle name="Comma [0] 9687" xfId="23296" hidden="1" xr:uid="{00000000-0005-0000-0000-0000215B0000}"/>
    <cellStyle name="Comma [0] 9688" xfId="23448" hidden="1" xr:uid="{00000000-0005-0000-0000-0000B95B0000}"/>
    <cellStyle name="Comma [0] 9689" xfId="23402" hidden="1" xr:uid="{00000000-0005-0000-0000-00008B5B0000}"/>
    <cellStyle name="Comma [0] 969" xfId="3997" hidden="1" xr:uid="{00000000-0005-0000-0000-0000BE0F0000}"/>
    <cellStyle name="Comma [0] 9690" xfId="23371" hidden="1" xr:uid="{00000000-0005-0000-0000-00006C5B0000}"/>
    <cellStyle name="Comma [0] 9691" xfId="23452" hidden="1" xr:uid="{00000000-0005-0000-0000-0000BD5B0000}"/>
    <cellStyle name="Comma [0] 9692" xfId="23454" hidden="1" xr:uid="{00000000-0005-0000-0000-0000BF5B0000}"/>
    <cellStyle name="Comma [0] 9693" xfId="23440" hidden="1" xr:uid="{00000000-0005-0000-0000-0000B15B0000}"/>
    <cellStyle name="Comma [0] 9694" xfId="23427" hidden="1" xr:uid="{00000000-0005-0000-0000-0000A45B0000}"/>
    <cellStyle name="Comma [0] 9695" xfId="23451" hidden="1" xr:uid="{00000000-0005-0000-0000-0000BC5B0000}"/>
    <cellStyle name="Comma [0] 9696" xfId="23417" hidden="1" xr:uid="{00000000-0005-0000-0000-00009A5B0000}"/>
    <cellStyle name="Comma [0] 9697" xfId="23389" hidden="1" xr:uid="{00000000-0005-0000-0000-00007E5B0000}"/>
    <cellStyle name="Comma [0] 9698" xfId="23456" hidden="1" xr:uid="{00000000-0005-0000-0000-0000C15B0000}"/>
    <cellStyle name="Comma [0] 9699" xfId="23413" hidden="1" xr:uid="{00000000-0005-0000-0000-0000965B0000}"/>
    <cellStyle name="Comma [0] 97" xfId="2273" hidden="1" xr:uid="{00000000-0005-0000-0000-000002090000}"/>
    <cellStyle name="Comma [0] 970" xfId="3954" hidden="1" xr:uid="{00000000-0005-0000-0000-0000930F0000}"/>
    <cellStyle name="Comma [0] 9700" xfId="23447" hidden="1" xr:uid="{00000000-0005-0000-0000-0000B85B0000}"/>
    <cellStyle name="Comma [0] 9701" xfId="23460" hidden="1" xr:uid="{00000000-0005-0000-0000-0000C55B0000}"/>
    <cellStyle name="Comma [0] 9702" xfId="23462" hidden="1" xr:uid="{00000000-0005-0000-0000-0000C75B0000}"/>
    <cellStyle name="Comma [0] 9703" xfId="23330" hidden="1" xr:uid="{00000000-0005-0000-0000-0000435B0000}"/>
    <cellStyle name="Comma [0] 9704" xfId="23450" hidden="1" xr:uid="{00000000-0005-0000-0000-0000BB5B0000}"/>
    <cellStyle name="Comma [0] 9705" xfId="23390" hidden="1" xr:uid="{00000000-0005-0000-0000-00007F5B0000}"/>
    <cellStyle name="Comma [0] 9706" xfId="23424" hidden="1" xr:uid="{00000000-0005-0000-0000-0000A15B0000}"/>
    <cellStyle name="Comma [0] 9707" xfId="23437" hidden="1" xr:uid="{00000000-0005-0000-0000-0000AE5B0000}"/>
    <cellStyle name="Comma [0] 9708" xfId="23465" hidden="1" xr:uid="{00000000-0005-0000-0000-0000CA5B0000}"/>
    <cellStyle name="Comma [0] 9709" xfId="23428" hidden="1" xr:uid="{00000000-0005-0000-0000-0000A55B0000}"/>
    <cellStyle name="Comma [0] 971" xfId="3988" hidden="1" xr:uid="{00000000-0005-0000-0000-0000B50F0000}"/>
    <cellStyle name="Comma [0] 9710" xfId="23388" hidden="1" xr:uid="{00000000-0005-0000-0000-00007D5B0000}"/>
    <cellStyle name="Comma [0] 9711" xfId="23467" hidden="1" xr:uid="{00000000-0005-0000-0000-0000CC5B0000}"/>
    <cellStyle name="Comma [0] 9712" xfId="23469" hidden="1" xr:uid="{00000000-0005-0000-0000-0000CE5B0000}"/>
    <cellStyle name="Comma [0] 9713" xfId="19949" hidden="1" xr:uid="{00000000-0005-0000-0000-00000E4E0000}"/>
    <cellStyle name="Comma [0] 9714" xfId="19901" hidden="1" xr:uid="{00000000-0005-0000-0000-0000DE4D0000}"/>
    <cellStyle name="Comma [0] 9715" xfId="19897" hidden="1" xr:uid="{00000000-0005-0000-0000-0000DA4D0000}"/>
    <cellStyle name="Comma [0] 9716" xfId="23474" hidden="1" xr:uid="{00000000-0005-0000-0000-0000D35B0000}"/>
    <cellStyle name="Comma [0] 9717" xfId="23476" hidden="1" xr:uid="{00000000-0005-0000-0000-0000D55B0000}"/>
    <cellStyle name="Comma [0] 9718" xfId="19926" hidden="1" xr:uid="{00000000-0005-0000-0000-0000F74D0000}"/>
    <cellStyle name="Comma [0] 9719" xfId="23472" hidden="1" xr:uid="{00000000-0005-0000-0000-0000D15B0000}"/>
    <cellStyle name="Comma [0] 972" xfId="4001" hidden="1" xr:uid="{00000000-0005-0000-0000-0000C20F0000}"/>
    <cellStyle name="Comma [0] 9720" xfId="23478" hidden="1" xr:uid="{00000000-0005-0000-0000-0000D75B0000}"/>
    <cellStyle name="Comma [0] 9721" xfId="23480" hidden="1" xr:uid="{00000000-0005-0000-0000-0000D95B0000}"/>
    <cellStyle name="Comma [0] 9722" xfId="19967" hidden="1" xr:uid="{00000000-0005-0000-0000-0000204E0000}"/>
    <cellStyle name="Comma [0] 9723" xfId="22517" hidden="1" xr:uid="{00000000-0005-0000-0000-000016580000}"/>
    <cellStyle name="Comma [0] 9724" xfId="23491" hidden="1" xr:uid="{00000000-0005-0000-0000-0000E45B0000}"/>
    <cellStyle name="Comma [0] 9725" xfId="23500" hidden="1" xr:uid="{00000000-0005-0000-0000-0000ED5B0000}"/>
    <cellStyle name="Comma [0] 9726" xfId="23511" hidden="1" xr:uid="{00000000-0005-0000-0000-0000F85B0000}"/>
    <cellStyle name="Comma [0] 9727" xfId="23517" hidden="1" xr:uid="{00000000-0005-0000-0000-0000FE5B0000}"/>
    <cellStyle name="Comma [0] 9728" xfId="23499" hidden="1" xr:uid="{00000000-0005-0000-0000-0000EC5B0000}"/>
    <cellStyle name="Comma [0] 9729" xfId="23509" hidden="1" xr:uid="{00000000-0005-0000-0000-0000F65B0000}"/>
    <cellStyle name="Comma [0] 973" xfId="4003" hidden="1" xr:uid="{00000000-0005-0000-0000-0000C40F0000}"/>
    <cellStyle name="Comma [0] 9730" xfId="23529" hidden="1" xr:uid="{00000000-0005-0000-0000-00000A5C0000}"/>
    <cellStyle name="Comma [0] 9731" xfId="23531" hidden="1" xr:uid="{00000000-0005-0000-0000-00000C5C0000}"/>
    <cellStyle name="Comma [0] 9732" xfId="23482" hidden="1" xr:uid="{00000000-0005-0000-0000-0000DB5B0000}"/>
    <cellStyle name="Comma [0] 9733" xfId="21138" hidden="1" xr:uid="{00000000-0005-0000-0000-0000B3520000}"/>
    <cellStyle name="Comma [0] 9734" xfId="23485" hidden="1" xr:uid="{00000000-0005-0000-0000-0000DE5B0000}"/>
    <cellStyle name="Comma [0] 9735" xfId="19969" hidden="1" xr:uid="{00000000-0005-0000-0000-0000224E0000}"/>
    <cellStyle name="Comma [0] 9736" xfId="19951" hidden="1" xr:uid="{00000000-0005-0000-0000-0000104E0000}"/>
    <cellStyle name="Comma [0] 9737" xfId="23536" hidden="1" xr:uid="{00000000-0005-0000-0000-0000115C0000}"/>
    <cellStyle name="Comma [0] 9738" xfId="22518" hidden="1" xr:uid="{00000000-0005-0000-0000-000017580000}"/>
    <cellStyle name="Comma [0] 9739" xfId="21352" hidden="1" xr:uid="{00000000-0005-0000-0000-000089530000}"/>
    <cellStyle name="Comma [0] 974" xfId="3871" hidden="1" xr:uid="{00000000-0005-0000-0000-0000400F0000}"/>
    <cellStyle name="Comma [0] 9740" xfId="23548" hidden="1" xr:uid="{00000000-0005-0000-0000-00001D5C0000}"/>
    <cellStyle name="Comma [0] 9741" xfId="23550" hidden="1" xr:uid="{00000000-0005-0000-0000-00001F5C0000}"/>
    <cellStyle name="Comma [0] 9742" xfId="23539" hidden="1" xr:uid="{00000000-0005-0000-0000-0000145C0000}"/>
    <cellStyle name="Comma [0] 9743" xfId="23547" hidden="1" xr:uid="{00000000-0005-0000-0000-00001C5C0000}"/>
    <cellStyle name="Comma [0] 9744" xfId="19968" hidden="1" xr:uid="{00000000-0005-0000-0000-0000214E0000}"/>
    <cellStyle name="Comma [0] 9745" xfId="23533" hidden="1" xr:uid="{00000000-0005-0000-0000-00000E5C0000}"/>
    <cellStyle name="Comma [0] 9746" xfId="23566" hidden="1" xr:uid="{00000000-0005-0000-0000-00002F5C0000}"/>
    <cellStyle name="Comma [0] 9747" xfId="23574" hidden="1" xr:uid="{00000000-0005-0000-0000-0000375C0000}"/>
    <cellStyle name="Comma [0] 9748" xfId="23483" hidden="1" xr:uid="{00000000-0005-0000-0000-0000DC5B0000}"/>
    <cellStyle name="Comma [0] 9749" xfId="23562" hidden="1" xr:uid="{00000000-0005-0000-0000-00002B5C0000}"/>
    <cellStyle name="Comma [0] 975" xfId="3991" hidden="1" xr:uid="{00000000-0005-0000-0000-0000B80F0000}"/>
    <cellStyle name="Comma [0] 9750" xfId="23583" hidden="1" xr:uid="{00000000-0005-0000-0000-0000405C0000}"/>
    <cellStyle name="Comma [0] 9751" xfId="23585" hidden="1" xr:uid="{00000000-0005-0000-0000-0000425C0000}"/>
    <cellStyle name="Comma [0] 9752" xfId="23544" hidden="1" xr:uid="{00000000-0005-0000-0000-0000195C0000}"/>
    <cellStyle name="Comma [0] 9753" xfId="23489" hidden="1" xr:uid="{00000000-0005-0000-0000-0000E25B0000}"/>
    <cellStyle name="Comma [0] 9754" xfId="23542" hidden="1" xr:uid="{00000000-0005-0000-0000-0000175C0000}"/>
    <cellStyle name="Comma [0] 9755" xfId="23526" hidden="1" xr:uid="{00000000-0005-0000-0000-0000075C0000}"/>
    <cellStyle name="Comma [0] 9756" xfId="23522" hidden="1" xr:uid="{00000000-0005-0000-0000-0000035C0000}"/>
    <cellStyle name="Comma [0] 9757" xfId="23593" hidden="1" xr:uid="{00000000-0005-0000-0000-00004A5C0000}"/>
    <cellStyle name="Comma [0] 9758" xfId="19978" hidden="1" xr:uid="{00000000-0005-0000-0000-00002B4E0000}"/>
    <cellStyle name="Comma [0] 9759" xfId="19899" hidden="1" xr:uid="{00000000-0005-0000-0000-0000DC4D0000}"/>
    <cellStyle name="Comma [0] 976" xfId="3931" hidden="1" xr:uid="{00000000-0005-0000-0000-00007C0F0000}"/>
    <cellStyle name="Comma [0] 9760" xfId="23601" hidden="1" xr:uid="{00000000-0005-0000-0000-0000525C0000}"/>
    <cellStyle name="Comma [0] 9761" xfId="23603" hidden="1" xr:uid="{00000000-0005-0000-0000-0000545C0000}"/>
    <cellStyle name="Comma [0] 9762" xfId="23552" hidden="1" xr:uid="{00000000-0005-0000-0000-0000215C0000}"/>
    <cellStyle name="Comma [0] 9763" xfId="23528" hidden="1" xr:uid="{00000000-0005-0000-0000-0000095C0000}"/>
    <cellStyle name="Comma [0] 9764" xfId="23563" hidden="1" xr:uid="{00000000-0005-0000-0000-00002C5C0000}"/>
    <cellStyle name="Comma [0] 9765" xfId="23495" hidden="1" xr:uid="{00000000-0005-0000-0000-0000E85B0000}"/>
    <cellStyle name="Comma [0] 9766" xfId="23565" hidden="1" xr:uid="{00000000-0005-0000-0000-00002E5C0000}"/>
    <cellStyle name="Comma [0] 9767" xfId="23610" hidden="1" xr:uid="{00000000-0005-0000-0000-00005B5C0000}"/>
    <cellStyle name="Comma [0] 9768" xfId="23553" hidden="1" xr:uid="{00000000-0005-0000-0000-0000225C0000}"/>
    <cellStyle name="Comma [0] 9769" xfId="23510" hidden="1" xr:uid="{00000000-0005-0000-0000-0000F75B0000}"/>
    <cellStyle name="Comma [0] 977" xfId="3965" hidden="1" xr:uid="{00000000-0005-0000-0000-00009E0F0000}"/>
    <cellStyle name="Comma [0] 9770" xfId="23616" hidden="1" xr:uid="{00000000-0005-0000-0000-0000615C0000}"/>
    <cellStyle name="Comma [0] 9771" xfId="23618" hidden="1" xr:uid="{00000000-0005-0000-0000-0000635C0000}"/>
    <cellStyle name="Comma [0] 9772" xfId="23571" hidden="1" xr:uid="{00000000-0005-0000-0000-0000345C0000}"/>
    <cellStyle name="Comma [0] 9773" xfId="23577" hidden="1" xr:uid="{00000000-0005-0000-0000-00003A5C0000}"/>
    <cellStyle name="Comma [0] 9774" xfId="19917" hidden="1" xr:uid="{00000000-0005-0000-0000-0000EE4D0000}"/>
    <cellStyle name="Comma [0] 9775" xfId="23527" hidden="1" xr:uid="{00000000-0005-0000-0000-0000085C0000}"/>
    <cellStyle name="Comma [0] 9776" xfId="23535" hidden="1" xr:uid="{00000000-0005-0000-0000-0000105C0000}"/>
    <cellStyle name="Comma [0] 9777" xfId="23624" hidden="1" xr:uid="{00000000-0005-0000-0000-0000695C0000}"/>
    <cellStyle name="Comma [0] 9778" xfId="23538" hidden="1" xr:uid="{00000000-0005-0000-0000-0000135C0000}"/>
    <cellStyle name="Comma [0] 9779" xfId="23498" hidden="1" xr:uid="{00000000-0005-0000-0000-0000EB5B0000}"/>
    <cellStyle name="Comma [0] 978" xfId="3978" hidden="1" xr:uid="{00000000-0005-0000-0000-0000AB0F0000}"/>
    <cellStyle name="Comma [0] 9780" xfId="23629" hidden="1" xr:uid="{00000000-0005-0000-0000-00006E5C0000}"/>
    <cellStyle name="Comma [0] 9781" xfId="23631" hidden="1" xr:uid="{00000000-0005-0000-0000-0000705C0000}"/>
    <cellStyle name="Comma [0] 9782" xfId="23590" hidden="1" xr:uid="{00000000-0005-0000-0000-0000475C0000}"/>
    <cellStyle name="Comma [0] 9783" xfId="23596" hidden="1" xr:uid="{00000000-0005-0000-0000-00004D5C0000}"/>
    <cellStyle name="Comma [0] 9784" xfId="23497" hidden="1" xr:uid="{00000000-0005-0000-0000-0000EA5B0000}"/>
    <cellStyle name="Comma [0] 9785" xfId="23578" hidden="1" xr:uid="{00000000-0005-0000-0000-00003B5C0000}"/>
    <cellStyle name="Comma [0] 9786" xfId="23557" hidden="1" xr:uid="{00000000-0005-0000-0000-0000265C0000}"/>
    <cellStyle name="Comma [0] 9787" xfId="23635" hidden="1" xr:uid="{00000000-0005-0000-0000-0000745C0000}"/>
    <cellStyle name="Comma [0] 9788" xfId="23576" hidden="1" xr:uid="{00000000-0005-0000-0000-0000395C0000}"/>
    <cellStyle name="Comma [0] 9789" xfId="23514" hidden="1" xr:uid="{00000000-0005-0000-0000-0000FB5B0000}"/>
    <cellStyle name="Comma [0] 979" xfId="4006" hidden="1" xr:uid="{00000000-0005-0000-0000-0000C70F0000}"/>
    <cellStyle name="Comma [0] 9790" xfId="23642" hidden="1" xr:uid="{00000000-0005-0000-0000-00007B5C0000}"/>
    <cellStyle name="Comma [0] 9791" xfId="23644" hidden="1" xr:uid="{00000000-0005-0000-0000-00007D5C0000}"/>
    <cellStyle name="Comma [0] 9792" xfId="23608" hidden="1" xr:uid="{00000000-0005-0000-0000-0000595C0000}"/>
    <cellStyle name="Comma [0] 9793" xfId="23613" hidden="1" xr:uid="{00000000-0005-0000-0000-00005E5C0000}"/>
    <cellStyle name="Comma [0] 9794" xfId="19964" hidden="1" xr:uid="{00000000-0005-0000-0000-00001D4E0000}"/>
    <cellStyle name="Comma [0] 9795" xfId="23597" hidden="1" xr:uid="{00000000-0005-0000-0000-00004E5C0000}"/>
    <cellStyle name="Comma [0] 9796" xfId="23502" hidden="1" xr:uid="{00000000-0005-0000-0000-0000EF5B0000}"/>
    <cellStyle name="Comma [0] 9797" xfId="23648" hidden="1" xr:uid="{00000000-0005-0000-0000-0000815C0000}"/>
    <cellStyle name="Comma [0] 9798" xfId="23595" hidden="1" xr:uid="{00000000-0005-0000-0000-00004C5C0000}"/>
    <cellStyle name="Comma [0] 9799" xfId="23534" hidden="1" xr:uid="{00000000-0005-0000-0000-00000F5C0000}"/>
    <cellStyle name="Comma [0] 98" xfId="2233" hidden="1" xr:uid="{00000000-0005-0000-0000-0000DA080000}"/>
    <cellStyle name="Comma [0] 980" xfId="3969" hidden="1" xr:uid="{00000000-0005-0000-0000-0000A20F0000}"/>
    <cellStyle name="Comma [0] 9800" xfId="23652" hidden="1" xr:uid="{00000000-0005-0000-0000-0000855C0000}"/>
    <cellStyle name="Comma [0] 9801" xfId="23654" hidden="1" xr:uid="{00000000-0005-0000-0000-0000875C0000}"/>
    <cellStyle name="Comma [0] 9802" xfId="23622" hidden="1" xr:uid="{00000000-0005-0000-0000-0000675C0000}"/>
    <cellStyle name="Comma [0] 9803" xfId="23626" hidden="1" xr:uid="{00000000-0005-0000-0000-00006B5C0000}"/>
    <cellStyle name="Comma [0] 9804" xfId="23516" hidden="1" xr:uid="{00000000-0005-0000-0000-0000FD5B0000}"/>
    <cellStyle name="Comma [0] 9805" xfId="23614" hidden="1" xr:uid="{00000000-0005-0000-0000-00005F5C0000}"/>
    <cellStyle name="Comma [0] 9806" xfId="23506" hidden="1" xr:uid="{00000000-0005-0000-0000-0000F35B0000}"/>
    <cellStyle name="Comma [0] 9807" xfId="23658" hidden="1" xr:uid="{00000000-0005-0000-0000-00008B5C0000}"/>
    <cellStyle name="Comma [0] 9808" xfId="23612" hidden="1" xr:uid="{00000000-0005-0000-0000-00005D5C0000}"/>
    <cellStyle name="Comma [0] 9809" xfId="23581" hidden="1" xr:uid="{00000000-0005-0000-0000-00003E5C0000}"/>
    <cellStyle name="Comma [0] 981" xfId="3929" hidden="1" xr:uid="{00000000-0005-0000-0000-00007A0F0000}"/>
    <cellStyle name="Comma [0] 9810" xfId="23662" hidden="1" xr:uid="{00000000-0005-0000-0000-00008F5C0000}"/>
    <cellStyle name="Comma [0] 9811" xfId="23664" hidden="1" xr:uid="{00000000-0005-0000-0000-0000915C0000}"/>
    <cellStyle name="Comma [0] 9812" xfId="23650" hidden="1" xr:uid="{00000000-0005-0000-0000-0000835C0000}"/>
    <cellStyle name="Comma [0] 9813" xfId="23637" hidden="1" xr:uid="{00000000-0005-0000-0000-0000765C0000}"/>
    <cellStyle name="Comma [0] 9814" xfId="23661" hidden="1" xr:uid="{00000000-0005-0000-0000-00008E5C0000}"/>
    <cellStyle name="Comma [0] 9815" xfId="23627" hidden="1" xr:uid="{00000000-0005-0000-0000-00006C5C0000}"/>
    <cellStyle name="Comma [0] 9816" xfId="23599" hidden="1" xr:uid="{00000000-0005-0000-0000-0000505C0000}"/>
    <cellStyle name="Comma [0] 9817" xfId="23666" hidden="1" xr:uid="{00000000-0005-0000-0000-0000935C0000}"/>
    <cellStyle name="Comma [0] 9818" xfId="23623" hidden="1" xr:uid="{00000000-0005-0000-0000-0000685C0000}"/>
    <cellStyle name="Comma [0] 9819" xfId="23657" hidden="1" xr:uid="{00000000-0005-0000-0000-00008A5C0000}"/>
    <cellStyle name="Comma [0] 982" xfId="4008" hidden="1" xr:uid="{00000000-0005-0000-0000-0000C90F0000}"/>
    <cellStyle name="Comma [0] 9820" xfId="23670" hidden="1" xr:uid="{00000000-0005-0000-0000-0000975C0000}"/>
    <cellStyle name="Comma [0] 9821" xfId="23672" hidden="1" xr:uid="{00000000-0005-0000-0000-0000995C0000}"/>
    <cellStyle name="Comma [0] 9822" xfId="23540" hidden="1" xr:uid="{00000000-0005-0000-0000-0000155C0000}"/>
    <cellStyle name="Comma [0] 9823" xfId="23660" hidden="1" xr:uid="{00000000-0005-0000-0000-00008D5C0000}"/>
    <cellStyle name="Comma [0] 9824" xfId="23600" hidden="1" xr:uid="{00000000-0005-0000-0000-0000515C0000}"/>
    <cellStyle name="Comma [0] 9825" xfId="23634" hidden="1" xr:uid="{00000000-0005-0000-0000-0000735C0000}"/>
    <cellStyle name="Comma [0] 9826" xfId="23647" hidden="1" xr:uid="{00000000-0005-0000-0000-0000805C0000}"/>
    <cellStyle name="Comma [0] 9827" xfId="23675" hidden="1" xr:uid="{00000000-0005-0000-0000-00009C5C0000}"/>
    <cellStyle name="Comma [0] 9828" xfId="23638" hidden="1" xr:uid="{00000000-0005-0000-0000-0000775C0000}"/>
    <cellStyle name="Comma [0] 9829" xfId="23598" hidden="1" xr:uid="{00000000-0005-0000-0000-00004F5C0000}"/>
    <cellStyle name="Comma [0] 983" xfId="4010" hidden="1" xr:uid="{00000000-0005-0000-0000-0000CB0F0000}"/>
    <cellStyle name="Comma [0] 9830" xfId="23677" hidden="1" xr:uid="{00000000-0005-0000-0000-00009E5C0000}"/>
    <cellStyle name="Comma [0] 9831" xfId="23679" hidden="1" xr:uid="{00000000-0005-0000-0000-0000A05C0000}"/>
    <cellStyle name="Comma [0] 9832" xfId="23736" hidden="1" xr:uid="{00000000-0005-0000-0000-0000D95C0000}"/>
    <cellStyle name="Comma [0] 9833" xfId="23755" hidden="1" xr:uid="{00000000-0005-0000-0000-0000EC5C0000}"/>
    <cellStyle name="Comma [0] 9834" xfId="23762" hidden="1" xr:uid="{00000000-0005-0000-0000-0000F35C0000}"/>
    <cellStyle name="Comma [0] 9835" xfId="23769" hidden="1" xr:uid="{00000000-0005-0000-0000-0000FA5C0000}"/>
    <cellStyle name="Comma [0] 9836" xfId="23774" hidden="1" xr:uid="{00000000-0005-0000-0000-0000FF5C0000}"/>
    <cellStyle name="Comma [0] 9837" xfId="23761" hidden="1" xr:uid="{00000000-0005-0000-0000-0000F25C0000}"/>
    <cellStyle name="Comma [0] 9838" xfId="23766" hidden="1" xr:uid="{00000000-0005-0000-0000-0000F75C0000}"/>
    <cellStyle name="Comma [0] 9839" xfId="23778" hidden="1" xr:uid="{00000000-0005-0000-0000-0000035D0000}"/>
    <cellStyle name="Comma [0] 984" xfId="681" hidden="1" xr:uid="{00000000-0005-0000-0000-0000CA020000}"/>
    <cellStyle name="Comma [0] 9840" xfId="23780" hidden="1" xr:uid="{00000000-0005-0000-0000-0000055D0000}"/>
    <cellStyle name="Comma [0] 9841" xfId="23751" hidden="1" xr:uid="{00000000-0005-0000-0000-0000E85C0000}"/>
    <cellStyle name="Comma [0] 9842" xfId="23740" hidden="1" xr:uid="{00000000-0005-0000-0000-0000DD5C0000}"/>
    <cellStyle name="Comma [0] 9843" xfId="23791" hidden="1" xr:uid="{00000000-0005-0000-0000-0000105D0000}"/>
    <cellStyle name="Comma [0] 9844" xfId="23800" hidden="1" xr:uid="{00000000-0005-0000-0000-0000195D0000}"/>
    <cellStyle name="Comma [0] 9845" xfId="23811" hidden="1" xr:uid="{00000000-0005-0000-0000-0000245D0000}"/>
    <cellStyle name="Comma [0] 9846" xfId="23817" hidden="1" xr:uid="{00000000-0005-0000-0000-00002A5D0000}"/>
    <cellStyle name="Comma [0] 9847" xfId="23799" hidden="1" xr:uid="{00000000-0005-0000-0000-0000185D0000}"/>
    <cellStyle name="Comma [0] 9848" xfId="23809" hidden="1" xr:uid="{00000000-0005-0000-0000-0000225D0000}"/>
    <cellStyle name="Comma [0] 9849" xfId="23829" hidden="1" xr:uid="{00000000-0005-0000-0000-0000365D0000}"/>
    <cellStyle name="Comma [0] 985" xfId="686" hidden="1" xr:uid="{00000000-0005-0000-0000-0000CF020000}"/>
    <cellStyle name="Comma [0] 9850" xfId="23831" hidden="1" xr:uid="{00000000-0005-0000-0000-0000385D0000}"/>
    <cellStyle name="Comma [0] 9851" xfId="23782" hidden="1" xr:uid="{00000000-0005-0000-0000-0000075D0000}"/>
    <cellStyle name="Comma [0] 9852" xfId="23743" hidden="1" xr:uid="{00000000-0005-0000-0000-0000E05C0000}"/>
    <cellStyle name="Comma [0] 9853" xfId="23785" hidden="1" xr:uid="{00000000-0005-0000-0000-00000A5D0000}"/>
    <cellStyle name="Comma [0] 9854" xfId="23748" hidden="1" xr:uid="{00000000-0005-0000-0000-0000E55C0000}"/>
    <cellStyle name="Comma [0] 9855" xfId="23750" hidden="1" xr:uid="{00000000-0005-0000-0000-0000E75C0000}"/>
    <cellStyle name="Comma [0] 9856" xfId="23836" hidden="1" xr:uid="{00000000-0005-0000-0000-00003D5D0000}"/>
    <cellStyle name="Comma [0] 9857" xfId="23739" hidden="1" xr:uid="{00000000-0005-0000-0000-0000DC5C0000}"/>
    <cellStyle name="Comma [0] 9858" xfId="23747" hidden="1" xr:uid="{00000000-0005-0000-0000-0000E45C0000}"/>
    <cellStyle name="Comma [0] 9859" xfId="23848" hidden="1" xr:uid="{00000000-0005-0000-0000-0000495D0000}"/>
    <cellStyle name="Comma [0] 986" xfId="679" hidden="1" xr:uid="{00000000-0005-0000-0000-0000C8020000}"/>
    <cellStyle name="Comma [0] 9860" xfId="23850" hidden="1" xr:uid="{00000000-0005-0000-0000-00004B5D0000}"/>
    <cellStyle name="Comma [0] 9861" xfId="23839" hidden="1" xr:uid="{00000000-0005-0000-0000-0000405D0000}"/>
    <cellStyle name="Comma [0] 9862" xfId="23847" hidden="1" xr:uid="{00000000-0005-0000-0000-0000485D0000}"/>
    <cellStyle name="Comma [0] 9863" xfId="23745" hidden="1" xr:uid="{00000000-0005-0000-0000-0000E25C0000}"/>
    <cellStyle name="Comma [0] 9864" xfId="23833" hidden="1" xr:uid="{00000000-0005-0000-0000-00003A5D0000}"/>
    <cellStyle name="Comma [0] 9865" xfId="23866" hidden="1" xr:uid="{00000000-0005-0000-0000-00005B5D0000}"/>
    <cellStyle name="Comma [0] 9866" xfId="23874" hidden="1" xr:uid="{00000000-0005-0000-0000-0000635D0000}"/>
    <cellStyle name="Comma [0] 9867" xfId="23783" hidden="1" xr:uid="{00000000-0005-0000-0000-0000085D0000}"/>
    <cellStyle name="Comma [0] 9868" xfId="23862" hidden="1" xr:uid="{00000000-0005-0000-0000-0000575D0000}"/>
    <cellStyle name="Comma [0] 9869" xfId="23883" hidden="1" xr:uid="{00000000-0005-0000-0000-00006C5D0000}"/>
    <cellStyle name="Comma [0] 987" xfId="660" hidden="1" xr:uid="{00000000-0005-0000-0000-0000B5020000}"/>
    <cellStyle name="Comma [0] 9870" xfId="23885" hidden="1" xr:uid="{00000000-0005-0000-0000-00006E5D0000}"/>
    <cellStyle name="Comma [0] 9871" xfId="23844" hidden="1" xr:uid="{00000000-0005-0000-0000-0000455D0000}"/>
    <cellStyle name="Comma [0] 9872" xfId="23789" hidden="1" xr:uid="{00000000-0005-0000-0000-00000E5D0000}"/>
    <cellStyle name="Comma [0] 9873" xfId="23842" hidden="1" xr:uid="{00000000-0005-0000-0000-0000435D0000}"/>
    <cellStyle name="Comma [0] 9874" xfId="23826" hidden="1" xr:uid="{00000000-0005-0000-0000-0000335D0000}"/>
    <cellStyle name="Comma [0] 9875" xfId="23822" hidden="1" xr:uid="{00000000-0005-0000-0000-00002F5D0000}"/>
    <cellStyle name="Comma [0] 9876" xfId="23893" hidden="1" xr:uid="{00000000-0005-0000-0000-0000765D0000}"/>
    <cellStyle name="Comma [0] 9877" xfId="23759" hidden="1" xr:uid="{00000000-0005-0000-0000-0000F05C0000}"/>
    <cellStyle name="Comma [0] 9878" xfId="23752" hidden="1" xr:uid="{00000000-0005-0000-0000-0000E95C0000}"/>
    <cellStyle name="Comma [0] 9879" xfId="23901" hidden="1" xr:uid="{00000000-0005-0000-0000-00007E5D0000}"/>
    <cellStyle name="Comma [0] 988" xfId="4013" hidden="1" xr:uid="{00000000-0005-0000-0000-0000CE0F0000}"/>
    <cellStyle name="Comma [0] 9880" xfId="23903" hidden="1" xr:uid="{00000000-0005-0000-0000-0000805D0000}"/>
    <cellStyle name="Comma [0] 9881" xfId="23852" hidden="1" xr:uid="{00000000-0005-0000-0000-00004D5D0000}"/>
    <cellStyle name="Comma [0] 9882" xfId="23828" hidden="1" xr:uid="{00000000-0005-0000-0000-0000355D0000}"/>
    <cellStyle name="Comma [0] 9883" xfId="23863" hidden="1" xr:uid="{00000000-0005-0000-0000-0000585D0000}"/>
    <cellStyle name="Comma [0] 9884" xfId="23795" hidden="1" xr:uid="{00000000-0005-0000-0000-0000145D0000}"/>
    <cellStyle name="Comma [0] 9885" xfId="23865" hidden="1" xr:uid="{00000000-0005-0000-0000-00005A5D0000}"/>
    <cellStyle name="Comma [0] 9886" xfId="23910" hidden="1" xr:uid="{00000000-0005-0000-0000-0000875D0000}"/>
    <cellStyle name="Comma [0] 9887" xfId="23853" hidden="1" xr:uid="{00000000-0005-0000-0000-00004E5D0000}"/>
    <cellStyle name="Comma [0] 9888" xfId="23810" hidden="1" xr:uid="{00000000-0005-0000-0000-0000235D0000}"/>
    <cellStyle name="Comma [0] 9889" xfId="23916" hidden="1" xr:uid="{00000000-0005-0000-0000-00008D5D0000}"/>
    <cellStyle name="Comma [0] 989" xfId="4019" hidden="1" xr:uid="{00000000-0005-0000-0000-0000D40F0000}"/>
    <cellStyle name="Comma [0] 9890" xfId="23918" hidden="1" xr:uid="{00000000-0005-0000-0000-00008F5D0000}"/>
    <cellStyle name="Comma [0] 9891" xfId="23871" hidden="1" xr:uid="{00000000-0005-0000-0000-0000605D0000}"/>
    <cellStyle name="Comma [0] 9892" xfId="23877" hidden="1" xr:uid="{00000000-0005-0000-0000-0000665D0000}"/>
    <cellStyle name="Comma [0] 9893" xfId="23758" hidden="1" xr:uid="{00000000-0005-0000-0000-0000EF5C0000}"/>
    <cellStyle name="Comma [0] 9894" xfId="23827" hidden="1" xr:uid="{00000000-0005-0000-0000-0000345D0000}"/>
    <cellStyle name="Comma [0] 9895" xfId="23835" hidden="1" xr:uid="{00000000-0005-0000-0000-00003C5D0000}"/>
    <cellStyle name="Comma [0] 9896" xfId="23924" hidden="1" xr:uid="{00000000-0005-0000-0000-0000955D0000}"/>
    <cellStyle name="Comma [0] 9897" xfId="23838" hidden="1" xr:uid="{00000000-0005-0000-0000-00003F5D0000}"/>
    <cellStyle name="Comma [0] 9898" xfId="23798" hidden="1" xr:uid="{00000000-0005-0000-0000-0000175D0000}"/>
    <cellStyle name="Comma [0] 9899" xfId="23929" hidden="1" xr:uid="{00000000-0005-0000-0000-00009A5D0000}"/>
    <cellStyle name="Comma [0] 99" xfId="2364" hidden="1" xr:uid="{00000000-0005-0000-0000-00005D090000}"/>
    <cellStyle name="Comma [0] 990" xfId="4021" hidden="1" xr:uid="{00000000-0005-0000-0000-0000D60F0000}"/>
    <cellStyle name="Comma [0] 9900" xfId="23931" hidden="1" xr:uid="{00000000-0005-0000-0000-00009C5D0000}"/>
    <cellStyle name="Comma [0] 9901" xfId="23890" hidden="1" xr:uid="{00000000-0005-0000-0000-0000735D0000}"/>
    <cellStyle name="Comma [0] 9902" xfId="23896" hidden="1" xr:uid="{00000000-0005-0000-0000-0000795D0000}"/>
    <cellStyle name="Comma [0] 9903" xfId="23797" hidden="1" xr:uid="{00000000-0005-0000-0000-0000165D0000}"/>
    <cellStyle name="Comma [0] 9904" xfId="23878" hidden="1" xr:uid="{00000000-0005-0000-0000-0000675D0000}"/>
    <cellStyle name="Comma [0] 9905" xfId="23857" hidden="1" xr:uid="{00000000-0005-0000-0000-0000525D0000}"/>
    <cellStyle name="Comma [0] 9906" xfId="23935" hidden="1" xr:uid="{00000000-0005-0000-0000-0000A05D0000}"/>
    <cellStyle name="Comma [0] 9907" xfId="23876" hidden="1" xr:uid="{00000000-0005-0000-0000-0000655D0000}"/>
    <cellStyle name="Comma [0] 9908" xfId="23814" hidden="1" xr:uid="{00000000-0005-0000-0000-0000275D0000}"/>
    <cellStyle name="Comma [0] 9909" xfId="23942" hidden="1" xr:uid="{00000000-0005-0000-0000-0000A75D0000}"/>
    <cellStyle name="Comma [0] 991" xfId="4012" hidden="1" xr:uid="{00000000-0005-0000-0000-0000CD0F0000}"/>
    <cellStyle name="Comma [0] 9910" xfId="23944" hidden="1" xr:uid="{00000000-0005-0000-0000-0000A95D0000}"/>
    <cellStyle name="Comma [0] 9911" xfId="23908" hidden="1" xr:uid="{00000000-0005-0000-0000-0000855D0000}"/>
    <cellStyle name="Comma [0] 9912" xfId="23913" hidden="1" xr:uid="{00000000-0005-0000-0000-00008A5D0000}"/>
    <cellStyle name="Comma [0] 9913" xfId="23742" hidden="1" xr:uid="{00000000-0005-0000-0000-0000DF5C0000}"/>
    <cellStyle name="Comma [0] 9914" xfId="23897" hidden="1" xr:uid="{00000000-0005-0000-0000-00007A5D0000}"/>
    <cellStyle name="Comma [0] 9915" xfId="23802" hidden="1" xr:uid="{00000000-0005-0000-0000-00001B5D0000}"/>
    <cellStyle name="Comma [0] 9916" xfId="23948" hidden="1" xr:uid="{00000000-0005-0000-0000-0000AD5D0000}"/>
    <cellStyle name="Comma [0] 9917" xfId="23895" hidden="1" xr:uid="{00000000-0005-0000-0000-0000785D0000}"/>
    <cellStyle name="Comma [0] 9918" xfId="23834" hidden="1" xr:uid="{00000000-0005-0000-0000-00003B5D0000}"/>
    <cellStyle name="Comma [0] 9919" xfId="23952" hidden="1" xr:uid="{00000000-0005-0000-0000-0000B15D0000}"/>
    <cellStyle name="Comma [0] 992" xfId="4017" hidden="1" xr:uid="{00000000-0005-0000-0000-0000D20F0000}"/>
    <cellStyle name="Comma [0] 9920" xfId="23954" hidden="1" xr:uid="{00000000-0005-0000-0000-0000B35D0000}"/>
    <cellStyle name="Comma [0] 9921" xfId="23922" hidden="1" xr:uid="{00000000-0005-0000-0000-0000935D0000}"/>
    <cellStyle name="Comma [0] 9922" xfId="23926" hidden="1" xr:uid="{00000000-0005-0000-0000-0000975D0000}"/>
    <cellStyle name="Comma [0] 9923" xfId="23816" hidden="1" xr:uid="{00000000-0005-0000-0000-0000295D0000}"/>
    <cellStyle name="Comma [0] 9924" xfId="23914" hidden="1" xr:uid="{00000000-0005-0000-0000-00008B5D0000}"/>
    <cellStyle name="Comma [0] 9925" xfId="23806" hidden="1" xr:uid="{00000000-0005-0000-0000-00001F5D0000}"/>
    <cellStyle name="Comma [0] 9926" xfId="23958" hidden="1" xr:uid="{00000000-0005-0000-0000-0000B75D0000}"/>
    <cellStyle name="Comma [0] 9927" xfId="23912" hidden="1" xr:uid="{00000000-0005-0000-0000-0000895D0000}"/>
    <cellStyle name="Comma [0] 9928" xfId="23881" hidden="1" xr:uid="{00000000-0005-0000-0000-00006A5D0000}"/>
    <cellStyle name="Comma [0] 9929" xfId="23962" hidden="1" xr:uid="{00000000-0005-0000-0000-0000BB5D0000}"/>
    <cellStyle name="Comma [0] 993" xfId="4023" hidden="1" xr:uid="{00000000-0005-0000-0000-0000D80F0000}"/>
    <cellStyle name="Comma [0] 9930" xfId="23964" hidden="1" xr:uid="{00000000-0005-0000-0000-0000BD5D0000}"/>
    <cellStyle name="Comma [0] 9931" xfId="23950" hidden="1" xr:uid="{00000000-0005-0000-0000-0000AF5D0000}"/>
    <cellStyle name="Comma [0] 9932" xfId="23937" hidden="1" xr:uid="{00000000-0005-0000-0000-0000A25D0000}"/>
    <cellStyle name="Comma [0] 9933" xfId="23961" hidden="1" xr:uid="{00000000-0005-0000-0000-0000BA5D0000}"/>
    <cellStyle name="Comma [0] 9934" xfId="23927" hidden="1" xr:uid="{00000000-0005-0000-0000-0000985D0000}"/>
    <cellStyle name="Comma [0] 9935" xfId="23899" hidden="1" xr:uid="{00000000-0005-0000-0000-00007C5D0000}"/>
    <cellStyle name="Comma [0] 9936" xfId="23966" hidden="1" xr:uid="{00000000-0005-0000-0000-0000BF5D0000}"/>
    <cellStyle name="Comma [0] 9937" xfId="23923" hidden="1" xr:uid="{00000000-0005-0000-0000-0000945D0000}"/>
    <cellStyle name="Comma [0] 9938" xfId="23957" hidden="1" xr:uid="{00000000-0005-0000-0000-0000B65D0000}"/>
    <cellStyle name="Comma [0] 9939" xfId="23970" hidden="1" xr:uid="{00000000-0005-0000-0000-0000C35D0000}"/>
    <cellStyle name="Comma [0] 994" xfId="4025" hidden="1" xr:uid="{00000000-0005-0000-0000-0000DA0F0000}"/>
    <cellStyle name="Comma [0] 9940" xfId="23972" hidden="1" xr:uid="{00000000-0005-0000-0000-0000C55D0000}"/>
    <cellStyle name="Comma [0] 9941" xfId="23840" hidden="1" xr:uid="{00000000-0005-0000-0000-0000415D0000}"/>
    <cellStyle name="Comma [0] 9942" xfId="23960" hidden="1" xr:uid="{00000000-0005-0000-0000-0000B95D0000}"/>
    <cellStyle name="Comma [0] 9943" xfId="23900" hidden="1" xr:uid="{00000000-0005-0000-0000-00007D5D0000}"/>
    <cellStyle name="Comma [0] 9944" xfId="23934" hidden="1" xr:uid="{00000000-0005-0000-0000-00009F5D0000}"/>
    <cellStyle name="Comma [0] 9945" xfId="23947" hidden="1" xr:uid="{00000000-0005-0000-0000-0000AC5D0000}"/>
    <cellStyle name="Comma [0] 9946" xfId="23975" hidden="1" xr:uid="{00000000-0005-0000-0000-0000C85D0000}"/>
    <cellStyle name="Comma [0] 9947" xfId="23938" hidden="1" xr:uid="{00000000-0005-0000-0000-0000A35D0000}"/>
    <cellStyle name="Comma [0] 9948" xfId="23898" hidden="1" xr:uid="{00000000-0005-0000-0000-00007B5D0000}"/>
    <cellStyle name="Comma [0] 9949" xfId="23978" hidden="1" xr:uid="{00000000-0005-0000-0000-0000CB5D0000}"/>
    <cellStyle name="Comma [0] 995" xfId="667" hidden="1" xr:uid="{00000000-0005-0000-0000-0000BC020000}"/>
    <cellStyle name="Comma [0] 9950" xfId="23980" hidden="1" xr:uid="{00000000-0005-0000-0000-0000CD5D0000}"/>
    <cellStyle name="Comma [0] 9951" xfId="23699" hidden="1" xr:uid="{00000000-0005-0000-0000-0000B45C0000}"/>
    <cellStyle name="Comma [0] 9952" xfId="23681" hidden="1" xr:uid="{00000000-0005-0000-0000-0000A25C0000}"/>
    <cellStyle name="Comma [0] 9953" xfId="23984" hidden="1" xr:uid="{00000000-0005-0000-0000-0000D15D0000}"/>
    <cellStyle name="Comma [0] 9954" xfId="23991" hidden="1" xr:uid="{00000000-0005-0000-0000-0000D85D0000}"/>
    <cellStyle name="Comma [0] 9955" xfId="23993" hidden="1" xr:uid="{00000000-0005-0000-0000-0000DA5D0000}"/>
    <cellStyle name="Comma [0] 9956" xfId="23983" hidden="1" xr:uid="{00000000-0005-0000-0000-0000D05D0000}"/>
    <cellStyle name="Comma [0] 9957" xfId="23989" hidden="1" xr:uid="{00000000-0005-0000-0000-0000D65D0000}"/>
    <cellStyle name="Comma [0] 9958" xfId="23996" hidden="1" xr:uid="{00000000-0005-0000-0000-0000DD5D0000}"/>
    <cellStyle name="Comma [0] 9959" xfId="23998" hidden="1" xr:uid="{00000000-0005-0000-0000-0000DF5D0000}"/>
    <cellStyle name="Comma [0] 996" xfId="675" hidden="1" xr:uid="{00000000-0005-0000-0000-0000C4020000}"/>
    <cellStyle name="Comma [0] 9960" xfId="23773" hidden="1" xr:uid="{00000000-0005-0000-0000-0000FE5C0000}"/>
    <cellStyle name="Comma [0] 9961" xfId="23729" hidden="1" xr:uid="{00000000-0005-0000-0000-0000D25C0000}"/>
    <cellStyle name="Comma [0] 9962" xfId="24009" hidden="1" xr:uid="{00000000-0005-0000-0000-0000EA5D0000}"/>
    <cellStyle name="Comma [0] 9963" xfId="24018" hidden="1" xr:uid="{00000000-0005-0000-0000-0000F35D0000}"/>
    <cellStyle name="Comma [0] 9964" xfId="24029" hidden="1" xr:uid="{00000000-0005-0000-0000-0000FE5D0000}"/>
    <cellStyle name="Comma [0] 9965" xfId="24035" hidden="1" xr:uid="{00000000-0005-0000-0000-0000045E0000}"/>
    <cellStyle name="Comma [0] 9966" xfId="24017" hidden="1" xr:uid="{00000000-0005-0000-0000-0000F25D0000}"/>
    <cellStyle name="Comma [0] 9967" xfId="24027" hidden="1" xr:uid="{00000000-0005-0000-0000-0000FC5D0000}"/>
    <cellStyle name="Comma [0] 9968" xfId="24047" hidden="1" xr:uid="{00000000-0005-0000-0000-0000105E0000}"/>
    <cellStyle name="Comma [0] 9969" xfId="24049" hidden="1" xr:uid="{00000000-0005-0000-0000-0000125E0000}"/>
    <cellStyle name="Comma [0] 997" xfId="4036" hidden="1" xr:uid="{00000000-0005-0000-0000-0000E50F0000}"/>
    <cellStyle name="Comma [0] 9970" xfId="24000" hidden="1" xr:uid="{00000000-0005-0000-0000-0000E15D0000}"/>
    <cellStyle name="Comma [0] 9971" xfId="23694" hidden="1" xr:uid="{00000000-0005-0000-0000-0000AF5C0000}"/>
    <cellStyle name="Comma [0] 9972" xfId="24003" hidden="1" xr:uid="{00000000-0005-0000-0000-0000E45D0000}"/>
    <cellStyle name="Comma [0] 9973" xfId="23728" hidden="1" xr:uid="{00000000-0005-0000-0000-0000D15C0000}"/>
    <cellStyle name="Comma [0] 9974" xfId="23727" hidden="1" xr:uid="{00000000-0005-0000-0000-0000D05C0000}"/>
    <cellStyle name="Comma [0] 9975" xfId="24054" hidden="1" xr:uid="{00000000-0005-0000-0000-0000175E0000}"/>
    <cellStyle name="Comma [0] 9976" xfId="23696" hidden="1" xr:uid="{00000000-0005-0000-0000-0000B15C0000}"/>
    <cellStyle name="Comma [0] 9977" xfId="23730" hidden="1" xr:uid="{00000000-0005-0000-0000-0000D35C0000}"/>
    <cellStyle name="Comma [0] 9978" xfId="24066" hidden="1" xr:uid="{00000000-0005-0000-0000-0000235E0000}"/>
    <cellStyle name="Comma [0] 9979" xfId="24068" hidden="1" xr:uid="{00000000-0005-0000-0000-0000255E0000}"/>
    <cellStyle name="Comma [0] 998" xfId="4045" hidden="1" xr:uid="{00000000-0005-0000-0000-0000EE0F0000}"/>
    <cellStyle name="Comma [0] 9980" xfId="24057" hidden="1" xr:uid="{00000000-0005-0000-0000-00001A5E0000}"/>
    <cellStyle name="Comma [0] 9981" xfId="24065" hidden="1" xr:uid="{00000000-0005-0000-0000-0000225E0000}"/>
    <cellStyle name="Comma [0] 9982" xfId="23692" hidden="1" xr:uid="{00000000-0005-0000-0000-0000AD5C0000}"/>
    <cellStyle name="Comma [0] 9983" xfId="24051" hidden="1" xr:uid="{00000000-0005-0000-0000-0000145E0000}"/>
    <cellStyle name="Comma [0] 9984" xfId="24084" hidden="1" xr:uid="{00000000-0005-0000-0000-0000355E0000}"/>
    <cellStyle name="Comma [0] 9985" xfId="24092" hidden="1" xr:uid="{00000000-0005-0000-0000-00003D5E0000}"/>
    <cellStyle name="Comma [0] 9986" xfId="24001" hidden="1" xr:uid="{00000000-0005-0000-0000-0000E25D0000}"/>
    <cellStyle name="Comma [0] 9987" xfId="24080" hidden="1" xr:uid="{00000000-0005-0000-0000-0000315E0000}"/>
    <cellStyle name="Comma [0] 9988" xfId="24101" hidden="1" xr:uid="{00000000-0005-0000-0000-0000465E0000}"/>
    <cellStyle name="Comma [0] 9989" xfId="24103" hidden="1" xr:uid="{00000000-0005-0000-0000-0000485E0000}"/>
    <cellStyle name="Comma [0] 999" xfId="4056" hidden="1" xr:uid="{00000000-0005-0000-0000-0000F90F0000}"/>
    <cellStyle name="Comma [0] 9990" xfId="24062" hidden="1" xr:uid="{00000000-0005-0000-0000-00001F5E0000}"/>
    <cellStyle name="Comma [0] 9991" xfId="24007" hidden="1" xr:uid="{00000000-0005-0000-0000-0000E85D0000}"/>
    <cellStyle name="Comma [0] 9992" xfId="24060" hidden="1" xr:uid="{00000000-0005-0000-0000-00001D5E0000}"/>
    <cellStyle name="Comma [0] 9993" xfId="24044" hidden="1" xr:uid="{00000000-0005-0000-0000-00000D5E0000}"/>
    <cellStyle name="Comma [0] 9994" xfId="24040" hidden="1" xr:uid="{00000000-0005-0000-0000-0000095E0000}"/>
    <cellStyle name="Comma [0] 9995" xfId="24111" hidden="1" xr:uid="{00000000-0005-0000-0000-0000505E0000}"/>
    <cellStyle name="Comma [0] 9996" xfId="23684" hidden="1" xr:uid="{00000000-0005-0000-0000-0000A55C0000}"/>
    <cellStyle name="Comma [0] 9997" xfId="23772" hidden="1" xr:uid="{00000000-0005-0000-0000-0000FD5C0000}"/>
    <cellStyle name="Comma [0] 9998" xfId="24119" hidden="1" xr:uid="{00000000-0005-0000-0000-0000585E0000}"/>
    <cellStyle name="Comma [0] 9999" xfId="24121" hidden="1" xr:uid="{00000000-0005-0000-0000-00005A5E0000}"/>
    <cellStyle name="Currencs [0]" xfId="75" hidden="1" xr:uid="{00000000-0005-0000-0000-00006B000000}"/>
    <cellStyle name="Currency [0]" xfId="12" builtinId="7" hidden="1"/>
    <cellStyle name="Currency [0] 10" xfId="57" hidden="1" xr:uid="{00000000-0005-0000-0000-000059000000}"/>
    <cellStyle name="Currency [0] 100" xfId="170" hidden="1" xr:uid="{00000000-0005-0000-0000-0000CB000000}"/>
    <cellStyle name="Currency [0] 1000" xfId="1133" hidden="1" xr:uid="{00000000-0005-0000-0000-00008E040000}"/>
    <cellStyle name="Currency [0] 10000" xfId="16456" hidden="1" xr:uid="{00000000-0005-0000-0000-000069400000}"/>
    <cellStyle name="Currency [0] 10001" xfId="16457" hidden="1" xr:uid="{00000000-0005-0000-0000-00006A400000}"/>
    <cellStyle name="Currency [0] 10002" xfId="16434" hidden="1" xr:uid="{00000000-0005-0000-0000-000053400000}"/>
    <cellStyle name="Currency [0] 10003" xfId="16440" hidden="1" xr:uid="{00000000-0005-0000-0000-000059400000}"/>
    <cellStyle name="Currency [0] 10004" xfId="16454" hidden="1" xr:uid="{00000000-0005-0000-0000-000067400000}"/>
    <cellStyle name="Currency [0] 10005" xfId="16441" hidden="1" xr:uid="{00000000-0005-0000-0000-00005A400000}"/>
    <cellStyle name="Currency [0] 10006" xfId="16458" hidden="1" xr:uid="{00000000-0005-0000-0000-00006B400000}"/>
    <cellStyle name="Currency [0] 10007" xfId="16459" hidden="1" xr:uid="{00000000-0005-0000-0000-00006C400000}"/>
    <cellStyle name="Currency [0] 10008" xfId="16455" hidden="1" xr:uid="{00000000-0005-0000-0000-000068400000}"/>
    <cellStyle name="Currency [0] 10009" xfId="16428" hidden="1" xr:uid="{00000000-0005-0000-0000-00004D400000}"/>
    <cellStyle name="Currency [0] 1001" xfId="1112" hidden="1" xr:uid="{00000000-0005-0000-0000-000079040000}"/>
    <cellStyle name="Currency [0] 10010" xfId="16460" hidden="1" xr:uid="{00000000-0005-0000-0000-00006D400000}"/>
    <cellStyle name="Currency [0] 10011" xfId="16461" hidden="1" xr:uid="{00000000-0005-0000-0000-00006E400000}"/>
    <cellStyle name="Currency [0] 10012" xfId="16138" hidden="1" xr:uid="{00000000-0005-0000-0000-00002B3F0000}"/>
    <cellStyle name="Currency [0] 10013" xfId="16114" hidden="1" xr:uid="{00000000-0005-0000-0000-0000133F0000}"/>
    <cellStyle name="Currency [0] 10014" xfId="16463" hidden="1" xr:uid="{00000000-0005-0000-0000-000070400000}"/>
    <cellStyle name="Currency [0] 10015" xfId="16467" hidden="1" xr:uid="{00000000-0005-0000-0000-000074400000}"/>
    <cellStyle name="Currency [0] 10016" xfId="16468" hidden="1" xr:uid="{00000000-0005-0000-0000-000075400000}"/>
    <cellStyle name="Currency [0] 10017" xfId="16109" hidden="1" xr:uid="{00000000-0005-0000-0000-00000E3F0000}"/>
    <cellStyle name="Currency [0] 10018" xfId="16465" hidden="1" xr:uid="{00000000-0005-0000-0000-000072400000}"/>
    <cellStyle name="Currency [0] 10019" xfId="16469" hidden="1" xr:uid="{00000000-0005-0000-0000-000076400000}"/>
    <cellStyle name="Currency [0] 1002" xfId="1119" hidden="1" xr:uid="{00000000-0005-0000-0000-000080040000}"/>
    <cellStyle name="Currency [0] 10020" xfId="16470" hidden="1" xr:uid="{00000000-0005-0000-0000-000077400000}"/>
    <cellStyle name="Currency [0] 10021" xfId="16464" hidden="1" xr:uid="{00000000-0005-0000-0000-000071400000}"/>
    <cellStyle name="Currency [0] 10022" xfId="16126" hidden="1" xr:uid="{00000000-0005-0000-0000-00001F3F0000}"/>
    <cellStyle name="Currency [0] 10023" xfId="16476" hidden="1" xr:uid="{00000000-0005-0000-0000-00007D400000}"/>
    <cellStyle name="Currency [0] 10024" xfId="16480" hidden="1" xr:uid="{00000000-0005-0000-0000-000081400000}"/>
    <cellStyle name="Currency [0] 10025" xfId="16486" hidden="1" xr:uid="{00000000-0005-0000-0000-000087400000}"/>
    <cellStyle name="Currency [0] 10026" xfId="16489" hidden="1" xr:uid="{00000000-0005-0000-0000-00008A400000}"/>
    <cellStyle name="Currency [0] 10027" xfId="16475" hidden="1" xr:uid="{00000000-0005-0000-0000-00007C400000}"/>
    <cellStyle name="Currency [0] 10028" xfId="16485" hidden="1" xr:uid="{00000000-0005-0000-0000-000086400000}"/>
    <cellStyle name="Currency [0] 10029" xfId="16496" hidden="1" xr:uid="{00000000-0005-0000-0000-000091400000}"/>
    <cellStyle name="Currency [0] 1003" xfId="1134" hidden="1" xr:uid="{00000000-0005-0000-0000-00008F040000}"/>
    <cellStyle name="Currency [0] 10030" xfId="16497" hidden="1" xr:uid="{00000000-0005-0000-0000-000092400000}"/>
    <cellStyle name="Currency [0] 10031" xfId="16462" hidden="1" xr:uid="{00000000-0005-0000-0000-00006F400000}"/>
    <cellStyle name="Currency [0] 10032" xfId="16108" hidden="1" xr:uid="{00000000-0005-0000-0000-00000D3F0000}"/>
    <cellStyle name="Currency [0] 10033" xfId="16482" hidden="1" xr:uid="{00000000-0005-0000-0000-000083400000}"/>
    <cellStyle name="Currency [0] 10034" xfId="16098" hidden="1" xr:uid="{00000000-0005-0000-0000-0000033F0000}"/>
    <cellStyle name="Currency [0] 10035" xfId="16477" hidden="1" xr:uid="{00000000-0005-0000-0000-00007E400000}"/>
    <cellStyle name="Currency [0] 10036" xfId="16498" hidden="1" xr:uid="{00000000-0005-0000-0000-000093400000}"/>
    <cellStyle name="Currency [0] 10037" xfId="16483" hidden="1" xr:uid="{00000000-0005-0000-0000-000084400000}"/>
    <cellStyle name="Currency [0] 10038" xfId="16487" hidden="1" xr:uid="{00000000-0005-0000-0000-000088400000}"/>
    <cellStyle name="Currency [0] 10039" xfId="16503" hidden="1" xr:uid="{00000000-0005-0000-0000-000098400000}"/>
    <cellStyle name="Currency [0] 1004" xfId="1135" hidden="1" xr:uid="{00000000-0005-0000-0000-000090040000}"/>
    <cellStyle name="Currency [0] 10040" xfId="16504" hidden="1" xr:uid="{00000000-0005-0000-0000-000099400000}"/>
    <cellStyle name="Currency [0] 10041" xfId="16484" hidden="1" xr:uid="{00000000-0005-0000-0000-000085400000}"/>
    <cellStyle name="Currency [0] 10042" xfId="16491" hidden="1" xr:uid="{00000000-0005-0000-0000-00008C400000}"/>
    <cellStyle name="Currency [0] 10043" xfId="16495" hidden="1" xr:uid="{00000000-0005-0000-0000-000090400000}"/>
    <cellStyle name="Currency [0] 10044" xfId="16490" hidden="1" xr:uid="{00000000-0005-0000-0000-00008B400000}"/>
    <cellStyle name="Currency [0] 10045" xfId="16513" hidden="1" xr:uid="{00000000-0005-0000-0000-0000A2400000}"/>
    <cellStyle name="Currency [0] 10046" xfId="16519" hidden="1" xr:uid="{00000000-0005-0000-0000-0000A8400000}"/>
    <cellStyle name="Currency [0] 10047" xfId="16481" hidden="1" xr:uid="{00000000-0005-0000-0000-000082400000}"/>
    <cellStyle name="Currency [0] 10048" xfId="16511" hidden="1" xr:uid="{00000000-0005-0000-0000-0000A0400000}"/>
    <cellStyle name="Currency [0] 10049" xfId="16523" hidden="1" xr:uid="{00000000-0005-0000-0000-0000AC400000}"/>
    <cellStyle name="Currency [0] 1005" xfId="1110" hidden="1" xr:uid="{00000000-0005-0000-0000-000077040000}"/>
    <cellStyle name="Currency [0] 10050" xfId="16524" hidden="1" xr:uid="{00000000-0005-0000-0000-0000AD400000}"/>
    <cellStyle name="Currency [0] 10051" xfId="16472" hidden="1" xr:uid="{00000000-0005-0000-0000-000079400000}"/>
    <cellStyle name="Currency [0] 10052" xfId="16479" hidden="1" xr:uid="{00000000-0005-0000-0000-000080400000}"/>
    <cellStyle name="Currency [0] 10053" xfId="16508" hidden="1" xr:uid="{00000000-0005-0000-0000-00009D400000}"/>
    <cellStyle name="Currency [0] 10054" xfId="16493" hidden="1" xr:uid="{00000000-0005-0000-0000-00008E400000}"/>
    <cellStyle name="Currency [0] 10055" xfId="16466" hidden="1" xr:uid="{00000000-0005-0000-0000-000073400000}"/>
    <cellStyle name="Currency [0] 10056" xfId="16530" hidden="1" xr:uid="{00000000-0005-0000-0000-0000B3400000}"/>
    <cellStyle name="Currency [0] 10057" xfId="16509" hidden="1" xr:uid="{00000000-0005-0000-0000-00009E400000}"/>
    <cellStyle name="Currency [0] 10058" xfId="16516" hidden="1" xr:uid="{00000000-0005-0000-0000-0000A5400000}"/>
    <cellStyle name="Currency [0] 10059" xfId="16531" hidden="1" xr:uid="{00000000-0005-0000-0000-0000B4400000}"/>
    <cellStyle name="Currency [0] 1006" xfId="1109" hidden="1" xr:uid="{00000000-0005-0000-0000-000076040000}"/>
    <cellStyle name="Currency [0] 10060" xfId="16532" hidden="1" xr:uid="{00000000-0005-0000-0000-0000B5400000}"/>
    <cellStyle name="Currency [0] 10061" xfId="16507" hidden="1" xr:uid="{00000000-0005-0000-0000-00009C400000}"/>
    <cellStyle name="Currency [0] 10062" xfId="16506" hidden="1" xr:uid="{00000000-0005-0000-0000-00009B400000}"/>
    <cellStyle name="Currency [0] 10063" xfId="16501" hidden="1" xr:uid="{00000000-0005-0000-0000-000096400000}"/>
    <cellStyle name="Currency [0] 10064" xfId="16499" hidden="1" xr:uid="{00000000-0005-0000-0000-000094400000}"/>
    <cellStyle name="Currency [0] 10065" xfId="16500" hidden="1" xr:uid="{00000000-0005-0000-0000-000095400000}"/>
    <cellStyle name="Currency [0] 10066" xfId="16537" hidden="1" xr:uid="{00000000-0005-0000-0000-0000BA400000}"/>
    <cellStyle name="Currency [0] 10067" xfId="16116" hidden="1" xr:uid="{00000000-0005-0000-0000-0000153F0000}"/>
    <cellStyle name="Currency [0] 10068" xfId="16527" hidden="1" xr:uid="{00000000-0005-0000-0000-0000B0400000}"/>
    <cellStyle name="Currency [0] 10069" xfId="16539" hidden="1" xr:uid="{00000000-0005-0000-0000-0000BC400000}"/>
    <cellStyle name="Currency [0] 1007" xfId="1104" hidden="1" xr:uid="{00000000-0005-0000-0000-000071040000}"/>
    <cellStyle name="Currency [0] 10070" xfId="16540" hidden="1" xr:uid="{00000000-0005-0000-0000-0000BD400000}"/>
    <cellStyle name="Currency [0] 10071" xfId="16478" hidden="1" xr:uid="{00000000-0005-0000-0000-00007F400000}"/>
    <cellStyle name="Currency [0] 10072" xfId="16514" hidden="1" xr:uid="{00000000-0005-0000-0000-0000A3400000}"/>
    <cellStyle name="Currency [0] 10073" xfId="16494" hidden="1" xr:uid="{00000000-0005-0000-0000-00008F400000}"/>
    <cellStyle name="Currency [0] 10074" xfId="16510" hidden="1" xr:uid="{00000000-0005-0000-0000-00009F400000}"/>
    <cellStyle name="Currency [0] 10075" xfId="16512" hidden="1" xr:uid="{00000000-0005-0000-0000-0000A1400000}"/>
    <cellStyle name="Currency [0] 10076" xfId="16543" hidden="1" xr:uid="{00000000-0005-0000-0000-0000C0400000}"/>
    <cellStyle name="Currency [0] 10077" xfId="16119" hidden="1" xr:uid="{00000000-0005-0000-0000-0000183F0000}"/>
    <cellStyle name="Currency [0] 10078" xfId="16535" hidden="1" xr:uid="{00000000-0005-0000-0000-0000B8400000}"/>
    <cellStyle name="Currency [0] 10079" xfId="16545" hidden="1" xr:uid="{00000000-0005-0000-0000-0000C2400000}"/>
    <cellStyle name="Currency [0] 1008" xfId="1102" hidden="1" xr:uid="{00000000-0005-0000-0000-00006F040000}"/>
    <cellStyle name="Currency [0] 10080" xfId="16546" hidden="1" xr:uid="{00000000-0005-0000-0000-0000C3400000}"/>
    <cellStyle name="Currency [0] 10081" xfId="16474" hidden="1" xr:uid="{00000000-0005-0000-0000-00007B400000}"/>
    <cellStyle name="Currency [0] 10082" xfId="16525" hidden="1" xr:uid="{00000000-0005-0000-0000-0000AE400000}"/>
    <cellStyle name="Currency [0] 10083" xfId="16505" hidden="1" xr:uid="{00000000-0005-0000-0000-00009A400000}"/>
    <cellStyle name="Currency [0] 10084" xfId="16517" hidden="1" xr:uid="{00000000-0005-0000-0000-0000A6400000}"/>
    <cellStyle name="Currency [0] 10085" xfId="16515" hidden="1" xr:uid="{00000000-0005-0000-0000-0000A4400000}"/>
    <cellStyle name="Currency [0] 10086" xfId="16548" hidden="1" xr:uid="{00000000-0005-0000-0000-0000C5400000}"/>
    <cellStyle name="Currency [0] 10087" xfId="16492" hidden="1" xr:uid="{00000000-0005-0000-0000-00008D400000}"/>
    <cellStyle name="Currency [0] 10088" xfId="16542" hidden="1" xr:uid="{00000000-0005-0000-0000-0000BF400000}"/>
    <cellStyle name="Currency [0] 10089" xfId="16552" hidden="1" xr:uid="{00000000-0005-0000-0000-0000C9400000}"/>
    <cellStyle name="Currency [0] 1009" xfId="1103" hidden="1" xr:uid="{00000000-0005-0000-0000-000070040000}"/>
    <cellStyle name="Currency [0] 10090" xfId="16553" hidden="1" xr:uid="{00000000-0005-0000-0000-0000CA400000}"/>
    <cellStyle name="Currency [0] 10091" xfId="16518" hidden="1" xr:uid="{00000000-0005-0000-0000-0000A7400000}"/>
    <cellStyle name="Currency [0] 10092" xfId="16533" hidden="1" xr:uid="{00000000-0005-0000-0000-0000B6400000}"/>
    <cellStyle name="Currency [0] 10093" xfId="16099" hidden="1" xr:uid="{00000000-0005-0000-0000-0000043F0000}"/>
    <cellStyle name="Currency [0] 10094" xfId="16528" hidden="1" xr:uid="{00000000-0005-0000-0000-0000B1400000}"/>
    <cellStyle name="Currency [0] 10095" xfId="16526" hidden="1" xr:uid="{00000000-0005-0000-0000-0000AF400000}"/>
    <cellStyle name="Currency [0] 10096" xfId="16555" hidden="1" xr:uid="{00000000-0005-0000-0000-0000CC400000}"/>
    <cellStyle name="Currency [0] 10097" xfId="16471" hidden="1" xr:uid="{00000000-0005-0000-0000-000078400000}"/>
    <cellStyle name="Currency [0] 10098" xfId="16547" hidden="1" xr:uid="{00000000-0005-0000-0000-0000C4400000}"/>
    <cellStyle name="Currency [0] 10099" xfId="16557" hidden="1" xr:uid="{00000000-0005-0000-0000-0000CE400000}"/>
    <cellStyle name="Currency [0] 101" xfId="117" hidden="1" xr:uid="{00000000-0005-0000-0000-000096000000}"/>
    <cellStyle name="Currency [0] 1010" xfId="1140" hidden="1" xr:uid="{00000000-0005-0000-0000-000095040000}"/>
    <cellStyle name="Currency [0] 10100" xfId="16558" hidden="1" xr:uid="{00000000-0005-0000-0000-0000CF400000}"/>
    <cellStyle name="Currency [0] 10101" xfId="16529" hidden="1" xr:uid="{00000000-0005-0000-0000-0000B2400000}"/>
    <cellStyle name="Currency [0] 10102" xfId="16541" hidden="1" xr:uid="{00000000-0005-0000-0000-0000BE400000}"/>
    <cellStyle name="Currency [0] 10103" xfId="16521" hidden="1" xr:uid="{00000000-0005-0000-0000-0000AA400000}"/>
    <cellStyle name="Currency [0] 10104" xfId="16536" hidden="1" xr:uid="{00000000-0005-0000-0000-0000B9400000}"/>
    <cellStyle name="Currency [0] 10105" xfId="16534" hidden="1" xr:uid="{00000000-0005-0000-0000-0000B7400000}"/>
    <cellStyle name="Currency [0] 10106" xfId="16560" hidden="1" xr:uid="{00000000-0005-0000-0000-0000D1400000}"/>
    <cellStyle name="Currency [0] 10107" xfId="16473" hidden="1" xr:uid="{00000000-0005-0000-0000-00007A400000}"/>
    <cellStyle name="Currency [0] 10108" xfId="16554" hidden="1" xr:uid="{00000000-0005-0000-0000-0000CB400000}"/>
    <cellStyle name="Currency [0] 10109" xfId="16561" hidden="1" xr:uid="{00000000-0005-0000-0000-0000D2400000}"/>
    <cellStyle name="Currency [0] 1011" xfId="826" hidden="1" xr:uid="{00000000-0005-0000-0000-00005B030000}"/>
    <cellStyle name="Currency [0] 10110" xfId="16562" hidden="1" xr:uid="{00000000-0005-0000-0000-0000D3400000}"/>
    <cellStyle name="Currency [0] 10111" xfId="16502" hidden="1" xr:uid="{00000000-0005-0000-0000-000097400000}"/>
    <cellStyle name="Currency [0] 10112" xfId="16522" hidden="1" xr:uid="{00000000-0005-0000-0000-0000AB400000}"/>
    <cellStyle name="Currency [0] 10113" xfId="16556" hidden="1" xr:uid="{00000000-0005-0000-0000-0000CD400000}"/>
    <cellStyle name="Currency [0] 10114" xfId="16549" hidden="1" xr:uid="{00000000-0005-0000-0000-0000C6400000}"/>
    <cellStyle name="Currency [0] 10115" xfId="16559" hidden="1" xr:uid="{00000000-0005-0000-0000-0000D0400000}"/>
    <cellStyle name="Currency [0] 10116" xfId="16563" hidden="1" xr:uid="{00000000-0005-0000-0000-0000D4400000}"/>
    <cellStyle name="Currency [0] 10117" xfId="16488" hidden="1" xr:uid="{00000000-0005-0000-0000-000089400000}"/>
    <cellStyle name="Currency [0] 10118" xfId="16520" hidden="1" xr:uid="{00000000-0005-0000-0000-0000A9400000}"/>
    <cellStyle name="Currency [0] 10119" xfId="16566" hidden="1" xr:uid="{00000000-0005-0000-0000-0000D7400000}"/>
    <cellStyle name="Currency [0] 1012" xfId="1130" hidden="1" xr:uid="{00000000-0005-0000-0000-00008B040000}"/>
    <cellStyle name="Currency [0] 10120" xfId="16567" hidden="1" xr:uid="{00000000-0005-0000-0000-0000D8400000}"/>
    <cellStyle name="Currency [0] 10121" xfId="16544" hidden="1" xr:uid="{00000000-0005-0000-0000-0000C1400000}"/>
    <cellStyle name="Currency [0] 10122" xfId="16550" hidden="1" xr:uid="{00000000-0005-0000-0000-0000C7400000}"/>
    <cellStyle name="Currency [0] 10123" xfId="16564" hidden="1" xr:uid="{00000000-0005-0000-0000-0000D5400000}"/>
    <cellStyle name="Currency [0] 10124" xfId="16551" hidden="1" xr:uid="{00000000-0005-0000-0000-0000C8400000}"/>
    <cellStyle name="Currency [0] 10125" xfId="16568" hidden="1" xr:uid="{00000000-0005-0000-0000-0000D9400000}"/>
    <cellStyle name="Currency [0] 10126" xfId="16569" hidden="1" xr:uid="{00000000-0005-0000-0000-0000DA400000}"/>
    <cellStyle name="Currency [0] 10127" xfId="16565" hidden="1" xr:uid="{00000000-0005-0000-0000-0000D6400000}"/>
    <cellStyle name="Currency [0] 10128" xfId="16538" hidden="1" xr:uid="{00000000-0005-0000-0000-0000BB400000}"/>
    <cellStyle name="Currency [0] 10129" xfId="16570" hidden="1" xr:uid="{00000000-0005-0000-0000-0000DB400000}"/>
    <cellStyle name="Currency [0] 1013" xfId="1142" hidden="1" xr:uid="{00000000-0005-0000-0000-000097040000}"/>
    <cellStyle name="Currency [0] 10130" xfId="16571" hidden="1" xr:uid="{00000000-0005-0000-0000-0000DC400000}"/>
    <cellStyle name="Currency [0] 10131" xfId="15942" hidden="1" xr:uid="{00000000-0005-0000-0000-0000673E0000}"/>
    <cellStyle name="Currency [0] 10132" xfId="15976" hidden="1" xr:uid="{00000000-0005-0000-0000-0000893E0000}"/>
    <cellStyle name="Currency [0] 10133" xfId="15990" hidden="1" xr:uid="{00000000-0005-0000-0000-0000973E0000}"/>
    <cellStyle name="Currency [0] 10134" xfId="16574" hidden="1" xr:uid="{00000000-0005-0000-0000-0000DF400000}"/>
    <cellStyle name="Currency [0] 10135" xfId="16576" hidden="1" xr:uid="{00000000-0005-0000-0000-0000E1400000}"/>
    <cellStyle name="Currency [0] 10136" xfId="15945" hidden="1" xr:uid="{00000000-0005-0000-0000-00006A3E0000}"/>
    <cellStyle name="Currency [0] 10137" xfId="16572" hidden="1" xr:uid="{00000000-0005-0000-0000-0000DD400000}"/>
    <cellStyle name="Currency [0] 10138" xfId="16577" hidden="1" xr:uid="{00000000-0005-0000-0000-0000E2400000}"/>
    <cellStyle name="Currency [0] 10139" xfId="16578" hidden="1" xr:uid="{00000000-0005-0000-0000-0000E3400000}"/>
    <cellStyle name="Currency [0] 1014" xfId="1143" hidden="1" xr:uid="{00000000-0005-0000-0000-000098040000}"/>
    <cellStyle name="Currency [0] 10140" xfId="15962" hidden="1" xr:uid="{00000000-0005-0000-0000-00007B3E0000}"/>
    <cellStyle name="Currency [0] 10141" xfId="15941" hidden="1" xr:uid="{00000000-0005-0000-0000-0000663E0000}"/>
    <cellStyle name="Currency [0] 10142" xfId="16584" hidden="1" xr:uid="{00000000-0005-0000-0000-0000E9400000}"/>
    <cellStyle name="Currency [0] 10143" xfId="16588" hidden="1" xr:uid="{00000000-0005-0000-0000-0000ED400000}"/>
    <cellStyle name="Currency [0] 10144" xfId="16594" hidden="1" xr:uid="{00000000-0005-0000-0000-0000F3400000}"/>
    <cellStyle name="Currency [0] 10145" xfId="16597" hidden="1" xr:uid="{00000000-0005-0000-0000-0000F6400000}"/>
    <cellStyle name="Currency [0] 10146" xfId="16583" hidden="1" xr:uid="{00000000-0005-0000-0000-0000E8400000}"/>
    <cellStyle name="Currency [0] 10147" xfId="16593" hidden="1" xr:uid="{00000000-0005-0000-0000-0000F2400000}"/>
    <cellStyle name="Currency [0] 10148" xfId="16604" hidden="1" xr:uid="{00000000-0005-0000-0000-0000FD400000}"/>
    <cellStyle name="Currency [0] 10149" xfId="16605" hidden="1" xr:uid="{00000000-0005-0000-0000-0000FE400000}"/>
    <cellStyle name="Currency [0] 1015" xfId="1081" hidden="1" xr:uid="{00000000-0005-0000-0000-00005A040000}"/>
    <cellStyle name="Currency [0] 10150" xfId="15943" hidden="1" xr:uid="{00000000-0005-0000-0000-0000683E0000}"/>
    <cellStyle name="Currency [0] 10151" xfId="15948" hidden="1" xr:uid="{00000000-0005-0000-0000-00006D3E0000}"/>
    <cellStyle name="Currency [0] 10152" xfId="16590" hidden="1" xr:uid="{00000000-0005-0000-0000-0000EF400000}"/>
    <cellStyle name="Currency [0] 10153" xfId="15946" hidden="1" xr:uid="{00000000-0005-0000-0000-00006B3E0000}"/>
    <cellStyle name="Currency [0] 10154" xfId="16585" hidden="1" xr:uid="{00000000-0005-0000-0000-0000EA400000}"/>
    <cellStyle name="Currency [0] 10155" xfId="16606" hidden="1" xr:uid="{00000000-0005-0000-0000-0000FF400000}"/>
    <cellStyle name="Currency [0] 10156" xfId="16591" hidden="1" xr:uid="{00000000-0005-0000-0000-0000F0400000}"/>
    <cellStyle name="Currency [0] 10157" xfId="16595" hidden="1" xr:uid="{00000000-0005-0000-0000-0000F4400000}"/>
    <cellStyle name="Currency [0] 10158" xfId="16611" hidden="1" xr:uid="{00000000-0005-0000-0000-000004410000}"/>
    <cellStyle name="Currency [0] 10159" xfId="16612" hidden="1" xr:uid="{00000000-0005-0000-0000-000005410000}"/>
    <cellStyle name="Currency [0] 1016" xfId="1117" hidden="1" xr:uid="{00000000-0005-0000-0000-00007E040000}"/>
    <cellStyle name="Currency [0] 10160" xfId="16592" hidden="1" xr:uid="{00000000-0005-0000-0000-0000F1400000}"/>
    <cellStyle name="Currency [0] 10161" xfId="16599" hidden="1" xr:uid="{00000000-0005-0000-0000-0000F8400000}"/>
    <cellStyle name="Currency [0] 10162" xfId="16603" hidden="1" xr:uid="{00000000-0005-0000-0000-0000FC400000}"/>
    <cellStyle name="Currency [0] 10163" xfId="16598" hidden="1" xr:uid="{00000000-0005-0000-0000-0000F7400000}"/>
    <cellStyle name="Currency [0] 10164" xfId="16621" hidden="1" xr:uid="{00000000-0005-0000-0000-00000E410000}"/>
    <cellStyle name="Currency [0] 10165" xfId="16627" hidden="1" xr:uid="{00000000-0005-0000-0000-000014410000}"/>
    <cellStyle name="Currency [0] 10166" xfId="16589" hidden="1" xr:uid="{00000000-0005-0000-0000-0000EE400000}"/>
    <cellStyle name="Currency [0] 10167" xfId="16619" hidden="1" xr:uid="{00000000-0005-0000-0000-00000C410000}"/>
    <cellStyle name="Currency [0] 10168" xfId="16631" hidden="1" xr:uid="{00000000-0005-0000-0000-000018410000}"/>
    <cellStyle name="Currency [0] 10169" xfId="16632" hidden="1" xr:uid="{00000000-0005-0000-0000-000019410000}"/>
    <cellStyle name="Currency [0] 1017" xfId="1097" hidden="1" xr:uid="{00000000-0005-0000-0000-00006A040000}"/>
    <cellStyle name="Currency [0] 10170" xfId="16580" hidden="1" xr:uid="{00000000-0005-0000-0000-0000E5400000}"/>
    <cellStyle name="Currency [0] 10171" xfId="16587" hidden="1" xr:uid="{00000000-0005-0000-0000-0000EC400000}"/>
    <cellStyle name="Currency [0] 10172" xfId="16616" hidden="1" xr:uid="{00000000-0005-0000-0000-000009410000}"/>
    <cellStyle name="Currency [0] 10173" xfId="16601" hidden="1" xr:uid="{00000000-0005-0000-0000-0000FA400000}"/>
    <cellStyle name="Currency [0] 10174" xfId="16573" hidden="1" xr:uid="{00000000-0005-0000-0000-0000DE400000}"/>
    <cellStyle name="Currency [0] 10175" xfId="16638" hidden="1" xr:uid="{00000000-0005-0000-0000-00001F410000}"/>
    <cellStyle name="Currency [0] 10176" xfId="16617" hidden="1" xr:uid="{00000000-0005-0000-0000-00000A410000}"/>
    <cellStyle name="Currency [0] 10177" xfId="16624" hidden="1" xr:uid="{00000000-0005-0000-0000-000011410000}"/>
    <cellStyle name="Currency [0] 10178" xfId="16639" hidden="1" xr:uid="{00000000-0005-0000-0000-000020410000}"/>
    <cellStyle name="Currency [0] 10179" xfId="16640" hidden="1" xr:uid="{00000000-0005-0000-0000-000021410000}"/>
    <cellStyle name="Currency [0] 1018" xfId="1113" hidden="1" xr:uid="{00000000-0005-0000-0000-00007A040000}"/>
    <cellStyle name="Currency [0] 10180" xfId="16615" hidden="1" xr:uid="{00000000-0005-0000-0000-000008410000}"/>
    <cellStyle name="Currency [0] 10181" xfId="16614" hidden="1" xr:uid="{00000000-0005-0000-0000-000007410000}"/>
    <cellStyle name="Currency [0] 10182" xfId="16609" hidden="1" xr:uid="{00000000-0005-0000-0000-000002410000}"/>
    <cellStyle name="Currency [0] 10183" xfId="16607" hidden="1" xr:uid="{00000000-0005-0000-0000-000000410000}"/>
    <cellStyle name="Currency [0] 10184" xfId="16608" hidden="1" xr:uid="{00000000-0005-0000-0000-000001410000}"/>
    <cellStyle name="Currency [0] 10185" xfId="16645" hidden="1" xr:uid="{00000000-0005-0000-0000-000026410000}"/>
    <cellStyle name="Currency [0] 10186" xfId="15964" hidden="1" xr:uid="{00000000-0005-0000-0000-00007D3E0000}"/>
    <cellStyle name="Currency [0] 10187" xfId="16635" hidden="1" xr:uid="{00000000-0005-0000-0000-00001C410000}"/>
    <cellStyle name="Currency [0] 10188" xfId="16647" hidden="1" xr:uid="{00000000-0005-0000-0000-000028410000}"/>
    <cellStyle name="Currency [0] 10189" xfId="16648" hidden="1" xr:uid="{00000000-0005-0000-0000-000029410000}"/>
    <cellStyle name="Currency [0] 1019" xfId="1115" hidden="1" xr:uid="{00000000-0005-0000-0000-00007C040000}"/>
    <cellStyle name="Currency [0] 10190" xfId="16586" hidden="1" xr:uid="{00000000-0005-0000-0000-0000EB400000}"/>
    <cellStyle name="Currency [0] 10191" xfId="16622" hidden="1" xr:uid="{00000000-0005-0000-0000-00000F410000}"/>
    <cellStyle name="Currency [0] 10192" xfId="16602" hidden="1" xr:uid="{00000000-0005-0000-0000-0000FB400000}"/>
    <cellStyle name="Currency [0] 10193" xfId="16618" hidden="1" xr:uid="{00000000-0005-0000-0000-00000B410000}"/>
    <cellStyle name="Currency [0] 10194" xfId="16620" hidden="1" xr:uid="{00000000-0005-0000-0000-00000D410000}"/>
    <cellStyle name="Currency [0] 10195" xfId="16651" hidden="1" xr:uid="{00000000-0005-0000-0000-00002C410000}"/>
    <cellStyle name="Currency [0] 10196" xfId="15949" hidden="1" xr:uid="{00000000-0005-0000-0000-00006E3E0000}"/>
    <cellStyle name="Currency [0] 10197" xfId="16643" hidden="1" xr:uid="{00000000-0005-0000-0000-000024410000}"/>
    <cellStyle name="Currency [0] 10198" xfId="16653" hidden="1" xr:uid="{00000000-0005-0000-0000-00002E410000}"/>
    <cellStyle name="Currency [0] 10199" xfId="16654" hidden="1" xr:uid="{00000000-0005-0000-0000-00002F410000}"/>
    <cellStyle name="Currency [0] 102" xfId="132" hidden="1" xr:uid="{00000000-0005-0000-0000-0000A5000000}"/>
    <cellStyle name="Currency [0] 1020" xfId="1146" hidden="1" xr:uid="{00000000-0005-0000-0000-00009B040000}"/>
    <cellStyle name="Currency [0] 10200" xfId="16582" hidden="1" xr:uid="{00000000-0005-0000-0000-0000E7400000}"/>
    <cellStyle name="Currency [0] 10201" xfId="16633" hidden="1" xr:uid="{00000000-0005-0000-0000-00001A410000}"/>
    <cellStyle name="Currency [0] 10202" xfId="16613" hidden="1" xr:uid="{00000000-0005-0000-0000-000006410000}"/>
    <cellStyle name="Currency [0] 10203" xfId="16625" hidden="1" xr:uid="{00000000-0005-0000-0000-000012410000}"/>
    <cellStyle name="Currency [0] 10204" xfId="16623" hidden="1" xr:uid="{00000000-0005-0000-0000-000010410000}"/>
    <cellStyle name="Currency [0] 10205" xfId="16656" hidden="1" xr:uid="{00000000-0005-0000-0000-000031410000}"/>
    <cellStyle name="Currency [0] 10206" xfId="16600" hidden="1" xr:uid="{00000000-0005-0000-0000-0000F9400000}"/>
    <cellStyle name="Currency [0] 10207" xfId="16650" hidden="1" xr:uid="{00000000-0005-0000-0000-00002B410000}"/>
    <cellStyle name="Currency [0] 10208" xfId="16660" hidden="1" xr:uid="{00000000-0005-0000-0000-000035410000}"/>
    <cellStyle name="Currency [0] 10209" xfId="16661" hidden="1" xr:uid="{00000000-0005-0000-0000-000036410000}"/>
    <cellStyle name="Currency [0] 1021" xfId="819" hidden="1" xr:uid="{00000000-0005-0000-0000-000054030000}"/>
    <cellStyle name="Currency [0] 10210" xfId="16626" hidden="1" xr:uid="{00000000-0005-0000-0000-000013410000}"/>
    <cellStyle name="Currency [0] 10211" xfId="16641" hidden="1" xr:uid="{00000000-0005-0000-0000-000022410000}"/>
    <cellStyle name="Currency [0] 10212" xfId="15944" hidden="1" xr:uid="{00000000-0005-0000-0000-0000693E0000}"/>
    <cellStyle name="Currency [0] 10213" xfId="16636" hidden="1" xr:uid="{00000000-0005-0000-0000-00001D410000}"/>
    <cellStyle name="Currency [0] 10214" xfId="16634" hidden="1" xr:uid="{00000000-0005-0000-0000-00001B410000}"/>
    <cellStyle name="Currency [0] 10215" xfId="16663" hidden="1" xr:uid="{00000000-0005-0000-0000-000038410000}"/>
    <cellStyle name="Currency [0] 10216" xfId="16579" hidden="1" xr:uid="{00000000-0005-0000-0000-0000E4400000}"/>
    <cellStyle name="Currency [0] 10217" xfId="16655" hidden="1" xr:uid="{00000000-0005-0000-0000-000030410000}"/>
    <cellStyle name="Currency [0] 10218" xfId="16665" hidden="1" xr:uid="{00000000-0005-0000-0000-00003A410000}"/>
    <cellStyle name="Currency [0] 10219" xfId="16666" hidden="1" xr:uid="{00000000-0005-0000-0000-00003B410000}"/>
    <cellStyle name="Currency [0] 1022" xfId="1138" hidden="1" xr:uid="{00000000-0005-0000-0000-000093040000}"/>
    <cellStyle name="Currency [0] 10220" xfId="16637" hidden="1" xr:uid="{00000000-0005-0000-0000-00001E410000}"/>
    <cellStyle name="Currency [0] 10221" xfId="16649" hidden="1" xr:uid="{00000000-0005-0000-0000-00002A410000}"/>
    <cellStyle name="Currency [0] 10222" xfId="16629" hidden="1" xr:uid="{00000000-0005-0000-0000-000016410000}"/>
    <cellStyle name="Currency [0] 10223" xfId="16644" hidden="1" xr:uid="{00000000-0005-0000-0000-000025410000}"/>
    <cellStyle name="Currency [0] 10224" xfId="16642" hidden="1" xr:uid="{00000000-0005-0000-0000-000023410000}"/>
    <cellStyle name="Currency [0] 10225" xfId="16668" hidden="1" xr:uid="{00000000-0005-0000-0000-00003D410000}"/>
    <cellStyle name="Currency [0] 10226" xfId="16581" hidden="1" xr:uid="{00000000-0005-0000-0000-0000E6400000}"/>
    <cellStyle name="Currency [0] 10227" xfId="16662" hidden="1" xr:uid="{00000000-0005-0000-0000-000037410000}"/>
    <cellStyle name="Currency [0] 10228" xfId="16669" hidden="1" xr:uid="{00000000-0005-0000-0000-00003E410000}"/>
    <cellStyle name="Currency [0] 10229" xfId="16670" hidden="1" xr:uid="{00000000-0005-0000-0000-00003F410000}"/>
    <cellStyle name="Currency [0] 1023" xfId="1148" hidden="1" xr:uid="{00000000-0005-0000-0000-00009D040000}"/>
    <cellStyle name="Currency [0] 10230" xfId="16610" hidden="1" xr:uid="{00000000-0005-0000-0000-000003410000}"/>
    <cellStyle name="Currency [0] 10231" xfId="16630" hidden="1" xr:uid="{00000000-0005-0000-0000-000017410000}"/>
    <cellStyle name="Currency [0] 10232" xfId="16664" hidden="1" xr:uid="{00000000-0005-0000-0000-000039410000}"/>
    <cellStyle name="Currency [0] 10233" xfId="16657" hidden="1" xr:uid="{00000000-0005-0000-0000-000032410000}"/>
    <cellStyle name="Currency [0] 10234" xfId="16667" hidden="1" xr:uid="{00000000-0005-0000-0000-00003C410000}"/>
    <cellStyle name="Currency [0] 10235" xfId="16671" hidden="1" xr:uid="{00000000-0005-0000-0000-000040410000}"/>
    <cellStyle name="Currency [0] 10236" xfId="16596" hidden="1" xr:uid="{00000000-0005-0000-0000-0000F5400000}"/>
    <cellStyle name="Currency [0] 10237" xfId="16628" hidden="1" xr:uid="{00000000-0005-0000-0000-000015410000}"/>
    <cellStyle name="Currency [0] 10238" xfId="16674" hidden="1" xr:uid="{00000000-0005-0000-0000-000043410000}"/>
    <cellStyle name="Currency [0] 10239" xfId="16675" hidden="1" xr:uid="{00000000-0005-0000-0000-000044410000}"/>
    <cellStyle name="Currency [0] 1024" xfId="1149" hidden="1" xr:uid="{00000000-0005-0000-0000-00009E040000}"/>
    <cellStyle name="Currency [0] 10240" xfId="16652" hidden="1" xr:uid="{00000000-0005-0000-0000-00002D410000}"/>
    <cellStyle name="Currency [0] 10241" xfId="16658" hidden="1" xr:uid="{00000000-0005-0000-0000-000033410000}"/>
    <cellStyle name="Currency [0] 10242" xfId="16672" hidden="1" xr:uid="{00000000-0005-0000-0000-000041410000}"/>
    <cellStyle name="Currency [0] 10243" xfId="16659" hidden="1" xr:uid="{00000000-0005-0000-0000-000034410000}"/>
    <cellStyle name="Currency [0] 10244" xfId="16676" hidden="1" xr:uid="{00000000-0005-0000-0000-000045410000}"/>
    <cellStyle name="Currency [0] 10245" xfId="16677" hidden="1" xr:uid="{00000000-0005-0000-0000-000046410000}"/>
    <cellStyle name="Currency [0] 10246" xfId="16673" hidden="1" xr:uid="{00000000-0005-0000-0000-000042410000}"/>
    <cellStyle name="Currency [0] 10247" xfId="16646" hidden="1" xr:uid="{00000000-0005-0000-0000-000027410000}"/>
    <cellStyle name="Currency [0] 10248" xfId="16678" hidden="1" xr:uid="{00000000-0005-0000-0000-000047410000}"/>
    <cellStyle name="Currency [0] 10249" xfId="16679" hidden="1" xr:uid="{00000000-0005-0000-0000-000048410000}"/>
    <cellStyle name="Currency [0] 1025" xfId="1077" hidden="1" xr:uid="{00000000-0005-0000-0000-000056040000}"/>
    <cellStyle name="Currency [0] 10250" xfId="16737" hidden="1" xr:uid="{00000000-0005-0000-0000-000082410000}"/>
    <cellStyle name="Currency [0] 10251" xfId="16745" hidden="1" xr:uid="{00000000-0005-0000-0000-00008A410000}"/>
    <cellStyle name="Currency [0] 10252" xfId="16748" hidden="1" xr:uid="{00000000-0005-0000-0000-00008D410000}"/>
    <cellStyle name="Currency [0] 10253" xfId="16753" hidden="1" xr:uid="{00000000-0005-0000-0000-000092410000}"/>
    <cellStyle name="Currency [0] 10254" xfId="16757" hidden="1" xr:uid="{00000000-0005-0000-0000-000096410000}"/>
    <cellStyle name="Currency [0] 10255" xfId="16744" hidden="1" xr:uid="{00000000-0005-0000-0000-000089410000}"/>
    <cellStyle name="Currency [0] 10256" xfId="16750" hidden="1" xr:uid="{00000000-0005-0000-0000-00008F410000}"/>
    <cellStyle name="Currency [0] 10257" xfId="16760" hidden="1" xr:uid="{00000000-0005-0000-0000-000099410000}"/>
    <cellStyle name="Currency [0] 10258" xfId="16761" hidden="1" xr:uid="{00000000-0005-0000-0000-00009A410000}"/>
    <cellStyle name="Currency [0] 10259" xfId="16749" hidden="1" xr:uid="{00000000-0005-0000-0000-00008E410000}"/>
    <cellStyle name="Currency [0] 1026" xfId="1128" hidden="1" xr:uid="{00000000-0005-0000-0000-000089040000}"/>
    <cellStyle name="Currency [0] 10260" xfId="16738" hidden="1" xr:uid="{00000000-0005-0000-0000-000083410000}"/>
    <cellStyle name="Currency [0] 10261" xfId="16767" hidden="1" xr:uid="{00000000-0005-0000-0000-0000A0410000}"/>
    <cellStyle name="Currency [0] 10262" xfId="16771" hidden="1" xr:uid="{00000000-0005-0000-0000-0000A4410000}"/>
    <cellStyle name="Currency [0] 10263" xfId="16778" hidden="1" xr:uid="{00000000-0005-0000-0000-0000AB410000}"/>
    <cellStyle name="Currency [0] 10264" xfId="16782" hidden="1" xr:uid="{00000000-0005-0000-0000-0000AF410000}"/>
    <cellStyle name="Currency [0] 10265" xfId="16766" hidden="1" xr:uid="{00000000-0005-0000-0000-00009F410000}"/>
    <cellStyle name="Currency [0] 10266" xfId="16777" hidden="1" xr:uid="{00000000-0005-0000-0000-0000AA410000}"/>
    <cellStyle name="Currency [0] 10267" xfId="16789" hidden="1" xr:uid="{00000000-0005-0000-0000-0000B6410000}"/>
    <cellStyle name="Currency [0] 10268" xfId="16790" hidden="1" xr:uid="{00000000-0005-0000-0000-0000B7410000}"/>
    <cellStyle name="Currency [0] 10269" xfId="16747" hidden="1" xr:uid="{00000000-0005-0000-0000-00008C410000}"/>
    <cellStyle name="Currency [0] 1027" xfId="1108" hidden="1" xr:uid="{00000000-0005-0000-0000-000075040000}"/>
    <cellStyle name="Currency [0] 10270" xfId="16740" hidden="1" xr:uid="{00000000-0005-0000-0000-000085410000}"/>
    <cellStyle name="Currency [0] 10271" xfId="16773" hidden="1" xr:uid="{00000000-0005-0000-0000-0000A6410000}"/>
    <cellStyle name="Currency [0] 10272" xfId="16742" hidden="1" xr:uid="{00000000-0005-0000-0000-000087410000}"/>
    <cellStyle name="Currency [0] 10273" xfId="16768" hidden="1" xr:uid="{00000000-0005-0000-0000-0000A1410000}"/>
    <cellStyle name="Currency [0] 10274" xfId="16791" hidden="1" xr:uid="{00000000-0005-0000-0000-0000B8410000}"/>
    <cellStyle name="Currency [0] 10275" xfId="16774" hidden="1" xr:uid="{00000000-0005-0000-0000-0000A7410000}"/>
    <cellStyle name="Currency [0] 10276" xfId="16779" hidden="1" xr:uid="{00000000-0005-0000-0000-0000AC410000}"/>
    <cellStyle name="Currency [0] 10277" xfId="16797" hidden="1" xr:uid="{00000000-0005-0000-0000-0000BE410000}"/>
    <cellStyle name="Currency [0] 10278" xfId="16798" hidden="1" xr:uid="{00000000-0005-0000-0000-0000BF410000}"/>
    <cellStyle name="Currency [0] 10279" xfId="16776" hidden="1" xr:uid="{00000000-0005-0000-0000-0000A9410000}"/>
    <cellStyle name="Currency [0] 1028" xfId="1120" hidden="1" xr:uid="{00000000-0005-0000-0000-000081040000}"/>
    <cellStyle name="Currency [0] 10280" xfId="16784" hidden="1" xr:uid="{00000000-0005-0000-0000-0000B1410000}"/>
    <cellStyle name="Currency [0] 10281" xfId="16788" hidden="1" xr:uid="{00000000-0005-0000-0000-0000B5410000}"/>
    <cellStyle name="Currency [0] 10282" xfId="16783" hidden="1" xr:uid="{00000000-0005-0000-0000-0000B0410000}"/>
    <cellStyle name="Currency [0] 10283" xfId="16807" hidden="1" xr:uid="{00000000-0005-0000-0000-0000C8410000}"/>
    <cellStyle name="Currency [0] 10284" xfId="16813" hidden="1" xr:uid="{00000000-0005-0000-0000-0000CE410000}"/>
    <cellStyle name="Currency [0] 10285" xfId="16772" hidden="1" xr:uid="{00000000-0005-0000-0000-0000A5410000}"/>
    <cellStyle name="Currency [0] 10286" xfId="16805" hidden="1" xr:uid="{00000000-0005-0000-0000-0000C6410000}"/>
    <cellStyle name="Currency [0] 10287" xfId="16818" hidden="1" xr:uid="{00000000-0005-0000-0000-0000D3410000}"/>
    <cellStyle name="Currency [0] 10288" xfId="16819" hidden="1" xr:uid="{00000000-0005-0000-0000-0000D4410000}"/>
    <cellStyle name="Currency [0] 10289" xfId="16763" hidden="1" xr:uid="{00000000-0005-0000-0000-00009C410000}"/>
    <cellStyle name="Currency [0] 1029" xfId="1118" hidden="1" xr:uid="{00000000-0005-0000-0000-00007F040000}"/>
    <cellStyle name="Currency [0] 10290" xfId="16770" hidden="1" xr:uid="{00000000-0005-0000-0000-0000A3410000}"/>
    <cellStyle name="Currency [0] 10291" xfId="16802" hidden="1" xr:uid="{00000000-0005-0000-0000-0000C3410000}"/>
    <cellStyle name="Currency [0] 10292" xfId="16786" hidden="1" xr:uid="{00000000-0005-0000-0000-0000B3410000}"/>
    <cellStyle name="Currency [0] 10293" xfId="16752" hidden="1" xr:uid="{00000000-0005-0000-0000-000091410000}"/>
    <cellStyle name="Currency [0] 10294" xfId="16825" hidden="1" xr:uid="{00000000-0005-0000-0000-0000DA410000}"/>
    <cellStyle name="Currency [0] 10295" xfId="16803" hidden="1" xr:uid="{00000000-0005-0000-0000-0000C4410000}"/>
    <cellStyle name="Currency [0] 10296" xfId="16810" hidden="1" xr:uid="{00000000-0005-0000-0000-0000CB410000}"/>
    <cellStyle name="Currency [0] 10297" xfId="16829" hidden="1" xr:uid="{00000000-0005-0000-0000-0000DE410000}"/>
    <cellStyle name="Currency [0] 10298" xfId="16830" hidden="1" xr:uid="{00000000-0005-0000-0000-0000DF410000}"/>
    <cellStyle name="Currency [0] 10299" xfId="16801" hidden="1" xr:uid="{00000000-0005-0000-0000-0000C2410000}"/>
    <cellStyle name="Currency [0] 103" xfId="164" hidden="1" xr:uid="{00000000-0005-0000-0000-0000C5000000}"/>
    <cellStyle name="Currency [0] 1030" xfId="1151" hidden="1" xr:uid="{00000000-0005-0000-0000-0000A0040000}"/>
    <cellStyle name="Currency [0] 10300" xfId="16800" hidden="1" xr:uid="{00000000-0005-0000-0000-0000C1410000}"/>
    <cellStyle name="Currency [0] 10301" xfId="16795" hidden="1" xr:uid="{00000000-0005-0000-0000-0000BC410000}"/>
    <cellStyle name="Currency [0] 10302" xfId="16793" hidden="1" xr:uid="{00000000-0005-0000-0000-0000BA410000}"/>
    <cellStyle name="Currency [0] 10303" xfId="16794" hidden="1" xr:uid="{00000000-0005-0000-0000-0000BB410000}"/>
    <cellStyle name="Currency [0] 10304" xfId="16835" hidden="1" xr:uid="{00000000-0005-0000-0000-0000E4410000}"/>
    <cellStyle name="Currency [0] 10305" xfId="16741" hidden="1" xr:uid="{00000000-0005-0000-0000-000086410000}"/>
    <cellStyle name="Currency [0] 10306" xfId="16822" hidden="1" xr:uid="{00000000-0005-0000-0000-0000D7410000}"/>
    <cellStyle name="Currency [0] 10307" xfId="16839" hidden="1" xr:uid="{00000000-0005-0000-0000-0000E8410000}"/>
    <cellStyle name="Currency [0] 10308" xfId="16840" hidden="1" xr:uid="{00000000-0005-0000-0000-0000E9410000}"/>
    <cellStyle name="Currency [0] 10309" xfId="16769" hidden="1" xr:uid="{00000000-0005-0000-0000-0000A2410000}"/>
    <cellStyle name="Currency [0] 1031" xfId="1095" hidden="1" xr:uid="{00000000-0005-0000-0000-000068040000}"/>
    <cellStyle name="Currency [0] 10310" xfId="16808" hidden="1" xr:uid="{00000000-0005-0000-0000-0000C9410000}"/>
    <cellStyle name="Currency [0] 10311" xfId="16787" hidden="1" xr:uid="{00000000-0005-0000-0000-0000B4410000}"/>
    <cellStyle name="Currency [0] 10312" xfId="16804" hidden="1" xr:uid="{00000000-0005-0000-0000-0000C5410000}"/>
    <cellStyle name="Currency [0] 10313" xfId="16806" hidden="1" xr:uid="{00000000-0005-0000-0000-0000C7410000}"/>
    <cellStyle name="Currency [0] 10314" xfId="16845" hidden="1" xr:uid="{00000000-0005-0000-0000-0000EE410000}"/>
    <cellStyle name="Currency [0] 10315" xfId="16739" hidden="1" xr:uid="{00000000-0005-0000-0000-000084410000}"/>
    <cellStyle name="Currency [0] 10316" xfId="16833" hidden="1" xr:uid="{00000000-0005-0000-0000-0000E2410000}"/>
    <cellStyle name="Currency [0] 10317" xfId="16849" hidden="1" xr:uid="{00000000-0005-0000-0000-0000F2410000}"/>
    <cellStyle name="Currency [0] 10318" xfId="16850" hidden="1" xr:uid="{00000000-0005-0000-0000-0000F3410000}"/>
    <cellStyle name="Currency [0] 10319" xfId="16765" hidden="1" xr:uid="{00000000-0005-0000-0000-00009E410000}"/>
    <cellStyle name="Currency [0] 1032" xfId="1145" hidden="1" xr:uid="{00000000-0005-0000-0000-00009A040000}"/>
    <cellStyle name="Currency [0] 10320" xfId="16820" hidden="1" xr:uid="{00000000-0005-0000-0000-0000D5410000}"/>
    <cellStyle name="Currency [0] 10321" xfId="16799" hidden="1" xr:uid="{00000000-0005-0000-0000-0000C0410000}"/>
    <cellStyle name="Currency [0] 10322" xfId="16811" hidden="1" xr:uid="{00000000-0005-0000-0000-0000CC410000}"/>
    <cellStyle name="Currency [0] 10323" xfId="16809" hidden="1" xr:uid="{00000000-0005-0000-0000-0000CA410000}"/>
    <cellStyle name="Currency [0] 10324" xfId="16853" hidden="1" xr:uid="{00000000-0005-0000-0000-0000F6410000}"/>
    <cellStyle name="Currency [0] 10325" xfId="16785" hidden="1" xr:uid="{00000000-0005-0000-0000-0000B2410000}"/>
    <cellStyle name="Currency [0] 10326" xfId="16842" hidden="1" xr:uid="{00000000-0005-0000-0000-0000EB410000}"/>
    <cellStyle name="Currency [0] 10327" xfId="16859" hidden="1" xr:uid="{00000000-0005-0000-0000-0000FC410000}"/>
    <cellStyle name="Currency [0] 10328" xfId="16860" hidden="1" xr:uid="{00000000-0005-0000-0000-0000FD410000}"/>
    <cellStyle name="Currency [0] 10329" xfId="16812" hidden="1" xr:uid="{00000000-0005-0000-0000-0000CD410000}"/>
    <cellStyle name="Currency [0] 1033" xfId="1155" hidden="1" xr:uid="{00000000-0005-0000-0000-0000A4040000}"/>
    <cellStyle name="Currency [0] 10330" xfId="16831" hidden="1" xr:uid="{00000000-0005-0000-0000-0000E0410000}"/>
    <cellStyle name="Currency [0] 10331" xfId="16746" hidden="1" xr:uid="{00000000-0005-0000-0000-00008B410000}"/>
    <cellStyle name="Currency [0] 10332" xfId="16823" hidden="1" xr:uid="{00000000-0005-0000-0000-0000D8410000}"/>
    <cellStyle name="Currency [0] 10333" xfId="16821" hidden="1" xr:uid="{00000000-0005-0000-0000-0000D6410000}"/>
    <cellStyle name="Currency [0] 10334" xfId="16863" hidden="1" xr:uid="{00000000-0005-0000-0000-000000420000}"/>
    <cellStyle name="Currency [0] 10335" xfId="16762" hidden="1" xr:uid="{00000000-0005-0000-0000-00009B410000}"/>
    <cellStyle name="Currency [0] 10336" xfId="16851" hidden="1" xr:uid="{00000000-0005-0000-0000-0000F4410000}"/>
    <cellStyle name="Currency [0] 10337" xfId="16866" hidden="1" xr:uid="{00000000-0005-0000-0000-000003420000}"/>
    <cellStyle name="Currency [0] 10338" xfId="16867" hidden="1" xr:uid="{00000000-0005-0000-0000-000004420000}"/>
    <cellStyle name="Currency [0] 10339" xfId="16824" hidden="1" xr:uid="{00000000-0005-0000-0000-0000D9410000}"/>
    <cellStyle name="Currency [0] 1034" xfId="1156" hidden="1" xr:uid="{00000000-0005-0000-0000-0000A5040000}"/>
    <cellStyle name="Currency [0] 10340" xfId="16841" hidden="1" xr:uid="{00000000-0005-0000-0000-0000EA410000}"/>
    <cellStyle name="Currency [0] 10341" xfId="16815" hidden="1" xr:uid="{00000000-0005-0000-0000-0000D0410000}"/>
    <cellStyle name="Currency [0] 10342" xfId="16834" hidden="1" xr:uid="{00000000-0005-0000-0000-0000E3410000}"/>
    <cellStyle name="Currency [0] 10343" xfId="16832" hidden="1" xr:uid="{00000000-0005-0000-0000-0000E1410000}"/>
    <cellStyle name="Currency [0] 10344" xfId="16871" hidden="1" xr:uid="{00000000-0005-0000-0000-000008420000}"/>
    <cellStyle name="Currency [0] 10345" xfId="16764" hidden="1" xr:uid="{00000000-0005-0000-0000-00009D410000}"/>
    <cellStyle name="Currency [0] 10346" xfId="16861" hidden="1" xr:uid="{00000000-0005-0000-0000-0000FE410000}"/>
    <cellStyle name="Currency [0] 10347" xfId="16875" hidden="1" xr:uid="{00000000-0005-0000-0000-00000C420000}"/>
    <cellStyle name="Currency [0] 10348" xfId="16877" hidden="1" xr:uid="{00000000-0005-0000-0000-00000E420000}"/>
    <cellStyle name="Currency [0] 10349" xfId="16796" hidden="1" xr:uid="{00000000-0005-0000-0000-0000BD410000}"/>
    <cellStyle name="Currency [0] 1035" xfId="1121" hidden="1" xr:uid="{00000000-0005-0000-0000-000082040000}"/>
    <cellStyle name="Currency [0] 10350" xfId="16817" hidden="1" xr:uid="{00000000-0005-0000-0000-0000D2410000}"/>
    <cellStyle name="Currency [0] 10351" xfId="16865" hidden="1" xr:uid="{00000000-0005-0000-0000-000002420000}"/>
    <cellStyle name="Currency [0] 10352" xfId="16856" hidden="1" xr:uid="{00000000-0005-0000-0000-0000F9410000}"/>
    <cellStyle name="Currency [0] 10353" xfId="16868" hidden="1" xr:uid="{00000000-0005-0000-0000-000005420000}"/>
    <cellStyle name="Currency [0] 10354" xfId="16879" hidden="1" xr:uid="{00000000-0005-0000-0000-000010420000}"/>
    <cellStyle name="Currency [0] 10355" xfId="16780" hidden="1" xr:uid="{00000000-0005-0000-0000-0000AD410000}"/>
    <cellStyle name="Currency [0] 10356" xfId="16814" hidden="1" xr:uid="{00000000-0005-0000-0000-0000CF410000}"/>
    <cellStyle name="Currency [0] 10357" xfId="16883" hidden="1" xr:uid="{00000000-0005-0000-0000-000014420000}"/>
    <cellStyle name="Currency [0] 10358" xfId="16885" hidden="1" xr:uid="{00000000-0005-0000-0000-000016420000}"/>
    <cellStyle name="Currency [0] 10359" xfId="16848" hidden="1" xr:uid="{00000000-0005-0000-0000-0000F1410000}"/>
    <cellStyle name="Currency [0] 1036" xfId="1136" hidden="1" xr:uid="{00000000-0005-0000-0000-000091040000}"/>
    <cellStyle name="Currency [0] 10360" xfId="16857" hidden="1" xr:uid="{00000000-0005-0000-0000-0000FA410000}"/>
    <cellStyle name="Currency [0] 10361" xfId="16880" hidden="1" xr:uid="{00000000-0005-0000-0000-000011420000}"/>
    <cellStyle name="Currency [0] 10362" xfId="16858" hidden="1" xr:uid="{00000000-0005-0000-0000-0000FB410000}"/>
    <cellStyle name="Currency [0] 10363" xfId="16886" hidden="1" xr:uid="{00000000-0005-0000-0000-000017420000}"/>
    <cellStyle name="Currency [0] 10364" xfId="16888" hidden="1" xr:uid="{00000000-0005-0000-0000-000019420000}"/>
    <cellStyle name="Currency [0] 10365" xfId="16881" hidden="1" xr:uid="{00000000-0005-0000-0000-000012420000}"/>
    <cellStyle name="Currency [0] 10366" xfId="16838" hidden="1" xr:uid="{00000000-0005-0000-0000-0000E7410000}"/>
    <cellStyle name="Currency [0] 10367" xfId="16891" hidden="1" xr:uid="{00000000-0005-0000-0000-00001C420000}"/>
    <cellStyle name="Currency [0] 10368" xfId="16893" hidden="1" xr:uid="{00000000-0005-0000-0000-00001E420000}"/>
    <cellStyle name="Currency [0] 10369" xfId="16699" hidden="1" xr:uid="{00000000-0005-0000-0000-00005C410000}"/>
    <cellStyle name="Currency [0] 1037" xfId="809" hidden="1" xr:uid="{00000000-0005-0000-0000-00004A030000}"/>
    <cellStyle name="Currency [0] 10370" xfId="16721" hidden="1" xr:uid="{00000000-0005-0000-0000-000072410000}"/>
    <cellStyle name="Currency [0] 10371" xfId="16897" hidden="1" xr:uid="{00000000-0005-0000-0000-000022420000}"/>
    <cellStyle name="Currency [0] 10372" xfId="16904" hidden="1" xr:uid="{00000000-0005-0000-0000-000029420000}"/>
    <cellStyle name="Currency [0] 10373" xfId="16906" hidden="1" xr:uid="{00000000-0005-0000-0000-00002B420000}"/>
    <cellStyle name="Currency [0] 10374" xfId="16686" hidden="1" xr:uid="{00000000-0005-0000-0000-00004F410000}"/>
    <cellStyle name="Currency [0] 10375" xfId="16900" hidden="1" xr:uid="{00000000-0005-0000-0000-000025420000}"/>
    <cellStyle name="Currency [0] 10376" xfId="16909" hidden="1" xr:uid="{00000000-0005-0000-0000-00002E420000}"/>
    <cellStyle name="Currency [0] 10377" xfId="16911" hidden="1" xr:uid="{00000000-0005-0000-0000-000030420000}"/>
    <cellStyle name="Currency [0] 10378" xfId="16899" hidden="1" xr:uid="{00000000-0005-0000-0000-000024420000}"/>
    <cellStyle name="Currency [0] 10379" xfId="16698" hidden="1" xr:uid="{00000000-0005-0000-0000-00005B410000}"/>
    <cellStyle name="Currency [0] 1038" xfId="1131" hidden="1" xr:uid="{00000000-0005-0000-0000-00008C040000}"/>
    <cellStyle name="Currency [0] 10380" xfId="16922" hidden="1" xr:uid="{00000000-0005-0000-0000-00003B420000}"/>
    <cellStyle name="Currency [0] 10381" xfId="16931" hidden="1" xr:uid="{00000000-0005-0000-0000-000044420000}"/>
    <cellStyle name="Currency [0] 10382" xfId="16942" hidden="1" xr:uid="{00000000-0005-0000-0000-00004F420000}"/>
    <cellStyle name="Currency [0] 10383" xfId="16948" hidden="1" xr:uid="{00000000-0005-0000-0000-000055420000}"/>
    <cellStyle name="Currency [0] 10384" xfId="16920" hidden="1" xr:uid="{00000000-0005-0000-0000-000039420000}"/>
    <cellStyle name="Currency [0] 10385" xfId="16938" hidden="1" xr:uid="{00000000-0005-0000-0000-00004B420000}"/>
    <cellStyle name="Currency [0] 10386" xfId="16960" hidden="1" xr:uid="{00000000-0005-0000-0000-000061420000}"/>
    <cellStyle name="Currency [0] 10387" xfId="16962" hidden="1" xr:uid="{00000000-0005-0000-0000-000063420000}"/>
    <cellStyle name="Currency [0] 10388" xfId="16894" hidden="1" xr:uid="{00000000-0005-0000-0000-00001F420000}"/>
    <cellStyle name="Currency [0] 10389" xfId="16694" hidden="1" xr:uid="{00000000-0005-0000-0000-000057410000}"/>
    <cellStyle name="Currency [0] 1039" xfId="1129" hidden="1" xr:uid="{00000000-0005-0000-0000-00008A040000}"/>
    <cellStyle name="Currency [0] 10390" xfId="16934" hidden="1" xr:uid="{00000000-0005-0000-0000-000047420000}"/>
    <cellStyle name="Currency [0] 10391" xfId="16690" hidden="1" xr:uid="{00000000-0005-0000-0000-000053410000}"/>
    <cellStyle name="Currency [0] 10392" xfId="16923" hidden="1" xr:uid="{00000000-0005-0000-0000-00003C420000}"/>
    <cellStyle name="Currency [0] 10393" xfId="16967" hidden="1" xr:uid="{00000000-0005-0000-0000-000068420000}"/>
    <cellStyle name="Currency [0] 10394" xfId="16935" hidden="1" xr:uid="{00000000-0005-0000-0000-000048420000}"/>
    <cellStyle name="Currency [0] 10395" xfId="16943" hidden="1" xr:uid="{00000000-0005-0000-0000-000050420000}"/>
    <cellStyle name="Currency [0] 10396" xfId="16979" hidden="1" xr:uid="{00000000-0005-0000-0000-000074420000}"/>
    <cellStyle name="Currency [0] 10397" xfId="16981" hidden="1" xr:uid="{00000000-0005-0000-0000-000076420000}"/>
    <cellStyle name="Currency [0] 10398" xfId="16937" hidden="1" xr:uid="{00000000-0005-0000-0000-00004A420000}"/>
    <cellStyle name="Currency [0] 10399" xfId="16950" hidden="1" xr:uid="{00000000-0005-0000-0000-000057420000}"/>
    <cellStyle name="Currency [0] 104" xfId="157" hidden="1" xr:uid="{00000000-0005-0000-0000-0000BE000000}"/>
    <cellStyle name="Currency [0] 1040" xfId="1158" hidden="1" xr:uid="{00000000-0005-0000-0000-0000A7040000}"/>
    <cellStyle name="Currency [0] 10400" xfId="16955" hidden="1" xr:uid="{00000000-0005-0000-0000-00005C420000}"/>
    <cellStyle name="Currency [0] 10401" xfId="16949" hidden="1" xr:uid="{00000000-0005-0000-0000-000056420000}"/>
    <cellStyle name="Currency [0] 10402" xfId="16997" hidden="1" xr:uid="{00000000-0005-0000-0000-000086420000}"/>
    <cellStyle name="Currency [0] 10403" xfId="17005" hidden="1" xr:uid="{00000000-0005-0000-0000-00008E420000}"/>
    <cellStyle name="Currency [0] 10404" xfId="16933" hidden="1" xr:uid="{00000000-0005-0000-0000-000046420000}"/>
    <cellStyle name="Currency [0] 10405" xfId="16991" hidden="1" xr:uid="{00000000-0005-0000-0000-000080420000}"/>
    <cellStyle name="Currency [0] 10406" xfId="17014" hidden="1" xr:uid="{00000000-0005-0000-0000-000097420000}"/>
    <cellStyle name="Currency [0] 10407" xfId="17016" hidden="1" xr:uid="{00000000-0005-0000-0000-000099420000}"/>
    <cellStyle name="Currency [0] 10408" xfId="16916" hidden="1" xr:uid="{00000000-0005-0000-0000-000035420000}"/>
    <cellStyle name="Currency [0] 10409" xfId="16926" hidden="1" xr:uid="{00000000-0005-0000-0000-00003F420000}"/>
    <cellStyle name="Currency [0] 1041" xfId="1074" hidden="1" xr:uid="{00000000-0005-0000-0000-000053040000}"/>
    <cellStyle name="Currency [0] 10410" xfId="16988" hidden="1" xr:uid="{00000000-0005-0000-0000-00007D420000}"/>
    <cellStyle name="Currency [0] 10411" xfId="16953" hidden="1" xr:uid="{00000000-0005-0000-0000-00005A420000}"/>
    <cellStyle name="Currency [0] 10412" xfId="16902" hidden="1" xr:uid="{00000000-0005-0000-0000-000027420000}"/>
    <cellStyle name="Currency [0] 10413" xfId="17024" hidden="1" xr:uid="{00000000-0005-0000-0000-0000A1420000}"/>
    <cellStyle name="Currency [0] 10414" xfId="16989" hidden="1" xr:uid="{00000000-0005-0000-0000-00007E420000}"/>
    <cellStyle name="Currency [0] 10415" xfId="17000" hidden="1" xr:uid="{00000000-0005-0000-0000-000089420000}"/>
    <cellStyle name="Currency [0] 10416" xfId="17032" hidden="1" xr:uid="{00000000-0005-0000-0000-0000A9420000}"/>
    <cellStyle name="Currency [0] 10417" xfId="17034" hidden="1" xr:uid="{00000000-0005-0000-0000-0000AB420000}"/>
    <cellStyle name="Currency [0] 10418" xfId="16986" hidden="1" xr:uid="{00000000-0005-0000-0000-00007B420000}"/>
    <cellStyle name="Currency [0] 10419" xfId="16985" hidden="1" xr:uid="{00000000-0005-0000-0000-00007A420000}"/>
    <cellStyle name="Currency [0] 1042" xfId="1150" hidden="1" xr:uid="{00000000-0005-0000-0000-00009F040000}"/>
    <cellStyle name="Currency [0] 10420" xfId="16975" hidden="1" xr:uid="{00000000-0005-0000-0000-000070420000}"/>
    <cellStyle name="Currency [0] 10421" xfId="16971" hidden="1" xr:uid="{00000000-0005-0000-0000-00006C420000}"/>
    <cellStyle name="Currency [0] 10422" xfId="16973" hidden="1" xr:uid="{00000000-0005-0000-0000-00006E420000}"/>
    <cellStyle name="Currency [0] 10423" xfId="17041" hidden="1" xr:uid="{00000000-0005-0000-0000-0000B2420000}"/>
    <cellStyle name="Currency [0] 10424" xfId="16692" hidden="1" xr:uid="{00000000-0005-0000-0000-000055410000}"/>
    <cellStyle name="Currency [0] 10425" xfId="17019" hidden="1" xr:uid="{00000000-0005-0000-0000-00009C420000}"/>
    <cellStyle name="Currency [0] 10426" xfId="17047" hidden="1" xr:uid="{00000000-0005-0000-0000-0000B8420000}"/>
    <cellStyle name="Currency [0] 10427" xfId="17049" hidden="1" xr:uid="{00000000-0005-0000-0000-0000BA420000}"/>
    <cellStyle name="Currency [0] 10428" xfId="16924" hidden="1" xr:uid="{00000000-0005-0000-0000-00003D420000}"/>
    <cellStyle name="Currency [0] 10429" xfId="16998" hidden="1" xr:uid="{00000000-0005-0000-0000-000087420000}"/>
    <cellStyle name="Currency [0] 1043" xfId="1160" hidden="1" xr:uid="{00000000-0005-0000-0000-0000A9040000}"/>
    <cellStyle name="Currency [0] 10430" xfId="16954" hidden="1" xr:uid="{00000000-0005-0000-0000-00005B420000}"/>
    <cellStyle name="Currency [0] 10431" xfId="16990" hidden="1" xr:uid="{00000000-0005-0000-0000-00007F420000}"/>
    <cellStyle name="Currency [0] 10432" xfId="16994" hidden="1" xr:uid="{00000000-0005-0000-0000-000083420000}"/>
    <cellStyle name="Currency [0] 10433" xfId="17055" hidden="1" xr:uid="{00000000-0005-0000-0000-0000C0420000}"/>
    <cellStyle name="Currency [0] 10434" xfId="16727" hidden="1" xr:uid="{00000000-0005-0000-0000-000078410000}"/>
    <cellStyle name="Currency [0] 10435" xfId="17037" hidden="1" xr:uid="{00000000-0005-0000-0000-0000AE420000}"/>
    <cellStyle name="Currency [0] 10436" xfId="17060" hidden="1" xr:uid="{00000000-0005-0000-0000-0000C5420000}"/>
    <cellStyle name="Currency [0] 10437" xfId="17062" hidden="1" xr:uid="{00000000-0005-0000-0000-0000C7420000}"/>
    <cellStyle name="Currency [0] 10438" xfId="16918" hidden="1" xr:uid="{00000000-0005-0000-0000-000037420000}"/>
    <cellStyle name="Currency [0] 10439" xfId="17017" hidden="1" xr:uid="{00000000-0005-0000-0000-00009A420000}"/>
    <cellStyle name="Currency [0] 1044" xfId="1161" hidden="1" xr:uid="{00000000-0005-0000-0000-0000AA040000}"/>
    <cellStyle name="Currency [0] 10440" xfId="16984" hidden="1" xr:uid="{00000000-0005-0000-0000-000079420000}"/>
    <cellStyle name="Currency [0] 10441" xfId="17002" hidden="1" xr:uid="{00000000-0005-0000-0000-00008B420000}"/>
    <cellStyle name="Currency [0] 10442" xfId="16999" hidden="1" xr:uid="{00000000-0005-0000-0000-000088420000}"/>
    <cellStyle name="Currency [0] 10443" xfId="17066" hidden="1" xr:uid="{00000000-0005-0000-0000-0000CB420000}"/>
    <cellStyle name="Currency [0] 10444" xfId="16951" hidden="1" xr:uid="{00000000-0005-0000-0000-000058420000}"/>
    <cellStyle name="Currency [0] 10445" xfId="17051" hidden="1" xr:uid="{00000000-0005-0000-0000-0000BC420000}"/>
    <cellStyle name="Currency [0] 10446" xfId="17073" hidden="1" xr:uid="{00000000-0005-0000-0000-0000D2420000}"/>
    <cellStyle name="Currency [0] 10447" xfId="17075" hidden="1" xr:uid="{00000000-0005-0000-0000-0000D4420000}"/>
    <cellStyle name="Currency [0] 10448" xfId="17003" hidden="1" xr:uid="{00000000-0005-0000-0000-00008C420000}"/>
    <cellStyle name="Currency [0] 10449" xfId="17035" hidden="1" xr:uid="{00000000-0005-0000-0000-0000AC420000}"/>
    <cellStyle name="Currency [0] 1045" xfId="1132" hidden="1" xr:uid="{00000000-0005-0000-0000-00008D040000}"/>
    <cellStyle name="Currency [0] 10450" xfId="16754" hidden="1" xr:uid="{00000000-0005-0000-0000-000093410000}"/>
    <cellStyle name="Currency [0] 10451" xfId="17021" hidden="1" xr:uid="{00000000-0005-0000-0000-00009E420000}"/>
    <cellStyle name="Currency [0] 10452" xfId="17018" hidden="1" xr:uid="{00000000-0005-0000-0000-00009B420000}"/>
    <cellStyle name="Currency [0] 10453" xfId="17079" hidden="1" xr:uid="{00000000-0005-0000-0000-0000D8420000}"/>
    <cellStyle name="Currency [0] 10454" xfId="16914" hidden="1" xr:uid="{00000000-0005-0000-0000-000033420000}"/>
    <cellStyle name="Currency [0] 10455" xfId="17063" hidden="1" xr:uid="{00000000-0005-0000-0000-0000C8420000}"/>
    <cellStyle name="Currency [0] 10456" xfId="17083" hidden="1" xr:uid="{00000000-0005-0000-0000-0000DC420000}"/>
    <cellStyle name="Currency [0] 10457" xfId="17085" hidden="1" xr:uid="{00000000-0005-0000-0000-0000DE420000}"/>
    <cellStyle name="Currency [0] 10458" xfId="17022" hidden="1" xr:uid="{00000000-0005-0000-0000-00009F420000}"/>
    <cellStyle name="Currency [0] 10459" xfId="17050" hidden="1" xr:uid="{00000000-0005-0000-0000-0000BB420000}"/>
    <cellStyle name="Currency [0] 1046" xfId="1144" hidden="1" xr:uid="{00000000-0005-0000-0000-000099040000}"/>
    <cellStyle name="Currency [0] 10460" xfId="17010" hidden="1" xr:uid="{00000000-0005-0000-0000-000093420000}"/>
    <cellStyle name="Currency [0] 10461" xfId="17039" hidden="1" xr:uid="{00000000-0005-0000-0000-0000B0420000}"/>
    <cellStyle name="Currency [0] 10462" xfId="17036" hidden="1" xr:uid="{00000000-0005-0000-0000-0000AD420000}"/>
    <cellStyle name="Currency [0] 10463" xfId="17089" hidden="1" xr:uid="{00000000-0005-0000-0000-0000E2420000}"/>
    <cellStyle name="Currency [0] 10464" xfId="16917" hidden="1" xr:uid="{00000000-0005-0000-0000-000036420000}"/>
    <cellStyle name="Currency [0] 10465" xfId="17076" hidden="1" xr:uid="{00000000-0005-0000-0000-0000D5420000}"/>
    <cellStyle name="Currency [0] 10466" xfId="17093" hidden="1" xr:uid="{00000000-0005-0000-0000-0000E6420000}"/>
    <cellStyle name="Currency [0] 10467" xfId="17095" hidden="1" xr:uid="{00000000-0005-0000-0000-0000E8420000}"/>
    <cellStyle name="Currency [0] 10468" xfId="16976" hidden="1" xr:uid="{00000000-0005-0000-0000-000071420000}"/>
    <cellStyle name="Currency [0] 10469" xfId="17012" hidden="1" xr:uid="{00000000-0005-0000-0000-000095420000}"/>
    <cellStyle name="Currency [0] 1047" xfId="1124" hidden="1" xr:uid="{00000000-0005-0000-0000-000085040000}"/>
    <cellStyle name="Currency [0] 10470" xfId="17081" hidden="1" xr:uid="{00000000-0005-0000-0000-0000DA420000}"/>
    <cellStyle name="Currency [0] 10471" xfId="17069" hidden="1" xr:uid="{00000000-0005-0000-0000-0000CE420000}"/>
    <cellStyle name="Currency [0] 10472" xfId="17086" hidden="1" xr:uid="{00000000-0005-0000-0000-0000DF420000}"/>
    <cellStyle name="Currency [0] 10473" xfId="17097" hidden="1" xr:uid="{00000000-0005-0000-0000-0000EA420000}"/>
    <cellStyle name="Currency [0] 10474" xfId="16945" hidden="1" xr:uid="{00000000-0005-0000-0000-000052420000}"/>
    <cellStyle name="Currency [0] 10475" xfId="17009" hidden="1" xr:uid="{00000000-0005-0000-0000-000092420000}"/>
    <cellStyle name="Currency [0] 10476" xfId="17101" hidden="1" xr:uid="{00000000-0005-0000-0000-0000EE420000}"/>
    <cellStyle name="Currency [0] 10477" xfId="17103" hidden="1" xr:uid="{00000000-0005-0000-0000-0000F0420000}"/>
    <cellStyle name="Currency [0] 10478" xfId="17058" hidden="1" xr:uid="{00000000-0005-0000-0000-0000C3420000}"/>
    <cellStyle name="Currency [0] 10479" xfId="17070" hidden="1" xr:uid="{00000000-0005-0000-0000-0000CF420000}"/>
    <cellStyle name="Currency [0] 1048" xfId="1139" hidden="1" xr:uid="{00000000-0005-0000-0000-000094040000}"/>
    <cellStyle name="Currency [0] 10480" xfId="17098" hidden="1" xr:uid="{00000000-0005-0000-0000-0000EB420000}"/>
    <cellStyle name="Currency [0] 10481" xfId="17071" hidden="1" xr:uid="{00000000-0005-0000-0000-0000D0420000}"/>
    <cellStyle name="Currency [0] 10482" xfId="17104" hidden="1" xr:uid="{00000000-0005-0000-0000-0000F1420000}"/>
    <cellStyle name="Currency [0] 10483" xfId="17106" hidden="1" xr:uid="{00000000-0005-0000-0000-0000F3420000}"/>
    <cellStyle name="Currency [0] 10484" xfId="17099" hidden="1" xr:uid="{00000000-0005-0000-0000-0000EC420000}"/>
    <cellStyle name="Currency [0] 10485" xfId="17045" hidden="1" xr:uid="{00000000-0005-0000-0000-0000B6420000}"/>
    <cellStyle name="Currency [0] 10486" xfId="17108" hidden="1" xr:uid="{00000000-0005-0000-0000-0000F5420000}"/>
    <cellStyle name="Currency [0] 10487" xfId="17110" hidden="1" xr:uid="{00000000-0005-0000-0000-0000F7420000}"/>
    <cellStyle name="Currency [0] 10488" xfId="16711" hidden="1" xr:uid="{00000000-0005-0000-0000-000068410000}"/>
    <cellStyle name="Currency [0] 10489" xfId="16689" hidden="1" xr:uid="{00000000-0005-0000-0000-000052410000}"/>
    <cellStyle name="Currency [0] 1049" xfId="1137" hidden="1" xr:uid="{00000000-0005-0000-0000-000092040000}"/>
    <cellStyle name="Currency [0] 10490" xfId="17116" hidden="1" xr:uid="{00000000-0005-0000-0000-0000FD420000}"/>
    <cellStyle name="Currency [0] 10491" xfId="17122" hidden="1" xr:uid="{00000000-0005-0000-0000-000003430000}"/>
    <cellStyle name="Currency [0] 10492" xfId="17124" hidden="1" xr:uid="{00000000-0005-0000-0000-000005430000}"/>
    <cellStyle name="Currency [0] 10493" xfId="16706" hidden="1" xr:uid="{00000000-0005-0000-0000-000063410000}"/>
    <cellStyle name="Currency [0] 10494" xfId="17118" hidden="1" xr:uid="{00000000-0005-0000-0000-0000FF420000}"/>
    <cellStyle name="Currency [0] 10495" xfId="17126" hidden="1" xr:uid="{00000000-0005-0000-0000-000007430000}"/>
    <cellStyle name="Currency [0] 10496" xfId="17128" hidden="1" xr:uid="{00000000-0005-0000-0000-000009430000}"/>
    <cellStyle name="Currency [0] 10497" xfId="17117" hidden="1" xr:uid="{00000000-0005-0000-0000-0000FE420000}"/>
    <cellStyle name="Currency [0] 10498" xfId="16712" hidden="1" xr:uid="{00000000-0005-0000-0000-000069410000}"/>
    <cellStyle name="Currency [0] 10499" xfId="17139" hidden="1" xr:uid="{00000000-0005-0000-0000-000014430000}"/>
    <cellStyle name="Currency [0] 105" xfId="167" hidden="1" xr:uid="{00000000-0005-0000-0000-0000C8000000}"/>
    <cellStyle name="Currency [0] 1050" xfId="1163" hidden="1" xr:uid="{00000000-0005-0000-0000-0000AC040000}"/>
    <cellStyle name="Currency [0] 10500" xfId="17148" hidden="1" xr:uid="{00000000-0005-0000-0000-00001D430000}"/>
    <cellStyle name="Currency [0] 10501" xfId="17159" hidden="1" xr:uid="{00000000-0005-0000-0000-000028430000}"/>
    <cellStyle name="Currency [0] 10502" xfId="17165" hidden="1" xr:uid="{00000000-0005-0000-0000-00002E430000}"/>
    <cellStyle name="Currency [0] 10503" xfId="17137" hidden="1" xr:uid="{00000000-0005-0000-0000-000012430000}"/>
    <cellStyle name="Currency [0] 10504" xfId="17155" hidden="1" xr:uid="{00000000-0005-0000-0000-000024430000}"/>
    <cellStyle name="Currency [0] 10505" xfId="17177" hidden="1" xr:uid="{00000000-0005-0000-0000-00003A430000}"/>
    <cellStyle name="Currency [0] 10506" xfId="17179" hidden="1" xr:uid="{00000000-0005-0000-0000-00003C430000}"/>
    <cellStyle name="Currency [0] 10507" xfId="17113" hidden="1" xr:uid="{00000000-0005-0000-0000-0000FA420000}"/>
    <cellStyle name="Currency [0] 10508" xfId="16716" hidden="1" xr:uid="{00000000-0005-0000-0000-00006D410000}"/>
    <cellStyle name="Currency [0] 10509" xfId="17151" hidden="1" xr:uid="{00000000-0005-0000-0000-000020430000}"/>
    <cellStyle name="Currency [0] 1051" xfId="1076" hidden="1" xr:uid="{00000000-0005-0000-0000-000055040000}"/>
    <cellStyle name="Currency [0] 10510" xfId="16732" hidden="1" xr:uid="{00000000-0005-0000-0000-00007D410000}"/>
    <cellStyle name="Currency [0] 10511" xfId="17140" hidden="1" xr:uid="{00000000-0005-0000-0000-000015430000}"/>
    <cellStyle name="Currency [0] 10512" xfId="17184" hidden="1" xr:uid="{00000000-0005-0000-0000-000041430000}"/>
    <cellStyle name="Currency [0] 10513" xfId="17152" hidden="1" xr:uid="{00000000-0005-0000-0000-000021430000}"/>
    <cellStyle name="Currency [0] 10514" xfId="17160" hidden="1" xr:uid="{00000000-0005-0000-0000-000029430000}"/>
    <cellStyle name="Currency [0] 10515" xfId="17196" hidden="1" xr:uid="{00000000-0005-0000-0000-00004D430000}"/>
    <cellStyle name="Currency [0] 10516" xfId="17198" hidden="1" xr:uid="{00000000-0005-0000-0000-00004F430000}"/>
    <cellStyle name="Currency [0] 10517" xfId="17154" hidden="1" xr:uid="{00000000-0005-0000-0000-000023430000}"/>
    <cellStyle name="Currency [0] 10518" xfId="17167" hidden="1" xr:uid="{00000000-0005-0000-0000-000030430000}"/>
    <cellStyle name="Currency [0] 10519" xfId="17172" hidden="1" xr:uid="{00000000-0005-0000-0000-000035430000}"/>
    <cellStyle name="Currency [0] 1052" xfId="1157" hidden="1" xr:uid="{00000000-0005-0000-0000-0000A6040000}"/>
    <cellStyle name="Currency [0] 10520" xfId="17166" hidden="1" xr:uid="{00000000-0005-0000-0000-00002F430000}"/>
    <cellStyle name="Currency [0] 10521" xfId="17214" hidden="1" xr:uid="{00000000-0005-0000-0000-00005F430000}"/>
    <cellStyle name="Currency [0] 10522" xfId="17222" hidden="1" xr:uid="{00000000-0005-0000-0000-000067430000}"/>
    <cellStyle name="Currency [0] 10523" xfId="17150" hidden="1" xr:uid="{00000000-0005-0000-0000-00001F430000}"/>
    <cellStyle name="Currency [0] 10524" xfId="17208" hidden="1" xr:uid="{00000000-0005-0000-0000-000059430000}"/>
    <cellStyle name="Currency [0] 10525" xfId="17231" hidden="1" xr:uid="{00000000-0005-0000-0000-000070430000}"/>
    <cellStyle name="Currency [0] 10526" xfId="17233" hidden="1" xr:uid="{00000000-0005-0000-0000-000072430000}"/>
    <cellStyle name="Currency [0] 10527" xfId="17133" hidden="1" xr:uid="{00000000-0005-0000-0000-00000E430000}"/>
    <cellStyle name="Currency [0] 10528" xfId="17143" hidden="1" xr:uid="{00000000-0005-0000-0000-000018430000}"/>
    <cellStyle name="Currency [0] 10529" xfId="17205" hidden="1" xr:uid="{00000000-0005-0000-0000-000056430000}"/>
    <cellStyle name="Currency [0] 1053" xfId="1164" hidden="1" xr:uid="{00000000-0005-0000-0000-0000AD040000}"/>
    <cellStyle name="Currency [0] 10530" xfId="17170" hidden="1" xr:uid="{00000000-0005-0000-0000-000033430000}"/>
    <cellStyle name="Currency [0] 10531" xfId="17120" hidden="1" xr:uid="{00000000-0005-0000-0000-000001430000}"/>
    <cellStyle name="Currency [0] 10532" xfId="17241" hidden="1" xr:uid="{00000000-0005-0000-0000-00007A430000}"/>
    <cellStyle name="Currency [0] 10533" xfId="17206" hidden="1" xr:uid="{00000000-0005-0000-0000-000057430000}"/>
    <cellStyle name="Currency [0] 10534" xfId="17217" hidden="1" xr:uid="{00000000-0005-0000-0000-000062430000}"/>
    <cellStyle name="Currency [0] 10535" xfId="17249" hidden="1" xr:uid="{00000000-0005-0000-0000-000082430000}"/>
    <cellStyle name="Currency [0] 10536" xfId="17251" hidden="1" xr:uid="{00000000-0005-0000-0000-000084430000}"/>
    <cellStyle name="Currency [0] 10537" xfId="17203" hidden="1" xr:uid="{00000000-0005-0000-0000-000054430000}"/>
    <cellStyle name="Currency [0] 10538" xfId="17202" hidden="1" xr:uid="{00000000-0005-0000-0000-000053430000}"/>
    <cellStyle name="Currency [0] 10539" xfId="17192" hidden="1" xr:uid="{00000000-0005-0000-0000-000049430000}"/>
    <cellStyle name="Currency [0] 1054" xfId="1165" hidden="1" xr:uid="{00000000-0005-0000-0000-0000AE040000}"/>
    <cellStyle name="Currency [0] 10540" xfId="17188" hidden="1" xr:uid="{00000000-0005-0000-0000-000045430000}"/>
    <cellStyle name="Currency [0] 10541" xfId="17190" hidden="1" xr:uid="{00000000-0005-0000-0000-000047430000}"/>
    <cellStyle name="Currency [0] 10542" xfId="17258" hidden="1" xr:uid="{00000000-0005-0000-0000-00008B430000}"/>
    <cellStyle name="Currency [0] 10543" xfId="16718" hidden="1" xr:uid="{00000000-0005-0000-0000-00006F410000}"/>
    <cellStyle name="Currency [0] 10544" xfId="17236" hidden="1" xr:uid="{00000000-0005-0000-0000-000075430000}"/>
    <cellStyle name="Currency [0] 10545" xfId="17264" hidden="1" xr:uid="{00000000-0005-0000-0000-000091430000}"/>
    <cellStyle name="Currency [0] 10546" xfId="17266" hidden="1" xr:uid="{00000000-0005-0000-0000-000093430000}"/>
    <cellStyle name="Currency [0] 10547" xfId="17141" hidden="1" xr:uid="{00000000-0005-0000-0000-000016430000}"/>
    <cellStyle name="Currency [0] 10548" xfId="17215" hidden="1" xr:uid="{00000000-0005-0000-0000-000060430000}"/>
    <cellStyle name="Currency [0] 10549" xfId="17171" hidden="1" xr:uid="{00000000-0005-0000-0000-000034430000}"/>
    <cellStyle name="Currency [0] 1055" xfId="1105" hidden="1" xr:uid="{00000000-0005-0000-0000-000072040000}"/>
    <cellStyle name="Currency [0] 10550" xfId="17207" hidden="1" xr:uid="{00000000-0005-0000-0000-000058430000}"/>
    <cellStyle name="Currency [0] 10551" xfId="17211" hidden="1" xr:uid="{00000000-0005-0000-0000-00005C430000}"/>
    <cellStyle name="Currency [0] 10552" xfId="17272" hidden="1" xr:uid="{00000000-0005-0000-0000-000099430000}"/>
    <cellStyle name="Currency [0] 10553" xfId="16705" hidden="1" xr:uid="{00000000-0005-0000-0000-000062410000}"/>
    <cellStyle name="Currency [0] 10554" xfId="17254" hidden="1" xr:uid="{00000000-0005-0000-0000-000087430000}"/>
    <cellStyle name="Currency [0] 10555" xfId="17277" hidden="1" xr:uid="{00000000-0005-0000-0000-00009E430000}"/>
    <cellStyle name="Currency [0] 10556" xfId="17279" hidden="1" xr:uid="{00000000-0005-0000-0000-0000A0430000}"/>
    <cellStyle name="Currency [0] 10557" xfId="17135" hidden="1" xr:uid="{00000000-0005-0000-0000-000010430000}"/>
    <cellStyle name="Currency [0] 10558" xfId="17234" hidden="1" xr:uid="{00000000-0005-0000-0000-000073430000}"/>
    <cellStyle name="Currency [0] 10559" xfId="17201" hidden="1" xr:uid="{00000000-0005-0000-0000-000052430000}"/>
    <cellStyle name="Currency [0] 1056" xfId="1125" hidden="1" xr:uid="{00000000-0005-0000-0000-000086040000}"/>
    <cellStyle name="Currency [0] 10560" xfId="17219" hidden="1" xr:uid="{00000000-0005-0000-0000-000064430000}"/>
    <cellStyle name="Currency [0] 10561" xfId="17216" hidden="1" xr:uid="{00000000-0005-0000-0000-000061430000}"/>
    <cellStyle name="Currency [0] 10562" xfId="17283" hidden="1" xr:uid="{00000000-0005-0000-0000-0000A4430000}"/>
    <cellStyle name="Currency [0] 10563" xfId="17168" hidden="1" xr:uid="{00000000-0005-0000-0000-000031430000}"/>
    <cellStyle name="Currency [0] 10564" xfId="17268" hidden="1" xr:uid="{00000000-0005-0000-0000-000095430000}"/>
    <cellStyle name="Currency [0] 10565" xfId="17290" hidden="1" xr:uid="{00000000-0005-0000-0000-0000AB430000}"/>
    <cellStyle name="Currency [0] 10566" xfId="17292" hidden="1" xr:uid="{00000000-0005-0000-0000-0000AD430000}"/>
    <cellStyle name="Currency [0] 10567" xfId="17220" hidden="1" xr:uid="{00000000-0005-0000-0000-000065430000}"/>
    <cellStyle name="Currency [0] 10568" xfId="17252" hidden="1" xr:uid="{00000000-0005-0000-0000-000085430000}"/>
    <cellStyle name="Currency [0] 10569" xfId="16684" hidden="1" xr:uid="{00000000-0005-0000-0000-00004D410000}"/>
    <cellStyle name="Currency [0] 1057" xfId="1159" hidden="1" xr:uid="{00000000-0005-0000-0000-0000A8040000}"/>
    <cellStyle name="Currency [0] 10570" xfId="17238" hidden="1" xr:uid="{00000000-0005-0000-0000-000077430000}"/>
    <cellStyle name="Currency [0] 10571" xfId="17235" hidden="1" xr:uid="{00000000-0005-0000-0000-000074430000}"/>
    <cellStyle name="Currency [0] 10572" xfId="17296" hidden="1" xr:uid="{00000000-0005-0000-0000-0000B1430000}"/>
    <cellStyle name="Currency [0] 10573" xfId="17131" hidden="1" xr:uid="{00000000-0005-0000-0000-00000C430000}"/>
    <cellStyle name="Currency [0] 10574" xfId="17280" hidden="1" xr:uid="{00000000-0005-0000-0000-0000A1430000}"/>
    <cellStyle name="Currency [0] 10575" xfId="17300" hidden="1" xr:uid="{00000000-0005-0000-0000-0000B5430000}"/>
    <cellStyle name="Currency [0] 10576" xfId="17302" hidden="1" xr:uid="{00000000-0005-0000-0000-0000B7430000}"/>
    <cellStyle name="Currency [0] 10577" xfId="17239" hidden="1" xr:uid="{00000000-0005-0000-0000-000078430000}"/>
    <cellStyle name="Currency [0] 10578" xfId="17267" hidden="1" xr:uid="{00000000-0005-0000-0000-000094430000}"/>
    <cellStyle name="Currency [0] 10579" xfId="17227" hidden="1" xr:uid="{00000000-0005-0000-0000-00006C430000}"/>
    <cellStyle name="Currency [0] 1058" xfId="1152" hidden="1" xr:uid="{00000000-0005-0000-0000-0000A1040000}"/>
    <cellStyle name="Currency [0] 10580" xfId="17256" hidden="1" xr:uid="{00000000-0005-0000-0000-000089430000}"/>
    <cellStyle name="Currency [0] 10581" xfId="17253" hidden="1" xr:uid="{00000000-0005-0000-0000-000086430000}"/>
    <cellStyle name="Currency [0] 10582" xfId="17306" hidden="1" xr:uid="{00000000-0005-0000-0000-0000BB430000}"/>
    <cellStyle name="Currency [0] 10583" xfId="17134" hidden="1" xr:uid="{00000000-0005-0000-0000-00000F430000}"/>
    <cellStyle name="Currency [0] 10584" xfId="17293" hidden="1" xr:uid="{00000000-0005-0000-0000-0000AE430000}"/>
    <cellStyle name="Currency [0] 10585" xfId="17310" hidden="1" xr:uid="{00000000-0005-0000-0000-0000BF430000}"/>
    <cellStyle name="Currency [0] 10586" xfId="17312" hidden="1" xr:uid="{00000000-0005-0000-0000-0000C1430000}"/>
    <cellStyle name="Currency [0] 10587" xfId="17193" hidden="1" xr:uid="{00000000-0005-0000-0000-00004A430000}"/>
    <cellStyle name="Currency [0] 10588" xfId="17229" hidden="1" xr:uid="{00000000-0005-0000-0000-00006E430000}"/>
    <cellStyle name="Currency [0] 10589" xfId="17298" hidden="1" xr:uid="{00000000-0005-0000-0000-0000B3430000}"/>
    <cellStyle name="Currency [0] 1059" xfId="1162" hidden="1" xr:uid="{00000000-0005-0000-0000-0000AB040000}"/>
    <cellStyle name="Currency [0] 10590" xfId="17286" hidden="1" xr:uid="{00000000-0005-0000-0000-0000A7430000}"/>
    <cellStyle name="Currency [0] 10591" xfId="17303" hidden="1" xr:uid="{00000000-0005-0000-0000-0000B8430000}"/>
    <cellStyle name="Currency [0] 10592" xfId="17314" hidden="1" xr:uid="{00000000-0005-0000-0000-0000C3430000}"/>
    <cellStyle name="Currency [0] 10593" xfId="17162" hidden="1" xr:uid="{00000000-0005-0000-0000-00002B430000}"/>
    <cellStyle name="Currency [0] 10594" xfId="17226" hidden="1" xr:uid="{00000000-0005-0000-0000-00006B430000}"/>
    <cellStyle name="Currency [0] 10595" xfId="17318" hidden="1" xr:uid="{00000000-0005-0000-0000-0000C7430000}"/>
    <cellStyle name="Currency [0] 10596" xfId="17320" hidden="1" xr:uid="{00000000-0005-0000-0000-0000C9430000}"/>
    <cellStyle name="Currency [0] 10597" xfId="17275" hidden="1" xr:uid="{00000000-0005-0000-0000-00009C430000}"/>
    <cellStyle name="Currency [0] 10598" xfId="17287" hidden="1" xr:uid="{00000000-0005-0000-0000-0000A8430000}"/>
    <cellStyle name="Currency [0] 10599" xfId="17315" hidden="1" xr:uid="{00000000-0005-0000-0000-0000C4430000}"/>
    <cellStyle name="Currency [0] 106" xfId="171" hidden="1" xr:uid="{00000000-0005-0000-0000-0000CC000000}"/>
    <cellStyle name="Currency [0] 1060" xfId="1166" hidden="1" xr:uid="{00000000-0005-0000-0000-0000AF040000}"/>
    <cellStyle name="Currency [0] 10600" xfId="17288" hidden="1" xr:uid="{00000000-0005-0000-0000-0000A9430000}"/>
    <cellStyle name="Currency [0] 10601" xfId="17321" hidden="1" xr:uid="{00000000-0005-0000-0000-0000CA430000}"/>
    <cellStyle name="Currency [0] 10602" xfId="17323" hidden="1" xr:uid="{00000000-0005-0000-0000-0000CC430000}"/>
    <cellStyle name="Currency [0] 10603" xfId="17316" hidden="1" xr:uid="{00000000-0005-0000-0000-0000C5430000}"/>
    <cellStyle name="Currency [0] 10604" xfId="17262" hidden="1" xr:uid="{00000000-0005-0000-0000-00008F430000}"/>
    <cellStyle name="Currency [0] 10605" xfId="17325" hidden="1" xr:uid="{00000000-0005-0000-0000-0000CE430000}"/>
    <cellStyle name="Currency [0] 10606" xfId="17327" hidden="1" xr:uid="{00000000-0005-0000-0000-0000D0430000}"/>
    <cellStyle name="Currency [0] 10607" xfId="16759" hidden="1" xr:uid="{00000000-0005-0000-0000-000098410000}"/>
    <cellStyle name="Currency [0] 10608" xfId="16719" hidden="1" xr:uid="{00000000-0005-0000-0000-000070410000}"/>
    <cellStyle name="Currency [0] 10609" xfId="17333" hidden="1" xr:uid="{00000000-0005-0000-0000-0000D6430000}"/>
    <cellStyle name="Currency [0] 1061" xfId="1091" hidden="1" xr:uid="{00000000-0005-0000-0000-000064040000}"/>
    <cellStyle name="Currency [0] 10610" xfId="17339" hidden="1" xr:uid="{00000000-0005-0000-0000-0000DC430000}"/>
    <cellStyle name="Currency [0] 10611" xfId="17341" hidden="1" xr:uid="{00000000-0005-0000-0000-0000DE430000}"/>
    <cellStyle name="Currency [0] 10612" xfId="16709" hidden="1" xr:uid="{00000000-0005-0000-0000-000066410000}"/>
    <cellStyle name="Currency [0] 10613" xfId="17335" hidden="1" xr:uid="{00000000-0005-0000-0000-0000D8430000}"/>
    <cellStyle name="Currency [0] 10614" xfId="17343" hidden="1" xr:uid="{00000000-0005-0000-0000-0000E0430000}"/>
    <cellStyle name="Currency [0] 10615" xfId="17345" hidden="1" xr:uid="{00000000-0005-0000-0000-0000E2430000}"/>
    <cellStyle name="Currency [0] 10616" xfId="17334" hidden="1" xr:uid="{00000000-0005-0000-0000-0000D7430000}"/>
    <cellStyle name="Currency [0] 10617" xfId="16743" hidden="1" xr:uid="{00000000-0005-0000-0000-000088410000}"/>
    <cellStyle name="Currency [0] 10618" xfId="17356" hidden="1" xr:uid="{00000000-0005-0000-0000-0000ED430000}"/>
    <cellStyle name="Currency [0] 10619" xfId="17365" hidden="1" xr:uid="{00000000-0005-0000-0000-0000F6430000}"/>
    <cellStyle name="Currency [0] 1062" xfId="1123" hidden="1" xr:uid="{00000000-0005-0000-0000-000084040000}"/>
    <cellStyle name="Currency [0] 10620" xfId="17376" hidden="1" xr:uid="{00000000-0005-0000-0000-000001440000}"/>
    <cellStyle name="Currency [0] 10621" xfId="17382" hidden="1" xr:uid="{00000000-0005-0000-0000-000007440000}"/>
    <cellStyle name="Currency [0] 10622" xfId="17354" hidden="1" xr:uid="{00000000-0005-0000-0000-0000EB430000}"/>
    <cellStyle name="Currency [0] 10623" xfId="17372" hidden="1" xr:uid="{00000000-0005-0000-0000-0000FD430000}"/>
    <cellStyle name="Currency [0] 10624" xfId="17394" hidden="1" xr:uid="{00000000-0005-0000-0000-000013440000}"/>
    <cellStyle name="Currency [0] 10625" xfId="17396" hidden="1" xr:uid="{00000000-0005-0000-0000-000015440000}"/>
    <cellStyle name="Currency [0] 10626" xfId="17330" hidden="1" xr:uid="{00000000-0005-0000-0000-0000D3430000}"/>
    <cellStyle name="Currency [0] 10627" xfId="16708" hidden="1" xr:uid="{00000000-0005-0000-0000-000065410000}"/>
    <cellStyle name="Currency [0] 10628" xfId="17368" hidden="1" xr:uid="{00000000-0005-0000-0000-0000F9430000}"/>
    <cellStyle name="Currency [0] 10629" xfId="16687" hidden="1" xr:uid="{00000000-0005-0000-0000-000050410000}"/>
    <cellStyle name="Currency [0] 1063" xfId="1169" hidden="1" xr:uid="{00000000-0005-0000-0000-0000B2040000}"/>
    <cellStyle name="Currency [0] 10630" xfId="17357" hidden="1" xr:uid="{00000000-0005-0000-0000-0000EE430000}"/>
    <cellStyle name="Currency [0] 10631" xfId="17401" hidden="1" xr:uid="{00000000-0005-0000-0000-00001A440000}"/>
    <cellStyle name="Currency [0] 10632" xfId="17369" hidden="1" xr:uid="{00000000-0005-0000-0000-0000FA430000}"/>
    <cellStyle name="Currency [0] 10633" xfId="17377" hidden="1" xr:uid="{00000000-0005-0000-0000-000002440000}"/>
    <cellStyle name="Currency [0] 10634" xfId="17413" hidden="1" xr:uid="{00000000-0005-0000-0000-000026440000}"/>
    <cellStyle name="Currency [0] 10635" xfId="17415" hidden="1" xr:uid="{00000000-0005-0000-0000-000028440000}"/>
    <cellStyle name="Currency [0] 10636" xfId="17371" hidden="1" xr:uid="{00000000-0005-0000-0000-0000FC430000}"/>
    <cellStyle name="Currency [0] 10637" xfId="17384" hidden="1" xr:uid="{00000000-0005-0000-0000-000009440000}"/>
    <cellStyle name="Currency [0] 10638" xfId="17389" hidden="1" xr:uid="{00000000-0005-0000-0000-00000E440000}"/>
    <cellStyle name="Currency [0] 10639" xfId="17383" hidden="1" xr:uid="{00000000-0005-0000-0000-000008440000}"/>
    <cellStyle name="Currency [0] 1064" xfId="1170" hidden="1" xr:uid="{00000000-0005-0000-0000-0000B3040000}"/>
    <cellStyle name="Currency [0] 10640" xfId="17431" hidden="1" xr:uid="{00000000-0005-0000-0000-000038440000}"/>
    <cellStyle name="Currency [0] 10641" xfId="17439" hidden="1" xr:uid="{00000000-0005-0000-0000-000040440000}"/>
    <cellStyle name="Currency [0] 10642" xfId="17367" hidden="1" xr:uid="{00000000-0005-0000-0000-0000F8430000}"/>
    <cellStyle name="Currency [0] 10643" xfId="17425" hidden="1" xr:uid="{00000000-0005-0000-0000-000032440000}"/>
    <cellStyle name="Currency [0] 10644" xfId="17448" hidden="1" xr:uid="{00000000-0005-0000-0000-000049440000}"/>
    <cellStyle name="Currency [0] 10645" xfId="17450" hidden="1" xr:uid="{00000000-0005-0000-0000-00004B440000}"/>
    <cellStyle name="Currency [0] 10646" xfId="17350" hidden="1" xr:uid="{00000000-0005-0000-0000-0000E7430000}"/>
    <cellStyle name="Currency [0] 10647" xfId="17360" hidden="1" xr:uid="{00000000-0005-0000-0000-0000F1430000}"/>
    <cellStyle name="Currency [0] 10648" xfId="17422" hidden="1" xr:uid="{00000000-0005-0000-0000-00002F440000}"/>
    <cellStyle name="Currency [0] 10649" xfId="17387" hidden="1" xr:uid="{00000000-0005-0000-0000-00000C440000}"/>
    <cellStyle name="Currency [0] 1065" xfId="1147" hidden="1" xr:uid="{00000000-0005-0000-0000-00009C040000}"/>
    <cellStyle name="Currency [0] 10650" xfId="17337" hidden="1" xr:uid="{00000000-0005-0000-0000-0000DA430000}"/>
    <cellStyle name="Currency [0] 10651" xfId="17458" hidden="1" xr:uid="{00000000-0005-0000-0000-000053440000}"/>
    <cellStyle name="Currency [0] 10652" xfId="17423" hidden="1" xr:uid="{00000000-0005-0000-0000-000030440000}"/>
    <cellStyle name="Currency [0] 10653" xfId="17434" hidden="1" xr:uid="{00000000-0005-0000-0000-00003B440000}"/>
    <cellStyle name="Currency [0] 10654" xfId="17466" hidden="1" xr:uid="{00000000-0005-0000-0000-00005B440000}"/>
    <cellStyle name="Currency [0] 10655" xfId="17468" hidden="1" xr:uid="{00000000-0005-0000-0000-00005D440000}"/>
    <cellStyle name="Currency [0] 10656" xfId="17420" hidden="1" xr:uid="{00000000-0005-0000-0000-00002D440000}"/>
    <cellStyle name="Currency [0] 10657" xfId="17419" hidden="1" xr:uid="{00000000-0005-0000-0000-00002C440000}"/>
    <cellStyle name="Currency [0] 10658" xfId="17409" hidden="1" xr:uid="{00000000-0005-0000-0000-000022440000}"/>
    <cellStyle name="Currency [0] 10659" xfId="17405" hidden="1" xr:uid="{00000000-0005-0000-0000-00001E440000}"/>
    <cellStyle name="Currency [0] 1066" xfId="1153" hidden="1" xr:uid="{00000000-0005-0000-0000-0000A2040000}"/>
    <cellStyle name="Currency [0] 10660" xfId="17407" hidden="1" xr:uid="{00000000-0005-0000-0000-000020440000}"/>
    <cellStyle name="Currency [0] 10661" xfId="17475" hidden="1" xr:uid="{00000000-0005-0000-0000-000064440000}"/>
    <cellStyle name="Currency [0] 10662" xfId="16723" hidden="1" xr:uid="{00000000-0005-0000-0000-000074410000}"/>
    <cellStyle name="Currency [0] 10663" xfId="17453" hidden="1" xr:uid="{00000000-0005-0000-0000-00004E440000}"/>
    <cellStyle name="Currency [0] 10664" xfId="17481" hidden="1" xr:uid="{00000000-0005-0000-0000-00006A440000}"/>
    <cellStyle name="Currency [0] 10665" xfId="17483" hidden="1" xr:uid="{00000000-0005-0000-0000-00006C440000}"/>
    <cellStyle name="Currency [0] 10666" xfId="17358" hidden="1" xr:uid="{00000000-0005-0000-0000-0000EF430000}"/>
    <cellStyle name="Currency [0] 10667" xfId="17432" hidden="1" xr:uid="{00000000-0005-0000-0000-000039440000}"/>
    <cellStyle name="Currency [0] 10668" xfId="17388" hidden="1" xr:uid="{00000000-0005-0000-0000-00000D440000}"/>
    <cellStyle name="Currency [0] 10669" xfId="17424" hidden="1" xr:uid="{00000000-0005-0000-0000-000031440000}"/>
    <cellStyle name="Currency [0] 1067" xfId="1167" hidden="1" xr:uid="{00000000-0005-0000-0000-0000B0040000}"/>
    <cellStyle name="Currency [0] 10670" xfId="17428" hidden="1" xr:uid="{00000000-0005-0000-0000-000035440000}"/>
    <cellStyle name="Currency [0] 10671" xfId="17489" hidden="1" xr:uid="{00000000-0005-0000-0000-000072440000}"/>
    <cellStyle name="Currency [0] 10672" xfId="16736" hidden="1" xr:uid="{00000000-0005-0000-0000-000081410000}"/>
    <cellStyle name="Currency [0] 10673" xfId="17471" hidden="1" xr:uid="{00000000-0005-0000-0000-000060440000}"/>
    <cellStyle name="Currency [0] 10674" xfId="17494" hidden="1" xr:uid="{00000000-0005-0000-0000-000077440000}"/>
    <cellStyle name="Currency [0] 10675" xfId="17496" hidden="1" xr:uid="{00000000-0005-0000-0000-000079440000}"/>
    <cellStyle name="Currency [0] 10676" xfId="17352" hidden="1" xr:uid="{00000000-0005-0000-0000-0000E9430000}"/>
    <cellStyle name="Currency [0] 10677" xfId="17451" hidden="1" xr:uid="{00000000-0005-0000-0000-00004C440000}"/>
    <cellStyle name="Currency [0] 10678" xfId="17418" hidden="1" xr:uid="{00000000-0005-0000-0000-00002B440000}"/>
    <cellStyle name="Currency [0] 10679" xfId="17436" hidden="1" xr:uid="{00000000-0005-0000-0000-00003D440000}"/>
    <cellStyle name="Currency [0] 1068" xfId="1154" hidden="1" xr:uid="{00000000-0005-0000-0000-0000A3040000}"/>
    <cellStyle name="Currency [0] 10680" xfId="17433" hidden="1" xr:uid="{00000000-0005-0000-0000-00003A440000}"/>
    <cellStyle name="Currency [0] 10681" xfId="17500" hidden="1" xr:uid="{00000000-0005-0000-0000-00007D440000}"/>
    <cellStyle name="Currency [0] 10682" xfId="17385" hidden="1" xr:uid="{00000000-0005-0000-0000-00000A440000}"/>
    <cellStyle name="Currency [0] 10683" xfId="17485" hidden="1" xr:uid="{00000000-0005-0000-0000-00006E440000}"/>
    <cellStyle name="Currency [0] 10684" xfId="17507" hidden="1" xr:uid="{00000000-0005-0000-0000-000084440000}"/>
    <cellStyle name="Currency [0] 10685" xfId="17509" hidden="1" xr:uid="{00000000-0005-0000-0000-000086440000}"/>
    <cellStyle name="Currency [0] 10686" xfId="17437" hidden="1" xr:uid="{00000000-0005-0000-0000-00003E440000}"/>
    <cellStyle name="Currency [0] 10687" xfId="17469" hidden="1" xr:uid="{00000000-0005-0000-0000-00005E440000}"/>
    <cellStyle name="Currency [0] 10688" xfId="16688" hidden="1" xr:uid="{00000000-0005-0000-0000-000051410000}"/>
    <cellStyle name="Currency [0] 10689" xfId="17455" hidden="1" xr:uid="{00000000-0005-0000-0000-000050440000}"/>
    <cellStyle name="Currency [0] 1069" xfId="1171" hidden="1" xr:uid="{00000000-0005-0000-0000-0000B4040000}"/>
    <cellStyle name="Currency [0] 10690" xfId="17452" hidden="1" xr:uid="{00000000-0005-0000-0000-00004D440000}"/>
    <cellStyle name="Currency [0] 10691" xfId="17513" hidden="1" xr:uid="{00000000-0005-0000-0000-00008A440000}"/>
    <cellStyle name="Currency [0] 10692" xfId="17348" hidden="1" xr:uid="{00000000-0005-0000-0000-0000E5430000}"/>
    <cellStyle name="Currency [0] 10693" xfId="17497" hidden="1" xr:uid="{00000000-0005-0000-0000-00007A440000}"/>
    <cellStyle name="Currency [0] 10694" xfId="17517" hidden="1" xr:uid="{00000000-0005-0000-0000-00008E440000}"/>
    <cellStyle name="Currency [0] 10695" xfId="17519" hidden="1" xr:uid="{00000000-0005-0000-0000-000090440000}"/>
    <cellStyle name="Currency [0] 10696" xfId="17456" hidden="1" xr:uid="{00000000-0005-0000-0000-000051440000}"/>
    <cellStyle name="Currency [0] 10697" xfId="17484" hidden="1" xr:uid="{00000000-0005-0000-0000-00006D440000}"/>
    <cellStyle name="Currency [0] 10698" xfId="17444" hidden="1" xr:uid="{00000000-0005-0000-0000-000045440000}"/>
    <cellStyle name="Currency [0] 10699" xfId="17473" hidden="1" xr:uid="{00000000-0005-0000-0000-000062440000}"/>
    <cellStyle name="Currency [0] 107" xfId="110" hidden="1" xr:uid="{00000000-0005-0000-0000-00008F000000}"/>
    <cellStyle name="Currency [0] 1070" xfId="1172" hidden="1" xr:uid="{00000000-0005-0000-0000-0000B5040000}"/>
    <cellStyle name="Currency [0] 10700" xfId="17470" hidden="1" xr:uid="{00000000-0005-0000-0000-00005F440000}"/>
    <cellStyle name="Currency [0] 10701" xfId="17523" hidden="1" xr:uid="{00000000-0005-0000-0000-000094440000}"/>
    <cellStyle name="Currency [0] 10702" xfId="17351" hidden="1" xr:uid="{00000000-0005-0000-0000-0000E8430000}"/>
    <cellStyle name="Currency [0] 10703" xfId="17510" hidden="1" xr:uid="{00000000-0005-0000-0000-000087440000}"/>
    <cellStyle name="Currency [0] 10704" xfId="17527" hidden="1" xr:uid="{00000000-0005-0000-0000-000098440000}"/>
    <cellStyle name="Currency [0] 10705" xfId="17529" hidden="1" xr:uid="{00000000-0005-0000-0000-00009A440000}"/>
    <cellStyle name="Currency [0] 10706" xfId="17410" hidden="1" xr:uid="{00000000-0005-0000-0000-000023440000}"/>
    <cellStyle name="Currency [0] 10707" xfId="17446" hidden="1" xr:uid="{00000000-0005-0000-0000-000047440000}"/>
    <cellStyle name="Currency [0] 10708" xfId="17515" hidden="1" xr:uid="{00000000-0005-0000-0000-00008C440000}"/>
    <cellStyle name="Currency [0] 10709" xfId="17503" hidden="1" xr:uid="{00000000-0005-0000-0000-000080440000}"/>
    <cellStyle name="Currency [0] 1071" xfId="1168" hidden="1" xr:uid="{00000000-0005-0000-0000-0000B1040000}"/>
    <cellStyle name="Currency [0] 10710" xfId="17520" hidden="1" xr:uid="{00000000-0005-0000-0000-000091440000}"/>
    <cellStyle name="Currency [0] 10711" xfId="17531" hidden="1" xr:uid="{00000000-0005-0000-0000-00009C440000}"/>
    <cellStyle name="Currency [0] 10712" xfId="17379" hidden="1" xr:uid="{00000000-0005-0000-0000-000004440000}"/>
    <cellStyle name="Currency [0] 10713" xfId="17443" hidden="1" xr:uid="{00000000-0005-0000-0000-000044440000}"/>
    <cellStyle name="Currency [0] 10714" xfId="17535" hidden="1" xr:uid="{00000000-0005-0000-0000-0000A0440000}"/>
    <cellStyle name="Currency [0] 10715" xfId="17537" hidden="1" xr:uid="{00000000-0005-0000-0000-0000A2440000}"/>
    <cellStyle name="Currency [0] 10716" xfId="17492" hidden="1" xr:uid="{00000000-0005-0000-0000-000075440000}"/>
    <cellStyle name="Currency [0] 10717" xfId="17504" hidden="1" xr:uid="{00000000-0005-0000-0000-000081440000}"/>
    <cellStyle name="Currency [0] 10718" xfId="17532" hidden="1" xr:uid="{00000000-0005-0000-0000-00009D440000}"/>
    <cellStyle name="Currency [0] 10719" xfId="17505" hidden="1" xr:uid="{00000000-0005-0000-0000-000082440000}"/>
    <cellStyle name="Currency [0] 1072" xfId="1141" hidden="1" xr:uid="{00000000-0005-0000-0000-000096040000}"/>
    <cellStyle name="Currency [0] 10720" xfId="17538" hidden="1" xr:uid="{00000000-0005-0000-0000-0000A3440000}"/>
    <cellStyle name="Currency [0] 10721" xfId="17540" hidden="1" xr:uid="{00000000-0005-0000-0000-0000A5440000}"/>
    <cellStyle name="Currency [0] 10722" xfId="17533" hidden="1" xr:uid="{00000000-0005-0000-0000-00009E440000}"/>
    <cellStyle name="Currency [0] 10723" xfId="17479" hidden="1" xr:uid="{00000000-0005-0000-0000-000068440000}"/>
    <cellStyle name="Currency [0] 10724" xfId="17542" hidden="1" xr:uid="{00000000-0005-0000-0000-0000A7440000}"/>
    <cellStyle name="Currency [0] 10725" xfId="17544" hidden="1" xr:uid="{00000000-0005-0000-0000-0000A9440000}"/>
    <cellStyle name="Currency [0] 10726" xfId="15978" hidden="1" xr:uid="{00000000-0005-0000-0000-00008B3E0000}"/>
    <cellStyle name="Currency [0] 10727" xfId="15947" hidden="1" xr:uid="{00000000-0005-0000-0000-00006C3E0000}"/>
    <cellStyle name="Currency [0] 10728" xfId="16575" hidden="1" xr:uid="{00000000-0005-0000-0000-0000E0400000}"/>
    <cellStyle name="Currency [0] 10729" xfId="17549" hidden="1" xr:uid="{00000000-0005-0000-0000-0000AE440000}"/>
    <cellStyle name="Currency [0] 1073" xfId="1173" hidden="1" xr:uid="{00000000-0005-0000-0000-0000B6040000}"/>
    <cellStyle name="Currency [0] 10730" xfId="17551" hidden="1" xr:uid="{00000000-0005-0000-0000-0000B0440000}"/>
    <cellStyle name="Currency [0] 10731" xfId="15969" hidden="1" xr:uid="{00000000-0005-0000-0000-0000823E0000}"/>
    <cellStyle name="Currency [0] 10732" xfId="17545" hidden="1" xr:uid="{00000000-0005-0000-0000-0000AA440000}"/>
    <cellStyle name="Currency [0] 10733" xfId="17553" hidden="1" xr:uid="{00000000-0005-0000-0000-0000B2440000}"/>
    <cellStyle name="Currency [0] 10734" xfId="17555" hidden="1" xr:uid="{00000000-0005-0000-0000-0000B4440000}"/>
    <cellStyle name="Currency [0] 10735" xfId="15950" hidden="1" xr:uid="{00000000-0005-0000-0000-00006F3E0000}"/>
    <cellStyle name="Currency [0] 10736" xfId="15967" hidden="1" xr:uid="{00000000-0005-0000-0000-0000803E0000}"/>
    <cellStyle name="Currency [0] 10737" xfId="17566" hidden="1" xr:uid="{00000000-0005-0000-0000-0000BF440000}"/>
    <cellStyle name="Currency [0] 10738" xfId="17575" hidden="1" xr:uid="{00000000-0005-0000-0000-0000C8440000}"/>
    <cellStyle name="Currency [0] 10739" xfId="17586" hidden="1" xr:uid="{00000000-0005-0000-0000-0000D3440000}"/>
    <cellStyle name="Currency [0] 1074" xfId="1174" hidden="1" xr:uid="{00000000-0005-0000-0000-0000B7040000}"/>
    <cellStyle name="Currency [0] 10740" xfId="17592" hidden="1" xr:uid="{00000000-0005-0000-0000-0000D9440000}"/>
    <cellStyle name="Currency [0] 10741" xfId="17564" hidden="1" xr:uid="{00000000-0005-0000-0000-0000BD440000}"/>
    <cellStyle name="Currency [0] 10742" xfId="17582" hidden="1" xr:uid="{00000000-0005-0000-0000-0000CF440000}"/>
    <cellStyle name="Currency [0] 10743" xfId="17604" hidden="1" xr:uid="{00000000-0005-0000-0000-0000E5440000}"/>
    <cellStyle name="Currency [0] 10744" xfId="17606" hidden="1" xr:uid="{00000000-0005-0000-0000-0000E7440000}"/>
    <cellStyle name="Currency [0] 10745" xfId="15940" hidden="1" xr:uid="{00000000-0005-0000-0000-0000653E0000}"/>
    <cellStyle name="Currency [0] 10746" xfId="15954" hidden="1" xr:uid="{00000000-0005-0000-0000-0000733E0000}"/>
    <cellStyle name="Currency [0] 10747" xfId="17578" hidden="1" xr:uid="{00000000-0005-0000-0000-0000CB440000}"/>
    <cellStyle name="Currency [0] 10748" xfId="15957" hidden="1" xr:uid="{00000000-0005-0000-0000-0000763E0000}"/>
    <cellStyle name="Currency [0] 10749" xfId="17567" hidden="1" xr:uid="{00000000-0005-0000-0000-0000C0440000}"/>
    <cellStyle name="Currency [0] 1075" xfId="851" hidden="1" xr:uid="{00000000-0005-0000-0000-000074030000}"/>
    <cellStyle name="Currency [0] 10750" xfId="17611" hidden="1" xr:uid="{00000000-0005-0000-0000-0000EC440000}"/>
    <cellStyle name="Currency [0] 10751" xfId="17579" hidden="1" xr:uid="{00000000-0005-0000-0000-0000CC440000}"/>
    <cellStyle name="Currency [0] 10752" xfId="17587" hidden="1" xr:uid="{00000000-0005-0000-0000-0000D4440000}"/>
    <cellStyle name="Currency [0] 10753" xfId="17623" hidden="1" xr:uid="{00000000-0005-0000-0000-0000F8440000}"/>
    <cellStyle name="Currency [0] 10754" xfId="17625" hidden="1" xr:uid="{00000000-0005-0000-0000-0000FA440000}"/>
    <cellStyle name="Currency [0] 10755" xfId="17581" hidden="1" xr:uid="{00000000-0005-0000-0000-0000CE440000}"/>
    <cellStyle name="Currency [0] 10756" xfId="17594" hidden="1" xr:uid="{00000000-0005-0000-0000-0000DB440000}"/>
    <cellStyle name="Currency [0] 10757" xfId="17599" hidden="1" xr:uid="{00000000-0005-0000-0000-0000E0440000}"/>
    <cellStyle name="Currency [0] 10758" xfId="17593" hidden="1" xr:uid="{00000000-0005-0000-0000-0000DA440000}"/>
    <cellStyle name="Currency [0] 10759" xfId="17641" hidden="1" xr:uid="{00000000-0005-0000-0000-00000A450000}"/>
    <cellStyle name="Currency [0] 1076" xfId="827" hidden="1" xr:uid="{00000000-0005-0000-0000-00005C030000}"/>
    <cellStyle name="Currency [0] 10760" xfId="17649" hidden="1" xr:uid="{00000000-0005-0000-0000-000012450000}"/>
    <cellStyle name="Currency [0] 10761" xfId="17577" hidden="1" xr:uid="{00000000-0005-0000-0000-0000CA440000}"/>
    <cellStyle name="Currency [0] 10762" xfId="17635" hidden="1" xr:uid="{00000000-0005-0000-0000-000004450000}"/>
    <cellStyle name="Currency [0] 10763" xfId="17658" hidden="1" xr:uid="{00000000-0005-0000-0000-00001B450000}"/>
    <cellStyle name="Currency [0] 10764" xfId="17660" hidden="1" xr:uid="{00000000-0005-0000-0000-00001D450000}"/>
    <cellStyle name="Currency [0] 10765" xfId="17560" hidden="1" xr:uid="{00000000-0005-0000-0000-0000B9440000}"/>
    <cellStyle name="Currency [0] 10766" xfId="17570" hidden="1" xr:uid="{00000000-0005-0000-0000-0000C3440000}"/>
    <cellStyle name="Currency [0] 10767" xfId="17632" hidden="1" xr:uid="{00000000-0005-0000-0000-000001450000}"/>
    <cellStyle name="Currency [0] 10768" xfId="17597" hidden="1" xr:uid="{00000000-0005-0000-0000-0000DE440000}"/>
    <cellStyle name="Currency [0] 10769" xfId="17547" hidden="1" xr:uid="{00000000-0005-0000-0000-0000AC440000}"/>
    <cellStyle name="Currency [0] 1077" xfId="1176" hidden="1" xr:uid="{00000000-0005-0000-0000-0000B9040000}"/>
    <cellStyle name="Currency [0] 10770" xfId="17668" hidden="1" xr:uid="{00000000-0005-0000-0000-000025450000}"/>
    <cellStyle name="Currency [0] 10771" xfId="17633" hidden="1" xr:uid="{00000000-0005-0000-0000-000002450000}"/>
    <cellStyle name="Currency [0] 10772" xfId="17644" hidden="1" xr:uid="{00000000-0005-0000-0000-00000D450000}"/>
    <cellStyle name="Currency [0] 10773" xfId="17676" hidden="1" xr:uid="{00000000-0005-0000-0000-00002D450000}"/>
    <cellStyle name="Currency [0] 10774" xfId="17678" hidden="1" xr:uid="{00000000-0005-0000-0000-00002F450000}"/>
    <cellStyle name="Currency [0] 10775" xfId="17630" hidden="1" xr:uid="{00000000-0005-0000-0000-0000FF440000}"/>
    <cellStyle name="Currency [0] 10776" xfId="17629" hidden="1" xr:uid="{00000000-0005-0000-0000-0000FE440000}"/>
    <cellStyle name="Currency [0] 10777" xfId="17619" hidden="1" xr:uid="{00000000-0005-0000-0000-0000F4440000}"/>
    <cellStyle name="Currency [0] 10778" xfId="17615" hidden="1" xr:uid="{00000000-0005-0000-0000-0000F0440000}"/>
    <cellStyle name="Currency [0] 10779" xfId="17617" hidden="1" xr:uid="{00000000-0005-0000-0000-0000F2440000}"/>
    <cellStyle name="Currency [0] 1078" xfId="1180" hidden="1" xr:uid="{00000000-0005-0000-0000-0000BD040000}"/>
    <cellStyle name="Currency [0] 10780" xfId="17685" hidden="1" xr:uid="{00000000-0005-0000-0000-000036450000}"/>
    <cellStyle name="Currency [0] 10781" xfId="15986" hidden="1" xr:uid="{00000000-0005-0000-0000-0000933E0000}"/>
    <cellStyle name="Currency [0] 10782" xfId="17663" hidden="1" xr:uid="{00000000-0005-0000-0000-000020450000}"/>
    <cellStyle name="Currency [0] 10783" xfId="17691" hidden="1" xr:uid="{00000000-0005-0000-0000-00003C450000}"/>
    <cellStyle name="Currency [0] 10784" xfId="17693" hidden="1" xr:uid="{00000000-0005-0000-0000-00003E450000}"/>
    <cellStyle name="Currency [0] 10785" xfId="17568" hidden="1" xr:uid="{00000000-0005-0000-0000-0000C1440000}"/>
    <cellStyle name="Currency [0] 10786" xfId="17642" hidden="1" xr:uid="{00000000-0005-0000-0000-00000B450000}"/>
    <cellStyle name="Currency [0] 10787" xfId="17598" hidden="1" xr:uid="{00000000-0005-0000-0000-0000DF440000}"/>
    <cellStyle name="Currency [0] 10788" xfId="17634" hidden="1" xr:uid="{00000000-0005-0000-0000-000003450000}"/>
    <cellStyle name="Currency [0] 10789" xfId="17638" hidden="1" xr:uid="{00000000-0005-0000-0000-000007450000}"/>
    <cellStyle name="Currency [0] 1079" xfId="1181" hidden="1" xr:uid="{00000000-0005-0000-0000-0000BE040000}"/>
    <cellStyle name="Currency [0] 10790" xfId="17699" hidden="1" xr:uid="{00000000-0005-0000-0000-000044450000}"/>
    <cellStyle name="Currency [0] 10791" xfId="15952" hidden="1" xr:uid="{00000000-0005-0000-0000-0000713E0000}"/>
    <cellStyle name="Currency [0] 10792" xfId="17681" hidden="1" xr:uid="{00000000-0005-0000-0000-000032450000}"/>
    <cellStyle name="Currency [0] 10793" xfId="17704" hidden="1" xr:uid="{00000000-0005-0000-0000-000049450000}"/>
    <cellStyle name="Currency [0] 10794" xfId="17706" hidden="1" xr:uid="{00000000-0005-0000-0000-00004B450000}"/>
    <cellStyle name="Currency [0] 10795" xfId="17562" hidden="1" xr:uid="{00000000-0005-0000-0000-0000BB440000}"/>
    <cellStyle name="Currency [0] 10796" xfId="17661" hidden="1" xr:uid="{00000000-0005-0000-0000-00001E450000}"/>
    <cellStyle name="Currency [0] 10797" xfId="17628" hidden="1" xr:uid="{00000000-0005-0000-0000-0000FD440000}"/>
    <cellStyle name="Currency [0] 10798" xfId="17646" hidden="1" xr:uid="{00000000-0005-0000-0000-00000F450000}"/>
    <cellStyle name="Currency [0] 10799" xfId="17643" hidden="1" xr:uid="{00000000-0005-0000-0000-00000C450000}"/>
    <cellStyle name="Currency [0] 108" xfId="130" hidden="1" xr:uid="{00000000-0005-0000-0000-0000A3000000}"/>
    <cellStyle name="Currency [0] 1080" xfId="822" hidden="1" xr:uid="{00000000-0005-0000-0000-000057030000}"/>
    <cellStyle name="Currency [0] 10800" xfId="17710" hidden="1" xr:uid="{00000000-0005-0000-0000-00004F450000}"/>
    <cellStyle name="Currency [0] 10801" xfId="17595" hidden="1" xr:uid="{00000000-0005-0000-0000-0000DC440000}"/>
    <cellStyle name="Currency [0] 10802" xfId="17695" hidden="1" xr:uid="{00000000-0005-0000-0000-000040450000}"/>
    <cellStyle name="Currency [0] 10803" xfId="17717" hidden="1" xr:uid="{00000000-0005-0000-0000-000056450000}"/>
    <cellStyle name="Currency [0] 10804" xfId="17719" hidden="1" xr:uid="{00000000-0005-0000-0000-000058450000}"/>
    <cellStyle name="Currency [0] 10805" xfId="17647" hidden="1" xr:uid="{00000000-0005-0000-0000-000010450000}"/>
    <cellStyle name="Currency [0] 10806" xfId="17679" hidden="1" xr:uid="{00000000-0005-0000-0000-000030450000}"/>
    <cellStyle name="Currency [0] 10807" xfId="15960" hidden="1" xr:uid="{00000000-0005-0000-0000-0000793E0000}"/>
    <cellStyle name="Currency [0] 10808" xfId="17665" hidden="1" xr:uid="{00000000-0005-0000-0000-000022450000}"/>
    <cellStyle name="Currency [0] 10809" xfId="17662" hidden="1" xr:uid="{00000000-0005-0000-0000-00001F450000}"/>
    <cellStyle name="Currency [0] 1081" xfId="1178" hidden="1" xr:uid="{00000000-0005-0000-0000-0000BB040000}"/>
    <cellStyle name="Currency [0] 10810" xfId="17723" hidden="1" xr:uid="{00000000-0005-0000-0000-00005C450000}"/>
    <cellStyle name="Currency [0] 10811" xfId="17558" hidden="1" xr:uid="{00000000-0005-0000-0000-0000B7440000}"/>
    <cellStyle name="Currency [0] 10812" xfId="17707" hidden="1" xr:uid="{00000000-0005-0000-0000-00004C450000}"/>
    <cellStyle name="Currency [0] 10813" xfId="17727" hidden="1" xr:uid="{00000000-0005-0000-0000-000060450000}"/>
    <cellStyle name="Currency [0] 10814" xfId="17729" hidden="1" xr:uid="{00000000-0005-0000-0000-000062450000}"/>
    <cellStyle name="Currency [0] 10815" xfId="17666" hidden="1" xr:uid="{00000000-0005-0000-0000-000023450000}"/>
    <cellStyle name="Currency [0] 10816" xfId="17694" hidden="1" xr:uid="{00000000-0005-0000-0000-00003F450000}"/>
    <cellStyle name="Currency [0] 10817" xfId="17654" hidden="1" xr:uid="{00000000-0005-0000-0000-000017450000}"/>
    <cellStyle name="Currency [0] 10818" xfId="17683" hidden="1" xr:uid="{00000000-0005-0000-0000-000034450000}"/>
    <cellStyle name="Currency [0] 10819" xfId="17680" hidden="1" xr:uid="{00000000-0005-0000-0000-000031450000}"/>
    <cellStyle name="Currency [0] 1082" xfId="1182" hidden="1" xr:uid="{00000000-0005-0000-0000-0000BF040000}"/>
    <cellStyle name="Currency [0] 10820" xfId="17733" hidden="1" xr:uid="{00000000-0005-0000-0000-000066450000}"/>
    <cellStyle name="Currency [0] 10821" xfId="17561" hidden="1" xr:uid="{00000000-0005-0000-0000-0000BA440000}"/>
    <cellStyle name="Currency [0] 10822" xfId="17720" hidden="1" xr:uid="{00000000-0005-0000-0000-000059450000}"/>
    <cellStyle name="Currency [0] 10823" xfId="17737" hidden="1" xr:uid="{00000000-0005-0000-0000-00006A450000}"/>
    <cellStyle name="Currency [0] 10824" xfId="17739" hidden="1" xr:uid="{00000000-0005-0000-0000-00006C450000}"/>
    <cellStyle name="Currency [0] 10825" xfId="17620" hidden="1" xr:uid="{00000000-0005-0000-0000-0000F5440000}"/>
    <cellStyle name="Currency [0] 10826" xfId="17656" hidden="1" xr:uid="{00000000-0005-0000-0000-000019450000}"/>
    <cellStyle name="Currency [0] 10827" xfId="17725" hidden="1" xr:uid="{00000000-0005-0000-0000-00005E450000}"/>
    <cellStyle name="Currency [0] 10828" xfId="17713" hidden="1" xr:uid="{00000000-0005-0000-0000-000052450000}"/>
    <cellStyle name="Currency [0] 10829" xfId="17730" hidden="1" xr:uid="{00000000-0005-0000-0000-000063450000}"/>
    <cellStyle name="Currency [0] 1083" xfId="1183" hidden="1" xr:uid="{00000000-0005-0000-0000-0000C0040000}"/>
    <cellStyle name="Currency [0] 10830" xfId="17741" hidden="1" xr:uid="{00000000-0005-0000-0000-00006E450000}"/>
    <cellStyle name="Currency [0] 10831" xfId="17589" hidden="1" xr:uid="{00000000-0005-0000-0000-0000D6440000}"/>
    <cellStyle name="Currency [0] 10832" xfId="17653" hidden="1" xr:uid="{00000000-0005-0000-0000-000016450000}"/>
    <cellStyle name="Currency [0] 10833" xfId="17745" hidden="1" xr:uid="{00000000-0005-0000-0000-000072450000}"/>
    <cellStyle name="Currency [0] 10834" xfId="17747" hidden="1" xr:uid="{00000000-0005-0000-0000-000074450000}"/>
    <cellStyle name="Currency [0] 10835" xfId="17702" hidden="1" xr:uid="{00000000-0005-0000-0000-000047450000}"/>
    <cellStyle name="Currency [0] 10836" xfId="17714" hidden="1" xr:uid="{00000000-0005-0000-0000-000053450000}"/>
    <cellStyle name="Currency [0] 10837" xfId="17742" hidden="1" xr:uid="{00000000-0005-0000-0000-00006F450000}"/>
    <cellStyle name="Currency [0] 10838" xfId="17715" hidden="1" xr:uid="{00000000-0005-0000-0000-000054450000}"/>
    <cellStyle name="Currency [0] 10839" xfId="17748" hidden="1" xr:uid="{00000000-0005-0000-0000-000075450000}"/>
    <cellStyle name="Currency [0] 1084" xfId="1177" hidden="1" xr:uid="{00000000-0005-0000-0000-0000BA040000}"/>
    <cellStyle name="Currency [0] 10840" xfId="17750" hidden="1" xr:uid="{00000000-0005-0000-0000-000077450000}"/>
    <cellStyle name="Currency [0] 10841" xfId="17743" hidden="1" xr:uid="{00000000-0005-0000-0000-000070450000}"/>
    <cellStyle name="Currency [0] 10842" xfId="17689" hidden="1" xr:uid="{00000000-0005-0000-0000-00003A450000}"/>
    <cellStyle name="Currency [0] 10843" xfId="17752" hidden="1" xr:uid="{00000000-0005-0000-0000-000079450000}"/>
    <cellStyle name="Currency [0] 10844" xfId="17754" hidden="1" xr:uid="{00000000-0005-0000-0000-00007B450000}"/>
    <cellStyle name="Currency [0] 10845" xfId="17811" hidden="1" xr:uid="{00000000-0005-0000-0000-0000B4450000}"/>
    <cellStyle name="Currency [0] 10846" xfId="17830" hidden="1" xr:uid="{00000000-0005-0000-0000-0000C7450000}"/>
    <cellStyle name="Currency [0] 10847" xfId="17837" hidden="1" xr:uid="{00000000-0005-0000-0000-0000CE450000}"/>
    <cellStyle name="Currency [0] 10848" xfId="17844" hidden="1" xr:uid="{00000000-0005-0000-0000-0000D5450000}"/>
    <cellStyle name="Currency [0] 10849" xfId="17849" hidden="1" xr:uid="{00000000-0005-0000-0000-0000DA450000}"/>
    <cellStyle name="Currency [0] 1085" xfId="839" hidden="1" xr:uid="{00000000-0005-0000-0000-000068030000}"/>
    <cellStyle name="Currency [0] 10850" xfId="17828" hidden="1" xr:uid="{00000000-0005-0000-0000-0000C5450000}"/>
    <cellStyle name="Currency [0] 10851" xfId="17839" hidden="1" xr:uid="{00000000-0005-0000-0000-0000D0450000}"/>
    <cellStyle name="Currency [0] 10852" xfId="17853" hidden="1" xr:uid="{00000000-0005-0000-0000-0000DE450000}"/>
    <cellStyle name="Currency [0] 10853" xfId="17855" hidden="1" xr:uid="{00000000-0005-0000-0000-0000E0450000}"/>
    <cellStyle name="Currency [0] 10854" xfId="17838" hidden="1" xr:uid="{00000000-0005-0000-0000-0000CF450000}"/>
    <cellStyle name="Currency [0] 10855" xfId="17812" hidden="1" xr:uid="{00000000-0005-0000-0000-0000B5450000}"/>
    <cellStyle name="Currency [0] 10856" xfId="17866" hidden="1" xr:uid="{00000000-0005-0000-0000-0000EB450000}"/>
    <cellStyle name="Currency [0] 10857" xfId="17875" hidden="1" xr:uid="{00000000-0005-0000-0000-0000F4450000}"/>
    <cellStyle name="Currency [0] 10858" xfId="17886" hidden="1" xr:uid="{00000000-0005-0000-0000-0000FF450000}"/>
    <cellStyle name="Currency [0] 10859" xfId="17892" hidden="1" xr:uid="{00000000-0005-0000-0000-000005460000}"/>
    <cellStyle name="Currency [0] 1086" xfId="1189" hidden="1" xr:uid="{00000000-0005-0000-0000-0000C6040000}"/>
    <cellStyle name="Currency [0] 10860" xfId="17864" hidden="1" xr:uid="{00000000-0005-0000-0000-0000E9450000}"/>
    <cellStyle name="Currency [0] 10861" xfId="17882" hidden="1" xr:uid="{00000000-0005-0000-0000-0000FB450000}"/>
    <cellStyle name="Currency [0] 10862" xfId="17904" hidden="1" xr:uid="{00000000-0005-0000-0000-000011460000}"/>
    <cellStyle name="Currency [0] 10863" xfId="17906" hidden="1" xr:uid="{00000000-0005-0000-0000-000013460000}"/>
    <cellStyle name="Currency [0] 10864" xfId="17834" hidden="1" xr:uid="{00000000-0005-0000-0000-0000CB450000}"/>
    <cellStyle name="Currency [0] 10865" xfId="17818" hidden="1" xr:uid="{00000000-0005-0000-0000-0000BB450000}"/>
    <cellStyle name="Currency [0] 10866" xfId="17878" hidden="1" xr:uid="{00000000-0005-0000-0000-0000F7450000}"/>
    <cellStyle name="Currency [0] 10867" xfId="17823" hidden="1" xr:uid="{00000000-0005-0000-0000-0000C0450000}"/>
    <cellStyle name="Currency [0] 10868" xfId="17867" hidden="1" xr:uid="{00000000-0005-0000-0000-0000EC450000}"/>
    <cellStyle name="Currency [0] 10869" xfId="17911" hidden="1" xr:uid="{00000000-0005-0000-0000-000018460000}"/>
    <cellStyle name="Currency [0] 1087" xfId="1193" hidden="1" xr:uid="{00000000-0005-0000-0000-0000CA040000}"/>
    <cellStyle name="Currency [0] 10870" xfId="17879" hidden="1" xr:uid="{00000000-0005-0000-0000-0000F8450000}"/>
    <cellStyle name="Currency [0] 10871" xfId="17887" hidden="1" xr:uid="{00000000-0005-0000-0000-000000460000}"/>
    <cellStyle name="Currency [0] 10872" xfId="17923" hidden="1" xr:uid="{00000000-0005-0000-0000-000024460000}"/>
    <cellStyle name="Currency [0] 10873" xfId="17925" hidden="1" xr:uid="{00000000-0005-0000-0000-000026460000}"/>
    <cellStyle name="Currency [0] 10874" xfId="17881" hidden="1" xr:uid="{00000000-0005-0000-0000-0000FA450000}"/>
    <cellStyle name="Currency [0] 10875" xfId="17894" hidden="1" xr:uid="{00000000-0005-0000-0000-000007460000}"/>
    <cellStyle name="Currency [0] 10876" xfId="17899" hidden="1" xr:uid="{00000000-0005-0000-0000-00000C460000}"/>
    <cellStyle name="Currency [0] 10877" xfId="17893" hidden="1" xr:uid="{00000000-0005-0000-0000-000006460000}"/>
    <cellStyle name="Currency [0] 10878" xfId="17941" hidden="1" xr:uid="{00000000-0005-0000-0000-000036460000}"/>
    <cellStyle name="Currency [0] 10879" xfId="17949" hidden="1" xr:uid="{00000000-0005-0000-0000-00003E460000}"/>
    <cellStyle name="Currency [0] 1088" xfId="1199" hidden="1" xr:uid="{00000000-0005-0000-0000-0000D0040000}"/>
    <cellStyle name="Currency [0] 10880" xfId="17877" hidden="1" xr:uid="{00000000-0005-0000-0000-0000F6450000}"/>
    <cellStyle name="Currency [0] 10881" xfId="17935" hidden="1" xr:uid="{00000000-0005-0000-0000-000030460000}"/>
    <cellStyle name="Currency [0] 10882" xfId="17958" hidden="1" xr:uid="{00000000-0005-0000-0000-000047460000}"/>
    <cellStyle name="Currency [0] 10883" xfId="17960" hidden="1" xr:uid="{00000000-0005-0000-0000-000049460000}"/>
    <cellStyle name="Currency [0] 10884" xfId="17860" hidden="1" xr:uid="{00000000-0005-0000-0000-0000E5450000}"/>
    <cellStyle name="Currency [0] 10885" xfId="17870" hidden="1" xr:uid="{00000000-0005-0000-0000-0000EF450000}"/>
    <cellStyle name="Currency [0] 10886" xfId="17932" hidden="1" xr:uid="{00000000-0005-0000-0000-00002D460000}"/>
    <cellStyle name="Currency [0] 10887" xfId="17897" hidden="1" xr:uid="{00000000-0005-0000-0000-00000A460000}"/>
    <cellStyle name="Currency [0] 10888" xfId="17842" hidden="1" xr:uid="{00000000-0005-0000-0000-0000D3450000}"/>
    <cellStyle name="Currency [0] 10889" xfId="17968" hidden="1" xr:uid="{00000000-0005-0000-0000-000051460000}"/>
    <cellStyle name="Currency [0] 1089" xfId="1202" hidden="1" xr:uid="{00000000-0005-0000-0000-0000D3040000}"/>
    <cellStyle name="Currency [0] 10890" xfId="17933" hidden="1" xr:uid="{00000000-0005-0000-0000-00002E460000}"/>
    <cellStyle name="Currency [0] 10891" xfId="17944" hidden="1" xr:uid="{00000000-0005-0000-0000-000039460000}"/>
    <cellStyle name="Currency [0] 10892" xfId="17976" hidden="1" xr:uid="{00000000-0005-0000-0000-000059460000}"/>
    <cellStyle name="Currency [0] 10893" xfId="17978" hidden="1" xr:uid="{00000000-0005-0000-0000-00005B460000}"/>
    <cellStyle name="Currency [0] 10894" xfId="17930" hidden="1" xr:uid="{00000000-0005-0000-0000-00002B460000}"/>
    <cellStyle name="Currency [0] 10895" xfId="17929" hidden="1" xr:uid="{00000000-0005-0000-0000-00002A460000}"/>
    <cellStyle name="Currency [0] 10896" xfId="17919" hidden="1" xr:uid="{00000000-0005-0000-0000-000020460000}"/>
    <cellStyle name="Currency [0] 10897" xfId="17915" hidden="1" xr:uid="{00000000-0005-0000-0000-00001C460000}"/>
    <cellStyle name="Currency [0] 10898" xfId="17917" hidden="1" xr:uid="{00000000-0005-0000-0000-00001E460000}"/>
    <cellStyle name="Currency [0] 10899" xfId="17985" hidden="1" xr:uid="{00000000-0005-0000-0000-000062460000}"/>
    <cellStyle name="Currency [0] 109" xfId="174" hidden="1" xr:uid="{00000000-0005-0000-0000-0000CF000000}"/>
    <cellStyle name="Currency [0] 1090" xfId="1188" hidden="1" xr:uid="{00000000-0005-0000-0000-0000C5040000}"/>
    <cellStyle name="Currency [0] 10900" xfId="17820" hidden="1" xr:uid="{00000000-0005-0000-0000-0000BD450000}"/>
    <cellStyle name="Currency [0] 10901" xfId="17963" hidden="1" xr:uid="{00000000-0005-0000-0000-00004C460000}"/>
    <cellStyle name="Currency [0] 10902" xfId="17991" hidden="1" xr:uid="{00000000-0005-0000-0000-000068460000}"/>
    <cellStyle name="Currency [0] 10903" xfId="17993" hidden="1" xr:uid="{00000000-0005-0000-0000-00006A460000}"/>
    <cellStyle name="Currency [0] 10904" xfId="17868" hidden="1" xr:uid="{00000000-0005-0000-0000-0000ED450000}"/>
    <cellStyle name="Currency [0] 10905" xfId="17942" hidden="1" xr:uid="{00000000-0005-0000-0000-000037460000}"/>
    <cellStyle name="Currency [0] 10906" xfId="17898" hidden="1" xr:uid="{00000000-0005-0000-0000-00000B460000}"/>
    <cellStyle name="Currency [0] 10907" xfId="17934" hidden="1" xr:uid="{00000000-0005-0000-0000-00002F460000}"/>
    <cellStyle name="Currency [0] 10908" xfId="17938" hidden="1" xr:uid="{00000000-0005-0000-0000-000033460000}"/>
    <cellStyle name="Currency [0] 10909" xfId="17999" hidden="1" xr:uid="{00000000-0005-0000-0000-000070460000}"/>
    <cellStyle name="Currency [0] 1091" xfId="1198" hidden="1" xr:uid="{00000000-0005-0000-0000-0000CF040000}"/>
    <cellStyle name="Currency [0] 10910" xfId="17815" hidden="1" xr:uid="{00000000-0005-0000-0000-0000B8450000}"/>
    <cellStyle name="Currency [0] 10911" xfId="17981" hidden="1" xr:uid="{00000000-0005-0000-0000-00005E460000}"/>
    <cellStyle name="Currency [0] 10912" xfId="18004" hidden="1" xr:uid="{00000000-0005-0000-0000-000075460000}"/>
    <cellStyle name="Currency [0] 10913" xfId="18006" hidden="1" xr:uid="{00000000-0005-0000-0000-000077460000}"/>
    <cellStyle name="Currency [0] 10914" xfId="17862" hidden="1" xr:uid="{00000000-0005-0000-0000-0000E7450000}"/>
    <cellStyle name="Currency [0] 10915" xfId="17961" hidden="1" xr:uid="{00000000-0005-0000-0000-00004A460000}"/>
    <cellStyle name="Currency [0] 10916" xfId="17928" hidden="1" xr:uid="{00000000-0005-0000-0000-000029460000}"/>
    <cellStyle name="Currency [0] 10917" xfId="17946" hidden="1" xr:uid="{00000000-0005-0000-0000-00003B460000}"/>
    <cellStyle name="Currency [0] 10918" xfId="17943" hidden="1" xr:uid="{00000000-0005-0000-0000-000038460000}"/>
    <cellStyle name="Currency [0] 10919" xfId="18010" hidden="1" xr:uid="{00000000-0005-0000-0000-00007B460000}"/>
    <cellStyle name="Currency [0] 1092" xfId="1209" hidden="1" xr:uid="{00000000-0005-0000-0000-0000DA040000}"/>
    <cellStyle name="Currency [0] 10920" xfId="17895" hidden="1" xr:uid="{00000000-0005-0000-0000-000008460000}"/>
    <cellStyle name="Currency [0] 10921" xfId="17995" hidden="1" xr:uid="{00000000-0005-0000-0000-00006C460000}"/>
    <cellStyle name="Currency [0] 10922" xfId="18017" hidden="1" xr:uid="{00000000-0005-0000-0000-000082460000}"/>
    <cellStyle name="Currency [0] 10923" xfId="18019" hidden="1" xr:uid="{00000000-0005-0000-0000-000084460000}"/>
    <cellStyle name="Currency [0] 10924" xfId="17947" hidden="1" xr:uid="{00000000-0005-0000-0000-00003C460000}"/>
    <cellStyle name="Currency [0] 10925" xfId="17979" hidden="1" xr:uid="{00000000-0005-0000-0000-00005C460000}"/>
    <cellStyle name="Currency [0] 10926" xfId="17831" hidden="1" xr:uid="{00000000-0005-0000-0000-0000C8450000}"/>
    <cellStyle name="Currency [0] 10927" xfId="17965" hidden="1" xr:uid="{00000000-0005-0000-0000-00004E460000}"/>
    <cellStyle name="Currency [0] 10928" xfId="17962" hidden="1" xr:uid="{00000000-0005-0000-0000-00004B460000}"/>
    <cellStyle name="Currency [0] 10929" xfId="18023" hidden="1" xr:uid="{00000000-0005-0000-0000-000088460000}"/>
    <cellStyle name="Currency [0] 1093" xfId="1210" hidden="1" xr:uid="{00000000-0005-0000-0000-0000DB040000}"/>
    <cellStyle name="Currency [0] 10930" xfId="17858" hidden="1" xr:uid="{00000000-0005-0000-0000-0000E3450000}"/>
    <cellStyle name="Currency [0] 10931" xfId="18007" hidden="1" xr:uid="{00000000-0005-0000-0000-000078460000}"/>
    <cellStyle name="Currency [0] 10932" xfId="18027" hidden="1" xr:uid="{00000000-0005-0000-0000-00008C460000}"/>
    <cellStyle name="Currency [0] 10933" xfId="18029" hidden="1" xr:uid="{00000000-0005-0000-0000-00008E460000}"/>
    <cellStyle name="Currency [0] 10934" xfId="17966" hidden="1" xr:uid="{00000000-0005-0000-0000-00004F460000}"/>
    <cellStyle name="Currency [0] 10935" xfId="17994" hidden="1" xr:uid="{00000000-0005-0000-0000-00006B460000}"/>
    <cellStyle name="Currency [0] 10936" xfId="17954" hidden="1" xr:uid="{00000000-0005-0000-0000-000043460000}"/>
    <cellStyle name="Currency [0] 10937" xfId="17983" hidden="1" xr:uid="{00000000-0005-0000-0000-000060460000}"/>
    <cellStyle name="Currency [0] 10938" xfId="17980" hidden="1" xr:uid="{00000000-0005-0000-0000-00005D460000}"/>
    <cellStyle name="Currency [0] 10939" xfId="18033" hidden="1" xr:uid="{00000000-0005-0000-0000-000092460000}"/>
    <cellStyle name="Currency [0] 1094" xfId="1175" hidden="1" xr:uid="{00000000-0005-0000-0000-0000B8040000}"/>
    <cellStyle name="Currency [0] 10940" xfId="17861" hidden="1" xr:uid="{00000000-0005-0000-0000-0000E6450000}"/>
    <cellStyle name="Currency [0] 10941" xfId="18020" hidden="1" xr:uid="{00000000-0005-0000-0000-000085460000}"/>
    <cellStyle name="Currency [0] 10942" xfId="18037" hidden="1" xr:uid="{00000000-0005-0000-0000-000096460000}"/>
    <cellStyle name="Currency [0] 10943" xfId="18039" hidden="1" xr:uid="{00000000-0005-0000-0000-000098460000}"/>
    <cellStyle name="Currency [0] 10944" xfId="17920" hidden="1" xr:uid="{00000000-0005-0000-0000-000021460000}"/>
    <cellStyle name="Currency [0] 10945" xfId="17956" hidden="1" xr:uid="{00000000-0005-0000-0000-000045460000}"/>
    <cellStyle name="Currency [0] 10946" xfId="18025" hidden="1" xr:uid="{00000000-0005-0000-0000-00008A460000}"/>
    <cellStyle name="Currency [0] 10947" xfId="18013" hidden="1" xr:uid="{00000000-0005-0000-0000-00007E460000}"/>
    <cellStyle name="Currency [0] 10948" xfId="18030" hidden="1" xr:uid="{00000000-0005-0000-0000-00008F460000}"/>
    <cellStyle name="Currency [0] 10949" xfId="18041" hidden="1" xr:uid="{00000000-0005-0000-0000-00009A460000}"/>
    <cellStyle name="Currency [0] 1095" xfId="821" hidden="1" xr:uid="{00000000-0005-0000-0000-000056030000}"/>
    <cellStyle name="Currency [0] 10950" xfId="17889" hidden="1" xr:uid="{00000000-0005-0000-0000-000002460000}"/>
    <cellStyle name="Currency [0] 10951" xfId="17953" hidden="1" xr:uid="{00000000-0005-0000-0000-000042460000}"/>
    <cellStyle name="Currency [0] 10952" xfId="18045" hidden="1" xr:uid="{00000000-0005-0000-0000-00009E460000}"/>
    <cellStyle name="Currency [0] 10953" xfId="18047" hidden="1" xr:uid="{00000000-0005-0000-0000-0000A0460000}"/>
    <cellStyle name="Currency [0] 10954" xfId="18002" hidden="1" xr:uid="{00000000-0005-0000-0000-000073460000}"/>
    <cellStyle name="Currency [0] 10955" xfId="18014" hidden="1" xr:uid="{00000000-0005-0000-0000-00007F460000}"/>
    <cellStyle name="Currency [0] 10956" xfId="18042" hidden="1" xr:uid="{00000000-0005-0000-0000-00009B460000}"/>
    <cellStyle name="Currency [0] 10957" xfId="18015" hidden="1" xr:uid="{00000000-0005-0000-0000-000080460000}"/>
    <cellStyle name="Currency [0] 10958" xfId="18048" hidden="1" xr:uid="{00000000-0005-0000-0000-0000A1460000}"/>
    <cellStyle name="Currency [0] 10959" xfId="18050" hidden="1" xr:uid="{00000000-0005-0000-0000-0000A3460000}"/>
    <cellStyle name="Currency [0] 1096" xfId="1195" hidden="1" xr:uid="{00000000-0005-0000-0000-0000CC040000}"/>
    <cellStyle name="Currency [0] 10960" xfId="18043" hidden="1" xr:uid="{00000000-0005-0000-0000-00009C460000}"/>
    <cellStyle name="Currency [0] 10961" xfId="17989" hidden="1" xr:uid="{00000000-0005-0000-0000-000066460000}"/>
    <cellStyle name="Currency [0] 10962" xfId="18053" hidden="1" xr:uid="{00000000-0005-0000-0000-0000A6460000}"/>
    <cellStyle name="Currency [0] 10963" xfId="18055" hidden="1" xr:uid="{00000000-0005-0000-0000-0000A8460000}"/>
    <cellStyle name="Currency [0] 10964" xfId="17772" hidden="1" xr:uid="{00000000-0005-0000-0000-00008D450000}"/>
    <cellStyle name="Currency [0] 10965" xfId="17794" hidden="1" xr:uid="{00000000-0005-0000-0000-0000A3450000}"/>
    <cellStyle name="Currency [0] 10966" xfId="18059" hidden="1" xr:uid="{00000000-0005-0000-0000-0000AC460000}"/>
    <cellStyle name="Currency [0] 10967" xfId="18066" hidden="1" xr:uid="{00000000-0005-0000-0000-0000B3460000}"/>
    <cellStyle name="Currency [0] 10968" xfId="18068" hidden="1" xr:uid="{00000000-0005-0000-0000-0000B5460000}"/>
    <cellStyle name="Currency [0] 10969" xfId="17759" hidden="1" xr:uid="{00000000-0005-0000-0000-000080450000}"/>
    <cellStyle name="Currency [0] 1097" xfId="811" hidden="1" xr:uid="{00000000-0005-0000-0000-00004C030000}"/>
    <cellStyle name="Currency [0] 10970" xfId="18062" hidden="1" xr:uid="{00000000-0005-0000-0000-0000AF460000}"/>
    <cellStyle name="Currency [0] 10971" xfId="18071" hidden="1" xr:uid="{00000000-0005-0000-0000-0000B8460000}"/>
    <cellStyle name="Currency [0] 10972" xfId="18073" hidden="1" xr:uid="{00000000-0005-0000-0000-0000BA460000}"/>
    <cellStyle name="Currency [0] 10973" xfId="18061" hidden="1" xr:uid="{00000000-0005-0000-0000-0000AE460000}"/>
    <cellStyle name="Currency [0] 10974" xfId="17771" hidden="1" xr:uid="{00000000-0005-0000-0000-00008C450000}"/>
    <cellStyle name="Currency [0] 10975" xfId="18084" hidden="1" xr:uid="{00000000-0005-0000-0000-0000C5460000}"/>
    <cellStyle name="Currency [0] 10976" xfId="18093" hidden="1" xr:uid="{00000000-0005-0000-0000-0000CE460000}"/>
    <cellStyle name="Currency [0] 10977" xfId="18104" hidden="1" xr:uid="{00000000-0005-0000-0000-0000D9460000}"/>
    <cellStyle name="Currency [0] 10978" xfId="18110" hidden="1" xr:uid="{00000000-0005-0000-0000-0000DF460000}"/>
    <cellStyle name="Currency [0] 10979" xfId="18082" hidden="1" xr:uid="{00000000-0005-0000-0000-0000C3460000}"/>
    <cellStyle name="Currency [0] 1098" xfId="1190" hidden="1" xr:uid="{00000000-0005-0000-0000-0000C7040000}"/>
    <cellStyle name="Currency [0] 10980" xfId="18100" hidden="1" xr:uid="{00000000-0005-0000-0000-0000D5460000}"/>
    <cellStyle name="Currency [0] 10981" xfId="18122" hidden="1" xr:uid="{00000000-0005-0000-0000-0000EB460000}"/>
    <cellStyle name="Currency [0] 10982" xfId="18124" hidden="1" xr:uid="{00000000-0005-0000-0000-0000ED460000}"/>
    <cellStyle name="Currency [0] 10983" xfId="18056" hidden="1" xr:uid="{00000000-0005-0000-0000-0000A9460000}"/>
    <cellStyle name="Currency [0] 10984" xfId="17767" hidden="1" xr:uid="{00000000-0005-0000-0000-000088450000}"/>
    <cellStyle name="Currency [0] 10985" xfId="18096" hidden="1" xr:uid="{00000000-0005-0000-0000-0000D1460000}"/>
    <cellStyle name="Currency [0] 10986" xfId="17763" hidden="1" xr:uid="{00000000-0005-0000-0000-000084450000}"/>
    <cellStyle name="Currency [0] 10987" xfId="18085" hidden="1" xr:uid="{00000000-0005-0000-0000-0000C6460000}"/>
    <cellStyle name="Currency [0] 10988" xfId="18129" hidden="1" xr:uid="{00000000-0005-0000-0000-0000F2460000}"/>
    <cellStyle name="Currency [0] 10989" xfId="18097" hidden="1" xr:uid="{00000000-0005-0000-0000-0000D2460000}"/>
    <cellStyle name="Currency [0] 1099" xfId="1211" hidden="1" xr:uid="{00000000-0005-0000-0000-0000DC040000}"/>
    <cellStyle name="Currency [0] 10990" xfId="18105" hidden="1" xr:uid="{00000000-0005-0000-0000-0000DA460000}"/>
    <cellStyle name="Currency [0] 10991" xfId="18141" hidden="1" xr:uid="{00000000-0005-0000-0000-0000FE460000}"/>
    <cellStyle name="Currency [0] 10992" xfId="18143" hidden="1" xr:uid="{00000000-0005-0000-0000-000000470000}"/>
    <cellStyle name="Currency [0] 10993" xfId="18099" hidden="1" xr:uid="{00000000-0005-0000-0000-0000D4460000}"/>
    <cellStyle name="Currency [0] 10994" xfId="18112" hidden="1" xr:uid="{00000000-0005-0000-0000-0000E1460000}"/>
    <cellStyle name="Currency [0] 10995" xfId="18117" hidden="1" xr:uid="{00000000-0005-0000-0000-0000E6460000}"/>
    <cellStyle name="Currency [0] 10996" xfId="18111" hidden="1" xr:uid="{00000000-0005-0000-0000-0000E0460000}"/>
    <cellStyle name="Currency [0] 10997" xfId="18159" hidden="1" xr:uid="{00000000-0005-0000-0000-000010470000}"/>
    <cellStyle name="Currency [0] 10998" xfId="18167" hidden="1" xr:uid="{00000000-0005-0000-0000-000018470000}"/>
    <cellStyle name="Currency [0] 10999" xfId="18095" hidden="1" xr:uid="{00000000-0005-0000-0000-0000D0460000}"/>
    <cellStyle name="Currency [0] 11" xfId="55" hidden="1" xr:uid="{00000000-0005-0000-0000-000057000000}"/>
    <cellStyle name="Currency [0] 110" xfId="175" hidden="1" xr:uid="{00000000-0005-0000-0000-0000D0000000}"/>
    <cellStyle name="Currency [0] 1100" xfId="1196" hidden="1" xr:uid="{00000000-0005-0000-0000-0000CD040000}"/>
    <cellStyle name="Currency [0] 11000" xfId="18153" hidden="1" xr:uid="{00000000-0005-0000-0000-00000A470000}"/>
    <cellStyle name="Currency [0] 11001" xfId="18176" hidden="1" xr:uid="{00000000-0005-0000-0000-000021470000}"/>
    <cellStyle name="Currency [0] 11002" xfId="18178" hidden="1" xr:uid="{00000000-0005-0000-0000-000023470000}"/>
    <cellStyle name="Currency [0] 11003" xfId="18078" hidden="1" xr:uid="{00000000-0005-0000-0000-0000BF460000}"/>
    <cellStyle name="Currency [0] 11004" xfId="18088" hidden="1" xr:uid="{00000000-0005-0000-0000-0000C9460000}"/>
    <cellStyle name="Currency [0] 11005" xfId="18150" hidden="1" xr:uid="{00000000-0005-0000-0000-000007470000}"/>
    <cellStyle name="Currency [0] 11006" xfId="18115" hidden="1" xr:uid="{00000000-0005-0000-0000-0000E4460000}"/>
    <cellStyle name="Currency [0] 11007" xfId="18064" hidden="1" xr:uid="{00000000-0005-0000-0000-0000B1460000}"/>
    <cellStyle name="Currency [0] 11008" xfId="18186" hidden="1" xr:uid="{00000000-0005-0000-0000-00002B470000}"/>
    <cellStyle name="Currency [0] 11009" xfId="18151" hidden="1" xr:uid="{00000000-0005-0000-0000-000008470000}"/>
    <cellStyle name="Currency [0] 1101" xfId="1200" hidden="1" xr:uid="{00000000-0005-0000-0000-0000D1040000}"/>
    <cellStyle name="Currency [0] 11010" xfId="18162" hidden="1" xr:uid="{00000000-0005-0000-0000-000013470000}"/>
    <cellStyle name="Currency [0] 11011" xfId="18194" hidden="1" xr:uid="{00000000-0005-0000-0000-000033470000}"/>
    <cellStyle name="Currency [0] 11012" xfId="18196" hidden="1" xr:uid="{00000000-0005-0000-0000-000035470000}"/>
    <cellStyle name="Currency [0] 11013" xfId="18148" hidden="1" xr:uid="{00000000-0005-0000-0000-000005470000}"/>
    <cellStyle name="Currency [0] 11014" xfId="18147" hidden="1" xr:uid="{00000000-0005-0000-0000-000004470000}"/>
    <cellStyle name="Currency [0] 11015" xfId="18137" hidden="1" xr:uid="{00000000-0005-0000-0000-0000FA460000}"/>
    <cellStyle name="Currency [0] 11016" xfId="18133" hidden="1" xr:uid="{00000000-0005-0000-0000-0000F6460000}"/>
    <cellStyle name="Currency [0] 11017" xfId="18135" hidden="1" xr:uid="{00000000-0005-0000-0000-0000F8460000}"/>
    <cellStyle name="Currency [0] 11018" xfId="18203" hidden="1" xr:uid="{00000000-0005-0000-0000-00003C470000}"/>
    <cellStyle name="Currency [0] 11019" xfId="17765" hidden="1" xr:uid="{00000000-0005-0000-0000-000086450000}"/>
    <cellStyle name="Currency [0] 1102" xfId="1216" hidden="1" xr:uid="{00000000-0005-0000-0000-0000E1040000}"/>
    <cellStyle name="Currency [0] 11020" xfId="18181" hidden="1" xr:uid="{00000000-0005-0000-0000-000026470000}"/>
    <cellStyle name="Currency [0] 11021" xfId="18209" hidden="1" xr:uid="{00000000-0005-0000-0000-000042470000}"/>
    <cellStyle name="Currency [0] 11022" xfId="18211" hidden="1" xr:uid="{00000000-0005-0000-0000-000044470000}"/>
    <cellStyle name="Currency [0] 11023" xfId="18086" hidden="1" xr:uid="{00000000-0005-0000-0000-0000C7460000}"/>
    <cellStyle name="Currency [0] 11024" xfId="18160" hidden="1" xr:uid="{00000000-0005-0000-0000-000011470000}"/>
    <cellStyle name="Currency [0] 11025" xfId="18116" hidden="1" xr:uid="{00000000-0005-0000-0000-0000E5460000}"/>
    <cellStyle name="Currency [0] 11026" xfId="18152" hidden="1" xr:uid="{00000000-0005-0000-0000-000009470000}"/>
    <cellStyle name="Currency [0] 11027" xfId="18156" hidden="1" xr:uid="{00000000-0005-0000-0000-00000D470000}"/>
    <cellStyle name="Currency [0] 11028" xfId="18217" hidden="1" xr:uid="{00000000-0005-0000-0000-00004A470000}"/>
    <cellStyle name="Currency [0] 11029" xfId="17800" hidden="1" xr:uid="{00000000-0005-0000-0000-0000A9450000}"/>
    <cellStyle name="Currency [0] 1103" xfId="1217" hidden="1" xr:uid="{00000000-0005-0000-0000-0000E2040000}"/>
    <cellStyle name="Currency [0] 11030" xfId="18199" hidden="1" xr:uid="{00000000-0005-0000-0000-000038470000}"/>
    <cellStyle name="Currency [0] 11031" xfId="18222" hidden="1" xr:uid="{00000000-0005-0000-0000-00004F470000}"/>
    <cellStyle name="Currency [0] 11032" xfId="18224" hidden="1" xr:uid="{00000000-0005-0000-0000-000051470000}"/>
    <cellStyle name="Currency [0] 11033" xfId="18080" hidden="1" xr:uid="{00000000-0005-0000-0000-0000C1460000}"/>
    <cellStyle name="Currency [0] 11034" xfId="18179" hidden="1" xr:uid="{00000000-0005-0000-0000-000024470000}"/>
    <cellStyle name="Currency [0] 11035" xfId="18146" hidden="1" xr:uid="{00000000-0005-0000-0000-000003470000}"/>
    <cellStyle name="Currency [0] 11036" xfId="18164" hidden="1" xr:uid="{00000000-0005-0000-0000-000015470000}"/>
    <cellStyle name="Currency [0] 11037" xfId="18161" hidden="1" xr:uid="{00000000-0005-0000-0000-000012470000}"/>
    <cellStyle name="Currency [0] 11038" xfId="18228" hidden="1" xr:uid="{00000000-0005-0000-0000-000055470000}"/>
    <cellStyle name="Currency [0] 11039" xfId="18113" hidden="1" xr:uid="{00000000-0005-0000-0000-0000E2460000}"/>
    <cellStyle name="Currency [0] 1104" xfId="1197" hidden="1" xr:uid="{00000000-0005-0000-0000-0000CE040000}"/>
    <cellStyle name="Currency [0] 11040" xfId="18213" hidden="1" xr:uid="{00000000-0005-0000-0000-000046470000}"/>
    <cellStyle name="Currency [0] 11041" xfId="18235" hidden="1" xr:uid="{00000000-0005-0000-0000-00005C470000}"/>
    <cellStyle name="Currency [0] 11042" xfId="18237" hidden="1" xr:uid="{00000000-0005-0000-0000-00005E470000}"/>
    <cellStyle name="Currency [0] 11043" xfId="18165" hidden="1" xr:uid="{00000000-0005-0000-0000-000016470000}"/>
    <cellStyle name="Currency [0] 11044" xfId="18197" hidden="1" xr:uid="{00000000-0005-0000-0000-000036470000}"/>
    <cellStyle name="Currency [0] 11045" xfId="17845" hidden="1" xr:uid="{00000000-0005-0000-0000-0000D6450000}"/>
    <cellStyle name="Currency [0] 11046" xfId="18183" hidden="1" xr:uid="{00000000-0005-0000-0000-000028470000}"/>
    <cellStyle name="Currency [0] 11047" xfId="18180" hidden="1" xr:uid="{00000000-0005-0000-0000-000025470000}"/>
    <cellStyle name="Currency [0] 11048" xfId="18241" hidden="1" xr:uid="{00000000-0005-0000-0000-000062470000}"/>
    <cellStyle name="Currency [0] 11049" xfId="18076" hidden="1" xr:uid="{00000000-0005-0000-0000-0000BD460000}"/>
    <cellStyle name="Currency [0] 1105" xfId="1204" hidden="1" xr:uid="{00000000-0005-0000-0000-0000D5040000}"/>
    <cellStyle name="Currency [0] 11050" xfId="18225" hidden="1" xr:uid="{00000000-0005-0000-0000-000052470000}"/>
    <cellStyle name="Currency [0] 11051" xfId="18245" hidden="1" xr:uid="{00000000-0005-0000-0000-000066470000}"/>
    <cellStyle name="Currency [0] 11052" xfId="18247" hidden="1" xr:uid="{00000000-0005-0000-0000-000068470000}"/>
    <cellStyle name="Currency [0] 11053" xfId="18184" hidden="1" xr:uid="{00000000-0005-0000-0000-000029470000}"/>
    <cellStyle name="Currency [0] 11054" xfId="18212" hidden="1" xr:uid="{00000000-0005-0000-0000-000045470000}"/>
    <cellStyle name="Currency [0] 11055" xfId="18172" hidden="1" xr:uid="{00000000-0005-0000-0000-00001D470000}"/>
    <cellStyle name="Currency [0] 11056" xfId="18201" hidden="1" xr:uid="{00000000-0005-0000-0000-00003A470000}"/>
    <cellStyle name="Currency [0] 11057" xfId="18198" hidden="1" xr:uid="{00000000-0005-0000-0000-000037470000}"/>
    <cellStyle name="Currency [0] 11058" xfId="18251" hidden="1" xr:uid="{00000000-0005-0000-0000-00006C470000}"/>
    <cellStyle name="Currency [0] 11059" xfId="18079" hidden="1" xr:uid="{00000000-0005-0000-0000-0000C0460000}"/>
    <cellStyle name="Currency [0] 1106" xfId="1208" hidden="1" xr:uid="{00000000-0005-0000-0000-0000D9040000}"/>
    <cellStyle name="Currency [0] 11060" xfId="18238" hidden="1" xr:uid="{00000000-0005-0000-0000-00005F470000}"/>
    <cellStyle name="Currency [0] 11061" xfId="18255" hidden="1" xr:uid="{00000000-0005-0000-0000-000070470000}"/>
    <cellStyle name="Currency [0] 11062" xfId="18257" hidden="1" xr:uid="{00000000-0005-0000-0000-000072470000}"/>
    <cellStyle name="Currency [0] 11063" xfId="18138" hidden="1" xr:uid="{00000000-0005-0000-0000-0000FB460000}"/>
    <cellStyle name="Currency [0] 11064" xfId="18174" hidden="1" xr:uid="{00000000-0005-0000-0000-00001F470000}"/>
    <cellStyle name="Currency [0] 11065" xfId="18243" hidden="1" xr:uid="{00000000-0005-0000-0000-000064470000}"/>
    <cellStyle name="Currency [0] 11066" xfId="18231" hidden="1" xr:uid="{00000000-0005-0000-0000-000058470000}"/>
    <cellStyle name="Currency [0] 11067" xfId="18248" hidden="1" xr:uid="{00000000-0005-0000-0000-000069470000}"/>
    <cellStyle name="Currency [0] 11068" xfId="18259" hidden="1" xr:uid="{00000000-0005-0000-0000-000074470000}"/>
    <cellStyle name="Currency [0] 11069" xfId="18107" hidden="1" xr:uid="{00000000-0005-0000-0000-0000DC460000}"/>
    <cellStyle name="Currency [0] 1107" xfId="1203" hidden="1" xr:uid="{00000000-0005-0000-0000-0000D4040000}"/>
    <cellStyle name="Currency [0] 11070" xfId="18171" hidden="1" xr:uid="{00000000-0005-0000-0000-00001C470000}"/>
    <cellStyle name="Currency [0] 11071" xfId="18263" hidden="1" xr:uid="{00000000-0005-0000-0000-000078470000}"/>
    <cellStyle name="Currency [0] 11072" xfId="18265" hidden="1" xr:uid="{00000000-0005-0000-0000-00007A470000}"/>
    <cellStyle name="Currency [0] 11073" xfId="18220" hidden="1" xr:uid="{00000000-0005-0000-0000-00004D470000}"/>
    <cellStyle name="Currency [0] 11074" xfId="18232" hidden="1" xr:uid="{00000000-0005-0000-0000-000059470000}"/>
    <cellStyle name="Currency [0] 11075" xfId="18260" hidden="1" xr:uid="{00000000-0005-0000-0000-000075470000}"/>
    <cellStyle name="Currency [0] 11076" xfId="18233" hidden="1" xr:uid="{00000000-0005-0000-0000-00005A470000}"/>
    <cellStyle name="Currency [0] 11077" xfId="18266" hidden="1" xr:uid="{00000000-0005-0000-0000-00007B470000}"/>
    <cellStyle name="Currency [0] 11078" xfId="18268" hidden="1" xr:uid="{00000000-0005-0000-0000-00007D470000}"/>
    <cellStyle name="Currency [0] 11079" xfId="18261" hidden="1" xr:uid="{00000000-0005-0000-0000-000076470000}"/>
    <cellStyle name="Currency [0] 1108" xfId="1226" hidden="1" xr:uid="{00000000-0005-0000-0000-0000EB040000}"/>
    <cellStyle name="Currency [0] 11080" xfId="18207" hidden="1" xr:uid="{00000000-0005-0000-0000-000040470000}"/>
    <cellStyle name="Currency [0] 11081" xfId="18270" hidden="1" xr:uid="{00000000-0005-0000-0000-00007F470000}"/>
    <cellStyle name="Currency [0] 11082" xfId="18272" hidden="1" xr:uid="{00000000-0005-0000-0000-000081470000}"/>
    <cellStyle name="Currency [0] 11083" xfId="17784" hidden="1" xr:uid="{00000000-0005-0000-0000-000099450000}"/>
    <cellStyle name="Currency [0] 11084" xfId="17762" hidden="1" xr:uid="{00000000-0005-0000-0000-000083450000}"/>
    <cellStyle name="Currency [0] 11085" xfId="18278" hidden="1" xr:uid="{00000000-0005-0000-0000-000087470000}"/>
    <cellStyle name="Currency [0] 11086" xfId="18284" hidden="1" xr:uid="{00000000-0005-0000-0000-00008D470000}"/>
    <cellStyle name="Currency [0] 11087" xfId="18286" hidden="1" xr:uid="{00000000-0005-0000-0000-00008F470000}"/>
    <cellStyle name="Currency [0] 11088" xfId="17779" hidden="1" xr:uid="{00000000-0005-0000-0000-000094450000}"/>
    <cellStyle name="Currency [0] 11089" xfId="18280" hidden="1" xr:uid="{00000000-0005-0000-0000-000089470000}"/>
    <cellStyle name="Currency [0] 1109" xfId="1232" hidden="1" xr:uid="{00000000-0005-0000-0000-0000F1040000}"/>
    <cellStyle name="Currency [0] 11090" xfId="18288" hidden="1" xr:uid="{00000000-0005-0000-0000-000091470000}"/>
    <cellStyle name="Currency [0] 11091" xfId="18290" hidden="1" xr:uid="{00000000-0005-0000-0000-000093470000}"/>
    <cellStyle name="Currency [0] 11092" xfId="18279" hidden="1" xr:uid="{00000000-0005-0000-0000-000088470000}"/>
    <cellStyle name="Currency [0] 11093" xfId="17785" hidden="1" xr:uid="{00000000-0005-0000-0000-00009A450000}"/>
    <cellStyle name="Currency [0] 11094" xfId="18301" hidden="1" xr:uid="{00000000-0005-0000-0000-00009E470000}"/>
    <cellStyle name="Currency [0] 11095" xfId="18310" hidden="1" xr:uid="{00000000-0005-0000-0000-0000A7470000}"/>
    <cellStyle name="Currency [0] 11096" xfId="18321" hidden="1" xr:uid="{00000000-0005-0000-0000-0000B2470000}"/>
    <cellStyle name="Currency [0] 11097" xfId="18327" hidden="1" xr:uid="{00000000-0005-0000-0000-0000B8470000}"/>
    <cellStyle name="Currency [0] 11098" xfId="18299" hidden="1" xr:uid="{00000000-0005-0000-0000-00009C470000}"/>
    <cellStyle name="Currency [0] 11099" xfId="18317" hidden="1" xr:uid="{00000000-0005-0000-0000-0000AE470000}"/>
    <cellStyle name="Currency [0] 111" xfId="152" hidden="1" xr:uid="{00000000-0005-0000-0000-0000B9000000}"/>
    <cellStyle name="Currency [0] 1110" xfId="1194" hidden="1" xr:uid="{00000000-0005-0000-0000-0000CB040000}"/>
    <cellStyle name="Currency [0] 11100" xfId="18339" hidden="1" xr:uid="{00000000-0005-0000-0000-0000C4470000}"/>
    <cellStyle name="Currency [0] 11101" xfId="18341" hidden="1" xr:uid="{00000000-0005-0000-0000-0000C6470000}"/>
    <cellStyle name="Currency [0] 11102" xfId="18275" hidden="1" xr:uid="{00000000-0005-0000-0000-000084470000}"/>
    <cellStyle name="Currency [0] 11103" xfId="17789" hidden="1" xr:uid="{00000000-0005-0000-0000-00009E450000}"/>
    <cellStyle name="Currency [0] 11104" xfId="18313" hidden="1" xr:uid="{00000000-0005-0000-0000-0000AA470000}"/>
    <cellStyle name="Currency [0] 11105" xfId="17805" hidden="1" xr:uid="{00000000-0005-0000-0000-0000AE450000}"/>
    <cellStyle name="Currency [0] 11106" xfId="18302" hidden="1" xr:uid="{00000000-0005-0000-0000-00009F470000}"/>
    <cellStyle name="Currency [0] 11107" xfId="18346" hidden="1" xr:uid="{00000000-0005-0000-0000-0000CB470000}"/>
    <cellStyle name="Currency [0] 11108" xfId="18314" hidden="1" xr:uid="{00000000-0005-0000-0000-0000AB470000}"/>
    <cellStyle name="Currency [0] 11109" xfId="18322" hidden="1" xr:uid="{00000000-0005-0000-0000-0000B3470000}"/>
    <cellStyle name="Currency [0] 1111" xfId="1224" hidden="1" xr:uid="{00000000-0005-0000-0000-0000E9040000}"/>
    <cellStyle name="Currency [0] 11110" xfId="18358" hidden="1" xr:uid="{00000000-0005-0000-0000-0000D7470000}"/>
    <cellStyle name="Currency [0] 11111" xfId="18360" hidden="1" xr:uid="{00000000-0005-0000-0000-0000D9470000}"/>
    <cellStyle name="Currency [0] 11112" xfId="18316" hidden="1" xr:uid="{00000000-0005-0000-0000-0000AD470000}"/>
    <cellStyle name="Currency [0] 11113" xfId="18329" hidden="1" xr:uid="{00000000-0005-0000-0000-0000BA470000}"/>
    <cellStyle name="Currency [0] 11114" xfId="18334" hidden="1" xr:uid="{00000000-0005-0000-0000-0000BF470000}"/>
    <cellStyle name="Currency [0] 11115" xfId="18328" hidden="1" xr:uid="{00000000-0005-0000-0000-0000B9470000}"/>
    <cellStyle name="Currency [0] 11116" xfId="18376" hidden="1" xr:uid="{00000000-0005-0000-0000-0000E9470000}"/>
    <cellStyle name="Currency [0] 11117" xfId="18384" hidden="1" xr:uid="{00000000-0005-0000-0000-0000F1470000}"/>
    <cellStyle name="Currency [0] 11118" xfId="18312" hidden="1" xr:uid="{00000000-0005-0000-0000-0000A9470000}"/>
    <cellStyle name="Currency [0] 11119" xfId="18370" hidden="1" xr:uid="{00000000-0005-0000-0000-0000E3470000}"/>
    <cellStyle name="Currency [0] 1112" xfId="1236" hidden="1" xr:uid="{00000000-0005-0000-0000-0000F5040000}"/>
    <cellStyle name="Currency [0] 11120" xfId="18393" hidden="1" xr:uid="{00000000-0005-0000-0000-0000FA470000}"/>
    <cellStyle name="Currency [0] 11121" xfId="18395" hidden="1" xr:uid="{00000000-0005-0000-0000-0000FC470000}"/>
    <cellStyle name="Currency [0] 11122" xfId="18295" hidden="1" xr:uid="{00000000-0005-0000-0000-000098470000}"/>
    <cellStyle name="Currency [0] 11123" xfId="18305" hidden="1" xr:uid="{00000000-0005-0000-0000-0000A2470000}"/>
    <cellStyle name="Currency [0] 11124" xfId="18367" hidden="1" xr:uid="{00000000-0005-0000-0000-0000E0470000}"/>
    <cellStyle name="Currency [0] 11125" xfId="18332" hidden="1" xr:uid="{00000000-0005-0000-0000-0000BD470000}"/>
    <cellStyle name="Currency [0] 11126" xfId="18282" hidden="1" xr:uid="{00000000-0005-0000-0000-00008B470000}"/>
    <cellStyle name="Currency [0] 11127" xfId="18403" hidden="1" xr:uid="{00000000-0005-0000-0000-000004480000}"/>
    <cellStyle name="Currency [0] 11128" xfId="18368" hidden="1" xr:uid="{00000000-0005-0000-0000-0000E1470000}"/>
    <cellStyle name="Currency [0] 11129" xfId="18379" hidden="1" xr:uid="{00000000-0005-0000-0000-0000EC470000}"/>
    <cellStyle name="Currency [0] 1113" xfId="1237" hidden="1" xr:uid="{00000000-0005-0000-0000-0000F6040000}"/>
    <cellStyle name="Currency [0] 11130" xfId="18411" hidden="1" xr:uid="{00000000-0005-0000-0000-00000C480000}"/>
    <cellStyle name="Currency [0] 11131" xfId="18413" hidden="1" xr:uid="{00000000-0005-0000-0000-00000E480000}"/>
    <cellStyle name="Currency [0] 11132" xfId="18365" hidden="1" xr:uid="{00000000-0005-0000-0000-0000DE470000}"/>
    <cellStyle name="Currency [0] 11133" xfId="18364" hidden="1" xr:uid="{00000000-0005-0000-0000-0000DD470000}"/>
    <cellStyle name="Currency [0] 11134" xfId="18354" hidden="1" xr:uid="{00000000-0005-0000-0000-0000D3470000}"/>
    <cellStyle name="Currency [0] 11135" xfId="18350" hidden="1" xr:uid="{00000000-0005-0000-0000-0000CF470000}"/>
    <cellStyle name="Currency [0] 11136" xfId="18352" hidden="1" xr:uid="{00000000-0005-0000-0000-0000D1470000}"/>
    <cellStyle name="Currency [0] 11137" xfId="18420" hidden="1" xr:uid="{00000000-0005-0000-0000-000015480000}"/>
    <cellStyle name="Currency [0] 11138" xfId="17791" hidden="1" xr:uid="{00000000-0005-0000-0000-0000A0450000}"/>
    <cellStyle name="Currency [0] 11139" xfId="18398" hidden="1" xr:uid="{00000000-0005-0000-0000-0000FF470000}"/>
    <cellStyle name="Currency [0] 1114" xfId="1185" hidden="1" xr:uid="{00000000-0005-0000-0000-0000C2040000}"/>
    <cellStyle name="Currency [0] 11140" xfId="18426" hidden="1" xr:uid="{00000000-0005-0000-0000-00001B480000}"/>
    <cellStyle name="Currency [0] 11141" xfId="18428" hidden="1" xr:uid="{00000000-0005-0000-0000-00001D480000}"/>
    <cellStyle name="Currency [0] 11142" xfId="18303" hidden="1" xr:uid="{00000000-0005-0000-0000-0000A0470000}"/>
    <cellStyle name="Currency [0] 11143" xfId="18377" hidden="1" xr:uid="{00000000-0005-0000-0000-0000EA470000}"/>
    <cellStyle name="Currency [0] 11144" xfId="18333" hidden="1" xr:uid="{00000000-0005-0000-0000-0000BE470000}"/>
    <cellStyle name="Currency [0] 11145" xfId="18369" hidden="1" xr:uid="{00000000-0005-0000-0000-0000E2470000}"/>
    <cellStyle name="Currency [0] 11146" xfId="18373" hidden="1" xr:uid="{00000000-0005-0000-0000-0000E6470000}"/>
    <cellStyle name="Currency [0] 11147" xfId="18434" hidden="1" xr:uid="{00000000-0005-0000-0000-000023480000}"/>
    <cellStyle name="Currency [0] 11148" xfId="17778" hidden="1" xr:uid="{00000000-0005-0000-0000-000093450000}"/>
    <cellStyle name="Currency [0] 11149" xfId="18416" hidden="1" xr:uid="{00000000-0005-0000-0000-000011480000}"/>
    <cellStyle name="Currency [0] 1115" xfId="1192" hidden="1" xr:uid="{00000000-0005-0000-0000-0000C9040000}"/>
    <cellStyle name="Currency [0] 11150" xfId="18439" hidden="1" xr:uid="{00000000-0005-0000-0000-000028480000}"/>
    <cellStyle name="Currency [0] 11151" xfId="18441" hidden="1" xr:uid="{00000000-0005-0000-0000-00002A480000}"/>
    <cellStyle name="Currency [0] 11152" xfId="18297" hidden="1" xr:uid="{00000000-0005-0000-0000-00009A470000}"/>
    <cellStyle name="Currency [0] 11153" xfId="18396" hidden="1" xr:uid="{00000000-0005-0000-0000-0000FD470000}"/>
    <cellStyle name="Currency [0] 11154" xfId="18363" hidden="1" xr:uid="{00000000-0005-0000-0000-0000DC470000}"/>
    <cellStyle name="Currency [0] 11155" xfId="18381" hidden="1" xr:uid="{00000000-0005-0000-0000-0000EE470000}"/>
    <cellStyle name="Currency [0] 11156" xfId="18378" hidden="1" xr:uid="{00000000-0005-0000-0000-0000EB470000}"/>
    <cellStyle name="Currency [0] 11157" xfId="18445" hidden="1" xr:uid="{00000000-0005-0000-0000-00002E480000}"/>
    <cellStyle name="Currency [0] 11158" xfId="18330" hidden="1" xr:uid="{00000000-0005-0000-0000-0000BB470000}"/>
    <cellStyle name="Currency [0] 11159" xfId="18430" hidden="1" xr:uid="{00000000-0005-0000-0000-00001F480000}"/>
    <cellStyle name="Currency [0] 1116" xfId="1221" hidden="1" xr:uid="{00000000-0005-0000-0000-0000E6040000}"/>
    <cellStyle name="Currency [0] 11160" xfId="18452" hidden="1" xr:uid="{00000000-0005-0000-0000-000035480000}"/>
    <cellStyle name="Currency [0] 11161" xfId="18454" hidden="1" xr:uid="{00000000-0005-0000-0000-000037480000}"/>
    <cellStyle name="Currency [0] 11162" xfId="18382" hidden="1" xr:uid="{00000000-0005-0000-0000-0000EF470000}"/>
    <cellStyle name="Currency [0] 11163" xfId="18414" hidden="1" xr:uid="{00000000-0005-0000-0000-00000F480000}"/>
    <cellStyle name="Currency [0] 11164" xfId="17757" hidden="1" xr:uid="{00000000-0005-0000-0000-00007E450000}"/>
    <cellStyle name="Currency [0] 11165" xfId="18400" hidden="1" xr:uid="{00000000-0005-0000-0000-000001480000}"/>
    <cellStyle name="Currency [0] 11166" xfId="18397" hidden="1" xr:uid="{00000000-0005-0000-0000-0000FE470000}"/>
    <cellStyle name="Currency [0] 11167" xfId="18458" hidden="1" xr:uid="{00000000-0005-0000-0000-00003B480000}"/>
    <cellStyle name="Currency [0] 11168" xfId="18293" hidden="1" xr:uid="{00000000-0005-0000-0000-000096470000}"/>
    <cellStyle name="Currency [0] 11169" xfId="18442" hidden="1" xr:uid="{00000000-0005-0000-0000-00002B480000}"/>
    <cellStyle name="Currency [0] 1117" xfId="1206" hidden="1" xr:uid="{00000000-0005-0000-0000-0000D7040000}"/>
    <cellStyle name="Currency [0] 11170" xfId="18462" hidden="1" xr:uid="{00000000-0005-0000-0000-00003F480000}"/>
    <cellStyle name="Currency [0] 11171" xfId="18464" hidden="1" xr:uid="{00000000-0005-0000-0000-000041480000}"/>
    <cellStyle name="Currency [0] 11172" xfId="18401" hidden="1" xr:uid="{00000000-0005-0000-0000-000002480000}"/>
    <cellStyle name="Currency [0] 11173" xfId="18429" hidden="1" xr:uid="{00000000-0005-0000-0000-00001E480000}"/>
    <cellStyle name="Currency [0] 11174" xfId="18389" hidden="1" xr:uid="{00000000-0005-0000-0000-0000F6470000}"/>
    <cellStyle name="Currency [0] 11175" xfId="18418" hidden="1" xr:uid="{00000000-0005-0000-0000-000013480000}"/>
    <cellStyle name="Currency [0] 11176" xfId="18415" hidden="1" xr:uid="{00000000-0005-0000-0000-000010480000}"/>
    <cellStyle name="Currency [0] 11177" xfId="18468" hidden="1" xr:uid="{00000000-0005-0000-0000-000045480000}"/>
    <cellStyle name="Currency [0] 11178" xfId="18296" hidden="1" xr:uid="{00000000-0005-0000-0000-000099470000}"/>
    <cellStyle name="Currency [0] 11179" xfId="18455" hidden="1" xr:uid="{00000000-0005-0000-0000-000038480000}"/>
    <cellStyle name="Currency [0] 1118" xfId="1179" hidden="1" xr:uid="{00000000-0005-0000-0000-0000BC040000}"/>
    <cellStyle name="Currency [0] 11180" xfId="18472" hidden="1" xr:uid="{00000000-0005-0000-0000-000049480000}"/>
    <cellStyle name="Currency [0] 11181" xfId="18474" hidden="1" xr:uid="{00000000-0005-0000-0000-00004B480000}"/>
    <cellStyle name="Currency [0] 11182" xfId="18355" hidden="1" xr:uid="{00000000-0005-0000-0000-0000D4470000}"/>
    <cellStyle name="Currency [0] 11183" xfId="18391" hidden="1" xr:uid="{00000000-0005-0000-0000-0000F8470000}"/>
    <cellStyle name="Currency [0] 11184" xfId="18460" hidden="1" xr:uid="{00000000-0005-0000-0000-00003D480000}"/>
    <cellStyle name="Currency [0] 11185" xfId="18448" hidden="1" xr:uid="{00000000-0005-0000-0000-000031480000}"/>
    <cellStyle name="Currency [0] 11186" xfId="18465" hidden="1" xr:uid="{00000000-0005-0000-0000-000042480000}"/>
    <cellStyle name="Currency [0] 11187" xfId="18476" hidden="1" xr:uid="{00000000-0005-0000-0000-00004D480000}"/>
    <cellStyle name="Currency [0] 11188" xfId="18324" hidden="1" xr:uid="{00000000-0005-0000-0000-0000B5470000}"/>
    <cellStyle name="Currency [0] 11189" xfId="18388" hidden="1" xr:uid="{00000000-0005-0000-0000-0000F5470000}"/>
    <cellStyle name="Currency [0] 1119" xfId="1243" hidden="1" xr:uid="{00000000-0005-0000-0000-0000FC040000}"/>
    <cellStyle name="Currency [0] 11190" xfId="18480" hidden="1" xr:uid="{00000000-0005-0000-0000-000051480000}"/>
    <cellStyle name="Currency [0] 11191" xfId="18482" hidden="1" xr:uid="{00000000-0005-0000-0000-000053480000}"/>
    <cellStyle name="Currency [0] 11192" xfId="18437" hidden="1" xr:uid="{00000000-0005-0000-0000-000026480000}"/>
    <cellStyle name="Currency [0] 11193" xfId="18449" hidden="1" xr:uid="{00000000-0005-0000-0000-000032480000}"/>
    <cellStyle name="Currency [0] 11194" xfId="18477" hidden="1" xr:uid="{00000000-0005-0000-0000-00004E480000}"/>
    <cellStyle name="Currency [0] 11195" xfId="18450" hidden="1" xr:uid="{00000000-0005-0000-0000-000033480000}"/>
    <cellStyle name="Currency [0] 11196" xfId="18483" hidden="1" xr:uid="{00000000-0005-0000-0000-000054480000}"/>
    <cellStyle name="Currency [0] 11197" xfId="18485" hidden="1" xr:uid="{00000000-0005-0000-0000-000056480000}"/>
    <cellStyle name="Currency [0] 11198" xfId="18478" hidden="1" xr:uid="{00000000-0005-0000-0000-00004F480000}"/>
    <cellStyle name="Currency [0] 11199" xfId="18424" hidden="1" xr:uid="{00000000-0005-0000-0000-000019480000}"/>
    <cellStyle name="Currency [0] 112" xfId="158" hidden="1" xr:uid="{00000000-0005-0000-0000-0000BF000000}"/>
    <cellStyle name="Currency [0] 1120" xfId="1222" hidden="1" xr:uid="{00000000-0005-0000-0000-0000E7040000}"/>
    <cellStyle name="Currency [0] 11200" xfId="18487" hidden="1" xr:uid="{00000000-0005-0000-0000-000058480000}"/>
    <cellStyle name="Currency [0] 11201" xfId="18489" hidden="1" xr:uid="{00000000-0005-0000-0000-00005A480000}"/>
    <cellStyle name="Currency [0] 11202" xfId="17851" hidden="1" xr:uid="{00000000-0005-0000-0000-0000DC450000}"/>
    <cellStyle name="Currency [0] 11203" xfId="17792" hidden="1" xr:uid="{00000000-0005-0000-0000-0000A1450000}"/>
    <cellStyle name="Currency [0] 11204" xfId="18495" hidden="1" xr:uid="{00000000-0005-0000-0000-000060480000}"/>
    <cellStyle name="Currency [0] 11205" xfId="18501" hidden="1" xr:uid="{00000000-0005-0000-0000-000066480000}"/>
    <cellStyle name="Currency [0] 11206" xfId="18503" hidden="1" xr:uid="{00000000-0005-0000-0000-000068480000}"/>
    <cellStyle name="Currency [0] 11207" xfId="17782" hidden="1" xr:uid="{00000000-0005-0000-0000-000097450000}"/>
    <cellStyle name="Currency [0] 11208" xfId="18497" hidden="1" xr:uid="{00000000-0005-0000-0000-000062480000}"/>
    <cellStyle name="Currency [0] 11209" xfId="18505" hidden="1" xr:uid="{00000000-0005-0000-0000-00006A480000}"/>
    <cellStyle name="Currency [0] 1121" xfId="1229" hidden="1" xr:uid="{00000000-0005-0000-0000-0000EE040000}"/>
    <cellStyle name="Currency [0] 11210" xfId="18507" hidden="1" xr:uid="{00000000-0005-0000-0000-00006C480000}"/>
    <cellStyle name="Currency [0] 11211" xfId="18496" hidden="1" xr:uid="{00000000-0005-0000-0000-000061480000}"/>
    <cellStyle name="Currency [0] 11212" xfId="17827" hidden="1" xr:uid="{00000000-0005-0000-0000-0000C4450000}"/>
    <cellStyle name="Currency [0] 11213" xfId="18518" hidden="1" xr:uid="{00000000-0005-0000-0000-000077480000}"/>
    <cellStyle name="Currency [0] 11214" xfId="18527" hidden="1" xr:uid="{00000000-0005-0000-0000-000080480000}"/>
    <cellStyle name="Currency [0] 11215" xfId="18538" hidden="1" xr:uid="{00000000-0005-0000-0000-00008B480000}"/>
    <cellStyle name="Currency [0] 11216" xfId="18544" hidden="1" xr:uid="{00000000-0005-0000-0000-000091480000}"/>
    <cellStyle name="Currency [0] 11217" xfId="18516" hidden="1" xr:uid="{00000000-0005-0000-0000-000075480000}"/>
    <cellStyle name="Currency [0] 11218" xfId="18534" hidden="1" xr:uid="{00000000-0005-0000-0000-000087480000}"/>
    <cellStyle name="Currency [0] 11219" xfId="18556" hidden="1" xr:uid="{00000000-0005-0000-0000-00009D480000}"/>
    <cellStyle name="Currency [0] 1122" xfId="1244" hidden="1" xr:uid="{00000000-0005-0000-0000-0000FD040000}"/>
    <cellStyle name="Currency [0] 11220" xfId="18558" hidden="1" xr:uid="{00000000-0005-0000-0000-00009F480000}"/>
    <cellStyle name="Currency [0] 11221" xfId="18492" hidden="1" xr:uid="{00000000-0005-0000-0000-00005D480000}"/>
    <cellStyle name="Currency [0] 11222" xfId="17781" hidden="1" xr:uid="{00000000-0005-0000-0000-000096450000}"/>
    <cellStyle name="Currency [0] 11223" xfId="18530" hidden="1" xr:uid="{00000000-0005-0000-0000-000083480000}"/>
    <cellStyle name="Currency [0] 11224" xfId="17760" hidden="1" xr:uid="{00000000-0005-0000-0000-000081450000}"/>
    <cellStyle name="Currency [0] 11225" xfId="18519" hidden="1" xr:uid="{00000000-0005-0000-0000-000078480000}"/>
    <cellStyle name="Currency [0] 11226" xfId="18563" hidden="1" xr:uid="{00000000-0005-0000-0000-0000A4480000}"/>
    <cellStyle name="Currency [0] 11227" xfId="18531" hidden="1" xr:uid="{00000000-0005-0000-0000-000084480000}"/>
    <cellStyle name="Currency [0] 11228" xfId="18539" hidden="1" xr:uid="{00000000-0005-0000-0000-00008C480000}"/>
    <cellStyle name="Currency [0] 11229" xfId="18575" hidden="1" xr:uid="{00000000-0005-0000-0000-0000B0480000}"/>
    <cellStyle name="Currency [0] 1123" xfId="1245" hidden="1" xr:uid="{00000000-0005-0000-0000-0000FE040000}"/>
    <cellStyle name="Currency [0] 11230" xfId="18577" hidden="1" xr:uid="{00000000-0005-0000-0000-0000B2480000}"/>
    <cellStyle name="Currency [0] 11231" xfId="18533" hidden="1" xr:uid="{00000000-0005-0000-0000-000086480000}"/>
    <cellStyle name="Currency [0] 11232" xfId="18546" hidden="1" xr:uid="{00000000-0005-0000-0000-000093480000}"/>
    <cellStyle name="Currency [0] 11233" xfId="18551" hidden="1" xr:uid="{00000000-0005-0000-0000-000098480000}"/>
    <cellStyle name="Currency [0] 11234" xfId="18545" hidden="1" xr:uid="{00000000-0005-0000-0000-000092480000}"/>
    <cellStyle name="Currency [0] 11235" xfId="18593" hidden="1" xr:uid="{00000000-0005-0000-0000-0000C2480000}"/>
    <cellStyle name="Currency [0] 11236" xfId="18601" hidden="1" xr:uid="{00000000-0005-0000-0000-0000CA480000}"/>
    <cellStyle name="Currency [0] 11237" xfId="18529" hidden="1" xr:uid="{00000000-0005-0000-0000-000082480000}"/>
    <cellStyle name="Currency [0] 11238" xfId="18587" hidden="1" xr:uid="{00000000-0005-0000-0000-0000BC480000}"/>
    <cellStyle name="Currency [0] 11239" xfId="18610" hidden="1" xr:uid="{00000000-0005-0000-0000-0000D3480000}"/>
    <cellStyle name="Currency [0] 1124" xfId="1220" hidden="1" xr:uid="{00000000-0005-0000-0000-0000E5040000}"/>
    <cellStyle name="Currency [0] 11240" xfId="18612" hidden="1" xr:uid="{00000000-0005-0000-0000-0000D5480000}"/>
    <cellStyle name="Currency [0] 11241" xfId="18512" hidden="1" xr:uid="{00000000-0005-0000-0000-000071480000}"/>
    <cellStyle name="Currency [0] 11242" xfId="18522" hidden="1" xr:uid="{00000000-0005-0000-0000-00007B480000}"/>
    <cellStyle name="Currency [0] 11243" xfId="18584" hidden="1" xr:uid="{00000000-0005-0000-0000-0000B9480000}"/>
    <cellStyle name="Currency [0] 11244" xfId="18549" hidden="1" xr:uid="{00000000-0005-0000-0000-000096480000}"/>
    <cellStyle name="Currency [0] 11245" xfId="18499" hidden="1" xr:uid="{00000000-0005-0000-0000-000064480000}"/>
    <cellStyle name="Currency [0] 11246" xfId="18620" hidden="1" xr:uid="{00000000-0005-0000-0000-0000DD480000}"/>
    <cellStyle name="Currency [0] 11247" xfId="18585" hidden="1" xr:uid="{00000000-0005-0000-0000-0000BA480000}"/>
    <cellStyle name="Currency [0] 11248" xfId="18596" hidden="1" xr:uid="{00000000-0005-0000-0000-0000C5480000}"/>
    <cellStyle name="Currency [0] 11249" xfId="18628" hidden="1" xr:uid="{00000000-0005-0000-0000-0000E5480000}"/>
    <cellStyle name="Currency [0] 1125" xfId="1219" hidden="1" xr:uid="{00000000-0005-0000-0000-0000E4040000}"/>
    <cellStyle name="Currency [0] 11250" xfId="18630" hidden="1" xr:uid="{00000000-0005-0000-0000-0000E7480000}"/>
    <cellStyle name="Currency [0] 11251" xfId="18582" hidden="1" xr:uid="{00000000-0005-0000-0000-0000B7480000}"/>
    <cellStyle name="Currency [0] 11252" xfId="18581" hidden="1" xr:uid="{00000000-0005-0000-0000-0000B6480000}"/>
    <cellStyle name="Currency [0] 11253" xfId="18571" hidden="1" xr:uid="{00000000-0005-0000-0000-0000AC480000}"/>
    <cellStyle name="Currency [0] 11254" xfId="18567" hidden="1" xr:uid="{00000000-0005-0000-0000-0000A8480000}"/>
    <cellStyle name="Currency [0] 11255" xfId="18569" hidden="1" xr:uid="{00000000-0005-0000-0000-0000AA480000}"/>
    <cellStyle name="Currency [0] 11256" xfId="18637" hidden="1" xr:uid="{00000000-0005-0000-0000-0000EE480000}"/>
    <cellStyle name="Currency [0] 11257" xfId="17796" hidden="1" xr:uid="{00000000-0005-0000-0000-0000A5450000}"/>
    <cellStyle name="Currency [0] 11258" xfId="18615" hidden="1" xr:uid="{00000000-0005-0000-0000-0000D8480000}"/>
    <cellStyle name="Currency [0] 11259" xfId="18643" hidden="1" xr:uid="{00000000-0005-0000-0000-0000F4480000}"/>
    <cellStyle name="Currency [0] 1126" xfId="1214" hidden="1" xr:uid="{00000000-0005-0000-0000-0000DF040000}"/>
    <cellStyle name="Currency [0] 11260" xfId="18645" hidden="1" xr:uid="{00000000-0005-0000-0000-0000F6480000}"/>
    <cellStyle name="Currency [0] 11261" xfId="18520" hidden="1" xr:uid="{00000000-0005-0000-0000-000079480000}"/>
    <cellStyle name="Currency [0] 11262" xfId="18594" hidden="1" xr:uid="{00000000-0005-0000-0000-0000C3480000}"/>
    <cellStyle name="Currency [0] 11263" xfId="18550" hidden="1" xr:uid="{00000000-0005-0000-0000-000097480000}"/>
    <cellStyle name="Currency [0] 11264" xfId="18586" hidden="1" xr:uid="{00000000-0005-0000-0000-0000BB480000}"/>
    <cellStyle name="Currency [0] 11265" xfId="18590" hidden="1" xr:uid="{00000000-0005-0000-0000-0000BF480000}"/>
    <cellStyle name="Currency [0] 11266" xfId="18651" hidden="1" xr:uid="{00000000-0005-0000-0000-0000FC480000}"/>
    <cellStyle name="Currency [0] 11267" xfId="17809" hidden="1" xr:uid="{00000000-0005-0000-0000-0000B2450000}"/>
    <cellStyle name="Currency [0] 11268" xfId="18633" hidden="1" xr:uid="{00000000-0005-0000-0000-0000EA480000}"/>
    <cellStyle name="Currency [0] 11269" xfId="18656" hidden="1" xr:uid="{00000000-0005-0000-0000-000001490000}"/>
    <cellStyle name="Currency [0] 1127" xfId="1212" hidden="1" xr:uid="{00000000-0005-0000-0000-0000DD040000}"/>
    <cellStyle name="Currency [0] 11270" xfId="18658" hidden="1" xr:uid="{00000000-0005-0000-0000-000003490000}"/>
    <cellStyle name="Currency [0] 11271" xfId="18514" hidden="1" xr:uid="{00000000-0005-0000-0000-000073480000}"/>
    <cellStyle name="Currency [0] 11272" xfId="18613" hidden="1" xr:uid="{00000000-0005-0000-0000-0000D6480000}"/>
    <cellStyle name="Currency [0] 11273" xfId="18580" hidden="1" xr:uid="{00000000-0005-0000-0000-0000B5480000}"/>
    <cellStyle name="Currency [0] 11274" xfId="18598" hidden="1" xr:uid="{00000000-0005-0000-0000-0000C7480000}"/>
    <cellStyle name="Currency [0] 11275" xfId="18595" hidden="1" xr:uid="{00000000-0005-0000-0000-0000C4480000}"/>
    <cellStyle name="Currency [0] 11276" xfId="18662" hidden="1" xr:uid="{00000000-0005-0000-0000-000007490000}"/>
    <cellStyle name="Currency [0] 11277" xfId="18547" hidden="1" xr:uid="{00000000-0005-0000-0000-000094480000}"/>
    <cellStyle name="Currency [0] 11278" xfId="18647" hidden="1" xr:uid="{00000000-0005-0000-0000-0000F8480000}"/>
    <cellStyle name="Currency [0] 11279" xfId="18669" hidden="1" xr:uid="{00000000-0005-0000-0000-00000E490000}"/>
    <cellStyle name="Currency [0] 1128" xfId="1213" hidden="1" xr:uid="{00000000-0005-0000-0000-0000DE040000}"/>
    <cellStyle name="Currency [0] 11280" xfId="18671" hidden="1" xr:uid="{00000000-0005-0000-0000-000010490000}"/>
    <cellStyle name="Currency [0] 11281" xfId="18599" hidden="1" xr:uid="{00000000-0005-0000-0000-0000C8480000}"/>
    <cellStyle name="Currency [0] 11282" xfId="18631" hidden="1" xr:uid="{00000000-0005-0000-0000-0000E8480000}"/>
    <cellStyle name="Currency [0] 11283" xfId="17761" hidden="1" xr:uid="{00000000-0005-0000-0000-000082450000}"/>
    <cellStyle name="Currency [0] 11284" xfId="18617" hidden="1" xr:uid="{00000000-0005-0000-0000-0000DA480000}"/>
    <cellStyle name="Currency [0] 11285" xfId="18614" hidden="1" xr:uid="{00000000-0005-0000-0000-0000D7480000}"/>
    <cellStyle name="Currency [0] 11286" xfId="18675" hidden="1" xr:uid="{00000000-0005-0000-0000-000014490000}"/>
    <cellStyle name="Currency [0] 11287" xfId="18510" hidden="1" xr:uid="{00000000-0005-0000-0000-00006F480000}"/>
    <cellStyle name="Currency [0] 11288" xfId="18659" hidden="1" xr:uid="{00000000-0005-0000-0000-000004490000}"/>
    <cellStyle name="Currency [0] 11289" xfId="18679" hidden="1" xr:uid="{00000000-0005-0000-0000-000018490000}"/>
    <cellStyle name="Currency [0] 1129" xfId="1250" hidden="1" xr:uid="{00000000-0005-0000-0000-000003050000}"/>
    <cellStyle name="Currency [0] 11290" xfId="18681" hidden="1" xr:uid="{00000000-0005-0000-0000-00001A490000}"/>
    <cellStyle name="Currency [0] 11291" xfId="18618" hidden="1" xr:uid="{00000000-0005-0000-0000-0000DB480000}"/>
    <cellStyle name="Currency [0] 11292" xfId="18646" hidden="1" xr:uid="{00000000-0005-0000-0000-0000F7480000}"/>
    <cellStyle name="Currency [0] 11293" xfId="18606" hidden="1" xr:uid="{00000000-0005-0000-0000-0000CF480000}"/>
    <cellStyle name="Currency [0] 11294" xfId="18635" hidden="1" xr:uid="{00000000-0005-0000-0000-0000EC480000}"/>
    <cellStyle name="Currency [0] 11295" xfId="18632" hidden="1" xr:uid="{00000000-0005-0000-0000-0000E9480000}"/>
    <cellStyle name="Currency [0] 11296" xfId="18685" hidden="1" xr:uid="{00000000-0005-0000-0000-00001E490000}"/>
    <cellStyle name="Currency [0] 11297" xfId="18513" hidden="1" xr:uid="{00000000-0005-0000-0000-000072480000}"/>
    <cellStyle name="Currency [0] 11298" xfId="18672" hidden="1" xr:uid="{00000000-0005-0000-0000-000011490000}"/>
    <cellStyle name="Currency [0] 11299" xfId="18689" hidden="1" xr:uid="{00000000-0005-0000-0000-000022490000}"/>
    <cellStyle name="Currency [0] 113" xfId="172" hidden="1" xr:uid="{00000000-0005-0000-0000-0000CD000000}"/>
    <cellStyle name="Currency [0] 1130" xfId="829" hidden="1" xr:uid="{00000000-0005-0000-0000-00005E030000}"/>
    <cellStyle name="Currency [0] 11300" xfId="18691" hidden="1" xr:uid="{00000000-0005-0000-0000-000024490000}"/>
    <cellStyle name="Currency [0] 11301" xfId="18572" hidden="1" xr:uid="{00000000-0005-0000-0000-0000AD480000}"/>
    <cellStyle name="Currency [0] 11302" xfId="18608" hidden="1" xr:uid="{00000000-0005-0000-0000-0000D1480000}"/>
    <cellStyle name="Currency [0] 11303" xfId="18677" hidden="1" xr:uid="{00000000-0005-0000-0000-000016490000}"/>
    <cellStyle name="Currency [0] 11304" xfId="18665" hidden="1" xr:uid="{00000000-0005-0000-0000-00000A490000}"/>
    <cellStyle name="Currency [0] 11305" xfId="18682" hidden="1" xr:uid="{00000000-0005-0000-0000-00001B490000}"/>
    <cellStyle name="Currency [0] 11306" xfId="18693" hidden="1" xr:uid="{00000000-0005-0000-0000-000026490000}"/>
    <cellStyle name="Currency [0] 11307" xfId="18541" hidden="1" xr:uid="{00000000-0005-0000-0000-00008E480000}"/>
    <cellStyle name="Currency [0] 11308" xfId="18605" hidden="1" xr:uid="{00000000-0005-0000-0000-0000CE480000}"/>
    <cellStyle name="Currency [0] 11309" xfId="18697" hidden="1" xr:uid="{00000000-0005-0000-0000-00002A490000}"/>
    <cellStyle name="Currency [0] 1131" xfId="1240" hidden="1" xr:uid="{00000000-0005-0000-0000-0000F9040000}"/>
    <cellStyle name="Currency [0] 11310" xfId="18699" hidden="1" xr:uid="{00000000-0005-0000-0000-00002C490000}"/>
    <cellStyle name="Currency [0] 11311" xfId="18654" hidden="1" xr:uid="{00000000-0005-0000-0000-0000FF480000}"/>
    <cellStyle name="Currency [0] 11312" xfId="18666" hidden="1" xr:uid="{00000000-0005-0000-0000-00000B490000}"/>
    <cellStyle name="Currency [0] 11313" xfId="18694" hidden="1" xr:uid="{00000000-0005-0000-0000-000027490000}"/>
    <cellStyle name="Currency [0] 11314" xfId="18667" hidden="1" xr:uid="{00000000-0005-0000-0000-00000C490000}"/>
    <cellStyle name="Currency [0] 11315" xfId="18700" hidden="1" xr:uid="{00000000-0005-0000-0000-00002D490000}"/>
    <cellStyle name="Currency [0] 11316" xfId="18702" hidden="1" xr:uid="{00000000-0005-0000-0000-00002F490000}"/>
    <cellStyle name="Currency [0] 11317" xfId="18695" hidden="1" xr:uid="{00000000-0005-0000-0000-000028490000}"/>
    <cellStyle name="Currency [0] 11318" xfId="18641" hidden="1" xr:uid="{00000000-0005-0000-0000-0000F2480000}"/>
    <cellStyle name="Currency [0] 11319" xfId="18704" hidden="1" xr:uid="{00000000-0005-0000-0000-000031490000}"/>
    <cellStyle name="Currency [0] 1132" xfId="1252" hidden="1" xr:uid="{00000000-0005-0000-0000-000005050000}"/>
    <cellStyle name="Currency [0] 11320" xfId="18706" hidden="1" xr:uid="{00000000-0005-0000-0000-000033490000}"/>
    <cellStyle name="Currency [0] 11321" xfId="15335" hidden="1" xr:uid="{00000000-0005-0000-0000-0000083C0000}"/>
    <cellStyle name="Currency [0] 11322" xfId="15339" hidden="1" xr:uid="{00000000-0005-0000-0000-00000C3C0000}"/>
    <cellStyle name="Currency [0] 11323" xfId="15333" hidden="1" xr:uid="{00000000-0005-0000-0000-0000063C0000}"/>
    <cellStyle name="Currency [0] 11324" xfId="15320" hidden="1" xr:uid="{00000000-0005-0000-0000-0000F93B0000}"/>
    <cellStyle name="Currency [0] 11325" xfId="18709" hidden="1" xr:uid="{00000000-0005-0000-0000-000036490000}"/>
    <cellStyle name="Currency [0] 11326" xfId="18715" hidden="1" xr:uid="{00000000-0005-0000-0000-00003C490000}"/>
    <cellStyle name="Currency [0] 11327" xfId="18717" hidden="1" xr:uid="{00000000-0005-0000-0000-00003E490000}"/>
    <cellStyle name="Currency [0] 11328" xfId="15321" hidden="1" xr:uid="{00000000-0005-0000-0000-0000FA3B0000}"/>
    <cellStyle name="Currency [0] 11329" xfId="18711" hidden="1" xr:uid="{00000000-0005-0000-0000-000038490000}"/>
    <cellStyle name="Currency [0] 1133" xfId="1253" hidden="1" xr:uid="{00000000-0005-0000-0000-000006050000}"/>
    <cellStyle name="Currency [0] 11330" xfId="18719" hidden="1" xr:uid="{00000000-0005-0000-0000-000040490000}"/>
    <cellStyle name="Currency [0] 11331" xfId="18721" hidden="1" xr:uid="{00000000-0005-0000-0000-000042490000}"/>
    <cellStyle name="Currency [0] 11332" xfId="18710" hidden="1" xr:uid="{00000000-0005-0000-0000-000037490000}"/>
    <cellStyle name="Currency [0] 11333" xfId="15312" hidden="1" xr:uid="{00000000-0005-0000-0000-0000F13B0000}"/>
    <cellStyle name="Currency [0] 11334" xfId="18732" hidden="1" xr:uid="{00000000-0005-0000-0000-00004D490000}"/>
    <cellStyle name="Currency [0] 11335" xfId="18741" hidden="1" xr:uid="{00000000-0005-0000-0000-000056490000}"/>
    <cellStyle name="Currency [0] 11336" xfId="18752" hidden="1" xr:uid="{00000000-0005-0000-0000-000061490000}"/>
    <cellStyle name="Currency [0] 11337" xfId="18758" hidden="1" xr:uid="{00000000-0005-0000-0000-000067490000}"/>
    <cellStyle name="Currency [0] 11338" xfId="18730" hidden="1" xr:uid="{00000000-0005-0000-0000-00004B490000}"/>
    <cellStyle name="Currency [0] 11339" xfId="18748" hidden="1" xr:uid="{00000000-0005-0000-0000-00005D490000}"/>
    <cellStyle name="Currency [0] 1134" xfId="1191" hidden="1" xr:uid="{00000000-0005-0000-0000-0000C8040000}"/>
    <cellStyle name="Currency [0] 11340" xfId="18770" hidden="1" xr:uid="{00000000-0005-0000-0000-000073490000}"/>
    <cellStyle name="Currency [0] 11341" xfId="18772" hidden="1" xr:uid="{00000000-0005-0000-0000-000075490000}"/>
    <cellStyle name="Currency [0] 11342" xfId="15338" hidden="1" xr:uid="{00000000-0005-0000-0000-00000B3C0000}"/>
    <cellStyle name="Currency [0] 11343" xfId="15313" hidden="1" xr:uid="{00000000-0005-0000-0000-0000F23B0000}"/>
    <cellStyle name="Currency [0] 11344" xfId="18744" hidden="1" xr:uid="{00000000-0005-0000-0000-000059490000}"/>
    <cellStyle name="Currency [0] 11345" xfId="15316" hidden="1" xr:uid="{00000000-0005-0000-0000-0000F53B0000}"/>
    <cellStyle name="Currency [0] 11346" xfId="18733" hidden="1" xr:uid="{00000000-0005-0000-0000-00004E490000}"/>
    <cellStyle name="Currency [0] 11347" xfId="18777" hidden="1" xr:uid="{00000000-0005-0000-0000-00007A490000}"/>
    <cellStyle name="Currency [0] 11348" xfId="18745" hidden="1" xr:uid="{00000000-0005-0000-0000-00005A490000}"/>
    <cellStyle name="Currency [0] 11349" xfId="18753" hidden="1" xr:uid="{00000000-0005-0000-0000-000062490000}"/>
    <cellStyle name="Currency [0] 1135" xfId="1227" hidden="1" xr:uid="{00000000-0005-0000-0000-0000EC040000}"/>
    <cellStyle name="Currency [0] 11350" xfId="18789" hidden="1" xr:uid="{00000000-0005-0000-0000-000086490000}"/>
    <cellStyle name="Currency [0] 11351" xfId="18791" hidden="1" xr:uid="{00000000-0005-0000-0000-000088490000}"/>
    <cellStyle name="Currency [0] 11352" xfId="18747" hidden="1" xr:uid="{00000000-0005-0000-0000-00005C490000}"/>
    <cellStyle name="Currency [0] 11353" xfId="18760" hidden="1" xr:uid="{00000000-0005-0000-0000-000069490000}"/>
    <cellStyle name="Currency [0] 11354" xfId="18765" hidden="1" xr:uid="{00000000-0005-0000-0000-00006E490000}"/>
    <cellStyle name="Currency [0] 11355" xfId="18759" hidden="1" xr:uid="{00000000-0005-0000-0000-000068490000}"/>
    <cellStyle name="Currency [0] 11356" xfId="18807" hidden="1" xr:uid="{00000000-0005-0000-0000-000098490000}"/>
    <cellStyle name="Currency [0] 11357" xfId="18815" hidden="1" xr:uid="{00000000-0005-0000-0000-0000A0490000}"/>
    <cellStyle name="Currency [0] 11358" xfId="18743" hidden="1" xr:uid="{00000000-0005-0000-0000-000058490000}"/>
    <cellStyle name="Currency [0] 11359" xfId="18801" hidden="1" xr:uid="{00000000-0005-0000-0000-000092490000}"/>
    <cellStyle name="Currency [0] 1136" xfId="1207" hidden="1" xr:uid="{00000000-0005-0000-0000-0000D8040000}"/>
    <cellStyle name="Currency [0] 11360" xfId="18824" hidden="1" xr:uid="{00000000-0005-0000-0000-0000A9490000}"/>
    <cellStyle name="Currency [0] 11361" xfId="18826" hidden="1" xr:uid="{00000000-0005-0000-0000-0000AB490000}"/>
    <cellStyle name="Currency [0] 11362" xfId="18726" hidden="1" xr:uid="{00000000-0005-0000-0000-000047490000}"/>
    <cellStyle name="Currency [0] 11363" xfId="18736" hidden="1" xr:uid="{00000000-0005-0000-0000-000051490000}"/>
    <cellStyle name="Currency [0] 11364" xfId="18798" hidden="1" xr:uid="{00000000-0005-0000-0000-00008F490000}"/>
    <cellStyle name="Currency [0] 11365" xfId="18763" hidden="1" xr:uid="{00000000-0005-0000-0000-00006C490000}"/>
    <cellStyle name="Currency [0] 11366" xfId="18713" hidden="1" xr:uid="{00000000-0005-0000-0000-00003A490000}"/>
    <cellStyle name="Currency [0] 11367" xfId="18834" hidden="1" xr:uid="{00000000-0005-0000-0000-0000B3490000}"/>
    <cellStyle name="Currency [0] 11368" xfId="18799" hidden="1" xr:uid="{00000000-0005-0000-0000-000090490000}"/>
    <cellStyle name="Currency [0] 11369" xfId="18810" hidden="1" xr:uid="{00000000-0005-0000-0000-00009B490000}"/>
    <cellStyle name="Currency [0] 1137" xfId="1223" hidden="1" xr:uid="{00000000-0005-0000-0000-0000E8040000}"/>
    <cellStyle name="Currency [0] 11370" xfId="18842" hidden="1" xr:uid="{00000000-0005-0000-0000-0000BB490000}"/>
    <cellStyle name="Currency [0] 11371" xfId="18844" hidden="1" xr:uid="{00000000-0005-0000-0000-0000BD490000}"/>
    <cellStyle name="Currency [0] 11372" xfId="18796" hidden="1" xr:uid="{00000000-0005-0000-0000-00008D490000}"/>
    <cellStyle name="Currency [0] 11373" xfId="18795" hidden="1" xr:uid="{00000000-0005-0000-0000-00008C490000}"/>
    <cellStyle name="Currency [0] 11374" xfId="18785" hidden="1" xr:uid="{00000000-0005-0000-0000-000082490000}"/>
    <cellStyle name="Currency [0] 11375" xfId="18781" hidden="1" xr:uid="{00000000-0005-0000-0000-00007E490000}"/>
    <cellStyle name="Currency [0] 11376" xfId="18783" hidden="1" xr:uid="{00000000-0005-0000-0000-000080490000}"/>
    <cellStyle name="Currency [0] 11377" xfId="18851" hidden="1" xr:uid="{00000000-0005-0000-0000-0000C4490000}"/>
    <cellStyle name="Currency [0] 11378" xfId="15326" hidden="1" xr:uid="{00000000-0005-0000-0000-0000FF3B0000}"/>
    <cellStyle name="Currency [0] 11379" xfId="18829" hidden="1" xr:uid="{00000000-0005-0000-0000-0000AE490000}"/>
    <cellStyle name="Currency [0] 1138" xfId="1225" hidden="1" xr:uid="{00000000-0005-0000-0000-0000EA040000}"/>
    <cellStyle name="Currency [0] 11380" xfId="18857" hidden="1" xr:uid="{00000000-0005-0000-0000-0000CA490000}"/>
    <cellStyle name="Currency [0] 11381" xfId="18859" hidden="1" xr:uid="{00000000-0005-0000-0000-0000CC490000}"/>
    <cellStyle name="Currency [0] 11382" xfId="18734" hidden="1" xr:uid="{00000000-0005-0000-0000-00004F490000}"/>
    <cellStyle name="Currency [0] 11383" xfId="18808" hidden="1" xr:uid="{00000000-0005-0000-0000-000099490000}"/>
    <cellStyle name="Currency [0] 11384" xfId="18764" hidden="1" xr:uid="{00000000-0005-0000-0000-00006D490000}"/>
    <cellStyle name="Currency [0] 11385" xfId="18800" hidden="1" xr:uid="{00000000-0005-0000-0000-000091490000}"/>
    <cellStyle name="Currency [0] 11386" xfId="18804" hidden="1" xr:uid="{00000000-0005-0000-0000-000095490000}"/>
    <cellStyle name="Currency [0] 11387" xfId="18865" hidden="1" xr:uid="{00000000-0005-0000-0000-0000D2490000}"/>
    <cellStyle name="Currency [0] 11388" xfId="15329" hidden="1" xr:uid="{00000000-0005-0000-0000-0000023C0000}"/>
    <cellStyle name="Currency [0] 11389" xfId="18847" hidden="1" xr:uid="{00000000-0005-0000-0000-0000C0490000}"/>
    <cellStyle name="Currency [0] 1139" xfId="1256" hidden="1" xr:uid="{00000000-0005-0000-0000-000009050000}"/>
    <cellStyle name="Currency [0] 11390" xfId="18870" hidden="1" xr:uid="{00000000-0005-0000-0000-0000D7490000}"/>
    <cellStyle name="Currency [0] 11391" xfId="18872" hidden="1" xr:uid="{00000000-0005-0000-0000-0000D9490000}"/>
    <cellStyle name="Currency [0] 11392" xfId="18728" hidden="1" xr:uid="{00000000-0005-0000-0000-000049490000}"/>
    <cellStyle name="Currency [0] 11393" xfId="18827" hidden="1" xr:uid="{00000000-0005-0000-0000-0000AC490000}"/>
    <cellStyle name="Currency [0] 11394" xfId="18794" hidden="1" xr:uid="{00000000-0005-0000-0000-00008B490000}"/>
    <cellStyle name="Currency [0] 11395" xfId="18812" hidden="1" xr:uid="{00000000-0005-0000-0000-00009D490000}"/>
    <cellStyle name="Currency [0] 11396" xfId="18809" hidden="1" xr:uid="{00000000-0005-0000-0000-00009A490000}"/>
    <cellStyle name="Currency [0] 11397" xfId="18876" hidden="1" xr:uid="{00000000-0005-0000-0000-0000DD490000}"/>
    <cellStyle name="Currency [0] 11398" xfId="18761" hidden="1" xr:uid="{00000000-0005-0000-0000-00006A490000}"/>
    <cellStyle name="Currency [0] 11399" xfId="18861" hidden="1" xr:uid="{00000000-0005-0000-0000-0000CE490000}"/>
    <cellStyle name="Currency [0] 114" xfId="159" hidden="1" xr:uid="{00000000-0005-0000-0000-0000C0000000}"/>
    <cellStyle name="Currency [0] 1140" xfId="832" hidden="1" xr:uid="{00000000-0005-0000-0000-000061030000}"/>
    <cellStyle name="Currency [0] 11400" xfId="18883" hidden="1" xr:uid="{00000000-0005-0000-0000-0000E4490000}"/>
    <cellStyle name="Currency [0] 11401" xfId="18885" hidden="1" xr:uid="{00000000-0005-0000-0000-0000E6490000}"/>
    <cellStyle name="Currency [0] 11402" xfId="18813" hidden="1" xr:uid="{00000000-0005-0000-0000-00009E490000}"/>
    <cellStyle name="Currency [0] 11403" xfId="18845" hidden="1" xr:uid="{00000000-0005-0000-0000-0000BE490000}"/>
    <cellStyle name="Currency [0] 11404" xfId="15337" hidden="1" xr:uid="{00000000-0005-0000-0000-00000A3C0000}"/>
    <cellStyle name="Currency [0] 11405" xfId="18831" hidden="1" xr:uid="{00000000-0005-0000-0000-0000B0490000}"/>
    <cellStyle name="Currency [0] 11406" xfId="18828" hidden="1" xr:uid="{00000000-0005-0000-0000-0000AD490000}"/>
    <cellStyle name="Currency [0] 11407" xfId="18889" hidden="1" xr:uid="{00000000-0005-0000-0000-0000EA490000}"/>
    <cellStyle name="Currency [0] 11408" xfId="18724" hidden="1" xr:uid="{00000000-0005-0000-0000-000045490000}"/>
    <cellStyle name="Currency [0] 11409" xfId="18873" hidden="1" xr:uid="{00000000-0005-0000-0000-0000DA490000}"/>
    <cellStyle name="Currency [0] 1141" xfId="1248" hidden="1" xr:uid="{00000000-0005-0000-0000-000001050000}"/>
    <cellStyle name="Currency [0] 11410" xfId="18893" hidden="1" xr:uid="{00000000-0005-0000-0000-0000EE490000}"/>
    <cellStyle name="Currency [0] 11411" xfId="18895" hidden="1" xr:uid="{00000000-0005-0000-0000-0000F0490000}"/>
    <cellStyle name="Currency [0] 11412" xfId="18832" hidden="1" xr:uid="{00000000-0005-0000-0000-0000B1490000}"/>
    <cellStyle name="Currency [0] 11413" xfId="18860" hidden="1" xr:uid="{00000000-0005-0000-0000-0000CD490000}"/>
    <cellStyle name="Currency [0] 11414" xfId="18820" hidden="1" xr:uid="{00000000-0005-0000-0000-0000A5490000}"/>
    <cellStyle name="Currency [0] 11415" xfId="18849" hidden="1" xr:uid="{00000000-0005-0000-0000-0000C2490000}"/>
    <cellStyle name="Currency [0] 11416" xfId="18846" hidden="1" xr:uid="{00000000-0005-0000-0000-0000BF490000}"/>
    <cellStyle name="Currency [0] 11417" xfId="18899" hidden="1" xr:uid="{00000000-0005-0000-0000-0000F4490000}"/>
    <cellStyle name="Currency [0] 11418" xfId="18727" hidden="1" xr:uid="{00000000-0005-0000-0000-000048490000}"/>
    <cellStyle name="Currency [0] 11419" xfId="18886" hidden="1" xr:uid="{00000000-0005-0000-0000-0000E7490000}"/>
    <cellStyle name="Currency [0] 1142" xfId="1258" hidden="1" xr:uid="{00000000-0005-0000-0000-00000B050000}"/>
    <cellStyle name="Currency [0] 11420" xfId="18903" hidden="1" xr:uid="{00000000-0005-0000-0000-0000F8490000}"/>
    <cellStyle name="Currency [0] 11421" xfId="18905" hidden="1" xr:uid="{00000000-0005-0000-0000-0000FA490000}"/>
    <cellStyle name="Currency [0] 11422" xfId="18786" hidden="1" xr:uid="{00000000-0005-0000-0000-000083490000}"/>
    <cellStyle name="Currency [0] 11423" xfId="18822" hidden="1" xr:uid="{00000000-0005-0000-0000-0000A7490000}"/>
    <cellStyle name="Currency [0] 11424" xfId="18891" hidden="1" xr:uid="{00000000-0005-0000-0000-0000EC490000}"/>
    <cellStyle name="Currency [0] 11425" xfId="18879" hidden="1" xr:uid="{00000000-0005-0000-0000-0000E0490000}"/>
    <cellStyle name="Currency [0] 11426" xfId="18896" hidden="1" xr:uid="{00000000-0005-0000-0000-0000F1490000}"/>
    <cellStyle name="Currency [0] 11427" xfId="18907" hidden="1" xr:uid="{00000000-0005-0000-0000-0000FC490000}"/>
    <cellStyle name="Currency [0] 11428" xfId="18755" hidden="1" xr:uid="{00000000-0005-0000-0000-000064490000}"/>
    <cellStyle name="Currency [0] 11429" xfId="18819" hidden="1" xr:uid="{00000000-0005-0000-0000-0000A4490000}"/>
    <cellStyle name="Currency [0] 1143" xfId="1259" hidden="1" xr:uid="{00000000-0005-0000-0000-00000C050000}"/>
    <cellStyle name="Currency [0] 11430" xfId="18911" hidden="1" xr:uid="{00000000-0005-0000-0000-0000004A0000}"/>
    <cellStyle name="Currency [0] 11431" xfId="18913" hidden="1" xr:uid="{00000000-0005-0000-0000-0000024A0000}"/>
    <cellStyle name="Currency [0] 11432" xfId="18868" hidden="1" xr:uid="{00000000-0005-0000-0000-0000D5490000}"/>
    <cellStyle name="Currency [0] 11433" xfId="18880" hidden="1" xr:uid="{00000000-0005-0000-0000-0000E1490000}"/>
    <cellStyle name="Currency [0] 11434" xfId="18908" hidden="1" xr:uid="{00000000-0005-0000-0000-0000FD490000}"/>
    <cellStyle name="Currency [0] 11435" xfId="18881" hidden="1" xr:uid="{00000000-0005-0000-0000-0000E2490000}"/>
    <cellStyle name="Currency [0] 11436" xfId="18914" hidden="1" xr:uid="{00000000-0005-0000-0000-0000034A0000}"/>
    <cellStyle name="Currency [0] 11437" xfId="18916" hidden="1" xr:uid="{00000000-0005-0000-0000-0000054A0000}"/>
    <cellStyle name="Currency [0] 11438" xfId="18909" hidden="1" xr:uid="{00000000-0005-0000-0000-0000FE490000}"/>
    <cellStyle name="Currency [0] 11439" xfId="18855" hidden="1" xr:uid="{00000000-0005-0000-0000-0000C8490000}"/>
    <cellStyle name="Currency [0] 1144" xfId="1187" hidden="1" xr:uid="{00000000-0005-0000-0000-0000C4040000}"/>
    <cellStyle name="Currency [0] 11440" xfId="18918" hidden="1" xr:uid="{00000000-0005-0000-0000-0000074A0000}"/>
    <cellStyle name="Currency [0] 11441" xfId="18920" hidden="1" xr:uid="{00000000-0005-0000-0000-0000094A0000}"/>
    <cellStyle name="Currency [0] 11442" xfId="18977" hidden="1" xr:uid="{00000000-0005-0000-0000-0000424A0000}"/>
    <cellStyle name="Currency [0] 11443" xfId="18996" hidden="1" xr:uid="{00000000-0005-0000-0000-0000554A0000}"/>
    <cellStyle name="Currency [0] 11444" xfId="19003" hidden="1" xr:uid="{00000000-0005-0000-0000-00005C4A0000}"/>
    <cellStyle name="Currency [0] 11445" xfId="19010" hidden="1" xr:uid="{00000000-0005-0000-0000-0000634A0000}"/>
    <cellStyle name="Currency [0] 11446" xfId="19015" hidden="1" xr:uid="{00000000-0005-0000-0000-0000684A0000}"/>
    <cellStyle name="Currency [0] 11447" xfId="18994" hidden="1" xr:uid="{00000000-0005-0000-0000-0000534A0000}"/>
    <cellStyle name="Currency [0] 11448" xfId="19005" hidden="1" xr:uid="{00000000-0005-0000-0000-00005E4A0000}"/>
    <cellStyle name="Currency [0] 11449" xfId="19019" hidden="1" xr:uid="{00000000-0005-0000-0000-00006C4A0000}"/>
    <cellStyle name="Currency [0] 1145" xfId="1238" hidden="1" xr:uid="{00000000-0005-0000-0000-0000F7040000}"/>
    <cellStyle name="Currency [0] 11450" xfId="19021" hidden="1" xr:uid="{00000000-0005-0000-0000-00006E4A0000}"/>
    <cellStyle name="Currency [0] 11451" xfId="19004" hidden="1" xr:uid="{00000000-0005-0000-0000-00005D4A0000}"/>
    <cellStyle name="Currency [0] 11452" xfId="18978" hidden="1" xr:uid="{00000000-0005-0000-0000-0000434A0000}"/>
    <cellStyle name="Currency [0] 11453" xfId="19032" hidden="1" xr:uid="{00000000-0005-0000-0000-0000794A0000}"/>
    <cellStyle name="Currency [0] 11454" xfId="19041" hidden="1" xr:uid="{00000000-0005-0000-0000-0000824A0000}"/>
    <cellStyle name="Currency [0] 11455" xfId="19052" hidden="1" xr:uid="{00000000-0005-0000-0000-00008D4A0000}"/>
    <cellStyle name="Currency [0] 11456" xfId="19058" hidden="1" xr:uid="{00000000-0005-0000-0000-0000934A0000}"/>
    <cellStyle name="Currency [0] 11457" xfId="19030" hidden="1" xr:uid="{00000000-0005-0000-0000-0000774A0000}"/>
    <cellStyle name="Currency [0] 11458" xfId="19048" hidden="1" xr:uid="{00000000-0005-0000-0000-0000894A0000}"/>
    <cellStyle name="Currency [0] 11459" xfId="19070" hidden="1" xr:uid="{00000000-0005-0000-0000-00009F4A0000}"/>
    <cellStyle name="Currency [0] 1146" xfId="1218" hidden="1" xr:uid="{00000000-0005-0000-0000-0000E3040000}"/>
    <cellStyle name="Currency [0] 11460" xfId="19072" hidden="1" xr:uid="{00000000-0005-0000-0000-0000A14A0000}"/>
    <cellStyle name="Currency [0] 11461" xfId="19000" hidden="1" xr:uid="{00000000-0005-0000-0000-0000594A0000}"/>
    <cellStyle name="Currency [0] 11462" xfId="18984" hidden="1" xr:uid="{00000000-0005-0000-0000-0000494A0000}"/>
    <cellStyle name="Currency [0] 11463" xfId="19044" hidden="1" xr:uid="{00000000-0005-0000-0000-0000854A0000}"/>
    <cellStyle name="Currency [0] 11464" xfId="18989" hidden="1" xr:uid="{00000000-0005-0000-0000-00004E4A0000}"/>
    <cellStyle name="Currency [0] 11465" xfId="19033" hidden="1" xr:uid="{00000000-0005-0000-0000-00007A4A0000}"/>
    <cellStyle name="Currency [0] 11466" xfId="19077" hidden="1" xr:uid="{00000000-0005-0000-0000-0000A64A0000}"/>
    <cellStyle name="Currency [0] 11467" xfId="19045" hidden="1" xr:uid="{00000000-0005-0000-0000-0000864A0000}"/>
    <cellStyle name="Currency [0] 11468" xfId="19053" hidden="1" xr:uid="{00000000-0005-0000-0000-00008E4A0000}"/>
    <cellStyle name="Currency [0] 11469" xfId="19089" hidden="1" xr:uid="{00000000-0005-0000-0000-0000B24A0000}"/>
    <cellStyle name="Currency [0] 1147" xfId="1230" hidden="1" xr:uid="{00000000-0005-0000-0000-0000EF040000}"/>
    <cellStyle name="Currency [0] 11470" xfId="19091" hidden="1" xr:uid="{00000000-0005-0000-0000-0000B44A0000}"/>
    <cellStyle name="Currency [0] 11471" xfId="19047" hidden="1" xr:uid="{00000000-0005-0000-0000-0000884A0000}"/>
    <cellStyle name="Currency [0] 11472" xfId="19060" hidden="1" xr:uid="{00000000-0005-0000-0000-0000954A0000}"/>
    <cellStyle name="Currency [0] 11473" xfId="19065" hidden="1" xr:uid="{00000000-0005-0000-0000-00009A4A0000}"/>
    <cellStyle name="Currency [0] 11474" xfId="19059" hidden="1" xr:uid="{00000000-0005-0000-0000-0000944A0000}"/>
    <cellStyle name="Currency [0] 11475" xfId="19107" hidden="1" xr:uid="{00000000-0005-0000-0000-0000C44A0000}"/>
    <cellStyle name="Currency [0] 11476" xfId="19115" hidden="1" xr:uid="{00000000-0005-0000-0000-0000CC4A0000}"/>
    <cellStyle name="Currency [0] 11477" xfId="19043" hidden="1" xr:uid="{00000000-0005-0000-0000-0000844A0000}"/>
    <cellStyle name="Currency [0] 11478" xfId="19101" hidden="1" xr:uid="{00000000-0005-0000-0000-0000BE4A0000}"/>
    <cellStyle name="Currency [0] 11479" xfId="19124" hidden="1" xr:uid="{00000000-0005-0000-0000-0000D54A0000}"/>
    <cellStyle name="Currency [0] 1148" xfId="1228" hidden="1" xr:uid="{00000000-0005-0000-0000-0000ED040000}"/>
    <cellStyle name="Currency [0] 11480" xfId="19126" hidden="1" xr:uid="{00000000-0005-0000-0000-0000D74A0000}"/>
    <cellStyle name="Currency [0] 11481" xfId="19026" hidden="1" xr:uid="{00000000-0005-0000-0000-0000734A0000}"/>
    <cellStyle name="Currency [0] 11482" xfId="19036" hidden="1" xr:uid="{00000000-0005-0000-0000-00007D4A0000}"/>
    <cellStyle name="Currency [0] 11483" xfId="19098" hidden="1" xr:uid="{00000000-0005-0000-0000-0000BB4A0000}"/>
    <cellStyle name="Currency [0] 11484" xfId="19063" hidden="1" xr:uid="{00000000-0005-0000-0000-0000984A0000}"/>
    <cellStyle name="Currency [0] 11485" xfId="19008" hidden="1" xr:uid="{00000000-0005-0000-0000-0000614A0000}"/>
    <cellStyle name="Currency [0] 11486" xfId="19134" hidden="1" xr:uid="{00000000-0005-0000-0000-0000DF4A0000}"/>
    <cellStyle name="Currency [0] 11487" xfId="19099" hidden="1" xr:uid="{00000000-0005-0000-0000-0000BC4A0000}"/>
    <cellStyle name="Currency [0] 11488" xfId="19110" hidden="1" xr:uid="{00000000-0005-0000-0000-0000C74A0000}"/>
    <cellStyle name="Currency [0] 11489" xfId="19142" hidden="1" xr:uid="{00000000-0005-0000-0000-0000E74A0000}"/>
    <cellStyle name="Currency [0] 1149" xfId="1261" hidden="1" xr:uid="{00000000-0005-0000-0000-00000E050000}"/>
    <cellStyle name="Currency [0] 11490" xfId="19144" hidden="1" xr:uid="{00000000-0005-0000-0000-0000E94A0000}"/>
    <cellStyle name="Currency [0] 11491" xfId="19096" hidden="1" xr:uid="{00000000-0005-0000-0000-0000B94A0000}"/>
    <cellStyle name="Currency [0] 11492" xfId="19095" hidden="1" xr:uid="{00000000-0005-0000-0000-0000B84A0000}"/>
    <cellStyle name="Currency [0] 11493" xfId="19085" hidden="1" xr:uid="{00000000-0005-0000-0000-0000AE4A0000}"/>
    <cellStyle name="Currency [0] 11494" xfId="19081" hidden="1" xr:uid="{00000000-0005-0000-0000-0000AA4A0000}"/>
    <cellStyle name="Currency [0] 11495" xfId="19083" hidden="1" xr:uid="{00000000-0005-0000-0000-0000AC4A0000}"/>
    <cellStyle name="Currency [0] 11496" xfId="19151" hidden="1" xr:uid="{00000000-0005-0000-0000-0000F04A0000}"/>
    <cellStyle name="Currency [0] 11497" xfId="18986" hidden="1" xr:uid="{00000000-0005-0000-0000-00004B4A0000}"/>
    <cellStyle name="Currency [0] 11498" xfId="19129" hidden="1" xr:uid="{00000000-0005-0000-0000-0000DA4A0000}"/>
    <cellStyle name="Currency [0] 11499" xfId="19157" hidden="1" xr:uid="{00000000-0005-0000-0000-0000F64A0000}"/>
    <cellStyle name="Currency [0] 115" xfId="176" hidden="1" xr:uid="{00000000-0005-0000-0000-0000D1000000}"/>
    <cellStyle name="Currency [0] 1150" xfId="1205" hidden="1" xr:uid="{00000000-0005-0000-0000-0000D6040000}"/>
    <cellStyle name="Currency [0] 11500" xfId="19159" hidden="1" xr:uid="{00000000-0005-0000-0000-0000F84A0000}"/>
    <cellStyle name="Currency [0] 11501" xfId="19034" hidden="1" xr:uid="{00000000-0005-0000-0000-00007B4A0000}"/>
    <cellStyle name="Currency [0] 11502" xfId="19108" hidden="1" xr:uid="{00000000-0005-0000-0000-0000C54A0000}"/>
    <cellStyle name="Currency [0] 11503" xfId="19064" hidden="1" xr:uid="{00000000-0005-0000-0000-0000994A0000}"/>
    <cellStyle name="Currency [0] 11504" xfId="19100" hidden="1" xr:uid="{00000000-0005-0000-0000-0000BD4A0000}"/>
    <cellStyle name="Currency [0] 11505" xfId="19104" hidden="1" xr:uid="{00000000-0005-0000-0000-0000C14A0000}"/>
    <cellStyle name="Currency [0] 11506" xfId="19165" hidden="1" xr:uid="{00000000-0005-0000-0000-0000FE4A0000}"/>
    <cellStyle name="Currency [0] 11507" xfId="18981" hidden="1" xr:uid="{00000000-0005-0000-0000-0000464A0000}"/>
    <cellStyle name="Currency [0] 11508" xfId="19147" hidden="1" xr:uid="{00000000-0005-0000-0000-0000EC4A0000}"/>
    <cellStyle name="Currency [0] 11509" xfId="19170" hidden="1" xr:uid="{00000000-0005-0000-0000-0000034B0000}"/>
    <cellStyle name="Currency [0] 1151" xfId="1255" hidden="1" xr:uid="{00000000-0005-0000-0000-000008050000}"/>
    <cellStyle name="Currency [0] 11510" xfId="19172" hidden="1" xr:uid="{00000000-0005-0000-0000-0000054B0000}"/>
    <cellStyle name="Currency [0] 11511" xfId="19028" hidden="1" xr:uid="{00000000-0005-0000-0000-0000754A0000}"/>
    <cellStyle name="Currency [0] 11512" xfId="19127" hidden="1" xr:uid="{00000000-0005-0000-0000-0000D84A0000}"/>
    <cellStyle name="Currency [0] 11513" xfId="19094" hidden="1" xr:uid="{00000000-0005-0000-0000-0000B74A0000}"/>
    <cellStyle name="Currency [0] 11514" xfId="19112" hidden="1" xr:uid="{00000000-0005-0000-0000-0000C94A0000}"/>
    <cellStyle name="Currency [0] 11515" xfId="19109" hidden="1" xr:uid="{00000000-0005-0000-0000-0000C64A0000}"/>
    <cellStyle name="Currency [0] 11516" xfId="19176" hidden="1" xr:uid="{00000000-0005-0000-0000-0000094B0000}"/>
    <cellStyle name="Currency [0] 11517" xfId="19061" hidden="1" xr:uid="{00000000-0005-0000-0000-0000964A0000}"/>
    <cellStyle name="Currency [0] 11518" xfId="19161" hidden="1" xr:uid="{00000000-0005-0000-0000-0000FA4A0000}"/>
    <cellStyle name="Currency [0] 11519" xfId="19183" hidden="1" xr:uid="{00000000-0005-0000-0000-0000104B0000}"/>
    <cellStyle name="Currency [0] 1152" xfId="1265" hidden="1" xr:uid="{00000000-0005-0000-0000-000012050000}"/>
    <cellStyle name="Currency [0] 11520" xfId="19185" hidden="1" xr:uid="{00000000-0005-0000-0000-0000124B0000}"/>
    <cellStyle name="Currency [0] 11521" xfId="19113" hidden="1" xr:uid="{00000000-0005-0000-0000-0000CA4A0000}"/>
    <cellStyle name="Currency [0] 11522" xfId="19145" hidden="1" xr:uid="{00000000-0005-0000-0000-0000EA4A0000}"/>
    <cellStyle name="Currency [0] 11523" xfId="18997" hidden="1" xr:uid="{00000000-0005-0000-0000-0000564A0000}"/>
    <cellStyle name="Currency [0] 11524" xfId="19131" hidden="1" xr:uid="{00000000-0005-0000-0000-0000DC4A0000}"/>
    <cellStyle name="Currency [0] 11525" xfId="19128" hidden="1" xr:uid="{00000000-0005-0000-0000-0000D94A0000}"/>
    <cellStyle name="Currency [0] 11526" xfId="19189" hidden="1" xr:uid="{00000000-0005-0000-0000-0000164B0000}"/>
    <cellStyle name="Currency [0] 11527" xfId="19024" hidden="1" xr:uid="{00000000-0005-0000-0000-0000714A0000}"/>
    <cellStyle name="Currency [0] 11528" xfId="19173" hidden="1" xr:uid="{00000000-0005-0000-0000-0000064B0000}"/>
    <cellStyle name="Currency [0] 11529" xfId="19193" hidden="1" xr:uid="{00000000-0005-0000-0000-00001A4B0000}"/>
    <cellStyle name="Currency [0] 1153" xfId="1266" hidden="1" xr:uid="{00000000-0005-0000-0000-000013050000}"/>
    <cellStyle name="Currency [0] 11530" xfId="19195" hidden="1" xr:uid="{00000000-0005-0000-0000-00001C4B0000}"/>
    <cellStyle name="Currency [0] 11531" xfId="19132" hidden="1" xr:uid="{00000000-0005-0000-0000-0000DD4A0000}"/>
    <cellStyle name="Currency [0] 11532" xfId="19160" hidden="1" xr:uid="{00000000-0005-0000-0000-0000F94A0000}"/>
    <cellStyle name="Currency [0] 11533" xfId="19120" hidden="1" xr:uid="{00000000-0005-0000-0000-0000D14A0000}"/>
    <cellStyle name="Currency [0] 11534" xfId="19149" hidden="1" xr:uid="{00000000-0005-0000-0000-0000EE4A0000}"/>
    <cellStyle name="Currency [0] 11535" xfId="19146" hidden="1" xr:uid="{00000000-0005-0000-0000-0000EB4A0000}"/>
    <cellStyle name="Currency [0] 11536" xfId="19199" hidden="1" xr:uid="{00000000-0005-0000-0000-0000204B0000}"/>
    <cellStyle name="Currency [0] 11537" xfId="19027" hidden="1" xr:uid="{00000000-0005-0000-0000-0000744A0000}"/>
    <cellStyle name="Currency [0] 11538" xfId="19186" hidden="1" xr:uid="{00000000-0005-0000-0000-0000134B0000}"/>
    <cellStyle name="Currency [0] 11539" xfId="19203" hidden="1" xr:uid="{00000000-0005-0000-0000-0000244B0000}"/>
    <cellStyle name="Currency [0] 1154" xfId="1231" hidden="1" xr:uid="{00000000-0005-0000-0000-0000F0040000}"/>
    <cellStyle name="Currency [0] 11540" xfId="19205" hidden="1" xr:uid="{00000000-0005-0000-0000-0000264B0000}"/>
    <cellStyle name="Currency [0] 11541" xfId="19086" hidden="1" xr:uid="{00000000-0005-0000-0000-0000AF4A0000}"/>
    <cellStyle name="Currency [0] 11542" xfId="19122" hidden="1" xr:uid="{00000000-0005-0000-0000-0000D34A0000}"/>
    <cellStyle name="Currency [0] 11543" xfId="19191" hidden="1" xr:uid="{00000000-0005-0000-0000-0000184B0000}"/>
    <cellStyle name="Currency [0] 11544" xfId="19179" hidden="1" xr:uid="{00000000-0005-0000-0000-00000C4B0000}"/>
    <cellStyle name="Currency [0] 11545" xfId="19196" hidden="1" xr:uid="{00000000-0005-0000-0000-00001D4B0000}"/>
    <cellStyle name="Currency [0] 11546" xfId="19207" hidden="1" xr:uid="{00000000-0005-0000-0000-0000284B0000}"/>
    <cellStyle name="Currency [0] 11547" xfId="19055" hidden="1" xr:uid="{00000000-0005-0000-0000-0000904A0000}"/>
    <cellStyle name="Currency [0] 11548" xfId="19119" hidden="1" xr:uid="{00000000-0005-0000-0000-0000D04A0000}"/>
    <cellStyle name="Currency [0] 11549" xfId="19211" hidden="1" xr:uid="{00000000-0005-0000-0000-00002C4B0000}"/>
    <cellStyle name="Currency [0] 1155" xfId="1246" hidden="1" xr:uid="{00000000-0005-0000-0000-0000FF040000}"/>
    <cellStyle name="Currency [0] 11550" xfId="19213" hidden="1" xr:uid="{00000000-0005-0000-0000-00002E4B0000}"/>
    <cellStyle name="Currency [0] 11551" xfId="19168" hidden="1" xr:uid="{00000000-0005-0000-0000-0000014B0000}"/>
    <cellStyle name="Currency [0] 11552" xfId="19180" hidden="1" xr:uid="{00000000-0005-0000-0000-00000D4B0000}"/>
    <cellStyle name="Currency [0] 11553" xfId="19208" hidden="1" xr:uid="{00000000-0005-0000-0000-0000294B0000}"/>
    <cellStyle name="Currency [0] 11554" xfId="19181" hidden="1" xr:uid="{00000000-0005-0000-0000-00000E4B0000}"/>
    <cellStyle name="Currency [0] 11555" xfId="19214" hidden="1" xr:uid="{00000000-0005-0000-0000-00002F4B0000}"/>
    <cellStyle name="Currency [0] 11556" xfId="19216" hidden="1" xr:uid="{00000000-0005-0000-0000-0000314B0000}"/>
    <cellStyle name="Currency [0] 11557" xfId="19209" hidden="1" xr:uid="{00000000-0005-0000-0000-00002A4B0000}"/>
    <cellStyle name="Currency [0] 11558" xfId="19155" hidden="1" xr:uid="{00000000-0005-0000-0000-0000F44A0000}"/>
    <cellStyle name="Currency [0] 11559" xfId="19219" hidden="1" xr:uid="{00000000-0005-0000-0000-0000344B0000}"/>
    <cellStyle name="Currency [0] 1156" xfId="812" hidden="1" xr:uid="{00000000-0005-0000-0000-00004D030000}"/>
    <cellStyle name="Currency [0] 11560" xfId="19221" hidden="1" xr:uid="{00000000-0005-0000-0000-0000364B0000}"/>
    <cellStyle name="Currency [0] 11561" xfId="18938" hidden="1" xr:uid="{00000000-0005-0000-0000-00001B4A0000}"/>
    <cellStyle name="Currency [0] 11562" xfId="18960" hidden="1" xr:uid="{00000000-0005-0000-0000-0000314A0000}"/>
    <cellStyle name="Currency [0] 11563" xfId="19225" hidden="1" xr:uid="{00000000-0005-0000-0000-00003A4B0000}"/>
    <cellStyle name="Currency [0] 11564" xfId="19232" hidden="1" xr:uid="{00000000-0005-0000-0000-0000414B0000}"/>
    <cellStyle name="Currency [0] 11565" xfId="19234" hidden="1" xr:uid="{00000000-0005-0000-0000-0000434B0000}"/>
    <cellStyle name="Currency [0] 11566" xfId="18925" hidden="1" xr:uid="{00000000-0005-0000-0000-00000E4A0000}"/>
    <cellStyle name="Currency [0] 11567" xfId="19228" hidden="1" xr:uid="{00000000-0005-0000-0000-00003D4B0000}"/>
    <cellStyle name="Currency [0] 11568" xfId="19237" hidden="1" xr:uid="{00000000-0005-0000-0000-0000464B0000}"/>
    <cellStyle name="Currency [0] 11569" xfId="19239" hidden="1" xr:uid="{00000000-0005-0000-0000-0000484B0000}"/>
    <cellStyle name="Currency [0] 1157" xfId="1241" hidden="1" xr:uid="{00000000-0005-0000-0000-0000FA040000}"/>
    <cellStyle name="Currency [0] 11570" xfId="19227" hidden="1" xr:uid="{00000000-0005-0000-0000-00003C4B0000}"/>
    <cellStyle name="Currency [0] 11571" xfId="18937" hidden="1" xr:uid="{00000000-0005-0000-0000-00001A4A0000}"/>
    <cellStyle name="Currency [0] 11572" xfId="19250" hidden="1" xr:uid="{00000000-0005-0000-0000-0000534B0000}"/>
    <cellStyle name="Currency [0] 11573" xfId="19259" hidden="1" xr:uid="{00000000-0005-0000-0000-00005C4B0000}"/>
    <cellStyle name="Currency [0] 11574" xfId="19270" hidden="1" xr:uid="{00000000-0005-0000-0000-0000674B0000}"/>
    <cellStyle name="Currency [0] 11575" xfId="19276" hidden="1" xr:uid="{00000000-0005-0000-0000-00006D4B0000}"/>
    <cellStyle name="Currency [0] 11576" xfId="19248" hidden="1" xr:uid="{00000000-0005-0000-0000-0000514B0000}"/>
    <cellStyle name="Currency [0] 11577" xfId="19266" hidden="1" xr:uid="{00000000-0005-0000-0000-0000634B0000}"/>
    <cellStyle name="Currency [0] 11578" xfId="19288" hidden="1" xr:uid="{00000000-0005-0000-0000-0000794B0000}"/>
    <cellStyle name="Currency [0] 11579" xfId="19290" hidden="1" xr:uid="{00000000-0005-0000-0000-00007B4B0000}"/>
    <cellStyle name="Currency [0] 1158" xfId="1239" hidden="1" xr:uid="{00000000-0005-0000-0000-0000F8040000}"/>
    <cellStyle name="Currency [0] 11580" xfId="19222" hidden="1" xr:uid="{00000000-0005-0000-0000-0000374B0000}"/>
    <cellStyle name="Currency [0] 11581" xfId="18933" hidden="1" xr:uid="{00000000-0005-0000-0000-0000164A0000}"/>
    <cellStyle name="Currency [0] 11582" xfId="19262" hidden="1" xr:uid="{00000000-0005-0000-0000-00005F4B0000}"/>
    <cellStyle name="Currency [0] 11583" xfId="18929" hidden="1" xr:uid="{00000000-0005-0000-0000-0000124A0000}"/>
    <cellStyle name="Currency [0] 11584" xfId="19251" hidden="1" xr:uid="{00000000-0005-0000-0000-0000544B0000}"/>
    <cellStyle name="Currency [0] 11585" xfId="19295" hidden="1" xr:uid="{00000000-0005-0000-0000-0000804B0000}"/>
    <cellStyle name="Currency [0] 11586" xfId="19263" hidden="1" xr:uid="{00000000-0005-0000-0000-0000604B0000}"/>
    <cellStyle name="Currency [0] 11587" xfId="19271" hidden="1" xr:uid="{00000000-0005-0000-0000-0000684B0000}"/>
    <cellStyle name="Currency [0] 11588" xfId="19307" hidden="1" xr:uid="{00000000-0005-0000-0000-00008C4B0000}"/>
    <cellStyle name="Currency [0] 11589" xfId="19309" hidden="1" xr:uid="{00000000-0005-0000-0000-00008E4B0000}"/>
    <cellStyle name="Currency [0] 1159" xfId="1268" hidden="1" xr:uid="{00000000-0005-0000-0000-000015050000}"/>
    <cellStyle name="Currency [0] 11590" xfId="19265" hidden="1" xr:uid="{00000000-0005-0000-0000-0000624B0000}"/>
    <cellStyle name="Currency [0] 11591" xfId="19278" hidden="1" xr:uid="{00000000-0005-0000-0000-00006F4B0000}"/>
    <cellStyle name="Currency [0] 11592" xfId="19283" hidden="1" xr:uid="{00000000-0005-0000-0000-0000744B0000}"/>
    <cellStyle name="Currency [0] 11593" xfId="19277" hidden="1" xr:uid="{00000000-0005-0000-0000-00006E4B0000}"/>
    <cellStyle name="Currency [0] 11594" xfId="19325" hidden="1" xr:uid="{00000000-0005-0000-0000-00009E4B0000}"/>
    <cellStyle name="Currency [0] 11595" xfId="19333" hidden="1" xr:uid="{00000000-0005-0000-0000-0000A64B0000}"/>
    <cellStyle name="Currency [0] 11596" xfId="19261" hidden="1" xr:uid="{00000000-0005-0000-0000-00005E4B0000}"/>
    <cellStyle name="Currency [0] 11597" xfId="19319" hidden="1" xr:uid="{00000000-0005-0000-0000-0000984B0000}"/>
    <cellStyle name="Currency [0] 11598" xfId="19342" hidden="1" xr:uid="{00000000-0005-0000-0000-0000AF4B0000}"/>
    <cellStyle name="Currency [0] 11599" xfId="19344" hidden="1" xr:uid="{00000000-0005-0000-0000-0000B14B0000}"/>
    <cellStyle name="Currency [0] 116" xfId="177" hidden="1" xr:uid="{00000000-0005-0000-0000-0000D2000000}"/>
    <cellStyle name="Currency [0] 1160" xfId="1184" hidden="1" xr:uid="{00000000-0005-0000-0000-0000C1040000}"/>
    <cellStyle name="Currency [0] 11600" xfId="19244" hidden="1" xr:uid="{00000000-0005-0000-0000-00004D4B0000}"/>
    <cellStyle name="Currency [0] 11601" xfId="19254" hidden="1" xr:uid="{00000000-0005-0000-0000-0000574B0000}"/>
    <cellStyle name="Currency [0] 11602" xfId="19316" hidden="1" xr:uid="{00000000-0005-0000-0000-0000954B0000}"/>
    <cellStyle name="Currency [0] 11603" xfId="19281" hidden="1" xr:uid="{00000000-0005-0000-0000-0000724B0000}"/>
    <cellStyle name="Currency [0] 11604" xfId="19230" hidden="1" xr:uid="{00000000-0005-0000-0000-00003F4B0000}"/>
    <cellStyle name="Currency [0] 11605" xfId="19352" hidden="1" xr:uid="{00000000-0005-0000-0000-0000B94B0000}"/>
    <cellStyle name="Currency [0] 11606" xfId="19317" hidden="1" xr:uid="{00000000-0005-0000-0000-0000964B0000}"/>
    <cellStyle name="Currency [0] 11607" xfId="19328" hidden="1" xr:uid="{00000000-0005-0000-0000-0000A14B0000}"/>
    <cellStyle name="Currency [0] 11608" xfId="19360" hidden="1" xr:uid="{00000000-0005-0000-0000-0000C14B0000}"/>
    <cellStyle name="Currency [0] 11609" xfId="19362" hidden="1" xr:uid="{00000000-0005-0000-0000-0000C34B0000}"/>
    <cellStyle name="Currency [0] 1161" xfId="1260" hidden="1" xr:uid="{00000000-0005-0000-0000-00000D050000}"/>
    <cellStyle name="Currency [0] 11610" xfId="19314" hidden="1" xr:uid="{00000000-0005-0000-0000-0000934B0000}"/>
    <cellStyle name="Currency [0] 11611" xfId="19313" hidden="1" xr:uid="{00000000-0005-0000-0000-0000924B0000}"/>
    <cellStyle name="Currency [0] 11612" xfId="19303" hidden="1" xr:uid="{00000000-0005-0000-0000-0000884B0000}"/>
    <cellStyle name="Currency [0] 11613" xfId="19299" hidden="1" xr:uid="{00000000-0005-0000-0000-0000844B0000}"/>
    <cellStyle name="Currency [0] 11614" xfId="19301" hidden="1" xr:uid="{00000000-0005-0000-0000-0000864B0000}"/>
    <cellStyle name="Currency [0] 11615" xfId="19369" hidden="1" xr:uid="{00000000-0005-0000-0000-0000CA4B0000}"/>
    <cellStyle name="Currency [0] 11616" xfId="18931" hidden="1" xr:uid="{00000000-0005-0000-0000-0000144A0000}"/>
    <cellStyle name="Currency [0] 11617" xfId="19347" hidden="1" xr:uid="{00000000-0005-0000-0000-0000B44B0000}"/>
    <cellStyle name="Currency [0] 11618" xfId="19375" hidden="1" xr:uid="{00000000-0005-0000-0000-0000D04B0000}"/>
    <cellStyle name="Currency [0] 11619" xfId="19377" hidden="1" xr:uid="{00000000-0005-0000-0000-0000D24B0000}"/>
    <cellStyle name="Currency [0] 1162" xfId="1270" hidden="1" xr:uid="{00000000-0005-0000-0000-000017050000}"/>
    <cellStyle name="Currency [0] 11620" xfId="19252" hidden="1" xr:uid="{00000000-0005-0000-0000-0000554B0000}"/>
    <cellStyle name="Currency [0] 11621" xfId="19326" hidden="1" xr:uid="{00000000-0005-0000-0000-00009F4B0000}"/>
    <cellStyle name="Currency [0] 11622" xfId="19282" hidden="1" xr:uid="{00000000-0005-0000-0000-0000734B0000}"/>
    <cellStyle name="Currency [0] 11623" xfId="19318" hidden="1" xr:uid="{00000000-0005-0000-0000-0000974B0000}"/>
    <cellStyle name="Currency [0] 11624" xfId="19322" hidden="1" xr:uid="{00000000-0005-0000-0000-00009B4B0000}"/>
    <cellStyle name="Currency [0] 11625" xfId="19383" hidden="1" xr:uid="{00000000-0005-0000-0000-0000D84B0000}"/>
    <cellStyle name="Currency [0] 11626" xfId="18966" hidden="1" xr:uid="{00000000-0005-0000-0000-0000374A0000}"/>
    <cellStyle name="Currency [0] 11627" xfId="19365" hidden="1" xr:uid="{00000000-0005-0000-0000-0000C64B0000}"/>
    <cellStyle name="Currency [0] 11628" xfId="19388" hidden="1" xr:uid="{00000000-0005-0000-0000-0000DD4B0000}"/>
    <cellStyle name="Currency [0] 11629" xfId="19390" hidden="1" xr:uid="{00000000-0005-0000-0000-0000DF4B0000}"/>
    <cellStyle name="Currency [0] 1163" xfId="1271" hidden="1" xr:uid="{00000000-0005-0000-0000-000018050000}"/>
    <cellStyle name="Currency [0] 11630" xfId="19246" hidden="1" xr:uid="{00000000-0005-0000-0000-00004F4B0000}"/>
    <cellStyle name="Currency [0] 11631" xfId="19345" hidden="1" xr:uid="{00000000-0005-0000-0000-0000B24B0000}"/>
    <cellStyle name="Currency [0] 11632" xfId="19312" hidden="1" xr:uid="{00000000-0005-0000-0000-0000914B0000}"/>
    <cellStyle name="Currency [0] 11633" xfId="19330" hidden="1" xr:uid="{00000000-0005-0000-0000-0000A34B0000}"/>
    <cellStyle name="Currency [0] 11634" xfId="19327" hidden="1" xr:uid="{00000000-0005-0000-0000-0000A04B0000}"/>
    <cellStyle name="Currency [0] 11635" xfId="19394" hidden="1" xr:uid="{00000000-0005-0000-0000-0000E34B0000}"/>
    <cellStyle name="Currency [0] 11636" xfId="19279" hidden="1" xr:uid="{00000000-0005-0000-0000-0000704B0000}"/>
    <cellStyle name="Currency [0] 11637" xfId="19379" hidden="1" xr:uid="{00000000-0005-0000-0000-0000D44B0000}"/>
    <cellStyle name="Currency [0] 11638" xfId="19401" hidden="1" xr:uid="{00000000-0005-0000-0000-0000EA4B0000}"/>
    <cellStyle name="Currency [0] 11639" xfId="19403" hidden="1" xr:uid="{00000000-0005-0000-0000-0000EC4B0000}"/>
    <cellStyle name="Currency [0] 1164" xfId="1242" hidden="1" xr:uid="{00000000-0005-0000-0000-0000FB040000}"/>
    <cellStyle name="Currency [0] 11640" xfId="19331" hidden="1" xr:uid="{00000000-0005-0000-0000-0000A44B0000}"/>
    <cellStyle name="Currency [0] 11641" xfId="19363" hidden="1" xr:uid="{00000000-0005-0000-0000-0000C44B0000}"/>
    <cellStyle name="Currency [0] 11642" xfId="19011" hidden="1" xr:uid="{00000000-0005-0000-0000-0000644A0000}"/>
    <cellStyle name="Currency [0] 11643" xfId="19349" hidden="1" xr:uid="{00000000-0005-0000-0000-0000B64B0000}"/>
    <cellStyle name="Currency [0] 11644" xfId="19346" hidden="1" xr:uid="{00000000-0005-0000-0000-0000B34B0000}"/>
    <cellStyle name="Currency [0] 11645" xfId="19407" hidden="1" xr:uid="{00000000-0005-0000-0000-0000F04B0000}"/>
    <cellStyle name="Currency [0] 11646" xfId="19242" hidden="1" xr:uid="{00000000-0005-0000-0000-00004B4B0000}"/>
    <cellStyle name="Currency [0] 11647" xfId="19391" hidden="1" xr:uid="{00000000-0005-0000-0000-0000E04B0000}"/>
    <cellStyle name="Currency [0] 11648" xfId="19411" hidden="1" xr:uid="{00000000-0005-0000-0000-0000F44B0000}"/>
    <cellStyle name="Currency [0] 11649" xfId="19413" hidden="1" xr:uid="{00000000-0005-0000-0000-0000F64B0000}"/>
    <cellStyle name="Currency [0] 1165" xfId="1254" hidden="1" xr:uid="{00000000-0005-0000-0000-000007050000}"/>
    <cellStyle name="Currency [0] 11650" xfId="19350" hidden="1" xr:uid="{00000000-0005-0000-0000-0000B74B0000}"/>
    <cellStyle name="Currency [0] 11651" xfId="19378" hidden="1" xr:uid="{00000000-0005-0000-0000-0000D34B0000}"/>
    <cellStyle name="Currency [0] 11652" xfId="19338" hidden="1" xr:uid="{00000000-0005-0000-0000-0000AB4B0000}"/>
    <cellStyle name="Currency [0] 11653" xfId="19367" hidden="1" xr:uid="{00000000-0005-0000-0000-0000C84B0000}"/>
    <cellStyle name="Currency [0] 11654" xfId="19364" hidden="1" xr:uid="{00000000-0005-0000-0000-0000C54B0000}"/>
    <cellStyle name="Currency [0] 11655" xfId="19417" hidden="1" xr:uid="{00000000-0005-0000-0000-0000FA4B0000}"/>
    <cellStyle name="Currency [0] 11656" xfId="19245" hidden="1" xr:uid="{00000000-0005-0000-0000-00004E4B0000}"/>
    <cellStyle name="Currency [0] 11657" xfId="19404" hidden="1" xr:uid="{00000000-0005-0000-0000-0000ED4B0000}"/>
    <cellStyle name="Currency [0] 11658" xfId="19421" hidden="1" xr:uid="{00000000-0005-0000-0000-0000FE4B0000}"/>
    <cellStyle name="Currency [0] 11659" xfId="19423" hidden="1" xr:uid="{00000000-0005-0000-0000-0000004C0000}"/>
    <cellStyle name="Currency [0] 1166" xfId="1234" hidden="1" xr:uid="{00000000-0005-0000-0000-0000F3040000}"/>
    <cellStyle name="Currency [0] 11660" xfId="19304" hidden="1" xr:uid="{00000000-0005-0000-0000-0000894B0000}"/>
    <cellStyle name="Currency [0] 11661" xfId="19340" hidden="1" xr:uid="{00000000-0005-0000-0000-0000AD4B0000}"/>
    <cellStyle name="Currency [0] 11662" xfId="19409" hidden="1" xr:uid="{00000000-0005-0000-0000-0000F24B0000}"/>
    <cellStyle name="Currency [0] 11663" xfId="19397" hidden="1" xr:uid="{00000000-0005-0000-0000-0000E64B0000}"/>
    <cellStyle name="Currency [0] 11664" xfId="19414" hidden="1" xr:uid="{00000000-0005-0000-0000-0000F74B0000}"/>
    <cellStyle name="Currency [0] 11665" xfId="19425" hidden="1" xr:uid="{00000000-0005-0000-0000-0000024C0000}"/>
    <cellStyle name="Currency [0] 11666" xfId="19273" hidden="1" xr:uid="{00000000-0005-0000-0000-00006A4B0000}"/>
    <cellStyle name="Currency [0] 11667" xfId="19337" hidden="1" xr:uid="{00000000-0005-0000-0000-0000AA4B0000}"/>
    <cellStyle name="Currency [0] 11668" xfId="19429" hidden="1" xr:uid="{00000000-0005-0000-0000-0000064C0000}"/>
    <cellStyle name="Currency [0] 11669" xfId="19431" hidden="1" xr:uid="{00000000-0005-0000-0000-0000084C0000}"/>
    <cellStyle name="Currency [0] 1167" xfId="1249" hidden="1" xr:uid="{00000000-0005-0000-0000-000002050000}"/>
    <cellStyle name="Currency [0] 11670" xfId="19386" hidden="1" xr:uid="{00000000-0005-0000-0000-0000DB4B0000}"/>
    <cellStyle name="Currency [0] 11671" xfId="19398" hidden="1" xr:uid="{00000000-0005-0000-0000-0000E74B0000}"/>
    <cellStyle name="Currency [0] 11672" xfId="19426" hidden="1" xr:uid="{00000000-0005-0000-0000-0000034C0000}"/>
    <cellStyle name="Currency [0] 11673" xfId="19399" hidden="1" xr:uid="{00000000-0005-0000-0000-0000E84B0000}"/>
    <cellStyle name="Currency [0] 11674" xfId="19432" hidden="1" xr:uid="{00000000-0005-0000-0000-0000094C0000}"/>
    <cellStyle name="Currency [0] 11675" xfId="19434" hidden="1" xr:uid="{00000000-0005-0000-0000-00000B4C0000}"/>
    <cellStyle name="Currency [0] 11676" xfId="19427" hidden="1" xr:uid="{00000000-0005-0000-0000-0000044C0000}"/>
    <cellStyle name="Currency [0] 11677" xfId="19373" hidden="1" xr:uid="{00000000-0005-0000-0000-0000CE4B0000}"/>
    <cellStyle name="Currency [0] 11678" xfId="19436" hidden="1" xr:uid="{00000000-0005-0000-0000-00000D4C0000}"/>
    <cellStyle name="Currency [0] 11679" xfId="19438" hidden="1" xr:uid="{00000000-0005-0000-0000-00000F4C0000}"/>
    <cellStyle name="Currency [0] 1168" xfId="1247" hidden="1" xr:uid="{00000000-0005-0000-0000-000000050000}"/>
    <cellStyle name="Currency [0] 11680" xfId="18950" hidden="1" xr:uid="{00000000-0005-0000-0000-0000274A0000}"/>
    <cellStyle name="Currency [0] 11681" xfId="18928" hidden="1" xr:uid="{00000000-0005-0000-0000-0000114A0000}"/>
    <cellStyle name="Currency [0] 11682" xfId="19444" hidden="1" xr:uid="{00000000-0005-0000-0000-0000154C0000}"/>
    <cellStyle name="Currency [0] 11683" xfId="19450" hidden="1" xr:uid="{00000000-0005-0000-0000-00001B4C0000}"/>
    <cellStyle name="Currency [0] 11684" xfId="19452" hidden="1" xr:uid="{00000000-0005-0000-0000-00001D4C0000}"/>
    <cellStyle name="Currency [0] 11685" xfId="18945" hidden="1" xr:uid="{00000000-0005-0000-0000-0000224A0000}"/>
    <cellStyle name="Currency [0] 11686" xfId="19446" hidden="1" xr:uid="{00000000-0005-0000-0000-0000174C0000}"/>
    <cellStyle name="Currency [0] 11687" xfId="19454" hidden="1" xr:uid="{00000000-0005-0000-0000-00001F4C0000}"/>
    <cellStyle name="Currency [0] 11688" xfId="19456" hidden="1" xr:uid="{00000000-0005-0000-0000-0000214C0000}"/>
    <cellStyle name="Currency [0] 11689" xfId="19445" hidden="1" xr:uid="{00000000-0005-0000-0000-0000164C0000}"/>
    <cellStyle name="Currency [0] 1169" xfId="1273" hidden="1" xr:uid="{00000000-0005-0000-0000-00001A050000}"/>
    <cellStyle name="Currency [0] 11690" xfId="18951" hidden="1" xr:uid="{00000000-0005-0000-0000-0000284A0000}"/>
    <cellStyle name="Currency [0] 11691" xfId="19467" hidden="1" xr:uid="{00000000-0005-0000-0000-00002C4C0000}"/>
    <cellStyle name="Currency [0] 11692" xfId="19476" hidden="1" xr:uid="{00000000-0005-0000-0000-0000354C0000}"/>
    <cellStyle name="Currency [0] 11693" xfId="19487" hidden="1" xr:uid="{00000000-0005-0000-0000-0000404C0000}"/>
    <cellStyle name="Currency [0] 11694" xfId="19493" hidden="1" xr:uid="{00000000-0005-0000-0000-0000464C0000}"/>
    <cellStyle name="Currency [0] 11695" xfId="19465" hidden="1" xr:uid="{00000000-0005-0000-0000-00002A4C0000}"/>
    <cellStyle name="Currency [0] 11696" xfId="19483" hidden="1" xr:uid="{00000000-0005-0000-0000-00003C4C0000}"/>
    <cellStyle name="Currency [0] 11697" xfId="19505" hidden="1" xr:uid="{00000000-0005-0000-0000-0000524C0000}"/>
    <cellStyle name="Currency [0] 11698" xfId="19507" hidden="1" xr:uid="{00000000-0005-0000-0000-0000544C0000}"/>
    <cellStyle name="Currency [0] 11699" xfId="19441" hidden="1" xr:uid="{00000000-0005-0000-0000-0000124C0000}"/>
    <cellStyle name="Currency [0] 117" xfId="173" hidden="1" xr:uid="{00000000-0005-0000-0000-0000CE000000}"/>
    <cellStyle name="Currency [0] 1170" xfId="1186" hidden="1" xr:uid="{00000000-0005-0000-0000-0000C3040000}"/>
    <cellStyle name="Currency [0] 11700" xfId="18955" hidden="1" xr:uid="{00000000-0005-0000-0000-00002C4A0000}"/>
    <cellStyle name="Currency [0] 11701" xfId="19479" hidden="1" xr:uid="{00000000-0005-0000-0000-0000384C0000}"/>
    <cellStyle name="Currency [0] 11702" xfId="18971" hidden="1" xr:uid="{00000000-0005-0000-0000-00003C4A0000}"/>
    <cellStyle name="Currency [0] 11703" xfId="19468" hidden="1" xr:uid="{00000000-0005-0000-0000-00002D4C0000}"/>
    <cellStyle name="Currency [0] 11704" xfId="19512" hidden="1" xr:uid="{00000000-0005-0000-0000-0000594C0000}"/>
    <cellStyle name="Currency [0] 11705" xfId="19480" hidden="1" xr:uid="{00000000-0005-0000-0000-0000394C0000}"/>
    <cellStyle name="Currency [0] 11706" xfId="19488" hidden="1" xr:uid="{00000000-0005-0000-0000-0000414C0000}"/>
    <cellStyle name="Currency [0] 11707" xfId="19524" hidden="1" xr:uid="{00000000-0005-0000-0000-0000654C0000}"/>
    <cellStyle name="Currency [0] 11708" xfId="19526" hidden="1" xr:uid="{00000000-0005-0000-0000-0000674C0000}"/>
    <cellStyle name="Currency [0] 11709" xfId="19482" hidden="1" xr:uid="{00000000-0005-0000-0000-00003B4C0000}"/>
    <cellStyle name="Currency [0] 1171" xfId="1267" hidden="1" xr:uid="{00000000-0005-0000-0000-000014050000}"/>
    <cellStyle name="Currency [0] 11710" xfId="19495" hidden="1" xr:uid="{00000000-0005-0000-0000-0000484C0000}"/>
    <cellStyle name="Currency [0] 11711" xfId="19500" hidden="1" xr:uid="{00000000-0005-0000-0000-00004D4C0000}"/>
    <cellStyle name="Currency [0] 11712" xfId="19494" hidden="1" xr:uid="{00000000-0005-0000-0000-0000474C0000}"/>
    <cellStyle name="Currency [0] 11713" xfId="19542" hidden="1" xr:uid="{00000000-0005-0000-0000-0000774C0000}"/>
    <cellStyle name="Currency [0] 11714" xfId="19550" hidden="1" xr:uid="{00000000-0005-0000-0000-00007F4C0000}"/>
    <cellStyle name="Currency [0] 11715" xfId="19478" hidden="1" xr:uid="{00000000-0005-0000-0000-0000374C0000}"/>
    <cellStyle name="Currency [0] 11716" xfId="19536" hidden="1" xr:uid="{00000000-0005-0000-0000-0000714C0000}"/>
    <cellStyle name="Currency [0] 11717" xfId="19559" hidden="1" xr:uid="{00000000-0005-0000-0000-0000884C0000}"/>
    <cellStyle name="Currency [0] 11718" xfId="19561" hidden="1" xr:uid="{00000000-0005-0000-0000-00008A4C0000}"/>
    <cellStyle name="Currency [0] 11719" xfId="19461" hidden="1" xr:uid="{00000000-0005-0000-0000-0000264C0000}"/>
    <cellStyle name="Currency [0] 1172" xfId="1274" hidden="1" xr:uid="{00000000-0005-0000-0000-00001B050000}"/>
    <cellStyle name="Currency [0] 11720" xfId="19471" hidden="1" xr:uid="{00000000-0005-0000-0000-0000304C0000}"/>
    <cellStyle name="Currency [0] 11721" xfId="19533" hidden="1" xr:uid="{00000000-0005-0000-0000-00006E4C0000}"/>
    <cellStyle name="Currency [0] 11722" xfId="19498" hidden="1" xr:uid="{00000000-0005-0000-0000-00004B4C0000}"/>
    <cellStyle name="Currency [0] 11723" xfId="19448" hidden="1" xr:uid="{00000000-0005-0000-0000-0000194C0000}"/>
    <cellStyle name="Currency [0] 11724" xfId="19569" hidden="1" xr:uid="{00000000-0005-0000-0000-0000924C0000}"/>
    <cellStyle name="Currency [0] 11725" xfId="19534" hidden="1" xr:uid="{00000000-0005-0000-0000-00006F4C0000}"/>
    <cellStyle name="Currency [0] 11726" xfId="19545" hidden="1" xr:uid="{00000000-0005-0000-0000-00007A4C0000}"/>
    <cellStyle name="Currency [0] 11727" xfId="19577" hidden="1" xr:uid="{00000000-0005-0000-0000-00009A4C0000}"/>
    <cellStyle name="Currency [0] 11728" xfId="19579" hidden="1" xr:uid="{00000000-0005-0000-0000-00009C4C0000}"/>
    <cellStyle name="Currency [0] 11729" xfId="19531" hidden="1" xr:uid="{00000000-0005-0000-0000-00006C4C0000}"/>
    <cellStyle name="Currency [0] 1173" xfId="1275" hidden="1" xr:uid="{00000000-0005-0000-0000-00001C050000}"/>
    <cellStyle name="Currency [0] 11730" xfId="19530" hidden="1" xr:uid="{00000000-0005-0000-0000-00006B4C0000}"/>
    <cellStyle name="Currency [0] 11731" xfId="19520" hidden="1" xr:uid="{00000000-0005-0000-0000-0000614C0000}"/>
    <cellStyle name="Currency [0] 11732" xfId="19516" hidden="1" xr:uid="{00000000-0005-0000-0000-00005D4C0000}"/>
    <cellStyle name="Currency [0] 11733" xfId="19518" hidden="1" xr:uid="{00000000-0005-0000-0000-00005F4C0000}"/>
    <cellStyle name="Currency [0] 11734" xfId="19586" hidden="1" xr:uid="{00000000-0005-0000-0000-0000A34C0000}"/>
    <cellStyle name="Currency [0] 11735" xfId="18957" hidden="1" xr:uid="{00000000-0005-0000-0000-00002E4A0000}"/>
    <cellStyle name="Currency [0] 11736" xfId="19564" hidden="1" xr:uid="{00000000-0005-0000-0000-00008D4C0000}"/>
    <cellStyle name="Currency [0] 11737" xfId="19592" hidden="1" xr:uid="{00000000-0005-0000-0000-0000A94C0000}"/>
    <cellStyle name="Currency [0] 11738" xfId="19594" hidden="1" xr:uid="{00000000-0005-0000-0000-0000AB4C0000}"/>
    <cellStyle name="Currency [0] 11739" xfId="19469" hidden="1" xr:uid="{00000000-0005-0000-0000-00002E4C0000}"/>
    <cellStyle name="Currency [0] 1174" xfId="1215" hidden="1" xr:uid="{00000000-0005-0000-0000-0000E0040000}"/>
    <cellStyle name="Currency [0] 11740" xfId="19543" hidden="1" xr:uid="{00000000-0005-0000-0000-0000784C0000}"/>
    <cellStyle name="Currency [0] 11741" xfId="19499" hidden="1" xr:uid="{00000000-0005-0000-0000-00004C4C0000}"/>
    <cellStyle name="Currency [0] 11742" xfId="19535" hidden="1" xr:uid="{00000000-0005-0000-0000-0000704C0000}"/>
    <cellStyle name="Currency [0] 11743" xfId="19539" hidden="1" xr:uid="{00000000-0005-0000-0000-0000744C0000}"/>
    <cellStyle name="Currency [0] 11744" xfId="19600" hidden="1" xr:uid="{00000000-0005-0000-0000-0000B14C0000}"/>
    <cellStyle name="Currency [0] 11745" xfId="18944" hidden="1" xr:uid="{00000000-0005-0000-0000-0000214A0000}"/>
    <cellStyle name="Currency [0] 11746" xfId="19582" hidden="1" xr:uid="{00000000-0005-0000-0000-00009F4C0000}"/>
    <cellStyle name="Currency [0] 11747" xfId="19605" hidden="1" xr:uid="{00000000-0005-0000-0000-0000B64C0000}"/>
    <cellStyle name="Currency [0] 11748" xfId="19607" hidden="1" xr:uid="{00000000-0005-0000-0000-0000B84C0000}"/>
    <cellStyle name="Currency [0] 11749" xfId="19463" hidden="1" xr:uid="{00000000-0005-0000-0000-0000284C0000}"/>
    <cellStyle name="Currency [0] 1175" xfId="1235" hidden="1" xr:uid="{00000000-0005-0000-0000-0000F4040000}"/>
    <cellStyle name="Currency [0] 11750" xfId="19562" hidden="1" xr:uid="{00000000-0005-0000-0000-00008B4C0000}"/>
    <cellStyle name="Currency [0] 11751" xfId="19529" hidden="1" xr:uid="{00000000-0005-0000-0000-00006A4C0000}"/>
    <cellStyle name="Currency [0] 11752" xfId="19547" hidden="1" xr:uid="{00000000-0005-0000-0000-00007C4C0000}"/>
    <cellStyle name="Currency [0] 11753" xfId="19544" hidden="1" xr:uid="{00000000-0005-0000-0000-0000794C0000}"/>
    <cellStyle name="Currency [0] 11754" xfId="19611" hidden="1" xr:uid="{00000000-0005-0000-0000-0000BC4C0000}"/>
    <cellStyle name="Currency [0] 11755" xfId="19496" hidden="1" xr:uid="{00000000-0005-0000-0000-0000494C0000}"/>
    <cellStyle name="Currency [0] 11756" xfId="19596" hidden="1" xr:uid="{00000000-0005-0000-0000-0000AD4C0000}"/>
    <cellStyle name="Currency [0] 11757" xfId="19618" hidden="1" xr:uid="{00000000-0005-0000-0000-0000C34C0000}"/>
    <cellStyle name="Currency [0] 11758" xfId="19620" hidden="1" xr:uid="{00000000-0005-0000-0000-0000C54C0000}"/>
    <cellStyle name="Currency [0] 11759" xfId="19548" hidden="1" xr:uid="{00000000-0005-0000-0000-00007D4C0000}"/>
    <cellStyle name="Currency [0] 1176" xfId="1269" hidden="1" xr:uid="{00000000-0005-0000-0000-000016050000}"/>
    <cellStyle name="Currency [0] 11760" xfId="19580" hidden="1" xr:uid="{00000000-0005-0000-0000-00009D4C0000}"/>
    <cellStyle name="Currency [0] 11761" xfId="18923" hidden="1" xr:uid="{00000000-0005-0000-0000-00000C4A0000}"/>
    <cellStyle name="Currency [0] 11762" xfId="19566" hidden="1" xr:uid="{00000000-0005-0000-0000-00008F4C0000}"/>
    <cellStyle name="Currency [0] 11763" xfId="19563" hidden="1" xr:uid="{00000000-0005-0000-0000-00008C4C0000}"/>
    <cellStyle name="Currency [0] 11764" xfId="19624" hidden="1" xr:uid="{00000000-0005-0000-0000-0000C94C0000}"/>
    <cellStyle name="Currency [0] 11765" xfId="19459" hidden="1" xr:uid="{00000000-0005-0000-0000-0000244C0000}"/>
    <cellStyle name="Currency [0] 11766" xfId="19608" hidden="1" xr:uid="{00000000-0005-0000-0000-0000B94C0000}"/>
    <cellStyle name="Currency [0] 11767" xfId="19628" hidden="1" xr:uid="{00000000-0005-0000-0000-0000CD4C0000}"/>
    <cellStyle name="Currency [0] 11768" xfId="19630" hidden="1" xr:uid="{00000000-0005-0000-0000-0000CF4C0000}"/>
    <cellStyle name="Currency [0] 11769" xfId="19567" hidden="1" xr:uid="{00000000-0005-0000-0000-0000904C0000}"/>
    <cellStyle name="Currency [0] 1177" xfId="1262" hidden="1" xr:uid="{00000000-0005-0000-0000-00000F050000}"/>
    <cellStyle name="Currency [0] 11770" xfId="19595" hidden="1" xr:uid="{00000000-0005-0000-0000-0000AC4C0000}"/>
    <cellStyle name="Currency [0] 11771" xfId="19555" hidden="1" xr:uid="{00000000-0005-0000-0000-0000844C0000}"/>
    <cellStyle name="Currency [0] 11772" xfId="19584" hidden="1" xr:uid="{00000000-0005-0000-0000-0000A14C0000}"/>
    <cellStyle name="Currency [0] 11773" xfId="19581" hidden="1" xr:uid="{00000000-0005-0000-0000-00009E4C0000}"/>
    <cellStyle name="Currency [0] 11774" xfId="19634" hidden="1" xr:uid="{00000000-0005-0000-0000-0000D34C0000}"/>
    <cellStyle name="Currency [0] 11775" xfId="19462" hidden="1" xr:uid="{00000000-0005-0000-0000-0000274C0000}"/>
    <cellStyle name="Currency [0] 11776" xfId="19621" hidden="1" xr:uid="{00000000-0005-0000-0000-0000C64C0000}"/>
    <cellStyle name="Currency [0] 11777" xfId="19638" hidden="1" xr:uid="{00000000-0005-0000-0000-0000D74C0000}"/>
    <cellStyle name="Currency [0] 11778" xfId="19640" hidden="1" xr:uid="{00000000-0005-0000-0000-0000D94C0000}"/>
    <cellStyle name="Currency [0] 11779" xfId="19521" hidden="1" xr:uid="{00000000-0005-0000-0000-0000624C0000}"/>
    <cellStyle name="Currency [0] 1178" xfId="1272" hidden="1" xr:uid="{00000000-0005-0000-0000-000019050000}"/>
    <cellStyle name="Currency [0] 11780" xfId="19557" hidden="1" xr:uid="{00000000-0005-0000-0000-0000864C0000}"/>
    <cellStyle name="Currency [0] 11781" xfId="19626" hidden="1" xr:uid="{00000000-0005-0000-0000-0000CB4C0000}"/>
    <cellStyle name="Currency [0] 11782" xfId="19614" hidden="1" xr:uid="{00000000-0005-0000-0000-0000BF4C0000}"/>
    <cellStyle name="Currency [0] 11783" xfId="19631" hidden="1" xr:uid="{00000000-0005-0000-0000-0000D04C0000}"/>
    <cellStyle name="Currency [0] 11784" xfId="19642" hidden="1" xr:uid="{00000000-0005-0000-0000-0000DB4C0000}"/>
    <cellStyle name="Currency [0] 11785" xfId="19490" hidden="1" xr:uid="{00000000-0005-0000-0000-0000434C0000}"/>
    <cellStyle name="Currency [0] 11786" xfId="19554" hidden="1" xr:uid="{00000000-0005-0000-0000-0000834C0000}"/>
    <cellStyle name="Currency [0] 11787" xfId="19646" hidden="1" xr:uid="{00000000-0005-0000-0000-0000DF4C0000}"/>
    <cellStyle name="Currency [0] 11788" xfId="19648" hidden="1" xr:uid="{00000000-0005-0000-0000-0000E14C0000}"/>
    <cellStyle name="Currency [0] 11789" xfId="19603" hidden="1" xr:uid="{00000000-0005-0000-0000-0000B44C0000}"/>
    <cellStyle name="Currency [0] 1179" xfId="1276" hidden="1" xr:uid="{00000000-0005-0000-0000-00001D050000}"/>
    <cellStyle name="Currency [0] 11790" xfId="19615" hidden="1" xr:uid="{00000000-0005-0000-0000-0000C04C0000}"/>
    <cellStyle name="Currency [0] 11791" xfId="19643" hidden="1" xr:uid="{00000000-0005-0000-0000-0000DC4C0000}"/>
    <cellStyle name="Currency [0] 11792" xfId="19616" hidden="1" xr:uid="{00000000-0005-0000-0000-0000C14C0000}"/>
    <cellStyle name="Currency [0] 11793" xfId="19649" hidden="1" xr:uid="{00000000-0005-0000-0000-0000E24C0000}"/>
    <cellStyle name="Currency [0] 11794" xfId="19651" hidden="1" xr:uid="{00000000-0005-0000-0000-0000E44C0000}"/>
    <cellStyle name="Currency [0] 11795" xfId="19644" hidden="1" xr:uid="{00000000-0005-0000-0000-0000DD4C0000}"/>
    <cellStyle name="Currency [0] 11796" xfId="19590" hidden="1" xr:uid="{00000000-0005-0000-0000-0000A74C0000}"/>
    <cellStyle name="Currency [0] 11797" xfId="19653" hidden="1" xr:uid="{00000000-0005-0000-0000-0000E64C0000}"/>
    <cellStyle name="Currency [0] 11798" xfId="19655" hidden="1" xr:uid="{00000000-0005-0000-0000-0000E84C0000}"/>
    <cellStyle name="Currency [0] 11799" xfId="19017" hidden="1" xr:uid="{00000000-0005-0000-0000-00006A4A0000}"/>
    <cellStyle name="Currency [0] 118" xfId="146" hidden="1" xr:uid="{00000000-0005-0000-0000-0000B3000000}"/>
    <cellStyle name="Currency [0] 1180" xfId="1201" hidden="1" xr:uid="{00000000-0005-0000-0000-0000D2040000}"/>
    <cellStyle name="Currency [0] 11800" xfId="18958" hidden="1" xr:uid="{00000000-0005-0000-0000-00002F4A0000}"/>
    <cellStyle name="Currency [0] 11801" xfId="19661" hidden="1" xr:uid="{00000000-0005-0000-0000-0000EE4C0000}"/>
    <cellStyle name="Currency [0] 11802" xfId="19667" hidden="1" xr:uid="{00000000-0005-0000-0000-0000F44C0000}"/>
    <cellStyle name="Currency [0] 11803" xfId="19669" hidden="1" xr:uid="{00000000-0005-0000-0000-0000F64C0000}"/>
    <cellStyle name="Currency [0] 11804" xfId="18948" hidden="1" xr:uid="{00000000-0005-0000-0000-0000254A0000}"/>
    <cellStyle name="Currency [0] 11805" xfId="19663" hidden="1" xr:uid="{00000000-0005-0000-0000-0000F04C0000}"/>
    <cellStyle name="Currency [0] 11806" xfId="19671" hidden="1" xr:uid="{00000000-0005-0000-0000-0000F84C0000}"/>
    <cellStyle name="Currency [0] 11807" xfId="19673" hidden="1" xr:uid="{00000000-0005-0000-0000-0000FA4C0000}"/>
    <cellStyle name="Currency [0] 11808" xfId="19662" hidden="1" xr:uid="{00000000-0005-0000-0000-0000EF4C0000}"/>
    <cellStyle name="Currency [0] 11809" xfId="18993" hidden="1" xr:uid="{00000000-0005-0000-0000-0000524A0000}"/>
    <cellStyle name="Currency [0] 1181" xfId="1233" hidden="1" xr:uid="{00000000-0005-0000-0000-0000F2040000}"/>
    <cellStyle name="Currency [0] 11810" xfId="19684" hidden="1" xr:uid="{00000000-0005-0000-0000-0000054D0000}"/>
    <cellStyle name="Currency [0] 11811" xfId="19693" hidden="1" xr:uid="{00000000-0005-0000-0000-00000E4D0000}"/>
    <cellStyle name="Currency [0] 11812" xfId="19704" hidden="1" xr:uid="{00000000-0005-0000-0000-0000194D0000}"/>
    <cellStyle name="Currency [0] 11813" xfId="19710" hidden="1" xr:uid="{00000000-0005-0000-0000-00001F4D0000}"/>
    <cellStyle name="Currency [0] 11814" xfId="19682" hidden="1" xr:uid="{00000000-0005-0000-0000-0000034D0000}"/>
    <cellStyle name="Currency [0] 11815" xfId="19700" hidden="1" xr:uid="{00000000-0005-0000-0000-0000154D0000}"/>
    <cellStyle name="Currency [0] 11816" xfId="19722" hidden="1" xr:uid="{00000000-0005-0000-0000-00002B4D0000}"/>
    <cellStyle name="Currency [0] 11817" xfId="19724" hidden="1" xr:uid="{00000000-0005-0000-0000-00002D4D0000}"/>
    <cellStyle name="Currency [0] 11818" xfId="19658" hidden="1" xr:uid="{00000000-0005-0000-0000-0000EB4C0000}"/>
    <cellStyle name="Currency [0] 11819" xfId="18947" hidden="1" xr:uid="{00000000-0005-0000-0000-0000244A0000}"/>
    <cellStyle name="Currency [0] 1182" xfId="1279" hidden="1" xr:uid="{00000000-0005-0000-0000-000020050000}"/>
    <cellStyle name="Currency [0] 11820" xfId="19696" hidden="1" xr:uid="{00000000-0005-0000-0000-0000114D0000}"/>
    <cellStyle name="Currency [0] 11821" xfId="18926" hidden="1" xr:uid="{00000000-0005-0000-0000-00000F4A0000}"/>
    <cellStyle name="Currency [0] 11822" xfId="19685" hidden="1" xr:uid="{00000000-0005-0000-0000-0000064D0000}"/>
    <cellStyle name="Currency [0] 11823" xfId="19729" hidden="1" xr:uid="{00000000-0005-0000-0000-0000324D0000}"/>
    <cellStyle name="Currency [0] 11824" xfId="19697" hidden="1" xr:uid="{00000000-0005-0000-0000-0000124D0000}"/>
    <cellStyle name="Currency [0] 11825" xfId="19705" hidden="1" xr:uid="{00000000-0005-0000-0000-00001A4D0000}"/>
    <cellStyle name="Currency [0] 11826" xfId="19741" hidden="1" xr:uid="{00000000-0005-0000-0000-00003E4D0000}"/>
    <cellStyle name="Currency [0] 11827" xfId="19743" hidden="1" xr:uid="{00000000-0005-0000-0000-0000404D0000}"/>
    <cellStyle name="Currency [0] 11828" xfId="19699" hidden="1" xr:uid="{00000000-0005-0000-0000-0000144D0000}"/>
    <cellStyle name="Currency [0] 11829" xfId="19712" hidden="1" xr:uid="{00000000-0005-0000-0000-0000214D0000}"/>
    <cellStyle name="Currency [0] 1183" xfId="1280" hidden="1" xr:uid="{00000000-0005-0000-0000-000021050000}"/>
    <cellStyle name="Currency [0] 11830" xfId="19717" hidden="1" xr:uid="{00000000-0005-0000-0000-0000264D0000}"/>
    <cellStyle name="Currency [0] 11831" xfId="19711" hidden="1" xr:uid="{00000000-0005-0000-0000-0000204D0000}"/>
    <cellStyle name="Currency [0] 11832" xfId="19759" hidden="1" xr:uid="{00000000-0005-0000-0000-0000504D0000}"/>
    <cellStyle name="Currency [0] 11833" xfId="19767" hidden="1" xr:uid="{00000000-0005-0000-0000-0000584D0000}"/>
    <cellStyle name="Currency [0] 11834" xfId="19695" hidden="1" xr:uid="{00000000-0005-0000-0000-0000104D0000}"/>
    <cellStyle name="Currency [0] 11835" xfId="19753" hidden="1" xr:uid="{00000000-0005-0000-0000-00004A4D0000}"/>
    <cellStyle name="Currency [0] 11836" xfId="19776" hidden="1" xr:uid="{00000000-0005-0000-0000-0000614D0000}"/>
    <cellStyle name="Currency [0] 11837" xfId="19778" hidden="1" xr:uid="{00000000-0005-0000-0000-0000634D0000}"/>
    <cellStyle name="Currency [0] 11838" xfId="19678" hidden="1" xr:uid="{00000000-0005-0000-0000-0000FF4C0000}"/>
    <cellStyle name="Currency [0] 11839" xfId="19688" hidden="1" xr:uid="{00000000-0005-0000-0000-0000094D0000}"/>
    <cellStyle name="Currency [0] 1184" xfId="1257" hidden="1" xr:uid="{00000000-0005-0000-0000-00000A050000}"/>
    <cellStyle name="Currency [0] 11840" xfId="19750" hidden="1" xr:uid="{00000000-0005-0000-0000-0000474D0000}"/>
    <cellStyle name="Currency [0] 11841" xfId="19715" hidden="1" xr:uid="{00000000-0005-0000-0000-0000244D0000}"/>
    <cellStyle name="Currency [0] 11842" xfId="19665" hidden="1" xr:uid="{00000000-0005-0000-0000-0000F24C0000}"/>
    <cellStyle name="Currency [0] 11843" xfId="19786" hidden="1" xr:uid="{00000000-0005-0000-0000-00006B4D0000}"/>
    <cellStyle name="Currency [0] 11844" xfId="19751" hidden="1" xr:uid="{00000000-0005-0000-0000-0000484D0000}"/>
    <cellStyle name="Currency [0] 11845" xfId="19762" hidden="1" xr:uid="{00000000-0005-0000-0000-0000534D0000}"/>
    <cellStyle name="Currency [0] 11846" xfId="19794" hidden="1" xr:uid="{00000000-0005-0000-0000-0000734D0000}"/>
    <cellStyle name="Currency [0] 11847" xfId="19796" hidden="1" xr:uid="{00000000-0005-0000-0000-0000754D0000}"/>
    <cellStyle name="Currency [0] 11848" xfId="19748" hidden="1" xr:uid="{00000000-0005-0000-0000-0000454D0000}"/>
    <cellStyle name="Currency [0] 11849" xfId="19747" hidden="1" xr:uid="{00000000-0005-0000-0000-0000444D0000}"/>
    <cellStyle name="Currency [0] 1185" xfId="1263" hidden="1" xr:uid="{00000000-0005-0000-0000-000010050000}"/>
    <cellStyle name="Currency [0] 11850" xfId="19737" hidden="1" xr:uid="{00000000-0005-0000-0000-00003A4D0000}"/>
    <cellStyle name="Currency [0] 11851" xfId="19733" hidden="1" xr:uid="{00000000-0005-0000-0000-0000364D0000}"/>
    <cellStyle name="Currency [0] 11852" xfId="19735" hidden="1" xr:uid="{00000000-0005-0000-0000-0000384D0000}"/>
    <cellStyle name="Currency [0] 11853" xfId="19803" hidden="1" xr:uid="{00000000-0005-0000-0000-00007C4D0000}"/>
    <cellStyle name="Currency [0] 11854" xfId="18962" hidden="1" xr:uid="{00000000-0005-0000-0000-0000334A0000}"/>
    <cellStyle name="Currency [0] 11855" xfId="19781" hidden="1" xr:uid="{00000000-0005-0000-0000-0000664D0000}"/>
    <cellStyle name="Currency [0] 11856" xfId="19809" hidden="1" xr:uid="{00000000-0005-0000-0000-0000824D0000}"/>
    <cellStyle name="Currency [0] 11857" xfId="19811" hidden="1" xr:uid="{00000000-0005-0000-0000-0000844D0000}"/>
    <cellStyle name="Currency [0] 11858" xfId="19686" hidden="1" xr:uid="{00000000-0005-0000-0000-0000074D0000}"/>
    <cellStyle name="Currency [0] 11859" xfId="19760" hidden="1" xr:uid="{00000000-0005-0000-0000-0000514D0000}"/>
    <cellStyle name="Currency [0] 1186" xfId="1277" hidden="1" xr:uid="{00000000-0005-0000-0000-00001E050000}"/>
    <cellStyle name="Currency [0] 11860" xfId="19716" hidden="1" xr:uid="{00000000-0005-0000-0000-0000254D0000}"/>
    <cellStyle name="Currency [0] 11861" xfId="19752" hidden="1" xr:uid="{00000000-0005-0000-0000-0000494D0000}"/>
    <cellStyle name="Currency [0] 11862" xfId="19756" hidden="1" xr:uid="{00000000-0005-0000-0000-00004D4D0000}"/>
    <cellStyle name="Currency [0] 11863" xfId="19817" hidden="1" xr:uid="{00000000-0005-0000-0000-00008A4D0000}"/>
    <cellStyle name="Currency [0] 11864" xfId="18975" hidden="1" xr:uid="{00000000-0005-0000-0000-0000404A0000}"/>
    <cellStyle name="Currency [0] 11865" xfId="19799" hidden="1" xr:uid="{00000000-0005-0000-0000-0000784D0000}"/>
    <cellStyle name="Currency [0] 11866" xfId="19822" hidden="1" xr:uid="{00000000-0005-0000-0000-00008F4D0000}"/>
    <cellStyle name="Currency [0] 11867" xfId="19824" hidden="1" xr:uid="{00000000-0005-0000-0000-0000914D0000}"/>
    <cellStyle name="Currency [0] 11868" xfId="19680" hidden="1" xr:uid="{00000000-0005-0000-0000-0000014D0000}"/>
    <cellStyle name="Currency [0] 11869" xfId="19779" hidden="1" xr:uid="{00000000-0005-0000-0000-0000644D0000}"/>
    <cellStyle name="Currency [0] 1187" xfId="1264" hidden="1" xr:uid="{00000000-0005-0000-0000-000011050000}"/>
    <cellStyle name="Currency [0] 11870" xfId="19746" hidden="1" xr:uid="{00000000-0005-0000-0000-0000434D0000}"/>
    <cellStyle name="Currency [0] 11871" xfId="19764" hidden="1" xr:uid="{00000000-0005-0000-0000-0000554D0000}"/>
    <cellStyle name="Currency [0] 11872" xfId="19761" hidden="1" xr:uid="{00000000-0005-0000-0000-0000524D0000}"/>
    <cellStyle name="Currency [0] 11873" xfId="19828" hidden="1" xr:uid="{00000000-0005-0000-0000-0000954D0000}"/>
    <cellStyle name="Currency [0] 11874" xfId="19713" hidden="1" xr:uid="{00000000-0005-0000-0000-0000224D0000}"/>
    <cellStyle name="Currency [0] 11875" xfId="19813" hidden="1" xr:uid="{00000000-0005-0000-0000-0000864D0000}"/>
    <cellStyle name="Currency [0] 11876" xfId="19835" hidden="1" xr:uid="{00000000-0005-0000-0000-00009C4D0000}"/>
    <cellStyle name="Currency [0] 11877" xfId="19837" hidden="1" xr:uid="{00000000-0005-0000-0000-00009E4D0000}"/>
    <cellStyle name="Currency [0] 11878" xfId="19765" hidden="1" xr:uid="{00000000-0005-0000-0000-0000564D0000}"/>
    <cellStyle name="Currency [0] 11879" xfId="19797" hidden="1" xr:uid="{00000000-0005-0000-0000-0000764D0000}"/>
    <cellStyle name="Currency [0] 1188" xfId="1281" hidden="1" xr:uid="{00000000-0005-0000-0000-000022050000}"/>
    <cellStyle name="Currency [0] 11880" xfId="18927" hidden="1" xr:uid="{00000000-0005-0000-0000-0000104A0000}"/>
    <cellStyle name="Currency [0] 11881" xfId="19783" hidden="1" xr:uid="{00000000-0005-0000-0000-0000684D0000}"/>
    <cellStyle name="Currency [0] 11882" xfId="19780" hidden="1" xr:uid="{00000000-0005-0000-0000-0000654D0000}"/>
    <cellStyle name="Currency [0] 11883" xfId="19841" hidden="1" xr:uid="{00000000-0005-0000-0000-0000A24D0000}"/>
    <cellStyle name="Currency [0] 11884" xfId="19676" hidden="1" xr:uid="{00000000-0005-0000-0000-0000FD4C0000}"/>
    <cellStyle name="Currency [0] 11885" xfId="19825" hidden="1" xr:uid="{00000000-0005-0000-0000-0000924D0000}"/>
    <cellStyle name="Currency [0] 11886" xfId="19845" hidden="1" xr:uid="{00000000-0005-0000-0000-0000A64D0000}"/>
    <cellStyle name="Currency [0] 11887" xfId="19847" hidden="1" xr:uid="{00000000-0005-0000-0000-0000A84D0000}"/>
    <cellStyle name="Currency [0] 11888" xfId="19784" hidden="1" xr:uid="{00000000-0005-0000-0000-0000694D0000}"/>
    <cellStyle name="Currency [0] 11889" xfId="19812" hidden="1" xr:uid="{00000000-0005-0000-0000-0000854D0000}"/>
    <cellStyle name="Currency [0] 1189" xfId="1282" hidden="1" xr:uid="{00000000-0005-0000-0000-000023050000}"/>
    <cellStyle name="Currency [0] 11890" xfId="19772" hidden="1" xr:uid="{00000000-0005-0000-0000-00005D4D0000}"/>
    <cellStyle name="Currency [0] 11891" xfId="19801" hidden="1" xr:uid="{00000000-0005-0000-0000-00007A4D0000}"/>
    <cellStyle name="Currency [0] 11892" xfId="19798" hidden="1" xr:uid="{00000000-0005-0000-0000-0000774D0000}"/>
    <cellStyle name="Currency [0] 11893" xfId="19851" hidden="1" xr:uid="{00000000-0005-0000-0000-0000AC4D0000}"/>
    <cellStyle name="Currency [0] 11894" xfId="19679" hidden="1" xr:uid="{00000000-0005-0000-0000-0000004D0000}"/>
    <cellStyle name="Currency [0] 11895" xfId="19838" hidden="1" xr:uid="{00000000-0005-0000-0000-00009F4D0000}"/>
    <cellStyle name="Currency [0] 11896" xfId="19855" hidden="1" xr:uid="{00000000-0005-0000-0000-0000B04D0000}"/>
    <cellStyle name="Currency [0] 11897" xfId="19857" hidden="1" xr:uid="{00000000-0005-0000-0000-0000B24D0000}"/>
    <cellStyle name="Currency [0] 11898" xfId="19738" hidden="1" xr:uid="{00000000-0005-0000-0000-00003B4D0000}"/>
    <cellStyle name="Currency [0] 11899" xfId="19774" hidden="1" xr:uid="{00000000-0005-0000-0000-00005F4D0000}"/>
    <cellStyle name="Currency [0] 119" xfId="178" hidden="1" xr:uid="{00000000-0005-0000-0000-0000D3000000}"/>
    <cellStyle name="Currency [0] 1190" xfId="1278" hidden="1" xr:uid="{00000000-0005-0000-0000-00001F050000}"/>
    <cellStyle name="Currency [0] 11900" xfId="19843" hidden="1" xr:uid="{00000000-0005-0000-0000-0000A44D0000}"/>
    <cellStyle name="Currency [0] 11901" xfId="19831" hidden="1" xr:uid="{00000000-0005-0000-0000-0000984D0000}"/>
    <cellStyle name="Currency [0] 11902" xfId="19848" hidden="1" xr:uid="{00000000-0005-0000-0000-0000A94D0000}"/>
    <cellStyle name="Currency [0] 11903" xfId="19859" hidden="1" xr:uid="{00000000-0005-0000-0000-0000B44D0000}"/>
    <cellStyle name="Currency [0] 11904" xfId="19707" hidden="1" xr:uid="{00000000-0005-0000-0000-00001C4D0000}"/>
    <cellStyle name="Currency [0] 11905" xfId="19771" hidden="1" xr:uid="{00000000-0005-0000-0000-00005C4D0000}"/>
    <cellStyle name="Currency [0] 11906" xfId="19863" hidden="1" xr:uid="{00000000-0005-0000-0000-0000B84D0000}"/>
    <cellStyle name="Currency [0] 11907" xfId="19865" hidden="1" xr:uid="{00000000-0005-0000-0000-0000BA4D0000}"/>
    <cellStyle name="Currency [0] 11908" xfId="19820" hidden="1" xr:uid="{00000000-0005-0000-0000-00008D4D0000}"/>
    <cellStyle name="Currency [0] 11909" xfId="19832" hidden="1" xr:uid="{00000000-0005-0000-0000-0000994D0000}"/>
    <cellStyle name="Currency [0] 1191" xfId="1251" hidden="1" xr:uid="{00000000-0005-0000-0000-000004050000}"/>
    <cellStyle name="Currency [0] 11910" xfId="19860" hidden="1" xr:uid="{00000000-0005-0000-0000-0000B54D0000}"/>
    <cellStyle name="Currency [0] 11911" xfId="19833" hidden="1" xr:uid="{00000000-0005-0000-0000-00009A4D0000}"/>
    <cellStyle name="Currency [0] 11912" xfId="19866" hidden="1" xr:uid="{00000000-0005-0000-0000-0000BB4D0000}"/>
    <cellStyle name="Currency [0] 11913" xfId="19868" hidden="1" xr:uid="{00000000-0005-0000-0000-0000BD4D0000}"/>
    <cellStyle name="Currency [0] 11914" xfId="19861" hidden="1" xr:uid="{00000000-0005-0000-0000-0000B64D0000}"/>
    <cellStyle name="Currency [0] 11915" xfId="19807" hidden="1" xr:uid="{00000000-0005-0000-0000-0000804D0000}"/>
    <cellStyle name="Currency [0] 11916" xfId="19870" hidden="1" xr:uid="{00000000-0005-0000-0000-0000BF4D0000}"/>
    <cellStyle name="Currency [0] 11917" xfId="19872" hidden="1" xr:uid="{00000000-0005-0000-0000-0000C14D0000}"/>
    <cellStyle name="Currency [0] 11918" xfId="19931" hidden="1" xr:uid="{00000000-0005-0000-0000-0000FC4D0000}"/>
    <cellStyle name="Currency [0] 11919" xfId="19955" hidden="1" xr:uid="{00000000-0005-0000-0000-0000144E0000}"/>
    <cellStyle name="Currency [0] 1192" xfId="1283" hidden="1" xr:uid="{00000000-0005-0000-0000-000024050000}"/>
    <cellStyle name="Currency [0] 11920" xfId="19962" hidden="1" xr:uid="{00000000-0005-0000-0000-00001B4E0000}"/>
    <cellStyle name="Currency [0] 11921" xfId="19974" hidden="1" xr:uid="{00000000-0005-0000-0000-0000274E0000}"/>
    <cellStyle name="Currency [0] 11922" xfId="19977" hidden="1" xr:uid="{00000000-0005-0000-0000-00002A4E0000}"/>
    <cellStyle name="Currency [0] 11923" xfId="19953" hidden="1" xr:uid="{00000000-0005-0000-0000-0000124E0000}"/>
    <cellStyle name="Currency [0] 11924" xfId="19970" hidden="1" xr:uid="{00000000-0005-0000-0000-0000234E0000}"/>
    <cellStyle name="Currency [0] 11925" xfId="19981" hidden="1" xr:uid="{00000000-0005-0000-0000-00002E4E0000}"/>
    <cellStyle name="Currency [0] 11926" xfId="19983" hidden="1" xr:uid="{00000000-0005-0000-0000-0000304E0000}"/>
    <cellStyle name="Currency [0] 11927" xfId="19963" hidden="1" xr:uid="{00000000-0005-0000-0000-00001C4E0000}"/>
    <cellStyle name="Currency [0] 11928" xfId="19932" hidden="1" xr:uid="{00000000-0005-0000-0000-0000FD4D0000}"/>
    <cellStyle name="Currency [0] 11929" xfId="19994" hidden="1" xr:uid="{00000000-0005-0000-0000-00003B4E0000}"/>
    <cellStyle name="Currency [0] 1193" xfId="1284" hidden="1" xr:uid="{00000000-0005-0000-0000-000025050000}"/>
    <cellStyle name="Currency [0] 11930" xfId="20003" hidden="1" xr:uid="{00000000-0005-0000-0000-0000444E0000}"/>
    <cellStyle name="Currency [0] 11931" xfId="20014" hidden="1" xr:uid="{00000000-0005-0000-0000-00004F4E0000}"/>
    <cellStyle name="Currency [0] 11932" xfId="20020" hidden="1" xr:uid="{00000000-0005-0000-0000-0000554E0000}"/>
    <cellStyle name="Currency [0] 11933" xfId="19992" hidden="1" xr:uid="{00000000-0005-0000-0000-0000394E0000}"/>
    <cellStyle name="Currency [0] 11934" xfId="20010" hidden="1" xr:uid="{00000000-0005-0000-0000-00004B4E0000}"/>
    <cellStyle name="Currency [0] 11935" xfId="20032" hidden="1" xr:uid="{00000000-0005-0000-0000-0000614E0000}"/>
    <cellStyle name="Currency [0] 11936" xfId="20034" hidden="1" xr:uid="{00000000-0005-0000-0000-0000634E0000}"/>
    <cellStyle name="Currency [0] 11937" xfId="19959" hidden="1" xr:uid="{00000000-0005-0000-0000-0000184E0000}"/>
    <cellStyle name="Currency [0] 11938" xfId="19938" hidden="1" xr:uid="{00000000-0005-0000-0000-0000034E0000}"/>
    <cellStyle name="Currency [0] 11939" xfId="20006" hidden="1" xr:uid="{00000000-0005-0000-0000-0000474E0000}"/>
    <cellStyle name="Currency [0] 1194" xfId="1316" hidden="1" xr:uid="{00000000-0005-0000-0000-000045050000}"/>
    <cellStyle name="Currency [0] 11940" xfId="19944" hidden="1" xr:uid="{00000000-0005-0000-0000-0000094E0000}"/>
    <cellStyle name="Currency [0] 11941" xfId="19995" hidden="1" xr:uid="{00000000-0005-0000-0000-00003C4E0000}"/>
    <cellStyle name="Currency [0] 11942" xfId="20039" hidden="1" xr:uid="{00000000-0005-0000-0000-0000684E0000}"/>
    <cellStyle name="Currency [0] 11943" xfId="20007" hidden="1" xr:uid="{00000000-0005-0000-0000-0000484E0000}"/>
    <cellStyle name="Currency [0] 11944" xfId="20015" hidden="1" xr:uid="{00000000-0005-0000-0000-0000504E0000}"/>
    <cellStyle name="Currency [0] 11945" xfId="20051" hidden="1" xr:uid="{00000000-0005-0000-0000-0000744E0000}"/>
    <cellStyle name="Currency [0] 11946" xfId="20053" hidden="1" xr:uid="{00000000-0005-0000-0000-0000764E0000}"/>
    <cellStyle name="Currency [0] 11947" xfId="20009" hidden="1" xr:uid="{00000000-0005-0000-0000-00004A4E0000}"/>
    <cellStyle name="Currency [0] 11948" xfId="20022" hidden="1" xr:uid="{00000000-0005-0000-0000-0000574E0000}"/>
    <cellStyle name="Currency [0] 11949" xfId="20027" hidden="1" xr:uid="{00000000-0005-0000-0000-00005C4E0000}"/>
    <cellStyle name="Currency [0] 1195" xfId="1325" hidden="1" xr:uid="{00000000-0005-0000-0000-00004E050000}"/>
    <cellStyle name="Currency [0] 11950" xfId="20021" hidden="1" xr:uid="{00000000-0005-0000-0000-0000564E0000}"/>
    <cellStyle name="Currency [0] 11951" xfId="20069" hidden="1" xr:uid="{00000000-0005-0000-0000-0000864E0000}"/>
    <cellStyle name="Currency [0] 11952" xfId="20077" hidden="1" xr:uid="{00000000-0005-0000-0000-00008E4E0000}"/>
    <cellStyle name="Currency [0] 11953" xfId="20005" hidden="1" xr:uid="{00000000-0005-0000-0000-0000464E0000}"/>
    <cellStyle name="Currency [0] 11954" xfId="20063" hidden="1" xr:uid="{00000000-0005-0000-0000-0000804E0000}"/>
    <cellStyle name="Currency [0] 11955" xfId="20086" hidden="1" xr:uid="{00000000-0005-0000-0000-0000974E0000}"/>
    <cellStyle name="Currency [0] 11956" xfId="20088" hidden="1" xr:uid="{00000000-0005-0000-0000-0000994E0000}"/>
    <cellStyle name="Currency [0] 11957" xfId="19988" hidden="1" xr:uid="{00000000-0005-0000-0000-0000354E0000}"/>
    <cellStyle name="Currency [0] 11958" xfId="19998" hidden="1" xr:uid="{00000000-0005-0000-0000-00003F4E0000}"/>
    <cellStyle name="Currency [0] 11959" xfId="20060" hidden="1" xr:uid="{00000000-0005-0000-0000-00007D4E0000}"/>
    <cellStyle name="Currency [0] 1196" xfId="1328" hidden="1" xr:uid="{00000000-0005-0000-0000-000051050000}"/>
    <cellStyle name="Currency [0] 11960" xfId="20025" hidden="1" xr:uid="{00000000-0005-0000-0000-00005A4E0000}"/>
    <cellStyle name="Currency [0] 11961" xfId="19972" hidden="1" xr:uid="{00000000-0005-0000-0000-0000254E0000}"/>
    <cellStyle name="Currency [0] 11962" xfId="20096" hidden="1" xr:uid="{00000000-0005-0000-0000-0000A14E0000}"/>
    <cellStyle name="Currency [0] 11963" xfId="20061" hidden="1" xr:uid="{00000000-0005-0000-0000-00007E4E0000}"/>
    <cellStyle name="Currency [0] 11964" xfId="20072" hidden="1" xr:uid="{00000000-0005-0000-0000-0000894E0000}"/>
    <cellStyle name="Currency [0] 11965" xfId="20104" hidden="1" xr:uid="{00000000-0005-0000-0000-0000A94E0000}"/>
    <cellStyle name="Currency [0] 11966" xfId="20106" hidden="1" xr:uid="{00000000-0005-0000-0000-0000AB4E0000}"/>
    <cellStyle name="Currency [0] 11967" xfId="20058" hidden="1" xr:uid="{00000000-0005-0000-0000-00007B4E0000}"/>
    <cellStyle name="Currency [0] 11968" xfId="20057" hidden="1" xr:uid="{00000000-0005-0000-0000-00007A4E0000}"/>
    <cellStyle name="Currency [0] 11969" xfId="20047" hidden="1" xr:uid="{00000000-0005-0000-0000-0000704E0000}"/>
    <cellStyle name="Currency [0] 1197" xfId="1334" hidden="1" xr:uid="{00000000-0005-0000-0000-000057050000}"/>
    <cellStyle name="Currency [0] 11970" xfId="20043" hidden="1" xr:uid="{00000000-0005-0000-0000-00006C4E0000}"/>
    <cellStyle name="Currency [0] 11971" xfId="20045" hidden="1" xr:uid="{00000000-0005-0000-0000-00006E4E0000}"/>
    <cellStyle name="Currency [0] 11972" xfId="20113" hidden="1" xr:uid="{00000000-0005-0000-0000-0000B24E0000}"/>
    <cellStyle name="Currency [0] 11973" xfId="19940" hidden="1" xr:uid="{00000000-0005-0000-0000-0000054E0000}"/>
    <cellStyle name="Currency [0] 11974" xfId="20091" hidden="1" xr:uid="{00000000-0005-0000-0000-00009C4E0000}"/>
    <cellStyle name="Currency [0] 11975" xfId="20119" hidden="1" xr:uid="{00000000-0005-0000-0000-0000B84E0000}"/>
    <cellStyle name="Currency [0] 11976" xfId="20121" hidden="1" xr:uid="{00000000-0005-0000-0000-0000BA4E0000}"/>
    <cellStyle name="Currency [0] 11977" xfId="19996" hidden="1" xr:uid="{00000000-0005-0000-0000-00003D4E0000}"/>
    <cellStyle name="Currency [0] 11978" xfId="20070" hidden="1" xr:uid="{00000000-0005-0000-0000-0000874E0000}"/>
    <cellStyle name="Currency [0] 11979" xfId="20026" hidden="1" xr:uid="{00000000-0005-0000-0000-00005B4E0000}"/>
    <cellStyle name="Currency [0] 1198" xfId="1336" hidden="1" xr:uid="{00000000-0005-0000-0000-000059050000}"/>
    <cellStyle name="Currency [0] 11980" xfId="20062" hidden="1" xr:uid="{00000000-0005-0000-0000-00007F4E0000}"/>
    <cellStyle name="Currency [0] 11981" xfId="20066" hidden="1" xr:uid="{00000000-0005-0000-0000-0000834E0000}"/>
    <cellStyle name="Currency [0] 11982" xfId="20127" hidden="1" xr:uid="{00000000-0005-0000-0000-0000C04E0000}"/>
    <cellStyle name="Currency [0] 11983" xfId="19935" hidden="1" xr:uid="{00000000-0005-0000-0000-0000004E0000}"/>
    <cellStyle name="Currency [0] 11984" xfId="20109" hidden="1" xr:uid="{00000000-0005-0000-0000-0000AE4E0000}"/>
    <cellStyle name="Currency [0] 11985" xfId="20132" hidden="1" xr:uid="{00000000-0005-0000-0000-0000C54E0000}"/>
    <cellStyle name="Currency [0] 11986" xfId="20134" hidden="1" xr:uid="{00000000-0005-0000-0000-0000C74E0000}"/>
    <cellStyle name="Currency [0] 11987" xfId="19990" hidden="1" xr:uid="{00000000-0005-0000-0000-0000374E0000}"/>
    <cellStyle name="Currency [0] 11988" xfId="20089" hidden="1" xr:uid="{00000000-0005-0000-0000-00009A4E0000}"/>
    <cellStyle name="Currency [0] 11989" xfId="20056" hidden="1" xr:uid="{00000000-0005-0000-0000-0000794E0000}"/>
    <cellStyle name="Currency [0] 1199" xfId="1324" hidden="1" xr:uid="{00000000-0005-0000-0000-00004D050000}"/>
    <cellStyle name="Currency [0] 11990" xfId="20074" hidden="1" xr:uid="{00000000-0005-0000-0000-00008B4E0000}"/>
    <cellStyle name="Currency [0] 11991" xfId="20071" hidden="1" xr:uid="{00000000-0005-0000-0000-0000884E0000}"/>
    <cellStyle name="Currency [0] 11992" xfId="20138" hidden="1" xr:uid="{00000000-0005-0000-0000-0000CB4E0000}"/>
    <cellStyle name="Currency [0] 11993" xfId="20023" hidden="1" xr:uid="{00000000-0005-0000-0000-0000584E0000}"/>
    <cellStyle name="Currency [0] 11994" xfId="20123" hidden="1" xr:uid="{00000000-0005-0000-0000-0000BC4E0000}"/>
    <cellStyle name="Currency [0] 11995" xfId="20145" hidden="1" xr:uid="{00000000-0005-0000-0000-0000D24E0000}"/>
    <cellStyle name="Currency [0] 11996" xfId="20147" hidden="1" xr:uid="{00000000-0005-0000-0000-0000D44E0000}"/>
    <cellStyle name="Currency [0] 11997" xfId="20075" hidden="1" xr:uid="{00000000-0005-0000-0000-00008C4E0000}"/>
    <cellStyle name="Currency [0] 11998" xfId="20107" hidden="1" xr:uid="{00000000-0005-0000-0000-0000AC4E0000}"/>
    <cellStyle name="Currency [0] 11999" xfId="19956" hidden="1" xr:uid="{00000000-0005-0000-0000-0000154E0000}"/>
    <cellStyle name="Currency [0] 12" xfId="53" hidden="1" xr:uid="{00000000-0005-0000-0000-000055000000}"/>
    <cellStyle name="Currency [0] 120" xfId="179" hidden="1" xr:uid="{00000000-0005-0000-0000-0000D4000000}"/>
    <cellStyle name="Currency [0] 1200" xfId="1332" hidden="1" xr:uid="{00000000-0005-0000-0000-000055050000}"/>
    <cellStyle name="Currency [0] 12000" xfId="20093" hidden="1" xr:uid="{00000000-0005-0000-0000-00009E4E0000}"/>
    <cellStyle name="Currency [0] 12001" xfId="20090" hidden="1" xr:uid="{00000000-0005-0000-0000-00009B4E0000}"/>
    <cellStyle name="Currency [0] 12002" xfId="20151" hidden="1" xr:uid="{00000000-0005-0000-0000-0000D84E0000}"/>
    <cellStyle name="Currency [0] 12003" xfId="19986" hidden="1" xr:uid="{00000000-0005-0000-0000-0000334E0000}"/>
    <cellStyle name="Currency [0] 12004" xfId="20135" hidden="1" xr:uid="{00000000-0005-0000-0000-0000C84E0000}"/>
    <cellStyle name="Currency [0] 12005" xfId="20155" hidden="1" xr:uid="{00000000-0005-0000-0000-0000DC4E0000}"/>
    <cellStyle name="Currency [0] 12006" xfId="20157" hidden="1" xr:uid="{00000000-0005-0000-0000-0000DE4E0000}"/>
    <cellStyle name="Currency [0] 12007" xfId="20094" hidden="1" xr:uid="{00000000-0005-0000-0000-00009F4E0000}"/>
    <cellStyle name="Currency [0] 12008" xfId="20122" hidden="1" xr:uid="{00000000-0005-0000-0000-0000BB4E0000}"/>
    <cellStyle name="Currency [0] 12009" xfId="20082" hidden="1" xr:uid="{00000000-0005-0000-0000-0000934E0000}"/>
    <cellStyle name="Currency [0] 1201" xfId="1337" hidden="1" xr:uid="{00000000-0005-0000-0000-00005A050000}"/>
    <cellStyle name="Currency [0] 12010" xfId="20111" hidden="1" xr:uid="{00000000-0005-0000-0000-0000B04E0000}"/>
    <cellStyle name="Currency [0] 12011" xfId="20108" hidden="1" xr:uid="{00000000-0005-0000-0000-0000AD4E0000}"/>
    <cellStyle name="Currency [0] 12012" xfId="20161" hidden="1" xr:uid="{00000000-0005-0000-0000-0000E24E0000}"/>
    <cellStyle name="Currency [0] 12013" xfId="19989" hidden="1" xr:uid="{00000000-0005-0000-0000-0000364E0000}"/>
    <cellStyle name="Currency [0] 12014" xfId="20148" hidden="1" xr:uid="{00000000-0005-0000-0000-0000D54E0000}"/>
    <cellStyle name="Currency [0] 12015" xfId="20165" hidden="1" xr:uid="{00000000-0005-0000-0000-0000E64E0000}"/>
    <cellStyle name="Currency [0] 12016" xfId="20167" hidden="1" xr:uid="{00000000-0005-0000-0000-0000E84E0000}"/>
    <cellStyle name="Currency [0] 12017" xfId="20048" hidden="1" xr:uid="{00000000-0005-0000-0000-0000714E0000}"/>
    <cellStyle name="Currency [0] 12018" xfId="20084" hidden="1" xr:uid="{00000000-0005-0000-0000-0000954E0000}"/>
    <cellStyle name="Currency [0] 12019" xfId="20153" hidden="1" xr:uid="{00000000-0005-0000-0000-0000DA4E0000}"/>
    <cellStyle name="Currency [0] 1202" xfId="1338" hidden="1" xr:uid="{00000000-0005-0000-0000-00005B050000}"/>
    <cellStyle name="Currency [0] 12020" xfId="20141" hidden="1" xr:uid="{00000000-0005-0000-0000-0000CE4E0000}"/>
    <cellStyle name="Currency [0] 12021" xfId="20158" hidden="1" xr:uid="{00000000-0005-0000-0000-0000DF4E0000}"/>
    <cellStyle name="Currency [0] 12022" xfId="20169" hidden="1" xr:uid="{00000000-0005-0000-0000-0000EA4E0000}"/>
    <cellStyle name="Currency [0] 12023" xfId="20017" hidden="1" xr:uid="{00000000-0005-0000-0000-0000524E0000}"/>
    <cellStyle name="Currency [0] 12024" xfId="20081" hidden="1" xr:uid="{00000000-0005-0000-0000-0000924E0000}"/>
    <cellStyle name="Currency [0] 12025" xfId="20173" hidden="1" xr:uid="{00000000-0005-0000-0000-0000EE4E0000}"/>
    <cellStyle name="Currency [0] 12026" xfId="20175" hidden="1" xr:uid="{00000000-0005-0000-0000-0000F04E0000}"/>
    <cellStyle name="Currency [0] 12027" xfId="20130" hidden="1" xr:uid="{00000000-0005-0000-0000-0000C34E0000}"/>
    <cellStyle name="Currency [0] 12028" xfId="20142" hidden="1" xr:uid="{00000000-0005-0000-0000-0000CF4E0000}"/>
    <cellStyle name="Currency [0] 12029" xfId="20170" hidden="1" xr:uid="{00000000-0005-0000-0000-0000EB4E0000}"/>
    <cellStyle name="Currency [0] 1203" xfId="1329" hidden="1" xr:uid="{00000000-0005-0000-0000-000052050000}"/>
    <cellStyle name="Currency [0] 12030" xfId="20143" hidden="1" xr:uid="{00000000-0005-0000-0000-0000D04E0000}"/>
    <cellStyle name="Currency [0] 12031" xfId="20176" hidden="1" xr:uid="{00000000-0005-0000-0000-0000F14E0000}"/>
    <cellStyle name="Currency [0] 12032" xfId="20178" hidden="1" xr:uid="{00000000-0005-0000-0000-0000F34E0000}"/>
    <cellStyle name="Currency [0] 12033" xfId="20171" hidden="1" xr:uid="{00000000-0005-0000-0000-0000EC4E0000}"/>
    <cellStyle name="Currency [0] 12034" xfId="20117" hidden="1" xr:uid="{00000000-0005-0000-0000-0000B64E0000}"/>
    <cellStyle name="Currency [0] 12035" xfId="20180" hidden="1" xr:uid="{00000000-0005-0000-0000-0000F54E0000}"/>
    <cellStyle name="Currency [0] 12036" xfId="20182" hidden="1" xr:uid="{00000000-0005-0000-0000-0000F74E0000}"/>
    <cellStyle name="Currency [0] 12037" xfId="20242" hidden="1" xr:uid="{00000000-0005-0000-0000-0000334F0000}"/>
    <cellStyle name="Currency [0] 12038" xfId="20261" hidden="1" xr:uid="{00000000-0005-0000-0000-0000464F0000}"/>
    <cellStyle name="Currency [0] 12039" xfId="20268" hidden="1" xr:uid="{00000000-0005-0000-0000-00004D4F0000}"/>
    <cellStyle name="Currency [0] 1204" xfId="1317" hidden="1" xr:uid="{00000000-0005-0000-0000-000046050000}"/>
    <cellStyle name="Currency [0] 12040" xfId="20275" hidden="1" xr:uid="{00000000-0005-0000-0000-0000544F0000}"/>
    <cellStyle name="Currency [0] 12041" xfId="20280" hidden="1" xr:uid="{00000000-0005-0000-0000-0000594F0000}"/>
    <cellStyle name="Currency [0] 12042" xfId="20259" hidden="1" xr:uid="{00000000-0005-0000-0000-0000444F0000}"/>
    <cellStyle name="Currency [0] 12043" xfId="20270" hidden="1" xr:uid="{00000000-0005-0000-0000-00004F4F0000}"/>
    <cellStyle name="Currency [0] 12044" xfId="20284" hidden="1" xr:uid="{00000000-0005-0000-0000-00005D4F0000}"/>
    <cellStyle name="Currency [0] 12045" xfId="20286" hidden="1" xr:uid="{00000000-0005-0000-0000-00005F4F0000}"/>
    <cellStyle name="Currency [0] 12046" xfId="20269" hidden="1" xr:uid="{00000000-0005-0000-0000-00004E4F0000}"/>
    <cellStyle name="Currency [0] 12047" xfId="20243" hidden="1" xr:uid="{00000000-0005-0000-0000-0000344F0000}"/>
    <cellStyle name="Currency [0] 12048" xfId="20297" hidden="1" xr:uid="{00000000-0005-0000-0000-00006A4F0000}"/>
    <cellStyle name="Currency [0] 12049" xfId="20306" hidden="1" xr:uid="{00000000-0005-0000-0000-0000734F0000}"/>
    <cellStyle name="Currency [0] 1205" xfId="1344" hidden="1" xr:uid="{00000000-0005-0000-0000-000061050000}"/>
    <cellStyle name="Currency [0] 12050" xfId="20317" hidden="1" xr:uid="{00000000-0005-0000-0000-00007E4F0000}"/>
    <cellStyle name="Currency [0] 12051" xfId="20323" hidden="1" xr:uid="{00000000-0005-0000-0000-0000844F0000}"/>
    <cellStyle name="Currency [0] 12052" xfId="20295" hidden="1" xr:uid="{00000000-0005-0000-0000-0000684F0000}"/>
    <cellStyle name="Currency [0] 12053" xfId="20313" hidden="1" xr:uid="{00000000-0005-0000-0000-00007A4F0000}"/>
    <cellStyle name="Currency [0] 12054" xfId="20335" hidden="1" xr:uid="{00000000-0005-0000-0000-0000904F0000}"/>
    <cellStyle name="Currency [0] 12055" xfId="20337" hidden="1" xr:uid="{00000000-0005-0000-0000-0000924F0000}"/>
    <cellStyle name="Currency [0] 12056" xfId="20265" hidden="1" xr:uid="{00000000-0005-0000-0000-00004A4F0000}"/>
    <cellStyle name="Currency [0] 12057" xfId="20249" hidden="1" xr:uid="{00000000-0005-0000-0000-00003A4F0000}"/>
    <cellStyle name="Currency [0] 12058" xfId="20309" hidden="1" xr:uid="{00000000-0005-0000-0000-0000764F0000}"/>
    <cellStyle name="Currency [0] 12059" xfId="20254" hidden="1" xr:uid="{00000000-0005-0000-0000-00003F4F0000}"/>
    <cellStyle name="Currency [0] 1206" xfId="1348" hidden="1" xr:uid="{00000000-0005-0000-0000-000065050000}"/>
    <cellStyle name="Currency [0] 12060" xfId="20298" hidden="1" xr:uid="{00000000-0005-0000-0000-00006B4F0000}"/>
    <cellStyle name="Currency [0] 12061" xfId="20342" hidden="1" xr:uid="{00000000-0005-0000-0000-0000974F0000}"/>
    <cellStyle name="Currency [0] 12062" xfId="20310" hidden="1" xr:uid="{00000000-0005-0000-0000-0000774F0000}"/>
    <cellStyle name="Currency [0] 12063" xfId="20318" hidden="1" xr:uid="{00000000-0005-0000-0000-00007F4F0000}"/>
    <cellStyle name="Currency [0] 12064" xfId="20354" hidden="1" xr:uid="{00000000-0005-0000-0000-0000A34F0000}"/>
    <cellStyle name="Currency [0] 12065" xfId="20356" hidden="1" xr:uid="{00000000-0005-0000-0000-0000A54F0000}"/>
    <cellStyle name="Currency [0] 12066" xfId="20312" hidden="1" xr:uid="{00000000-0005-0000-0000-0000794F0000}"/>
    <cellStyle name="Currency [0] 12067" xfId="20325" hidden="1" xr:uid="{00000000-0005-0000-0000-0000864F0000}"/>
    <cellStyle name="Currency [0] 12068" xfId="20330" hidden="1" xr:uid="{00000000-0005-0000-0000-00008B4F0000}"/>
    <cellStyle name="Currency [0] 12069" xfId="20324" hidden="1" xr:uid="{00000000-0005-0000-0000-0000854F0000}"/>
    <cellStyle name="Currency [0] 1207" xfId="1354" hidden="1" xr:uid="{00000000-0005-0000-0000-00006B050000}"/>
    <cellStyle name="Currency [0] 12070" xfId="20372" hidden="1" xr:uid="{00000000-0005-0000-0000-0000B54F0000}"/>
    <cellStyle name="Currency [0] 12071" xfId="20380" hidden="1" xr:uid="{00000000-0005-0000-0000-0000BD4F0000}"/>
    <cellStyle name="Currency [0] 12072" xfId="20308" hidden="1" xr:uid="{00000000-0005-0000-0000-0000754F0000}"/>
    <cellStyle name="Currency [0] 12073" xfId="20366" hidden="1" xr:uid="{00000000-0005-0000-0000-0000AF4F0000}"/>
    <cellStyle name="Currency [0] 12074" xfId="20389" hidden="1" xr:uid="{00000000-0005-0000-0000-0000C64F0000}"/>
    <cellStyle name="Currency [0] 12075" xfId="20391" hidden="1" xr:uid="{00000000-0005-0000-0000-0000C84F0000}"/>
    <cellStyle name="Currency [0] 12076" xfId="20291" hidden="1" xr:uid="{00000000-0005-0000-0000-0000644F0000}"/>
    <cellStyle name="Currency [0] 12077" xfId="20301" hidden="1" xr:uid="{00000000-0005-0000-0000-00006E4F0000}"/>
    <cellStyle name="Currency [0] 12078" xfId="20363" hidden="1" xr:uid="{00000000-0005-0000-0000-0000AC4F0000}"/>
    <cellStyle name="Currency [0] 12079" xfId="20328" hidden="1" xr:uid="{00000000-0005-0000-0000-0000894F0000}"/>
    <cellStyle name="Currency [0] 1208" xfId="1357" hidden="1" xr:uid="{00000000-0005-0000-0000-00006E050000}"/>
    <cellStyle name="Currency [0] 12080" xfId="20273" hidden="1" xr:uid="{00000000-0005-0000-0000-0000524F0000}"/>
    <cellStyle name="Currency [0] 12081" xfId="20399" hidden="1" xr:uid="{00000000-0005-0000-0000-0000D04F0000}"/>
    <cellStyle name="Currency [0] 12082" xfId="20364" hidden="1" xr:uid="{00000000-0005-0000-0000-0000AD4F0000}"/>
    <cellStyle name="Currency [0] 12083" xfId="20375" hidden="1" xr:uid="{00000000-0005-0000-0000-0000B84F0000}"/>
    <cellStyle name="Currency [0] 12084" xfId="20407" hidden="1" xr:uid="{00000000-0005-0000-0000-0000D84F0000}"/>
    <cellStyle name="Currency [0] 12085" xfId="20409" hidden="1" xr:uid="{00000000-0005-0000-0000-0000DA4F0000}"/>
    <cellStyle name="Currency [0] 12086" xfId="20361" hidden="1" xr:uid="{00000000-0005-0000-0000-0000AA4F0000}"/>
    <cellStyle name="Currency [0] 12087" xfId="20360" hidden="1" xr:uid="{00000000-0005-0000-0000-0000A94F0000}"/>
    <cellStyle name="Currency [0] 12088" xfId="20350" hidden="1" xr:uid="{00000000-0005-0000-0000-00009F4F0000}"/>
    <cellStyle name="Currency [0] 12089" xfId="20346" hidden="1" xr:uid="{00000000-0005-0000-0000-00009B4F0000}"/>
    <cellStyle name="Currency [0] 1209" xfId="1343" hidden="1" xr:uid="{00000000-0005-0000-0000-000060050000}"/>
    <cellStyle name="Currency [0] 12090" xfId="20348" hidden="1" xr:uid="{00000000-0005-0000-0000-00009D4F0000}"/>
    <cellStyle name="Currency [0] 12091" xfId="20416" hidden="1" xr:uid="{00000000-0005-0000-0000-0000E14F0000}"/>
    <cellStyle name="Currency [0] 12092" xfId="20251" hidden="1" xr:uid="{00000000-0005-0000-0000-00003C4F0000}"/>
    <cellStyle name="Currency [0] 12093" xfId="20394" hidden="1" xr:uid="{00000000-0005-0000-0000-0000CB4F0000}"/>
    <cellStyle name="Currency [0] 12094" xfId="20422" hidden="1" xr:uid="{00000000-0005-0000-0000-0000E74F0000}"/>
    <cellStyle name="Currency [0] 12095" xfId="20424" hidden="1" xr:uid="{00000000-0005-0000-0000-0000E94F0000}"/>
    <cellStyle name="Currency [0] 12096" xfId="20299" hidden="1" xr:uid="{00000000-0005-0000-0000-00006C4F0000}"/>
    <cellStyle name="Currency [0] 12097" xfId="20373" hidden="1" xr:uid="{00000000-0005-0000-0000-0000B64F0000}"/>
    <cellStyle name="Currency [0] 12098" xfId="20329" hidden="1" xr:uid="{00000000-0005-0000-0000-00008A4F0000}"/>
    <cellStyle name="Currency [0] 12099" xfId="20365" hidden="1" xr:uid="{00000000-0005-0000-0000-0000AE4F0000}"/>
    <cellStyle name="Currency [0] 121" xfId="204" hidden="1" xr:uid="{00000000-0005-0000-0000-0000ED000000}"/>
    <cellStyle name="Currency [0] 1210" xfId="1353" hidden="1" xr:uid="{00000000-0005-0000-0000-00006A050000}"/>
    <cellStyle name="Currency [0] 12100" xfId="20369" hidden="1" xr:uid="{00000000-0005-0000-0000-0000B24F0000}"/>
    <cellStyle name="Currency [0] 12101" xfId="20430" hidden="1" xr:uid="{00000000-0005-0000-0000-0000EF4F0000}"/>
    <cellStyle name="Currency [0] 12102" xfId="20246" hidden="1" xr:uid="{00000000-0005-0000-0000-0000374F0000}"/>
    <cellStyle name="Currency [0] 12103" xfId="20412" hidden="1" xr:uid="{00000000-0005-0000-0000-0000DD4F0000}"/>
    <cellStyle name="Currency [0] 12104" xfId="20435" hidden="1" xr:uid="{00000000-0005-0000-0000-0000F44F0000}"/>
    <cellStyle name="Currency [0] 12105" xfId="20437" hidden="1" xr:uid="{00000000-0005-0000-0000-0000F64F0000}"/>
    <cellStyle name="Currency [0] 12106" xfId="20293" hidden="1" xr:uid="{00000000-0005-0000-0000-0000664F0000}"/>
    <cellStyle name="Currency [0] 12107" xfId="20392" hidden="1" xr:uid="{00000000-0005-0000-0000-0000C94F0000}"/>
    <cellStyle name="Currency [0] 12108" xfId="20359" hidden="1" xr:uid="{00000000-0005-0000-0000-0000A84F0000}"/>
    <cellStyle name="Currency [0] 12109" xfId="20377" hidden="1" xr:uid="{00000000-0005-0000-0000-0000BA4F0000}"/>
    <cellStyle name="Currency [0] 1211" xfId="1364" hidden="1" xr:uid="{00000000-0005-0000-0000-000075050000}"/>
    <cellStyle name="Currency [0] 12110" xfId="20374" hidden="1" xr:uid="{00000000-0005-0000-0000-0000B74F0000}"/>
    <cellStyle name="Currency [0] 12111" xfId="20441" hidden="1" xr:uid="{00000000-0005-0000-0000-0000FA4F0000}"/>
    <cellStyle name="Currency [0] 12112" xfId="20326" hidden="1" xr:uid="{00000000-0005-0000-0000-0000874F0000}"/>
    <cellStyle name="Currency [0] 12113" xfId="20426" hidden="1" xr:uid="{00000000-0005-0000-0000-0000EB4F0000}"/>
    <cellStyle name="Currency [0] 12114" xfId="20448" hidden="1" xr:uid="{00000000-0005-0000-0000-000001500000}"/>
    <cellStyle name="Currency [0] 12115" xfId="20450" hidden="1" xr:uid="{00000000-0005-0000-0000-000003500000}"/>
    <cellStyle name="Currency [0] 12116" xfId="20378" hidden="1" xr:uid="{00000000-0005-0000-0000-0000BB4F0000}"/>
    <cellStyle name="Currency [0] 12117" xfId="20410" hidden="1" xr:uid="{00000000-0005-0000-0000-0000DB4F0000}"/>
    <cellStyle name="Currency [0] 12118" xfId="20262" hidden="1" xr:uid="{00000000-0005-0000-0000-0000474F0000}"/>
    <cellStyle name="Currency [0] 12119" xfId="20396" hidden="1" xr:uid="{00000000-0005-0000-0000-0000CD4F0000}"/>
    <cellStyle name="Currency [0] 1212" xfId="1365" hidden="1" xr:uid="{00000000-0005-0000-0000-000076050000}"/>
    <cellStyle name="Currency [0] 12120" xfId="20393" hidden="1" xr:uid="{00000000-0005-0000-0000-0000CA4F0000}"/>
    <cellStyle name="Currency [0] 12121" xfId="20454" hidden="1" xr:uid="{00000000-0005-0000-0000-000007500000}"/>
    <cellStyle name="Currency [0] 12122" xfId="20289" hidden="1" xr:uid="{00000000-0005-0000-0000-0000624F0000}"/>
    <cellStyle name="Currency [0] 12123" xfId="20438" hidden="1" xr:uid="{00000000-0005-0000-0000-0000F74F0000}"/>
    <cellStyle name="Currency [0] 12124" xfId="20458" hidden="1" xr:uid="{00000000-0005-0000-0000-00000B500000}"/>
    <cellStyle name="Currency [0] 12125" xfId="20460" hidden="1" xr:uid="{00000000-0005-0000-0000-00000D500000}"/>
    <cellStyle name="Currency [0] 12126" xfId="20397" hidden="1" xr:uid="{00000000-0005-0000-0000-0000CE4F0000}"/>
    <cellStyle name="Currency [0] 12127" xfId="20425" hidden="1" xr:uid="{00000000-0005-0000-0000-0000EA4F0000}"/>
    <cellStyle name="Currency [0] 12128" xfId="20385" hidden="1" xr:uid="{00000000-0005-0000-0000-0000C24F0000}"/>
    <cellStyle name="Currency [0] 12129" xfId="20414" hidden="1" xr:uid="{00000000-0005-0000-0000-0000DF4F0000}"/>
    <cellStyle name="Currency [0] 1213" xfId="1327" hidden="1" xr:uid="{00000000-0005-0000-0000-000050050000}"/>
    <cellStyle name="Currency [0] 12130" xfId="20411" hidden="1" xr:uid="{00000000-0005-0000-0000-0000DC4F0000}"/>
    <cellStyle name="Currency [0] 12131" xfId="20464" hidden="1" xr:uid="{00000000-0005-0000-0000-000011500000}"/>
    <cellStyle name="Currency [0] 12132" xfId="20292" hidden="1" xr:uid="{00000000-0005-0000-0000-0000654F0000}"/>
    <cellStyle name="Currency [0] 12133" xfId="20451" hidden="1" xr:uid="{00000000-0005-0000-0000-000004500000}"/>
    <cellStyle name="Currency [0] 12134" xfId="20468" hidden="1" xr:uid="{00000000-0005-0000-0000-000015500000}"/>
    <cellStyle name="Currency [0] 12135" xfId="20470" hidden="1" xr:uid="{00000000-0005-0000-0000-000017500000}"/>
    <cellStyle name="Currency [0] 12136" xfId="20351" hidden="1" xr:uid="{00000000-0005-0000-0000-0000A04F0000}"/>
    <cellStyle name="Currency [0] 12137" xfId="20387" hidden="1" xr:uid="{00000000-0005-0000-0000-0000C44F0000}"/>
    <cellStyle name="Currency [0] 12138" xfId="20456" hidden="1" xr:uid="{00000000-0005-0000-0000-000009500000}"/>
    <cellStyle name="Currency [0] 12139" xfId="20444" hidden="1" xr:uid="{00000000-0005-0000-0000-0000FD4F0000}"/>
    <cellStyle name="Currency [0] 1214" xfId="1319" hidden="1" xr:uid="{00000000-0005-0000-0000-000048050000}"/>
    <cellStyle name="Currency [0] 12140" xfId="20461" hidden="1" xr:uid="{00000000-0005-0000-0000-00000E500000}"/>
    <cellStyle name="Currency [0] 12141" xfId="20472" hidden="1" xr:uid="{00000000-0005-0000-0000-000019500000}"/>
    <cellStyle name="Currency [0] 12142" xfId="20320" hidden="1" xr:uid="{00000000-0005-0000-0000-0000814F0000}"/>
    <cellStyle name="Currency [0] 12143" xfId="20384" hidden="1" xr:uid="{00000000-0005-0000-0000-0000C14F0000}"/>
    <cellStyle name="Currency [0] 12144" xfId="20476" hidden="1" xr:uid="{00000000-0005-0000-0000-00001D500000}"/>
    <cellStyle name="Currency [0] 12145" xfId="20478" hidden="1" xr:uid="{00000000-0005-0000-0000-00001F500000}"/>
    <cellStyle name="Currency [0] 12146" xfId="20433" hidden="1" xr:uid="{00000000-0005-0000-0000-0000F24F0000}"/>
    <cellStyle name="Currency [0] 12147" xfId="20445" hidden="1" xr:uid="{00000000-0005-0000-0000-0000FE4F0000}"/>
    <cellStyle name="Currency [0] 12148" xfId="20473" hidden="1" xr:uid="{00000000-0005-0000-0000-00001A500000}"/>
    <cellStyle name="Currency [0] 12149" xfId="20446" hidden="1" xr:uid="{00000000-0005-0000-0000-0000FF4F0000}"/>
    <cellStyle name="Currency [0] 1215" xfId="1350" hidden="1" xr:uid="{00000000-0005-0000-0000-000067050000}"/>
    <cellStyle name="Currency [0] 12150" xfId="20479" hidden="1" xr:uid="{00000000-0005-0000-0000-000020500000}"/>
    <cellStyle name="Currency [0] 12151" xfId="20481" hidden="1" xr:uid="{00000000-0005-0000-0000-000022500000}"/>
    <cellStyle name="Currency [0] 12152" xfId="20474" hidden="1" xr:uid="{00000000-0005-0000-0000-00001B500000}"/>
    <cellStyle name="Currency [0] 12153" xfId="20420" hidden="1" xr:uid="{00000000-0005-0000-0000-0000E54F0000}"/>
    <cellStyle name="Currency [0] 12154" xfId="20484" hidden="1" xr:uid="{00000000-0005-0000-0000-000025500000}"/>
    <cellStyle name="Currency [0] 12155" xfId="20486" hidden="1" xr:uid="{00000000-0005-0000-0000-000027500000}"/>
    <cellStyle name="Currency [0] 12156" xfId="20203" hidden="1" xr:uid="{00000000-0005-0000-0000-00000C4F0000}"/>
    <cellStyle name="Currency [0] 12157" xfId="20225" hidden="1" xr:uid="{00000000-0005-0000-0000-0000224F0000}"/>
    <cellStyle name="Currency [0] 12158" xfId="20490" hidden="1" xr:uid="{00000000-0005-0000-0000-00002B500000}"/>
    <cellStyle name="Currency [0] 12159" xfId="20497" hidden="1" xr:uid="{00000000-0005-0000-0000-000032500000}"/>
    <cellStyle name="Currency [0] 1216" xfId="1322" hidden="1" xr:uid="{00000000-0005-0000-0000-00004B050000}"/>
    <cellStyle name="Currency [0] 12160" xfId="20499" hidden="1" xr:uid="{00000000-0005-0000-0000-000034500000}"/>
    <cellStyle name="Currency [0] 12161" xfId="20190" hidden="1" xr:uid="{00000000-0005-0000-0000-0000FF4E0000}"/>
    <cellStyle name="Currency [0] 12162" xfId="20493" hidden="1" xr:uid="{00000000-0005-0000-0000-00002E500000}"/>
    <cellStyle name="Currency [0] 12163" xfId="20502" hidden="1" xr:uid="{00000000-0005-0000-0000-000037500000}"/>
    <cellStyle name="Currency [0] 12164" xfId="20504" hidden="1" xr:uid="{00000000-0005-0000-0000-000039500000}"/>
    <cellStyle name="Currency [0] 12165" xfId="20492" hidden="1" xr:uid="{00000000-0005-0000-0000-00002D500000}"/>
    <cellStyle name="Currency [0] 12166" xfId="20202" hidden="1" xr:uid="{00000000-0005-0000-0000-00000B4F0000}"/>
    <cellStyle name="Currency [0] 12167" xfId="20515" hidden="1" xr:uid="{00000000-0005-0000-0000-000044500000}"/>
    <cellStyle name="Currency [0] 12168" xfId="20524" hidden="1" xr:uid="{00000000-0005-0000-0000-00004D500000}"/>
    <cellStyle name="Currency [0] 12169" xfId="20535" hidden="1" xr:uid="{00000000-0005-0000-0000-000058500000}"/>
    <cellStyle name="Currency [0] 1217" xfId="1345" hidden="1" xr:uid="{00000000-0005-0000-0000-000062050000}"/>
    <cellStyle name="Currency [0] 12170" xfId="20541" hidden="1" xr:uid="{00000000-0005-0000-0000-00005E500000}"/>
    <cellStyle name="Currency [0] 12171" xfId="20513" hidden="1" xr:uid="{00000000-0005-0000-0000-000042500000}"/>
    <cellStyle name="Currency [0] 12172" xfId="20531" hidden="1" xr:uid="{00000000-0005-0000-0000-000054500000}"/>
    <cellStyle name="Currency [0] 12173" xfId="20553" hidden="1" xr:uid="{00000000-0005-0000-0000-00006A500000}"/>
    <cellStyle name="Currency [0] 12174" xfId="20555" hidden="1" xr:uid="{00000000-0005-0000-0000-00006C500000}"/>
    <cellStyle name="Currency [0] 12175" xfId="20487" hidden="1" xr:uid="{00000000-0005-0000-0000-000028500000}"/>
    <cellStyle name="Currency [0] 12176" xfId="20198" hidden="1" xr:uid="{00000000-0005-0000-0000-0000074F0000}"/>
    <cellStyle name="Currency [0] 12177" xfId="20527" hidden="1" xr:uid="{00000000-0005-0000-0000-000050500000}"/>
    <cellStyle name="Currency [0] 12178" xfId="20194" hidden="1" xr:uid="{00000000-0005-0000-0000-0000034F0000}"/>
    <cellStyle name="Currency [0] 12179" xfId="20516" hidden="1" xr:uid="{00000000-0005-0000-0000-000045500000}"/>
    <cellStyle name="Currency [0] 1218" xfId="1366" hidden="1" xr:uid="{00000000-0005-0000-0000-000077050000}"/>
    <cellStyle name="Currency [0] 12180" xfId="20560" hidden="1" xr:uid="{00000000-0005-0000-0000-000071500000}"/>
    <cellStyle name="Currency [0] 12181" xfId="20528" hidden="1" xr:uid="{00000000-0005-0000-0000-000051500000}"/>
    <cellStyle name="Currency [0] 12182" xfId="20536" hidden="1" xr:uid="{00000000-0005-0000-0000-000059500000}"/>
    <cellStyle name="Currency [0] 12183" xfId="20572" hidden="1" xr:uid="{00000000-0005-0000-0000-00007D500000}"/>
    <cellStyle name="Currency [0] 12184" xfId="20574" hidden="1" xr:uid="{00000000-0005-0000-0000-00007F500000}"/>
    <cellStyle name="Currency [0] 12185" xfId="20530" hidden="1" xr:uid="{00000000-0005-0000-0000-000053500000}"/>
    <cellStyle name="Currency [0] 12186" xfId="20543" hidden="1" xr:uid="{00000000-0005-0000-0000-000060500000}"/>
    <cellStyle name="Currency [0] 12187" xfId="20548" hidden="1" xr:uid="{00000000-0005-0000-0000-000065500000}"/>
    <cellStyle name="Currency [0] 12188" xfId="20542" hidden="1" xr:uid="{00000000-0005-0000-0000-00005F500000}"/>
    <cellStyle name="Currency [0] 12189" xfId="20590" hidden="1" xr:uid="{00000000-0005-0000-0000-00008F500000}"/>
    <cellStyle name="Currency [0] 1219" xfId="1351" hidden="1" xr:uid="{00000000-0005-0000-0000-000068050000}"/>
    <cellStyle name="Currency [0] 12190" xfId="20598" hidden="1" xr:uid="{00000000-0005-0000-0000-000097500000}"/>
    <cellStyle name="Currency [0] 12191" xfId="20526" hidden="1" xr:uid="{00000000-0005-0000-0000-00004F500000}"/>
    <cellStyle name="Currency [0] 12192" xfId="20584" hidden="1" xr:uid="{00000000-0005-0000-0000-000089500000}"/>
    <cellStyle name="Currency [0] 12193" xfId="20607" hidden="1" xr:uid="{00000000-0005-0000-0000-0000A0500000}"/>
    <cellStyle name="Currency [0] 12194" xfId="20609" hidden="1" xr:uid="{00000000-0005-0000-0000-0000A2500000}"/>
    <cellStyle name="Currency [0] 12195" xfId="20509" hidden="1" xr:uid="{00000000-0005-0000-0000-00003E500000}"/>
    <cellStyle name="Currency [0] 12196" xfId="20519" hidden="1" xr:uid="{00000000-0005-0000-0000-000048500000}"/>
    <cellStyle name="Currency [0] 12197" xfId="20581" hidden="1" xr:uid="{00000000-0005-0000-0000-000086500000}"/>
    <cellStyle name="Currency [0] 12198" xfId="20546" hidden="1" xr:uid="{00000000-0005-0000-0000-000063500000}"/>
    <cellStyle name="Currency [0] 12199" xfId="20495" hidden="1" xr:uid="{00000000-0005-0000-0000-000030500000}"/>
    <cellStyle name="Currency [0] 122" xfId="212" hidden="1" xr:uid="{00000000-0005-0000-0000-0000F5000000}"/>
    <cellStyle name="Currency [0] 1220" xfId="1355" hidden="1" xr:uid="{00000000-0005-0000-0000-00006C050000}"/>
    <cellStyle name="Currency [0] 12200" xfId="20617" hidden="1" xr:uid="{00000000-0005-0000-0000-0000AA500000}"/>
    <cellStyle name="Currency [0] 12201" xfId="20582" hidden="1" xr:uid="{00000000-0005-0000-0000-000087500000}"/>
    <cellStyle name="Currency [0] 12202" xfId="20593" hidden="1" xr:uid="{00000000-0005-0000-0000-000092500000}"/>
    <cellStyle name="Currency [0] 12203" xfId="20625" hidden="1" xr:uid="{00000000-0005-0000-0000-0000B2500000}"/>
    <cellStyle name="Currency [0] 12204" xfId="20627" hidden="1" xr:uid="{00000000-0005-0000-0000-0000B4500000}"/>
    <cellStyle name="Currency [0] 12205" xfId="20579" hidden="1" xr:uid="{00000000-0005-0000-0000-000084500000}"/>
    <cellStyle name="Currency [0] 12206" xfId="20578" hidden="1" xr:uid="{00000000-0005-0000-0000-000083500000}"/>
    <cellStyle name="Currency [0] 12207" xfId="20568" hidden="1" xr:uid="{00000000-0005-0000-0000-000079500000}"/>
    <cellStyle name="Currency [0] 12208" xfId="20564" hidden="1" xr:uid="{00000000-0005-0000-0000-000075500000}"/>
    <cellStyle name="Currency [0] 12209" xfId="20566" hidden="1" xr:uid="{00000000-0005-0000-0000-000077500000}"/>
    <cellStyle name="Currency [0] 1221" xfId="1371" hidden="1" xr:uid="{00000000-0005-0000-0000-00007C050000}"/>
    <cellStyle name="Currency [0] 12210" xfId="20634" hidden="1" xr:uid="{00000000-0005-0000-0000-0000BB500000}"/>
    <cellStyle name="Currency [0] 12211" xfId="20196" hidden="1" xr:uid="{00000000-0005-0000-0000-0000054F0000}"/>
    <cellStyle name="Currency [0] 12212" xfId="20612" hidden="1" xr:uid="{00000000-0005-0000-0000-0000A5500000}"/>
    <cellStyle name="Currency [0] 12213" xfId="20640" hidden="1" xr:uid="{00000000-0005-0000-0000-0000C1500000}"/>
    <cellStyle name="Currency [0] 12214" xfId="20642" hidden="1" xr:uid="{00000000-0005-0000-0000-0000C3500000}"/>
    <cellStyle name="Currency [0] 12215" xfId="20517" hidden="1" xr:uid="{00000000-0005-0000-0000-000046500000}"/>
    <cellStyle name="Currency [0] 12216" xfId="20591" hidden="1" xr:uid="{00000000-0005-0000-0000-000090500000}"/>
    <cellStyle name="Currency [0] 12217" xfId="20547" hidden="1" xr:uid="{00000000-0005-0000-0000-000064500000}"/>
    <cellStyle name="Currency [0] 12218" xfId="20583" hidden="1" xr:uid="{00000000-0005-0000-0000-000088500000}"/>
    <cellStyle name="Currency [0] 12219" xfId="20587" hidden="1" xr:uid="{00000000-0005-0000-0000-00008C500000}"/>
    <cellStyle name="Currency [0] 1222" xfId="1372" hidden="1" xr:uid="{00000000-0005-0000-0000-00007D050000}"/>
    <cellStyle name="Currency [0] 12220" xfId="20648" hidden="1" xr:uid="{00000000-0005-0000-0000-0000C9500000}"/>
    <cellStyle name="Currency [0] 12221" xfId="20231" hidden="1" xr:uid="{00000000-0005-0000-0000-0000284F0000}"/>
    <cellStyle name="Currency [0] 12222" xfId="20630" hidden="1" xr:uid="{00000000-0005-0000-0000-0000B7500000}"/>
    <cellStyle name="Currency [0] 12223" xfId="20653" hidden="1" xr:uid="{00000000-0005-0000-0000-0000CE500000}"/>
    <cellStyle name="Currency [0] 12224" xfId="20655" hidden="1" xr:uid="{00000000-0005-0000-0000-0000D0500000}"/>
    <cellStyle name="Currency [0] 12225" xfId="20511" hidden="1" xr:uid="{00000000-0005-0000-0000-000040500000}"/>
    <cellStyle name="Currency [0] 12226" xfId="20610" hidden="1" xr:uid="{00000000-0005-0000-0000-0000A3500000}"/>
    <cellStyle name="Currency [0] 12227" xfId="20577" hidden="1" xr:uid="{00000000-0005-0000-0000-000082500000}"/>
    <cellStyle name="Currency [0] 12228" xfId="20595" hidden="1" xr:uid="{00000000-0005-0000-0000-000094500000}"/>
    <cellStyle name="Currency [0] 12229" xfId="20592" hidden="1" xr:uid="{00000000-0005-0000-0000-000091500000}"/>
    <cellStyle name="Currency [0] 1223" xfId="1352" hidden="1" xr:uid="{00000000-0005-0000-0000-000069050000}"/>
    <cellStyle name="Currency [0] 12230" xfId="20659" hidden="1" xr:uid="{00000000-0005-0000-0000-0000D4500000}"/>
    <cellStyle name="Currency [0] 12231" xfId="20544" hidden="1" xr:uid="{00000000-0005-0000-0000-000061500000}"/>
    <cellStyle name="Currency [0] 12232" xfId="20644" hidden="1" xr:uid="{00000000-0005-0000-0000-0000C5500000}"/>
    <cellStyle name="Currency [0] 12233" xfId="20666" hidden="1" xr:uid="{00000000-0005-0000-0000-0000DB500000}"/>
    <cellStyle name="Currency [0] 12234" xfId="20668" hidden="1" xr:uid="{00000000-0005-0000-0000-0000DD500000}"/>
    <cellStyle name="Currency [0] 12235" xfId="20596" hidden="1" xr:uid="{00000000-0005-0000-0000-000095500000}"/>
    <cellStyle name="Currency [0] 12236" xfId="20628" hidden="1" xr:uid="{00000000-0005-0000-0000-0000B5500000}"/>
    <cellStyle name="Currency [0] 12237" xfId="20276" hidden="1" xr:uid="{00000000-0005-0000-0000-0000554F0000}"/>
    <cellStyle name="Currency [0] 12238" xfId="20614" hidden="1" xr:uid="{00000000-0005-0000-0000-0000A7500000}"/>
    <cellStyle name="Currency [0] 12239" xfId="20611" hidden="1" xr:uid="{00000000-0005-0000-0000-0000A4500000}"/>
    <cellStyle name="Currency [0] 1224" xfId="1359" hidden="1" xr:uid="{00000000-0005-0000-0000-000070050000}"/>
    <cellStyle name="Currency [0] 12240" xfId="20672" hidden="1" xr:uid="{00000000-0005-0000-0000-0000E1500000}"/>
    <cellStyle name="Currency [0] 12241" xfId="20507" hidden="1" xr:uid="{00000000-0005-0000-0000-00003C500000}"/>
    <cellStyle name="Currency [0] 12242" xfId="20656" hidden="1" xr:uid="{00000000-0005-0000-0000-0000D1500000}"/>
    <cellStyle name="Currency [0] 12243" xfId="20676" hidden="1" xr:uid="{00000000-0005-0000-0000-0000E5500000}"/>
    <cellStyle name="Currency [0] 12244" xfId="20678" hidden="1" xr:uid="{00000000-0005-0000-0000-0000E7500000}"/>
    <cellStyle name="Currency [0] 12245" xfId="20615" hidden="1" xr:uid="{00000000-0005-0000-0000-0000A8500000}"/>
    <cellStyle name="Currency [0] 12246" xfId="20643" hidden="1" xr:uid="{00000000-0005-0000-0000-0000C4500000}"/>
    <cellStyle name="Currency [0] 12247" xfId="20603" hidden="1" xr:uid="{00000000-0005-0000-0000-00009C500000}"/>
    <cellStyle name="Currency [0] 12248" xfId="20632" hidden="1" xr:uid="{00000000-0005-0000-0000-0000B9500000}"/>
    <cellStyle name="Currency [0] 12249" xfId="20629" hidden="1" xr:uid="{00000000-0005-0000-0000-0000B6500000}"/>
    <cellStyle name="Currency [0] 1225" xfId="1363" hidden="1" xr:uid="{00000000-0005-0000-0000-000074050000}"/>
    <cellStyle name="Currency [0] 12250" xfId="20682" hidden="1" xr:uid="{00000000-0005-0000-0000-0000EB500000}"/>
    <cellStyle name="Currency [0] 12251" xfId="20510" hidden="1" xr:uid="{00000000-0005-0000-0000-00003F500000}"/>
    <cellStyle name="Currency [0] 12252" xfId="20669" hidden="1" xr:uid="{00000000-0005-0000-0000-0000DE500000}"/>
    <cellStyle name="Currency [0] 12253" xfId="20686" hidden="1" xr:uid="{00000000-0005-0000-0000-0000EF500000}"/>
    <cellStyle name="Currency [0] 12254" xfId="20688" hidden="1" xr:uid="{00000000-0005-0000-0000-0000F1500000}"/>
    <cellStyle name="Currency [0] 12255" xfId="20569" hidden="1" xr:uid="{00000000-0005-0000-0000-00007A500000}"/>
    <cellStyle name="Currency [0] 12256" xfId="20605" hidden="1" xr:uid="{00000000-0005-0000-0000-00009E500000}"/>
    <cellStyle name="Currency [0] 12257" xfId="20674" hidden="1" xr:uid="{00000000-0005-0000-0000-0000E3500000}"/>
    <cellStyle name="Currency [0] 12258" xfId="20662" hidden="1" xr:uid="{00000000-0005-0000-0000-0000D7500000}"/>
    <cellStyle name="Currency [0] 12259" xfId="20679" hidden="1" xr:uid="{00000000-0005-0000-0000-0000E8500000}"/>
    <cellStyle name="Currency [0] 1226" xfId="1358" hidden="1" xr:uid="{00000000-0005-0000-0000-00006F050000}"/>
    <cellStyle name="Currency [0] 12260" xfId="20690" hidden="1" xr:uid="{00000000-0005-0000-0000-0000F3500000}"/>
    <cellStyle name="Currency [0] 12261" xfId="20538" hidden="1" xr:uid="{00000000-0005-0000-0000-00005B500000}"/>
    <cellStyle name="Currency [0] 12262" xfId="20602" hidden="1" xr:uid="{00000000-0005-0000-0000-00009B500000}"/>
    <cellStyle name="Currency [0] 12263" xfId="20694" hidden="1" xr:uid="{00000000-0005-0000-0000-0000F7500000}"/>
    <cellStyle name="Currency [0] 12264" xfId="20696" hidden="1" xr:uid="{00000000-0005-0000-0000-0000F9500000}"/>
    <cellStyle name="Currency [0] 12265" xfId="20651" hidden="1" xr:uid="{00000000-0005-0000-0000-0000CC500000}"/>
    <cellStyle name="Currency [0] 12266" xfId="20663" hidden="1" xr:uid="{00000000-0005-0000-0000-0000D8500000}"/>
    <cellStyle name="Currency [0] 12267" xfId="20691" hidden="1" xr:uid="{00000000-0005-0000-0000-0000F4500000}"/>
    <cellStyle name="Currency [0] 12268" xfId="20664" hidden="1" xr:uid="{00000000-0005-0000-0000-0000D9500000}"/>
    <cellStyle name="Currency [0] 12269" xfId="20697" hidden="1" xr:uid="{00000000-0005-0000-0000-0000FA500000}"/>
    <cellStyle name="Currency [0] 1227" xfId="1381" hidden="1" xr:uid="{00000000-0005-0000-0000-000086050000}"/>
    <cellStyle name="Currency [0] 12270" xfId="20699" hidden="1" xr:uid="{00000000-0005-0000-0000-0000FC500000}"/>
    <cellStyle name="Currency [0] 12271" xfId="20692" hidden="1" xr:uid="{00000000-0005-0000-0000-0000F5500000}"/>
    <cellStyle name="Currency [0] 12272" xfId="20638" hidden="1" xr:uid="{00000000-0005-0000-0000-0000BF500000}"/>
    <cellStyle name="Currency [0] 12273" xfId="20701" hidden="1" xr:uid="{00000000-0005-0000-0000-0000FE500000}"/>
    <cellStyle name="Currency [0] 12274" xfId="20703" hidden="1" xr:uid="{00000000-0005-0000-0000-000000510000}"/>
    <cellStyle name="Currency [0] 12275" xfId="20215" hidden="1" xr:uid="{00000000-0005-0000-0000-0000184F0000}"/>
    <cellStyle name="Currency [0] 12276" xfId="20193" hidden="1" xr:uid="{00000000-0005-0000-0000-0000024F0000}"/>
    <cellStyle name="Currency [0] 12277" xfId="20709" hidden="1" xr:uid="{00000000-0005-0000-0000-000006510000}"/>
    <cellStyle name="Currency [0] 12278" xfId="20715" hidden="1" xr:uid="{00000000-0005-0000-0000-00000C510000}"/>
    <cellStyle name="Currency [0] 12279" xfId="20717" hidden="1" xr:uid="{00000000-0005-0000-0000-00000E510000}"/>
    <cellStyle name="Currency [0] 1228" xfId="1387" hidden="1" xr:uid="{00000000-0005-0000-0000-00008C050000}"/>
    <cellStyle name="Currency [0] 12280" xfId="20210" hidden="1" xr:uid="{00000000-0005-0000-0000-0000134F0000}"/>
    <cellStyle name="Currency [0] 12281" xfId="20711" hidden="1" xr:uid="{00000000-0005-0000-0000-000008510000}"/>
    <cellStyle name="Currency [0] 12282" xfId="20719" hidden="1" xr:uid="{00000000-0005-0000-0000-000010510000}"/>
    <cellStyle name="Currency [0] 12283" xfId="20721" hidden="1" xr:uid="{00000000-0005-0000-0000-000012510000}"/>
    <cellStyle name="Currency [0] 12284" xfId="20710" hidden="1" xr:uid="{00000000-0005-0000-0000-000007510000}"/>
    <cellStyle name="Currency [0] 12285" xfId="20216" hidden="1" xr:uid="{00000000-0005-0000-0000-0000194F0000}"/>
    <cellStyle name="Currency [0] 12286" xfId="20732" hidden="1" xr:uid="{00000000-0005-0000-0000-00001D510000}"/>
    <cellStyle name="Currency [0] 12287" xfId="20741" hidden="1" xr:uid="{00000000-0005-0000-0000-000026510000}"/>
    <cellStyle name="Currency [0] 12288" xfId="20752" hidden="1" xr:uid="{00000000-0005-0000-0000-000031510000}"/>
    <cellStyle name="Currency [0] 12289" xfId="20758" hidden="1" xr:uid="{00000000-0005-0000-0000-000037510000}"/>
    <cellStyle name="Currency [0] 1229" xfId="1349" hidden="1" xr:uid="{00000000-0005-0000-0000-000066050000}"/>
    <cellStyle name="Currency [0] 12290" xfId="20730" hidden="1" xr:uid="{00000000-0005-0000-0000-00001B510000}"/>
    <cellStyle name="Currency [0] 12291" xfId="20748" hidden="1" xr:uid="{00000000-0005-0000-0000-00002D510000}"/>
    <cellStyle name="Currency [0] 12292" xfId="20770" hidden="1" xr:uid="{00000000-0005-0000-0000-000043510000}"/>
    <cellStyle name="Currency [0] 12293" xfId="20772" hidden="1" xr:uid="{00000000-0005-0000-0000-000045510000}"/>
    <cellStyle name="Currency [0] 12294" xfId="20706" hidden="1" xr:uid="{00000000-0005-0000-0000-000003510000}"/>
    <cellStyle name="Currency [0] 12295" xfId="20220" hidden="1" xr:uid="{00000000-0005-0000-0000-00001D4F0000}"/>
    <cellStyle name="Currency [0] 12296" xfId="20744" hidden="1" xr:uid="{00000000-0005-0000-0000-000029510000}"/>
    <cellStyle name="Currency [0] 12297" xfId="20236" hidden="1" xr:uid="{00000000-0005-0000-0000-00002D4F0000}"/>
    <cellStyle name="Currency [0] 12298" xfId="20733" hidden="1" xr:uid="{00000000-0005-0000-0000-00001E510000}"/>
    <cellStyle name="Currency [0] 12299" xfId="20777" hidden="1" xr:uid="{00000000-0005-0000-0000-00004A510000}"/>
    <cellStyle name="Currency [0] 123" xfId="215" hidden="1" xr:uid="{00000000-0005-0000-0000-0000F8000000}"/>
    <cellStyle name="Currency [0] 1230" xfId="1379" hidden="1" xr:uid="{00000000-0005-0000-0000-000084050000}"/>
    <cellStyle name="Currency [0] 12300" xfId="20745" hidden="1" xr:uid="{00000000-0005-0000-0000-00002A510000}"/>
    <cellStyle name="Currency [0] 12301" xfId="20753" hidden="1" xr:uid="{00000000-0005-0000-0000-000032510000}"/>
    <cellStyle name="Currency [0] 12302" xfId="20789" hidden="1" xr:uid="{00000000-0005-0000-0000-000056510000}"/>
    <cellStyle name="Currency [0] 12303" xfId="20791" hidden="1" xr:uid="{00000000-0005-0000-0000-000058510000}"/>
    <cellStyle name="Currency [0] 12304" xfId="20747" hidden="1" xr:uid="{00000000-0005-0000-0000-00002C510000}"/>
    <cellStyle name="Currency [0] 12305" xfId="20760" hidden="1" xr:uid="{00000000-0005-0000-0000-000039510000}"/>
    <cellStyle name="Currency [0] 12306" xfId="20765" hidden="1" xr:uid="{00000000-0005-0000-0000-00003E510000}"/>
    <cellStyle name="Currency [0] 12307" xfId="20759" hidden="1" xr:uid="{00000000-0005-0000-0000-000038510000}"/>
    <cellStyle name="Currency [0] 12308" xfId="20807" hidden="1" xr:uid="{00000000-0005-0000-0000-000068510000}"/>
    <cellStyle name="Currency [0] 12309" xfId="20815" hidden="1" xr:uid="{00000000-0005-0000-0000-000070510000}"/>
    <cellStyle name="Currency [0] 1231" xfId="1391" hidden="1" xr:uid="{00000000-0005-0000-0000-000090050000}"/>
    <cellStyle name="Currency [0] 12310" xfId="20743" hidden="1" xr:uid="{00000000-0005-0000-0000-000028510000}"/>
    <cellStyle name="Currency [0] 12311" xfId="20801" hidden="1" xr:uid="{00000000-0005-0000-0000-000062510000}"/>
    <cellStyle name="Currency [0] 12312" xfId="20824" hidden="1" xr:uid="{00000000-0005-0000-0000-000079510000}"/>
    <cellStyle name="Currency [0] 12313" xfId="20826" hidden="1" xr:uid="{00000000-0005-0000-0000-00007B510000}"/>
    <cellStyle name="Currency [0] 12314" xfId="20726" hidden="1" xr:uid="{00000000-0005-0000-0000-000017510000}"/>
    <cellStyle name="Currency [0] 12315" xfId="20736" hidden="1" xr:uid="{00000000-0005-0000-0000-000021510000}"/>
    <cellStyle name="Currency [0] 12316" xfId="20798" hidden="1" xr:uid="{00000000-0005-0000-0000-00005F510000}"/>
    <cellStyle name="Currency [0] 12317" xfId="20763" hidden="1" xr:uid="{00000000-0005-0000-0000-00003C510000}"/>
    <cellStyle name="Currency [0] 12318" xfId="20713" hidden="1" xr:uid="{00000000-0005-0000-0000-00000A510000}"/>
    <cellStyle name="Currency [0] 12319" xfId="20834" hidden="1" xr:uid="{00000000-0005-0000-0000-000083510000}"/>
    <cellStyle name="Currency [0] 1232" xfId="1392" hidden="1" xr:uid="{00000000-0005-0000-0000-000091050000}"/>
    <cellStyle name="Currency [0] 12320" xfId="20799" hidden="1" xr:uid="{00000000-0005-0000-0000-000060510000}"/>
    <cellStyle name="Currency [0] 12321" xfId="20810" hidden="1" xr:uid="{00000000-0005-0000-0000-00006B510000}"/>
    <cellStyle name="Currency [0] 12322" xfId="20842" hidden="1" xr:uid="{00000000-0005-0000-0000-00008B510000}"/>
    <cellStyle name="Currency [0] 12323" xfId="20844" hidden="1" xr:uid="{00000000-0005-0000-0000-00008D510000}"/>
    <cellStyle name="Currency [0] 12324" xfId="20796" hidden="1" xr:uid="{00000000-0005-0000-0000-00005D510000}"/>
    <cellStyle name="Currency [0] 12325" xfId="20795" hidden="1" xr:uid="{00000000-0005-0000-0000-00005C510000}"/>
    <cellStyle name="Currency [0] 12326" xfId="20785" hidden="1" xr:uid="{00000000-0005-0000-0000-000052510000}"/>
    <cellStyle name="Currency [0] 12327" xfId="20781" hidden="1" xr:uid="{00000000-0005-0000-0000-00004E510000}"/>
    <cellStyle name="Currency [0] 12328" xfId="20783" hidden="1" xr:uid="{00000000-0005-0000-0000-000050510000}"/>
    <cellStyle name="Currency [0] 12329" xfId="20851" hidden="1" xr:uid="{00000000-0005-0000-0000-000094510000}"/>
    <cellStyle name="Currency [0] 1233" xfId="1340" hidden="1" xr:uid="{00000000-0005-0000-0000-00005D050000}"/>
    <cellStyle name="Currency [0] 12330" xfId="20222" hidden="1" xr:uid="{00000000-0005-0000-0000-00001F4F0000}"/>
    <cellStyle name="Currency [0] 12331" xfId="20829" hidden="1" xr:uid="{00000000-0005-0000-0000-00007E510000}"/>
    <cellStyle name="Currency [0] 12332" xfId="20857" hidden="1" xr:uid="{00000000-0005-0000-0000-00009A510000}"/>
    <cellStyle name="Currency [0] 12333" xfId="20859" hidden="1" xr:uid="{00000000-0005-0000-0000-00009C510000}"/>
    <cellStyle name="Currency [0] 12334" xfId="20734" hidden="1" xr:uid="{00000000-0005-0000-0000-00001F510000}"/>
    <cellStyle name="Currency [0] 12335" xfId="20808" hidden="1" xr:uid="{00000000-0005-0000-0000-000069510000}"/>
    <cellStyle name="Currency [0] 12336" xfId="20764" hidden="1" xr:uid="{00000000-0005-0000-0000-00003D510000}"/>
    <cellStyle name="Currency [0] 12337" xfId="20800" hidden="1" xr:uid="{00000000-0005-0000-0000-000061510000}"/>
    <cellStyle name="Currency [0] 12338" xfId="20804" hidden="1" xr:uid="{00000000-0005-0000-0000-000065510000}"/>
    <cellStyle name="Currency [0] 12339" xfId="20865" hidden="1" xr:uid="{00000000-0005-0000-0000-0000A2510000}"/>
    <cellStyle name="Currency [0] 1234" xfId="1347" hidden="1" xr:uid="{00000000-0005-0000-0000-000064050000}"/>
    <cellStyle name="Currency [0] 12340" xfId="20209" hidden="1" xr:uid="{00000000-0005-0000-0000-0000124F0000}"/>
    <cellStyle name="Currency [0] 12341" xfId="20847" hidden="1" xr:uid="{00000000-0005-0000-0000-000090510000}"/>
    <cellStyle name="Currency [0] 12342" xfId="20870" hidden="1" xr:uid="{00000000-0005-0000-0000-0000A7510000}"/>
    <cellStyle name="Currency [0] 12343" xfId="20872" hidden="1" xr:uid="{00000000-0005-0000-0000-0000A9510000}"/>
    <cellStyle name="Currency [0] 12344" xfId="20728" hidden="1" xr:uid="{00000000-0005-0000-0000-000019510000}"/>
    <cellStyle name="Currency [0] 12345" xfId="20827" hidden="1" xr:uid="{00000000-0005-0000-0000-00007C510000}"/>
    <cellStyle name="Currency [0] 12346" xfId="20794" hidden="1" xr:uid="{00000000-0005-0000-0000-00005B510000}"/>
    <cellStyle name="Currency [0] 12347" xfId="20812" hidden="1" xr:uid="{00000000-0005-0000-0000-00006D510000}"/>
    <cellStyle name="Currency [0] 12348" xfId="20809" hidden="1" xr:uid="{00000000-0005-0000-0000-00006A510000}"/>
    <cellStyle name="Currency [0] 12349" xfId="20876" hidden="1" xr:uid="{00000000-0005-0000-0000-0000AD510000}"/>
    <cellStyle name="Currency [0] 1235" xfId="1376" hidden="1" xr:uid="{00000000-0005-0000-0000-000081050000}"/>
    <cellStyle name="Currency [0] 12350" xfId="20761" hidden="1" xr:uid="{00000000-0005-0000-0000-00003A510000}"/>
    <cellStyle name="Currency [0] 12351" xfId="20861" hidden="1" xr:uid="{00000000-0005-0000-0000-00009E510000}"/>
    <cellStyle name="Currency [0] 12352" xfId="20883" hidden="1" xr:uid="{00000000-0005-0000-0000-0000B4510000}"/>
    <cellStyle name="Currency [0] 12353" xfId="20885" hidden="1" xr:uid="{00000000-0005-0000-0000-0000B6510000}"/>
    <cellStyle name="Currency [0] 12354" xfId="20813" hidden="1" xr:uid="{00000000-0005-0000-0000-00006E510000}"/>
    <cellStyle name="Currency [0] 12355" xfId="20845" hidden="1" xr:uid="{00000000-0005-0000-0000-00008E510000}"/>
    <cellStyle name="Currency [0] 12356" xfId="20188" hidden="1" xr:uid="{00000000-0005-0000-0000-0000FD4E0000}"/>
    <cellStyle name="Currency [0] 12357" xfId="20831" hidden="1" xr:uid="{00000000-0005-0000-0000-000080510000}"/>
    <cellStyle name="Currency [0] 12358" xfId="20828" hidden="1" xr:uid="{00000000-0005-0000-0000-00007D510000}"/>
    <cellStyle name="Currency [0] 12359" xfId="20889" hidden="1" xr:uid="{00000000-0005-0000-0000-0000BA510000}"/>
    <cellStyle name="Currency [0] 1236" xfId="1361" hidden="1" xr:uid="{00000000-0005-0000-0000-000072050000}"/>
    <cellStyle name="Currency [0] 12360" xfId="20724" hidden="1" xr:uid="{00000000-0005-0000-0000-000015510000}"/>
    <cellStyle name="Currency [0] 12361" xfId="20873" hidden="1" xr:uid="{00000000-0005-0000-0000-0000AA510000}"/>
    <cellStyle name="Currency [0] 12362" xfId="20893" hidden="1" xr:uid="{00000000-0005-0000-0000-0000BE510000}"/>
    <cellStyle name="Currency [0] 12363" xfId="20895" hidden="1" xr:uid="{00000000-0005-0000-0000-0000C0510000}"/>
    <cellStyle name="Currency [0] 12364" xfId="20832" hidden="1" xr:uid="{00000000-0005-0000-0000-000081510000}"/>
    <cellStyle name="Currency [0] 12365" xfId="20860" hidden="1" xr:uid="{00000000-0005-0000-0000-00009D510000}"/>
    <cellStyle name="Currency [0] 12366" xfId="20820" hidden="1" xr:uid="{00000000-0005-0000-0000-000075510000}"/>
    <cellStyle name="Currency [0] 12367" xfId="20849" hidden="1" xr:uid="{00000000-0005-0000-0000-000092510000}"/>
    <cellStyle name="Currency [0] 12368" xfId="20846" hidden="1" xr:uid="{00000000-0005-0000-0000-00008F510000}"/>
    <cellStyle name="Currency [0] 12369" xfId="20899" hidden="1" xr:uid="{00000000-0005-0000-0000-0000C4510000}"/>
    <cellStyle name="Currency [0] 1237" xfId="1333" hidden="1" xr:uid="{00000000-0005-0000-0000-000056050000}"/>
    <cellStyle name="Currency [0] 12370" xfId="20727" hidden="1" xr:uid="{00000000-0005-0000-0000-000018510000}"/>
    <cellStyle name="Currency [0] 12371" xfId="20886" hidden="1" xr:uid="{00000000-0005-0000-0000-0000B7510000}"/>
    <cellStyle name="Currency [0] 12372" xfId="20903" hidden="1" xr:uid="{00000000-0005-0000-0000-0000C8510000}"/>
    <cellStyle name="Currency [0] 12373" xfId="20905" hidden="1" xr:uid="{00000000-0005-0000-0000-0000CA510000}"/>
    <cellStyle name="Currency [0] 12374" xfId="20786" hidden="1" xr:uid="{00000000-0005-0000-0000-000053510000}"/>
    <cellStyle name="Currency [0] 12375" xfId="20822" hidden="1" xr:uid="{00000000-0005-0000-0000-000077510000}"/>
    <cellStyle name="Currency [0] 12376" xfId="20891" hidden="1" xr:uid="{00000000-0005-0000-0000-0000BC510000}"/>
    <cellStyle name="Currency [0] 12377" xfId="20879" hidden="1" xr:uid="{00000000-0005-0000-0000-0000B0510000}"/>
    <cellStyle name="Currency [0] 12378" xfId="20896" hidden="1" xr:uid="{00000000-0005-0000-0000-0000C1510000}"/>
    <cellStyle name="Currency [0] 12379" xfId="20907" hidden="1" xr:uid="{00000000-0005-0000-0000-0000CC510000}"/>
    <cellStyle name="Currency [0] 1238" xfId="1398" hidden="1" xr:uid="{00000000-0005-0000-0000-000097050000}"/>
    <cellStyle name="Currency [0] 12380" xfId="20755" hidden="1" xr:uid="{00000000-0005-0000-0000-000034510000}"/>
    <cellStyle name="Currency [0] 12381" xfId="20819" hidden="1" xr:uid="{00000000-0005-0000-0000-000074510000}"/>
    <cellStyle name="Currency [0] 12382" xfId="20911" hidden="1" xr:uid="{00000000-0005-0000-0000-0000D0510000}"/>
    <cellStyle name="Currency [0] 12383" xfId="20913" hidden="1" xr:uid="{00000000-0005-0000-0000-0000D2510000}"/>
    <cellStyle name="Currency [0] 12384" xfId="20868" hidden="1" xr:uid="{00000000-0005-0000-0000-0000A5510000}"/>
    <cellStyle name="Currency [0] 12385" xfId="20880" hidden="1" xr:uid="{00000000-0005-0000-0000-0000B1510000}"/>
    <cellStyle name="Currency [0] 12386" xfId="20908" hidden="1" xr:uid="{00000000-0005-0000-0000-0000CD510000}"/>
    <cellStyle name="Currency [0] 12387" xfId="20881" hidden="1" xr:uid="{00000000-0005-0000-0000-0000B2510000}"/>
    <cellStyle name="Currency [0] 12388" xfId="20914" hidden="1" xr:uid="{00000000-0005-0000-0000-0000D3510000}"/>
    <cellStyle name="Currency [0] 12389" xfId="20916" hidden="1" xr:uid="{00000000-0005-0000-0000-0000D5510000}"/>
    <cellStyle name="Currency [0] 1239" xfId="1377" hidden="1" xr:uid="{00000000-0005-0000-0000-000082050000}"/>
    <cellStyle name="Currency [0] 12390" xfId="20909" hidden="1" xr:uid="{00000000-0005-0000-0000-0000CE510000}"/>
    <cellStyle name="Currency [0] 12391" xfId="20855" hidden="1" xr:uid="{00000000-0005-0000-0000-000098510000}"/>
    <cellStyle name="Currency [0] 12392" xfId="20918" hidden="1" xr:uid="{00000000-0005-0000-0000-0000D7510000}"/>
    <cellStyle name="Currency [0] 12393" xfId="20920" hidden="1" xr:uid="{00000000-0005-0000-0000-0000D9510000}"/>
    <cellStyle name="Currency [0] 12394" xfId="20282" hidden="1" xr:uid="{00000000-0005-0000-0000-00005B4F0000}"/>
    <cellStyle name="Currency [0] 12395" xfId="20223" hidden="1" xr:uid="{00000000-0005-0000-0000-0000204F0000}"/>
    <cellStyle name="Currency [0] 12396" xfId="20926" hidden="1" xr:uid="{00000000-0005-0000-0000-0000DF510000}"/>
    <cellStyle name="Currency [0] 12397" xfId="20932" hidden="1" xr:uid="{00000000-0005-0000-0000-0000E5510000}"/>
    <cellStyle name="Currency [0] 12398" xfId="20934" hidden="1" xr:uid="{00000000-0005-0000-0000-0000E7510000}"/>
    <cellStyle name="Currency [0] 12399" xfId="20213" hidden="1" xr:uid="{00000000-0005-0000-0000-0000164F0000}"/>
    <cellStyle name="Currency [0] 124" xfId="219" hidden="1" xr:uid="{00000000-0005-0000-0000-0000FC000000}"/>
    <cellStyle name="Currency [0] 1240" xfId="1384" hidden="1" xr:uid="{00000000-0005-0000-0000-000089050000}"/>
    <cellStyle name="Currency [0] 12400" xfId="20928" hidden="1" xr:uid="{00000000-0005-0000-0000-0000E1510000}"/>
    <cellStyle name="Currency [0] 12401" xfId="20936" hidden="1" xr:uid="{00000000-0005-0000-0000-0000E9510000}"/>
    <cellStyle name="Currency [0] 12402" xfId="20938" hidden="1" xr:uid="{00000000-0005-0000-0000-0000EB510000}"/>
    <cellStyle name="Currency [0] 12403" xfId="20927" hidden="1" xr:uid="{00000000-0005-0000-0000-0000E0510000}"/>
    <cellStyle name="Currency [0] 12404" xfId="20258" hidden="1" xr:uid="{00000000-0005-0000-0000-0000434F0000}"/>
    <cellStyle name="Currency [0] 12405" xfId="20949" hidden="1" xr:uid="{00000000-0005-0000-0000-0000F6510000}"/>
    <cellStyle name="Currency [0] 12406" xfId="20958" hidden="1" xr:uid="{00000000-0005-0000-0000-0000FF510000}"/>
    <cellStyle name="Currency [0] 12407" xfId="20969" hidden="1" xr:uid="{00000000-0005-0000-0000-00000A520000}"/>
    <cellStyle name="Currency [0] 12408" xfId="20975" hidden="1" xr:uid="{00000000-0005-0000-0000-000010520000}"/>
    <cellStyle name="Currency [0] 12409" xfId="20947" hidden="1" xr:uid="{00000000-0005-0000-0000-0000F4510000}"/>
    <cellStyle name="Currency [0] 1241" xfId="1399" hidden="1" xr:uid="{00000000-0005-0000-0000-000098050000}"/>
    <cellStyle name="Currency [0] 12410" xfId="20965" hidden="1" xr:uid="{00000000-0005-0000-0000-000006520000}"/>
    <cellStyle name="Currency [0] 12411" xfId="20987" hidden="1" xr:uid="{00000000-0005-0000-0000-00001C520000}"/>
    <cellStyle name="Currency [0] 12412" xfId="20989" hidden="1" xr:uid="{00000000-0005-0000-0000-00001E520000}"/>
    <cellStyle name="Currency [0] 12413" xfId="20923" hidden="1" xr:uid="{00000000-0005-0000-0000-0000DC510000}"/>
    <cellStyle name="Currency [0] 12414" xfId="20212" hidden="1" xr:uid="{00000000-0005-0000-0000-0000154F0000}"/>
    <cellStyle name="Currency [0] 12415" xfId="20961" hidden="1" xr:uid="{00000000-0005-0000-0000-000002520000}"/>
    <cellStyle name="Currency [0] 12416" xfId="20191" hidden="1" xr:uid="{00000000-0005-0000-0000-0000004F0000}"/>
    <cellStyle name="Currency [0] 12417" xfId="20950" hidden="1" xr:uid="{00000000-0005-0000-0000-0000F7510000}"/>
    <cellStyle name="Currency [0] 12418" xfId="20994" hidden="1" xr:uid="{00000000-0005-0000-0000-000023520000}"/>
    <cellStyle name="Currency [0] 12419" xfId="20962" hidden="1" xr:uid="{00000000-0005-0000-0000-000003520000}"/>
    <cellStyle name="Currency [0] 1242" xfId="1400" hidden="1" xr:uid="{00000000-0005-0000-0000-000099050000}"/>
    <cellStyle name="Currency [0] 12420" xfId="20970" hidden="1" xr:uid="{00000000-0005-0000-0000-00000B520000}"/>
    <cellStyle name="Currency [0] 12421" xfId="21006" hidden="1" xr:uid="{00000000-0005-0000-0000-00002F520000}"/>
    <cellStyle name="Currency [0] 12422" xfId="21008" hidden="1" xr:uid="{00000000-0005-0000-0000-000031520000}"/>
    <cellStyle name="Currency [0] 12423" xfId="20964" hidden="1" xr:uid="{00000000-0005-0000-0000-000005520000}"/>
    <cellStyle name="Currency [0] 12424" xfId="20977" hidden="1" xr:uid="{00000000-0005-0000-0000-000012520000}"/>
    <cellStyle name="Currency [0] 12425" xfId="20982" hidden="1" xr:uid="{00000000-0005-0000-0000-000017520000}"/>
    <cellStyle name="Currency [0] 12426" xfId="20976" hidden="1" xr:uid="{00000000-0005-0000-0000-000011520000}"/>
    <cellStyle name="Currency [0] 12427" xfId="21024" hidden="1" xr:uid="{00000000-0005-0000-0000-000041520000}"/>
    <cellStyle name="Currency [0] 12428" xfId="21032" hidden="1" xr:uid="{00000000-0005-0000-0000-000049520000}"/>
    <cellStyle name="Currency [0] 12429" xfId="20960" hidden="1" xr:uid="{00000000-0005-0000-0000-000001520000}"/>
    <cellStyle name="Currency [0] 1243" xfId="1375" hidden="1" xr:uid="{00000000-0005-0000-0000-000080050000}"/>
    <cellStyle name="Currency [0] 12430" xfId="21018" hidden="1" xr:uid="{00000000-0005-0000-0000-00003B520000}"/>
    <cellStyle name="Currency [0] 12431" xfId="21041" hidden="1" xr:uid="{00000000-0005-0000-0000-000052520000}"/>
    <cellStyle name="Currency [0] 12432" xfId="21043" hidden="1" xr:uid="{00000000-0005-0000-0000-000054520000}"/>
    <cellStyle name="Currency [0] 12433" xfId="20943" hidden="1" xr:uid="{00000000-0005-0000-0000-0000F0510000}"/>
    <cellStyle name="Currency [0] 12434" xfId="20953" hidden="1" xr:uid="{00000000-0005-0000-0000-0000FA510000}"/>
    <cellStyle name="Currency [0] 12435" xfId="21015" hidden="1" xr:uid="{00000000-0005-0000-0000-000038520000}"/>
    <cellStyle name="Currency [0] 12436" xfId="20980" hidden="1" xr:uid="{00000000-0005-0000-0000-000015520000}"/>
    <cellStyle name="Currency [0] 12437" xfId="20930" hidden="1" xr:uid="{00000000-0005-0000-0000-0000E3510000}"/>
    <cellStyle name="Currency [0] 12438" xfId="21051" hidden="1" xr:uid="{00000000-0005-0000-0000-00005C520000}"/>
    <cellStyle name="Currency [0] 12439" xfId="21016" hidden="1" xr:uid="{00000000-0005-0000-0000-000039520000}"/>
    <cellStyle name="Currency [0] 1244" xfId="1374" hidden="1" xr:uid="{00000000-0005-0000-0000-00007F050000}"/>
    <cellStyle name="Currency [0] 12440" xfId="21027" hidden="1" xr:uid="{00000000-0005-0000-0000-000044520000}"/>
    <cellStyle name="Currency [0] 12441" xfId="21059" hidden="1" xr:uid="{00000000-0005-0000-0000-000064520000}"/>
    <cellStyle name="Currency [0] 12442" xfId="21061" hidden="1" xr:uid="{00000000-0005-0000-0000-000066520000}"/>
    <cellStyle name="Currency [0] 12443" xfId="21013" hidden="1" xr:uid="{00000000-0005-0000-0000-000036520000}"/>
    <cellStyle name="Currency [0] 12444" xfId="21012" hidden="1" xr:uid="{00000000-0005-0000-0000-000035520000}"/>
    <cellStyle name="Currency [0] 12445" xfId="21002" hidden="1" xr:uid="{00000000-0005-0000-0000-00002B520000}"/>
    <cellStyle name="Currency [0] 12446" xfId="20998" hidden="1" xr:uid="{00000000-0005-0000-0000-000027520000}"/>
    <cellStyle name="Currency [0] 12447" xfId="21000" hidden="1" xr:uid="{00000000-0005-0000-0000-000029520000}"/>
    <cellStyle name="Currency [0] 12448" xfId="21068" hidden="1" xr:uid="{00000000-0005-0000-0000-00006D520000}"/>
    <cellStyle name="Currency [0] 12449" xfId="20227" hidden="1" xr:uid="{00000000-0005-0000-0000-0000244F0000}"/>
    <cellStyle name="Currency [0] 1245" xfId="1369" hidden="1" xr:uid="{00000000-0005-0000-0000-00007A050000}"/>
    <cellStyle name="Currency [0] 12450" xfId="21046" hidden="1" xr:uid="{00000000-0005-0000-0000-000057520000}"/>
    <cellStyle name="Currency [0] 12451" xfId="21074" hidden="1" xr:uid="{00000000-0005-0000-0000-000073520000}"/>
    <cellStyle name="Currency [0] 12452" xfId="21076" hidden="1" xr:uid="{00000000-0005-0000-0000-000075520000}"/>
    <cellStyle name="Currency [0] 12453" xfId="20951" hidden="1" xr:uid="{00000000-0005-0000-0000-0000F8510000}"/>
    <cellStyle name="Currency [0] 12454" xfId="21025" hidden="1" xr:uid="{00000000-0005-0000-0000-000042520000}"/>
    <cellStyle name="Currency [0] 12455" xfId="20981" hidden="1" xr:uid="{00000000-0005-0000-0000-000016520000}"/>
    <cellStyle name="Currency [0] 12456" xfId="21017" hidden="1" xr:uid="{00000000-0005-0000-0000-00003A520000}"/>
    <cellStyle name="Currency [0] 12457" xfId="21021" hidden="1" xr:uid="{00000000-0005-0000-0000-00003E520000}"/>
    <cellStyle name="Currency [0] 12458" xfId="21082" hidden="1" xr:uid="{00000000-0005-0000-0000-00007B520000}"/>
    <cellStyle name="Currency [0] 12459" xfId="20240" hidden="1" xr:uid="{00000000-0005-0000-0000-0000314F0000}"/>
    <cellStyle name="Currency [0] 1246" xfId="1367" hidden="1" xr:uid="{00000000-0005-0000-0000-000078050000}"/>
    <cellStyle name="Currency [0] 12460" xfId="21064" hidden="1" xr:uid="{00000000-0005-0000-0000-000069520000}"/>
    <cellStyle name="Currency [0] 12461" xfId="21087" hidden="1" xr:uid="{00000000-0005-0000-0000-000080520000}"/>
    <cellStyle name="Currency [0] 12462" xfId="21089" hidden="1" xr:uid="{00000000-0005-0000-0000-000082520000}"/>
    <cellStyle name="Currency [0] 12463" xfId="20945" hidden="1" xr:uid="{00000000-0005-0000-0000-0000F2510000}"/>
    <cellStyle name="Currency [0] 12464" xfId="21044" hidden="1" xr:uid="{00000000-0005-0000-0000-000055520000}"/>
    <cellStyle name="Currency [0] 12465" xfId="21011" hidden="1" xr:uid="{00000000-0005-0000-0000-000034520000}"/>
    <cellStyle name="Currency [0] 12466" xfId="21029" hidden="1" xr:uid="{00000000-0005-0000-0000-000046520000}"/>
    <cellStyle name="Currency [0] 12467" xfId="21026" hidden="1" xr:uid="{00000000-0005-0000-0000-000043520000}"/>
    <cellStyle name="Currency [0] 12468" xfId="21093" hidden="1" xr:uid="{00000000-0005-0000-0000-000086520000}"/>
    <cellStyle name="Currency [0] 12469" xfId="20978" hidden="1" xr:uid="{00000000-0005-0000-0000-000013520000}"/>
    <cellStyle name="Currency [0] 1247" xfId="1368" hidden="1" xr:uid="{00000000-0005-0000-0000-000079050000}"/>
    <cellStyle name="Currency [0] 12470" xfId="21078" hidden="1" xr:uid="{00000000-0005-0000-0000-000077520000}"/>
    <cellStyle name="Currency [0] 12471" xfId="21100" hidden="1" xr:uid="{00000000-0005-0000-0000-00008D520000}"/>
    <cellStyle name="Currency [0] 12472" xfId="21102" hidden="1" xr:uid="{00000000-0005-0000-0000-00008F520000}"/>
    <cellStyle name="Currency [0] 12473" xfId="21030" hidden="1" xr:uid="{00000000-0005-0000-0000-000047520000}"/>
    <cellStyle name="Currency [0] 12474" xfId="21062" hidden="1" xr:uid="{00000000-0005-0000-0000-000067520000}"/>
    <cellStyle name="Currency [0] 12475" xfId="20192" hidden="1" xr:uid="{00000000-0005-0000-0000-0000014F0000}"/>
    <cellStyle name="Currency [0] 12476" xfId="21048" hidden="1" xr:uid="{00000000-0005-0000-0000-000059520000}"/>
    <cellStyle name="Currency [0] 12477" xfId="21045" hidden="1" xr:uid="{00000000-0005-0000-0000-000056520000}"/>
    <cellStyle name="Currency [0] 12478" xfId="21106" hidden="1" xr:uid="{00000000-0005-0000-0000-000093520000}"/>
    <cellStyle name="Currency [0] 12479" xfId="20941" hidden="1" xr:uid="{00000000-0005-0000-0000-0000EE510000}"/>
    <cellStyle name="Currency [0] 1248" xfId="1405" hidden="1" xr:uid="{00000000-0005-0000-0000-00009E050000}"/>
    <cellStyle name="Currency [0] 12480" xfId="21090" hidden="1" xr:uid="{00000000-0005-0000-0000-000083520000}"/>
    <cellStyle name="Currency [0] 12481" xfId="21110" hidden="1" xr:uid="{00000000-0005-0000-0000-000097520000}"/>
    <cellStyle name="Currency [0] 12482" xfId="21112" hidden="1" xr:uid="{00000000-0005-0000-0000-000099520000}"/>
    <cellStyle name="Currency [0] 12483" xfId="21049" hidden="1" xr:uid="{00000000-0005-0000-0000-00005A520000}"/>
    <cellStyle name="Currency [0] 12484" xfId="21077" hidden="1" xr:uid="{00000000-0005-0000-0000-000076520000}"/>
    <cellStyle name="Currency [0] 12485" xfId="21037" hidden="1" xr:uid="{00000000-0005-0000-0000-00004E520000}"/>
    <cellStyle name="Currency [0] 12486" xfId="21066" hidden="1" xr:uid="{00000000-0005-0000-0000-00006B520000}"/>
    <cellStyle name="Currency [0] 12487" xfId="21063" hidden="1" xr:uid="{00000000-0005-0000-0000-000068520000}"/>
    <cellStyle name="Currency [0] 12488" xfId="21116" hidden="1" xr:uid="{00000000-0005-0000-0000-00009D520000}"/>
    <cellStyle name="Currency [0] 12489" xfId="20944" hidden="1" xr:uid="{00000000-0005-0000-0000-0000F1510000}"/>
    <cellStyle name="Currency [0] 1249" xfId="1320" hidden="1" xr:uid="{00000000-0005-0000-0000-000049050000}"/>
    <cellStyle name="Currency [0] 12490" xfId="21103" hidden="1" xr:uid="{00000000-0005-0000-0000-000090520000}"/>
    <cellStyle name="Currency [0] 12491" xfId="21120" hidden="1" xr:uid="{00000000-0005-0000-0000-0000A1520000}"/>
    <cellStyle name="Currency [0] 12492" xfId="21122" hidden="1" xr:uid="{00000000-0005-0000-0000-0000A3520000}"/>
    <cellStyle name="Currency [0] 12493" xfId="21003" hidden="1" xr:uid="{00000000-0005-0000-0000-00002C520000}"/>
    <cellStyle name="Currency [0] 12494" xfId="21039" hidden="1" xr:uid="{00000000-0005-0000-0000-000050520000}"/>
    <cellStyle name="Currency [0] 12495" xfId="21108" hidden="1" xr:uid="{00000000-0005-0000-0000-000095520000}"/>
    <cellStyle name="Currency [0] 12496" xfId="21096" hidden="1" xr:uid="{00000000-0005-0000-0000-000089520000}"/>
    <cellStyle name="Currency [0] 12497" xfId="21113" hidden="1" xr:uid="{00000000-0005-0000-0000-00009A520000}"/>
    <cellStyle name="Currency [0] 12498" xfId="21124" hidden="1" xr:uid="{00000000-0005-0000-0000-0000A5520000}"/>
    <cellStyle name="Currency [0] 12499" xfId="20972" hidden="1" xr:uid="{00000000-0005-0000-0000-00000D520000}"/>
    <cellStyle name="Currency [0] 125" xfId="221" hidden="1" xr:uid="{00000000-0005-0000-0000-0000FE000000}"/>
    <cellStyle name="Currency [0] 1250" xfId="1395" hidden="1" xr:uid="{00000000-0005-0000-0000-000094050000}"/>
    <cellStyle name="Currency [0] 12500" xfId="21036" hidden="1" xr:uid="{00000000-0005-0000-0000-00004D520000}"/>
    <cellStyle name="Currency [0] 12501" xfId="21128" hidden="1" xr:uid="{00000000-0005-0000-0000-0000A9520000}"/>
    <cellStyle name="Currency [0] 12502" xfId="21130" hidden="1" xr:uid="{00000000-0005-0000-0000-0000AB520000}"/>
    <cellStyle name="Currency [0] 12503" xfId="21085" hidden="1" xr:uid="{00000000-0005-0000-0000-00007E520000}"/>
    <cellStyle name="Currency [0] 12504" xfId="21097" hidden="1" xr:uid="{00000000-0005-0000-0000-00008A520000}"/>
    <cellStyle name="Currency [0] 12505" xfId="21125" hidden="1" xr:uid="{00000000-0005-0000-0000-0000A6520000}"/>
    <cellStyle name="Currency [0] 12506" xfId="21098" hidden="1" xr:uid="{00000000-0005-0000-0000-00008B520000}"/>
    <cellStyle name="Currency [0] 12507" xfId="21131" hidden="1" xr:uid="{00000000-0005-0000-0000-0000AC520000}"/>
    <cellStyle name="Currency [0] 12508" xfId="21133" hidden="1" xr:uid="{00000000-0005-0000-0000-0000AE520000}"/>
    <cellStyle name="Currency [0] 12509" xfId="21126" hidden="1" xr:uid="{00000000-0005-0000-0000-0000A7520000}"/>
    <cellStyle name="Currency [0] 1251" xfId="1407" hidden="1" xr:uid="{00000000-0005-0000-0000-0000A0050000}"/>
    <cellStyle name="Currency [0] 12510" xfId="21072" hidden="1" xr:uid="{00000000-0005-0000-0000-000071520000}"/>
    <cellStyle name="Currency [0] 12511" xfId="21135" hidden="1" xr:uid="{00000000-0005-0000-0000-0000B0520000}"/>
    <cellStyle name="Currency [0] 12512" xfId="21137" hidden="1" xr:uid="{00000000-0005-0000-0000-0000B2520000}"/>
    <cellStyle name="Currency [0] 12513" xfId="19875" hidden="1" xr:uid="{00000000-0005-0000-0000-0000C44D0000}"/>
    <cellStyle name="Currency [0] 12514" xfId="19942" hidden="1" xr:uid="{00000000-0005-0000-0000-0000074E0000}"/>
    <cellStyle name="Currency [0] 12515" xfId="19975" hidden="1" xr:uid="{00000000-0005-0000-0000-0000284E0000}"/>
    <cellStyle name="Currency [0] 12516" xfId="21144" hidden="1" xr:uid="{00000000-0005-0000-0000-0000B9520000}"/>
    <cellStyle name="Currency [0] 12517" xfId="21147" hidden="1" xr:uid="{00000000-0005-0000-0000-0000BC520000}"/>
    <cellStyle name="Currency [0] 12518" xfId="19883" hidden="1" xr:uid="{00000000-0005-0000-0000-0000CC4D0000}"/>
    <cellStyle name="Currency [0] 12519" xfId="21140" hidden="1" xr:uid="{00000000-0005-0000-0000-0000B5520000}"/>
    <cellStyle name="Currency [0] 1252" xfId="1408" hidden="1" xr:uid="{00000000-0005-0000-0000-0000A1050000}"/>
    <cellStyle name="Currency [0] 12520" xfId="21149" hidden="1" xr:uid="{00000000-0005-0000-0000-0000BE520000}"/>
    <cellStyle name="Currency [0] 12521" xfId="21151" hidden="1" xr:uid="{00000000-0005-0000-0000-0000C0520000}"/>
    <cellStyle name="Currency [0] 12522" xfId="19916" hidden="1" xr:uid="{00000000-0005-0000-0000-0000ED4D0000}"/>
    <cellStyle name="Currency [0] 12523" xfId="19874" hidden="1" xr:uid="{00000000-0005-0000-0000-0000C34D0000}"/>
    <cellStyle name="Currency [0] 12524" xfId="21162" hidden="1" xr:uid="{00000000-0005-0000-0000-0000CB520000}"/>
    <cellStyle name="Currency [0] 12525" xfId="21171" hidden="1" xr:uid="{00000000-0005-0000-0000-0000D4520000}"/>
    <cellStyle name="Currency [0] 12526" xfId="21182" hidden="1" xr:uid="{00000000-0005-0000-0000-0000DF520000}"/>
    <cellStyle name="Currency [0] 12527" xfId="21188" hidden="1" xr:uid="{00000000-0005-0000-0000-0000E5520000}"/>
    <cellStyle name="Currency [0] 12528" xfId="21160" hidden="1" xr:uid="{00000000-0005-0000-0000-0000C9520000}"/>
    <cellStyle name="Currency [0] 12529" xfId="21178" hidden="1" xr:uid="{00000000-0005-0000-0000-0000DB520000}"/>
    <cellStyle name="Currency [0] 1253" xfId="1346" hidden="1" xr:uid="{00000000-0005-0000-0000-000063050000}"/>
    <cellStyle name="Currency [0] 12530" xfId="21200" hidden="1" xr:uid="{00000000-0005-0000-0000-0000F1520000}"/>
    <cellStyle name="Currency [0] 12531" xfId="21202" hidden="1" xr:uid="{00000000-0005-0000-0000-0000F3520000}"/>
    <cellStyle name="Currency [0] 12532" xfId="19878" hidden="1" xr:uid="{00000000-0005-0000-0000-0000C74D0000}"/>
    <cellStyle name="Currency [0] 12533" xfId="19893" hidden="1" xr:uid="{00000000-0005-0000-0000-0000D64D0000}"/>
    <cellStyle name="Currency [0] 12534" xfId="21174" hidden="1" xr:uid="{00000000-0005-0000-0000-0000D7520000}"/>
    <cellStyle name="Currency [0] 12535" xfId="19888" hidden="1" xr:uid="{00000000-0005-0000-0000-0000D14D0000}"/>
    <cellStyle name="Currency [0] 12536" xfId="21163" hidden="1" xr:uid="{00000000-0005-0000-0000-0000CC520000}"/>
    <cellStyle name="Currency [0] 12537" xfId="21207" hidden="1" xr:uid="{00000000-0005-0000-0000-0000F8520000}"/>
    <cellStyle name="Currency [0] 12538" xfId="21175" hidden="1" xr:uid="{00000000-0005-0000-0000-0000D8520000}"/>
    <cellStyle name="Currency [0] 12539" xfId="21183" hidden="1" xr:uid="{00000000-0005-0000-0000-0000E0520000}"/>
    <cellStyle name="Currency [0] 1254" xfId="1382" hidden="1" xr:uid="{00000000-0005-0000-0000-000087050000}"/>
    <cellStyle name="Currency [0] 12540" xfId="21219" hidden="1" xr:uid="{00000000-0005-0000-0000-000004530000}"/>
    <cellStyle name="Currency [0] 12541" xfId="21221" hidden="1" xr:uid="{00000000-0005-0000-0000-000006530000}"/>
    <cellStyle name="Currency [0] 12542" xfId="21177" hidden="1" xr:uid="{00000000-0005-0000-0000-0000DA520000}"/>
    <cellStyle name="Currency [0] 12543" xfId="21190" hidden="1" xr:uid="{00000000-0005-0000-0000-0000E7520000}"/>
    <cellStyle name="Currency [0] 12544" xfId="21195" hidden="1" xr:uid="{00000000-0005-0000-0000-0000EC520000}"/>
    <cellStyle name="Currency [0] 12545" xfId="21189" hidden="1" xr:uid="{00000000-0005-0000-0000-0000E6520000}"/>
    <cellStyle name="Currency [0] 12546" xfId="21237" hidden="1" xr:uid="{00000000-0005-0000-0000-000016530000}"/>
    <cellStyle name="Currency [0] 12547" xfId="21245" hidden="1" xr:uid="{00000000-0005-0000-0000-00001E530000}"/>
    <cellStyle name="Currency [0] 12548" xfId="21173" hidden="1" xr:uid="{00000000-0005-0000-0000-0000D6520000}"/>
    <cellStyle name="Currency [0] 12549" xfId="21231" hidden="1" xr:uid="{00000000-0005-0000-0000-000010530000}"/>
    <cellStyle name="Currency [0] 1255" xfId="1362" hidden="1" xr:uid="{00000000-0005-0000-0000-000073050000}"/>
    <cellStyle name="Currency [0] 12550" xfId="21254" hidden="1" xr:uid="{00000000-0005-0000-0000-000027530000}"/>
    <cellStyle name="Currency [0] 12551" xfId="21256" hidden="1" xr:uid="{00000000-0005-0000-0000-000029530000}"/>
    <cellStyle name="Currency [0] 12552" xfId="21156" hidden="1" xr:uid="{00000000-0005-0000-0000-0000C5520000}"/>
    <cellStyle name="Currency [0] 12553" xfId="21166" hidden="1" xr:uid="{00000000-0005-0000-0000-0000CF520000}"/>
    <cellStyle name="Currency [0] 12554" xfId="21228" hidden="1" xr:uid="{00000000-0005-0000-0000-00000D530000}"/>
    <cellStyle name="Currency [0] 12555" xfId="21193" hidden="1" xr:uid="{00000000-0005-0000-0000-0000EA520000}"/>
    <cellStyle name="Currency [0] 12556" xfId="21142" hidden="1" xr:uid="{00000000-0005-0000-0000-0000B7520000}"/>
    <cellStyle name="Currency [0] 12557" xfId="21264" hidden="1" xr:uid="{00000000-0005-0000-0000-000031530000}"/>
    <cellStyle name="Currency [0] 12558" xfId="21229" hidden="1" xr:uid="{00000000-0005-0000-0000-00000E530000}"/>
    <cellStyle name="Currency [0] 12559" xfId="21240" hidden="1" xr:uid="{00000000-0005-0000-0000-000019530000}"/>
    <cellStyle name="Currency [0] 1256" xfId="1378" hidden="1" xr:uid="{00000000-0005-0000-0000-000083050000}"/>
    <cellStyle name="Currency [0] 12560" xfId="21272" hidden="1" xr:uid="{00000000-0005-0000-0000-000039530000}"/>
    <cellStyle name="Currency [0] 12561" xfId="21274" hidden="1" xr:uid="{00000000-0005-0000-0000-00003B530000}"/>
    <cellStyle name="Currency [0] 12562" xfId="21226" hidden="1" xr:uid="{00000000-0005-0000-0000-00000B530000}"/>
    <cellStyle name="Currency [0] 12563" xfId="21225" hidden="1" xr:uid="{00000000-0005-0000-0000-00000A530000}"/>
    <cellStyle name="Currency [0] 12564" xfId="21215" hidden="1" xr:uid="{00000000-0005-0000-0000-000000530000}"/>
    <cellStyle name="Currency [0] 12565" xfId="21211" hidden="1" xr:uid="{00000000-0005-0000-0000-0000FC520000}"/>
    <cellStyle name="Currency [0] 12566" xfId="21213" hidden="1" xr:uid="{00000000-0005-0000-0000-0000FE520000}"/>
    <cellStyle name="Currency [0] 12567" xfId="21281" hidden="1" xr:uid="{00000000-0005-0000-0000-000042530000}"/>
    <cellStyle name="Currency [0] 12568" xfId="19920" hidden="1" xr:uid="{00000000-0005-0000-0000-0000F14D0000}"/>
    <cellStyle name="Currency [0] 12569" xfId="21259" hidden="1" xr:uid="{00000000-0005-0000-0000-00002C530000}"/>
    <cellStyle name="Currency [0] 1257" xfId="1380" hidden="1" xr:uid="{00000000-0005-0000-0000-000085050000}"/>
    <cellStyle name="Currency [0] 12570" xfId="21287" hidden="1" xr:uid="{00000000-0005-0000-0000-000048530000}"/>
    <cellStyle name="Currency [0] 12571" xfId="21289" hidden="1" xr:uid="{00000000-0005-0000-0000-00004A530000}"/>
    <cellStyle name="Currency [0] 12572" xfId="21164" hidden="1" xr:uid="{00000000-0005-0000-0000-0000CD520000}"/>
    <cellStyle name="Currency [0] 12573" xfId="21238" hidden="1" xr:uid="{00000000-0005-0000-0000-000017530000}"/>
    <cellStyle name="Currency [0] 12574" xfId="21194" hidden="1" xr:uid="{00000000-0005-0000-0000-0000EB520000}"/>
    <cellStyle name="Currency [0] 12575" xfId="21230" hidden="1" xr:uid="{00000000-0005-0000-0000-00000F530000}"/>
    <cellStyle name="Currency [0] 12576" xfId="21234" hidden="1" xr:uid="{00000000-0005-0000-0000-000013530000}"/>
    <cellStyle name="Currency [0] 12577" xfId="21295" hidden="1" xr:uid="{00000000-0005-0000-0000-000050530000}"/>
    <cellStyle name="Currency [0] 12578" xfId="19895" hidden="1" xr:uid="{00000000-0005-0000-0000-0000D84D0000}"/>
    <cellStyle name="Currency [0] 12579" xfId="21277" hidden="1" xr:uid="{00000000-0005-0000-0000-00003E530000}"/>
    <cellStyle name="Currency [0] 1258" xfId="1411" hidden="1" xr:uid="{00000000-0005-0000-0000-0000A4050000}"/>
    <cellStyle name="Currency [0] 12580" xfId="21300" hidden="1" xr:uid="{00000000-0005-0000-0000-000055530000}"/>
    <cellStyle name="Currency [0] 12581" xfId="21302" hidden="1" xr:uid="{00000000-0005-0000-0000-000057530000}"/>
    <cellStyle name="Currency [0] 12582" xfId="21158" hidden="1" xr:uid="{00000000-0005-0000-0000-0000C7520000}"/>
    <cellStyle name="Currency [0] 12583" xfId="21257" hidden="1" xr:uid="{00000000-0005-0000-0000-00002A530000}"/>
    <cellStyle name="Currency [0] 12584" xfId="21224" hidden="1" xr:uid="{00000000-0005-0000-0000-000009530000}"/>
    <cellStyle name="Currency [0] 12585" xfId="21242" hidden="1" xr:uid="{00000000-0005-0000-0000-00001B530000}"/>
    <cellStyle name="Currency [0] 12586" xfId="21239" hidden="1" xr:uid="{00000000-0005-0000-0000-000018530000}"/>
    <cellStyle name="Currency [0] 12587" xfId="21306" hidden="1" xr:uid="{00000000-0005-0000-0000-00005B530000}"/>
    <cellStyle name="Currency [0] 12588" xfId="21191" hidden="1" xr:uid="{00000000-0005-0000-0000-0000E8520000}"/>
    <cellStyle name="Currency [0] 12589" xfId="21291" hidden="1" xr:uid="{00000000-0005-0000-0000-00004C530000}"/>
    <cellStyle name="Currency [0] 1259" xfId="1318" hidden="1" xr:uid="{00000000-0005-0000-0000-000047050000}"/>
    <cellStyle name="Currency [0] 12590" xfId="21313" hidden="1" xr:uid="{00000000-0005-0000-0000-000062530000}"/>
    <cellStyle name="Currency [0] 12591" xfId="21315" hidden="1" xr:uid="{00000000-0005-0000-0000-000064530000}"/>
    <cellStyle name="Currency [0] 12592" xfId="21243" hidden="1" xr:uid="{00000000-0005-0000-0000-00001C530000}"/>
    <cellStyle name="Currency [0] 12593" xfId="21275" hidden="1" xr:uid="{00000000-0005-0000-0000-00003C530000}"/>
    <cellStyle name="Currency [0] 12594" xfId="19881" hidden="1" xr:uid="{00000000-0005-0000-0000-0000CA4D0000}"/>
    <cellStyle name="Currency [0] 12595" xfId="21261" hidden="1" xr:uid="{00000000-0005-0000-0000-00002E530000}"/>
    <cellStyle name="Currency [0] 12596" xfId="21258" hidden="1" xr:uid="{00000000-0005-0000-0000-00002B530000}"/>
    <cellStyle name="Currency [0] 12597" xfId="21319" hidden="1" xr:uid="{00000000-0005-0000-0000-000068530000}"/>
    <cellStyle name="Currency [0] 12598" xfId="21154" hidden="1" xr:uid="{00000000-0005-0000-0000-0000C3520000}"/>
    <cellStyle name="Currency [0] 12599" xfId="21303" hidden="1" xr:uid="{00000000-0005-0000-0000-000058530000}"/>
    <cellStyle name="Currency [0] 126" xfId="211" hidden="1" xr:uid="{00000000-0005-0000-0000-0000F4000000}"/>
    <cellStyle name="Currency [0] 1260" xfId="1403" hidden="1" xr:uid="{00000000-0005-0000-0000-00009C050000}"/>
    <cellStyle name="Currency [0] 12600" xfId="21323" hidden="1" xr:uid="{00000000-0005-0000-0000-00006C530000}"/>
    <cellStyle name="Currency [0] 12601" xfId="21325" hidden="1" xr:uid="{00000000-0005-0000-0000-00006E530000}"/>
    <cellStyle name="Currency [0] 12602" xfId="21262" hidden="1" xr:uid="{00000000-0005-0000-0000-00002F530000}"/>
    <cellStyle name="Currency [0] 12603" xfId="21290" hidden="1" xr:uid="{00000000-0005-0000-0000-00004B530000}"/>
    <cellStyle name="Currency [0] 12604" xfId="21250" hidden="1" xr:uid="{00000000-0005-0000-0000-000023530000}"/>
    <cellStyle name="Currency [0] 12605" xfId="21279" hidden="1" xr:uid="{00000000-0005-0000-0000-000040530000}"/>
    <cellStyle name="Currency [0] 12606" xfId="21276" hidden="1" xr:uid="{00000000-0005-0000-0000-00003D530000}"/>
    <cellStyle name="Currency [0] 12607" xfId="21329" hidden="1" xr:uid="{00000000-0005-0000-0000-000072530000}"/>
    <cellStyle name="Currency [0] 12608" xfId="21157" hidden="1" xr:uid="{00000000-0005-0000-0000-0000C6520000}"/>
    <cellStyle name="Currency [0] 12609" xfId="21316" hidden="1" xr:uid="{00000000-0005-0000-0000-000065530000}"/>
    <cellStyle name="Currency [0] 1261" xfId="1413" hidden="1" xr:uid="{00000000-0005-0000-0000-0000A6050000}"/>
    <cellStyle name="Currency [0] 12610" xfId="21333" hidden="1" xr:uid="{00000000-0005-0000-0000-000076530000}"/>
    <cellStyle name="Currency [0] 12611" xfId="21335" hidden="1" xr:uid="{00000000-0005-0000-0000-000078530000}"/>
    <cellStyle name="Currency [0] 12612" xfId="21216" hidden="1" xr:uid="{00000000-0005-0000-0000-000001530000}"/>
    <cellStyle name="Currency [0] 12613" xfId="21252" hidden="1" xr:uid="{00000000-0005-0000-0000-000025530000}"/>
    <cellStyle name="Currency [0] 12614" xfId="21321" hidden="1" xr:uid="{00000000-0005-0000-0000-00006A530000}"/>
    <cellStyle name="Currency [0] 12615" xfId="21309" hidden="1" xr:uid="{00000000-0005-0000-0000-00005E530000}"/>
    <cellStyle name="Currency [0] 12616" xfId="21326" hidden="1" xr:uid="{00000000-0005-0000-0000-00006F530000}"/>
    <cellStyle name="Currency [0] 12617" xfId="21337" hidden="1" xr:uid="{00000000-0005-0000-0000-00007A530000}"/>
    <cellStyle name="Currency [0] 12618" xfId="21185" hidden="1" xr:uid="{00000000-0005-0000-0000-0000E2520000}"/>
    <cellStyle name="Currency [0] 12619" xfId="21249" hidden="1" xr:uid="{00000000-0005-0000-0000-000022530000}"/>
    <cellStyle name="Currency [0] 1262" xfId="1414" hidden="1" xr:uid="{00000000-0005-0000-0000-0000A7050000}"/>
    <cellStyle name="Currency [0] 12620" xfId="21341" hidden="1" xr:uid="{00000000-0005-0000-0000-00007E530000}"/>
    <cellStyle name="Currency [0] 12621" xfId="21343" hidden="1" xr:uid="{00000000-0005-0000-0000-000080530000}"/>
    <cellStyle name="Currency [0] 12622" xfId="21298" hidden="1" xr:uid="{00000000-0005-0000-0000-000053530000}"/>
    <cellStyle name="Currency [0] 12623" xfId="21310" hidden="1" xr:uid="{00000000-0005-0000-0000-00005F530000}"/>
    <cellStyle name="Currency [0] 12624" xfId="21338" hidden="1" xr:uid="{00000000-0005-0000-0000-00007B530000}"/>
    <cellStyle name="Currency [0] 12625" xfId="21311" hidden="1" xr:uid="{00000000-0005-0000-0000-000060530000}"/>
    <cellStyle name="Currency [0] 12626" xfId="21344" hidden="1" xr:uid="{00000000-0005-0000-0000-000081530000}"/>
    <cellStyle name="Currency [0] 12627" xfId="21346" hidden="1" xr:uid="{00000000-0005-0000-0000-000083530000}"/>
    <cellStyle name="Currency [0] 12628" xfId="21339" hidden="1" xr:uid="{00000000-0005-0000-0000-00007C530000}"/>
    <cellStyle name="Currency [0] 12629" xfId="21285" hidden="1" xr:uid="{00000000-0005-0000-0000-000046530000}"/>
    <cellStyle name="Currency [0] 1263" xfId="1342" hidden="1" xr:uid="{00000000-0005-0000-0000-00005F050000}"/>
    <cellStyle name="Currency [0] 12630" xfId="21348" hidden="1" xr:uid="{00000000-0005-0000-0000-000085530000}"/>
    <cellStyle name="Currency [0] 12631" xfId="21350" hidden="1" xr:uid="{00000000-0005-0000-0000-000087530000}"/>
    <cellStyle name="Currency [0] 12632" xfId="21410" hidden="1" xr:uid="{00000000-0005-0000-0000-0000C3530000}"/>
    <cellStyle name="Currency [0] 12633" xfId="21429" hidden="1" xr:uid="{00000000-0005-0000-0000-0000D6530000}"/>
    <cellStyle name="Currency [0] 12634" xfId="21436" hidden="1" xr:uid="{00000000-0005-0000-0000-0000DD530000}"/>
    <cellStyle name="Currency [0] 12635" xfId="21443" hidden="1" xr:uid="{00000000-0005-0000-0000-0000E4530000}"/>
    <cellStyle name="Currency [0] 12636" xfId="21448" hidden="1" xr:uid="{00000000-0005-0000-0000-0000E9530000}"/>
    <cellStyle name="Currency [0] 12637" xfId="21427" hidden="1" xr:uid="{00000000-0005-0000-0000-0000D4530000}"/>
    <cellStyle name="Currency [0] 12638" xfId="21438" hidden="1" xr:uid="{00000000-0005-0000-0000-0000DF530000}"/>
    <cellStyle name="Currency [0] 12639" xfId="21452" hidden="1" xr:uid="{00000000-0005-0000-0000-0000ED530000}"/>
    <cellStyle name="Currency [0] 1264" xfId="1393" hidden="1" xr:uid="{00000000-0005-0000-0000-000092050000}"/>
    <cellStyle name="Currency [0] 12640" xfId="21454" hidden="1" xr:uid="{00000000-0005-0000-0000-0000EF530000}"/>
    <cellStyle name="Currency [0] 12641" xfId="21437" hidden="1" xr:uid="{00000000-0005-0000-0000-0000DE530000}"/>
    <cellStyle name="Currency [0] 12642" xfId="21411" hidden="1" xr:uid="{00000000-0005-0000-0000-0000C4530000}"/>
    <cellStyle name="Currency [0] 12643" xfId="21465" hidden="1" xr:uid="{00000000-0005-0000-0000-0000FA530000}"/>
    <cellStyle name="Currency [0] 12644" xfId="21474" hidden="1" xr:uid="{00000000-0005-0000-0000-000003540000}"/>
    <cellStyle name="Currency [0] 12645" xfId="21485" hidden="1" xr:uid="{00000000-0005-0000-0000-00000E540000}"/>
    <cellStyle name="Currency [0] 12646" xfId="21491" hidden="1" xr:uid="{00000000-0005-0000-0000-000014540000}"/>
    <cellStyle name="Currency [0] 12647" xfId="21463" hidden="1" xr:uid="{00000000-0005-0000-0000-0000F8530000}"/>
    <cellStyle name="Currency [0] 12648" xfId="21481" hidden="1" xr:uid="{00000000-0005-0000-0000-00000A540000}"/>
    <cellStyle name="Currency [0] 12649" xfId="21503" hidden="1" xr:uid="{00000000-0005-0000-0000-000020540000}"/>
    <cellStyle name="Currency [0] 1265" xfId="1373" hidden="1" xr:uid="{00000000-0005-0000-0000-00007E050000}"/>
    <cellStyle name="Currency [0] 12650" xfId="21505" hidden="1" xr:uid="{00000000-0005-0000-0000-000022540000}"/>
    <cellStyle name="Currency [0] 12651" xfId="21433" hidden="1" xr:uid="{00000000-0005-0000-0000-0000DA530000}"/>
    <cellStyle name="Currency [0] 12652" xfId="21417" hidden="1" xr:uid="{00000000-0005-0000-0000-0000CA530000}"/>
    <cellStyle name="Currency [0] 12653" xfId="21477" hidden="1" xr:uid="{00000000-0005-0000-0000-000006540000}"/>
    <cellStyle name="Currency [0] 12654" xfId="21422" hidden="1" xr:uid="{00000000-0005-0000-0000-0000CF530000}"/>
    <cellStyle name="Currency [0] 12655" xfId="21466" hidden="1" xr:uid="{00000000-0005-0000-0000-0000FB530000}"/>
    <cellStyle name="Currency [0] 12656" xfId="21510" hidden="1" xr:uid="{00000000-0005-0000-0000-000027540000}"/>
    <cellStyle name="Currency [0] 12657" xfId="21478" hidden="1" xr:uid="{00000000-0005-0000-0000-000007540000}"/>
    <cellStyle name="Currency [0] 12658" xfId="21486" hidden="1" xr:uid="{00000000-0005-0000-0000-00000F540000}"/>
    <cellStyle name="Currency [0] 12659" xfId="21522" hidden="1" xr:uid="{00000000-0005-0000-0000-000033540000}"/>
    <cellStyle name="Currency [0] 1266" xfId="1385" hidden="1" xr:uid="{00000000-0005-0000-0000-00008A050000}"/>
    <cellStyle name="Currency [0] 12660" xfId="21524" hidden="1" xr:uid="{00000000-0005-0000-0000-000035540000}"/>
    <cellStyle name="Currency [0] 12661" xfId="21480" hidden="1" xr:uid="{00000000-0005-0000-0000-000009540000}"/>
    <cellStyle name="Currency [0] 12662" xfId="21493" hidden="1" xr:uid="{00000000-0005-0000-0000-000016540000}"/>
    <cellStyle name="Currency [0] 12663" xfId="21498" hidden="1" xr:uid="{00000000-0005-0000-0000-00001B540000}"/>
    <cellStyle name="Currency [0] 12664" xfId="21492" hidden="1" xr:uid="{00000000-0005-0000-0000-000015540000}"/>
    <cellStyle name="Currency [0] 12665" xfId="21540" hidden="1" xr:uid="{00000000-0005-0000-0000-000045540000}"/>
    <cellStyle name="Currency [0] 12666" xfId="21548" hidden="1" xr:uid="{00000000-0005-0000-0000-00004D540000}"/>
    <cellStyle name="Currency [0] 12667" xfId="21476" hidden="1" xr:uid="{00000000-0005-0000-0000-000005540000}"/>
    <cellStyle name="Currency [0] 12668" xfId="21534" hidden="1" xr:uid="{00000000-0005-0000-0000-00003F540000}"/>
    <cellStyle name="Currency [0] 12669" xfId="21557" hidden="1" xr:uid="{00000000-0005-0000-0000-000056540000}"/>
    <cellStyle name="Currency [0] 1267" xfId="1383" hidden="1" xr:uid="{00000000-0005-0000-0000-000088050000}"/>
    <cellStyle name="Currency [0] 12670" xfId="21559" hidden="1" xr:uid="{00000000-0005-0000-0000-000058540000}"/>
    <cellStyle name="Currency [0] 12671" xfId="21459" hidden="1" xr:uid="{00000000-0005-0000-0000-0000F4530000}"/>
    <cellStyle name="Currency [0] 12672" xfId="21469" hidden="1" xr:uid="{00000000-0005-0000-0000-0000FE530000}"/>
    <cellStyle name="Currency [0] 12673" xfId="21531" hidden="1" xr:uid="{00000000-0005-0000-0000-00003C540000}"/>
    <cellStyle name="Currency [0] 12674" xfId="21496" hidden="1" xr:uid="{00000000-0005-0000-0000-000019540000}"/>
    <cellStyle name="Currency [0] 12675" xfId="21441" hidden="1" xr:uid="{00000000-0005-0000-0000-0000E2530000}"/>
    <cellStyle name="Currency [0] 12676" xfId="21567" hidden="1" xr:uid="{00000000-0005-0000-0000-000060540000}"/>
    <cellStyle name="Currency [0] 12677" xfId="21532" hidden="1" xr:uid="{00000000-0005-0000-0000-00003D540000}"/>
    <cellStyle name="Currency [0] 12678" xfId="21543" hidden="1" xr:uid="{00000000-0005-0000-0000-000048540000}"/>
    <cellStyle name="Currency [0] 12679" xfId="21575" hidden="1" xr:uid="{00000000-0005-0000-0000-000068540000}"/>
    <cellStyle name="Currency [0] 1268" xfId="1416" hidden="1" xr:uid="{00000000-0005-0000-0000-0000A9050000}"/>
    <cellStyle name="Currency [0] 12680" xfId="21577" hidden="1" xr:uid="{00000000-0005-0000-0000-00006A540000}"/>
    <cellStyle name="Currency [0] 12681" xfId="21529" hidden="1" xr:uid="{00000000-0005-0000-0000-00003A540000}"/>
    <cellStyle name="Currency [0] 12682" xfId="21528" hidden="1" xr:uid="{00000000-0005-0000-0000-000039540000}"/>
    <cellStyle name="Currency [0] 12683" xfId="21518" hidden="1" xr:uid="{00000000-0005-0000-0000-00002F540000}"/>
    <cellStyle name="Currency [0] 12684" xfId="21514" hidden="1" xr:uid="{00000000-0005-0000-0000-00002B540000}"/>
    <cellStyle name="Currency [0] 12685" xfId="21516" hidden="1" xr:uid="{00000000-0005-0000-0000-00002D540000}"/>
    <cellStyle name="Currency [0] 12686" xfId="21584" hidden="1" xr:uid="{00000000-0005-0000-0000-000071540000}"/>
    <cellStyle name="Currency [0] 12687" xfId="21419" hidden="1" xr:uid="{00000000-0005-0000-0000-0000CC530000}"/>
    <cellStyle name="Currency [0] 12688" xfId="21562" hidden="1" xr:uid="{00000000-0005-0000-0000-00005B540000}"/>
    <cellStyle name="Currency [0] 12689" xfId="21590" hidden="1" xr:uid="{00000000-0005-0000-0000-000077540000}"/>
    <cellStyle name="Currency [0] 1269" xfId="1360" hidden="1" xr:uid="{00000000-0005-0000-0000-000071050000}"/>
    <cellStyle name="Currency [0] 12690" xfId="21592" hidden="1" xr:uid="{00000000-0005-0000-0000-000079540000}"/>
    <cellStyle name="Currency [0] 12691" xfId="21467" hidden="1" xr:uid="{00000000-0005-0000-0000-0000FC530000}"/>
    <cellStyle name="Currency [0] 12692" xfId="21541" hidden="1" xr:uid="{00000000-0005-0000-0000-000046540000}"/>
    <cellStyle name="Currency [0] 12693" xfId="21497" hidden="1" xr:uid="{00000000-0005-0000-0000-00001A540000}"/>
    <cellStyle name="Currency [0] 12694" xfId="21533" hidden="1" xr:uid="{00000000-0005-0000-0000-00003E540000}"/>
    <cellStyle name="Currency [0] 12695" xfId="21537" hidden="1" xr:uid="{00000000-0005-0000-0000-000042540000}"/>
    <cellStyle name="Currency [0] 12696" xfId="21598" hidden="1" xr:uid="{00000000-0005-0000-0000-00007F540000}"/>
    <cellStyle name="Currency [0] 12697" xfId="21414" hidden="1" xr:uid="{00000000-0005-0000-0000-0000C7530000}"/>
    <cellStyle name="Currency [0] 12698" xfId="21580" hidden="1" xr:uid="{00000000-0005-0000-0000-00006D540000}"/>
    <cellStyle name="Currency [0] 12699" xfId="21603" hidden="1" xr:uid="{00000000-0005-0000-0000-000084540000}"/>
    <cellStyle name="Currency [0] 127" xfId="217" hidden="1" xr:uid="{00000000-0005-0000-0000-0000FA000000}"/>
    <cellStyle name="Currency [0] 1270" xfId="1410" hidden="1" xr:uid="{00000000-0005-0000-0000-0000A3050000}"/>
    <cellStyle name="Currency [0] 12700" xfId="21605" hidden="1" xr:uid="{00000000-0005-0000-0000-000086540000}"/>
    <cellStyle name="Currency [0] 12701" xfId="21461" hidden="1" xr:uid="{00000000-0005-0000-0000-0000F6530000}"/>
    <cellStyle name="Currency [0] 12702" xfId="21560" hidden="1" xr:uid="{00000000-0005-0000-0000-000059540000}"/>
    <cellStyle name="Currency [0] 12703" xfId="21527" hidden="1" xr:uid="{00000000-0005-0000-0000-000038540000}"/>
    <cellStyle name="Currency [0] 12704" xfId="21545" hidden="1" xr:uid="{00000000-0005-0000-0000-00004A540000}"/>
    <cellStyle name="Currency [0] 12705" xfId="21542" hidden="1" xr:uid="{00000000-0005-0000-0000-000047540000}"/>
    <cellStyle name="Currency [0] 12706" xfId="21609" hidden="1" xr:uid="{00000000-0005-0000-0000-00008A540000}"/>
    <cellStyle name="Currency [0] 12707" xfId="21494" hidden="1" xr:uid="{00000000-0005-0000-0000-000017540000}"/>
    <cellStyle name="Currency [0] 12708" xfId="21594" hidden="1" xr:uid="{00000000-0005-0000-0000-00007B540000}"/>
    <cellStyle name="Currency [0] 12709" xfId="21616" hidden="1" xr:uid="{00000000-0005-0000-0000-000091540000}"/>
    <cellStyle name="Currency [0] 1271" xfId="1420" hidden="1" xr:uid="{00000000-0005-0000-0000-0000AD050000}"/>
    <cellStyle name="Currency [0] 12710" xfId="21618" hidden="1" xr:uid="{00000000-0005-0000-0000-000093540000}"/>
    <cellStyle name="Currency [0] 12711" xfId="21546" hidden="1" xr:uid="{00000000-0005-0000-0000-00004B540000}"/>
    <cellStyle name="Currency [0] 12712" xfId="21578" hidden="1" xr:uid="{00000000-0005-0000-0000-00006B540000}"/>
    <cellStyle name="Currency [0] 12713" xfId="21430" hidden="1" xr:uid="{00000000-0005-0000-0000-0000D7530000}"/>
    <cellStyle name="Currency [0] 12714" xfId="21564" hidden="1" xr:uid="{00000000-0005-0000-0000-00005D540000}"/>
    <cellStyle name="Currency [0] 12715" xfId="21561" hidden="1" xr:uid="{00000000-0005-0000-0000-00005A540000}"/>
    <cellStyle name="Currency [0] 12716" xfId="21622" hidden="1" xr:uid="{00000000-0005-0000-0000-000097540000}"/>
    <cellStyle name="Currency [0] 12717" xfId="21457" hidden="1" xr:uid="{00000000-0005-0000-0000-0000F2530000}"/>
    <cellStyle name="Currency [0] 12718" xfId="21606" hidden="1" xr:uid="{00000000-0005-0000-0000-000087540000}"/>
    <cellStyle name="Currency [0] 12719" xfId="21626" hidden="1" xr:uid="{00000000-0005-0000-0000-00009B540000}"/>
    <cellStyle name="Currency [0] 1272" xfId="1421" hidden="1" xr:uid="{00000000-0005-0000-0000-0000AE050000}"/>
    <cellStyle name="Currency [0] 12720" xfId="21628" hidden="1" xr:uid="{00000000-0005-0000-0000-00009D540000}"/>
    <cellStyle name="Currency [0] 12721" xfId="21565" hidden="1" xr:uid="{00000000-0005-0000-0000-00005E540000}"/>
    <cellStyle name="Currency [0] 12722" xfId="21593" hidden="1" xr:uid="{00000000-0005-0000-0000-00007A540000}"/>
    <cellStyle name="Currency [0] 12723" xfId="21553" hidden="1" xr:uid="{00000000-0005-0000-0000-000052540000}"/>
    <cellStyle name="Currency [0] 12724" xfId="21582" hidden="1" xr:uid="{00000000-0005-0000-0000-00006F540000}"/>
    <cellStyle name="Currency [0] 12725" xfId="21579" hidden="1" xr:uid="{00000000-0005-0000-0000-00006C540000}"/>
    <cellStyle name="Currency [0] 12726" xfId="21632" hidden="1" xr:uid="{00000000-0005-0000-0000-0000A1540000}"/>
    <cellStyle name="Currency [0] 12727" xfId="21460" hidden="1" xr:uid="{00000000-0005-0000-0000-0000F5530000}"/>
    <cellStyle name="Currency [0] 12728" xfId="21619" hidden="1" xr:uid="{00000000-0005-0000-0000-000094540000}"/>
    <cellStyle name="Currency [0] 12729" xfId="21636" hidden="1" xr:uid="{00000000-0005-0000-0000-0000A5540000}"/>
    <cellStyle name="Currency [0] 1273" xfId="1386" hidden="1" xr:uid="{00000000-0005-0000-0000-00008B050000}"/>
    <cellStyle name="Currency [0] 12730" xfId="21638" hidden="1" xr:uid="{00000000-0005-0000-0000-0000A7540000}"/>
    <cellStyle name="Currency [0] 12731" xfId="21519" hidden="1" xr:uid="{00000000-0005-0000-0000-000030540000}"/>
    <cellStyle name="Currency [0] 12732" xfId="21555" hidden="1" xr:uid="{00000000-0005-0000-0000-000054540000}"/>
    <cellStyle name="Currency [0] 12733" xfId="21624" hidden="1" xr:uid="{00000000-0005-0000-0000-000099540000}"/>
    <cellStyle name="Currency [0] 12734" xfId="21612" hidden="1" xr:uid="{00000000-0005-0000-0000-00008D540000}"/>
    <cellStyle name="Currency [0] 12735" xfId="21629" hidden="1" xr:uid="{00000000-0005-0000-0000-00009E540000}"/>
    <cellStyle name="Currency [0] 12736" xfId="21640" hidden="1" xr:uid="{00000000-0005-0000-0000-0000A9540000}"/>
    <cellStyle name="Currency [0] 12737" xfId="21488" hidden="1" xr:uid="{00000000-0005-0000-0000-000011540000}"/>
    <cellStyle name="Currency [0] 12738" xfId="21552" hidden="1" xr:uid="{00000000-0005-0000-0000-000051540000}"/>
    <cellStyle name="Currency [0] 12739" xfId="21644" hidden="1" xr:uid="{00000000-0005-0000-0000-0000AD540000}"/>
    <cellStyle name="Currency [0] 1274" xfId="1401" hidden="1" xr:uid="{00000000-0005-0000-0000-00009A050000}"/>
    <cellStyle name="Currency [0] 12740" xfId="21646" hidden="1" xr:uid="{00000000-0005-0000-0000-0000AF540000}"/>
    <cellStyle name="Currency [0] 12741" xfId="21601" hidden="1" xr:uid="{00000000-0005-0000-0000-000082540000}"/>
    <cellStyle name="Currency [0] 12742" xfId="21613" hidden="1" xr:uid="{00000000-0005-0000-0000-00008E540000}"/>
    <cellStyle name="Currency [0] 12743" xfId="21641" hidden="1" xr:uid="{00000000-0005-0000-0000-0000AA540000}"/>
    <cellStyle name="Currency [0] 12744" xfId="21614" hidden="1" xr:uid="{00000000-0005-0000-0000-00008F540000}"/>
    <cellStyle name="Currency [0] 12745" xfId="21647" hidden="1" xr:uid="{00000000-0005-0000-0000-0000B0540000}"/>
    <cellStyle name="Currency [0] 12746" xfId="21649" hidden="1" xr:uid="{00000000-0005-0000-0000-0000B2540000}"/>
    <cellStyle name="Currency [0] 12747" xfId="21642" hidden="1" xr:uid="{00000000-0005-0000-0000-0000AB540000}"/>
    <cellStyle name="Currency [0] 12748" xfId="21588" hidden="1" xr:uid="{00000000-0005-0000-0000-000075540000}"/>
    <cellStyle name="Currency [0] 12749" xfId="21652" hidden="1" xr:uid="{00000000-0005-0000-0000-0000B5540000}"/>
    <cellStyle name="Currency [0] 1275" xfId="1326" hidden="1" xr:uid="{00000000-0005-0000-0000-00004F050000}"/>
    <cellStyle name="Currency [0] 12750" xfId="21654" hidden="1" xr:uid="{00000000-0005-0000-0000-0000B7540000}"/>
    <cellStyle name="Currency [0] 12751" xfId="21371" hidden="1" xr:uid="{00000000-0005-0000-0000-00009C530000}"/>
    <cellStyle name="Currency [0] 12752" xfId="21393" hidden="1" xr:uid="{00000000-0005-0000-0000-0000B2530000}"/>
    <cellStyle name="Currency [0] 12753" xfId="21658" hidden="1" xr:uid="{00000000-0005-0000-0000-0000BB540000}"/>
    <cellStyle name="Currency [0] 12754" xfId="21665" hidden="1" xr:uid="{00000000-0005-0000-0000-0000C2540000}"/>
    <cellStyle name="Currency [0] 12755" xfId="21667" hidden="1" xr:uid="{00000000-0005-0000-0000-0000C4540000}"/>
    <cellStyle name="Currency [0] 12756" xfId="21358" hidden="1" xr:uid="{00000000-0005-0000-0000-00008F530000}"/>
    <cellStyle name="Currency [0] 12757" xfId="21661" hidden="1" xr:uid="{00000000-0005-0000-0000-0000BE540000}"/>
    <cellStyle name="Currency [0] 12758" xfId="21670" hidden="1" xr:uid="{00000000-0005-0000-0000-0000C7540000}"/>
    <cellStyle name="Currency [0] 12759" xfId="21672" hidden="1" xr:uid="{00000000-0005-0000-0000-0000C9540000}"/>
    <cellStyle name="Currency [0] 1276" xfId="1396" hidden="1" xr:uid="{00000000-0005-0000-0000-000095050000}"/>
    <cellStyle name="Currency [0] 12760" xfId="21660" hidden="1" xr:uid="{00000000-0005-0000-0000-0000BD540000}"/>
    <cellStyle name="Currency [0] 12761" xfId="21370" hidden="1" xr:uid="{00000000-0005-0000-0000-00009B530000}"/>
    <cellStyle name="Currency [0] 12762" xfId="21683" hidden="1" xr:uid="{00000000-0005-0000-0000-0000D4540000}"/>
    <cellStyle name="Currency [0] 12763" xfId="21692" hidden="1" xr:uid="{00000000-0005-0000-0000-0000DD540000}"/>
    <cellStyle name="Currency [0] 12764" xfId="21703" hidden="1" xr:uid="{00000000-0005-0000-0000-0000E8540000}"/>
    <cellStyle name="Currency [0] 12765" xfId="21709" hidden="1" xr:uid="{00000000-0005-0000-0000-0000EE540000}"/>
    <cellStyle name="Currency [0] 12766" xfId="21681" hidden="1" xr:uid="{00000000-0005-0000-0000-0000D2540000}"/>
    <cellStyle name="Currency [0] 12767" xfId="21699" hidden="1" xr:uid="{00000000-0005-0000-0000-0000E4540000}"/>
    <cellStyle name="Currency [0] 12768" xfId="21721" hidden="1" xr:uid="{00000000-0005-0000-0000-0000FA540000}"/>
    <cellStyle name="Currency [0] 12769" xfId="21723" hidden="1" xr:uid="{00000000-0005-0000-0000-0000FC540000}"/>
    <cellStyle name="Currency [0] 1277" xfId="1394" hidden="1" xr:uid="{00000000-0005-0000-0000-000093050000}"/>
    <cellStyle name="Currency [0] 12770" xfId="21655" hidden="1" xr:uid="{00000000-0005-0000-0000-0000B8540000}"/>
    <cellStyle name="Currency [0] 12771" xfId="21366" hidden="1" xr:uid="{00000000-0005-0000-0000-000097530000}"/>
    <cellStyle name="Currency [0] 12772" xfId="21695" hidden="1" xr:uid="{00000000-0005-0000-0000-0000E0540000}"/>
    <cellStyle name="Currency [0] 12773" xfId="21362" hidden="1" xr:uid="{00000000-0005-0000-0000-000093530000}"/>
    <cellStyle name="Currency [0] 12774" xfId="21684" hidden="1" xr:uid="{00000000-0005-0000-0000-0000D5540000}"/>
    <cellStyle name="Currency [0] 12775" xfId="21728" hidden="1" xr:uid="{00000000-0005-0000-0000-000001550000}"/>
    <cellStyle name="Currency [0] 12776" xfId="21696" hidden="1" xr:uid="{00000000-0005-0000-0000-0000E1540000}"/>
    <cellStyle name="Currency [0] 12777" xfId="21704" hidden="1" xr:uid="{00000000-0005-0000-0000-0000E9540000}"/>
    <cellStyle name="Currency [0] 12778" xfId="21740" hidden="1" xr:uid="{00000000-0005-0000-0000-00000D550000}"/>
    <cellStyle name="Currency [0] 12779" xfId="21742" hidden="1" xr:uid="{00000000-0005-0000-0000-00000F550000}"/>
    <cellStyle name="Currency [0] 1278" xfId="1423" hidden="1" xr:uid="{00000000-0005-0000-0000-0000B0050000}"/>
    <cellStyle name="Currency [0] 12780" xfId="21698" hidden="1" xr:uid="{00000000-0005-0000-0000-0000E3540000}"/>
    <cellStyle name="Currency [0] 12781" xfId="21711" hidden="1" xr:uid="{00000000-0005-0000-0000-0000F0540000}"/>
    <cellStyle name="Currency [0] 12782" xfId="21716" hidden="1" xr:uid="{00000000-0005-0000-0000-0000F5540000}"/>
    <cellStyle name="Currency [0] 12783" xfId="21710" hidden="1" xr:uid="{00000000-0005-0000-0000-0000EF540000}"/>
    <cellStyle name="Currency [0] 12784" xfId="21758" hidden="1" xr:uid="{00000000-0005-0000-0000-00001F550000}"/>
    <cellStyle name="Currency [0] 12785" xfId="21766" hidden="1" xr:uid="{00000000-0005-0000-0000-000027550000}"/>
    <cellStyle name="Currency [0] 12786" xfId="21694" hidden="1" xr:uid="{00000000-0005-0000-0000-0000DF540000}"/>
    <cellStyle name="Currency [0] 12787" xfId="21752" hidden="1" xr:uid="{00000000-0005-0000-0000-000019550000}"/>
    <cellStyle name="Currency [0] 12788" xfId="21775" hidden="1" xr:uid="{00000000-0005-0000-0000-000030550000}"/>
    <cellStyle name="Currency [0] 12789" xfId="21777" hidden="1" xr:uid="{00000000-0005-0000-0000-000032550000}"/>
    <cellStyle name="Currency [0] 1279" xfId="1339" hidden="1" xr:uid="{00000000-0005-0000-0000-00005C050000}"/>
    <cellStyle name="Currency [0] 12790" xfId="21677" hidden="1" xr:uid="{00000000-0005-0000-0000-0000CE540000}"/>
    <cellStyle name="Currency [0] 12791" xfId="21687" hidden="1" xr:uid="{00000000-0005-0000-0000-0000D8540000}"/>
    <cellStyle name="Currency [0] 12792" xfId="21749" hidden="1" xr:uid="{00000000-0005-0000-0000-000016550000}"/>
    <cellStyle name="Currency [0] 12793" xfId="21714" hidden="1" xr:uid="{00000000-0005-0000-0000-0000F3540000}"/>
    <cellStyle name="Currency [0] 12794" xfId="21663" hidden="1" xr:uid="{00000000-0005-0000-0000-0000C0540000}"/>
    <cellStyle name="Currency [0] 12795" xfId="21785" hidden="1" xr:uid="{00000000-0005-0000-0000-00003A550000}"/>
    <cellStyle name="Currency [0] 12796" xfId="21750" hidden="1" xr:uid="{00000000-0005-0000-0000-000017550000}"/>
    <cellStyle name="Currency [0] 12797" xfId="21761" hidden="1" xr:uid="{00000000-0005-0000-0000-000022550000}"/>
    <cellStyle name="Currency [0] 12798" xfId="21793" hidden="1" xr:uid="{00000000-0005-0000-0000-000042550000}"/>
    <cellStyle name="Currency [0] 12799" xfId="21795" hidden="1" xr:uid="{00000000-0005-0000-0000-000044550000}"/>
    <cellStyle name="Currency [0] 128" xfId="223" hidden="1" xr:uid="{00000000-0005-0000-0000-000000010000}"/>
    <cellStyle name="Currency [0] 1280" xfId="1415" hidden="1" xr:uid="{00000000-0005-0000-0000-0000A8050000}"/>
    <cellStyle name="Currency [0] 12800" xfId="21747" hidden="1" xr:uid="{00000000-0005-0000-0000-000014550000}"/>
    <cellStyle name="Currency [0] 12801" xfId="21746" hidden="1" xr:uid="{00000000-0005-0000-0000-000013550000}"/>
    <cellStyle name="Currency [0] 12802" xfId="21736" hidden="1" xr:uid="{00000000-0005-0000-0000-000009550000}"/>
    <cellStyle name="Currency [0] 12803" xfId="21732" hidden="1" xr:uid="{00000000-0005-0000-0000-000005550000}"/>
    <cellStyle name="Currency [0] 12804" xfId="21734" hidden="1" xr:uid="{00000000-0005-0000-0000-000007550000}"/>
    <cellStyle name="Currency [0] 12805" xfId="21802" hidden="1" xr:uid="{00000000-0005-0000-0000-00004B550000}"/>
    <cellStyle name="Currency [0] 12806" xfId="21364" hidden="1" xr:uid="{00000000-0005-0000-0000-000095530000}"/>
    <cellStyle name="Currency [0] 12807" xfId="21780" hidden="1" xr:uid="{00000000-0005-0000-0000-000035550000}"/>
    <cellStyle name="Currency [0] 12808" xfId="21808" hidden="1" xr:uid="{00000000-0005-0000-0000-000051550000}"/>
    <cellStyle name="Currency [0] 12809" xfId="21810" hidden="1" xr:uid="{00000000-0005-0000-0000-000053550000}"/>
    <cellStyle name="Currency [0] 1281" xfId="1425" hidden="1" xr:uid="{00000000-0005-0000-0000-0000B2050000}"/>
    <cellStyle name="Currency [0] 12810" xfId="21685" hidden="1" xr:uid="{00000000-0005-0000-0000-0000D6540000}"/>
    <cellStyle name="Currency [0] 12811" xfId="21759" hidden="1" xr:uid="{00000000-0005-0000-0000-000020550000}"/>
    <cellStyle name="Currency [0] 12812" xfId="21715" hidden="1" xr:uid="{00000000-0005-0000-0000-0000F4540000}"/>
    <cellStyle name="Currency [0] 12813" xfId="21751" hidden="1" xr:uid="{00000000-0005-0000-0000-000018550000}"/>
    <cellStyle name="Currency [0] 12814" xfId="21755" hidden="1" xr:uid="{00000000-0005-0000-0000-00001C550000}"/>
    <cellStyle name="Currency [0] 12815" xfId="21816" hidden="1" xr:uid="{00000000-0005-0000-0000-000059550000}"/>
    <cellStyle name="Currency [0] 12816" xfId="21399" hidden="1" xr:uid="{00000000-0005-0000-0000-0000B8530000}"/>
    <cellStyle name="Currency [0] 12817" xfId="21798" hidden="1" xr:uid="{00000000-0005-0000-0000-000047550000}"/>
    <cellStyle name="Currency [0] 12818" xfId="21821" hidden="1" xr:uid="{00000000-0005-0000-0000-00005E550000}"/>
    <cellStyle name="Currency [0] 12819" xfId="21823" hidden="1" xr:uid="{00000000-0005-0000-0000-000060550000}"/>
    <cellStyle name="Currency [0] 1282" xfId="1426" hidden="1" xr:uid="{00000000-0005-0000-0000-0000B3050000}"/>
    <cellStyle name="Currency [0] 12820" xfId="21679" hidden="1" xr:uid="{00000000-0005-0000-0000-0000D0540000}"/>
    <cellStyle name="Currency [0] 12821" xfId="21778" hidden="1" xr:uid="{00000000-0005-0000-0000-000033550000}"/>
    <cellStyle name="Currency [0] 12822" xfId="21745" hidden="1" xr:uid="{00000000-0005-0000-0000-000012550000}"/>
    <cellStyle name="Currency [0] 12823" xfId="21763" hidden="1" xr:uid="{00000000-0005-0000-0000-000024550000}"/>
    <cellStyle name="Currency [0] 12824" xfId="21760" hidden="1" xr:uid="{00000000-0005-0000-0000-000021550000}"/>
    <cellStyle name="Currency [0] 12825" xfId="21827" hidden="1" xr:uid="{00000000-0005-0000-0000-000064550000}"/>
    <cellStyle name="Currency [0] 12826" xfId="21712" hidden="1" xr:uid="{00000000-0005-0000-0000-0000F1540000}"/>
    <cellStyle name="Currency [0] 12827" xfId="21812" hidden="1" xr:uid="{00000000-0005-0000-0000-000055550000}"/>
    <cellStyle name="Currency [0] 12828" xfId="21834" hidden="1" xr:uid="{00000000-0005-0000-0000-00006B550000}"/>
    <cellStyle name="Currency [0] 12829" xfId="21836" hidden="1" xr:uid="{00000000-0005-0000-0000-00006D550000}"/>
    <cellStyle name="Currency [0] 1283" xfId="1397" hidden="1" xr:uid="{00000000-0005-0000-0000-000096050000}"/>
    <cellStyle name="Currency [0] 12830" xfId="21764" hidden="1" xr:uid="{00000000-0005-0000-0000-000025550000}"/>
    <cellStyle name="Currency [0] 12831" xfId="21796" hidden="1" xr:uid="{00000000-0005-0000-0000-000045550000}"/>
    <cellStyle name="Currency [0] 12832" xfId="21444" hidden="1" xr:uid="{00000000-0005-0000-0000-0000E5530000}"/>
    <cellStyle name="Currency [0] 12833" xfId="21782" hidden="1" xr:uid="{00000000-0005-0000-0000-000037550000}"/>
    <cellStyle name="Currency [0] 12834" xfId="21779" hidden="1" xr:uid="{00000000-0005-0000-0000-000034550000}"/>
    <cellStyle name="Currency [0] 12835" xfId="21840" hidden="1" xr:uid="{00000000-0005-0000-0000-000071550000}"/>
    <cellStyle name="Currency [0] 12836" xfId="21675" hidden="1" xr:uid="{00000000-0005-0000-0000-0000CC540000}"/>
    <cellStyle name="Currency [0] 12837" xfId="21824" hidden="1" xr:uid="{00000000-0005-0000-0000-000061550000}"/>
    <cellStyle name="Currency [0] 12838" xfId="21844" hidden="1" xr:uid="{00000000-0005-0000-0000-000075550000}"/>
    <cellStyle name="Currency [0] 12839" xfId="21846" hidden="1" xr:uid="{00000000-0005-0000-0000-000077550000}"/>
    <cellStyle name="Currency [0] 1284" xfId="1409" hidden="1" xr:uid="{00000000-0005-0000-0000-0000A2050000}"/>
    <cellStyle name="Currency [0] 12840" xfId="21783" hidden="1" xr:uid="{00000000-0005-0000-0000-000038550000}"/>
    <cellStyle name="Currency [0] 12841" xfId="21811" hidden="1" xr:uid="{00000000-0005-0000-0000-000054550000}"/>
    <cellStyle name="Currency [0] 12842" xfId="21771" hidden="1" xr:uid="{00000000-0005-0000-0000-00002C550000}"/>
    <cellStyle name="Currency [0] 12843" xfId="21800" hidden="1" xr:uid="{00000000-0005-0000-0000-000049550000}"/>
    <cellStyle name="Currency [0] 12844" xfId="21797" hidden="1" xr:uid="{00000000-0005-0000-0000-000046550000}"/>
    <cellStyle name="Currency [0] 12845" xfId="21850" hidden="1" xr:uid="{00000000-0005-0000-0000-00007B550000}"/>
    <cellStyle name="Currency [0] 12846" xfId="21678" hidden="1" xr:uid="{00000000-0005-0000-0000-0000CF540000}"/>
    <cellStyle name="Currency [0] 12847" xfId="21837" hidden="1" xr:uid="{00000000-0005-0000-0000-00006E550000}"/>
    <cellStyle name="Currency [0] 12848" xfId="21854" hidden="1" xr:uid="{00000000-0005-0000-0000-00007F550000}"/>
    <cellStyle name="Currency [0] 12849" xfId="21856" hidden="1" xr:uid="{00000000-0005-0000-0000-000081550000}"/>
    <cellStyle name="Currency [0] 1285" xfId="1389" hidden="1" xr:uid="{00000000-0005-0000-0000-00008E050000}"/>
    <cellStyle name="Currency [0] 12850" xfId="21737" hidden="1" xr:uid="{00000000-0005-0000-0000-00000A550000}"/>
    <cellStyle name="Currency [0] 12851" xfId="21773" hidden="1" xr:uid="{00000000-0005-0000-0000-00002E550000}"/>
    <cellStyle name="Currency [0] 12852" xfId="21842" hidden="1" xr:uid="{00000000-0005-0000-0000-000073550000}"/>
    <cellStyle name="Currency [0] 12853" xfId="21830" hidden="1" xr:uid="{00000000-0005-0000-0000-000067550000}"/>
    <cellStyle name="Currency [0] 12854" xfId="21847" hidden="1" xr:uid="{00000000-0005-0000-0000-000078550000}"/>
    <cellStyle name="Currency [0] 12855" xfId="21858" hidden="1" xr:uid="{00000000-0005-0000-0000-000083550000}"/>
    <cellStyle name="Currency [0] 12856" xfId="21706" hidden="1" xr:uid="{00000000-0005-0000-0000-0000EB540000}"/>
    <cellStyle name="Currency [0] 12857" xfId="21770" hidden="1" xr:uid="{00000000-0005-0000-0000-00002B550000}"/>
    <cellStyle name="Currency [0] 12858" xfId="21862" hidden="1" xr:uid="{00000000-0005-0000-0000-000087550000}"/>
    <cellStyle name="Currency [0] 12859" xfId="21864" hidden="1" xr:uid="{00000000-0005-0000-0000-000089550000}"/>
    <cellStyle name="Currency [0] 1286" xfId="1404" hidden="1" xr:uid="{00000000-0005-0000-0000-00009D050000}"/>
    <cellStyle name="Currency [0] 12860" xfId="21819" hidden="1" xr:uid="{00000000-0005-0000-0000-00005C550000}"/>
    <cellStyle name="Currency [0] 12861" xfId="21831" hidden="1" xr:uid="{00000000-0005-0000-0000-000068550000}"/>
    <cellStyle name="Currency [0] 12862" xfId="21859" hidden="1" xr:uid="{00000000-0005-0000-0000-000084550000}"/>
    <cellStyle name="Currency [0] 12863" xfId="21832" hidden="1" xr:uid="{00000000-0005-0000-0000-000069550000}"/>
    <cellStyle name="Currency [0] 12864" xfId="21865" hidden="1" xr:uid="{00000000-0005-0000-0000-00008A550000}"/>
    <cellStyle name="Currency [0] 12865" xfId="21867" hidden="1" xr:uid="{00000000-0005-0000-0000-00008C550000}"/>
    <cellStyle name="Currency [0] 12866" xfId="21860" hidden="1" xr:uid="{00000000-0005-0000-0000-000085550000}"/>
    <cellStyle name="Currency [0] 12867" xfId="21806" hidden="1" xr:uid="{00000000-0005-0000-0000-00004F550000}"/>
    <cellStyle name="Currency [0] 12868" xfId="21869" hidden="1" xr:uid="{00000000-0005-0000-0000-00008E550000}"/>
    <cellStyle name="Currency [0] 12869" xfId="21871" hidden="1" xr:uid="{00000000-0005-0000-0000-000090550000}"/>
    <cellStyle name="Currency [0] 1287" xfId="1402" hidden="1" xr:uid="{00000000-0005-0000-0000-00009B050000}"/>
    <cellStyle name="Currency [0] 12870" xfId="21383" hidden="1" xr:uid="{00000000-0005-0000-0000-0000A8530000}"/>
    <cellStyle name="Currency [0] 12871" xfId="21361" hidden="1" xr:uid="{00000000-0005-0000-0000-000092530000}"/>
    <cellStyle name="Currency [0] 12872" xfId="21877" hidden="1" xr:uid="{00000000-0005-0000-0000-000096550000}"/>
    <cellStyle name="Currency [0] 12873" xfId="21883" hidden="1" xr:uid="{00000000-0005-0000-0000-00009C550000}"/>
    <cellStyle name="Currency [0] 12874" xfId="21885" hidden="1" xr:uid="{00000000-0005-0000-0000-00009E550000}"/>
    <cellStyle name="Currency [0] 12875" xfId="21378" hidden="1" xr:uid="{00000000-0005-0000-0000-0000A3530000}"/>
    <cellStyle name="Currency [0] 12876" xfId="21879" hidden="1" xr:uid="{00000000-0005-0000-0000-000098550000}"/>
    <cellStyle name="Currency [0] 12877" xfId="21887" hidden="1" xr:uid="{00000000-0005-0000-0000-0000A0550000}"/>
    <cellStyle name="Currency [0] 12878" xfId="21889" hidden="1" xr:uid="{00000000-0005-0000-0000-0000A2550000}"/>
    <cellStyle name="Currency [0] 12879" xfId="21878" hidden="1" xr:uid="{00000000-0005-0000-0000-000097550000}"/>
    <cellStyle name="Currency [0] 1288" xfId="1428" hidden="1" xr:uid="{00000000-0005-0000-0000-0000B5050000}"/>
    <cellStyle name="Currency [0] 12880" xfId="21384" hidden="1" xr:uid="{00000000-0005-0000-0000-0000A9530000}"/>
    <cellStyle name="Currency [0] 12881" xfId="21900" hidden="1" xr:uid="{00000000-0005-0000-0000-0000AD550000}"/>
    <cellStyle name="Currency [0] 12882" xfId="21909" hidden="1" xr:uid="{00000000-0005-0000-0000-0000B6550000}"/>
    <cellStyle name="Currency [0] 12883" xfId="21920" hidden="1" xr:uid="{00000000-0005-0000-0000-0000C1550000}"/>
    <cellStyle name="Currency [0] 12884" xfId="21926" hidden="1" xr:uid="{00000000-0005-0000-0000-0000C7550000}"/>
    <cellStyle name="Currency [0] 12885" xfId="21898" hidden="1" xr:uid="{00000000-0005-0000-0000-0000AB550000}"/>
    <cellStyle name="Currency [0] 12886" xfId="21916" hidden="1" xr:uid="{00000000-0005-0000-0000-0000BD550000}"/>
    <cellStyle name="Currency [0] 12887" xfId="21938" hidden="1" xr:uid="{00000000-0005-0000-0000-0000D3550000}"/>
    <cellStyle name="Currency [0] 12888" xfId="21940" hidden="1" xr:uid="{00000000-0005-0000-0000-0000D5550000}"/>
    <cellStyle name="Currency [0] 12889" xfId="21874" hidden="1" xr:uid="{00000000-0005-0000-0000-000093550000}"/>
    <cellStyle name="Currency [0] 1289" xfId="1341" hidden="1" xr:uid="{00000000-0005-0000-0000-00005E050000}"/>
    <cellStyle name="Currency [0] 12890" xfId="21388" hidden="1" xr:uid="{00000000-0005-0000-0000-0000AD530000}"/>
    <cellStyle name="Currency [0] 12891" xfId="21912" hidden="1" xr:uid="{00000000-0005-0000-0000-0000B9550000}"/>
    <cellStyle name="Currency [0] 12892" xfId="21404" hidden="1" xr:uid="{00000000-0005-0000-0000-0000BD530000}"/>
    <cellStyle name="Currency [0] 12893" xfId="21901" hidden="1" xr:uid="{00000000-0005-0000-0000-0000AE550000}"/>
    <cellStyle name="Currency [0] 12894" xfId="21945" hidden="1" xr:uid="{00000000-0005-0000-0000-0000DA550000}"/>
    <cellStyle name="Currency [0] 12895" xfId="21913" hidden="1" xr:uid="{00000000-0005-0000-0000-0000BA550000}"/>
    <cellStyle name="Currency [0] 12896" xfId="21921" hidden="1" xr:uid="{00000000-0005-0000-0000-0000C2550000}"/>
    <cellStyle name="Currency [0] 12897" xfId="21957" hidden="1" xr:uid="{00000000-0005-0000-0000-0000E6550000}"/>
    <cellStyle name="Currency [0] 12898" xfId="21959" hidden="1" xr:uid="{00000000-0005-0000-0000-0000E8550000}"/>
    <cellStyle name="Currency [0] 12899" xfId="21915" hidden="1" xr:uid="{00000000-0005-0000-0000-0000BC550000}"/>
    <cellStyle name="Currency [0] 129" xfId="224" hidden="1" xr:uid="{00000000-0005-0000-0000-000001010000}"/>
    <cellStyle name="Currency [0] 1290" xfId="1422" hidden="1" xr:uid="{00000000-0005-0000-0000-0000AF050000}"/>
    <cellStyle name="Currency [0] 12900" xfId="21928" hidden="1" xr:uid="{00000000-0005-0000-0000-0000C9550000}"/>
    <cellStyle name="Currency [0] 12901" xfId="21933" hidden="1" xr:uid="{00000000-0005-0000-0000-0000CE550000}"/>
    <cellStyle name="Currency [0] 12902" xfId="21927" hidden="1" xr:uid="{00000000-0005-0000-0000-0000C8550000}"/>
    <cellStyle name="Currency [0] 12903" xfId="21975" hidden="1" xr:uid="{00000000-0005-0000-0000-0000F8550000}"/>
    <cellStyle name="Currency [0] 12904" xfId="21983" hidden="1" xr:uid="{00000000-0005-0000-0000-000000560000}"/>
    <cellStyle name="Currency [0] 12905" xfId="21911" hidden="1" xr:uid="{00000000-0005-0000-0000-0000B8550000}"/>
    <cellStyle name="Currency [0] 12906" xfId="21969" hidden="1" xr:uid="{00000000-0005-0000-0000-0000F2550000}"/>
    <cellStyle name="Currency [0] 12907" xfId="21992" hidden="1" xr:uid="{00000000-0005-0000-0000-000009560000}"/>
    <cellStyle name="Currency [0] 12908" xfId="21994" hidden="1" xr:uid="{00000000-0005-0000-0000-00000B560000}"/>
    <cellStyle name="Currency [0] 12909" xfId="21894" hidden="1" xr:uid="{00000000-0005-0000-0000-0000A7550000}"/>
    <cellStyle name="Currency [0] 1291" xfId="1429" hidden="1" xr:uid="{00000000-0005-0000-0000-0000B6050000}"/>
    <cellStyle name="Currency [0] 12910" xfId="21904" hidden="1" xr:uid="{00000000-0005-0000-0000-0000B1550000}"/>
    <cellStyle name="Currency [0] 12911" xfId="21966" hidden="1" xr:uid="{00000000-0005-0000-0000-0000EF550000}"/>
    <cellStyle name="Currency [0] 12912" xfId="21931" hidden="1" xr:uid="{00000000-0005-0000-0000-0000CC550000}"/>
    <cellStyle name="Currency [0] 12913" xfId="21881" hidden="1" xr:uid="{00000000-0005-0000-0000-00009A550000}"/>
    <cellStyle name="Currency [0] 12914" xfId="22002" hidden="1" xr:uid="{00000000-0005-0000-0000-000013560000}"/>
    <cellStyle name="Currency [0] 12915" xfId="21967" hidden="1" xr:uid="{00000000-0005-0000-0000-0000F0550000}"/>
    <cellStyle name="Currency [0] 12916" xfId="21978" hidden="1" xr:uid="{00000000-0005-0000-0000-0000FB550000}"/>
    <cellStyle name="Currency [0] 12917" xfId="22010" hidden="1" xr:uid="{00000000-0005-0000-0000-00001B560000}"/>
    <cellStyle name="Currency [0] 12918" xfId="22012" hidden="1" xr:uid="{00000000-0005-0000-0000-00001D560000}"/>
    <cellStyle name="Currency [0] 12919" xfId="21964" hidden="1" xr:uid="{00000000-0005-0000-0000-0000ED550000}"/>
    <cellStyle name="Currency [0] 1292" xfId="1430" hidden="1" xr:uid="{00000000-0005-0000-0000-0000B7050000}"/>
    <cellStyle name="Currency [0] 12920" xfId="21963" hidden="1" xr:uid="{00000000-0005-0000-0000-0000EC550000}"/>
    <cellStyle name="Currency [0] 12921" xfId="21953" hidden="1" xr:uid="{00000000-0005-0000-0000-0000E2550000}"/>
    <cellStyle name="Currency [0] 12922" xfId="21949" hidden="1" xr:uid="{00000000-0005-0000-0000-0000DE550000}"/>
    <cellStyle name="Currency [0] 12923" xfId="21951" hidden="1" xr:uid="{00000000-0005-0000-0000-0000E0550000}"/>
    <cellStyle name="Currency [0] 12924" xfId="22019" hidden="1" xr:uid="{00000000-0005-0000-0000-000024560000}"/>
    <cellStyle name="Currency [0] 12925" xfId="21390" hidden="1" xr:uid="{00000000-0005-0000-0000-0000AF530000}"/>
    <cellStyle name="Currency [0] 12926" xfId="21997" hidden="1" xr:uid="{00000000-0005-0000-0000-00000E560000}"/>
    <cellStyle name="Currency [0] 12927" xfId="22025" hidden="1" xr:uid="{00000000-0005-0000-0000-00002A560000}"/>
    <cellStyle name="Currency [0] 12928" xfId="22027" hidden="1" xr:uid="{00000000-0005-0000-0000-00002C560000}"/>
    <cellStyle name="Currency [0] 12929" xfId="21902" hidden="1" xr:uid="{00000000-0005-0000-0000-0000AF550000}"/>
    <cellStyle name="Currency [0] 1293" xfId="1370" hidden="1" xr:uid="{00000000-0005-0000-0000-00007B050000}"/>
    <cellStyle name="Currency [0] 12930" xfId="21976" hidden="1" xr:uid="{00000000-0005-0000-0000-0000F9550000}"/>
    <cellStyle name="Currency [0] 12931" xfId="21932" hidden="1" xr:uid="{00000000-0005-0000-0000-0000CD550000}"/>
    <cellStyle name="Currency [0] 12932" xfId="21968" hidden="1" xr:uid="{00000000-0005-0000-0000-0000F1550000}"/>
    <cellStyle name="Currency [0] 12933" xfId="21972" hidden="1" xr:uid="{00000000-0005-0000-0000-0000F5550000}"/>
    <cellStyle name="Currency [0] 12934" xfId="22033" hidden="1" xr:uid="{00000000-0005-0000-0000-000032560000}"/>
    <cellStyle name="Currency [0] 12935" xfId="21377" hidden="1" xr:uid="{00000000-0005-0000-0000-0000A2530000}"/>
    <cellStyle name="Currency [0] 12936" xfId="22015" hidden="1" xr:uid="{00000000-0005-0000-0000-000020560000}"/>
    <cellStyle name="Currency [0] 12937" xfId="22038" hidden="1" xr:uid="{00000000-0005-0000-0000-000037560000}"/>
    <cellStyle name="Currency [0] 12938" xfId="22040" hidden="1" xr:uid="{00000000-0005-0000-0000-000039560000}"/>
    <cellStyle name="Currency [0] 12939" xfId="21896" hidden="1" xr:uid="{00000000-0005-0000-0000-0000A9550000}"/>
    <cellStyle name="Currency [0] 1294" xfId="1390" hidden="1" xr:uid="{00000000-0005-0000-0000-00008F050000}"/>
    <cellStyle name="Currency [0] 12940" xfId="21995" hidden="1" xr:uid="{00000000-0005-0000-0000-00000C560000}"/>
    <cellStyle name="Currency [0] 12941" xfId="21962" hidden="1" xr:uid="{00000000-0005-0000-0000-0000EB550000}"/>
    <cellStyle name="Currency [0] 12942" xfId="21980" hidden="1" xr:uid="{00000000-0005-0000-0000-0000FD550000}"/>
    <cellStyle name="Currency [0] 12943" xfId="21977" hidden="1" xr:uid="{00000000-0005-0000-0000-0000FA550000}"/>
    <cellStyle name="Currency [0] 12944" xfId="22044" hidden="1" xr:uid="{00000000-0005-0000-0000-00003D560000}"/>
    <cellStyle name="Currency [0] 12945" xfId="21929" hidden="1" xr:uid="{00000000-0005-0000-0000-0000CA550000}"/>
    <cellStyle name="Currency [0] 12946" xfId="22029" hidden="1" xr:uid="{00000000-0005-0000-0000-00002E560000}"/>
    <cellStyle name="Currency [0] 12947" xfId="22051" hidden="1" xr:uid="{00000000-0005-0000-0000-000044560000}"/>
    <cellStyle name="Currency [0] 12948" xfId="22053" hidden="1" xr:uid="{00000000-0005-0000-0000-000046560000}"/>
    <cellStyle name="Currency [0] 12949" xfId="21981" hidden="1" xr:uid="{00000000-0005-0000-0000-0000FE550000}"/>
    <cellStyle name="Currency [0] 1295" xfId="1424" hidden="1" xr:uid="{00000000-0005-0000-0000-0000B1050000}"/>
    <cellStyle name="Currency [0] 12950" xfId="22013" hidden="1" xr:uid="{00000000-0005-0000-0000-00001E560000}"/>
    <cellStyle name="Currency [0] 12951" xfId="21356" hidden="1" xr:uid="{00000000-0005-0000-0000-00008D530000}"/>
    <cellStyle name="Currency [0] 12952" xfId="21999" hidden="1" xr:uid="{00000000-0005-0000-0000-000010560000}"/>
    <cellStyle name="Currency [0] 12953" xfId="21996" hidden="1" xr:uid="{00000000-0005-0000-0000-00000D560000}"/>
    <cellStyle name="Currency [0] 12954" xfId="22057" hidden="1" xr:uid="{00000000-0005-0000-0000-00004A560000}"/>
    <cellStyle name="Currency [0] 12955" xfId="21892" hidden="1" xr:uid="{00000000-0005-0000-0000-0000A5550000}"/>
    <cellStyle name="Currency [0] 12956" xfId="22041" hidden="1" xr:uid="{00000000-0005-0000-0000-00003A560000}"/>
    <cellStyle name="Currency [0] 12957" xfId="22061" hidden="1" xr:uid="{00000000-0005-0000-0000-00004E560000}"/>
    <cellStyle name="Currency [0] 12958" xfId="22063" hidden="1" xr:uid="{00000000-0005-0000-0000-000050560000}"/>
    <cellStyle name="Currency [0] 12959" xfId="22000" hidden="1" xr:uid="{00000000-0005-0000-0000-000011560000}"/>
    <cellStyle name="Currency [0] 1296" xfId="1417" hidden="1" xr:uid="{00000000-0005-0000-0000-0000AA050000}"/>
    <cellStyle name="Currency [0] 12960" xfId="22028" hidden="1" xr:uid="{00000000-0005-0000-0000-00002D560000}"/>
    <cellStyle name="Currency [0] 12961" xfId="21988" hidden="1" xr:uid="{00000000-0005-0000-0000-000005560000}"/>
    <cellStyle name="Currency [0] 12962" xfId="22017" hidden="1" xr:uid="{00000000-0005-0000-0000-000022560000}"/>
    <cellStyle name="Currency [0] 12963" xfId="22014" hidden="1" xr:uid="{00000000-0005-0000-0000-00001F560000}"/>
    <cellStyle name="Currency [0] 12964" xfId="22067" hidden="1" xr:uid="{00000000-0005-0000-0000-000054560000}"/>
    <cellStyle name="Currency [0] 12965" xfId="21895" hidden="1" xr:uid="{00000000-0005-0000-0000-0000A8550000}"/>
    <cellStyle name="Currency [0] 12966" xfId="22054" hidden="1" xr:uid="{00000000-0005-0000-0000-000047560000}"/>
    <cellStyle name="Currency [0] 12967" xfId="22071" hidden="1" xr:uid="{00000000-0005-0000-0000-000058560000}"/>
    <cellStyle name="Currency [0] 12968" xfId="22073" hidden="1" xr:uid="{00000000-0005-0000-0000-00005A560000}"/>
    <cellStyle name="Currency [0] 12969" xfId="21954" hidden="1" xr:uid="{00000000-0005-0000-0000-0000E3550000}"/>
    <cellStyle name="Currency [0] 1297" xfId="1427" hidden="1" xr:uid="{00000000-0005-0000-0000-0000B4050000}"/>
    <cellStyle name="Currency [0] 12970" xfId="21990" hidden="1" xr:uid="{00000000-0005-0000-0000-000007560000}"/>
    <cellStyle name="Currency [0] 12971" xfId="22059" hidden="1" xr:uid="{00000000-0005-0000-0000-00004C560000}"/>
    <cellStyle name="Currency [0] 12972" xfId="22047" hidden="1" xr:uid="{00000000-0005-0000-0000-000040560000}"/>
    <cellStyle name="Currency [0] 12973" xfId="22064" hidden="1" xr:uid="{00000000-0005-0000-0000-000051560000}"/>
    <cellStyle name="Currency [0] 12974" xfId="22075" hidden="1" xr:uid="{00000000-0005-0000-0000-00005C560000}"/>
    <cellStyle name="Currency [0] 12975" xfId="21923" hidden="1" xr:uid="{00000000-0005-0000-0000-0000C4550000}"/>
    <cellStyle name="Currency [0] 12976" xfId="21987" hidden="1" xr:uid="{00000000-0005-0000-0000-000004560000}"/>
    <cellStyle name="Currency [0] 12977" xfId="22079" hidden="1" xr:uid="{00000000-0005-0000-0000-000060560000}"/>
    <cellStyle name="Currency [0] 12978" xfId="22081" hidden="1" xr:uid="{00000000-0005-0000-0000-000062560000}"/>
    <cellStyle name="Currency [0] 12979" xfId="22036" hidden="1" xr:uid="{00000000-0005-0000-0000-000035560000}"/>
    <cellStyle name="Currency [0] 1298" xfId="1431" hidden="1" xr:uid="{00000000-0005-0000-0000-0000B8050000}"/>
    <cellStyle name="Currency [0] 12980" xfId="22048" hidden="1" xr:uid="{00000000-0005-0000-0000-000041560000}"/>
    <cellStyle name="Currency [0] 12981" xfId="22076" hidden="1" xr:uid="{00000000-0005-0000-0000-00005D560000}"/>
    <cellStyle name="Currency [0] 12982" xfId="22049" hidden="1" xr:uid="{00000000-0005-0000-0000-000042560000}"/>
    <cellStyle name="Currency [0] 12983" xfId="22082" hidden="1" xr:uid="{00000000-0005-0000-0000-000063560000}"/>
    <cellStyle name="Currency [0] 12984" xfId="22084" hidden="1" xr:uid="{00000000-0005-0000-0000-000065560000}"/>
    <cellStyle name="Currency [0] 12985" xfId="22077" hidden="1" xr:uid="{00000000-0005-0000-0000-00005E560000}"/>
    <cellStyle name="Currency [0] 12986" xfId="22023" hidden="1" xr:uid="{00000000-0005-0000-0000-000028560000}"/>
    <cellStyle name="Currency [0] 12987" xfId="22086" hidden="1" xr:uid="{00000000-0005-0000-0000-000067560000}"/>
    <cellStyle name="Currency [0] 12988" xfId="22088" hidden="1" xr:uid="{00000000-0005-0000-0000-000069560000}"/>
    <cellStyle name="Currency [0] 12989" xfId="21450" hidden="1" xr:uid="{00000000-0005-0000-0000-0000EB530000}"/>
    <cellStyle name="Currency [0] 1299" xfId="1356" hidden="1" xr:uid="{00000000-0005-0000-0000-00006D050000}"/>
    <cellStyle name="Currency [0] 12990" xfId="21391" hidden="1" xr:uid="{00000000-0005-0000-0000-0000B0530000}"/>
    <cellStyle name="Currency [0] 12991" xfId="22094" hidden="1" xr:uid="{00000000-0005-0000-0000-00006F560000}"/>
    <cellStyle name="Currency [0] 12992" xfId="22100" hidden="1" xr:uid="{00000000-0005-0000-0000-000075560000}"/>
    <cellStyle name="Currency [0] 12993" xfId="22102" hidden="1" xr:uid="{00000000-0005-0000-0000-000077560000}"/>
    <cellStyle name="Currency [0] 12994" xfId="21381" hidden="1" xr:uid="{00000000-0005-0000-0000-0000A6530000}"/>
    <cellStyle name="Currency [0] 12995" xfId="22096" hidden="1" xr:uid="{00000000-0005-0000-0000-000071560000}"/>
    <cellStyle name="Currency [0] 12996" xfId="22104" hidden="1" xr:uid="{00000000-0005-0000-0000-000079560000}"/>
    <cellStyle name="Currency [0] 12997" xfId="22106" hidden="1" xr:uid="{00000000-0005-0000-0000-00007B560000}"/>
    <cellStyle name="Currency [0] 12998" xfId="22095" hidden="1" xr:uid="{00000000-0005-0000-0000-000070560000}"/>
    <cellStyle name="Currency [0] 12999" xfId="21426" hidden="1" xr:uid="{00000000-0005-0000-0000-0000D3530000}"/>
    <cellStyle name="Currency [0] 13" xfId="51" hidden="1" xr:uid="{00000000-0005-0000-0000-000053000000}"/>
    <cellStyle name="Currency [0] 130" xfId="216" hidden="1" xr:uid="{00000000-0005-0000-0000-0000F9000000}"/>
    <cellStyle name="Currency [0] 1300" xfId="1388" hidden="1" xr:uid="{00000000-0005-0000-0000-00008D050000}"/>
    <cellStyle name="Currency [0] 13000" xfId="22117" hidden="1" xr:uid="{00000000-0005-0000-0000-000086560000}"/>
    <cellStyle name="Currency [0] 13001" xfId="22126" hidden="1" xr:uid="{00000000-0005-0000-0000-00008F560000}"/>
    <cellStyle name="Currency [0] 13002" xfId="22137" hidden="1" xr:uid="{00000000-0005-0000-0000-00009A560000}"/>
    <cellStyle name="Currency [0] 13003" xfId="22143" hidden="1" xr:uid="{00000000-0005-0000-0000-0000A0560000}"/>
    <cellStyle name="Currency [0] 13004" xfId="22115" hidden="1" xr:uid="{00000000-0005-0000-0000-000084560000}"/>
    <cellStyle name="Currency [0] 13005" xfId="22133" hidden="1" xr:uid="{00000000-0005-0000-0000-000096560000}"/>
    <cellStyle name="Currency [0] 13006" xfId="22155" hidden="1" xr:uid="{00000000-0005-0000-0000-0000AC560000}"/>
    <cellStyle name="Currency [0] 13007" xfId="22157" hidden="1" xr:uid="{00000000-0005-0000-0000-0000AE560000}"/>
    <cellStyle name="Currency [0] 13008" xfId="22091" hidden="1" xr:uid="{00000000-0005-0000-0000-00006C560000}"/>
    <cellStyle name="Currency [0] 13009" xfId="21380" hidden="1" xr:uid="{00000000-0005-0000-0000-0000A5530000}"/>
    <cellStyle name="Currency [0] 1301" xfId="1434" hidden="1" xr:uid="{00000000-0005-0000-0000-0000BB050000}"/>
    <cellStyle name="Currency [0] 13010" xfId="22129" hidden="1" xr:uid="{00000000-0005-0000-0000-000092560000}"/>
    <cellStyle name="Currency [0] 13011" xfId="21359" hidden="1" xr:uid="{00000000-0005-0000-0000-000090530000}"/>
    <cellStyle name="Currency [0] 13012" xfId="22118" hidden="1" xr:uid="{00000000-0005-0000-0000-000087560000}"/>
    <cellStyle name="Currency [0] 13013" xfId="22162" hidden="1" xr:uid="{00000000-0005-0000-0000-0000B3560000}"/>
    <cellStyle name="Currency [0] 13014" xfId="22130" hidden="1" xr:uid="{00000000-0005-0000-0000-000093560000}"/>
    <cellStyle name="Currency [0] 13015" xfId="22138" hidden="1" xr:uid="{00000000-0005-0000-0000-00009B560000}"/>
    <cellStyle name="Currency [0] 13016" xfId="22174" hidden="1" xr:uid="{00000000-0005-0000-0000-0000BF560000}"/>
    <cellStyle name="Currency [0] 13017" xfId="22176" hidden="1" xr:uid="{00000000-0005-0000-0000-0000C1560000}"/>
    <cellStyle name="Currency [0] 13018" xfId="22132" hidden="1" xr:uid="{00000000-0005-0000-0000-000095560000}"/>
    <cellStyle name="Currency [0] 13019" xfId="22145" hidden="1" xr:uid="{00000000-0005-0000-0000-0000A2560000}"/>
    <cellStyle name="Currency [0] 1302" xfId="1435" hidden="1" xr:uid="{00000000-0005-0000-0000-0000BC050000}"/>
    <cellStyle name="Currency [0] 13020" xfId="22150" hidden="1" xr:uid="{00000000-0005-0000-0000-0000A7560000}"/>
    <cellStyle name="Currency [0] 13021" xfId="22144" hidden="1" xr:uid="{00000000-0005-0000-0000-0000A1560000}"/>
    <cellStyle name="Currency [0] 13022" xfId="22192" hidden="1" xr:uid="{00000000-0005-0000-0000-0000D1560000}"/>
    <cellStyle name="Currency [0] 13023" xfId="22200" hidden="1" xr:uid="{00000000-0005-0000-0000-0000D9560000}"/>
    <cellStyle name="Currency [0] 13024" xfId="22128" hidden="1" xr:uid="{00000000-0005-0000-0000-000091560000}"/>
    <cellStyle name="Currency [0] 13025" xfId="22186" hidden="1" xr:uid="{00000000-0005-0000-0000-0000CB560000}"/>
    <cellStyle name="Currency [0] 13026" xfId="22209" hidden="1" xr:uid="{00000000-0005-0000-0000-0000E2560000}"/>
    <cellStyle name="Currency [0] 13027" xfId="22211" hidden="1" xr:uid="{00000000-0005-0000-0000-0000E4560000}"/>
    <cellStyle name="Currency [0] 13028" xfId="22111" hidden="1" xr:uid="{00000000-0005-0000-0000-000080560000}"/>
    <cellStyle name="Currency [0] 13029" xfId="22121" hidden="1" xr:uid="{00000000-0005-0000-0000-00008A560000}"/>
    <cellStyle name="Currency [0] 1303" xfId="1412" hidden="1" xr:uid="{00000000-0005-0000-0000-0000A5050000}"/>
    <cellStyle name="Currency [0] 13030" xfId="22183" hidden="1" xr:uid="{00000000-0005-0000-0000-0000C8560000}"/>
    <cellStyle name="Currency [0] 13031" xfId="22148" hidden="1" xr:uid="{00000000-0005-0000-0000-0000A5560000}"/>
    <cellStyle name="Currency [0] 13032" xfId="22098" hidden="1" xr:uid="{00000000-0005-0000-0000-000073560000}"/>
    <cellStyle name="Currency [0] 13033" xfId="22219" hidden="1" xr:uid="{00000000-0005-0000-0000-0000EC560000}"/>
    <cellStyle name="Currency [0] 13034" xfId="22184" hidden="1" xr:uid="{00000000-0005-0000-0000-0000C9560000}"/>
    <cellStyle name="Currency [0] 13035" xfId="22195" hidden="1" xr:uid="{00000000-0005-0000-0000-0000D4560000}"/>
    <cellStyle name="Currency [0] 13036" xfId="22227" hidden="1" xr:uid="{00000000-0005-0000-0000-0000F4560000}"/>
    <cellStyle name="Currency [0] 13037" xfId="22229" hidden="1" xr:uid="{00000000-0005-0000-0000-0000F6560000}"/>
    <cellStyle name="Currency [0] 13038" xfId="22181" hidden="1" xr:uid="{00000000-0005-0000-0000-0000C6560000}"/>
    <cellStyle name="Currency [0] 13039" xfId="22180" hidden="1" xr:uid="{00000000-0005-0000-0000-0000C5560000}"/>
    <cellStyle name="Currency [0] 1304" xfId="1418" hidden="1" xr:uid="{00000000-0005-0000-0000-0000AB050000}"/>
    <cellStyle name="Currency [0] 13040" xfId="22170" hidden="1" xr:uid="{00000000-0005-0000-0000-0000BB560000}"/>
    <cellStyle name="Currency [0] 13041" xfId="22166" hidden="1" xr:uid="{00000000-0005-0000-0000-0000B7560000}"/>
    <cellStyle name="Currency [0] 13042" xfId="22168" hidden="1" xr:uid="{00000000-0005-0000-0000-0000B9560000}"/>
    <cellStyle name="Currency [0] 13043" xfId="22236" hidden="1" xr:uid="{00000000-0005-0000-0000-0000FD560000}"/>
    <cellStyle name="Currency [0] 13044" xfId="21395" hidden="1" xr:uid="{00000000-0005-0000-0000-0000B4530000}"/>
    <cellStyle name="Currency [0] 13045" xfId="22214" hidden="1" xr:uid="{00000000-0005-0000-0000-0000E7560000}"/>
    <cellStyle name="Currency [0] 13046" xfId="22242" hidden="1" xr:uid="{00000000-0005-0000-0000-000003570000}"/>
    <cellStyle name="Currency [0] 13047" xfId="22244" hidden="1" xr:uid="{00000000-0005-0000-0000-000005570000}"/>
    <cellStyle name="Currency [0] 13048" xfId="22119" hidden="1" xr:uid="{00000000-0005-0000-0000-000088560000}"/>
    <cellStyle name="Currency [0] 13049" xfId="22193" hidden="1" xr:uid="{00000000-0005-0000-0000-0000D2560000}"/>
    <cellStyle name="Currency [0] 1305" xfId="1432" hidden="1" xr:uid="{00000000-0005-0000-0000-0000B9050000}"/>
    <cellStyle name="Currency [0] 13050" xfId="22149" hidden="1" xr:uid="{00000000-0005-0000-0000-0000A6560000}"/>
    <cellStyle name="Currency [0] 13051" xfId="22185" hidden="1" xr:uid="{00000000-0005-0000-0000-0000CA560000}"/>
    <cellStyle name="Currency [0] 13052" xfId="22189" hidden="1" xr:uid="{00000000-0005-0000-0000-0000CE560000}"/>
    <cellStyle name="Currency [0] 13053" xfId="22250" hidden="1" xr:uid="{00000000-0005-0000-0000-00000B570000}"/>
    <cellStyle name="Currency [0] 13054" xfId="21408" hidden="1" xr:uid="{00000000-0005-0000-0000-0000C1530000}"/>
    <cellStyle name="Currency [0] 13055" xfId="22232" hidden="1" xr:uid="{00000000-0005-0000-0000-0000F9560000}"/>
    <cellStyle name="Currency [0] 13056" xfId="22255" hidden="1" xr:uid="{00000000-0005-0000-0000-000010570000}"/>
    <cellStyle name="Currency [0] 13057" xfId="22257" hidden="1" xr:uid="{00000000-0005-0000-0000-000012570000}"/>
    <cellStyle name="Currency [0] 13058" xfId="22113" hidden="1" xr:uid="{00000000-0005-0000-0000-000082560000}"/>
    <cellStyle name="Currency [0] 13059" xfId="22212" hidden="1" xr:uid="{00000000-0005-0000-0000-0000E5560000}"/>
    <cellStyle name="Currency [0] 1306" xfId="1419" hidden="1" xr:uid="{00000000-0005-0000-0000-0000AC050000}"/>
    <cellStyle name="Currency [0] 13060" xfId="22179" hidden="1" xr:uid="{00000000-0005-0000-0000-0000C4560000}"/>
    <cellStyle name="Currency [0] 13061" xfId="22197" hidden="1" xr:uid="{00000000-0005-0000-0000-0000D6560000}"/>
    <cellStyle name="Currency [0] 13062" xfId="22194" hidden="1" xr:uid="{00000000-0005-0000-0000-0000D3560000}"/>
    <cellStyle name="Currency [0] 13063" xfId="22261" hidden="1" xr:uid="{00000000-0005-0000-0000-000016570000}"/>
    <cellStyle name="Currency [0] 13064" xfId="22146" hidden="1" xr:uid="{00000000-0005-0000-0000-0000A3560000}"/>
    <cellStyle name="Currency [0] 13065" xfId="22246" hidden="1" xr:uid="{00000000-0005-0000-0000-000007570000}"/>
    <cellStyle name="Currency [0] 13066" xfId="22268" hidden="1" xr:uid="{00000000-0005-0000-0000-00001D570000}"/>
    <cellStyle name="Currency [0] 13067" xfId="22270" hidden="1" xr:uid="{00000000-0005-0000-0000-00001F570000}"/>
    <cellStyle name="Currency [0] 13068" xfId="22198" hidden="1" xr:uid="{00000000-0005-0000-0000-0000D7560000}"/>
    <cellStyle name="Currency [0] 13069" xfId="22230" hidden="1" xr:uid="{00000000-0005-0000-0000-0000F7560000}"/>
    <cellStyle name="Currency [0] 1307" xfId="1436" hidden="1" xr:uid="{00000000-0005-0000-0000-0000BD050000}"/>
    <cellStyle name="Currency [0] 13070" xfId="21360" hidden="1" xr:uid="{00000000-0005-0000-0000-000091530000}"/>
    <cellStyle name="Currency [0] 13071" xfId="22216" hidden="1" xr:uid="{00000000-0005-0000-0000-0000E9560000}"/>
    <cellStyle name="Currency [0] 13072" xfId="22213" hidden="1" xr:uid="{00000000-0005-0000-0000-0000E6560000}"/>
    <cellStyle name="Currency [0] 13073" xfId="22274" hidden="1" xr:uid="{00000000-0005-0000-0000-000023570000}"/>
    <cellStyle name="Currency [0] 13074" xfId="22109" hidden="1" xr:uid="{00000000-0005-0000-0000-00007E560000}"/>
    <cellStyle name="Currency [0] 13075" xfId="22258" hidden="1" xr:uid="{00000000-0005-0000-0000-000013570000}"/>
    <cellStyle name="Currency [0] 13076" xfId="22278" hidden="1" xr:uid="{00000000-0005-0000-0000-000027570000}"/>
    <cellStyle name="Currency [0] 13077" xfId="22280" hidden="1" xr:uid="{00000000-0005-0000-0000-000029570000}"/>
    <cellStyle name="Currency [0] 13078" xfId="22217" hidden="1" xr:uid="{00000000-0005-0000-0000-0000EA560000}"/>
    <cellStyle name="Currency [0] 13079" xfId="22245" hidden="1" xr:uid="{00000000-0005-0000-0000-000006570000}"/>
    <cellStyle name="Currency [0] 1308" xfId="1437" hidden="1" xr:uid="{00000000-0005-0000-0000-0000BE050000}"/>
    <cellStyle name="Currency [0] 13080" xfId="22205" hidden="1" xr:uid="{00000000-0005-0000-0000-0000DE560000}"/>
    <cellStyle name="Currency [0] 13081" xfId="22234" hidden="1" xr:uid="{00000000-0005-0000-0000-0000FB560000}"/>
    <cellStyle name="Currency [0] 13082" xfId="22231" hidden="1" xr:uid="{00000000-0005-0000-0000-0000F8560000}"/>
    <cellStyle name="Currency [0] 13083" xfId="22284" hidden="1" xr:uid="{00000000-0005-0000-0000-00002D570000}"/>
    <cellStyle name="Currency [0] 13084" xfId="22112" hidden="1" xr:uid="{00000000-0005-0000-0000-000081560000}"/>
    <cellStyle name="Currency [0] 13085" xfId="22271" hidden="1" xr:uid="{00000000-0005-0000-0000-000020570000}"/>
    <cellStyle name="Currency [0] 13086" xfId="22288" hidden="1" xr:uid="{00000000-0005-0000-0000-000031570000}"/>
    <cellStyle name="Currency [0] 13087" xfId="22290" hidden="1" xr:uid="{00000000-0005-0000-0000-000033570000}"/>
    <cellStyle name="Currency [0] 13088" xfId="22171" hidden="1" xr:uid="{00000000-0005-0000-0000-0000BC560000}"/>
    <cellStyle name="Currency [0] 13089" xfId="22207" hidden="1" xr:uid="{00000000-0005-0000-0000-0000E0560000}"/>
    <cellStyle name="Currency [0] 1309" xfId="1433" hidden="1" xr:uid="{00000000-0005-0000-0000-0000BA050000}"/>
    <cellStyle name="Currency [0] 13090" xfId="22276" hidden="1" xr:uid="{00000000-0005-0000-0000-000025570000}"/>
    <cellStyle name="Currency [0] 13091" xfId="22264" hidden="1" xr:uid="{00000000-0005-0000-0000-000019570000}"/>
    <cellStyle name="Currency [0] 13092" xfId="22281" hidden="1" xr:uid="{00000000-0005-0000-0000-00002A570000}"/>
    <cellStyle name="Currency [0] 13093" xfId="22292" hidden="1" xr:uid="{00000000-0005-0000-0000-000035570000}"/>
    <cellStyle name="Currency [0] 13094" xfId="22140" hidden="1" xr:uid="{00000000-0005-0000-0000-00009D560000}"/>
    <cellStyle name="Currency [0] 13095" xfId="22204" hidden="1" xr:uid="{00000000-0005-0000-0000-0000DD560000}"/>
    <cellStyle name="Currency [0] 13096" xfId="22296" hidden="1" xr:uid="{00000000-0005-0000-0000-000039570000}"/>
    <cellStyle name="Currency [0] 13097" xfId="22298" hidden="1" xr:uid="{00000000-0005-0000-0000-00003B570000}"/>
    <cellStyle name="Currency [0] 13098" xfId="22253" hidden="1" xr:uid="{00000000-0005-0000-0000-00000E570000}"/>
    <cellStyle name="Currency [0] 13099" xfId="22265" hidden="1" xr:uid="{00000000-0005-0000-0000-00001A570000}"/>
    <cellStyle name="Currency [0] 131" xfId="205" hidden="1" xr:uid="{00000000-0005-0000-0000-0000EE000000}"/>
    <cellStyle name="Currency [0] 1310" xfId="1406" hidden="1" xr:uid="{00000000-0005-0000-0000-00009F050000}"/>
    <cellStyle name="Currency [0] 13100" xfId="22293" hidden="1" xr:uid="{00000000-0005-0000-0000-000036570000}"/>
    <cellStyle name="Currency [0] 13101" xfId="22266" hidden="1" xr:uid="{00000000-0005-0000-0000-00001B570000}"/>
    <cellStyle name="Currency [0] 13102" xfId="22299" hidden="1" xr:uid="{00000000-0005-0000-0000-00003C570000}"/>
    <cellStyle name="Currency [0] 13103" xfId="22301" hidden="1" xr:uid="{00000000-0005-0000-0000-00003E570000}"/>
    <cellStyle name="Currency [0] 13104" xfId="22294" hidden="1" xr:uid="{00000000-0005-0000-0000-000037570000}"/>
    <cellStyle name="Currency [0] 13105" xfId="22240" hidden="1" xr:uid="{00000000-0005-0000-0000-000001570000}"/>
    <cellStyle name="Currency [0] 13106" xfId="22303" hidden="1" xr:uid="{00000000-0005-0000-0000-000040570000}"/>
    <cellStyle name="Currency [0] 13107" xfId="22305" hidden="1" xr:uid="{00000000-0005-0000-0000-000042570000}"/>
    <cellStyle name="Currency [0] 13108" xfId="19952" hidden="1" xr:uid="{00000000-0005-0000-0000-0000114E0000}"/>
    <cellStyle name="Currency [0] 13109" xfId="19890" hidden="1" xr:uid="{00000000-0005-0000-0000-0000D34D0000}"/>
    <cellStyle name="Currency [0] 1311" xfId="1438" hidden="1" xr:uid="{00000000-0005-0000-0000-0000BF050000}"/>
    <cellStyle name="Currency [0] 13110" xfId="21145" hidden="1" xr:uid="{00000000-0005-0000-0000-0000BA520000}"/>
    <cellStyle name="Currency [0] 13111" xfId="22310" hidden="1" xr:uid="{00000000-0005-0000-0000-000047570000}"/>
    <cellStyle name="Currency [0] 13112" xfId="22313" hidden="1" xr:uid="{00000000-0005-0000-0000-00004A570000}"/>
    <cellStyle name="Currency [0] 13113" xfId="19927" hidden="1" xr:uid="{00000000-0005-0000-0000-0000F84D0000}"/>
    <cellStyle name="Currency [0] 13114" xfId="22306" hidden="1" xr:uid="{00000000-0005-0000-0000-000043570000}"/>
    <cellStyle name="Currency [0] 13115" xfId="22315" hidden="1" xr:uid="{00000000-0005-0000-0000-00004C570000}"/>
    <cellStyle name="Currency [0] 13116" xfId="22317" hidden="1" xr:uid="{00000000-0005-0000-0000-00004E570000}"/>
    <cellStyle name="Currency [0] 13117" xfId="19902" hidden="1" xr:uid="{00000000-0005-0000-0000-0000DF4D0000}"/>
    <cellStyle name="Currency [0] 13118" xfId="19924" hidden="1" xr:uid="{00000000-0005-0000-0000-0000F54D0000}"/>
    <cellStyle name="Currency [0] 13119" xfId="22328" hidden="1" xr:uid="{00000000-0005-0000-0000-000059570000}"/>
    <cellStyle name="Currency [0] 1312" xfId="1439" hidden="1" xr:uid="{00000000-0005-0000-0000-0000C0050000}"/>
    <cellStyle name="Currency [0] 13120" xfId="22337" hidden="1" xr:uid="{00000000-0005-0000-0000-000062570000}"/>
    <cellStyle name="Currency [0] 13121" xfId="22348" hidden="1" xr:uid="{00000000-0005-0000-0000-00006D570000}"/>
    <cellStyle name="Currency [0] 13122" xfId="22354" hidden="1" xr:uid="{00000000-0005-0000-0000-000073570000}"/>
    <cellStyle name="Currency [0] 13123" xfId="22326" hidden="1" xr:uid="{00000000-0005-0000-0000-000057570000}"/>
    <cellStyle name="Currency [0] 13124" xfId="22344" hidden="1" xr:uid="{00000000-0005-0000-0000-000069570000}"/>
    <cellStyle name="Currency [0] 13125" xfId="22366" hidden="1" xr:uid="{00000000-0005-0000-0000-00007F570000}"/>
    <cellStyle name="Currency [0] 13126" xfId="22368" hidden="1" xr:uid="{00000000-0005-0000-0000-000081570000}"/>
    <cellStyle name="Currency [0] 13127" xfId="19873" hidden="1" xr:uid="{00000000-0005-0000-0000-0000C24D0000}"/>
    <cellStyle name="Currency [0] 13128" xfId="19907" hidden="1" xr:uid="{00000000-0005-0000-0000-0000E44D0000}"/>
    <cellStyle name="Currency [0] 13129" xfId="22340" hidden="1" xr:uid="{00000000-0005-0000-0000-000065570000}"/>
    <cellStyle name="Currency [0] 1313" xfId="1465" hidden="1" xr:uid="{00000000-0005-0000-0000-0000DA050000}"/>
    <cellStyle name="Currency [0] 13130" xfId="19911" hidden="1" xr:uid="{00000000-0005-0000-0000-0000E84D0000}"/>
    <cellStyle name="Currency [0] 13131" xfId="22329" hidden="1" xr:uid="{00000000-0005-0000-0000-00005A570000}"/>
    <cellStyle name="Currency [0] 13132" xfId="22373" hidden="1" xr:uid="{00000000-0005-0000-0000-000086570000}"/>
    <cellStyle name="Currency [0] 13133" xfId="22341" hidden="1" xr:uid="{00000000-0005-0000-0000-000066570000}"/>
    <cellStyle name="Currency [0] 13134" xfId="22349" hidden="1" xr:uid="{00000000-0005-0000-0000-00006E570000}"/>
    <cellStyle name="Currency [0] 13135" xfId="22385" hidden="1" xr:uid="{00000000-0005-0000-0000-000092570000}"/>
    <cellStyle name="Currency [0] 13136" xfId="22387" hidden="1" xr:uid="{00000000-0005-0000-0000-000094570000}"/>
    <cellStyle name="Currency [0] 13137" xfId="22343" hidden="1" xr:uid="{00000000-0005-0000-0000-000068570000}"/>
    <cellStyle name="Currency [0] 13138" xfId="22356" hidden="1" xr:uid="{00000000-0005-0000-0000-000075570000}"/>
    <cellStyle name="Currency [0] 13139" xfId="22361" hidden="1" xr:uid="{00000000-0005-0000-0000-00007A570000}"/>
    <cellStyle name="Currency [0] 1314" xfId="1473" hidden="1" xr:uid="{00000000-0005-0000-0000-0000E2050000}"/>
    <cellStyle name="Currency [0] 13140" xfId="22355" hidden="1" xr:uid="{00000000-0005-0000-0000-000074570000}"/>
    <cellStyle name="Currency [0] 13141" xfId="22403" hidden="1" xr:uid="{00000000-0005-0000-0000-0000A4570000}"/>
    <cellStyle name="Currency [0] 13142" xfId="22411" hidden="1" xr:uid="{00000000-0005-0000-0000-0000AC570000}"/>
    <cellStyle name="Currency [0] 13143" xfId="22339" hidden="1" xr:uid="{00000000-0005-0000-0000-000064570000}"/>
    <cellStyle name="Currency [0] 13144" xfId="22397" hidden="1" xr:uid="{00000000-0005-0000-0000-00009E570000}"/>
    <cellStyle name="Currency [0] 13145" xfId="22420" hidden="1" xr:uid="{00000000-0005-0000-0000-0000B5570000}"/>
    <cellStyle name="Currency [0] 13146" xfId="22422" hidden="1" xr:uid="{00000000-0005-0000-0000-0000B7570000}"/>
    <cellStyle name="Currency [0] 13147" xfId="22322" hidden="1" xr:uid="{00000000-0005-0000-0000-000053570000}"/>
    <cellStyle name="Currency [0] 13148" xfId="22332" hidden="1" xr:uid="{00000000-0005-0000-0000-00005D570000}"/>
    <cellStyle name="Currency [0] 13149" xfId="22394" hidden="1" xr:uid="{00000000-0005-0000-0000-00009B570000}"/>
    <cellStyle name="Currency [0] 1315" xfId="1476" hidden="1" xr:uid="{00000000-0005-0000-0000-0000E5050000}"/>
    <cellStyle name="Currency [0] 13150" xfId="22359" hidden="1" xr:uid="{00000000-0005-0000-0000-000078570000}"/>
    <cellStyle name="Currency [0] 13151" xfId="22308" hidden="1" xr:uid="{00000000-0005-0000-0000-000045570000}"/>
    <cellStyle name="Currency [0] 13152" xfId="22430" hidden="1" xr:uid="{00000000-0005-0000-0000-0000BF570000}"/>
    <cellStyle name="Currency [0] 13153" xfId="22395" hidden="1" xr:uid="{00000000-0005-0000-0000-00009C570000}"/>
    <cellStyle name="Currency [0] 13154" xfId="22406" hidden="1" xr:uid="{00000000-0005-0000-0000-0000A7570000}"/>
    <cellStyle name="Currency [0] 13155" xfId="22438" hidden="1" xr:uid="{00000000-0005-0000-0000-0000C7570000}"/>
    <cellStyle name="Currency [0] 13156" xfId="22440" hidden="1" xr:uid="{00000000-0005-0000-0000-0000C9570000}"/>
    <cellStyle name="Currency [0] 13157" xfId="22392" hidden="1" xr:uid="{00000000-0005-0000-0000-000099570000}"/>
    <cellStyle name="Currency [0] 13158" xfId="22391" hidden="1" xr:uid="{00000000-0005-0000-0000-000098570000}"/>
    <cellStyle name="Currency [0] 13159" xfId="22381" hidden="1" xr:uid="{00000000-0005-0000-0000-00008E570000}"/>
    <cellStyle name="Currency [0] 1316" xfId="1480" hidden="1" xr:uid="{00000000-0005-0000-0000-0000E9050000}"/>
    <cellStyle name="Currency [0] 13160" xfId="22377" hidden="1" xr:uid="{00000000-0005-0000-0000-00008A570000}"/>
    <cellStyle name="Currency [0] 13161" xfId="22379" hidden="1" xr:uid="{00000000-0005-0000-0000-00008C570000}"/>
    <cellStyle name="Currency [0] 13162" xfId="22447" hidden="1" xr:uid="{00000000-0005-0000-0000-0000D0570000}"/>
    <cellStyle name="Currency [0] 13163" xfId="19966" hidden="1" xr:uid="{00000000-0005-0000-0000-00001F4E0000}"/>
    <cellStyle name="Currency [0] 13164" xfId="22425" hidden="1" xr:uid="{00000000-0005-0000-0000-0000BA570000}"/>
    <cellStyle name="Currency [0] 13165" xfId="22453" hidden="1" xr:uid="{00000000-0005-0000-0000-0000D6570000}"/>
    <cellStyle name="Currency [0] 13166" xfId="22455" hidden="1" xr:uid="{00000000-0005-0000-0000-0000D8570000}"/>
    <cellStyle name="Currency [0] 13167" xfId="22330" hidden="1" xr:uid="{00000000-0005-0000-0000-00005B570000}"/>
    <cellStyle name="Currency [0] 13168" xfId="22404" hidden="1" xr:uid="{00000000-0005-0000-0000-0000A5570000}"/>
    <cellStyle name="Currency [0] 13169" xfId="22360" hidden="1" xr:uid="{00000000-0005-0000-0000-000079570000}"/>
    <cellStyle name="Currency [0] 1317" xfId="1482" hidden="1" xr:uid="{00000000-0005-0000-0000-0000EB050000}"/>
    <cellStyle name="Currency [0] 13170" xfId="22396" hidden="1" xr:uid="{00000000-0005-0000-0000-00009D570000}"/>
    <cellStyle name="Currency [0] 13171" xfId="22400" hidden="1" xr:uid="{00000000-0005-0000-0000-0000A1570000}"/>
    <cellStyle name="Currency [0] 13172" xfId="22461" hidden="1" xr:uid="{00000000-0005-0000-0000-0000DE570000}"/>
    <cellStyle name="Currency [0] 13173" xfId="19905" hidden="1" xr:uid="{00000000-0005-0000-0000-0000E24D0000}"/>
    <cellStyle name="Currency [0] 13174" xfId="22443" hidden="1" xr:uid="{00000000-0005-0000-0000-0000CC570000}"/>
    <cellStyle name="Currency [0] 13175" xfId="22466" hidden="1" xr:uid="{00000000-0005-0000-0000-0000E3570000}"/>
    <cellStyle name="Currency [0] 13176" xfId="22468" hidden="1" xr:uid="{00000000-0005-0000-0000-0000E5570000}"/>
    <cellStyle name="Currency [0] 13177" xfId="22324" hidden="1" xr:uid="{00000000-0005-0000-0000-000055570000}"/>
    <cellStyle name="Currency [0] 13178" xfId="22423" hidden="1" xr:uid="{00000000-0005-0000-0000-0000B8570000}"/>
    <cellStyle name="Currency [0] 13179" xfId="22390" hidden="1" xr:uid="{00000000-0005-0000-0000-000097570000}"/>
    <cellStyle name="Currency [0] 1318" xfId="1472" hidden="1" xr:uid="{00000000-0005-0000-0000-0000E1050000}"/>
    <cellStyle name="Currency [0] 13180" xfId="22408" hidden="1" xr:uid="{00000000-0005-0000-0000-0000A9570000}"/>
    <cellStyle name="Currency [0] 13181" xfId="22405" hidden="1" xr:uid="{00000000-0005-0000-0000-0000A6570000}"/>
    <cellStyle name="Currency [0] 13182" xfId="22472" hidden="1" xr:uid="{00000000-0005-0000-0000-0000E9570000}"/>
    <cellStyle name="Currency [0] 13183" xfId="22357" hidden="1" xr:uid="{00000000-0005-0000-0000-000076570000}"/>
    <cellStyle name="Currency [0] 13184" xfId="22457" hidden="1" xr:uid="{00000000-0005-0000-0000-0000DA570000}"/>
    <cellStyle name="Currency [0] 13185" xfId="22479" hidden="1" xr:uid="{00000000-0005-0000-0000-0000F0570000}"/>
    <cellStyle name="Currency [0] 13186" xfId="22481" hidden="1" xr:uid="{00000000-0005-0000-0000-0000F2570000}"/>
    <cellStyle name="Currency [0] 13187" xfId="22409" hidden="1" xr:uid="{00000000-0005-0000-0000-0000AA570000}"/>
    <cellStyle name="Currency [0] 13188" xfId="22441" hidden="1" xr:uid="{00000000-0005-0000-0000-0000CA570000}"/>
    <cellStyle name="Currency [0] 13189" xfId="19914" hidden="1" xr:uid="{00000000-0005-0000-0000-0000EB4D0000}"/>
    <cellStyle name="Currency [0] 1319" xfId="1478" hidden="1" xr:uid="{00000000-0005-0000-0000-0000E7050000}"/>
    <cellStyle name="Currency [0] 13190" xfId="22427" hidden="1" xr:uid="{00000000-0005-0000-0000-0000BC570000}"/>
    <cellStyle name="Currency [0] 13191" xfId="22424" hidden="1" xr:uid="{00000000-0005-0000-0000-0000B9570000}"/>
    <cellStyle name="Currency [0] 13192" xfId="22485" hidden="1" xr:uid="{00000000-0005-0000-0000-0000F6570000}"/>
    <cellStyle name="Currency [0] 13193" xfId="22320" hidden="1" xr:uid="{00000000-0005-0000-0000-000051570000}"/>
    <cellStyle name="Currency [0] 13194" xfId="22469" hidden="1" xr:uid="{00000000-0005-0000-0000-0000E6570000}"/>
    <cellStyle name="Currency [0] 13195" xfId="22489" hidden="1" xr:uid="{00000000-0005-0000-0000-0000FA570000}"/>
    <cellStyle name="Currency [0] 13196" xfId="22491" hidden="1" xr:uid="{00000000-0005-0000-0000-0000FC570000}"/>
    <cellStyle name="Currency [0] 13197" xfId="22428" hidden="1" xr:uid="{00000000-0005-0000-0000-0000BD570000}"/>
    <cellStyle name="Currency [0] 13198" xfId="22456" hidden="1" xr:uid="{00000000-0005-0000-0000-0000D9570000}"/>
    <cellStyle name="Currency [0] 13199" xfId="22416" hidden="1" xr:uid="{00000000-0005-0000-0000-0000B1570000}"/>
    <cellStyle name="Currency [0] 132" xfId="230" hidden="1" xr:uid="{00000000-0005-0000-0000-000007010000}"/>
    <cellStyle name="Currency [0] 1320" xfId="1484" hidden="1" xr:uid="{00000000-0005-0000-0000-0000ED050000}"/>
    <cellStyle name="Currency [0] 13200" xfId="22445" hidden="1" xr:uid="{00000000-0005-0000-0000-0000CE570000}"/>
    <cellStyle name="Currency [0] 13201" xfId="22442" hidden="1" xr:uid="{00000000-0005-0000-0000-0000CB570000}"/>
    <cellStyle name="Currency [0] 13202" xfId="22495" hidden="1" xr:uid="{00000000-0005-0000-0000-000000580000}"/>
    <cellStyle name="Currency [0] 13203" xfId="22323" hidden="1" xr:uid="{00000000-0005-0000-0000-000054570000}"/>
    <cellStyle name="Currency [0] 13204" xfId="22482" hidden="1" xr:uid="{00000000-0005-0000-0000-0000F3570000}"/>
    <cellStyle name="Currency [0] 13205" xfId="22499" hidden="1" xr:uid="{00000000-0005-0000-0000-000004580000}"/>
    <cellStyle name="Currency [0] 13206" xfId="22501" hidden="1" xr:uid="{00000000-0005-0000-0000-000006580000}"/>
    <cellStyle name="Currency [0] 13207" xfId="22382" hidden="1" xr:uid="{00000000-0005-0000-0000-00008F570000}"/>
    <cellStyle name="Currency [0] 13208" xfId="22418" hidden="1" xr:uid="{00000000-0005-0000-0000-0000B3570000}"/>
    <cellStyle name="Currency [0] 13209" xfId="22487" hidden="1" xr:uid="{00000000-0005-0000-0000-0000F8570000}"/>
    <cellStyle name="Currency [0] 1321" xfId="1485" hidden="1" xr:uid="{00000000-0005-0000-0000-0000EE050000}"/>
    <cellStyle name="Currency [0] 13210" xfId="22475" hidden="1" xr:uid="{00000000-0005-0000-0000-0000EC570000}"/>
    <cellStyle name="Currency [0] 13211" xfId="22492" hidden="1" xr:uid="{00000000-0005-0000-0000-0000FD570000}"/>
    <cellStyle name="Currency [0] 13212" xfId="22503" hidden="1" xr:uid="{00000000-0005-0000-0000-000008580000}"/>
    <cellStyle name="Currency [0] 13213" xfId="22351" hidden="1" xr:uid="{00000000-0005-0000-0000-000070570000}"/>
    <cellStyle name="Currency [0] 13214" xfId="22415" hidden="1" xr:uid="{00000000-0005-0000-0000-0000B0570000}"/>
    <cellStyle name="Currency [0] 13215" xfId="22507" hidden="1" xr:uid="{00000000-0005-0000-0000-00000C580000}"/>
    <cellStyle name="Currency [0] 13216" xfId="22509" hidden="1" xr:uid="{00000000-0005-0000-0000-00000E580000}"/>
    <cellStyle name="Currency [0] 13217" xfId="22464" hidden="1" xr:uid="{00000000-0005-0000-0000-0000E1570000}"/>
    <cellStyle name="Currency [0] 13218" xfId="22476" hidden="1" xr:uid="{00000000-0005-0000-0000-0000ED570000}"/>
    <cellStyle name="Currency [0] 13219" xfId="22504" hidden="1" xr:uid="{00000000-0005-0000-0000-000009580000}"/>
    <cellStyle name="Currency [0] 1322" xfId="1477" hidden="1" xr:uid="{00000000-0005-0000-0000-0000E6050000}"/>
    <cellStyle name="Currency [0] 13220" xfId="22477" hidden="1" xr:uid="{00000000-0005-0000-0000-0000EE570000}"/>
    <cellStyle name="Currency [0] 13221" xfId="22510" hidden="1" xr:uid="{00000000-0005-0000-0000-00000F580000}"/>
    <cellStyle name="Currency [0] 13222" xfId="22512" hidden="1" xr:uid="{00000000-0005-0000-0000-000011580000}"/>
    <cellStyle name="Currency [0] 13223" xfId="22505" hidden="1" xr:uid="{00000000-0005-0000-0000-00000A580000}"/>
    <cellStyle name="Currency [0] 13224" xfId="22451" hidden="1" xr:uid="{00000000-0005-0000-0000-0000D4570000}"/>
    <cellStyle name="Currency [0] 13225" xfId="22514" hidden="1" xr:uid="{00000000-0005-0000-0000-000013580000}"/>
    <cellStyle name="Currency [0] 13226" xfId="22516" hidden="1" xr:uid="{00000000-0005-0000-0000-000015580000}"/>
    <cellStyle name="Currency [0] 13227" xfId="22575" hidden="1" xr:uid="{00000000-0005-0000-0000-000050580000}"/>
    <cellStyle name="Currency [0] 13228" xfId="22594" hidden="1" xr:uid="{00000000-0005-0000-0000-000063580000}"/>
    <cellStyle name="Currency [0] 13229" xfId="22601" hidden="1" xr:uid="{00000000-0005-0000-0000-00006A580000}"/>
    <cellStyle name="Currency [0] 1323" xfId="1466" hidden="1" xr:uid="{00000000-0005-0000-0000-0000DB050000}"/>
    <cellStyle name="Currency [0] 13230" xfId="22608" hidden="1" xr:uid="{00000000-0005-0000-0000-000071580000}"/>
    <cellStyle name="Currency [0] 13231" xfId="22613" hidden="1" xr:uid="{00000000-0005-0000-0000-000076580000}"/>
    <cellStyle name="Currency [0] 13232" xfId="22592" hidden="1" xr:uid="{00000000-0005-0000-0000-000061580000}"/>
    <cellStyle name="Currency [0] 13233" xfId="22603" hidden="1" xr:uid="{00000000-0005-0000-0000-00006C580000}"/>
    <cellStyle name="Currency [0] 13234" xfId="22617" hidden="1" xr:uid="{00000000-0005-0000-0000-00007A580000}"/>
    <cellStyle name="Currency [0] 13235" xfId="22619" hidden="1" xr:uid="{00000000-0005-0000-0000-00007C580000}"/>
    <cellStyle name="Currency [0] 13236" xfId="22602" hidden="1" xr:uid="{00000000-0005-0000-0000-00006B580000}"/>
    <cellStyle name="Currency [0] 13237" xfId="22576" hidden="1" xr:uid="{00000000-0005-0000-0000-000051580000}"/>
    <cellStyle name="Currency [0] 13238" xfId="22630" hidden="1" xr:uid="{00000000-0005-0000-0000-000087580000}"/>
    <cellStyle name="Currency [0] 13239" xfId="22639" hidden="1" xr:uid="{00000000-0005-0000-0000-000090580000}"/>
    <cellStyle name="Currency [0] 1324" xfId="1491" hidden="1" xr:uid="{00000000-0005-0000-0000-0000F4050000}"/>
    <cellStyle name="Currency [0] 13240" xfId="22650" hidden="1" xr:uid="{00000000-0005-0000-0000-00009B580000}"/>
    <cellStyle name="Currency [0] 13241" xfId="22656" hidden="1" xr:uid="{00000000-0005-0000-0000-0000A1580000}"/>
    <cellStyle name="Currency [0] 13242" xfId="22628" hidden="1" xr:uid="{00000000-0005-0000-0000-000085580000}"/>
    <cellStyle name="Currency [0] 13243" xfId="22646" hidden="1" xr:uid="{00000000-0005-0000-0000-000097580000}"/>
    <cellStyle name="Currency [0] 13244" xfId="22668" hidden="1" xr:uid="{00000000-0005-0000-0000-0000AD580000}"/>
    <cellStyle name="Currency [0] 13245" xfId="22670" hidden="1" xr:uid="{00000000-0005-0000-0000-0000AF580000}"/>
    <cellStyle name="Currency [0] 13246" xfId="22598" hidden="1" xr:uid="{00000000-0005-0000-0000-000067580000}"/>
    <cellStyle name="Currency [0] 13247" xfId="22582" hidden="1" xr:uid="{00000000-0005-0000-0000-000057580000}"/>
    <cellStyle name="Currency [0] 13248" xfId="22642" hidden="1" xr:uid="{00000000-0005-0000-0000-000093580000}"/>
    <cellStyle name="Currency [0] 13249" xfId="22587" hidden="1" xr:uid="{00000000-0005-0000-0000-00005C580000}"/>
    <cellStyle name="Currency [0] 1325" xfId="1495" hidden="1" xr:uid="{00000000-0005-0000-0000-0000F8050000}"/>
    <cellStyle name="Currency [0] 13250" xfId="22631" hidden="1" xr:uid="{00000000-0005-0000-0000-000088580000}"/>
    <cellStyle name="Currency [0] 13251" xfId="22675" hidden="1" xr:uid="{00000000-0005-0000-0000-0000B4580000}"/>
    <cellStyle name="Currency [0] 13252" xfId="22643" hidden="1" xr:uid="{00000000-0005-0000-0000-000094580000}"/>
    <cellStyle name="Currency [0] 13253" xfId="22651" hidden="1" xr:uid="{00000000-0005-0000-0000-00009C580000}"/>
    <cellStyle name="Currency [0] 13254" xfId="22687" hidden="1" xr:uid="{00000000-0005-0000-0000-0000C0580000}"/>
    <cellStyle name="Currency [0] 13255" xfId="22689" hidden="1" xr:uid="{00000000-0005-0000-0000-0000C2580000}"/>
    <cellStyle name="Currency [0] 13256" xfId="22645" hidden="1" xr:uid="{00000000-0005-0000-0000-000096580000}"/>
    <cellStyle name="Currency [0] 13257" xfId="22658" hidden="1" xr:uid="{00000000-0005-0000-0000-0000A3580000}"/>
    <cellStyle name="Currency [0] 13258" xfId="22663" hidden="1" xr:uid="{00000000-0005-0000-0000-0000A8580000}"/>
    <cellStyle name="Currency [0] 13259" xfId="22657" hidden="1" xr:uid="{00000000-0005-0000-0000-0000A2580000}"/>
    <cellStyle name="Currency [0] 1326" xfId="1501" hidden="1" xr:uid="{00000000-0005-0000-0000-0000FE050000}"/>
    <cellStyle name="Currency [0] 13260" xfId="22705" hidden="1" xr:uid="{00000000-0005-0000-0000-0000D2580000}"/>
    <cellStyle name="Currency [0] 13261" xfId="22713" hidden="1" xr:uid="{00000000-0005-0000-0000-0000DA580000}"/>
    <cellStyle name="Currency [0] 13262" xfId="22641" hidden="1" xr:uid="{00000000-0005-0000-0000-000092580000}"/>
    <cellStyle name="Currency [0] 13263" xfId="22699" hidden="1" xr:uid="{00000000-0005-0000-0000-0000CC580000}"/>
    <cellStyle name="Currency [0] 13264" xfId="22722" hidden="1" xr:uid="{00000000-0005-0000-0000-0000E3580000}"/>
    <cellStyle name="Currency [0] 13265" xfId="22724" hidden="1" xr:uid="{00000000-0005-0000-0000-0000E5580000}"/>
    <cellStyle name="Currency [0] 13266" xfId="22624" hidden="1" xr:uid="{00000000-0005-0000-0000-000081580000}"/>
    <cellStyle name="Currency [0] 13267" xfId="22634" hidden="1" xr:uid="{00000000-0005-0000-0000-00008B580000}"/>
    <cellStyle name="Currency [0] 13268" xfId="22696" hidden="1" xr:uid="{00000000-0005-0000-0000-0000C9580000}"/>
    <cellStyle name="Currency [0] 13269" xfId="22661" hidden="1" xr:uid="{00000000-0005-0000-0000-0000A6580000}"/>
    <cellStyle name="Currency [0] 1327" xfId="1504" hidden="1" xr:uid="{00000000-0005-0000-0000-000001060000}"/>
    <cellStyle name="Currency [0] 13270" xfId="22606" hidden="1" xr:uid="{00000000-0005-0000-0000-00006F580000}"/>
    <cellStyle name="Currency [0] 13271" xfId="22732" hidden="1" xr:uid="{00000000-0005-0000-0000-0000ED580000}"/>
    <cellStyle name="Currency [0] 13272" xfId="22697" hidden="1" xr:uid="{00000000-0005-0000-0000-0000CA580000}"/>
    <cellStyle name="Currency [0] 13273" xfId="22708" hidden="1" xr:uid="{00000000-0005-0000-0000-0000D5580000}"/>
    <cellStyle name="Currency [0] 13274" xfId="22740" hidden="1" xr:uid="{00000000-0005-0000-0000-0000F5580000}"/>
    <cellStyle name="Currency [0] 13275" xfId="22742" hidden="1" xr:uid="{00000000-0005-0000-0000-0000F7580000}"/>
    <cellStyle name="Currency [0] 13276" xfId="22694" hidden="1" xr:uid="{00000000-0005-0000-0000-0000C7580000}"/>
    <cellStyle name="Currency [0] 13277" xfId="22693" hidden="1" xr:uid="{00000000-0005-0000-0000-0000C6580000}"/>
    <cellStyle name="Currency [0] 13278" xfId="22683" hidden="1" xr:uid="{00000000-0005-0000-0000-0000BC580000}"/>
    <cellStyle name="Currency [0] 13279" xfId="22679" hidden="1" xr:uid="{00000000-0005-0000-0000-0000B8580000}"/>
    <cellStyle name="Currency [0] 1328" xfId="1490" hidden="1" xr:uid="{00000000-0005-0000-0000-0000F3050000}"/>
    <cellStyle name="Currency [0] 13280" xfId="22681" hidden="1" xr:uid="{00000000-0005-0000-0000-0000BA580000}"/>
    <cellStyle name="Currency [0] 13281" xfId="22749" hidden="1" xr:uid="{00000000-0005-0000-0000-0000FE580000}"/>
    <cellStyle name="Currency [0] 13282" xfId="22584" hidden="1" xr:uid="{00000000-0005-0000-0000-000059580000}"/>
    <cellStyle name="Currency [0] 13283" xfId="22727" hidden="1" xr:uid="{00000000-0005-0000-0000-0000E8580000}"/>
    <cellStyle name="Currency [0] 13284" xfId="22755" hidden="1" xr:uid="{00000000-0005-0000-0000-000004590000}"/>
    <cellStyle name="Currency [0] 13285" xfId="22757" hidden="1" xr:uid="{00000000-0005-0000-0000-000006590000}"/>
    <cellStyle name="Currency [0] 13286" xfId="22632" hidden="1" xr:uid="{00000000-0005-0000-0000-000089580000}"/>
    <cellStyle name="Currency [0] 13287" xfId="22706" hidden="1" xr:uid="{00000000-0005-0000-0000-0000D3580000}"/>
    <cellStyle name="Currency [0] 13288" xfId="22662" hidden="1" xr:uid="{00000000-0005-0000-0000-0000A7580000}"/>
    <cellStyle name="Currency [0] 13289" xfId="22698" hidden="1" xr:uid="{00000000-0005-0000-0000-0000CB580000}"/>
    <cellStyle name="Currency [0] 1329" xfId="1500" hidden="1" xr:uid="{00000000-0005-0000-0000-0000FD050000}"/>
    <cellStyle name="Currency [0] 13290" xfId="22702" hidden="1" xr:uid="{00000000-0005-0000-0000-0000CF580000}"/>
    <cellStyle name="Currency [0] 13291" xfId="22763" hidden="1" xr:uid="{00000000-0005-0000-0000-00000C590000}"/>
    <cellStyle name="Currency [0] 13292" xfId="22579" hidden="1" xr:uid="{00000000-0005-0000-0000-000054580000}"/>
    <cellStyle name="Currency [0] 13293" xfId="22745" hidden="1" xr:uid="{00000000-0005-0000-0000-0000FA580000}"/>
    <cellStyle name="Currency [0] 13294" xfId="22768" hidden="1" xr:uid="{00000000-0005-0000-0000-000011590000}"/>
    <cellStyle name="Currency [0] 13295" xfId="22770" hidden="1" xr:uid="{00000000-0005-0000-0000-000013590000}"/>
    <cellStyle name="Currency [0] 13296" xfId="22626" hidden="1" xr:uid="{00000000-0005-0000-0000-000083580000}"/>
    <cellStyle name="Currency [0] 13297" xfId="22725" hidden="1" xr:uid="{00000000-0005-0000-0000-0000E6580000}"/>
    <cellStyle name="Currency [0] 13298" xfId="22692" hidden="1" xr:uid="{00000000-0005-0000-0000-0000C5580000}"/>
    <cellStyle name="Currency [0] 13299" xfId="22710" hidden="1" xr:uid="{00000000-0005-0000-0000-0000D7580000}"/>
    <cellStyle name="Currency [0] 133" xfId="234" hidden="1" xr:uid="{00000000-0005-0000-0000-00000B010000}"/>
    <cellStyle name="Currency [0] 1330" xfId="1511" hidden="1" xr:uid="{00000000-0005-0000-0000-000008060000}"/>
    <cellStyle name="Currency [0] 13300" xfId="22707" hidden="1" xr:uid="{00000000-0005-0000-0000-0000D4580000}"/>
    <cellStyle name="Currency [0] 13301" xfId="22774" hidden="1" xr:uid="{00000000-0005-0000-0000-000017590000}"/>
    <cellStyle name="Currency [0] 13302" xfId="22659" hidden="1" xr:uid="{00000000-0005-0000-0000-0000A4580000}"/>
    <cellStyle name="Currency [0] 13303" xfId="22759" hidden="1" xr:uid="{00000000-0005-0000-0000-000008590000}"/>
    <cellStyle name="Currency [0] 13304" xfId="22781" hidden="1" xr:uid="{00000000-0005-0000-0000-00001E590000}"/>
    <cellStyle name="Currency [0] 13305" xfId="22783" hidden="1" xr:uid="{00000000-0005-0000-0000-000020590000}"/>
    <cellStyle name="Currency [0] 13306" xfId="22711" hidden="1" xr:uid="{00000000-0005-0000-0000-0000D8580000}"/>
    <cellStyle name="Currency [0] 13307" xfId="22743" hidden="1" xr:uid="{00000000-0005-0000-0000-0000F8580000}"/>
    <cellStyle name="Currency [0] 13308" xfId="22595" hidden="1" xr:uid="{00000000-0005-0000-0000-000064580000}"/>
    <cellStyle name="Currency [0] 13309" xfId="22729" hidden="1" xr:uid="{00000000-0005-0000-0000-0000EA580000}"/>
    <cellStyle name="Currency [0] 1331" xfId="1512" hidden="1" xr:uid="{00000000-0005-0000-0000-000009060000}"/>
    <cellStyle name="Currency [0] 13310" xfId="22726" hidden="1" xr:uid="{00000000-0005-0000-0000-0000E7580000}"/>
    <cellStyle name="Currency [0] 13311" xfId="22787" hidden="1" xr:uid="{00000000-0005-0000-0000-000024590000}"/>
    <cellStyle name="Currency [0] 13312" xfId="22622" hidden="1" xr:uid="{00000000-0005-0000-0000-00007F580000}"/>
    <cellStyle name="Currency [0] 13313" xfId="22771" hidden="1" xr:uid="{00000000-0005-0000-0000-000014590000}"/>
    <cellStyle name="Currency [0] 13314" xfId="22791" hidden="1" xr:uid="{00000000-0005-0000-0000-000028590000}"/>
    <cellStyle name="Currency [0] 13315" xfId="22793" hidden="1" xr:uid="{00000000-0005-0000-0000-00002A590000}"/>
    <cellStyle name="Currency [0] 13316" xfId="22730" hidden="1" xr:uid="{00000000-0005-0000-0000-0000EB580000}"/>
    <cellStyle name="Currency [0] 13317" xfId="22758" hidden="1" xr:uid="{00000000-0005-0000-0000-000007590000}"/>
    <cellStyle name="Currency [0] 13318" xfId="22718" hidden="1" xr:uid="{00000000-0005-0000-0000-0000DF580000}"/>
    <cellStyle name="Currency [0] 13319" xfId="22747" hidden="1" xr:uid="{00000000-0005-0000-0000-0000FC580000}"/>
    <cellStyle name="Currency [0] 1332" xfId="1475" hidden="1" xr:uid="{00000000-0005-0000-0000-0000E4050000}"/>
    <cellStyle name="Currency [0] 13320" xfId="22744" hidden="1" xr:uid="{00000000-0005-0000-0000-0000F9580000}"/>
    <cellStyle name="Currency [0] 13321" xfId="22797" hidden="1" xr:uid="{00000000-0005-0000-0000-00002E590000}"/>
    <cellStyle name="Currency [0] 13322" xfId="22625" hidden="1" xr:uid="{00000000-0005-0000-0000-000082580000}"/>
    <cellStyle name="Currency [0] 13323" xfId="22784" hidden="1" xr:uid="{00000000-0005-0000-0000-000021590000}"/>
    <cellStyle name="Currency [0] 13324" xfId="22801" hidden="1" xr:uid="{00000000-0005-0000-0000-000032590000}"/>
    <cellStyle name="Currency [0] 13325" xfId="22803" hidden="1" xr:uid="{00000000-0005-0000-0000-000034590000}"/>
    <cellStyle name="Currency [0] 13326" xfId="22684" hidden="1" xr:uid="{00000000-0005-0000-0000-0000BD580000}"/>
    <cellStyle name="Currency [0] 13327" xfId="22720" hidden="1" xr:uid="{00000000-0005-0000-0000-0000E1580000}"/>
    <cellStyle name="Currency [0] 13328" xfId="22789" hidden="1" xr:uid="{00000000-0005-0000-0000-000026590000}"/>
    <cellStyle name="Currency [0] 13329" xfId="22777" hidden="1" xr:uid="{00000000-0005-0000-0000-00001A590000}"/>
    <cellStyle name="Currency [0] 1333" xfId="1468" hidden="1" xr:uid="{00000000-0005-0000-0000-0000DD050000}"/>
    <cellStyle name="Currency [0] 13330" xfId="22794" hidden="1" xr:uid="{00000000-0005-0000-0000-00002B590000}"/>
    <cellStyle name="Currency [0] 13331" xfId="22805" hidden="1" xr:uid="{00000000-0005-0000-0000-000036590000}"/>
    <cellStyle name="Currency [0] 13332" xfId="22653" hidden="1" xr:uid="{00000000-0005-0000-0000-00009E580000}"/>
    <cellStyle name="Currency [0] 13333" xfId="22717" hidden="1" xr:uid="{00000000-0005-0000-0000-0000DE580000}"/>
    <cellStyle name="Currency [0] 13334" xfId="22809" hidden="1" xr:uid="{00000000-0005-0000-0000-00003A590000}"/>
    <cellStyle name="Currency [0] 13335" xfId="22811" hidden="1" xr:uid="{00000000-0005-0000-0000-00003C590000}"/>
    <cellStyle name="Currency [0] 13336" xfId="22766" hidden="1" xr:uid="{00000000-0005-0000-0000-00000F590000}"/>
    <cellStyle name="Currency [0] 13337" xfId="22778" hidden="1" xr:uid="{00000000-0005-0000-0000-00001B590000}"/>
    <cellStyle name="Currency [0] 13338" xfId="22806" hidden="1" xr:uid="{00000000-0005-0000-0000-000037590000}"/>
    <cellStyle name="Currency [0] 13339" xfId="22779" hidden="1" xr:uid="{00000000-0005-0000-0000-00001C590000}"/>
    <cellStyle name="Currency [0] 1334" xfId="1497" hidden="1" xr:uid="{00000000-0005-0000-0000-0000FA050000}"/>
    <cellStyle name="Currency [0] 13340" xfId="22812" hidden="1" xr:uid="{00000000-0005-0000-0000-00003D590000}"/>
    <cellStyle name="Currency [0] 13341" xfId="22814" hidden="1" xr:uid="{00000000-0005-0000-0000-00003F590000}"/>
    <cellStyle name="Currency [0] 13342" xfId="22807" hidden="1" xr:uid="{00000000-0005-0000-0000-000038590000}"/>
    <cellStyle name="Currency [0] 13343" xfId="22753" hidden="1" xr:uid="{00000000-0005-0000-0000-000002590000}"/>
    <cellStyle name="Currency [0] 13344" xfId="22817" hidden="1" xr:uid="{00000000-0005-0000-0000-000042590000}"/>
    <cellStyle name="Currency [0] 13345" xfId="22819" hidden="1" xr:uid="{00000000-0005-0000-0000-000044590000}"/>
    <cellStyle name="Currency [0] 13346" xfId="22536" hidden="1" xr:uid="{00000000-0005-0000-0000-000029580000}"/>
    <cellStyle name="Currency [0] 13347" xfId="22558" hidden="1" xr:uid="{00000000-0005-0000-0000-00003F580000}"/>
    <cellStyle name="Currency [0] 13348" xfId="22823" hidden="1" xr:uid="{00000000-0005-0000-0000-000048590000}"/>
    <cellStyle name="Currency [0] 13349" xfId="22830" hidden="1" xr:uid="{00000000-0005-0000-0000-00004F590000}"/>
    <cellStyle name="Currency [0] 1335" xfId="1470" hidden="1" xr:uid="{00000000-0005-0000-0000-0000DF050000}"/>
    <cellStyle name="Currency [0] 13350" xfId="22832" hidden="1" xr:uid="{00000000-0005-0000-0000-000051590000}"/>
    <cellStyle name="Currency [0] 13351" xfId="22523" hidden="1" xr:uid="{00000000-0005-0000-0000-00001C580000}"/>
    <cellStyle name="Currency [0] 13352" xfId="22826" hidden="1" xr:uid="{00000000-0005-0000-0000-00004B590000}"/>
    <cellStyle name="Currency [0] 13353" xfId="22835" hidden="1" xr:uid="{00000000-0005-0000-0000-000054590000}"/>
    <cellStyle name="Currency [0] 13354" xfId="22837" hidden="1" xr:uid="{00000000-0005-0000-0000-000056590000}"/>
    <cellStyle name="Currency [0] 13355" xfId="22825" hidden="1" xr:uid="{00000000-0005-0000-0000-00004A590000}"/>
    <cellStyle name="Currency [0] 13356" xfId="22535" hidden="1" xr:uid="{00000000-0005-0000-0000-000028580000}"/>
    <cellStyle name="Currency [0] 13357" xfId="22848" hidden="1" xr:uid="{00000000-0005-0000-0000-000061590000}"/>
    <cellStyle name="Currency [0] 13358" xfId="22857" hidden="1" xr:uid="{00000000-0005-0000-0000-00006A590000}"/>
    <cellStyle name="Currency [0] 13359" xfId="22868" hidden="1" xr:uid="{00000000-0005-0000-0000-000075590000}"/>
    <cellStyle name="Currency [0] 1336" xfId="1492" hidden="1" xr:uid="{00000000-0005-0000-0000-0000F5050000}"/>
    <cellStyle name="Currency [0] 13360" xfId="22874" hidden="1" xr:uid="{00000000-0005-0000-0000-00007B590000}"/>
    <cellStyle name="Currency [0] 13361" xfId="22846" hidden="1" xr:uid="{00000000-0005-0000-0000-00005F590000}"/>
    <cellStyle name="Currency [0] 13362" xfId="22864" hidden="1" xr:uid="{00000000-0005-0000-0000-000071590000}"/>
    <cellStyle name="Currency [0] 13363" xfId="22886" hidden="1" xr:uid="{00000000-0005-0000-0000-000087590000}"/>
    <cellStyle name="Currency [0] 13364" xfId="22888" hidden="1" xr:uid="{00000000-0005-0000-0000-000089590000}"/>
    <cellStyle name="Currency [0] 13365" xfId="22820" hidden="1" xr:uid="{00000000-0005-0000-0000-000045590000}"/>
    <cellStyle name="Currency [0] 13366" xfId="22531" hidden="1" xr:uid="{00000000-0005-0000-0000-000024580000}"/>
    <cellStyle name="Currency [0] 13367" xfId="22860" hidden="1" xr:uid="{00000000-0005-0000-0000-00006D590000}"/>
    <cellStyle name="Currency [0] 13368" xfId="22527" hidden="1" xr:uid="{00000000-0005-0000-0000-000020580000}"/>
    <cellStyle name="Currency [0] 13369" xfId="22849" hidden="1" xr:uid="{00000000-0005-0000-0000-000062590000}"/>
    <cellStyle name="Currency [0] 1337" xfId="1513" hidden="1" xr:uid="{00000000-0005-0000-0000-00000A060000}"/>
    <cellStyle name="Currency [0] 13370" xfId="22893" hidden="1" xr:uid="{00000000-0005-0000-0000-00008E590000}"/>
    <cellStyle name="Currency [0] 13371" xfId="22861" hidden="1" xr:uid="{00000000-0005-0000-0000-00006E590000}"/>
    <cellStyle name="Currency [0] 13372" xfId="22869" hidden="1" xr:uid="{00000000-0005-0000-0000-000076590000}"/>
    <cellStyle name="Currency [0] 13373" xfId="22905" hidden="1" xr:uid="{00000000-0005-0000-0000-00009A590000}"/>
    <cellStyle name="Currency [0] 13374" xfId="22907" hidden="1" xr:uid="{00000000-0005-0000-0000-00009C590000}"/>
    <cellStyle name="Currency [0] 13375" xfId="22863" hidden="1" xr:uid="{00000000-0005-0000-0000-000070590000}"/>
    <cellStyle name="Currency [0] 13376" xfId="22876" hidden="1" xr:uid="{00000000-0005-0000-0000-00007D590000}"/>
    <cellStyle name="Currency [0] 13377" xfId="22881" hidden="1" xr:uid="{00000000-0005-0000-0000-000082590000}"/>
    <cellStyle name="Currency [0] 13378" xfId="22875" hidden="1" xr:uid="{00000000-0005-0000-0000-00007C590000}"/>
    <cellStyle name="Currency [0] 13379" xfId="22923" hidden="1" xr:uid="{00000000-0005-0000-0000-0000AC590000}"/>
    <cellStyle name="Currency [0] 1338" xfId="1498" hidden="1" xr:uid="{00000000-0005-0000-0000-0000FB050000}"/>
    <cellStyle name="Currency [0] 13380" xfId="22931" hidden="1" xr:uid="{00000000-0005-0000-0000-0000B4590000}"/>
    <cellStyle name="Currency [0] 13381" xfId="22859" hidden="1" xr:uid="{00000000-0005-0000-0000-00006C590000}"/>
    <cellStyle name="Currency [0] 13382" xfId="22917" hidden="1" xr:uid="{00000000-0005-0000-0000-0000A6590000}"/>
    <cellStyle name="Currency [0] 13383" xfId="22940" hidden="1" xr:uid="{00000000-0005-0000-0000-0000BD590000}"/>
    <cellStyle name="Currency [0] 13384" xfId="22942" hidden="1" xr:uid="{00000000-0005-0000-0000-0000BF590000}"/>
    <cellStyle name="Currency [0] 13385" xfId="22842" hidden="1" xr:uid="{00000000-0005-0000-0000-00005B590000}"/>
    <cellStyle name="Currency [0] 13386" xfId="22852" hidden="1" xr:uid="{00000000-0005-0000-0000-000065590000}"/>
    <cellStyle name="Currency [0] 13387" xfId="22914" hidden="1" xr:uid="{00000000-0005-0000-0000-0000A3590000}"/>
    <cellStyle name="Currency [0] 13388" xfId="22879" hidden="1" xr:uid="{00000000-0005-0000-0000-000080590000}"/>
    <cellStyle name="Currency [0] 13389" xfId="22828" hidden="1" xr:uid="{00000000-0005-0000-0000-00004D590000}"/>
    <cellStyle name="Currency [0] 1339" xfId="1502" hidden="1" xr:uid="{00000000-0005-0000-0000-0000FF050000}"/>
    <cellStyle name="Currency [0] 13390" xfId="22950" hidden="1" xr:uid="{00000000-0005-0000-0000-0000C7590000}"/>
    <cellStyle name="Currency [0] 13391" xfId="22915" hidden="1" xr:uid="{00000000-0005-0000-0000-0000A4590000}"/>
    <cellStyle name="Currency [0] 13392" xfId="22926" hidden="1" xr:uid="{00000000-0005-0000-0000-0000AF590000}"/>
    <cellStyle name="Currency [0] 13393" xfId="22958" hidden="1" xr:uid="{00000000-0005-0000-0000-0000CF590000}"/>
    <cellStyle name="Currency [0] 13394" xfId="22960" hidden="1" xr:uid="{00000000-0005-0000-0000-0000D1590000}"/>
    <cellStyle name="Currency [0] 13395" xfId="22912" hidden="1" xr:uid="{00000000-0005-0000-0000-0000A1590000}"/>
    <cellStyle name="Currency [0] 13396" xfId="22911" hidden="1" xr:uid="{00000000-0005-0000-0000-0000A0590000}"/>
    <cellStyle name="Currency [0] 13397" xfId="22901" hidden="1" xr:uid="{00000000-0005-0000-0000-000096590000}"/>
    <cellStyle name="Currency [0] 13398" xfId="22897" hidden="1" xr:uid="{00000000-0005-0000-0000-000092590000}"/>
    <cellStyle name="Currency [0] 13399" xfId="22899" hidden="1" xr:uid="{00000000-0005-0000-0000-000094590000}"/>
    <cellStyle name="Currency [0] 134" xfId="240" hidden="1" xr:uid="{00000000-0005-0000-0000-000011010000}"/>
    <cellStyle name="Currency [0] 1340" xfId="1518" hidden="1" xr:uid="{00000000-0005-0000-0000-00000F060000}"/>
    <cellStyle name="Currency [0] 13400" xfId="22967" hidden="1" xr:uid="{00000000-0005-0000-0000-0000D8590000}"/>
    <cellStyle name="Currency [0] 13401" xfId="22529" hidden="1" xr:uid="{00000000-0005-0000-0000-000022580000}"/>
    <cellStyle name="Currency [0] 13402" xfId="22945" hidden="1" xr:uid="{00000000-0005-0000-0000-0000C2590000}"/>
    <cellStyle name="Currency [0] 13403" xfId="22973" hidden="1" xr:uid="{00000000-0005-0000-0000-0000DE590000}"/>
    <cellStyle name="Currency [0] 13404" xfId="22975" hidden="1" xr:uid="{00000000-0005-0000-0000-0000E0590000}"/>
    <cellStyle name="Currency [0] 13405" xfId="22850" hidden="1" xr:uid="{00000000-0005-0000-0000-000063590000}"/>
    <cellStyle name="Currency [0] 13406" xfId="22924" hidden="1" xr:uid="{00000000-0005-0000-0000-0000AD590000}"/>
    <cellStyle name="Currency [0] 13407" xfId="22880" hidden="1" xr:uid="{00000000-0005-0000-0000-000081590000}"/>
    <cellStyle name="Currency [0] 13408" xfId="22916" hidden="1" xr:uid="{00000000-0005-0000-0000-0000A5590000}"/>
    <cellStyle name="Currency [0] 13409" xfId="22920" hidden="1" xr:uid="{00000000-0005-0000-0000-0000A9590000}"/>
    <cellStyle name="Currency [0] 1341" xfId="1519" hidden="1" xr:uid="{00000000-0005-0000-0000-000010060000}"/>
    <cellStyle name="Currency [0] 13410" xfId="22981" hidden="1" xr:uid="{00000000-0005-0000-0000-0000E6590000}"/>
    <cellStyle name="Currency [0] 13411" xfId="22564" hidden="1" xr:uid="{00000000-0005-0000-0000-000045580000}"/>
    <cellStyle name="Currency [0] 13412" xfId="22963" hidden="1" xr:uid="{00000000-0005-0000-0000-0000D4590000}"/>
    <cellStyle name="Currency [0] 13413" xfId="22986" hidden="1" xr:uid="{00000000-0005-0000-0000-0000EB590000}"/>
    <cellStyle name="Currency [0] 13414" xfId="22988" hidden="1" xr:uid="{00000000-0005-0000-0000-0000ED590000}"/>
    <cellStyle name="Currency [0] 13415" xfId="22844" hidden="1" xr:uid="{00000000-0005-0000-0000-00005D590000}"/>
    <cellStyle name="Currency [0] 13416" xfId="22943" hidden="1" xr:uid="{00000000-0005-0000-0000-0000C0590000}"/>
    <cellStyle name="Currency [0] 13417" xfId="22910" hidden="1" xr:uid="{00000000-0005-0000-0000-00009F590000}"/>
    <cellStyle name="Currency [0] 13418" xfId="22928" hidden="1" xr:uid="{00000000-0005-0000-0000-0000B1590000}"/>
    <cellStyle name="Currency [0] 13419" xfId="22925" hidden="1" xr:uid="{00000000-0005-0000-0000-0000AE590000}"/>
    <cellStyle name="Currency [0] 1342" xfId="1499" hidden="1" xr:uid="{00000000-0005-0000-0000-0000FC050000}"/>
    <cellStyle name="Currency [0] 13420" xfId="22992" hidden="1" xr:uid="{00000000-0005-0000-0000-0000F1590000}"/>
    <cellStyle name="Currency [0] 13421" xfId="22877" hidden="1" xr:uid="{00000000-0005-0000-0000-00007E590000}"/>
    <cellStyle name="Currency [0] 13422" xfId="22977" hidden="1" xr:uid="{00000000-0005-0000-0000-0000E2590000}"/>
    <cellStyle name="Currency [0] 13423" xfId="22999" hidden="1" xr:uid="{00000000-0005-0000-0000-0000F8590000}"/>
    <cellStyle name="Currency [0] 13424" xfId="23001" hidden="1" xr:uid="{00000000-0005-0000-0000-0000FA590000}"/>
    <cellStyle name="Currency [0] 13425" xfId="22929" hidden="1" xr:uid="{00000000-0005-0000-0000-0000B2590000}"/>
    <cellStyle name="Currency [0] 13426" xfId="22961" hidden="1" xr:uid="{00000000-0005-0000-0000-0000D2590000}"/>
    <cellStyle name="Currency [0] 13427" xfId="22609" hidden="1" xr:uid="{00000000-0005-0000-0000-000072580000}"/>
    <cellStyle name="Currency [0] 13428" xfId="22947" hidden="1" xr:uid="{00000000-0005-0000-0000-0000C4590000}"/>
    <cellStyle name="Currency [0] 13429" xfId="22944" hidden="1" xr:uid="{00000000-0005-0000-0000-0000C1590000}"/>
    <cellStyle name="Currency [0] 1343" xfId="1506" hidden="1" xr:uid="{00000000-0005-0000-0000-000003060000}"/>
    <cellStyle name="Currency [0] 13430" xfId="23005" hidden="1" xr:uid="{00000000-0005-0000-0000-0000FE590000}"/>
    <cellStyle name="Currency [0] 13431" xfId="22840" hidden="1" xr:uid="{00000000-0005-0000-0000-000059590000}"/>
    <cellStyle name="Currency [0] 13432" xfId="22989" hidden="1" xr:uid="{00000000-0005-0000-0000-0000EE590000}"/>
    <cellStyle name="Currency [0] 13433" xfId="23009" hidden="1" xr:uid="{00000000-0005-0000-0000-0000025A0000}"/>
    <cellStyle name="Currency [0] 13434" xfId="23011" hidden="1" xr:uid="{00000000-0005-0000-0000-0000045A0000}"/>
    <cellStyle name="Currency [0] 13435" xfId="22948" hidden="1" xr:uid="{00000000-0005-0000-0000-0000C5590000}"/>
    <cellStyle name="Currency [0] 13436" xfId="22976" hidden="1" xr:uid="{00000000-0005-0000-0000-0000E1590000}"/>
    <cellStyle name="Currency [0] 13437" xfId="22936" hidden="1" xr:uid="{00000000-0005-0000-0000-0000B9590000}"/>
    <cellStyle name="Currency [0] 13438" xfId="22965" hidden="1" xr:uid="{00000000-0005-0000-0000-0000D6590000}"/>
    <cellStyle name="Currency [0] 13439" xfId="22962" hidden="1" xr:uid="{00000000-0005-0000-0000-0000D3590000}"/>
    <cellStyle name="Currency [0] 1344" xfId="1510" hidden="1" xr:uid="{00000000-0005-0000-0000-000007060000}"/>
    <cellStyle name="Currency [0] 13440" xfId="23015" hidden="1" xr:uid="{00000000-0005-0000-0000-0000085A0000}"/>
    <cellStyle name="Currency [0] 13441" xfId="22843" hidden="1" xr:uid="{00000000-0005-0000-0000-00005C590000}"/>
    <cellStyle name="Currency [0] 13442" xfId="23002" hidden="1" xr:uid="{00000000-0005-0000-0000-0000FB590000}"/>
    <cellStyle name="Currency [0] 13443" xfId="23019" hidden="1" xr:uid="{00000000-0005-0000-0000-00000C5A0000}"/>
    <cellStyle name="Currency [0] 13444" xfId="23021" hidden="1" xr:uid="{00000000-0005-0000-0000-00000E5A0000}"/>
    <cellStyle name="Currency [0] 13445" xfId="22902" hidden="1" xr:uid="{00000000-0005-0000-0000-000097590000}"/>
    <cellStyle name="Currency [0] 13446" xfId="22938" hidden="1" xr:uid="{00000000-0005-0000-0000-0000BB590000}"/>
    <cellStyle name="Currency [0] 13447" xfId="23007" hidden="1" xr:uid="{00000000-0005-0000-0000-0000005A0000}"/>
    <cellStyle name="Currency [0] 13448" xfId="22995" hidden="1" xr:uid="{00000000-0005-0000-0000-0000F4590000}"/>
    <cellStyle name="Currency [0] 13449" xfId="23012" hidden="1" xr:uid="{00000000-0005-0000-0000-0000055A0000}"/>
    <cellStyle name="Currency [0] 1345" xfId="1505" hidden="1" xr:uid="{00000000-0005-0000-0000-000002060000}"/>
    <cellStyle name="Currency [0] 13450" xfId="23023" hidden="1" xr:uid="{00000000-0005-0000-0000-0000105A0000}"/>
    <cellStyle name="Currency [0] 13451" xfId="22871" hidden="1" xr:uid="{00000000-0005-0000-0000-000078590000}"/>
    <cellStyle name="Currency [0] 13452" xfId="22935" hidden="1" xr:uid="{00000000-0005-0000-0000-0000B8590000}"/>
    <cellStyle name="Currency [0] 13453" xfId="23027" hidden="1" xr:uid="{00000000-0005-0000-0000-0000145A0000}"/>
    <cellStyle name="Currency [0] 13454" xfId="23029" hidden="1" xr:uid="{00000000-0005-0000-0000-0000165A0000}"/>
    <cellStyle name="Currency [0] 13455" xfId="22984" hidden="1" xr:uid="{00000000-0005-0000-0000-0000E9590000}"/>
    <cellStyle name="Currency [0] 13456" xfId="22996" hidden="1" xr:uid="{00000000-0005-0000-0000-0000F5590000}"/>
    <cellStyle name="Currency [0] 13457" xfId="23024" hidden="1" xr:uid="{00000000-0005-0000-0000-0000115A0000}"/>
    <cellStyle name="Currency [0] 13458" xfId="22997" hidden="1" xr:uid="{00000000-0005-0000-0000-0000F6590000}"/>
    <cellStyle name="Currency [0] 13459" xfId="23030" hidden="1" xr:uid="{00000000-0005-0000-0000-0000175A0000}"/>
    <cellStyle name="Currency [0] 1346" xfId="1528" hidden="1" xr:uid="{00000000-0005-0000-0000-000019060000}"/>
    <cellStyle name="Currency [0] 13460" xfId="23032" hidden="1" xr:uid="{00000000-0005-0000-0000-0000195A0000}"/>
    <cellStyle name="Currency [0] 13461" xfId="23025" hidden="1" xr:uid="{00000000-0005-0000-0000-0000125A0000}"/>
    <cellStyle name="Currency [0] 13462" xfId="22971" hidden="1" xr:uid="{00000000-0005-0000-0000-0000DC590000}"/>
    <cellStyle name="Currency [0] 13463" xfId="23034" hidden="1" xr:uid="{00000000-0005-0000-0000-00001B5A0000}"/>
    <cellStyle name="Currency [0] 13464" xfId="23036" hidden="1" xr:uid="{00000000-0005-0000-0000-00001D5A0000}"/>
    <cellStyle name="Currency [0] 13465" xfId="22548" hidden="1" xr:uid="{00000000-0005-0000-0000-000035580000}"/>
    <cellStyle name="Currency [0] 13466" xfId="22526" hidden="1" xr:uid="{00000000-0005-0000-0000-00001F580000}"/>
    <cellStyle name="Currency [0] 13467" xfId="23042" hidden="1" xr:uid="{00000000-0005-0000-0000-0000235A0000}"/>
    <cellStyle name="Currency [0] 13468" xfId="23048" hidden="1" xr:uid="{00000000-0005-0000-0000-0000295A0000}"/>
    <cellStyle name="Currency [0] 13469" xfId="23050" hidden="1" xr:uid="{00000000-0005-0000-0000-00002B5A0000}"/>
    <cellStyle name="Currency [0] 1347" xfId="1534" hidden="1" xr:uid="{00000000-0005-0000-0000-00001F060000}"/>
    <cellStyle name="Currency [0] 13470" xfId="22543" hidden="1" xr:uid="{00000000-0005-0000-0000-000030580000}"/>
    <cellStyle name="Currency [0] 13471" xfId="23044" hidden="1" xr:uid="{00000000-0005-0000-0000-0000255A0000}"/>
    <cellStyle name="Currency [0] 13472" xfId="23052" hidden="1" xr:uid="{00000000-0005-0000-0000-00002D5A0000}"/>
    <cellStyle name="Currency [0] 13473" xfId="23054" hidden="1" xr:uid="{00000000-0005-0000-0000-00002F5A0000}"/>
    <cellStyle name="Currency [0] 13474" xfId="23043" hidden="1" xr:uid="{00000000-0005-0000-0000-0000245A0000}"/>
    <cellStyle name="Currency [0] 13475" xfId="22549" hidden="1" xr:uid="{00000000-0005-0000-0000-000036580000}"/>
    <cellStyle name="Currency [0] 13476" xfId="23065" hidden="1" xr:uid="{00000000-0005-0000-0000-00003A5A0000}"/>
    <cellStyle name="Currency [0] 13477" xfId="23074" hidden="1" xr:uid="{00000000-0005-0000-0000-0000435A0000}"/>
    <cellStyle name="Currency [0] 13478" xfId="23085" hidden="1" xr:uid="{00000000-0005-0000-0000-00004E5A0000}"/>
    <cellStyle name="Currency [0] 13479" xfId="23091" hidden="1" xr:uid="{00000000-0005-0000-0000-0000545A0000}"/>
    <cellStyle name="Currency [0] 1348" xfId="1496" hidden="1" xr:uid="{00000000-0005-0000-0000-0000F9050000}"/>
    <cellStyle name="Currency [0] 13480" xfId="23063" hidden="1" xr:uid="{00000000-0005-0000-0000-0000385A0000}"/>
    <cellStyle name="Currency [0] 13481" xfId="23081" hidden="1" xr:uid="{00000000-0005-0000-0000-00004A5A0000}"/>
    <cellStyle name="Currency [0] 13482" xfId="23103" hidden="1" xr:uid="{00000000-0005-0000-0000-0000605A0000}"/>
    <cellStyle name="Currency [0] 13483" xfId="23105" hidden="1" xr:uid="{00000000-0005-0000-0000-0000625A0000}"/>
    <cellStyle name="Currency [0] 13484" xfId="23039" hidden="1" xr:uid="{00000000-0005-0000-0000-0000205A0000}"/>
    <cellStyle name="Currency [0] 13485" xfId="22553" hidden="1" xr:uid="{00000000-0005-0000-0000-00003A580000}"/>
    <cellStyle name="Currency [0] 13486" xfId="23077" hidden="1" xr:uid="{00000000-0005-0000-0000-0000465A0000}"/>
    <cellStyle name="Currency [0] 13487" xfId="22569" hidden="1" xr:uid="{00000000-0005-0000-0000-00004A580000}"/>
    <cellStyle name="Currency [0] 13488" xfId="23066" hidden="1" xr:uid="{00000000-0005-0000-0000-00003B5A0000}"/>
    <cellStyle name="Currency [0] 13489" xfId="23110" hidden="1" xr:uid="{00000000-0005-0000-0000-0000675A0000}"/>
    <cellStyle name="Currency [0] 1349" xfId="1526" hidden="1" xr:uid="{00000000-0005-0000-0000-000017060000}"/>
    <cellStyle name="Currency [0] 13490" xfId="23078" hidden="1" xr:uid="{00000000-0005-0000-0000-0000475A0000}"/>
    <cellStyle name="Currency [0] 13491" xfId="23086" hidden="1" xr:uid="{00000000-0005-0000-0000-00004F5A0000}"/>
    <cellStyle name="Currency [0] 13492" xfId="23122" hidden="1" xr:uid="{00000000-0005-0000-0000-0000735A0000}"/>
    <cellStyle name="Currency [0] 13493" xfId="23124" hidden="1" xr:uid="{00000000-0005-0000-0000-0000755A0000}"/>
    <cellStyle name="Currency [0] 13494" xfId="23080" hidden="1" xr:uid="{00000000-0005-0000-0000-0000495A0000}"/>
    <cellStyle name="Currency [0] 13495" xfId="23093" hidden="1" xr:uid="{00000000-0005-0000-0000-0000565A0000}"/>
    <cellStyle name="Currency [0] 13496" xfId="23098" hidden="1" xr:uid="{00000000-0005-0000-0000-00005B5A0000}"/>
    <cellStyle name="Currency [0] 13497" xfId="23092" hidden="1" xr:uid="{00000000-0005-0000-0000-0000555A0000}"/>
    <cellStyle name="Currency [0] 13498" xfId="23140" hidden="1" xr:uid="{00000000-0005-0000-0000-0000855A0000}"/>
    <cellStyle name="Currency [0] 13499" xfId="23148" hidden="1" xr:uid="{00000000-0005-0000-0000-00008D5A0000}"/>
    <cellStyle name="Currency [0] 135" xfId="243" hidden="1" xr:uid="{00000000-0005-0000-0000-000014010000}"/>
    <cellStyle name="Currency [0] 1350" xfId="1538" hidden="1" xr:uid="{00000000-0005-0000-0000-000023060000}"/>
    <cellStyle name="Currency [0] 13500" xfId="23076" hidden="1" xr:uid="{00000000-0005-0000-0000-0000455A0000}"/>
    <cellStyle name="Currency [0] 13501" xfId="23134" hidden="1" xr:uid="{00000000-0005-0000-0000-00007F5A0000}"/>
    <cellStyle name="Currency [0] 13502" xfId="23157" hidden="1" xr:uid="{00000000-0005-0000-0000-0000965A0000}"/>
    <cellStyle name="Currency [0] 13503" xfId="23159" hidden="1" xr:uid="{00000000-0005-0000-0000-0000985A0000}"/>
    <cellStyle name="Currency [0] 13504" xfId="23059" hidden="1" xr:uid="{00000000-0005-0000-0000-0000345A0000}"/>
    <cellStyle name="Currency [0] 13505" xfId="23069" hidden="1" xr:uid="{00000000-0005-0000-0000-00003E5A0000}"/>
    <cellStyle name="Currency [0] 13506" xfId="23131" hidden="1" xr:uid="{00000000-0005-0000-0000-00007C5A0000}"/>
    <cellStyle name="Currency [0] 13507" xfId="23096" hidden="1" xr:uid="{00000000-0005-0000-0000-0000595A0000}"/>
    <cellStyle name="Currency [0] 13508" xfId="23046" hidden="1" xr:uid="{00000000-0005-0000-0000-0000275A0000}"/>
    <cellStyle name="Currency [0] 13509" xfId="23167" hidden="1" xr:uid="{00000000-0005-0000-0000-0000A05A0000}"/>
    <cellStyle name="Currency [0] 1351" xfId="1539" hidden="1" xr:uid="{00000000-0005-0000-0000-000024060000}"/>
    <cellStyle name="Currency [0] 13510" xfId="23132" hidden="1" xr:uid="{00000000-0005-0000-0000-00007D5A0000}"/>
    <cellStyle name="Currency [0] 13511" xfId="23143" hidden="1" xr:uid="{00000000-0005-0000-0000-0000885A0000}"/>
    <cellStyle name="Currency [0] 13512" xfId="23175" hidden="1" xr:uid="{00000000-0005-0000-0000-0000A85A0000}"/>
    <cellStyle name="Currency [0] 13513" xfId="23177" hidden="1" xr:uid="{00000000-0005-0000-0000-0000AA5A0000}"/>
    <cellStyle name="Currency [0] 13514" xfId="23129" hidden="1" xr:uid="{00000000-0005-0000-0000-00007A5A0000}"/>
    <cellStyle name="Currency [0] 13515" xfId="23128" hidden="1" xr:uid="{00000000-0005-0000-0000-0000795A0000}"/>
    <cellStyle name="Currency [0] 13516" xfId="23118" hidden="1" xr:uid="{00000000-0005-0000-0000-00006F5A0000}"/>
    <cellStyle name="Currency [0] 13517" xfId="23114" hidden="1" xr:uid="{00000000-0005-0000-0000-00006B5A0000}"/>
    <cellStyle name="Currency [0] 13518" xfId="23116" hidden="1" xr:uid="{00000000-0005-0000-0000-00006D5A0000}"/>
    <cellStyle name="Currency [0] 13519" xfId="23184" hidden="1" xr:uid="{00000000-0005-0000-0000-0000B15A0000}"/>
    <cellStyle name="Currency [0] 1352" xfId="1487" hidden="1" xr:uid="{00000000-0005-0000-0000-0000F0050000}"/>
    <cellStyle name="Currency [0] 13520" xfId="22555" hidden="1" xr:uid="{00000000-0005-0000-0000-00003C580000}"/>
    <cellStyle name="Currency [0] 13521" xfId="23162" hidden="1" xr:uid="{00000000-0005-0000-0000-00009B5A0000}"/>
    <cellStyle name="Currency [0] 13522" xfId="23190" hidden="1" xr:uid="{00000000-0005-0000-0000-0000B75A0000}"/>
    <cellStyle name="Currency [0] 13523" xfId="23192" hidden="1" xr:uid="{00000000-0005-0000-0000-0000B95A0000}"/>
    <cellStyle name="Currency [0] 13524" xfId="23067" hidden="1" xr:uid="{00000000-0005-0000-0000-00003C5A0000}"/>
    <cellStyle name="Currency [0] 13525" xfId="23141" hidden="1" xr:uid="{00000000-0005-0000-0000-0000865A0000}"/>
    <cellStyle name="Currency [0] 13526" xfId="23097" hidden="1" xr:uid="{00000000-0005-0000-0000-00005A5A0000}"/>
    <cellStyle name="Currency [0] 13527" xfId="23133" hidden="1" xr:uid="{00000000-0005-0000-0000-00007E5A0000}"/>
    <cellStyle name="Currency [0] 13528" xfId="23137" hidden="1" xr:uid="{00000000-0005-0000-0000-0000825A0000}"/>
    <cellStyle name="Currency [0] 13529" xfId="23198" hidden="1" xr:uid="{00000000-0005-0000-0000-0000BF5A0000}"/>
    <cellStyle name="Currency [0] 1353" xfId="1494" hidden="1" xr:uid="{00000000-0005-0000-0000-0000F7050000}"/>
    <cellStyle name="Currency [0] 13530" xfId="22542" hidden="1" xr:uid="{00000000-0005-0000-0000-00002F580000}"/>
    <cellStyle name="Currency [0] 13531" xfId="23180" hidden="1" xr:uid="{00000000-0005-0000-0000-0000AD5A0000}"/>
    <cellStyle name="Currency [0] 13532" xfId="23203" hidden="1" xr:uid="{00000000-0005-0000-0000-0000C45A0000}"/>
    <cellStyle name="Currency [0] 13533" xfId="23205" hidden="1" xr:uid="{00000000-0005-0000-0000-0000C65A0000}"/>
    <cellStyle name="Currency [0] 13534" xfId="23061" hidden="1" xr:uid="{00000000-0005-0000-0000-0000365A0000}"/>
    <cellStyle name="Currency [0] 13535" xfId="23160" hidden="1" xr:uid="{00000000-0005-0000-0000-0000995A0000}"/>
    <cellStyle name="Currency [0] 13536" xfId="23127" hidden="1" xr:uid="{00000000-0005-0000-0000-0000785A0000}"/>
    <cellStyle name="Currency [0] 13537" xfId="23145" hidden="1" xr:uid="{00000000-0005-0000-0000-00008A5A0000}"/>
    <cellStyle name="Currency [0] 13538" xfId="23142" hidden="1" xr:uid="{00000000-0005-0000-0000-0000875A0000}"/>
    <cellStyle name="Currency [0] 13539" xfId="23209" hidden="1" xr:uid="{00000000-0005-0000-0000-0000CA5A0000}"/>
    <cellStyle name="Currency [0] 1354" xfId="1523" hidden="1" xr:uid="{00000000-0005-0000-0000-000014060000}"/>
    <cellStyle name="Currency [0] 13540" xfId="23094" hidden="1" xr:uid="{00000000-0005-0000-0000-0000575A0000}"/>
    <cellStyle name="Currency [0] 13541" xfId="23194" hidden="1" xr:uid="{00000000-0005-0000-0000-0000BB5A0000}"/>
    <cellStyle name="Currency [0] 13542" xfId="23216" hidden="1" xr:uid="{00000000-0005-0000-0000-0000D15A0000}"/>
    <cellStyle name="Currency [0] 13543" xfId="23218" hidden="1" xr:uid="{00000000-0005-0000-0000-0000D35A0000}"/>
    <cellStyle name="Currency [0] 13544" xfId="23146" hidden="1" xr:uid="{00000000-0005-0000-0000-00008B5A0000}"/>
    <cellStyle name="Currency [0] 13545" xfId="23178" hidden="1" xr:uid="{00000000-0005-0000-0000-0000AB5A0000}"/>
    <cellStyle name="Currency [0] 13546" xfId="22521" hidden="1" xr:uid="{00000000-0005-0000-0000-00001A580000}"/>
    <cellStyle name="Currency [0] 13547" xfId="23164" hidden="1" xr:uid="{00000000-0005-0000-0000-00009D5A0000}"/>
    <cellStyle name="Currency [0] 13548" xfId="23161" hidden="1" xr:uid="{00000000-0005-0000-0000-00009A5A0000}"/>
    <cellStyle name="Currency [0] 13549" xfId="23222" hidden="1" xr:uid="{00000000-0005-0000-0000-0000D75A0000}"/>
    <cellStyle name="Currency [0] 1355" xfId="1508" hidden="1" xr:uid="{00000000-0005-0000-0000-000005060000}"/>
    <cellStyle name="Currency [0] 13550" xfId="23057" hidden="1" xr:uid="{00000000-0005-0000-0000-0000325A0000}"/>
    <cellStyle name="Currency [0] 13551" xfId="23206" hidden="1" xr:uid="{00000000-0005-0000-0000-0000C75A0000}"/>
    <cellStyle name="Currency [0] 13552" xfId="23226" hidden="1" xr:uid="{00000000-0005-0000-0000-0000DB5A0000}"/>
    <cellStyle name="Currency [0] 13553" xfId="23228" hidden="1" xr:uid="{00000000-0005-0000-0000-0000DD5A0000}"/>
    <cellStyle name="Currency [0] 13554" xfId="23165" hidden="1" xr:uid="{00000000-0005-0000-0000-00009E5A0000}"/>
    <cellStyle name="Currency [0] 13555" xfId="23193" hidden="1" xr:uid="{00000000-0005-0000-0000-0000BA5A0000}"/>
    <cellStyle name="Currency [0] 13556" xfId="23153" hidden="1" xr:uid="{00000000-0005-0000-0000-0000925A0000}"/>
    <cellStyle name="Currency [0] 13557" xfId="23182" hidden="1" xr:uid="{00000000-0005-0000-0000-0000AF5A0000}"/>
    <cellStyle name="Currency [0] 13558" xfId="23179" hidden="1" xr:uid="{00000000-0005-0000-0000-0000AC5A0000}"/>
    <cellStyle name="Currency [0] 13559" xfId="23232" hidden="1" xr:uid="{00000000-0005-0000-0000-0000E15A0000}"/>
    <cellStyle name="Currency [0] 1356" xfId="1479" hidden="1" xr:uid="{00000000-0005-0000-0000-0000E8050000}"/>
    <cellStyle name="Currency [0] 13560" xfId="23060" hidden="1" xr:uid="{00000000-0005-0000-0000-0000355A0000}"/>
    <cellStyle name="Currency [0] 13561" xfId="23219" hidden="1" xr:uid="{00000000-0005-0000-0000-0000D45A0000}"/>
    <cellStyle name="Currency [0] 13562" xfId="23236" hidden="1" xr:uid="{00000000-0005-0000-0000-0000E55A0000}"/>
    <cellStyle name="Currency [0] 13563" xfId="23238" hidden="1" xr:uid="{00000000-0005-0000-0000-0000E75A0000}"/>
    <cellStyle name="Currency [0] 13564" xfId="23119" hidden="1" xr:uid="{00000000-0005-0000-0000-0000705A0000}"/>
    <cellStyle name="Currency [0] 13565" xfId="23155" hidden="1" xr:uid="{00000000-0005-0000-0000-0000945A0000}"/>
    <cellStyle name="Currency [0] 13566" xfId="23224" hidden="1" xr:uid="{00000000-0005-0000-0000-0000D95A0000}"/>
    <cellStyle name="Currency [0] 13567" xfId="23212" hidden="1" xr:uid="{00000000-0005-0000-0000-0000CD5A0000}"/>
    <cellStyle name="Currency [0] 13568" xfId="23229" hidden="1" xr:uid="{00000000-0005-0000-0000-0000DE5A0000}"/>
    <cellStyle name="Currency [0] 13569" xfId="23240" hidden="1" xr:uid="{00000000-0005-0000-0000-0000E95A0000}"/>
    <cellStyle name="Currency [0] 1357" xfId="1545" hidden="1" xr:uid="{00000000-0005-0000-0000-00002A060000}"/>
    <cellStyle name="Currency [0] 13570" xfId="23088" hidden="1" xr:uid="{00000000-0005-0000-0000-0000515A0000}"/>
    <cellStyle name="Currency [0] 13571" xfId="23152" hidden="1" xr:uid="{00000000-0005-0000-0000-0000915A0000}"/>
    <cellStyle name="Currency [0] 13572" xfId="23244" hidden="1" xr:uid="{00000000-0005-0000-0000-0000ED5A0000}"/>
    <cellStyle name="Currency [0] 13573" xfId="23246" hidden="1" xr:uid="{00000000-0005-0000-0000-0000EF5A0000}"/>
    <cellStyle name="Currency [0] 13574" xfId="23201" hidden="1" xr:uid="{00000000-0005-0000-0000-0000C25A0000}"/>
    <cellStyle name="Currency [0] 13575" xfId="23213" hidden="1" xr:uid="{00000000-0005-0000-0000-0000CE5A0000}"/>
    <cellStyle name="Currency [0] 13576" xfId="23241" hidden="1" xr:uid="{00000000-0005-0000-0000-0000EA5A0000}"/>
    <cellStyle name="Currency [0] 13577" xfId="23214" hidden="1" xr:uid="{00000000-0005-0000-0000-0000CF5A0000}"/>
    <cellStyle name="Currency [0] 13578" xfId="23247" hidden="1" xr:uid="{00000000-0005-0000-0000-0000F05A0000}"/>
    <cellStyle name="Currency [0] 13579" xfId="23249" hidden="1" xr:uid="{00000000-0005-0000-0000-0000F25A0000}"/>
    <cellStyle name="Currency [0] 1358" xfId="1524" hidden="1" xr:uid="{00000000-0005-0000-0000-000015060000}"/>
    <cellStyle name="Currency [0] 13580" xfId="23242" hidden="1" xr:uid="{00000000-0005-0000-0000-0000EB5A0000}"/>
    <cellStyle name="Currency [0] 13581" xfId="23188" hidden="1" xr:uid="{00000000-0005-0000-0000-0000B55A0000}"/>
    <cellStyle name="Currency [0] 13582" xfId="23251" hidden="1" xr:uid="{00000000-0005-0000-0000-0000F45A0000}"/>
    <cellStyle name="Currency [0] 13583" xfId="23253" hidden="1" xr:uid="{00000000-0005-0000-0000-0000F65A0000}"/>
    <cellStyle name="Currency [0] 13584" xfId="22615" hidden="1" xr:uid="{00000000-0005-0000-0000-000078580000}"/>
    <cellStyle name="Currency [0] 13585" xfId="22556" hidden="1" xr:uid="{00000000-0005-0000-0000-00003D580000}"/>
    <cellStyle name="Currency [0] 13586" xfId="23259" hidden="1" xr:uid="{00000000-0005-0000-0000-0000FC5A0000}"/>
    <cellStyle name="Currency [0] 13587" xfId="23265" hidden="1" xr:uid="{00000000-0005-0000-0000-0000025B0000}"/>
    <cellStyle name="Currency [0] 13588" xfId="23267" hidden="1" xr:uid="{00000000-0005-0000-0000-0000045B0000}"/>
    <cellStyle name="Currency [0] 13589" xfId="22546" hidden="1" xr:uid="{00000000-0005-0000-0000-000033580000}"/>
    <cellStyle name="Currency [0] 1359" xfId="1531" hidden="1" xr:uid="{00000000-0005-0000-0000-00001C060000}"/>
    <cellStyle name="Currency [0] 13590" xfId="23261" hidden="1" xr:uid="{00000000-0005-0000-0000-0000FE5A0000}"/>
    <cellStyle name="Currency [0] 13591" xfId="23269" hidden="1" xr:uid="{00000000-0005-0000-0000-0000065B0000}"/>
    <cellStyle name="Currency [0] 13592" xfId="23271" hidden="1" xr:uid="{00000000-0005-0000-0000-0000085B0000}"/>
    <cellStyle name="Currency [0] 13593" xfId="23260" hidden="1" xr:uid="{00000000-0005-0000-0000-0000FD5A0000}"/>
    <cellStyle name="Currency [0] 13594" xfId="22591" hidden="1" xr:uid="{00000000-0005-0000-0000-000060580000}"/>
    <cellStyle name="Currency [0] 13595" xfId="23282" hidden="1" xr:uid="{00000000-0005-0000-0000-0000135B0000}"/>
    <cellStyle name="Currency [0] 13596" xfId="23291" hidden="1" xr:uid="{00000000-0005-0000-0000-00001C5B0000}"/>
    <cellStyle name="Currency [0] 13597" xfId="23302" hidden="1" xr:uid="{00000000-0005-0000-0000-0000275B0000}"/>
    <cellStyle name="Currency [0] 13598" xfId="23308" hidden="1" xr:uid="{00000000-0005-0000-0000-00002D5B0000}"/>
    <cellStyle name="Currency [0] 13599" xfId="23280" hidden="1" xr:uid="{00000000-0005-0000-0000-0000115B0000}"/>
    <cellStyle name="Currency [0] 136" xfId="229" hidden="1" xr:uid="{00000000-0005-0000-0000-000006010000}"/>
    <cellStyle name="Currency [0] 1360" xfId="1546" hidden="1" xr:uid="{00000000-0005-0000-0000-00002B060000}"/>
    <cellStyle name="Currency [0] 13600" xfId="23298" hidden="1" xr:uid="{00000000-0005-0000-0000-0000235B0000}"/>
    <cellStyle name="Currency [0] 13601" xfId="23320" hidden="1" xr:uid="{00000000-0005-0000-0000-0000395B0000}"/>
    <cellStyle name="Currency [0] 13602" xfId="23322" hidden="1" xr:uid="{00000000-0005-0000-0000-00003B5B0000}"/>
    <cellStyle name="Currency [0] 13603" xfId="23256" hidden="1" xr:uid="{00000000-0005-0000-0000-0000F95A0000}"/>
    <cellStyle name="Currency [0] 13604" xfId="22545" hidden="1" xr:uid="{00000000-0005-0000-0000-000032580000}"/>
    <cellStyle name="Currency [0] 13605" xfId="23294" hidden="1" xr:uid="{00000000-0005-0000-0000-00001F5B0000}"/>
    <cellStyle name="Currency [0] 13606" xfId="22524" hidden="1" xr:uid="{00000000-0005-0000-0000-00001D580000}"/>
    <cellStyle name="Currency [0] 13607" xfId="23283" hidden="1" xr:uid="{00000000-0005-0000-0000-0000145B0000}"/>
    <cellStyle name="Currency [0] 13608" xfId="23327" hidden="1" xr:uid="{00000000-0005-0000-0000-0000405B0000}"/>
    <cellStyle name="Currency [0] 13609" xfId="23295" hidden="1" xr:uid="{00000000-0005-0000-0000-0000205B0000}"/>
    <cellStyle name="Currency [0] 1361" xfId="1547" hidden="1" xr:uid="{00000000-0005-0000-0000-00002C060000}"/>
    <cellStyle name="Currency [0] 13610" xfId="23303" hidden="1" xr:uid="{00000000-0005-0000-0000-0000285B0000}"/>
    <cellStyle name="Currency [0] 13611" xfId="23339" hidden="1" xr:uid="{00000000-0005-0000-0000-00004C5B0000}"/>
    <cellStyle name="Currency [0] 13612" xfId="23341" hidden="1" xr:uid="{00000000-0005-0000-0000-00004E5B0000}"/>
    <cellStyle name="Currency [0] 13613" xfId="23297" hidden="1" xr:uid="{00000000-0005-0000-0000-0000225B0000}"/>
    <cellStyle name="Currency [0] 13614" xfId="23310" hidden="1" xr:uid="{00000000-0005-0000-0000-00002F5B0000}"/>
    <cellStyle name="Currency [0] 13615" xfId="23315" hidden="1" xr:uid="{00000000-0005-0000-0000-0000345B0000}"/>
    <cellStyle name="Currency [0] 13616" xfId="23309" hidden="1" xr:uid="{00000000-0005-0000-0000-00002E5B0000}"/>
    <cellStyle name="Currency [0] 13617" xfId="23357" hidden="1" xr:uid="{00000000-0005-0000-0000-00005E5B0000}"/>
    <cellStyle name="Currency [0] 13618" xfId="23365" hidden="1" xr:uid="{00000000-0005-0000-0000-0000665B0000}"/>
    <cellStyle name="Currency [0] 13619" xfId="23293" hidden="1" xr:uid="{00000000-0005-0000-0000-00001E5B0000}"/>
    <cellStyle name="Currency [0] 1362" xfId="1522" hidden="1" xr:uid="{00000000-0005-0000-0000-000013060000}"/>
    <cellStyle name="Currency [0] 13620" xfId="23351" hidden="1" xr:uid="{00000000-0005-0000-0000-0000585B0000}"/>
    <cellStyle name="Currency [0] 13621" xfId="23374" hidden="1" xr:uid="{00000000-0005-0000-0000-00006F5B0000}"/>
    <cellStyle name="Currency [0] 13622" xfId="23376" hidden="1" xr:uid="{00000000-0005-0000-0000-0000715B0000}"/>
    <cellStyle name="Currency [0] 13623" xfId="23276" hidden="1" xr:uid="{00000000-0005-0000-0000-00000D5B0000}"/>
    <cellStyle name="Currency [0] 13624" xfId="23286" hidden="1" xr:uid="{00000000-0005-0000-0000-0000175B0000}"/>
    <cellStyle name="Currency [0] 13625" xfId="23348" hidden="1" xr:uid="{00000000-0005-0000-0000-0000555B0000}"/>
    <cellStyle name="Currency [0] 13626" xfId="23313" hidden="1" xr:uid="{00000000-0005-0000-0000-0000325B0000}"/>
    <cellStyle name="Currency [0] 13627" xfId="23263" hidden="1" xr:uid="{00000000-0005-0000-0000-0000005B0000}"/>
    <cellStyle name="Currency [0] 13628" xfId="23384" hidden="1" xr:uid="{00000000-0005-0000-0000-0000795B0000}"/>
    <cellStyle name="Currency [0] 13629" xfId="23349" hidden="1" xr:uid="{00000000-0005-0000-0000-0000565B0000}"/>
    <cellStyle name="Currency [0] 1363" xfId="1521" hidden="1" xr:uid="{00000000-0005-0000-0000-000012060000}"/>
    <cellStyle name="Currency [0] 13630" xfId="23360" hidden="1" xr:uid="{00000000-0005-0000-0000-0000615B0000}"/>
    <cellStyle name="Currency [0] 13631" xfId="23392" hidden="1" xr:uid="{00000000-0005-0000-0000-0000815B0000}"/>
    <cellStyle name="Currency [0] 13632" xfId="23394" hidden="1" xr:uid="{00000000-0005-0000-0000-0000835B0000}"/>
    <cellStyle name="Currency [0] 13633" xfId="23346" hidden="1" xr:uid="{00000000-0005-0000-0000-0000535B0000}"/>
    <cellStyle name="Currency [0] 13634" xfId="23345" hidden="1" xr:uid="{00000000-0005-0000-0000-0000525B0000}"/>
    <cellStyle name="Currency [0] 13635" xfId="23335" hidden="1" xr:uid="{00000000-0005-0000-0000-0000485B0000}"/>
    <cellStyle name="Currency [0] 13636" xfId="23331" hidden="1" xr:uid="{00000000-0005-0000-0000-0000445B0000}"/>
    <cellStyle name="Currency [0] 13637" xfId="23333" hidden="1" xr:uid="{00000000-0005-0000-0000-0000465B0000}"/>
    <cellStyle name="Currency [0] 13638" xfId="23401" hidden="1" xr:uid="{00000000-0005-0000-0000-00008A5B0000}"/>
    <cellStyle name="Currency [0] 13639" xfId="22560" hidden="1" xr:uid="{00000000-0005-0000-0000-000041580000}"/>
    <cellStyle name="Currency [0] 1364" xfId="1516" hidden="1" xr:uid="{00000000-0005-0000-0000-00000D060000}"/>
    <cellStyle name="Currency [0] 13640" xfId="23379" hidden="1" xr:uid="{00000000-0005-0000-0000-0000745B0000}"/>
    <cellStyle name="Currency [0] 13641" xfId="23407" hidden="1" xr:uid="{00000000-0005-0000-0000-0000905B0000}"/>
    <cellStyle name="Currency [0] 13642" xfId="23409" hidden="1" xr:uid="{00000000-0005-0000-0000-0000925B0000}"/>
    <cellStyle name="Currency [0] 13643" xfId="23284" hidden="1" xr:uid="{00000000-0005-0000-0000-0000155B0000}"/>
    <cellStyle name="Currency [0] 13644" xfId="23358" hidden="1" xr:uid="{00000000-0005-0000-0000-00005F5B0000}"/>
    <cellStyle name="Currency [0] 13645" xfId="23314" hidden="1" xr:uid="{00000000-0005-0000-0000-0000335B0000}"/>
    <cellStyle name="Currency [0] 13646" xfId="23350" hidden="1" xr:uid="{00000000-0005-0000-0000-0000575B0000}"/>
    <cellStyle name="Currency [0] 13647" xfId="23354" hidden="1" xr:uid="{00000000-0005-0000-0000-00005B5B0000}"/>
    <cellStyle name="Currency [0] 13648" xfId="23415" hidden="1" xr:uid="{00000000-0005-0000-0000-0000985B0000}"/>
    <cellStyle name="Currency [0] 13649" xfId="22573" hidden="1" xr:uid="{00000000-0005-0000-0000-00004E580000}"/>
    <cellStyle name="Currency [0] 1365" xfId="1514" hidden="1" xr:uid="{00000000-0005-0000-0000-00000B060000}"/>
    <cellStyle name="Currency [0] 13650" xfId="23397" hidden="1" xr:uid="{00000000-0005-0000-0000-0000865B0000}"/>
    <cellStyle name="Currency [0] 13651" xfId="23420" hidden="1" xr:uid="{00000000-0005-0000-0000-00009D5B0000}"/>
    <cellStyle name="Currency [0] 13652" xfId="23422" hidden="1" xr:uid="{00000000-0005-0000-0000-00009F5B0000}"/>
    <cellStyle name="Currency [0] 13653" xfId="23278" hidden="1" xr:uid="{00000000-0005-0000-0000-00000F5B0000}"/>
    <cellStyle name="Currency [0] 13654" xfId="23377" hidden="1" xr:uid="{00000000-0005-0000-0000-0000725B0000}"/>
    <cellStyle name="Currency [0] 13655" xfId="23344" hidden="1" xr:uid="{00000000-0005-0000-0000-0000515B0000}"/>
    <cellStyle name="Currency [0] 13656" xfId="23362" hidden="1" xr:uid="{00000000-0005-0000-0000-0000635B0000}"/>
    <cellStyle name="Currency [0] 13657" xfId="23359" hidden="1" xr:uid="{00000000-0005-0000-0000-0000605B0000}"/>
    <cellStyle name="Currency [0] 13658" xfId="23426" hidden="1" xr:uid="{00000000-0005-0000-0000-0000A35B0000}"/>
    <cellStyle name="Currency [0] 13659" xfId="23311" hidden="1" xr:uid="{00000000-0005-0000-0000-0000305B0000}"/>
    <cellStyle name="Currency [0] 1366" xfId="1515" hidden="1" xr:uid="{00000000-0005-0000-0000-00000C060000}"/>
    <cellStyle name="Currency [0] 13660" xfId="23411" hidden="1" xr:uid="{00000000-0005-0000-0000-0000945B0000}"/>
    <cellStyle name="Currency [0] 13661" xfId="23433" hidden="1" xr:uid="{00000000-0005-0000-0000-0000AA5B0000}"/>
    <cellStyle name="Currency [0] 13662" xfId="23435" hidden="1" xr:uid="{00000000-0005-0000-0000-0000AC5B0000}"/>
    <cellStyle name="Currency [0] 13663" xfId="23363" hidden="1" xr:uid="{00000000-0005-0000-0000-0000645B0000}"/>
    <cellStyle name="Currency [0] 13664" xfId="23395" hidden="1" xr:uid="{00000000-0005-0000-0000-0000845B0000}"/>
    <cellStyle name="Currency [0] 13665" xfId="22525" hidden="1" xr:uid="{00000000-0005-0000-0000-00001E580000}"/>
    <cellStyle name="Currency [0] 13666" xfId="23381" hidden="1" xr:uid="{00000000-0005-0000-0000-0000765B0000}"/>
    <cellStyle name="Currency [0] 13667" xfId="23378" hidden="1" xr:uid="{00000000-0005-0000-0000-0000735B0000}"/>
    <cellStyle name="Currency [0] 13668" xfId="23439" hidden="1" xr:uid="{00000000-0005-0000-0000-0000B05B0000}"/>
    <cellStyle name="Currency [0] 13669" xfId="23274" hidden="1" xr:uid="{00000000-0005-0000-0000-00000B5B0000}"/>
    <cellStyle name="Currency [0] 1367" xfId="1552" hidden="1" xr:uid="{00000000-0005-0000-0000-000031060000}"/>
    <cellStyle name="Currency [0] 13670" xfId="23423" hidden="1" xr:uid="{00000000-0005-0000-0000-0000A05B0000}"/>
    <cellStyle name="Currency [0] 13671" xfId="23443" hidden="1" xr:uid="{00000000-0005-0000-0000-0000B45B0000}"/>
    <cellStyle name="Currency [0] 13672" xfId="23445" hidden="1" xr:uid="{00000000-0005-0000-0000-0000B65B0000}"/>
    <cellStyle name="Currency [0] 13673" xfId="23382" hidden="1" xr:uid="{00000000-0005-0000-0000-0000775B0000}"/>
    <cellStyle name="Currency [0] 13674" xfId="23410" hidden="1" xr:uid="{00000000-0005-0000-0000-0000935B0000}"/>
    <cellStyle name="Currency [0] 13675" xfId="23370" hidden="1" xr:uid="{00000000-0005-0000-0000-00006B5B0000}"/>
    <cellStyle name="Currency [0] 13676" xfId="23399" hidden="1" xr:uid="{00000000-0005-0000-0000-0000885B0000}"/>
    <cellStyle name="Currency [0] 13677" xfId="23396" hidden="1" xr:uid="{00000000-0005-0000-0000-0000855B0000}"/>
    <cellStyle name="Currency [0] 13678" xfId="23449" hidden="1" xr:uid="{00000000-0005-0000-0000-0000BA5B0000}"/>
    <cellStyle name="Currency [0] 13679" xfId="23277" hidden="1" xr:uid="{00000000-0005-0000-0000-00000E5B0000}"/>
    <cellStyle name="Currency [0] 1368" xfId="1469" hidden="1" xr:uid="{00000000-0005-0000-0000-0000DE050000}"/>
    <cellStyle name="Currency [0] 13680" xfId="23436" hidden="1" xr:uid="{00000000-0005-0000-0000-0000AD5B0000}"/>
    <cellStyle name="Currency [0] 13681" xfId="23453" hidden="1" xr:uid="{00000000-0005-0000-0000-0000BE5B0000}"/>
    <cellStyle name="Currency [0] 13682" xfId="23455" hidden="1" xr:uid="{00000000-0005-0000-0000-0000C05B0000}"/>
    <cellStyle name="Currency [0] 13683" xfId="23336" hidden="1" xr:uid="{00000000-0005-0000-0000-0000495B0000}"/>
    <cellStyle name="Currency [0] 13684" xfId="23372" hidden="1" xr:uid="{00000000-0005-0000-0000-00006D5B0000}"/>
    <cellStyle name="Currency [0] 13685" xfId="23441" hidden="1" xr:uid="{00000000-0005-0000-0000-0000B25B0000}"/>
    <cellStyle name="Currency [0] 13686" xfId="23429" hidden="1" xr:uid="{00000000-0005-0000-0000-0000A65B0000}"/>
    <cellStyle name="Currency [0] 13687" xfId="23446" hidden="1" xr:uid="{00000000-0005-0000-0000-0000B75B0000}"/>
    <cellStyle name="Currency [0] 13688" xfId="23457" hidden="1" xr:uid="{00000000-0005-0000-0000-0000C25B0000}"/>
    <cellStyle name="Currency [0] 13689" xfId="23305" hidden="1" xr:uid="{00000000-0005-0000-0000-00002A5B0000}"/>
    <cellStyle name="Currency [0] 1369" xfId="1542" hidden="1" xr:uid="{00000000-0005-0000-0000-000027060000}"/>
    <cellStyle name="Currency [0] 13690" xfId="23369" hidden="1" xr:uid="{00000000-0005-0000-0000-00006A5B0000}"/>
    <cellStyle name="Currency [0] 13691" xfId="23461" hidden="1" xr:uid="{00000000-0005-0000-0000-0000C65B0000}"/>
    <cellStyle name="Currency [0] 13692" xfId="23463" hidden="1" xr:uid="{00000000-0005-0000-0000-0000C85B0000}"/>
    <cellStyle name="Currency [0] 13693" xfId="23418" hidden="1" xr:uid="{00000000-0005-0000-0000-00009B5B0000}"/>
    <cellStyle name="Currency [0] 13694" xfId="23430" hidden="1" xr:uid="{00000000-0005-0000-0000-0000A75B0000}"/>
    <cellStyle name="Currency [0] 13695" xfId="23458" hidden="1" xr:uid="{00000000-0005-0000-0000-0000C35B0000}"/>
    <cellStyle name="Currency [0] 13696" xfId="23431" hidden="1" xr:uid="{00000000-0005-0000-0000-0000A85B0000}"/>
    <cellStyle name="Currency [0] 13697" xfId="23464" hidden="1" xr:uid="{00000000-0005-0000-0000-0000C95B0000}"/>
    <cellStyle name="Currency [0] 13698" xfId="23466" hidden="1" xr:uid="{00000000-0005-0000-0000-0000CB5B0000}"/>
    <cellStyle name="Currency [0] 13699" xfId="23459" hidden="1" xr:uid="{00000000-0005-0000-0000-0000C45B0000}"/>
    <cellStyle name="Currency [0] 137" xfId="239" hidden="1" xr:uid="{00000000-0005-0000-0000-000010010000}"/>
    <cellStyle name="Currency [0] 1370" xfId="1554" hidden="1" xr:uid="{00000000-0005-0000-0000-000033060000}"/>
    <cellStyle name="Currency [0] 13700" xfId="23405" hidden="1" xr:uid="{00000000-0005-0000-0000-00008E5B0000}"/>
    <cellStyle name="Currency [0] 13701" xfId="23468" hidden="1" xr:uid="{00000000-0005-0000-0000-0000CD5B0000}"/>
    <cellStyle name="Currency [0] 13702" xfId="23470" hidden="1" xr:uid="{00000000-0005-0000-0000-0000CF5B0000}"/>
    <cellStyle name="Currency [0] 13703" xfId="19884" hidden="1" xr:uid="{00000000-0005-0000-0000-0000CD4D0000}"/>
    <cellStyle name="Currency [0] 13704" xfId="19909" hidden="1" xr:uid="{00000000-0005-0000-0000-0000E64D0000}"/>
    <cellStyle name="Currency [0] 13705" xfId="22311" hidden="1" xr:uid="{00000000-0005-0000-0000-000048570000}"/>
    <cellStyle name="Currency [0] 13706" xfId="23475" hidden="1" xr:uid="{00000000-0005-0000-0000-0000D45B0000}"/>
    <cellStyle name="Currency [0] 13707" xfId="23477" hidden="1" xr:uid="{00000000-0005-0000-0000-0000D65B0000}"/>
    <cellStyle name="Currency [0] 13708" xfId="19898" hidden="1" xr:uid="{00000000-0005-0000-0000-0000DB4D0000}"/>
    <cellStyle name="Currency [0] 13709" xfId="23471" hidden="1" xr:uid="{00000000-0005-0000-0000-0000D05B0000}"/>
    <cellStyle name="Currency [0] 1371" xfId="1555" hidden="1" xr:uid="{00000000-0005-0000-0000-000034060000}"/>
    <cellStyle name="Currency [0] 13710" xfId="23479" hidden="1" xr:uid="{00000000-0005-0000-0000-0000D85B0000}"/>
    <cellStyle name="Currency [0] 13711" xfId="23481" hidden="1" xr:uid="{00000000-0005-0000-0000-0000DA5B0000}"/>
    <cellStyle name="Currency [0] 13712" xfId="19903" hidden="1" xr:uid="{00000000-0005-0000-0000-0000E04D0000}"/>
    <cellStyle name="Currency [0] 13713" xfId="19900" hidden="1" xr:uid="{00000000-0005-0000-0000-0000DD4D0000}"/>
    <cellStyle name="Currency [0] 13714" xfId="23492" hidden="1" xr:uid="{00000000-0005-0000-0000-0000E55B0000}"/>
    <cellStyle name="Currency [0] 13715" xfId="23501" hidden="1" xr:uid="{00000000-0005-0000-0000-0000EE5B0000}"/>
    <cellStyle name="Currency [0] 13716" xfId="23512" hidden="1" xr:uid="{00000000-0005-0000-0000-0000F95B0000}"/>
    <cellStyle name="Currency [0] 13717" xfId="23518" hidden="1" xr:uid="{00000000-0005-0000-0000-0000FF5B0000}"/>
    <cellStyle name="Currency [0] 13718" xfId="23490" hidden="1" xr:uid="{00000000-0005-0000-0000-0000E35B0000}"/>
    <cellStyle name="Currency [0] 13719" xfId="23508" hidden="1" xr:uid="{00000000-0005-0000-0000-0000F55B0000}"/>
    <cellStyle name="Currency [0] 1372" xfId="1493" hidden="1" xr:uid="{00000000-0005-0000-0000-0000F6050000}"/>
    <cellStyle name="Currency [0] 13720" xfId="23530" hidden="1" xr:uid="{00000000-0005-0000-0000-00000B5C0000}"/>
    <cellStyle name="Currency [0] 13721" xfId="23532" hidden="1" xr:uid="{00000000-0005-0000-0000-00000D5C0000}"/>
    <cellStyle name="Currency [0] 13722" xfId="19928" hidden="1" xr:uid="{00000000-0005-0000-0000-0000F94D0000}"/>
    <cellStyle name="Currency [0] 13723" xfId="19946" hidden="1" xr:uid="{00000000-0005-0000-0000-00000B4E0000}"/>
    <cellStyle name="Currency [0] 13724" xfId="23504" hidden="1" xr:uid="{00000000-0005-0000-0000-0000F15B0000}"/>
    <cellStyle name="Currency [0] 13725" xfId="19979" hidden="1" xr:uid="{00000000-0005-0000-0000-00002C4E0000}"/>
    <cellStyle name="Currency [0] 13726" xfId="23493" hidden="1" xr:uid="{00000000-0005-0000-0000-0000E65B0000}"/>
    <cellStyle name="Currency [0] 13727" xfId="23537" hidden="1" xr:uid="{00000000-0005-0000-0000-0000125C0000}"/>
    <cellStyle name="Currency [0] 13728" xfId="23505" hidden="1" xr:uid="{00000000-0005-0000-0000-0000F25B0000}"/>
    <cellStyle name="Currency [0] 13729" xfId="23513" hidden="1" xr:uid="{00000000-0005-0000-0000-0000FA5B0000}"/>
    <cellStyle name="Currency [0] 1373" xfId="1529" hidden="1" xr:uid="{00000000-0005-0000-0000-00001A060000}"/>
    <cellStyle name="Currency [0] 13730" xfId="23549" hidden="1" xr:uid="{00000000-0005-0000-0000-00001E5C0000}"/>
    <cellStyle name="Currency [0] 13731" xfId="23551" hidden="1" xr:uid="{00000000-0005-0000-0000-0000205C0000}"/>
    <cellStyle name="Currency [0] 13732" xfId="23507" hidden="1" xr:uid="{00000000-0005-0000-0000-0000F45B0000}"/>
    <cellStyle name="Currency [0] 13733" xfId="23520" hidden="1" xr:uid="{00000000-0005-0000-0000-0000015C0000}"/>
    <cellStyle name="Currency [0] 13734" xfId="23525" hidden="1" xr:uid="{00000000-0005-0000-0000-0000065C0000}"/>
    <cellStyle name="Currency [0] 13735" xfId="23519" hidden="1" xr:uid="{00000000-0005-0000-0000-0000005C0000}"/>
    <cellStyle name="Currency [0] 13736" xfId="23567" hidden="1" xr:uid="{00000000-0005-0000-0000-0000305C0000}"/>
    <cellStyle name="Currency [0] 13737" xfId="23575" hidden="1" xr:uid="{00000000-0005-0000-0000-0000385C0000}"/>
    <cellStyle name="Currency [0] 13738" xfId="23503" hidden="1" xr:uid="{00000000-0005-0000-0000-0000F05B0000}"/>
    <cellStyle name="Currency [0] 13739" xfId="23561" hidden="1" xr:uid="{00000000-0005-0000-0000-00002A5C0000}"/>
    <cellStyle name="Currency [0] 1374" xfId="1509" hidden="1" xr:uid="{00000000-0005-0000-0000-000006060000}"/>
    <cellStyle name="Currency [0] 13740" xfId="23584" hidden="1" xr:uid="{00000000-0005-0000-0000-0000415C0000}"/>
    <cellStyle name="Currency [0] 13741" xfId="23586" hidden="1" xr:uid="{00000000-0005-0000-0000-0000435C0000}"/>
    <cellStyle name="Currency [0] 13742" xfId="23486" hidden="1" xr:uid="{00000000-0005-0000-0000-0000DF5B0000}"/>
    <cellStyle name="Currency [0] 13743" xfId="23496" hidden="1" xr:uid="{00000000-0005-0000-0000-0000E95B0000}"/>
    <cellStyle name="Currency [0] 13744" xfId="23558" hidden="1" xr:uid="{00000000-0005-0000-0000-0000275C0000}"/>
    <cellStyle name="Currency [0] 13745" xfId="23523" hidden="1" xr:uid="{00000000-0005-0000-0000-0000045C0000}"/>
    <cellStyle name="Currency [0] 13746" xfId="23473" hidden="1" xr:uid="{00000000-0005-0000-0000-0000D25B0000}"/>
    <cellStyle name="Currency [0] 13747" xfId="23594" hidden="1" xr:uid="{00000000-0005-0000-0000-00004B5C0000}"/>
    <cellStyle name="Currency [0] 13748" xfId="23559" hidden="1" xr:uid="{00000000-0005-0000-0000-0000285C0000}"/>
    <cellStyle name="Currency [0] 13749" xfId="23570" hidden="1" xr:uid="{00000000-0005-0000-0000-0000335C0000}"/>
    <cellStyle name="Currency [0] 1375" xfId="1525" hidden="1" xr:uid="{00000000-0005-0000-0000-000016060000}"/>
    <cellStyle name="Currency [0] 13750" xfId="23602" hidden="1" xr:uid="{00000000-0005-0000-0000-0000535C0000}"/>
    <cellStyle name="Currency [0] 13751" xfId="23604" hidden="1" xr:uid="{00000000-0005-0000-0000-0000555C0000}"/>
    <cellStyle name="Currency [0] 13752" xfId="23556" hidden="1" xr:uid="{00000000-0005-0000-0000-0000255C0000}"/>
    <cellStyle name="Currency [0] 13753" xfId="23555" hidden="1" xr:uid="{00000000-0005-0000-0000-0000245C0000}"/>
    <cellStyle name="Currency [0] 13754" xfId="23545" hidden="1" xr:uid="{00000000-0005-0000-0000-00001A5C0000}"/>
    <cellStyle name="Currency [0] 13755" xfId="23541" hidden="1" xr:uid="{00000000-0005-0000-0000-0000165C0000}"/>
    <cellStyle name="Currency [0] 13756" xfId="23543" hidden="1" xr:uid="{00000000-0005-0000-0000-0000185C0000}"/>
    <cellStyle name="Currency [0] 13757" xfId="23611" hidden="1" xr:uid="{00000000-0005-0000-0000-00005C5C0000}"/>
    <cellStyle name="Currency [0] 13758" xfId="21139" hidden="1" xr:uid="{00000000-0005-0000-0000-0000B4520000}"/>
    <cellStyle name="Currency [0] 13759" xfId="23589" hidden="1" xr:uid="{00000000-0005-0000-0000-0000465C0000}"/>
    <cellStyle name="Currency [0] 1376" xfId="1527" hidden="1" xr:uid="{00000000-0005-0000-0000-000018060000}"/>
    <cellStyle name="Currency [0] 13760" xfId="23617" hidden="1" xr:uid="{00000000-0005-0000-0000-0000625C0000}"/>
    <cellStyle name="Currency [0] 13761" xfId="23619" hidden="1" xr:uid="{00000000-0005-0000-0000-0000645C0000}"/>
    <cellStyle name="Currency [0] 13762" xfId="23494" hidden="1" xr:uid="{00000000-0005-0000-0000-0000E75B0000}"/>
    <cellStyle name="Currency [0] 13763" xfId="23568" hidden="1" xr:uid="{00000000-0005-0000-0000-0000315C0000}"/>
    <cellStyle name="Currency [0] 13764" xfId="23524" hidden="1" xr:uid="{00000000-0005-0000-0000-0000055C0000}"/>
    <cellStyle name="Currency [0] 13765" xfId="23560" hidden="1" xr:uid="{00000000-0005-0000-0000-0000295C0000}"/>
    <cellStyle name="Currency [0] 13766" xfId="23564" hidden="1" xr:uid="{00000000-0005-0000-0000-00002D5C0000}"/>
    <cellStyle name="Currency [0] 13767" xfId="23625" hidden="1" xr:uid="{00000000-0005-0000-0000-00006A5C0000}"/>
    <cellStyle name="Currency [0] 13768" xfId="19948" hidden="1" xr:uid="{00000000-0005-0000-0000-00000D4E0000}"/>
    <cellStyle name="Currency [0] 13769" xfId="23607" hidden="1" xr:uid="{00000000-0005-0000-0000-0000585C0000}"/>
    <cellStyle name="Currency [0] 1377" xfId="1558" hidden="1" xr:uid="{00000000-0005-0000-0000-000037060000}"/>
    <cellStyle name="Currency [0] 13770" xfId="23630" hidden="1" xr:uid="{00000000-0005-0000-0000-00006F5C0000}"/>
    <cellStyle name="Currency [0] 13771" xfId="23632" hidden="1" xr:uid="{00000000-0005-0000-0000-0000715C0000}"/>
    <cellStyle name="Currency [0] 13772" xfId="23488" hidden="1" xr:uid="{00000000-0005-0000-0000-0000E15B0000}"/>
    <cellStyle name="Currency [0] 13773" xfId="23587" hidden="1" xr:uid="{00000000-0005-0000-0000-0000445C0000}"/>
    <cellStyle name="Currency [0] 13774" xfId="23554" hidden="1" xr:uid="{00000000-0005-0000-0000-0000235C0000}"/>
    <cellStyle name="Currency [0] 13775" xfId="23572" hidden="1" xr:uid="{00000000-0005-0000-0000-0000355C0000}"/>
    <cellStyle name="Currency [0] 13776" xfId="23569" hidden="1" xr:uid="{00000000-0005-0000-0000-0000325C0000}"/>
    <cellStyle name="Currency [0] 13777" xfId="23636" hidden="1" xr:uid="{00000000-0005-0000-0000-0000755C0000}"/>
    <cellStyle name="Currency [0] 13778" xfId="23521" hidden="1" xr:uid="{00000000-0005-0000-0000-0000025C0000}"/>
    <cellStyle name="Currency [0] 13779" xfId="23621" hidden="1" xr:uid="{00000000-0005-0000-0000-0000665C0000}"/>
    <cellStyle name="Currency [0] 1378" xfId="1467" hidden="1" xr:uid="{00000000-0005-0000-0000-0000DC050000}"/>
    <cellStyle name="Currency [0] 13780" xfId="23643" hidden="1" xr:uid="{00000000-0005-0000-0000-00007C5C0000}"/>
    <cellStyle name="Currency [0] 13781" xfId="23645" hidden="1" xr:uid="{00000000-0005-0000-0000-00007E5C0000}"/>
    <cellStyle name="Currency [0] 13782" xfId="23573" hidden="1" xr:uid="{00000000-0005-0000-0000-0000365C0000}"/>
    <cellStyle name="Currency [0] 13783" xfId="23605" hidden="1" xr:uid="{00000000-0005-0000-0000-0000565C0000}"/>
    <cellStyle name="Currency [0] 13784" xfId="19918" hidden="1" xr:uid="{00000000-0005-0000-0000-0000EF4D0000}"/>
    <cellStyle name="Currency [0] 13785" xfId="23591" hidden="1" xr:uid="{00000000-0005-0000-0000-0000485C0000}"/>
    <cellStyle name="Currency [0] 13786" xfId="23588" hidden="1" xr:uid="{00000000-0005-0000-0000-0000455C0000}"/>
    <cellStyle name="Currency [0] 13787" xfId="23649" hidden="1" xr:uid="{00000000-0005-0000-0000-0000825C0000}"/>
    <cellStyle name="Currency [0] 13788" xfId="23484" hidden="1" xr:uid="{00000000-0005-0000-0000-0000DD5B0000}"/>
    <cellStyle name="Currency [0] 13789" xfId="23633" hidden="1" xr:uid="{00000000-0005-0000-0000-0000725C0000}"/>
    <cellStyle name="Currency [0] 1379" xfId="1550" hidden="1" xr:uid="{00000000-0005-0000-0000-00002F060000}"/>
    <cellStyle name="Currency [0] 13790" xfId="23653" hidden="1" xr:uid="{00000000-0005-0000-0000-0000865C0000}"/>
    <cellStyle name="Currency [0] 13791" xfId="23655" hidden="1" xr:uid="{00000000-0005-0000-0000-0000885C0000}"/>
    <cellStyle name="Currency [0] 13792" xfId="23592" hidden="1" xr:uid="{00000000-0005-0000-0000-0000495C0000}"/>
    <cellStyle name="Currency [0] 13793" xfId="23620" hidden="1" xr:uid="{00000000-0005-0000-0000-0000655C0000}"/>
    <cellStyle name="Currency [0] 13794" xfId="23580" hidden="1" xr:uid="{00000000-0005-0000-0000-00003D5C0000}"/>
    <cellStyle name="Currency [0] 13795" xfId="23609" hidden="1" xr:uid="{00000000-0005-0000-0000-00005A5C0000}"/>
    <cellStyle name="Currency [0] 13796" xfId="23606" hidden="1" xr:uid="{00000000-0005-0000-0000-0000575C0000}"/>
    <cellStyle name="Currency [0] 13797" xfId="23659" hidden="1" xr:uid="{00000000-0005-0000-0000-00008C5C0000}"/>
    <cellStyle name="Currency [0] 13798" xfId="23487" hidden="1" xr:uid="{00000000-0005-0000-0000-0000E05B0000}"/>
    <cellStyle name="Currency [0] 13799" xfId="23646" hidden="1" xr:uid="{00000000-0005-0000-0000-00007F5C0000}"/>
    <cellStyle name="Currency [0] 138" xfId="250" hidden="1" xr:uid="{00000000-0005-0000-0000-00001B010000}"/>
    <cellStyle name="Currency [0] 1380" xfId="1560" hidden="1" xr:uid="{00000000-0005-0000-0000-000039060000}"/>
    <cellStyle name="Currency [0] 13800" xfId="23663" hidden="1" xr:uid="{00000000-0005-0000-0000-0000905C0000}"/>
    <cellStyle name="Currency [0] 13801" xfId="23665" hidden="1" xr:uid="{00000000-0005-0000-0000-0000925C0000}"/>
    <cellStyle name="Currency [0] 13802" xfId="23546" hidden="1" xr:uid="{00000000-0005-0000-0000-00001B5C0000}"/>
    <cellStyle name="Currency [0] 13803" xfId="23582" hidden="1" xr:uid="{00000000-0005-0000-0000-00003F5C0000}"/>
    <cellStyle name="Currency [0] 13804" xfId="23651" hidden="1" xr:uid="{00000000-0005-0000-0000-0000845C0000}"/>
    <cellStyle name="Currency [0] 13805" xfId="23639" hidden="1" xr:uid="{00000000-0005-0000-0000-0000785C0000}"/>
    <cellStyle name="Currency [0] 13806" xfId="23656" hidden="1" xr:uid="{00000000-0005-0000-0000-0000895C0000}"/>
    <cellStyle name="Currency [0] 13807" xfId="23667" hidden="1" xr:uid="{00000000-0005-0000-0000-0000945C0000}"/>
    <cellStyle name="Currency [0] 13808" xfId="23515" hidden="1" xr:uid="{00000000-0005-0000-0000-0000FC5B0000}"/>
    <cellStyle name="Currency [0] 13809" xfId="23579" hidden="1" xr:uid="{00000000-0005-0000-0000-00003C5C0000}"/>
    <cellStyle name="Currency [0] 1381" xfId="1561" hidden="1" xr:uid="{00000000-0005-0000-0000-00003A060000}"/>
    <cellStyle name="Currency [0] 13810" xfId="23671" hidden="1" xr:uid="{00000000-0005-0000-0000-0000985C0000}"/>
    <cellStyle name="Currency [0] 13811" xfId="23673" hidden="1" xr:uid="{00000000-0005-0000-0000-00009A5C0000}"/>
    <cellStyle name="Currency [0] 13812" xfId="23628" hidden="1" xr:uid="{00000000-0005-0000-0000-00006D5C0000}"/>
    <cellStyle name="Currency [0] 13813" xfId="23640" hidden="1" xr:uid="{00000000-0005-0000-0000-0000795C0000}"/>
    <cellStyle name="Currency [0] 13814" xfId="23668" hidden="1" xr:uid="{00000000-0005-0000-0000-0000955C0000}"/>
    <cellStyle name="Currency [0] 13815" xfId="23641" hidden="1" xr:uid="{00000000-0005-0000-0000-00007A5C0000}"/>
    <cellStyle name="Currency [0] 13816" xfId="23674" hidden="1" xr:uid="{00000000-0005-0000-0000-00009B5C0000}"/>
    <cellStyle name="Currency [0] 13817" xfId="23676" hidden="1" xr:uid="{00000000-0005-0000-0000-00009D5C0000}"/>
    <cellStyle name="Currency [0] 13818" xfId="23669" hidden="1" xr:uid="{00000000-0005-0000-0000-0000965C0000}"/>
    <cellStyle name="Currency [0] 13819" xfId="23615" hidden="1" xr:uid="{00000000-0005-0000-0000-0000605C0000}"/>
    <cellStyle name="Currency [0] 1382" xfId="1489" hidden="1" xr:uid="{00000000-0005-0000-0000-0000F2050000}"/>
    <cellStyle name="Currency [0] 13820" xfId="23678" hidden="1" xr:uid="{00000000-0005-0000-0000-00009F5C0000}"/>
    <cellStyle name="Currency [0] 13821" xfId="23680" hidden="1" xr:uid="{00000000-0005-0000-0000-0000A15C0000}"/>
    <cellStyle name="Currency [0] 13822" xfId="23737" hidden="1" xr:uid="{00000000-0005-0000-0000-0000DA5C0000}"/>
    <cellStyle name="Currency [0] 13823" xfId="23756" hidden="1" xr:uid="{00000000-0005-0000-0000-0000ED5C0000}"/>
    <cellStyle name="Currency [0] 13824" xfId="23763" hidden="1" xr:uid="{00000000-0005-0000-0000-0000F45C0000}"/>
    <cellStyle name="Currency [0] 13825" xfId="23770" hidden="1" xr:uid="{00000000-0005-0000-0000-0000FB5C0000}"/>
    <cellStyle name="Currency [0] 13826" xfId="23775" hidden="1" xr:uid="{00000000-0005-0000-0000-0000005D0000}"/>
    <cellStyle name="Currency [0] 13827" xfId="23754" hidden="1" xr:uid="{00000000-0005-0000-0000-0000EB5C0000}"/>
    <cellStyle name="Currency [0] 13828" xfId="23765" hidden="1" xr:uid="{00000000-0005-0000-0000-0000F65C0000}"/>
    <cellStyle name="Currency [0] 13829" xfId="23779" hidden="1" xr:uid="{00000000-0005-0000-0000-0000045D0000}"/>
    <cellStyle name="Currency [0] 1383" xfId="1540" hidden="1" xr:uid="{00000000-0005-0000-0000-000025060000}"/>
    <cellStyle name="Currency [0] 13830" xfId="23781" hidden="1" xr:uid="{00000000-0005-0000-0000-0000065D0000}"/>
    <cellStyle name="Currency [0] 13831" xfId="23764" hidden="1" xr:uid="{00000000-0005-0000-0000-0000F55C0000}"/>
    <cellStyle name="Currency [0] 13832" xfId="23738" hidden="1" xr:uid="{00000000-0005-0000-0000-0000DB5C0000}"/>
    <cellStyle name="Currency [0] 13833" xfId="23792" hidden="1" xr:uid="{00000000-0005-0000-0000-0000115D0000}"/>
    <cellStyle name="Currency [0] 13834" xfId="23801" hidden="1" xr:uid="{00000000-0005-0000-0000-00001A5D0000}"/>
    <cellStyle name="Currency [0] 13835" xfId="23812" hidden="1" xr:uid="{00000000-0005-0000-0000-0000255D0000}"/>
    <cellStyle name="Currency [0] 13836" xfId="23818" hidden="1" xr:uid="{00000000-0005-0000-0000-00002B5D0000}"/>
    <cellStyle name="Currency [0] 13837" xfId="23790" hidden="1" xr:uid="{00000000-0005-0000-0000-00000F5D0000}"/>
    <cellStyle name="Currency [0] 13838" xfId="23808" hidden="1" xr:uid="{00000000-0005-0000-0000-0000215D0000}"/>
    <cellStyle name="Currency [0] 13839" xfId="23830" hidden="1" xr:uid="{00000000-0005-0000-0000-0000375D0000}"/>
    <cellStyle name="Currency [0] 1384" xfId="1520" hidden="1" xr:uid="{00000000-0005-0000-0000-000011060000}"/>
    <cellStyle name="Currency [0] 13840" xfId="23832" hidden="1" xr:uid="{00000000-0005-0000-0000-0000395D0000}"/>
    <cellStyle name="Currency [0] 13841" xfId="23760" hidden="1" xr:uid="{00000000-0005-0000-0000-0000F15C0000}"/>
    <cellStyle name="Currency [0] 13842" xfId="23744" hidden="1" xr:uid="{00000000-0005-0000-0000-0000E15C0000}"/>
    <cellStyle name="Currency [0] 13843" xfId="23804" hidden="1" xr:uid="{00000000-0005-0000-0000-00001D5D0000}"/>
    <cellStyle name="Currency [0] 13844" xfId="23749" hidden="1" xr:uid="{00000000-0005-0000-0000-0000E65C0000}"/>
    <cellStyle name="Currency [0] 13845" xfId="23793" hidden="1" xr:uid="{00000000-0005-0000-0000-0000125D0000}"/>
    <cellStyle name="Currency [0] 13846" xfId="23837" hidden="1" xr:uid="{00000000-0005-0000-0000-00003E5D0000}"/>
    <cellStyle name="Currency [0] 13847" xfId="23805" hidden="1" xr:uid="{00000000-0005-0000-0000-00001E5D0000}"/>
    <cellStyle name="Currency [0] 13848" xfId="23813" hidden="1" xr:uid="{00000000-0005-0000-0000-0000265D0000}"/>
    <cellStyle name="Currency [0] 13849" xfId="23849" hidden="1" xr:uid="{00000000-0005-0000-0000-00004A5D0000}"/>
    <cellStyle name="Currency [0] 1385" xfId="1532" hidden="1" xr:uid="{00000000-0005-0000-0000-00001D060000}"/>
    <cellStyle name="Currency [0] 13850" xfId="23851" hidden="1" xr:uid="{00000000-0005-0000-0000-00004C5D0000}"/>
    <cellStyle name="Currency [0] 13851" xfId="23807" hidden="1" xr:uid="{00000000-0005-0000-0000-0000205D0000}"/>
    <cellStyle name="Currency [0] 13852" xfId="23820" hidden="1" xr:uid="{00000000-0005-0000-0000-00002D5D0000}"/>
    <cellStyle name="Currency [0] 13853" xfId="23825" hidden="1" xr:uid="{00000000-0005-0000-0000-0000325D0000}"/>
    <cellStyle name="Currency [0] 13854" xfId="23819" hidden="1" xr:uid="{00000000-0005-0000-0000-00002C5D0000}"/>
    <cellStyle name="Currency [0] 13855" xfId="23867" hidden="1" xr:uid="{00000000-0005-0000-0000-00005C5D0000}"/>
    <cellStyle name="Currency [0] 13856" xfId="23875" hidden="1" xr:uid="{00000000-0005-0000-0000-0000645D0000}"/>
    <cellStyle name="Currency [0] 13857" xfId="23803" hidden="1" xr:uid="{00000000-0005-0000-0000-00001C5D0000}"/>
    <cellStyle name="Currency [0] 13858" xfId="23861" hidden="1" xr:uid="{00000000-0005-0000-0000-0000565D0000}"/>
    <cellStyle name="Currency [0] 13859" xfId="23884" hidden="1" xr:uid="{00000000-0005-0000-0000-00006D5D0000}"/>
    <cellStyle name="Currency [0] 1386" xfId="1530" hidden="1" xr:uid="{00000000-0005-0000-0000-00001B060000}"/>
    <cellStyle name="Currency [0] 13860" xfId="23886" hidden="1" xr:uid="{00000000-0005-0000-0000-00006F5D0000}"/>
    <cellStyle name="Currency [0] 13861" xfId="23786" hidden="1" xr:uid="{00000000-0005-0000-0000-00000B5D0000}"/>
    <cellStyle name="Currency [0] 13862" xfId="23796" hidden="1" xr:uid="{00000000-0005-0000-0000-0000155D0000}"/>
    <cellStyle name="Currency [0] 13863" xfId="23858" hidden="1" xr:uid="{00000000-0005-0000-0000-0000535D0000}"/>
    <cellStyle name="Currency [0] 13864" xfId="23823" hidden="1" xr:uid="{00000000-0005-0000-0000-0000305D0000}"/>
    <cellStyle name="Currency [0] 13865" xfId="23768" hidden="1" xr:uid="{00000000-0005-0000-0000-0000F95C0000}"/>
    <cellStyle name="Currency [0] 13866" xfId="23894" hidden="1" xr:uid="{00000000-0005-0000-0000-0000775D0000}"/>
    <cellStyle name="Currency [0] 13867" xfId="23859" hidden="1" xr:uid="{00000000-0005-0000-0000-0000545D0000}"/>
    <cellStyle name="Currency [0] 13868" xfId="23870" hidden="1" xr:uid="{00000000-0005-0000-0000-00005F5D0000}"/>
    <cellStyle name="Currency [0] 13869" xfId="23902" hidden="1" xr:uid="{00000000-0005-0000-0000-00007F5D0000}"/>
    <cellStyle name="Currency [0] 1387" xfId="1563" hidden="1" xr:uid="{00000000-0005-0000-0000-00003C060000}"/>
    <cellStyle name="Currency [0] 13870" xfId="23904" hidden="1" xr:uid="{00000000-0005-0000-0000-0000815D0000}"/>
    <cellStyle name="Currency [0] 13871" xfId="23856" hidden="1" xr:uid="{00000000-0005-0000-0000-0000515D0000}"/>
    <cellStyle name="Currency [0] 13872" xfId="23855" hidden="1" xr:uid="{00000000-0005-0000-0000-0000505D0000}"/>
    <cellStyle name="Currency [0] 13873" xfId="23845" hidden="1" xr:uid="{00000000-0005-0000-0000-0000465D0000}"/>
    <cellStyle name="Currency [0] 13874" xfId="23841" hidden="1" xr:uid="{00000000-0005-0000-0000-0000425D0000}"/>
    <cellStyle name="Currency [0] 13875" xfId="23843" hidden="1" xr:uid="{00000000-0005-0000-0000-0000445D0000}"/>
    <cellStyle name="Currency [0] 13876" xfId="23911" hidden="1" xr:uid="{00000000-0005-0000-0000-0000885D0000}"/>
    <cellStyle name="Currency [0] 13877" xfId="23746" hidden="1" xr:uid="{00000000-0005-0000-0000-0000E35C0000}"/>
    <cellStyle name="Currency [0] 13878" xfId="23889" hidden="1" xr:uid="{00000000-0005-0000-0000-0000725D0000}"/>
    <cellStyle name="Currency [0] 13879" xfId="23917" hidden="1" xr:uid="{00000000-0005-0000-0000-00008E5D0000}"/>
    <cellStyle name="Currency [0] 1388" xfId="1507" hidden="1" xr:uid="{00000000-0005-0000-0000-000004060000}"/>
    <cellStyle name="Currency [0] 13880" xfId="23919" hidden="1" xr:uid="{00000000-0005-0000-0000-0000905D0000}"/>
    <cellStyle name="Currency [0] 13881" xfId="23794" hidden="1" xr:uid="{00000000-0005-0000-0000-0000135D0000}"/>
    <cellStyle name="Currency [0] 13882" xfId="23868" hidden="1" xr:uid="{00000000-0005-0000-0000-00005D5D0000}"/>
    <cellStyle name="Currency [0] 13883" xfId="23824" hidden="1" xr:uid="{00000000-0005-0000-0000-0000315D0000}"/>
    <cellStyle name="Currency [0] 13884" xfId="23860" hidden="1" xr:uid="{00000000-0005-0000-0000-0000555D0000}"/>
    <cellStyle name="Currency [0] 13885" xfId="23864" hidden="1" xr:uid="{00000000-0005-0000-0000-0000595D0000}"/>
    <cellStyle name="Currency [0] 13886" xfId="23925" hidden="1" xr:uid="{00000000-0005-0000-0000-0000965D0000}"/>
    <cellStyle name="Currency [0] 13887" xfId="23741" hidden="1" xr:uid="{00000000-0005-0000-0000-0000DE5C0000}"/>
    <cellStyle name="Currency [0] 13888" xfId="23907" hidden="1" xr:uid="{00000000-0005-0000-0000-0000845D0000}"/>
    <cellStyle name="Currency [0] 13889" xfId="23930" hidden="1" xr:uid="{00000000-0005-0000-0000-00009B5D0000}"/>
    <cellStyle name="Currency [0] 1389" xfId="1557" hidden="1" xr:uid="{00000000-0005-0000-0000-000036060000}"/>
    <cellStyle name="Currency [0] 13890" xfId="23932" hidden="1" xr:uid="{00000000-0005-0000-0000-00009D5D0000}"/>
    <cellStyle name="Currency [0] 13891" xfId="23788" hidden="1" xr:uid="{00000000-0005-0000-0000-00000D5D0000}"/>
    <cellStyle name="Currency [0] 13892" xfId="23887" hidden="1" xr:uid="{00000000-0005-0000-0000-0000705D0000}"/>
    <cellStyle name="Currency [0] 13893" xfId="23854" hidden="1" xr:uid="{00000000-0005-0000-0000-00004F5D0000}"/>
    <cellStyle name="Currency [0] 13894" xfId="23872" hidden="1" xr:uid="{00000000-0005-0000-0000-0000615D0000}"/>
    <cellStyle name="Currency [0] 13895" xfId="23869" hidden="1" xr:uid="{00000000-0005-0000-0000-00005E5D0000}"/>
    <cellStyle name="Currency [0] 13896" xfId="23936" hidden="1" xr:uid="{00000000-0005-0000-0000-0000A15D0000}"/>
    <cellStyle name="Currency [0] 13897" xfId="23821" hidden="1" xr:uid="{00000000-0005-0000-0000-00002E5D0000}"/>
    <cellStyle name="Currency [0] 13898" xfId="23921" hidden="1" xr:uid="{00000000-0005-0000-0000-0000925D0000}"/>
    <cellStyle name="Currency [0] 13899" xfId="23943" hidden="1" xr:uid="{00000000-0005-0000-0000-0000A85D0000}"/>
    <cellStyle name="Currency [0] 139" xfId="251" hidden="1" xr:uid="{00000000-0005-0000-0000-00001C010000}"/>
    <cellStyle name="Currency [0] 1390" xfId="1567" hidden="1" xr:uid="{00000000-0005-0000-0000-000040060000}"/>
    <cellStyle name="Currency [0] 13900" xfId="23945" hidden="1" xr:uid="{00000000-0005-0000-0000-0000AA5D0000}"/>
    <cellStyle name="Currency [0] 13901" xfId="23873" hidden="1" xr:uid="{00000000-0005-0000-0000-0000625D0000}"/>
    <cellStyle name="Currency [0] 13902" xfId="23905" hidden="1" xr:uid="{00000000-0005-0000-0000-0000825D0000}"/>
    <cellStyle name="Currency [0] 13903" xfId="23757" hidden="1" xr:uid="{00000000-0005-0000-0000-0000EE5C0000}"/>
    <cellStyle name="Currency [0] 13904" xfId="23891" hidden="1" xr:uid="{00000000-0005-0000-0000-0000745D0000}"/>
    <cellStyle name="Currency [0] 13905" xfId="23888" hidden="1" xr:uid="{00000000-0005-0000-0000-0000715D0000}"/>
    <cellStyle name="Currency [0] 13906" xfId="23949" hidden="1" xr:uid="{00000000-0005-0000-0000-0000AE5D0000}"/>
    <cellStyle name="Currency [0] 13907" xfId="23784" hidden="1" xr:uid="{00000000-0005-0000-0000-0000095D0000}"/>
    <cellStyle name="Currency [0] 13908" xfId="23933" hidden="1" xr:uid="{00000000-0005-0000-0000-00009E5D0000}"/>
    <cellStyle name="Currency [0] 13909" xfId="23953" hidden="1" xr:uid="{00000000-0005-0000-0000-0000B25D0000}"/>
    <cellStyle name="Currency [0] 1391" xfId="1568" hidden="1" xr:uid="{00000000-0005-0000-0000-000041060000}"/>
    <cellStyle name="Currency [0] 13910" xfId="23955" hidden="1" xr:uid="{00000000-0005-0000-0000-0000B45D0000}"/>
    <cellStyle name="Currency [0] 13911" xfId="23892" hidden="1" xr:uid="{00000000-0005-0000-0000-0000755D0000}"/>
    <cellStyle name="Currency [0] 13912" xfId="23920" hidden="1" xr:uid="{00000000-0005-0000-0000-0000915D0000}"/>
    <cellStyle name="Currency [0] 13913" xfId="23880" hidden="1" xr:uid="{00000000-0005-0000-0000-0000695D0000}"/>
    <cellStyle name="Currency [0] 13914" xfId="23909" hidden="1" xr:uid="{00000000-0005-0000-0000-0000865D0000}"/>
    <cellStyle name="Currency [0] 13915" xfId="23906" hidden="1" xr:uid="{00000000-0005-0000-0000-0000835D0000}"/>
    <cellStyle name="Currency [0] 13916" xfId="23959" hidden="1" xr:uid="{00000000-0005-0000-0000-0000B85D0000}"/>
    <cellStyle name="Currency [0] 13917" xfId="23787" hidden="1" xr:uid="{00000000-0005-0000-0000-00000C5D0000}"/>
    <cellStyle name="Currency [0] 13918" xfId="23946" hidden="1" xr:uid="{00000000-0005-0000-0000-0000AB5D0000}"/>
    <cellStyle name="Currency [0] 13919" xfId="23963" hidden="1" xr:uid="{00000000-0005-0000-0000-0000BC5D0000}"/>
    <cellStyle name="Currency [0] 1392" xfId="1533" hidden="1" xr:uid="{00000000-0005-0000-0000-00001E060000}"/>
    <cellStyle name="Currency [0] 13920" xfId="23965" hidden="1" xr:uid="{00000000-0005-0000-0000-0000BE5D0000}"/>
    <cellStyle name="Currency [0] 13921" xfId="23846" hidden="1" xr:uid="{00000000-0005-0000-0000-0000475D0000}"/>
    <cellStyle name="Currency [0] 13922" xfId="23882" hidden="1" xr:uid="{00000000-0005-0000-0000-00006B5D0000}"/>
    <cellStyle name="Currency [0] 13923" xfId="23951" hidden="1" xr:uid="{00000000-0005-0000-0000-0000B05D0000}"/>
    <cellStyle name="Currency [0] 13924" xfId="23939" hidden="1" xr:uid="{00000000-0005-0000-0000-0000A45D0000}"/>
    <cellStyle name="Currency [0] 13925" xfId="23956" hidden="1" xr:uid="{00000000-0005-0000-0000-0000B55D0000}"/>
    <cellStyle name="Currency [0] 13926" xfId="23967" hidden="1" xr:uid="{00000000-0005-0000-0000-0000C05D0000}"/>
    <cellStyle name="Currency [0] 13927" xfId="23815" hidden="1" xr:uid="{00000000-0005-0000-0000-0000285D0000}"/>
    <cellStyle name="Currency [0] 13928" xfId="23879" hidden="1" xr:uid="{00000000-0005-0000-0000-0000685D0000}"/>
    <cellStyle name="Currency [0] 13929" xfId="23971" hidden="1" xr:uid="{00000000-0005-0000-0000-0000C45D0000}"/>
    <cellStyle name="Currency [0] 1393" xfId="1548" hidden="1" xr:uid="{00000000-0005-0000-0000-00002D060000}"/>
    <cellStyle name="Currency [0] 13930" xfId="23973" hidden="1" xr:uid="{00000000-0005-0000-0000-0000C65D0000}"/>
    <cellStyle name="Currency [0] 13931" xfId="23928" hidden="1" xr:uid="{00000000-0005-0000-0000-0000995D0000}"/>
    <cellStyle name="Currency [0] 13932" xfId="23940" hidden="1" xr:uid="{00000000-0005-0000-0000-0000A55D0000}"/>
    <cellStyle name="Currency [0] 13933" xfId="23968" hidden="1" xr:uid="{00000000-0005-0000-0000-0000C15D0000}"/>
    <cellStyle name="Currency [0] 13934" xfId="23941" hidden="1" xr:uid="{00000000-0005-0000-0000-0000A65D0000}"/>
    <cellStyle name="Currency [0] 13935" xfId="23974" hidden="1" xr:uid="{00000000-0005-0000-0000-0000C75D0000}"/>
    <cellStyle name="Currency [0] 13936" xfId="23976" hidden="1" xr:uid="{00000000-0005-0000-0000-0000C95D0000}"/>
    <cellStyle name="Currency [0] 13937" xfId="23969" hidden="1" xr:uid="{00000000-0005-0000-0000-0000C25D0000}"/>
    <cellStyle name="Currency [0] 13938" xfId="23915" hidden="1" xr:uid="{00000000-0005-0000-0000-00008C5D0000}"/>
    <cellStyle name="Currency [0] 13939" xfId="23979" hidden="1" xr:uid="{00000000-0005-0000-0000-0000CC5D0000}"/>
    <cellStyle name="Currency [0] 1394" xfId="1474" hidden="1" xr:uid="{00000000-0005-0000-0000-0000E3050000}"/>
    <cellStyle name="Currency [0] 13940" xfId="23981" hidden="1" xr:uid="{00000000-0005-0000-0000-0000CE5D0000}"/>
    <cellStyle name="Currency [0] 13941" xfId="23698" hidden="1" xr:uid="{00000000-0005-0000-0000-0000B35C0000}"/>
    <cellStyle name="Currency [0] 13942" xfId="23720" hidden="1" xr:uid="{00000000-0005-0000-0000-0000C95C0000}"/>
    <cellStyle name="Currency [0] 13943" xfId="23985" hidden="1" xr:uid="{00000000-0005-0000-0000-0000D25D0000}"/>
    <cellStyle name="Currency [0] 13944" xfId="23992" hidden="1" xr:uid="{00000000-0005-0000-0000-0000D95D0000}"/>
    <cellStyle name="Currency [0] 13945" xfId="23994" hidden="1" xr:uid="{00000000-0005-0000-0000-0000DB5D0000}"/>
    <cellStyle name="Currency [0] 13946" xfId="23685" hidden="1" xr:uid="{00000000-0005-0000-0000-0000A65C0000}"/>
    <cellStyle name="Currency [0] 13947" xfId="23988" hidden="1" xr:uid="{00000000-0005-0000-0000-0000D55D0000}"/>
    <cellStyle name="Currency [0] 13948" xfId="23997" hidden="1" xr:uid="{00000000-0005-0000-0000-0000DE5D0000}"/>
    <cellStyle name="Currency [0] 13949" xfId="23999" hidden="1" xr:uid="{00000000-0005-0000-0000-0000E05D0000}"/>
    <cellStyle name="Currency [0] 1395" xfId="1543" hidden="1" xr:uid="{00000000-0005-0000-0000-000028060000}"/>
    <cellStyle name="Currency [0] 13950" xfId="23987" hidden="1" xr:uid="{00000000-0005-0000-0000-0000D45D0000}"/>
    <cellStyle name="Currency [0] 13951" xfId="23697" hidden="1" xr:uid="{00000000-0005-0000-0000-0000B25C0000}"/>
    <cellStyle name="Currency [0] 13952" xfId="24010" hidden="1" xr:uid="{00000000-0005-0000-0000-0000EB5D0000}"/>
    <cellStyle name="Currency [0] 13953" xfId="24019" hidden="1" xr:uid="{00000000-0005-0000-0000-0000F45D0000}"/>
    <cellStyle name="Currency [0] 13954" xfId="24030" hidden="1" xr:uid="{00000000-0005-0000-0000-0000FF5D0000}"/>
    <cellStyle name="Currency [0] 13955" xfId="24036" hidden="1" xr:uid="{00000000-0005-0000-0000-0000055E0000}"/>
    <cellStyle name="Currency [0] 13956" xfId="24008" hidden="1" xr:uid="{00000000-0005-0000-0000-0000E95D0000}"/>
    <cellStyle name="Currency [0] 13957" xfId="24026" hidden="1" xr:uid="{00000000-0005-0000-0000-0000FB5D0000}"/>
    <cellStyle name="Currency [0] 13958" xfId="24048" hidden="1" xr:uid="{00000000-0005-0000-0000-0000115E0000}"/>
    <cellStyle name="Currency [0] 13959" xfId="24050" hidden="1" xr:uid="{00000000-0005-0000-0000-0000135E0000}"/>
    <cellStyle name="Currency [0] 1396" xfId="1541" hidden="1" xr:uid="{00000000-0005-0000-0000-000026060000}"/>
    <cellStyle name="Currency [0] 13960" xfId="23982" hidden="1" xr:uid="{00000000-0005-0000-0000-0000CF5D0000}"/>
    <cellStyle name="Currency [0] 13961" xfId="23693" hidden="1" xr:uid="{00000000-0005-0000-0000-0000AE5C0000}"/>
    <cellStyle name="Currency [0] 13962" xfId="24022" hidden="1" xr:uid="{00000000-0005-0000-0000-0000F75D0000}"/>
    <cellStyle name="Currency [0] 13963" xfId="23689" hidden="1" xr:uid="{00000000-0005-0000-0000-0000AA5C0000}"/>
    <cellStyle name="Currency [0] 13964" xfId="24011" hidden="1" xr:uid="{00000000-0005-0000-0000-0000EC5D0000}"/>
    <cellStyle name="Currency [0] 13965" xfId="24055" hidden="1" xr:uid="{00000000-0005-0000-0000-0000185E0000}"/>
    <cellStyle name="Currency [0] 13966" xfId="24023" hidden="1" xr:uid="{00000000-0005-0000-0000-0000F85D0000}"/>
    <cellStyle name="Currency [0] 13967" xfId="24031" hidden="1" xr:uid="{00000000-0005-0000-0000-0000005E0000}"/>
    <cellStyle name="Currency [0] 13968" xfId="24067" hidden="1" xr:uid="{00000000-0005-0000-0000-0000245E0000}"/>
    <cellStyle name="Currency [0] 13969" xfId="24069" hidden="1" xr:uid="{00000000-0005-0000-0000-0000265E0000}"/>
    <cellStyle name="Currency [0] 1397" xfId="1570" hidden="1" xr:uid="{00000000-0005-0000-0000-000043060000}"/>
    <cellStyle name="Currency [0] 13970" xfId="24025" hidden="1" xr:uid="{00000000-0005-0000-0000-0000FA5D0000}"/>
    <cellStyle name="Currency [0] 13971" xfId="24038" hidden="1" xr:uid="{00000000-0005-0000-0000-0000075E0000}"/>
    <cellStyle name="Currency [0] 13972" xfId="24043" hidden="1" xr:uid="{00000000-0005-0000-0000-00000C5E0000}"/>
    <cellStyle name="Currency [0] 13973" xfId="24037" hidden="1" xr:uid="{00000000-0005-0000-0000-0000065E0000}"/>
    <cellStyle name="Currency [0] 13974" xfId="24085" hidden="1" xr:uid="{00000000-0005-0000-0000-0000365E0000}"/>
    <cellStyle name="Currency [0] 13975" xfId="24093" hidden="1" xr:uid="{00000000-0005-0000-0000-00003E5E0000}"/>
    <cellStyle name="Currency [0] 13976" xfId="24021" hidden="1" xr:uid="{00000000-0005-0000-0000-0000F65D0000}"/>
    <cellStyle name="Currency [0] 13977" xfId="24079" hidden="1" xr:uid="{00000000-0005-0000-0000-0000305E0000}"/>
    <cellStyle name="Currency [0] 13978" xfId="24102" hidden="1" xr:uid="{00000000-0005-0000-0000-0000475E0000}"/>
    <cellStyle name="Currency [0] 13979" xfId="24104" hidden="1" xr:uid="{00000000-0005-0000-0000-0000495E0000}"/>
    <cellStyle name="Currency [0] 1398" xfId="1486" hidden="1" xr:uid="{00000000-0005-0000-0000-0000EF050000}"/>
    <cellStyle name="Currency [0] 13980" xfId="24004" hidden="1" xr:uid="{00000000-0005-0000-0000-0000E55D0000}"/>
    <cellStyle name="Currency [0] 13981" xfId="24014" hidden="1" xr:uid="{00000000-0005-0000-0000-0000EF5D0000}"/>
    <cellStyle name="Currency [0] 13982" xfId="24076" hidden="1" xr:uid="{00000000-0005-0000-0000-00002D5E0000}"/>
    <cellStyle name="Currency [0] 13983" xfId="24041" hidden="1" xr:uid="{00000000-0005-0000-0000-00000A5E0000}"/>
    <cellStyle name="Currency [0] 13984" xfId="23990" hidden="1" xr:uid="{00000000-0005-0000-0000-0000D75D0000}"/>
    <cellStyle name="Currency [0] 13985" xfId="24112" hidden="1" xr:uid="{00000000-0005-0000-0000-0000515E0000}"/>
    <cellStyle name="Currency [0] 13986" xfId="24077" hidden="1" xr:uid="{00000000-0005-0000-0000-00002E5E0000}"/>
    <cellStyle name="Currency [0] 13987" xfId="24088" hidden="1" xr:uid="{00000000-0005-0000-0000-0000395E0000}"/>
    <cellStyle name="Currency [0] 13988" xfId="24120" hidden="1" xr:uid="{00000000-0005-0000-0000-0000595E0000}"/>
    <cellStyle name="Currency [0] 13989" xfId="24122" hidden="1" xr:uid="{00000000-0005-0000-0000-00005B5E0000}"/>
    <cellStyle name="Currency [0] 1399" xfId="1562" hidden="1" xr:uid="{00000000-0005-0000-0000-00003B060000}"/>
    <cellStyle name="Currency [0] 13990" xfId="24074" hidden="1" xr:uid="{00000000-0005-0000-0000-00002B5E0000}"/>
    <cellStyle name="Currency [0] 13991" xfId="24073" hidden="1" xr:uid="{00000000-0005-0000-0000-00002A5E0000}"/>
    <cellStyle name="Currency [0] 13992" xfId="24063" hidden="1" xr:uid="{00000000-0005-0000-0000-0000205E0000}"/>
    <cellStyle name="Currency [0] 13993" xfId="24059" hidden="1" xr:uid="{00000000-0005-0000-0000-00001C5E0000}"/>
    <cellStyle name="Currency [0] 13994" xfId="24061" hidden="1" xr:uid="{00000000-0005-0000-0000-00001E5E0000}"/>
    <cellStyle name="Currency [0] 13995" xfId="24129" hidden="1" xr:uid="{00000000-0005-0000-0000-0000625E0000}"/>
    <cellStyle name="Currency [0] 13996" xfId="23691" hidden="1" xr:uid="{00000000-0005-0000-0000-0000AC5C0000}"/>
    <cellStyle name="Currency [0] 13997" xfId="24107" hidden="1" xr:uid="{00000000-0005-0000-0000-00004C5E0000}"/>
    <cellStyle name="Currency [0] 13998" xfId="24135" hidden="1" xr:uid="{00000000-0005-0000-0000-0000685E0000}"/>
    <cellStyle name="Currency [0] 13999" xfId="24137" hidden="1" xr:uid="{00000000-0005-0000-0000-00006A5E0000}"/>
    <cellStyle name="Currency [0] 14" xfId="49" hidden="1" xr:uid="{00000000-0005-0000-0000-000051000000}"/>
    <cellStyle name="Currency [0] 140" xfId="214" hidden="1" xr:uid="{00000000-0005-0000-0000-0000F7000000}"/>
    <cellStyle name="Currency [0] 1400" xfId="1572" hidden="1" xr:uid="{00000000-0005-0000-0000-000045060000}"/>
    <cellStyle name="Currency [0] 14000" xfId="24012" hidden="1" xr:uid="{00000000-0005-0000-0000-0000ED5D0000}"/>
    <cellStyle name="Currency [0] 14001" xfId="24086" hidden="1" xr:uid="{00000000-0005-0000-0000-0000375E0000}"/>
    <cellStyle name="Currency [0] 14002" xfId="24042" hidden="1" xr:uid="{00000000-0005-0000-0000-00000B5E0000}"/>
    <cellStyle name="Currency [0] 14003" xfId="24078" hidden="1" xr:uid="{00000000-0005-0000-0000-00002F5E0000}"/>
    <cellStyle name="Currency [0] 14004" xfId="24082" hidden="1" xr:uid="{00000000-0005-0000-0000-0000335E0000}"/>
    <cellStyle name="Currency [0] 14005" xfId="24143" hidden="1" xr:uid="{00000000-0005-0000-0000-0000705E0000}"/>
    <cellStyle name="Currency [0] 14006" xfId="23726" hidden="1" xr:uid="{00000000-0005-0000-0000-0000CF5C0000}"/>
    <cellStyle name="Currency [0] 14007" xfId="24125" hidden="1" xr:uid="{00000000-0005-0000-0000-00005E5E0000}"/>
    <cellStyle name="Currency [0] 14008" xfId="24148" hidden="1" xr:uid="{00000000-0005-0000-0000-0000755E0000}"/>
    <cellStyle name="Currency [0] 14009" xfId="24150" hidden="1" xr:uid="{00000000-0005-0000-0000-0000775E0000}"/>
    <cellStyle name="Currency [0] 1401" xfId="1573" hidden="1" xr:uid="{00000000-0005-0000-0000-000046060000}"/>
    <cellStyle name="Currency [0] 14010" xfId="24006" hidden="1" xr:uid="{00000000-0005-0000-0000-0000E75D0000}"/>
    <cellStyle name="Currency [0] 14011" xfId="24105" hidden="1" xr:uid="{00000000-0005-0000-0000-00004A5E0000}"/>
    <cellStyle name="Currency [0] 14012" xfId="24072" hidden="1" xr:uid="{00000000-0005-0000-0000-0000295E0000}"/>
    <cellStyle name="Currency [0] 14013" xfId="24090" hidden="1" xr:uid="{00000000-0005-0000-0000-00003B5E0000}"/>
    <cellStyle name="Currency [0] 14014" xfId="24087" hidden="1" xr:uid="{00000000-0005-0000-0000-0000385E0000}"/>
    <cellStyle name="Currency [0] 14015" xfId="24154" hidden="1" xr:uid="{00000000-0005-0000-0000-00007B5E0000}"/>
    <cellStyle name="Currency [0] 14016" xfId="24039" hidden="1" xr:uid="{00000000-0005-0000-0000-0000085E0000}"/>
    <cellStyle name="Currency [0] 14017" xfId="24139" hidden="1" xr:uid="{00000000-0005-0000-0000-00006C5E0000}"/>
    <cellStyle name="Currency [0] 14018" xfId="24161" hidden="1" xr:uid="{00000000-0005-0000-0000-0000825E0000}"/>
    <cellStyle name="Currency [0] 14019" xfId="24163" hidden="1" xr:uid="{00000000-0005-0000-0000-0000845E0000}"/>
    <cellStyle name="Currency [0] 1402" xfId="1544" hidden="1" xr:uid="{00000000-0005-0000-0000-000029060000}"/>
    <cellStyle name="Currency [0] 14020" xfId="24091" hidden="1" xr:uid="{00000000-0005-0000-0000-00003C5E0000}"/>
    <cellStyle name="Currency [0] 14021" xfId="24123" hidden="1" xr:uid="{00000000-0005-0000-0000-00005C5E0000}"/>
    <cellStyle name="Currency [0] 14022" xfId="23771" hidden="1" xr:uid="{00000000-0005-0000-0000-0000FC5C0000}"/>
    <cellStyle name="Currency [0] 14023" xfId="24109" hidden="1" xr:uid="{00000000-0005-0000-0000-00004E5E0000}"/>
    <cellStyle name="Currency [0] 14024" xfId="24106" hidden="1" xr:uid="{00000000-0005-0000-0000-00004B5E0000}"/>
    <cellStyle name="Currency [0] 14025" xfId="24167" hidden="1" xr:uid="{00000000-0005-0000-0000-0000885E0000}"/>
    <cellStyle name="Currency [0] 14026" xfId="24002" hidden="1" xr:uid="{00000000-0005-0000-0000-0000E35D0000}"/>
    <cellStyle name="Currency [0] 14027" xfId="24151" hidden="1" xr:uid="{00000000-0005-0000-0000-0000785E0000}"/>
    <cellStyle name="Currency [0] 14028" xfId="24171" hidden="1" xr:uid="{00000000-0005-0000-0000-00008C5E0000}"/>
    <cellStyle name="Currency [0] 14029" xfId="24173" hidden="1" xr:uid="{00000000-0005-0000-0000-00008E5E0000}"/>
    <cellStyle name="Currency [0] 1403" xfId="1556" hidden="1" xr:uid="{00000000-0005-0000-0000-000035060000}"/>
    <cellStyle name="Currency [0] 14030" xfId="24110" hidden="1" xr:uid="{00000000-0005-0000-0000-00004F5E0000}"/>
    <cellStyle name="Currency [0] 14031" xfId="24138" hidden="1" xr:uid="{00000000-0005-0000-0000-00006B5E0000}"/>
    <cellStyle name="Currency [0] 14032" xfId="24098" hidden="1" xr:uid="{00000000-0005-0000-0000-0000435E0000}"/>
    <cellStyle name="Currency [0] 14033" xfId="24127" hidden="1" xr:uid="{00000000-0005-0000-0000-0000605E0000}"/>
    <cellStyle name="Currency [0] 14034" xfId="24124" hidden="1" xr:uid="{00000000-0005-0000-0000-00005D5E0000}"/>
    <cellStyle name="Currency [0] 14035" xfId="24177" hidden="1" xr:uid="{00000000-0005-0000-0000-0000925E0000}"/>
    <cellStyle name="Currency [0] 14036" xfId="24005" hidden="1" xr:uid="{00000000-0005-0000-0000-0000E65D0000}"/>
    <cellStyle name="Currency [0] 14037" xfId="24164" hidden="1" xr:uid="{00000000-0005-0000-0000-0000855E0000}"/>
    <cellStyle name="Currency [0] 14038" xfId="24181" hidden="1" xr:uid="{00000000-0005-0000-0000-0000965E0000}"/>
    <cellStyle name="Currency [0] 14039" xfId="24183" hidden="1" xr:uid="{00000000-0005-0000-0000-0000985E0000}"/>
    <cellStyle name="Currency [0] 1404" xfId="1536" hidden="1" xr:uid="{00000000-0005-0000-0000-000021060000}"/>
    <cellStyle name="Currency [0] 14040" xfId="24064" hidden="1" xr:uid="{00000000-0005-0000-0000-0000215E0000}"/>
    <cellStyle name="Currency [0] 14041" xfId="24100" hidden="1" xr:uid="{00000000-0005-0000-0000-0000455E0000}"/>
    <cellStyle name="Currency [0] 14042" xfId="24169" hidden="1" xr:uid="{00000000-0005-0000-0000-00008A5E0000}"/>
    <cellStyle name="Currency [0] 14043" xfId="24157" hidden="1" xr:uid="{00000000-0005-0000-0000-00007E5E0000}"/>
    <cellStyle name="Currency [0] 14044" xfId="24174" hidden="1" xr:uid="{00000000-0005-0000-0000-00008F5E0000}"/>
    <cellStyle name="Currency [0] 14045" xfId="24185" hidden="1" xr:uid="{00000000-0005-0000-0000-00009A5E0000}"/>
    <cellStyle name="Currency [0] 14046" xfId="24033" hidden="1" xr:uid="{00000000-0005-0000-0000-0000025E0000}"/>
    <cellStyle name="Currency [0] 14047" xfId="24097" hidden="1" xr:uid="{00000000-0005-0000-0000-0000425E0000}"/>
    <cellStyle name="Currency [0] 14048" xfId="24189" hidden="1" xr:uid="{00000000-0005-0000-0000-00009E5E0000}"/>
    <cellStyle name="Currency [0] 14049" xfId="24191" hidden="1" xr:uid="{00000000-0005-0000-0000-0000A05E0000}"/>
    <cellStyle name="Currency [0] 1405" xfId="1551" hidden="1" xr:uid="{00000000-0005-0000-0000-000030060000}"/>
    <cellStyle name="Currency [0] 14050" xfId="24146" hidden="1" xr:uid="{00000000-0005-0000-0000-0000735E0000}"/>
    <cellStyle name="Currency [0] 14051" xfId="24158" hidden="1" xr:uid="{00000000-0005-0000-0000-00007F5E0000}"/>
    <cellStyle name="Currency [0] 14052" xfId="24186" hidden="1" xr:uid="{00000000-0005-0000-0000-00009B5E0000}"/>
    <cellStyle name="Currency [0] 14053" xfId="24159" hidden="1" xr:uid="{00000000-0005-0000-0000-0000805E0000}"/>
    <cellStyle name="Currency [0] 14054" xfId="24192" hidden="1" xr:uid="{00000000-0005-0000-0000-0000A15E0000}"/>
    <cellStyle name="Currency [0] 14055" xfId="24194" hidden="1" xr:uid="{00000000-0005-0000-0000-0000A35E0000}"/>
    <cellStyle name="Currency [0] 14056" xfId="24187" hidden="1" xr:uid="{00000000-0005-0000-0000-00009C5E0000}"/>
    <cellStyle name="Currency [0] 14057" xfId="24133" hidden="1" xr:uid="{00000000-0005-0000-0000-0000665E0000}"/>
    <cellStyle name="Currency [0] 14058" xfId="24196" hidden="1" xr:uid="{00000000-0005-0000-0000-0000A55E0000}"/>
    <cellStyle name="Currency [0] 14059" xfId="24198" hidden="1" xr:uid="{00000000-0005-0000-0000-0000A75E0000}"/>
    <cellStyle name="Currency [0] 1406" xfId="1549" hidden="1" xr:uid="{00000000-0005-0000-0000-00002E060000}"/>
    <cellStyle name="Currency [0] 14060" xfId="23710" hidden="1" xr:uid="{00000000-0005-0000-0000-0000BF5C0000}"/>
    <cellStyle name="Currency [0] 14061" xfId="23688" hidden="1" xr:uid="{00000000-0005-0000-0000-0000A95C0000}"/>
    <cellStyle name="Currency [0] 14062" xfId="24204" hidden="1" xr:uid="{00000000-0005-0000-0000-0000AD5E0000}"/>
    <cellStyle name="Currency [0] 14063" xfId="24210" hidden="1" xr:uid="{00000000-0005-0000-0000-0000B35E0000}"/>
    <cellStyle name="Currency [0] 14064" xfId="24212" hidden="1" xr:uid="{00000000-0005-0000-0000-0000B55E0000}"/>
    <cellStyle name="Currency [0] 14065" xfId="23705" hidden="1" xr:uid="{00000000-0005-0000-0000-0000BA5C0000}"/>
    <cellStyle name="Currency [0] 14066" xfId="24206" hidden="1" xr:uid="{00000000-0005-0000-0000-0000AF5E0000}"/>
    <cellStyle name="Currency [0] 14067" xfId="24214" hidden="1" xr:uid="{00000000-0005-0000-0000-0000B75E0000}"/>
    <cellStyle name="Currency [0] 14068" xfId="24216" hidden="1" xr:uid="{00000000-0005-0000-0000-0000B95E0000}"/>
    <cellStyle name="Currency [0] 14069" xfId="24205" hidden="1" xr:uid="{00000000-0005-0000-0000-0000AE5E0000}"/>
    <cellStyle name="Currency [0] 1407" xfId="1575" hidden="1" xr:uid="{00000000-0005-0000-0000-000048060000}"/>
    <cellStyle name="Currency [0] 14070" xfId="23711" hidden="1" xr:uid="{00000000-0005-0000-0000-0000C05C0000}"/>
    <cellStyle name="Currency [0] 14071" xfId="24227" hidden="1" xr:uid="{00000000-0005-0000-0000-0000C45E0000}"/>
    <cellStyle name="Currency [0] 14072" xfId="24236" hidden="1" xr:uid="{00000000-0005-0000-0000-0000CD5E0000}"/>
    <cellStyle name="Currency [0] 14073" xfId="24247" hidden="1" xr:uid="{00000000-0005-0000-0000-0000D85E0000}"/>
    <cellStyle name="Currency [0] 14074" xfId="24253" hidden="1" xr:uid="{00000000-0005-0000-0000-0000DE5E0000}"/>
    <cellStyle name="Currency [0] 14075" xfId="24225" hidden="1" xr:uid="{00000000-0005-0000-0000-0000C25E0000}"/>
    <cellStyle name="Currency [0] 14076" xfId="24243" hidden="1" xr:uid="{00000000-0005-0000-0000-0000D45E0000}"/>
    <cellStyle name="Currency [0] 14077" xfId="24265" hidden="1" xr:uid="{00000000-0005-0000-0000-0000EA5E0000}"/>
    <cellStyle name="Currency [0] 14078" xfId="24267" hidden="1" xr:uid="{00000000-0005-0000-0000-0000EC5E0000}"/>
    <cellStyle name="Currency [0] 14079" xfId="24201" hidden="1" xr:uid="{00000000-0005-0000-0000-0000AA5E0000}"/>
    <cellStyle name="Currency [0] 1408" xfId="1488" hidden="1" xr:uid="{00000000-0005-0000-0000-0000F1050000}"/>
    <cellStyle name="Currency [0] 14080" xfId="23715" hidden="1" xr:uid="{00000000-0005-0000-0000-0000C45C0000}"/>
    <cellStyle name="Currency [0] 14081" xfId="24239" hidden="1" xr:uid="{00000000-0005-0000-0000-0000D05E0000}"/>
    <cellStyle name="Currency [0] 14082" xfId="23731" hidden="1" xr:uid="{00000000-0005-0000-0000-0000D45C0000}"/>
    <cellStyle name="Currency [0] 14083" xfId="24228" hidden="1" xr:uid="{00000000-0005-0000-0000-0000C55E0000}"/>
    <cellStyle name="Currency [0] 14084" xfId="24272" hidden="1" xr:uid="{00000000-0005-0000-0000-0000F15E0000}"/>
    <cellStyle name="Currency [0] 14085" xfId="24240" hidden="1" xr:uid="{00000000-0005-0000-0000-0000D15E0000}"/>
    <cellStyle name="Currency [0] 14086" xfId="24248" hidden="1" xr:uid="{00000000-0005-0000-0000-0000D95E0000}"/>
    <cellStyle name="Currency [0] 14087" xfId="24284" hidden="1" xr:uid="{00000000-0005-0000-0000-0000FD5E0000}"/>
    <cellStyle name="Currency [0] 14088" xfId="24286" hidden="1" xr:uid="{00000000-0005-0000-0000-0000FF5E0000}"/>
    <cellStyle name="Currency [0] 14089" xfId="24242" hidden="1" xr:uid="{00000000-0005-0000-0000-0000D35E0000}"/>
    <cellStyle name="Currency [0] 1409" xfId="1569" hidden="1" xr:uid="{00000000-0005-0000-0000-000042060000}"/>
    <cellStyle name="Currency [0] 14090" xfId="24255" hidden="1" xr:uid="{00000000-0005-0000-0000-0000E05E0000}"/>
    <cellStyle name="Currency [0] 14091" xfId="24260" hidden="1" xr:uid="{00000000-0005-0000-0000-0000E55E0000}"/>
    <cellStyle name="Currency [0] 14092" xfId="24254" hidden="1" xr:uid="{00000000-0005-0000-0000-0000DF5E0000}"/>
    <cellStyle name="Currency [0] 14093" xfId="24302" hidden="1" xr:uid="{00000000-0005-0000-0000-00000F5F0000}"/>
    <cellStyle name="Currency [0] 14094" xfId="24310" hidden="1" xr:uid="{00000000-0005-0000-0000-0000175F0000}"/>
    <cellStyle name="Currency [0] 14095" xfId="24238" hidden="1" xr:uid="{00000000-0005-0000-0000-0000CF5E0000}"/>
    <cellStyle name="Currency [0] 14096" xfId="24296" hidden="1" xr:uid="{00000000-0005-0000-0000-0000095F0000}"/>
    <cellStyle name="Currency [0] 14097" xfId="24319" hidden="1" xr:uid="{00000000-0005-0000-0000-0000205F0000}"/>
    <cellStyle name="Currency [0] 14098" xfId="24321" hidden="1" xr:uid="{00000000-0005-0000-0000-0000225F0000}"/>
    <cellStyle name="Currency [0] 14099" xfId="24221" hidden="1" xr:uid="{00000000-0005-0000-0000-0000BE5E0000}"/>
    <cellStyle name="Currency [0] 141" xfId="207" hidden="1" xr:uid="{00000000-0005-0000-0000-0000F0000000}"/>
    <cellStyle name="Currency [0] 1410" xfId="1576" hidden="1" xr:uid="{00000000-0005-0000-0000-000049060000}"/>
    <cellStyle name="Currency [0] 14100" xfId="24231" hidden="1" xr:uid="{00000000-0005-0000-0000-0000C85E0000}"/>
    <cellStyle name="Currency [0] 14101" xfId="24293" hidden="1" xr:uid="{00000000-0005-0000-0000-0000065F0000}"/>
    <cellStyle name="Currency [0] 14102" xfId="24258" hidden="1" xr:uid="{00000000-0005-0000-0000-0000E35E0000}"/>
    <cellStyle name="Currency [0] 14103" xfId="24208" hidden="1" xr:uid="{00000000-0005-0000-0000-0000B15E0000}"/>
    <cellStyle name="Currency [0] 14104" xfId="24329" hidden="1" xr:uid="{00000000-0005-0000-0000-00002A5F0000}"/>
    <cellStyle name="Currency [0] 14105" xfId="24294" hidden="1" xr:uid="{00000000-0005-0000-0000-0000075F0000}"/>
    <cellStyle name="Currency [0] 14106" xfId="24305" hidden="1" xr:uid="{00000000-0005-0000-0000-0000125F0000}"/>
    <cellStyle name="Currency [0] 14107" xfId="24337" hidden="1" xr:uid="{00000000-0005-0000-0000-0000325F0000}"/>
    <cellStyle name="Currency [0] 14108" xfId="24339" hidden="1" xr:uid="{00000000-0005-0000-0000-0000345F0000}"/>
    <cellStyle name="Currency [0] 14109" xfId="24291" hidden="1" xr:uid="{00000000-0005-0000-0000-0000045F0000}"/>
    <cellStyle name="Currency [0] 1411" xfId="1577" hidden="1" xr:uid="{00000000-0005-0000-0000-00004A060000}"/>
    <cellStyle name="Currency [0] 14110" xfId="24290" hidden="1" xr:uid="{00000000-0005-0000-0000-0000035F0000}"/>
    <cellStyle name="Currency [0] 14111" xfId="24280" hidden="1" xr:uid="{00000000-0005-0000-0000-0000F95E0000}"/>
    <cellStyle name="Currency [0] 14112" xfId="24276" hidden="1" xr:uid="{00000000-0005-0000-0000-0000F55E0000}"/>
    <cellStyle name="Currency [0] 14113" xfId="24278" hidden="1" xr:uid="{00000000-0005-0000-0000-0000F75E0000}"/>
    <cellStyle name="Currency [0] 14114" xfId="24346" hidden="1" xr:uid="{00000000-0005-0000-0000-00003B5F0000}"/>
    <cellStyle name="Currency [0] 14115" xfId="23717" hidden="1" xr:uid="{00000000-0005-0000-0000-0000C65C0000}"/>
    <cellStyle name="Currency [0] 14116" xfId="24324" hidden="1" xr:uid="{00000000-0005-0000-0000-0000255F0000}"/>
    <cellStyle name="Currency [0] 14117" xfId="24352" hidden="1" xr:uid="{00000000-0005-0000-0000-0000415F0000}"/>
    <cellStyle name="Currency [0] 14118" xfId="24354" hidden="1" xr:uid="{00000000-0005-0000-0000-0000435F0000}"/>
    <cellStyle name="Currency [0] 14119" xfId="24229" hidden="1" xr:uid="{00000000-0005-0000-0000-0000C65E0000}"/>
    <cellStyle name="Currency [0] 1412" xfId="1517" hidden="1" xr:uid="{00000000-0005-0000-0000-00000E060000}"/>
    <cellStyle name="Currency [0] 14120" xfId="24303" hidden="1" xr:uid="{00000000-0005-0000-0000-0000105F0000}"/>
    <cellStyle name="Currency [0] 14121" xfId="24259" hidden="1" xr:uid="{00000000-0005-0000-0000-0000E45E0000}"/>
    <cellStyle name="Currency [0] 14122" xfId="24295" hidden="1" xr:uid="{00000000-0005-0000-0000-0000085F0000}"/>
    <cellStyle name="Currency [0] 14123" xfId="24299" hidden="1" xr:uid="{00000000-0005-0000-0000-00000C5F0000}"/>
    <cellStyle name="Currency [0] 14124" xfId="24360" hidden="1" xr:uid="{00000000-0005-0000-0000-0000495F0000}"/>
    <cellStyle name="Currency [0] 14125" xfId="23704" hidden="1" xr:uid="{00000000-0005-0000-0000-0000B95C0000}"/>
    <cellStyle name="Currency [0] 14126" xfId="24342" hidden="1" xr:uid="{00000000-0005-0000-0000-0000375F0000}"/>
    <cellStyle name="Currency [0] 14127" xfId="24365" hidden="1" xr:uid="{00000000-0005-0000-0000-00004E5F0000}"/>
    <cellStyle name="Currency [0] 14128" xfId="24367" hidden="1" xr:uid="{00000000-0005-0000-0000-0000505F0000}"/>
    <cellStyle name="Currency [0] 14129" xfId="24223" hidden="1" xr:uid="{00000000-0005-0000-0000-0000C05E0000}"/>
    <cellStyle name="Currency [0] 1413" xfId="1537" hidden="1" xr:uid="{00000000-0005-0000-0000-000022060000}"/>
    <cellStyle name="Currency [0] 14130" xfId="24322" hidden="1" xr:uid="{00000000-0005-0000-0000-0000235F0000}"/>
    <cellStyle name="Currency [0] 14131" xfId="24289" hidden="1" xr:uid="{00000000-0005-0000-0000-0000025F0000}"/>
    <cellStyle name="Currency [0] 14132" xfId="24307" hidden="1" xr:uid="{00000000-0005-0000-0000-0000145F0000}"/>
    <cellStyle name="Currency [0] 14133" xfId="24304" hidden="1" xr:uid="{00000000-0005-0000-0000-0000115F0000}"/>
    <cellStyle name="Currency [0] 14134" xfId="24371" hidden="1" xr:uid="{00000000-0005-0000-0000-0000545F0000}"/>
    <cellStyle name="Currency [0] 14135" xfId="24256" hidden="1" xr:uid="{00000000-0005-0000-0000-0000E15E0000}"/>
    <cellStyle name="Currency [0] 14136" xfId="24356" hidden="1" xr:uid="{00000000-0005-0000-0000-0000455F0000}"/>
    <cellStyle name="Currency [0] 14137" xfId="24378" hidden="1" xr:uid="{00000000-0005-0000-0000-00005B5F0000}"/>
    <cellStyle name="Currency [0] 14138" xfId="24380" hidden="1" xr:uid="{00000000-0005-0000-0000-00005D5F0000}"/>
    <cellStyle name="Currency [0] 14139" xfId="24308" hidden="1" xr:uid="{00000000-0005-0000-0000-0000155F0000}"/>
    <cellStyle name="Currency [0] 1414" xfId="1571" hidden="1" xr:uid="{00000000-0005-0000-0000-000044060000}"/>
    <cellStyle name="Currency [0] 14140" xfId="24340" hidden="1" xr:uid="{00000000-0005-0000-0000-0000355F0000}"/>
    <cellStyle name="Currency [0] 14141" xfId="23683" hidden="1" xr:uid="{00000000-0005-0000-0000-0000A45C0000}"/>
    <cellStyle name="Currency [0] 14142" xfId="24326" hidden="1" xr:uid="{00000000-0005-0000-0000-0000275F0000}"/>
    <cellStyle name="Currency [0] 14143" xfId="24323" hidden="1" xr:uid="{00000000-0005-0000-0000-0000245F0000}"/>
    <cellStyle name="Currency [0] 14144" xfId="24384" hidden="1" xr:uid="{00000000-0005-0000-0000-0000615F0000}"/>
    <cellStyle name="Currency [0] 14145" xfId="24219" hidden="1" xr:uid="{00000000-0005-0000-0000-0000BC5E0000}"/>
    <cellStyle name="Currency [0] 14146" xfId="24368" hidden="1" xr:uid="{00000000-0005-0000-0000-0000515F0000}"/>
    <cellStyle name="Currency [0] 14147" xfId="24388" hidden="1" xr:uid="{00000000-0005-0000-0000-0000655F0000}"/>
    <cellStyle name="Currency [0] 14148" xfId="24390" hidden="1" xr:uid="{00000000-0005-0000-0000-0000675F0000}"/>
    <cellStyle name="Currency [0] 14149" xfId="24327" hidden="1" xr:uid="{00000000-0005-0000-0000-0000285F0000}"/>
    <cellStyle name="Currency [0] 1415" xfId="1564" hidden="1" xr:uid="{00000000-0005-0000-0000-00003D060000}"/>
    <cellStyle name="Currency [0] 14150" xfId="24355" hidden="1" xr:uid="{00000000-0005-0000-0000-0000445F0000}"/>
    <cellStyle name="Currency [0] 14151" xfId="24315" hidden="1" xr:uid="{00000000-0005-0000-0000-00001C5F0000}"/>
    <cellStyle name="Currency [0] 14152" xfId="24344" hidden="1" xr:uid="{00000000-0005-0000-0000-0000395F0000}"/>
    <cellStyle name="Currency [0] 14153" xfId="24341" hidden="1" xr:uid="{00000000-0005-0000-0000-0000365F0000}"/>
    <cellStyle name="Currency [0] 14154" xfId="24394" hidden="1" xr:uid="{00000000-0005-0000-0000-00006B5F0000}"/>
    <cellStyle name="Currency [0] 14155" xfId="24222" hidden="1" xr:uid="{00000000-0005-0000-0000-0000BF5E0000}"/>
    <cellStyle name="Currency [0] 14156" xfId="24381" hidden="1" xr:uid="{00000000-0005-0000-0000-00005E5F0000}"/>
    <cellStyle name="Currency [0] 14157" xfId="24398" hidden="1" xr:uid="{00000000-0005-0000-0000-00006F5F0000}"/>
    <cellStyle name="Currency [0] 14158" xfId="24400" hidden="1" xr:uid="{00000000-0005-0000-0000-0000715F0000}"/>
    <cellStyle name="Currency [0] 14159" xfId="24281" hidden="1" xr:uid="{00000000-0005-0000-0000-0000FA5E0000}"/>
    <cellStyle name="Currency [0] 1416" xfId="1574" hidden="1" xr:uid="{00000000-0005-0000-0000-000047060000}"/>
    <cellStyle name="Currency [0] 14160" xfId="24317" hidden="1" xr:uid="{00000000-0005-0000-0000-00001E5F0000}"/>
    <cellStyle name="Currency [0] 14161" xfId="24386" hidden="1" xr:uid="{00000000-0005-0000-0000-0000635F0000}"/>
    <cellStyle name="Currency [0] 14162" xfId="24374" hidden="1" xr:uid="{00000000-0005-0000-0000-0000575F0000}"/>
    <cellStyle name="Currency [0] 14163" xfId="24391" hidden="1" xr:uid="{00000000-0005-0000-0000-0000685F0000}"/>
    <cellStyle name="Currency [0] 14164" xfId="24402" hidden="1" xr:uid="{00000000-0005-0000-0000-0000735F0000}"/>
    <cellStyle name="Currency [0] 14165" xfId="24250" hidden="1" xr:uid="{00000000-0005-0000-0000-0000DB5E0000}"/>
    <cellStyle name="Currency [0] 14166" xfId="24314" hidden="1" xr:uid="{00000000-0005-0000-0000-00001B5F0000}"/>
    <cellStyle name="Currency [0] 14167" xfId="24406" hidden="1" xr:uid="{00000000-0005-0000-0000-0000775F0000}"/>
    <cellStyle name="Currency [0] 14168" xfId="24408" hidden="1" xr:uid="{00000000-0005-0000-0000-0000795F0000}"/>
    <cellStyle name="Currency [0] 14169" xfId="24363" hidden="1" xr:uid="{00000000-0005-0000-0000-00004C5F0000}"/>
    <cellStyle name="Currency [0] 1417" xfId="1578" hidden="1" xr:uid="{00000000-0005-0000-0000-00004B060000}"/>
    <cellStyle name="Currency [0] 14170" xfId="24375" hidden="1" xr:uid="{00000000-0005-0000-0000-0000585F0000}"/>
    <cellStyle name="Currency [0] 14171" xfId="24403" hidden="1" xr:uid="{00000000-0005-0000-0000-0000745F0000}"/>
    <cellStyle name="Currency [0] 14172" xfId="24376" hidden="1" xr:uid="{00000000-0005-0000-0000-0000595F0000}"/>
    <cellStyle name="Currency [0] 14173" xfId="24409" hidden="1" xr:uid="{00000000-0005-0000-0000-00007A5F0000}"/>
    <cellStyle name="Currency [0] 14174" xfId="24411" hidden="1" xr:uid="{00000000-0005-0000-0000-00007C5F0000}"/>
    <cellStyle name="Currency [0] 14175" xfId="24404" hidden="1" xr:uid="{00000000-0005-0000-0000-0000755F0000}"/>
    <cellStyle name="Currency [0] 14176" xfId="24350" hidden="1" xr:uid="{00000000-0005-0000-0000-00003F5F0000}"/>
    <cellStyle name="Currency [0] 14177" xfId="24413" hidden="1" xr:uid="{00000000-0005-0000-0000-00007E5F0000}"/>
    <cellStyle name="Currency [0] 14178" xfId="24415" hidden="1" xr:uid="{00000000-0005-0000-0000-0000805F0000}"/>
    <cellStyle name="Currency [0] 14179" xfId="23777" hidden="1" xr:uid="{00000000-0005-0000-0000-0000025D0000}"/>
    <cellStyle name="Currency [0] 1418" xfId="1503" hidden="1" xr:uid="{00000000-0005-0000-0000-000000060000}"/>
    <cellStyle name="Currency [0] 14180" xfId="23718" hidden="1" xr:uid="{00000000-0005-0000-0000-0000C75C0000}"/>
    <cellStyle name="Currency [0] 14181" xfId="24421" hidden="1" xr:uid="{00000000-0005-0000-0000-0000865F0000}"/>
    <cellStyle name="Currency [0] 14182" xfId="24427" hidden="1" xr:uid="{00000000-0005-0000-0000-00008C5F0000}"/>
    <cellStyle name="Currency [0] 14183" xfId="24429" hidden="1" xr:uid="{00000000-0005-0000-0000-00008E5F0000}"/>
    <cellStyle name="Currency [0] 14184" xfId="23708" hidden="1" xr:uid="{00000000-0005-0000-0000-0000BD5C0000}"/>
    <cellStyle name="Currency [0] 14185" xfId="24423" hidden="1" xr:uid="{00000000-0005-0000-0000-0000885F0000}"/>
    <cellStyle name="Currency [0] 14186" xfId="24431" hidden="1" xr:uid="{00000000-0005-0000-0000-0000905F0000}"/>
    <cellStyle name="Currency [0] 14187" xfId="24433" hidden="1" xr:uid="{00000000-0005-0000-0000-0000925F0000}"/>
    <cellStyle name="Currency [0] 14188" xfId="24422" hidden="1" xr:uid="{00000000-0005-0000-0000-0000875F0000}"/>
    <cellStyle name="Currency [0] 14189" xfId="23753" hidden="1" xr:uid="{00000000-0005-0000-0000-0000EA5C0000}"/>
    <cellStyle name="Currency [0] 1419" xfId="1535" hidden="1" xr:uid="{00000000-0005-0000-0000-000020060000}"/>
    <cellStyle name="Currency [0] 14190" xfId="24444" hidden="1" xr:uid="{00000000-0005-0000-0000-00009D5F0000}"/>
    <cellStyle name="Currency [0] 14191" xfId="24453" hidden="1" xr:uid="{00000000-0005-0000-0000-0000A65F0000}"/>
    <cellStyle name="Currency [0] 14192" xfId="24464" hidden="1" xr:uid="{00000000-0005-0000-0000-0000B15F0000}"/>
    <cellStyle name="Currency [0] 14193" xfId="24470" hidden="1" xr:uid="{00000000-0005-0000-0000-0000B75F0000}"/>
    <cellStyle name="Currency [0] 14194" xfId="24442" hidden="1" xr:uid="{00000000-0005-0000-0000-00009B5F0000}"/>
    <cellStyle name="Currency [0] 14195" xfId="24460" hidden="1" xr:uid="{00000000-0005-0000-0000-0000AD5F0000}"/>
    <cellStyle name="Currency [0] 14196" xfId="24482" hidden="1" xr:uid="{00000000-0005-0000-0000-0000C35F0000}"/>
    <cellStyle name="Currency [0] 14197" xfId="24484" hidden="1" xr:uid="{00000000-0005-0000-0000-0000C55F0000}"/>
    <cellStyle name="Currency [0] 14198" xfId="24418" hidden="1" xr:uid="{00000000-0005-0000-0000-0000835F0000}"/>
    <cellStyle name="Currency [0] 14199" xfId="23707" hidden="1" xr:uid="{00000000-0005-0000-0000-0000BC5C0000}"/>
    <cellStyle name="Currency [0] 142" xfId="236" hidden="1" xr:uid="{00000000-0005-0000-0000-00000D010000}"/>
    <cellStyle name="Currency [0] 1420" xfId="1581" hidden="1" xr:uid="{00000000-0005-0000-0000-00004E060000}"/>
    <cellStyle name="Currency [0] 14200" xfId="24456" hidden="1" xr:uid="{00000000-0005-0000-0000-0000A95F0000}"/>
    <cellStyle name="Currency [0] 14201" xfId="23686" hidden="1" xr:uid="{00000000-0005-0000-0000-0000A75C0000}"/>
    <cellStyle name="Currency [0] 14202" xfId="24445" hidden="1" xr:uid="{00000000-0005-0000-0000-00009E5F0000}"/>
    <cellStyle name="Currency [0] 14203" xfId="24489" hidden="1" xr:uid="{00000000-0005-0000-0000-0000CA5F0000}"/>
    <cellStyle name="Currency [0] 14204" xfId="24457" hidden="1" xr:uid="{00000000-0005-0000-0000-0000AA5F0000}"/>
    <cellStyle name="Currency [0] 14205" xfId="24465" hidden="1" xr:uid="{00000000-0005-0000-0000-0000B25F0000}"/>
    <cellStyle name="Currency [0] 14206" xfId="24501" hidden="1" xr:uid="{00000000-0005-0000-0000-0000D65F0000}"/>
    <cellStyle name="Currency [0] 14207" xfId="24503" hidden="1" xr:uid="{00000000-0005-0000-0000-0000D85F0000}"/>
    <cellStyle name="Currency [0] 14208" xfId="24459" hidden="1" xr:uid="{00000000-0005-0000-0000-0000AC5F0000}"/>
    <cellStyle name="Currency [0] 14209" xfId="24472" hidden="1" xr:uid="{00000000-0005-0000-0000-0000B95F0000}"/>
    <cellStyle name="Currency [0] 1421" xfId="1582" hidden="1" xr:uid="{00000000-0005-0000-0000-00004F060000}"/>
    <cellStyle name="Currency [0] 14210" xfId="24477" hidden="1" xr:uid="{00000000-0005-0000-0000-0000BE5F0000}"/>
    <cellStyle name="Currency [0] 14211" xfId="24471" hidden="1" xr:uid="{00000000-0005-0000-0000-0000B85F0000}"/>
    <cellStyle name="Currency [0] 14212" xfId="24519" hidden="1" xr:uid="{00000000-0005-0000-0000-0000E85F0000}"/>
    <cellStyle name="Currency [0] 14213" xfId="24527" hidden="1" xr:uid="{00000000-0005-0000-0000-0000F05F0000}"/>
    <cellStyle name="Currency [0] 14214" xfId="24455" hidden="1" xr:uid="{00000000-0005-0000-0000-0000A85F0000}"/>
    <cellStyle name="Currency [0] 14215" xfId="24513" hidden="1" xr:uid="{00000000-0005-0000-0000-0000E25F0000}"/>
    <cellStyle name="Currency [0] 14216" xfId="24536" hidden="1" xr:uid="{00000000-0005-0000-0000-0000F95F0000}"/>
    <cellStyle name="Currency [0] 14217" xfId="24538" hidden="1" xr:uid="{00000000-0005-0000-0000-0000FB5F0000}"/>
    <cellStyle name="Currency [0] 14218" xfId="24438" hidden="1" xr:uid="{00000000-0005-0000-0000-0000975F0000}"/>
    <cellStyle name="Currency [0] 14219" xfId="24448" hidden="1" xr:uid="{00000000-0005-0000-0000-0000A15F0000}"/>
    <cellStyle name="Currency [0] 1422" xfId="1559" hidden="1" xr:uid="{00000000-0005-0000-0000-000038060000}"/>
    <cellStyle name="Currency [0] 14220" xfId="24510" hidden="1" xr:uid="{00000000-0005-0000-0000-0000DF5F0000}"/>
    <cellStyle name="Currency [0] 14221" xfId="24475" hidden="1" xr:uid="{00000000-0005-0000-0000-0000BC5F0000}"/>
    <cellStyle name="Currency [0] 14222" xfId="24425" hidden="1" xr:uid="{00000000-0005-0000-0000-00008A5F0000}"/>
    <cellStyle name="Currency [0] 14223" xfId="24546" hidden="1" xr:uid="{00000000-0005-0000-0000-000003600000}"/>
    <cellStyle name="Currency [0] 14224" xfId="24511" hidden="1" xr:uid="{00000000-0005-0000-0000-0000E05F0000}"/>
    <cellStyle name="Currency [0] 14225" xfId="24522" hidden="1" xr:uid="{00000000-0005-0000-0000-0000EB5F0000}"/>
    <cellStyle name="Currency [0] 14226" xfId="24554" hidden="1" xr:uid="{00000000-0005-0000-0000-00000B600000}"/>
    <cellStyle name="Currency [0] 14227" xfId="24556" hidden="1" xr:uid="{00000000-0005-0000-0000-00000D600000}"/>
    <cellStyle name="Currency [0] 14228" xfId="24508" hidden="1" xr:uid="{00000000-0005-0000-0000-0000DD5F0000}"/>
    <cellStyle name="Currency [0] 14229" xfId="24507" hidden="1" xr:uid="{00000000-0005-0000-0000-0000DC5F0000}"/>
    <cellStyle name="Currency [0] 1423" xfId="1565" hidden="1" xr:uid="{00000000-0005-0000-0000-00003E060000}"/>
    <cellStyle name="Currency [0] 14230" xfId="24497" hidden="1" xr:uid="{00000000-0005-0000-0000-0000D25F0000}"/>
    <cellStyle name="Currency [0] 14231" xfId="24493" hidden="1" xr:uid="{00000000-0005-0000-0000-0000CE5F0000}"/>
    <cellStyle name="Currency [0] 14232" xfId="24495" hidden="1" xr:uid="{00000000-0005-0000-0000-0000D05F0000}"/>
    <cellStyle name="Currency [0] 14233" xfId="24563" hidden="1" xr:uid="{00000000-0005-0000-0000-000014600000}"/>
    <cellStyle name="Currency [0] 14234" xfId="23722" hidden="1" xr:uid="{00000000-0005-0000-0000-0000CB5C0000}"/>
    <cellStyle name="Currency [0] 14235" xfId="24541" hidden="1" xr:uid="{00000000-0005-0000-0000-0000FE5F0000}"/>
    <cellStyle name="Currency [0] 14236" xfId="24569" hidden="1" xr:uid="{00000000-0005-0000-0000-00001A600000}"/>
    <cellStyle name="Currency [0] 14237" xfId="24571" hidden="1" xr:uid="{00000000-0005-0000-0000-00001C600000}"/>
    <cellStyle name="Currency [0] 14238" xfId="24446" hidden="1" xr:uid="{00000000-0005-0000-0000-00009F5F0000}"/>
    <cellStyle name="Currency [0] 14239" xfId="24520" hidden="1" xr:uid="{00000000-0005-0000-0000-0000E95F0000}"/>
    <cellStyle name="Currency [0] 1424" xfId="1579" hidden="1" xr:uid="{00000000-0005-0000-0000-00004C060000}"/>
    <cellStyle name="Currency [0] 14240" xfId="24476" hidden="1" xr:uid="{00000000-0005-0000-0000-0000BD5F0000}"/>
    <cellStyle name="Currency [0] 14241" xfId="24512" hidden="1" xr:uid="{00000000-0005-0000-0000-0000E15F0000}"/>
    <cellStyle name="Currency [0] 14242" xfId="24516" hidden="1" xr:uid="{00000000-0005-0000-0000-0000E55F0000}"/>
    <cellStyle name="Currency [0] 14243" xfId="24577" hidden="1" xr:uid="{00000000-0005-0000-0000-000022600000}"/>
    <cellStyle name="Currency [0] 14244" xfId="23735" hidden="1" xr:uid="{00000000-0005-0000-0000-0000D85C0000}"/>
    <cellStyle name="Currency [0] 14245" xfId="24559" hidden="1" xr:uid="{00000000-0005-0000-0000-000010600000}"/>
    <cellStyle name="Currency [0] 14246" xfId="24582" hidden="1" xr:uid="{00000000-0005-0000-0000-000027600000}"/>
    <cellStyle name="Currency [0] 14247" xfId="24584" hidden="1" xr:uid="{00000000-0005-0000-0000-000029600000}"/>
    <cellStyle name="Currency [0] 14248" xfId="24440" hidden="1" xr:uid="{00000000-0005-0000-0000-0000995F0000}"/>
    <cellStyle name="Currency [0] 14249" xfId="24539" hidden="1" xr:uid="{00000000-0005-0000-0000-0000FC5F0000}"/>
    <cellStyle name="Currency [0] 1425" xfId="1566" hidden="1" xr:uid="{00000000-0005-0000-0000-00003F060000}"/>
    <cellStyle name="Currency [0] 14250" xfId="24506" hidden="1" xr:uid="{00000000-0005-0000-0000-0000DB5F0000}"/>
    <cellStyle name="Currency [0] 14251" xfId="24524" hidden="1" xr:uid="{00000000-0005-0000-0000-0000ED5F0000}"/>
    <cellStyle name="Currency [0] 14252" xfId="24521" hidden="1" xr:uid="{00000000-0005-0000-0000-0000EA5F0000}"/>
    <cellStyle name="Currency [0] 14253" xfId="24588" hidden="1" xr:uid="{00000000-0005-0000-0000-00002D600000}"/>
    <cellStyle name="Currency [0] 14254" xfId="24473" hidden="1" xr:uid="{00000000-0005-0000-0000-0000BA5F0000}"/>
    <cellStyle name="Currency [0] 14255" xfId="24573" hidden="1" xr:uid="{00000000-0005-0000-0000-00001E600000}"/>
    <cellStyle name="Currency [0] 14256" xfId="24595" hidden="1" xr:uid="{00000000-0005-0000-0000-000034600000}"/>
    <cellStyle name="Currency [0] 14257" xfId="24597" hidden="1" xr:uid="{00000000-0005-0000-0000-000036600000}"/>
    <cellStyle name="Currency [0] 14258" xfId="24525" hidden="1" xr:uid="{00000000-0005-0000-0000-0000EE5F0000}"/>
    <cellStyle name="Currency [0] 14259" xfId="24557" hidden="1" xr:uid="{00000000-0005-0000-0000-00000E600000}"/>
    <cellStyle name="Currency [0] 1426" xfId="1583" hidden="1" xr:uid="{00000000-0005-0000-0000-000050060000}"/>
    <cellStyle name="Currency [0] 14260" xfId="23687" hidden="1" xr:uid="{00000000-0005-0000-0000-0000A85C0000}"/>
    <cellStyle name="Currency [0] 14261" xfId="24543" hidden="1" xr:uid="{00000000-0005-0000-0000-000000600000}"/>
    <cellStyle name="Currency [0] 14262" xfId="24540" hidden="1" xr:uid="{00000000-0005-0000-0000-0000FD5F0000}"/>
    <cellStyle name="Currency [0] 14263" xfId="24601" hidden="1" xr:uid="{00000000-0005-0000-0000-00003A600000}"/>
    <cellStyle name="Currency [0] 14264" xfId="24436" hidden="1" xr:uid="{00000000-0005-0000-0000-0000955F0000}"/>
    <cellStyle name="Currency [0] 14265" xfId="24585" hidden="1" xr:uid="{00000000-0005-0000-0000-00002A600000}"/>
    <cellStyle name="Currency [0] 14266" xfId="24605" hidden="1" xr:uid="{00000000-0005-0000-0000-00003E600000}"/>
    <cellStyle name="Currency [0] 14267" xfId="24607" hidden="1" xr:uid="{00000000-0005-0000-0000-000040600000}"/>
    <cellStyle name="Currency [0] 14268" xfId="24544" hidden="1" xr:uid="{00000000-0005-0000-0000-000001600000}"/>
    <cellStyle name="Currency [0] 14269" xfId="24572" hidden="1" xr:uid="{00000000-0005-0000-0000-00001D600000}"/>
    <cellStyle name="Currency [0] 1427" xfId="1584" hidden="1" xr:uid="{00000000-0005-0000-0000-000051060000}"/>
    <cellStyle name="Currency [0] 14270" xfId="24532" hidden="1" xr:uid="{00000000-0005-0000-0000-0000F55F0000}"/>
    <cellStyle name="Currency [0] 14271" xfId="24561" hidden="1" xr:uid="{00000000-0005-0000-0000-000012600000}"/>
    <cellStyle name="Currency [0] 14272" xfId="24558" hidden="1" xr:uid="{00000000-0005-0000-0000-00000F600000}"/>
    <cellStyle name="Currency [0] 14273" xfId="24611" hidden="1" xr:uid="{00000000-0005-0000-0000-000044600000}"/>
    <cellStyle name="Currency [0] 14274" xfId="24439" hidden="1" xr:uid="{00000000-0005-0000-0000-0000985F0000}"/>
    <cellStyle name="Currency [0] 14275" xfId="24598" hidden="1" xr:uid="{00000000-0005-0000-0000-000037600000}"/>
    <cellStyle name="Currency [0] 14276" xfId="24615" hidden="1" xr:uid="{00000000-0005-0000-0000-000048600000}"/>
    <cellStyle name="Currency [0] 14277" xfId="24617" hidden="1" xr:uid="{00000000-0005-0000-0000-00004A600000}"/>
    <cellStyle name="Currency [0] 14278" xfId="24498" hidden="1" xr:uid="{00000000-0005-0000-0000-0000D35F0000}"/>
    <cellStyle name="Currency [0] 14279" xfId="24534" hidden="1" xr:uid="{00000000-0005-0000-0000-0000F75F0000}"/>
    <cellStyle name="Currency [0] 1428" xfId="1580" hidden="1" xr:uid="{00000000-0005-0000-0000-00004D060000}"/>
    <cellStyle name="Currency [0] 14280" xfId="24603" hidden="1" xr:uid="{00000000-0005-0000-0000-00003C600000}"/>
    <cellStyle name="Currency [0] 14281" xfId="24591" hidden="1" xr:uid="{00000000-0005-0000-0000-000030600000}"/>
    <cellStyle name="Currency [0] 14282" xfId="24608" hidden="1" xr:uid="{00000000-0005-0000-0000-000041600000}"/>
    <cellStyle name="Currency [0] 14283" xfId="24619" hidden="1" xr:uid="{00000000-0005-0000-0000-00004C600000}"/>
    <cellStyle name="Currency [0] 14284" xfId="24467" hidden="1" xr:uid="{00000000-0005-0000-0000-0000B45F0000}"/>
    <cellStyle name="Currency [0] 14285" xfId="24531" hidden="1" xr:uid="{00000000-0005-0000-0000-0000F45F0000}"/>
    <cellStyle name="Currency [0] 14286" xfId="24623" hidden="1" xr:uid="{00000000-0005-0000-0000-000050600000}"/>
    <cellStyle name="Currency [0] 14287" xfId="24625" hidden="1" xr:uid="{00000000-0005-0000-0000-000052600000}"/>
    <cellStyle name="Currency [0] 14288" xfId="24580" hidden="1" xr:uid="{00000000-0005-0000-0000-000025600000}"/>
    <cellStyle name="Currency [0] 14289" xfId="24592" hidden="1" xr:uid="{00000000-0005-0000-0000-000031600000}"/>
    <cellStyle name="Currency [0] 1429" xfId="1553" hidden="1" xr:uid="{00000000-0005-0000-0000-000032060000}"/>
    <cellStyle name="Currency [0] 14290" xfId="24620" hidden="1" xr:uid="{00000000-0005-0000-0000-00004D600000}"/>
    <cellStyle name="Currency [0] 14291" xfId="24593" hidden="1" xr:uid="{00000000-0005-0000-0000-000032600000}"/>
    <cellStyle name="Currency [0] 14292" xfId="24626" hidden="1" xr:uid="{00000000-0005-0000-0000-000053600000}"/>
    <cellStyle name="Currency [0] 14293" xfId="24628" hidden="1" xr:uid="{00000000-0005-0000-0000-000055600000}"/>
    <cellStyle name="Currency [0] 14294" xfId="24621" hidden="1" xr:uid="{00000000-0005-0000-0000-00004E600000}"/>
    <cellStyle name="Currency [0] 14295" xfId="24567" hidden="1" xr:uid="{00000000-0005-0000-0000-000018600000}"/>
    <cellStyle name="Currency [0] 14296" xfId="24630" hidden="1" xr:uid="{00000000-0005-0000-0000-000057600000}"/>
    <cellStyle name="Currency [0] 14297" xfId="24632" hidden="1" xr:uid="{00000000-0005-0000-0000-000059600000}"/>
    <cellStyle name="Currency [0] 14298" xfId="24634" hidden="1" xr:uid="{00000000-0005-0000-0000-00005B600000}"/>
    <cellStyle name="Currency [0] 14299" xfId="24635" hidden="1" xr:uid="{00000000-0005-0000-0000-00005C600000}"/>
    <cellStyle name="Currency [0] 143" xfId="209" hidden="1" xr:uid="{00000000-0005-0000-0000-0000F2000000}"/>
    <cellStyle name="Currency [0] 1430" xfId="1585" hidden="1" xr:uid="{00000000-0005-0000-0000-000052060000}"/>
    <cellStyle name="Currency [0] 14300" xfId="24639" hidden="1" xr:uid="{00000000-0005-0000-0000-000060600000}"/>
    <cellStyle name="Currency [0] 14301" xfId="24657" hidden="1" xr:uid="{00000000-0005-0000-0000-000072600000}"/>
    <cellStyle name="Currency [0] 14302" xfId="24664" hidden="1" xr:uid="{00000000-0005-0000-0000-000079600000}"/>
    <cellStyle name="Currency [0] 14303" xfId="24670" hidden="1" xr:uid="{00000000-0005-0000-0000-00007F600000}"/>
    <cellStyle name="Currency [0] 14304" xfId="24672" hidden="1" xr:uid="{00000000-0005-0000-0000-000081600000}"/>
    <cellStyle name="Currency [0] 14305" xfId="24655" hidden="1" xr:uid="{00000000-0005-0000-0000-000070600000}"/>
    <cellStyle name="Currency [0] 14306" xfId="24666" hidden="1" xr:uid="{00000000-0005-0000-0000-00007B600000}"/>
    <cellStyle name="Currency [0] 14307" xfId="24674" hidden="1" xr:uid="{00000000-0005-0000-0000-000083600000}"/>
    <cellStyle name="Currency [0] 14308" xfId="24676" hidden="1" xr:uid="{00000000-0005-0000-0000-000085600000}"/>
    <cellStyle name="Currency [0] 14309" xfId="24665" hidden="1" xr:uid="{00000000-0005-0000-0000-00007A600000}"/>
    <cellStyle name="Currency [0] 1431" xfId="1586" hidden="1" xr:uid="{00000000-0005-0000-0000-000053060000}"/>
    <cellStyle name="Currency [0] 14310" xfId="24640" hidden="1" xr:uid="{00000000-0005-0000-0000-000061600000}"/>
    <cellStyle name="Currency [0] 14311" xfId="24687" hidden="1" xr:uid="{00000000-0005-0000-0000-000090600000}"/>
    <cellStyle name="Currency [0] 14312" xfId="24696" hidden="1" xr:uid="{00000000-0005-0000-0000-000099600000}"/>
    <cellStyle name="Currency [0] 14313" xfId="24707" hidden="1" xr:uid="{00000000-0005-0000-0000-0000A4600000}"/>
    <cellStyle name="Currency [0] 14314" xfId="24713" hidden="1" xr:uid="{00000000-0005-0000-0000-0000AA600000}"/>
    <cellStyle name="Currency [0] 14315" xfId="24685" hidden="1" xr:uid="{00000000-0005-0000-0000-00008E600000}"/>
    <cellStyle name="Currency [0] 14316" xfId="24703" hidden="1" xr:uid="{00000000-0005-0000-0000-0000A0600000}"/>
    <cellStyle name="Currency [0] 14317" xfId="24725" hidden="1" xr:uid="{00000000-0005-0000-0000-0000B6600000}"/>
    <cellStyle name="Currency [0] 14318" xfId="24727" hidden="1" xr:uid="{00000000-0005-0000-0000-0000B8600000}"/>
    <cellStyle name="Currency [0] 14319" xfId="24661" hidden="1" xr:uid="{00000000-0005-0000-0000-000076600000}"/>
    <cellStyle name="Currency [0] 1432" xfId="1450" hidden="1" xr:uid="{00000000-0005-0000-0000-0000CB050000}"/>
    <cellStyle name="Currency [0] 14320" xfId="24646" hidden="1" xr:uid="{00000000-0005-0000-0000-000067600000}"/>
    <cellStyle name="Currency [0] 14321" xfId="24699" hidden="1" xr:uid="{00000000-0005-0000-0000-00009C600000}"/>
    <cellStyle name="Currency [0] 14322" xfId="24651" hidden="1" xr:uid="{00000000-0005-0000-0000-00006C600000}"/>
    <cellStyle name="Currency [0] 14323" xfId="24688" hidden="1" xr:uid="{00000000-0005-0000-0000-000091600000}"/>
    <cellStyle name="Currency [0] 14324" xfId="24732" hidden="1" xr:uid="{00000000-0005-0000-0000-0000BD600000}"/>
    <cellStyle name="Currency [0] 14325" xfId="24700" hidden="1" xr:uid="{00000000-0005-0000-0000-00009D600000}"/>
    <cellStyle name="Currency [0] 14326" xfId="24708" hidden="1" xr:uid="{00000000-0005-0000-0000-0000A5600000}"/>
    <cellStyle name="Currency [0] 14327" xfId="24744" hidden="1" xr:uid="{00000000-0005-0000-0000-0000C9600000}"/>
    <cellStyle name="Currency [0] 14328" xfId="24746" hidden="1" xr:uid="{00000000-0005-0000-0000-0000CB600000}"/>
    <cellStyle name="Currency [0] 14329" xfId="24702" hidden="1" xr:uid="{00000000-0005-0000-0000-00009F600000}"/>
    <cellStyle name="Currency [0] 1433" xfId="1460" hidden="1" xr:uid="{00000000-0005-0000-0000-0000D5050000}"/>
    <cellStyle name="Currency [0] 14330" xfId="24715" hidden="1" xr:uid="{00000000-0005-0000-0000-0000AC600000}"/>
    <cellStyle name="Currency [0] 14331" xfId="24720" hidden="1" xr:uid="{00000000-0005-0000-0000-0000B1600000}"/>
    <cellStyle name="Currency [0] 14332" xfId="24714" hidden="1" xr:uid="{00000000-0005-0000-0000-0000AB600000}"/>
    <cellStyle name="Currency [0] 14333" xfId="24762" hidden="1" xr:uid="{00000000-0005-0000-0000-0000DB600000}"/>
    <cellStyle name="Currency [0] 14334" xfId="24770" hidden="1" xr:uid="{00000000-0005-0000-0000-0000E3600000}"/>
    <cellStyle name="Currency [0] 14335" xfId="24698" hidden="1" xr:uid="{00000000-0005-0000-0000-00009B600000}"/>
    <cellStyle name="Currency [0] 14336" xfId="24756" hidden="1" xr:uid="{00000000-0005-0000-0000-0000D5600000}"/>
    <cellStyle name="Currency [0] 14337" xfId="24779" hidden="1" xr:uid="{00000000-0005-0000-0000-0000EC600000}"/>
    <cellStyle name="Currency [0] 14338" xfId="24781" hidden="1" xr:uid="{00000000-0005-0000-0000-0000EE600000}"/>
    <cellStyle name="Currency [0] 14339" xfId="24681" hidden="1" xr:uid="{00000000-0005-0000-0000-00008A600000}"/>
    <cellStyle name="Currency [0] 1434" xfId="1588" hidden="1" xr:uid="{00000000-0005-0000-0000-000055060000}"/>
    <cellStyle name="Currency [0] 14340" xfId="24691" hidden="1" xr:uid="{00000000-0005-0000-0000-000094600000}"/>
    <cellStyle name="Currency [0] 14341" xfId="24753" hidden="1" xr:uid="{00000000-0005-0000-0000-0000D2600000}"/>
    <cellStyle name="Currency [0] 14342" xfId="24718" hidden="1" xr:uid="{00000000-0005-0000-0000-0000AF600000}"/>
    <cellStyle name="Currency [0] 14343" xfId="24668" hidden="1" xr:uid="{00000000-0005-0000-0000-00007D600000}"/>
    <cellStyle name="Currency [0] 14344" xfId="24789" hidden="1" xr:uid="{00000000-0005-0000-0000-0000F6600000}"/>
    <cellStyle name="Currency [0] 14345" xfId="24754" hidden="1" xr:uid="{00000000-0005-0000-0000-0000D3600000}"/>
    <cellStyle name="Currency [0] 14346" xfId="24765" hidden="1" xr:uid="{00000000-0005-0000-0000-0000DE600000}"/>
    <cellStyle name="Currency [0] 14347" xfId="24797" hidden="1" xr:uid="{00000000-0005-0000-0000-0000FE600000}"/>
    <cellStyle name="Currency [0] 14348" xfId="24799" hidden="1" xr:uid="{00000000-0005-0000-0000-000000610000}"/>
    <cellStyle name="Currency [0] 14349" xfId="24751" hidden="1" xr:uid="{00000000-0005-0000-0000-0000D0600000}"/>
    <cellStyle name="Currency [0] 1435" xfId="1592" hidden="1" xr:uid="{00000000-0005-0000-0000-000059060000}"/>
    <cellStyle name="Currency [0] 14350" xfId="24750" hidden="1" xr:uid="{00000000-0005-0000-0000-0000CF600000}"/>
    <cellStyle name="Currency [0] 14351" xfId="24740" hidden="1" xr:uid="{00000000-0005-0000-0000-0000C5600000}"/>
    <cellStyle name="Currency [0] 14352" xfId="24736" hidden="1" xr:uid="{00000000-0005-0000-0000-0000C1600000}"/>
    <cellStyle name="Currency [0] 14353" xfId="24738" hidden="1" xr:uid="{00000000-0005-0000-0000-0000C3600000}"/>
    <cellStyle name="Currency [0] 14354" xfId="24806" hidden="1" xr:uid="{00000000-0005-0000-0000-000007610000}"/>
    <cellStyle name="Currency [0] 14355" xfId="24648" hidden="1" xr:uid="{00000000-0005-0000-0000-000069600000}"/>
    <cellStyle name="Currency [0] 14356" xfId="24784" hidden="1" xr:uid="{00000000-0005-0000-0000-0000F1600000}"/>
    <cellStyle name="Currency [0] 14357" xfId="24812" hidden="1" xr:uid="{00000000-0005-0000-0000-00000D610000}"/>
    <cellStyle name="Currency [0] 14358" xfId="24814" hidden="1" xr:uid="{00000000-0005-0000-0000-00000F610000}"/>
    <cellStyle name="Currency [0] 14359" xfId="24689" hidden="1" xr:uid="{00000000-0005-0000-0000-000092600000}"/>
    <cellStyle name="Currency [0] 1436" xfId="1593" hidden="1" xr:uid="{00000000-0005-0000-0000-00005A060000}"/>
    <cellStyle name="Currency [0] 14360" xfId="24763" hidden="1" xr:uid="{00000000-0005-0000-0000-0000DC600000}"/>
    <cellStyle name="Currency [0] 14361" xfId="24719" hidden="1" xr:uid="{00000000-0005-0000-0000-0000B0600000}"/>
    <cellStyle name="Currency [0] 14362" xfId="24755" hidden="1" xr:uid="{00000000-0005-0000-0000-0000D4600000}"/>
    <cellStyle name="Currency [0] 14363" xfId="24759" hidden="1" xr:uid="{00000000-0005-0000-0000-0000D8600000}"/>
    <cellStyle name="Currency [0] 14364" xfId="24820" hidden="1" xr:uid="{00000000-0005-0000-0000-000015610000}"/>
    <cellStyle name="Currency [0] 14365" xfId="24643" hidden="1" xr:uid="{00000000-0005-0000-0000-000064600000}"/>
    <cellStyle name="Currency [0] 14366" xfId="24802" hidden="1" xr:uid="{00000000-0005-0000-0000-000003610000}"/>
    <cellStyle name="Currency [0] 14367" xfId="24825" hidden="1" xr:uid="{00000000-0005-0000-0000-00001A610000}"/>
    <cellStyle name="Currency [0] 14368" xfId="24827" hidden="1" xr:uid="{00000000-0005-0000-0000-00001C610000}"/>
    <cellStyle name="Currency [0] 14369" xfId="24683" hidden="1" xr:uid="{00000000-0005-0000-0000-00008C600000}"/>
    <cellStyle name="Currency [0] 1437" xfId="1442" hidden="1" xr:uid="{00000000-0005-0000-0000-0000C3050000}"/>
    <cellStyle name="Currency [0] 14370" xfId="24782" hidden="1" xr:uid="{00000000-0005-0000-0000-0000EF600000}"/>
    <cellStyle name="Currency [0] 14371" xfId="24749" hidden="1" xr:uid="{00000000-0005-0000-0000-0000CE600000}"/>
    <cellStyle name="Currency [0] 14372" xfId="24767" hidden="1" xr:uid="{00000000-0005-0000-0000-0000E0600000}"/>
    <cellStyle name="Currency [0] 14373" xfId="24764" hidden="1" xr:uid="{00000000-0005-0000-0000-0000DD600000}"/>
    <cellStyle name="Currency [0] 14374" xfId="24831" hidden="1" xr:uid="{00000000-0005-0000-0000-000020610000}"/>
    <cellStyle name="Currency [0] 14375" xfId="24716" hidden="1" xr:uid="{00000000-0005-0000-0000-0000AD600000}"/>
    <cellStyle name="Currency [0] 14376" xfId="24816" hidden="1" xr:uid="{00000000-0005-0000-0000-000011610000}"/>
    <cellStyle name="Currency [0] 14377" xfId="24838" hidden="1" xr:uid="{00000000-0005-0000-0000-000027610000}"/>
    <cellStyle name="Currency [0] 14378" xfId="24840" hidden="1" xr:uid="{00000000-0005-0000-0000-000029610000}"/>
    <cellStyle name="Currency [0] 14379" xfId="24768" hidden="1" xr:uid="{00000000-0005-0000-0000-0000E1600000}"/>
    <cellStyle name="Currency [0] 1438" xfId="1590" hidden="1" xr:uid="{00000000-0005-0000-0000-000057060000}"/>
    <cellStyle name="Currency [0] 14380" xfId="24800" hidden="1" xr:uid="{00000000-0005-0000-0000-000001610000}"/>
    <cellStyle name="Currency [0] 14381" xfId="24658" hidden="1" xr:uid="{00000000-0005-0000-0000-000073600000}"/>
    <cellStyle name="Currency [0] 14382" xfId="24786" hidden="1" xr:uid="{00000000-0005-0000-0000-0000F3600000}"/>
    <cellStyle name="Currency [0] 14383" xfId="24783" hidden="1" xr:uid="{00000000-0005-0000-0000-0000F0600000}"/>
    <cellStyle name="Currency [0] 14384" xfId="24844" hidden="1" xr:uid="{00000000-0005-0000-0000-00002D610000}"/>
    <cellStyle name="Currency [0] 14385" xfId="24679" hidden="1" xr:uid="{00000000-0005-0000-0000-000088600000}"/>
    <cellStyle name="Currency [0] 14386" xfId="24828" hidden="1" xr:uid="{00000000-0005-0000-0000-00001D610000}"/>
    <cellStyle name="Currency [0] 14387" xfId="24848" hidden="1" xr:uid="{00000000-0005-0000-0000-000031610000}"/>
    <cellStyle name="Currency [0] 14388" xfId="24850" hidden="1" xr:uid="{00000000-0005-0000-0000-000033610000}"/>
    <cellStyle name="Currency [0] 14389" xfId="24787" hidden="1" xr:uid="{00000000-0005-0000-0000-0000F4600000}"/>
    <cellStyle name="Currency [0] 1439" xfId="1594" hidden="1" xr:uid="{00000000-0005-0000-0000-00005B060000}"/>
    <cellStyle name="Currency [0] 14390" xfId="24815" hidden="1" xr:uid="{00000000-0005-0000-0000-000010610000}"/>
    <cellStyle name="Currency [0] 14391" xfId="24775" hidden="1" xr:uid="{00000000-0005-0000-0000-0000E8600000}"/>
    <cellStyle name="Currency [0] 14392" xfId="24804" hidden="1" xr:uid="{00000000-0005-0000-0000-000005610000}"/>
    <cellStyle name="Currency [0] 14393" xfId="24801" hidden="1" xr:uid="{00000000-0005-0000-0000-000002610000}"/>
    <cellStyle name="Currency [0] 14394" xfId="24854" hidden="1" xr:uid="{00000000-0005-0000-0000-000037610000}"/>
    <cellStyle name="Currency [0] 14395" xfId="24682" hidden="1" xr:uid="{00000000-0005-0000-0000-00008B600000}"/>
    <cellStyle name="Currency [0] 14396" xfId="24841" hidden="1" xr:uid="{00000000-0005-0000-0000-00002A610000}"/>
    <cellStyle name="Currency [0] 14397" xfId="24858" hidden="1" xr:uid="{00000000-0005-0000-0000-00003B610000}"/>
    <cellStyle name="Currency [0] 14398" xfId="24860" hidden="1" xr:uid="{00000000-0005-0000-0000-00003D610000}"/>
    <cellStyle name="Currency [0] 14399" xfId="24741" hidden="1" xr:uid="{00000000-0005-0000-0000-0000C6600000}"/>
    <cellStyle name="Currency [0] 144" xfId="231" hidden="1" xr:uid="{00000000-0005-0000-0000-000008010000}"/>
    <cellStyle name="Currency [0] 1440" xfId="1595" hidden="1" xr:uid="{00000000-0005-0000-0000-00005C060000}"/>
    <cellStyle name="Currency [0] 14400" xfId="24777" hidden="1" xr:uid="{00000000-0005-0000-0000-0000EA600000}"/>
    <cellStyle name="Currency [0] 14401" xfId="24846" hidden="1" xr:uid="{00000000-0005-0000-0000-00002F610000}"/>
    <cellStyle name="Currency [0] 14402" xfId="24834" hidden="1" xr:uid="{00000000-0005-0000-0000-000023610000}"/>
    <cellStyle name="Currency [0] 14403" xfId="24851" hidden="1" xr:uid="{00000000-0005-0000-0000-000034610000}"/>
    <cellStyle name="Currency [0] 14404" xfId="24862" hidden="1" xr:uid="{00000000-0005-0000-0000-00003F610000}"/>
    <cellStyle name="Currency [0] 14405" xfId="24710" hidden="1" xr:uid="{00000000-0005-0000-0000-0000A7600000}"/>
    <cellStyle name="Currency [0] 14406" xfId="24774" hidden="1" xr:uid="{00000000-0005-0000-0000-0000E7600000}"/>
    <cellStyle name="Currency [0] 14407" xfId="24866" hidden="1" xr:uid="{00000000-0005-0000-0000-000043610000}"/>
    <cellStyle name="Currency [0] 14408" xfId="24868" hidden="1" xr:uid="{00000000-0005-0000-0000-000045610000}"/>
    <cellStyle name="Currency [0] 14409" xfId="24823" hidden="1" xr:uid="{00000000-0005-0000-0000-000018610000}"/>
    <cellStyle name="Currency [0] 1441" xfId="1589" hidden="1" xr:uid="{00000000-0005-0000-0000-000056060000}"/>
    <cellStyle name="Currency [0] 14410" xfId="24835" hidden="1" xr:uid="{00000000-0005-0000-0000-000024610000}"/>
    <cellStyle name="Currency [0] 14411" xfId="24863" hidden="1" xr:uid="{00000000-0005-0000-0000-000040610000}"/>
    <cellStyle name="Currency [0] 14412" xfId="24836" hidden="1" xr:uid="{00000000-0005-0000-0000-000025610000}"/>
    <cellStyle name="Currency [0] 14413" xfId="24869" hidden="1" xr:uid="{00000000-0005-0000-0000-000046610000}"/>
    <cellStyle name="Currency [0] 14414" xfId="24871" hidden="1" xr:uid="{00000000-0005-0000-0000-000048610000}"/>
    <cellStyle name="Currency [0] 14415" xfId="24864" hidden="1" xr:uid="{00000000-0005-0000-0000-000041610000}"/>
    <cellStyle name="Currency [0] 14416" xfId="24810" hidden="1" xr:uid="{00000000-0005-0000-0000-00000B610000}"/>
    <cellStyle name="Currency [0] 14417" xfId="24873" hidden="1" xr:uid="{00000000-0005-0000-0000-00004A610000}"/>
    <cellStyle name="Currency [0] 14418" xfId="24875" hidden="1" xr:uid="{00000000-0005-0000-0000-00004C610000}"/>
    <cellStyle name="Currency [0] 14419" xfId="24932" hidden="1" xr:uid="{00000000-0005-0000-0000-000085610000}"/>
    <cellStyle name="Currency [0] 1442" xfId="1449" hidden="1" xr:uid="{00000000-0005-0000-0000-0000CA050000}"/>
    <cellStyle name="Currency [0] 14420" xfId="24951" hidden="1" xr:uid="{00000000-0005-0000-0000-000098610000}"/>
    <cellStyle name="Currency [0] 14421" xfId="24958" hidden="1" xr:uid="{00000000-0005-0000-0000-00009F610000}"/>
    <cellStyle name="Currency [0] 14422" xfId="24965" hidden="1" xr:uid="{00000000-0005-0000-0000-0000A6610000}"/>
    <cellStyle name="Currency [0] 14423" xfId="24970" hidden="1" xr:uid="{00000000-0005-0000-0000-0000AB610000}"/>
    <cellStyle name="Currency [0] 14424" xfId="24949" hidden="1" xr:uid="{00000000-0005-0000-0000-000096610000}"/>
    <cellStyle name="Currency [0] 14425" xfId="24960" hidden="1" xr:uid="{00000000-0005-0000-0000-0000A1610000}"/>
    <cellStyle name="Currency [0] 14426" xfId="24974" hidden="1" xr:uid="{00000000-0005-0000-0000-0000AF610000}"/>
    <cellStyle name="Currency [0] 14427" xfId="24976" hidden="1" xr:uid="{00000000-0005-0000-0000-0000B1610000}"/>
    <cellStyle name="Currency [0] 14428" xfId="24959" hidden="1" xr:uid="{00000000-0005-0000-0000-0000A0610000}"/>
    <cellStyle name="Currency [0] 14429" xfId="24933" hidden="1" xr:uid="{00000000-0005-0000-0000-000086610000}"/>
    <cellStyle name="Currency [0] 1443" xfId="1601" hidden="1" xr:uid="{00000000-0005-0000-0000-000062060000}"/>
    <cellStyle name="Currency [0] 14430" xfId="24987" hidden="1" xr:uid="{00000000-0005-0000-0000-0000BC610000}"/>
    <cellStyle name="Currency [0] 14431" xfId="24996" hidden="1" xr:uid="{00000000-0005-0000-0000-0000C5610000}"/>
    <cellStyle name="Currency [0] 14432" xfId="25007" hidden="1" xr:uid="{00000000-0005-0000-0000-0000D0610000}"/>
    <cellStyle name="Currency [0] 14433" xfId="25013" hidden="1" xr:uid="{00000000-0005-0000-0000-0000D6610000}"/>
    <cellStyle name="Currency [0] 14434" xfId="24985" hidden="1" xr:uid="{00000000-0005-0000-0000-0000BA610000}"/>
    <cellStyle name="Currency [0] 14435" xfId="25003" hidden="1" xr:uid="{00000000-0005-0000-0000-0000CC610000}"/>
    <cellStyle name="Currency [0] 14436" xfId="25025" hidden="1" xr:uid="{00000000-0005-0000-0000-0000E2610000}"/>
    <cellStyle name="Currency [0] 14437" xfId="25027" hidden="1" xr:uid="{00000000-0005-0000-0000-0000E4610000}"/>
    <cellStyle name="Currency [0] 14438" xfId="24955" hidden="1" xr:uid="{00000000-0005-0000-0000-00009C610000}"/>
    <cellStyle name="Currency [0] 14439" xfId="24939" hidden="1" xr:uid="{00000000-0005-0000-0000-00008C610000}"/>
    <cellStyle name="Currency [0] 1444" xfId="1605" hidden="1" xr:uid="{00000000-0005-0000-0000-000066060000}"/>
    <cellStyle name="Currency [0] 14440" xfId="24999" hidden="1" xr:uid="{00000000-0005-0000-0000-0000C8610000}"/>
    <cellStyle name="Currency [0] 14441" xfId="24944" hidden="1" xr:uid="{00000000-0005-0000-0000-000091610000}"/>
    <cellStyle name="Currency [0] 14442" xfId="24988" hidden="1" xr:uid="{00000000-0005-0000-0000-0000BD610000}"/>
    <cellStyle name="Currency [0] 14443" xfId="25032" hidden="1" xr:uid="{00000000-0005-0000-0000-0000E9610000}"/>
    <cellStyle name="Currency [0] 14444" xfId="25000" hidden="1" xr:uid="{00000000-0005-0000-0000-0000C9610000}"/>
    <cellStyle name="Currency [0] 14445" xfId="25008" hidden="1" xr:uid="{00000000-0005-0000-0000-0000D1610000}"/>
    <cellStyle name="Currency [0] 14446" xfId="25044" hidden="1" xr:uid="{00000000-0005-0000-0000-0000F5610000}"/>
    <cellStyle name="Currency [0] 14447" xfId="25046" hidden="1" xr:uid="{00000000-0005-0000-0000-0000F7610000}"/>
    <cellStyle name="Currency [0] 14448" xfId="25002" hidden="1" xr:uid="{00000000-0005-0000-0000-0000CB610000}"/>
    <cellStyle name="Currency [0] 14449" xfId="25015" hidden="1" xr:uid="{00000000-0005-0000-0000-0000D8610000}"/>
    <cellStyle name="Currency [0] 1445" xfId="1611" hidden="1" xr:uid="{00000000-0005-0000-0000-00006C060000}"/>
    <cellStyle name="Currency [0] 14450" xfId="25020" hidden="1" xr:uid="{00000000-0005-0000-0000-0000DD610000}"/>
    <cellStyle name="Currency [0] 14451" xfId="25014" hidden="1" xr:uid="{00000000-0005-0000-0000-0000D7610000}"/>
    <cellStyle name="Currency [0] 14452" xfId="25062" hidden="1" xr:uid="{00000000-0005-0000-0000-000007620000}"/>
    <cellStyle name="Currency [0] 14453" xfId="25070" hidden="1" xr:uid="{00000000-0005-0000-0000-00000F620000}"/>
    <cellStyle name="Currency [0] 14454" xfId="24998" hidden="1" xr:uid="{00000000-0005-0000-0000-0000C7610000}"/>
    <cellStyle name="Currency [0] 14455" xfId="25056" hidden="1" xr:uid="{00000000-0005-0000-0000-000001620000}"/>
    <cellStyle name="Currency [0] 14456" xfId="25079" hidden="1" xr:uid="{00000000-0005-0000-0000-000018620000}"/>
    <cellStyle name="Currency [0] 14457" xfId="25081" hidden="1" xr:uid="{00000000-0005-0000-0000-00001A620000}"/>
    <cellStyle name="Currency [0] 14458" xfId="24981" hidden="1" xr:uid="{00000000-0005-0000-0000-0000B6610000}"/>
    <cellStyle name="Currency [0] 14459" xfId="24991" hidden="1" xr:uid="{00000000-0005-0000-0000-0000C0610000}"/>
    <cellStyle name="Currency [0] 1446" xfId="1614" hidden="1" xr:uid="{00000000-0005-0000-0000-00006F060000}"/>
    <cellStyle name="Currency [0] 14460" xfId="25053" hidden="1" xr:uid="{00000000-0005-0000-0000-0000FE610000}"/>
    <cellStyle name="Currency [0] 14461" xfId="25018" hidden="1" xr:uid="{00000000-0005-0000-0000-0000DB610000}"/>
    <cellStyle name="Currency [0] 14462" xfId="24963" hidden="1" xr:uid="{00000000-0005-0000-0000-0000A4610000}"/>
    <cellStyle name="Currency [0] 14463" xfId="25089" hidden="1" xr:uid="{00000000-0005-0000-0000-000022620000}"/>
    <cellStyle name="Currency [0] 14464" xfId="25054" hidden="1" xr:uid="{00000000-0005-0000-0000-0000FF610000}"/>
    <cellStyle name="Currency [0] 14465" xfId="25065" hidden="1" xr:uid="{00000000-0005-0000-0000-00000A620000}"/>
    <cellStyle name="Currency [0] 14466" xfId="25097" hidden="1" xr:uid="{00000000-0005-0000-0000-00002A620000}"/>
    <cellStyle name="Currency [0] 14467" xfId="25099" hidden="1" xr:uid="{00000000-0005-0000-0000-00002C620000}"/>
    <cellStyle name="Currency [0] 14468" xfId="25051" hidden="1" xr:uid="{00000000-0005-0000-0000-0000FC610000}"/>
    <cellStyle name="Currency [0] 14469" xfId="25050" hidden="1" xr:uid="{00000000-0005-0000-0000-0000FB610000}"/>
    <cellStyle name="Currency [0] 1447" xfId="1600" hidden="1" xr:uid="{00000000-0005-0000-0000-000061060000}"/>
    <cellStyle name="Currency [0] 14470" xfId="25040" hidden="1" xr:uid="{00000000-0005-0000-0000-0000F1610000}"/>
    <cellStyle name="Currency [0] 14471" xfId="25036" hidden="1" xr:uid="{00000000-0005-0000-0000-0000ED610000}"/>
    <cellStyle name="Currency [0] 14472" xfId="25038" hidden="1" xr:uid="{00000000-0005-0000-0000-0000EF610000}"/>
    <cellStyle name="Currency [0] 14473" xfId="25106" hidden="1" xr:uid="{00000000-0005-0000-0000-000033620000}"/>
    <cellStyle name="Currency [0] 14474" xfId="24941" hidden="1" xr:uid="{00000000-0005-0000-0000-00008E610000}"/>
    <cellStyle name="Currency [0] 14475" xfId="25084" hidden="1" xr:uid="{00000000-0005-0000-0000-00001D620000}"/>
    <cellStyle name="Currency [0] 14476" xfId="25112" hidden="1" xr:uid="{00000000-0005-0000-0000-000039620000}"/>
    <cellStyle name="Currency [0] 14477" xfId="25114" hidden="1" xr:uid="{00000000-0005-0000-0000-00003B620000}"/>
    <cellStyle name="Currency [0] 14478" xfId="24989" hidden="1" xr:uid="{00000000-0005-0000-0000-0000BE610000}"/>
    <cellStyle name="Currency [0] 14479" xfId="25063" hidden="1" xr:uid="{00000000-0005-0000-0000-000008620000}"/>
    <cellStyle name="Currency [0] 1448" xfId="1610" hidden="1" xr:uid="{00000000-0005-0000-0000-00006B060000}"/>
    <cellStyle name="Currency [0] 14480" xfId="25019" hidden="1" xr:uid="{00000000-0005-0000-0000-0000DC610000}"/>
    <cellStyle name="Currency [0] 14481" xfId="25055" hidden="1" xr:uid="{00000000-0005-0000-0000-000000620000}"/>
    <cellStyle name="Currency [0] 14482" xfId="25059" hidden="1" xr:uid="{00000000-0005-0000-0000-000004620000}"/>
    <cellStyle name="Currency [0] 14483" xfId="25120" hidden="1" xr:uid="{00000000-0005-0000-0000-000041620000}"/>
    <cellStyle name="Currency [0] 14484" xfId="24936" hidden="1" xr:uid="{00000000-0005-0000-0000-000089610000}"/>
    <cellStyle name="Currency [0] 14485" xfId="25102" hidden="1" xr:uid="{00000000-0005-0000-0000-00002F620000}"/>
    <cellStyle name="Currency [0] 14486" xfId="25125" hidden="1" xr:uid="{00000000-0005-0000-0000-000046620000}"/>
    <cellStyle name="Currency [0] 14487" xfId="25127" hidden="1" xr:uid="{00000000-0005-0000-0000-000048620000}"/>
    <cellStyle name="Currency [0] 14488" xfId="24983" hidden="1" xr:uid="{00000000-0005-0000-0000-0000B8610000}"/>
    <cellStyle name="Currency [0] 14489" xfId="25082" hidden="1" xr:uid="{00000000-0005-0000-0000-00001B620000}"/>
    <cellStyle name="Currency [0] 1449" xfId="1621" hidden="1" xr:uid="{00000000-0005-0000-0000-000076060000}"/>
    <cellStyle name="Currency [0] 14490" xfId="25049" hidden="1" xr:uid="{00000000-0005-0000-0000-0000FA610000}"/>
    <cellStyle name="Currency [0] 14491" xfId="25067" hidden="1" xr:uid="{00000000-0005-0000-0000-00000C620000}"/>
    <cellStyle name="Currency [0] 14492" xfId="25064" hidden="1" xr:uid="{00000000-0005-0000-0000-000009620000}"/>
    <cellStyle name="Currency [0] 14493" xfId="25131" hidden="1" xr:uid="{00000000-0005-0000-0000-00004C620000}"/>
    <cellStyle name="Currency [0] 14494" xfId="25016" hidden="1" xr:uid="{00000000-0005-0000-0000-0000D9610000}"/>
    <cellStyle name="Currency [0] 14495" xfId="25116" hidden="1" xr:uid="{00000000-0005-0000-0000-00003D620000}"/>
    <cellStyle name="Currency [0] 14496" xfId="25138" hidden="1" xr:uid="{00000000-0005-0000-0000-000053620000}"/>
    <cellStyle name="Currency [0] 14497" xfId="25140" hidden="1" xr:uid="{00000000-0005-0000-0000-000055620000}"/>
    <cellStyle name="Currency [0] 14498" xfId="25068" hidden="1" xr:uid="{00000000-0005-0000-0000-00000D620000}"/>
    <cellStyle name="Currency [0] 14499" xfId="25100" hidden="1" xr:uid="{00000000-0005-0000-0000-00002D620000}"/>
    <cellStyle name="Currency [0] 145" xfId="252" hidden="1" xr:uid="{00000000-0005-0000-0000-00001D010000}"/>
    <cellStyle name="Currency [0] 1450" xfId="1622" hidden="1" xr:uid="{00000000-0005-0000-0000-000077060000}"/>
    <cellStyle name="Currency [0] 14500" xfId="24952" hidden="1" xr:uid="{00000000-0005-0000-0000-000099610000}"/>
    <cellStyle name="Currency [0] 14501" xfId="25086" hidden="1" xr:uid="{00000000-0005-0000-0000-00001F620000}"/>
    <cellStyle name="Currency [0] 14502" xfId="25083" hidden="1" xr:uid="{00000000-0005-0000-0000-00001C620000}"/>
    <cellStyle name="Currency [0] 14503" xfId="25144" hidden="1" xr:uid="{00000000-0005-0000-0000-000059620000}"/>
    <cellStyle name="Currency [0] 14504" xfId="24979" hidden="1" xr:uid="{00000000-0005-0000-0000-0000B4610000}"/>
    <cellStyle name="Currency [0] 14505" xfId="25128" hidden="1" xr:uid="{00000000-0005-0000-0000-000049620000}"/>
    <cellStyle name="Currency [0] 14506" xfId="25148" hidden="1" xr:uid="{00000000-0005-0000-0000-00005D620000}"/>
    <cellStyle name="Currency [0] 14507" xfId="25150" hidden="1" xr:uid="{00000000-0005-0000-0000-00005F620000}"/>
    <cellStyle name="Currency [0] 14508" xfId="25087" hidden="1" xr:uid="{00000000-0005-0000-0000-000020620000}"/>
    <cellStyle name="Currency [0] 14509" xfId="25115" hidden="1" xr:uid="{00000000-0005-0000-0000-00003C620000}"/>
    <cellStyle name="Currency [0] 1451" xfId="1587" hidden="1" xr:uid="{00000000-0005-0000-0000-000054060000}"/>
    <cellStyle name="Currency [0] 14510" xfId="25075" hidden="1" xr:uid="{00000000-0005-0000-0000-000014620000}"/>
    <cellStyle name="Currency [0] 14511" xfId="25104" hidden="1" xr:uid="{00000000-0005-0000-0000-000031620000}"/>
    <cellStyle name="Currency [0] 14512" xfId="25101" hidden="1" xr:uid="{00000000-0005-0000-0000-00002E620000}"/>
    <cellStyle name="Currency [0] 14513" xfId="25154" hidden="1" xr:uid="{00000000-0005-0000-0000-000063620000}"/>
    <cellStyle name="Currency [0] 14514" xfId="24982" hidden="1" xr:uid="{00000000-0005-0000-0000-0000B7610000}"/>
    <cellStyle name="Currency [0] 14515" xfId="25141" hidden="1" xr:uid="{00000000-0005-0000-0000-000056620000}"/>
    <cellStyle name="Currency [0] 14516" xfId="25158" hidden="1" xr:uid="{00000000-0005-0000-0000-000067620000}"/>
    <cellStyle name="Currency [0] 14517" xfId="25160" hidden="1" xr:uid="{00000000-0005-0000-0000-000069620000}"/>
    <cellStyle name="Currency [0] 14518" xfId="25041" hidden="1" xr:uid="{00000000-0005-0000-0000-0000F2610000}"/>
    <cellStyle name="Currency [0] 14519" xfId="25077" hidden="1" xr:uid="{00000000-0005-0000-0000-000016620000}"/>
    <cellStyle name="Currency [0] 1452" xfId="1448" hidden="1" xr:uid="{00000000-0005-0000-0000-0000C9050000}"/>
    <cellStyle name="Currency [0] 14520" xfId="25146" hidden="1" xr:uid="{00000000-0005-0000-0000-00005B620000}"/>
    <cellStyle name="Currency [0] 14521" xfId="25134" hidden="1" xr:uid="{00000000-0005-0000-0000-00004F620000}"/>
    <cellStyle name="Currency [0] 14522" xfId="25151" hidden="1" xr:uid="{00000000-0005-0000-0000-000060620000}"/>
    <cellStyle name="Currency [0] 14523" xfId="25162" hidden="1" xr:uid="{00000000-0005-0000-0000-00006B620000}"/>
    <cellStyle name="Currency [0] 14524" xfId="25010" hidden="1" xr:uid="{00000000-0005-0000-0000-0000D3610000}"/>
    <cellStyle name="Currency [0] 14525" xfId="25074" hidden="1" xr:uid="{00000000-0005-0000-0000-000013620000}"/>
    <cellStyle name="Currency [0] 14526" xfId="25166" hidden="1" xr:uid="{00000000-0005-0000-0000-00006F620000}"/>
    <cellStyle name="Currency [0] 14527" xfId="25168" hidden="1" xr:uid="{00000000-0005-0000-0000-000071620000}"/>
    <cellStyle name="Currency [0] 14528" xfId="25123" hidden="1" xr:uid="{00000000-0005-0000-0000-000044620000}"/>
    <cellStyle name="Currency [0] 14529" xfId="25135" hidden="1" xr:uid="{00000000-0005-0000-0000-000050620000}"/>
    <cellStyle name="Currency [0] 1453" xfId="1607" hidden="1" xr:uid="{00000000-0005-0000-0000-000068060000}"/>
    <cellStyle name="Currency [0] 14530" xfId="25163" hidden="1" xr:uid="{00000000-0005-0000-0000-00006C620000}"/>
    <cellStyle name="Currency [0] 14531" xfId="25136" hidden="1" xr:uid="{00000000-0005-0000-0000-000051620000}"/>
    <cellStyle name="Currency [0] 14532" xfId="25169" hidden="1" xr:uid="{00000000-0005-0000-0000-000072620000}"/>
    <cellStyle name="Currency [0] 14533" xfId="25171" hidden="1" xr:uid="{00000000-0005-0000-0000-000074620000}"/>
    <cellStyle name="Currency [0] 14534" xfId="25164" hidden="1" xr:uid="{00000000-0005-0000-0000-00006D620000}"/>
    <cellStyle name="Currency [0] 14535" xfId="25110" hidden="1" xr:uid="{00000000-0005-0000-0000-000037620000}"/>
    <cellStyle name="Currency [0] 14536" xfId="25174" hidden="1" xr:uid="{00000000-0005-0000-0000-000077620000}"/>
    <cellStyle name="Currency [0] 14537" xfId="25176" hidden="1" xr:uid="{00000000-0005-0000-0000-000079620000}"/>
    <cellStyle name="Currency [0] 14538" xfId="24893" hidden="1" xr:uid="{00000000-0005-0000-0000-00005E610000}"/>
    <cellStyle name="Currency [0] 14539" xfId="24915" hidden="1" xr:uid="{00000000-0005-0000-0000-000074610000}"/>
    <cellStyle name="Currency [0] 1454" xfId="1446" hidden="1" xr:uid="{00000000-0005-0000-0000-0000C7050000}"/>
    <cellStyle name="Currency [0] 14540" xfId="25180" hidden="1" xr:uid="{00000000-0005-0000-0000-00007D620000}"/>
    <cellStyle name="Currency [0] 14541" xfId="25187" hidden="1" xr:uid="{00000000-0005-0000-0000-000084620000}"/>
    <cellStyle name="Currency [0] 14542" xfId="25189" hidden="1" xr:uid="{00000000-0005-0000-0000-000086620000}"/>
    <cellStyle name="Currency [0] 14543" xfId="24880" hidden="1" xr:uid="{00000000-0005-0000-0000-000051610000}"/>
    <cellStyle name="Currency [0] 14544" xfId="25183" hidden="1" xr:uid="{00000000-0005-0000-0000-000080620000}"/>
    <cellStyle name="Currency [0] 14545" xfId="25192" hidden="1" xr:uid="{00000000-0005-0000-0000-000089620000}"/>
    <cellStyle name="Currency [0] 14546" xfId="25194" hidden="1" xr:uid="{00000000-0005-0000-0000-00008B620000}"/>
    <cellStyle name="Currency [0] 14547" xfId="25182" hidden="1" xr:uid="{00000000-0005-0000-0000-00007F620000}"/>
    <cellStyle name="Currency [0] 14548" xfId="24892" hidden="1" xr:uid="{00000000-0005-0000-0000-00005D610000}"/>
    <cellStyle name="Currency [0] 14549" xfId="25205" hidden="1" xr:uid="{00000000-0005-0000-0000-000096620000}"/>
    <cellStyle name="Currency [0] 1455" xfId="1602" hidden="1" xr:uid="{00000000-0005-0000-0000-000063060000}"/>
    <cellStyle name="Currency [0] 14550" xfId="25214" hidden="1" xr:uid="{00000000-0005-0000-0000-00009F620000}"/>
    <cellStyle name="Currency [0] 14551" xfId="25225" hidden="1" xr:uid="{00000000-0005-0000-0000-0000AA620000}"/>
    <cellStyle name="Currency [0] 14552" xfId="25231" hidden="1" xr:uid="{00000000-0005-0000-0000-0000B0620000}"/>
    <cellStyle name="Currency [0] 14553" xfId="25203" hidden="1" xr:uid="{00000000-0005-0000-0000-000094620000}"/>
    <cellStyle name="Currency [0] 14554" xfId="25221" hidden="1" xr:uid="{00000000-0005-0000-0000-0000A6620000}"/>
    <cellStyle name="Currency [0] 14555" xfId="25243" hidden="1" xr:uid="{00000000-0005-0000-0000-0000BC620000}"/>
    <cellStyle name="Currency [0] 14556" xfId="25245" hidden="1" xr:uid="{00000000-0005-0000-0000-0000BE620000}"/>
    <cellStyle name="Currency [0] 14557" xfId="25177" hidden="1" xr:uid="{00000000-0005-0000-0000-00007A620000}"/>
    <cellStyle name="Currency [0] 14558" xfId="24888" hidden="1" xr:uid="{00000000-0005-0000-0000-000059610000}"/>
    <cellStyle name="Currency [0] 14559" xfId="25217" hidden="1" xr:uid="{00000000-0005-0000-0000-0000A2620000}"/>
    <cellStyle name="Currency [0] 1456" xfId="1623" hidden="1" xr:uid="{00000000-0005-0000-0000-000078060000}"/>
    <cellStyle name="Currency [0] 14560" xfId="24884" hidden="1" xr:uid="{00000000-0005-0000-0000-000055610000}"/>
    <cellStyle name="Currency [0] 14561" xfId="25206" hidden="1" xr:uid="{00000000-0005-0000-0000-000097620000}"/>
    <cellStyle name="Currency [0] 14562" xfId="25250" hidden="1" xr:uid="{00000000-0005-0000-0000-0000C3620000}"/>
    <cellStyle name="Currency [0] 14563" xfId="25218" hidden="1" xr:uid="{00000000-0005-0000-0000-0000A3620000}"/>
    <cellStyle name="Currency [0] 14564" xfId="25226" hidden="1" xr:uid="{00000000-0005-0000-0000-0000AB620000}"/>
    <cellStyle name="Currency [0] 14565" xfId="25262" hidden="1" xr:uid="{00000000-0005-0000-0000-0000CF620000}"/>
    <cellStyle name="Currency [0] 14566" xfId="25264" hidden="1" xr:uid="{00000000-0005-0000-0000-0000D1620000}"/>
    <cellStyle name="Currency [0] 14567" xfId="25220" hidden="1" xr:uid="{00000000-0005-0000-0000-0000A5620000}"/>
    <cellStyle name="Currency [0] 14568" xfId="25233" hidden="1" xr:uid="{00000000-0005-0000-0000-0000B2620000}"/>
    <cellStyle name="Currency [0] 14569" xfId="25238" hidden="1" xr:uid="{00000000-0005-0000-0000-0000B7620000}"/>
    <cellStyle name="Currency [0] 1457" xfId="1608" hidden="1" xr:uid="{00000000-0005-0000-0000-000069060000}"/>
    <cellStyle name="Currency [0] 14570" xfId="25232" hidden="1" xr:uid="{00000000-0005-0000-0000-0000B1620000}"/>
    <cellStyle name="Currency [0] 14571" xfId="25280" hidden="1" xr:uid="{00000000-0005-0000-0000-0000E1620000}"/>
    <cellStyle name="Currency [0] 14572" xfId="25288" hidden="1" xr:uid="{00000000-0005-0000-0000-0000E9620000}"/>
    <cellStyle name="Currency [0] 14573" xfId="25216" hidden="1" xr:uid="{00000000-0005-0000-0000-0000A1620000}"/>
    <cellStyle name="Currency [0] 14574" xfId="25274" hidden="1" xr:uid="{00000000-0005-0000-0000-0000DB620000}"/>
    <cellStyle name="Currency [0] 14575" xfId="25297" hidden="1" xr:uid="{00000000-0005-0000-0000-0000F2620000}"/>
    <cellStyle name="Currency [0] 14576" xfId="25299" hidden="1" xr:uid="{00000000-0005-0000-0000-0000F4620000}"/>
    <cellStyle name="Currency [0] 14577" xfId="25199" hidden="1" xr:uid="{00000000-0005-0000-0000-000090620000}"/>
    <cellStyle name="Currency [0] 14578" xfId="25209" hidden="1" xr:uid="{00000000-0005-0000-0000-00009A620000}"/>
    <cellStyle name="Currency [0] 14579" xfId="25271" hidden="1" xr:uid="{00000000-0005-0000-0000-0000D8620000}"/>
    <cellStyle name="Currency [0] 1458" xfId="1612" hidden="1" xr:uid="{00000000-0005-0000-0000-00006D060000}"/>
    <cellStyle name="Currency [0] 14580" xfId="25236" hidden="1" xr:uid="{00000000-0005-0000-0000-0000B5620000}"/>
    <cellStyle name="Currency [0] 14581" xfId="25185" hidden="1" xr:uid="{00000000-0005-0000-0000-000082620000}"/>
    <cellStyle name="Currency [0] 14582" xfId="25307" hidden="1" xr:uid="{00000000-0005-0000-0000-0000FC620000}"/>
    <cellStyle name="Currency [0] 14583" xfId="25272" hidden="1" xr:uid="{00000000-0005-0000-0000-0000D9620000}"/>
    <cellStyle name="Currency [0] 14584" xfId="25283" hidden="1" xr:uid="{00000000-0005-0000-0000-0000E4620000}"/>
    <cellStyle name="Currency [0] 14585" xfId="25315" hidden="1" xr:uid="{00000000-0005-0000-0000-000004630000}"/>
    <cellStyle name="Currency [0] 14586" xfId="25317" hidden="1" xr:uid="{00000000-0005-0000-0000-000006630000}"/>
    <cellStyle name="Currency [0] 14587" xfId="25269" hidden="1" xr:uid="{00000000-0005-0000-0000-0000D6620000}"/>
    <cellStyle name="Currency [0] 14588" xfId="25268" hidden="1" xr:uid="{00000000-0005-0000-0000-0000D5620000}"/>
    <cellStyle name="Currency [0] 14589" xfId="25258" hidden="1" xr:uid="{00000000-0005-0000-0000-0000CB620000}"/>
    <cellStyle name="Currency [0] 1459" xfId="1628" hidden="1" xr:uid="{00000000-0005-0000-0000-00007D060000}"/>
    <cellStyle name="Currency [0] 14590" xfId="25254" hidden="1" xr:uid="{00000000-0005-0000-0000-0000C7620000}"/>
    <cellStyle name="Currency [0] 14591" xfId="25256" hidden="1" xr:uid="{00000000-0005-0000-0000-0000C9620000}"/>
    <cellStyle name="Currency [0] 14592" xfId="25324" hidden="1" xr:uid="{00000000-0005-0000-0000-00000D630000}"/>
    <cellStyle name="Currency [0] 14593" xfId="24886" hidden="1" xr:uid="{00000000-0005-0000-0000-000057610000}"/>
    <cellStyle name="Currency [0] 14594" xfId="25302" hidden="1" xr:uid="{00000000-0005-0000-0000-0000F7620000}"/>
    <cellStyle name="Currency [0] 14595" xfId="25330" hidden="1" xr:uid="{00000000-0005-0000-0000-000013630000}"/>
    <cellStyle name="Currency [0] 14596" xfId="25332" hidden="1" xr:uid="{00000000-0005-0000-0000-000015630000}"/>
    <cellStyle name="Currency [0] 14597" xfId="25207" hidden="1" xr:uid="{00000000-0005-0000-0000-000098620000}"/>
    <cellStyle name="Currency [0] 14598" xfId="25281" hidden="1" xr:uid="{00000000-0005-0000-0000-0000E2620000}"/>
    <cellStyle name="Currency [0] 14599" xfId="25237" hidden="1" xr:uid="{00000000-0005-0000-0000-0000B6620000}"/>
    <cellStyle name="Currency [0] 146" xfId="237" hidden="1" xr:uid="{00000000-0005-0000-0000-00000E010000}"/>
    <cellStyle name="Currency [0] 1460" xfId="1629" hidden="1" xr:uid="{00000000-0005-0000-0000-00007E060000}"/>
    <cellStyle name="Currency [0] 14600" xfId="25273" hidden="1" xr:uid="{00000000-0005-0000-0000-0000DA620000}"/>
    <cellStyle name="Currency [0] 14601" xfId="25277" hidden="1" xr:uid="{00000000-0005-0000-0000-0000DE620000}"/>
    <cellStyle name="Currency [0] 14602" xfId="25338" hidden="1" xr:uid="{00000000-0005-0000-0000-00001B630000}"/>
    <cellStyle name="Currency [0] 14603" xfId="24921" hidden="1" xr:uid="{00000000-0005-0000-0000-00007A610000}"/>
    <cellStyle name="Currency [0] 14604" xfId="25320" hidden="1" xr:uid="{00000000-0005-0000-0000-000009630000}"/>
    <cellStyle name="Currency [0] 14605" xfId="25343" hidden="1" xr:uid="{00000000-0005-0000-0000-000020630000}"/>
    <cellStyle name="Currency [0] 14606" xfId="25345" hidden="1" xr:uid="{00000000-0005-0000-0000-000022630000}"/>
    <cellStyle name="Currency [0] 14607" xfId="25201" hidden="1" xr:uid="{00000000-0005-0000-0000-000092620000}"/>
    <cellStyle name="Currency [0] 14608" xfId="25300" hidden="1" xr:uid="{00000000-0005-0000-0000-0000F5620000}"/>
    <cellStyle name="Currency [0] 14609" xfId="25267" hidden="1" xr:uid="{00000000-0005-0000-0000-0000D4620000}"/>
    <cellStyle name="Currency [0] 1461" xfId="1609" hidden="1" xr:uid="{00000000-0005-0000-0000-00006A060000}"/>
    <cellStyle name="Currency [0] 14610" xfId="25285" hidden="1" xr:uid="{00000000-0005-0000-0000-0000E6620000}"/>
    <cellStyle name="Currency [0] 14611" xfId="25282" hidden="1" xr:uid="{00000000-0005-0000-0000-0000E3620000}"/>
    <cellStyle name="Currency [0] 14612" xfId="25349" hidden="1" xr:uid="{00000000-0005-0000-0000-000026630000}"/>
    <cellStyle name="Currency [0] 14613" xfId="25234" hidden="1" xr:uid="{00000000-0005-0000-0000-0000B3620000}"/>
    <cellStyle name="Currency [0] 14614" xfId="25334" hidden="1" xr:uid="{00000000-0005-0000-0000-000017630000}"/>
    <cellStyle name="Currency [0] 14615" xfId="25356" hidden="1" xr:uid="{00000000-0005-0000-0000-00002D630000}"/>
    <cellStyle name="Currency [0] 14616" xfId="25358" hidden="1" xr:uid="{00000000-0005-0000-0000-00002F630000}"/>
    <cellStyle name="Currency [0] 14617" xfId="25286" hidden="1" xr:uid="{00000000-0005-0000-0000-0000E7620000}"/>
    <cellStyle name="Currency [0] 14618" xfId="25318" hidden="1" xr:uid="{00000000-0005-0000-0000-000007630000}"/>
    <cellStyle name="Currency [0] 14619" xfId="24966" hidden="1" xr:uid="{00000000-0005-0000-0000-0000A7610000}"/>
    <cellStyle name="Currency [0] 1462" xfId="1616" hidden="1" xr:uid="{00000000-0005-0000-0000-000071060000}"/>
    <cellStyle name="Currency [0] 14620" xfId="25304" hidden="1" xr:uid="{00000000-0005-0000-0000-0000F9620000}"/>
    <cellStyle name="Currency [0] 14621" xfId="25301" hidden="1" xr:uid="{00000000-0005-0000-0000-0000F6620000}"/>
    <cellStyle name="Currency [0] 14622" xfId="25362" hidden="1" xr:uid="{00000000-0005-0000-0000-000033630000}"/>
    <cellStyle name="Currency [0] 14623" xfId="25197" hidden="1" xr:uid="{00000000-0005-0000-0000-00008E620000}"/>
    <cellStyle name="Currency [0] 14624" xfId="25346" hidden="1" xr:uid="{00000000-0005-0000-0000-000023630000}"/>
    <cellStyle name="Currency [0] 14625" xfId="25366" hidden="1" xr:uid="{00000000-0005-0000-0000-000037630000}"/>
    <cellStyle name="Currency [0] 14626" xfId="25368" hidden="1" xr:uid="{00000000-0005-0000-0000-000039630000}"/>
    <cellStyle name="Currency [0] 14627" xfId="25305" hidden="1" xr:uid="{00000000-0005-0000-0000-0000FA620000}"/>
    <cellStyle name="Currency [0] 14628" xfId="25333" hidden="1" xr:uid="{00000000-0005-0000-0000-000016630000}"/>
    <cellStyle name="Currency [0] 14629" xfId="25293" hidden="1" xr:uid="{00000000-0005-0000-0000-0000EE620000}"/>
    <cellStyle name="Currency [0] 1463" xfId="1620" hidden="1" xr:uid="{00000000-0005-0000-0000-000075060000}"/>
    <cellStyle name="Currency [0] 14630" xfId="25322" hidden="1" xr:uid="{00000000-0005-0000-0000-00000B630000}"/>
    <cellStyle name="Currency [0] 14631" xfId="25319" hidden="1" xr:uid="{00000000-0005-0000-0000-000008630000}"/>
    <cellStyle name="Currency [0] 14632" xfId="25372" hidden="1" xr:uid="{00000000-0005-0000-0000-00003D630000}"/>
    <cellStyle name="Currency [0] 14633" xfId="25200" hidden="1" xr:uid="{00000000-0005-0000-0000-000091620000}"/>
    <cellStyle name="Currency [0] 14634" xfId="25359" hidden="1" xr:uid="{00000000-0005-0000-0000-000030630000}"/>
    <cellStyle name="Currency [0] 14635" xfId="25376" hidden="1" xr:uid="{00000000-0005-0000-0000-000041630000}"/>
    <cellStyle name="Currency [0] 14636" xfId="25378" hidden="1" xr:uid="{00000000-0005-0000-0000-000043630000}"/>
    <cellStyle name="Currency [0] 14637" xfId="25259" hidden="1" xr:uid="{00000000-0005-0000-0000-0000CC620000}"/>
    <cellStyle name="Currency [0] 14638" xfId="25295" hidden="1" xr:uid="{00000000-0005-0000-0000-0000F0620000}"/>
    <cellStyle name="Currency [0] 14639" xfId="25364" hidden="1" xr:uid="{00000000-0005-0000-0000-000035630000}"/>
    <cellStyle name="Currency [0] 1464" xfId="1615" hidden="1" xr:uid="{00000000-0005-0000-0000-000070060000}"/>
    <cellStyle name="Currency [0] 14640" xfId="25352" hidden="1" xr:uid="{00000000-0005-0000-0000-000029630000}"/>
    <cellStyle name="Currency [0] 14641" xfId="25369" hidden="1" xr:uid="{00000000-0005-0000-0000-00003A630000}"/>
    <cellStyle name="Currency [0] 14642" xfId="25380" hidden="1" xr:uid="{00000000-0005-0000-0000-000045630000}"/>
    <cellStyle name="Currency [0] 14643" xfId="25228" hidden="1" xr:uid="{00000000-0005-0000-0000-0000AD620000}"/>
    <cellStyle name="Currency [0] 14644" xfId="25292" hidden="1" xr:uid="{00000000-0005-0000-0000-0000ED620000}"/>
    <cellStyle name="Currency [0] 14645" xfId="25384" hidden="1" xr:uid="{00000000-0005-0000-0000-000049630000}"/>
    <cellStyle name="Currency [0] 14646" xfId="25386" hidden="1" xr:uid="{00000000-0005-0000-0000-00004B630000}"/>
    <cellStyle name="Currency [0] 14647" xfId="25341" hidden="1" xr:uid="{00000000-0005-0000-0000-00001E630000}"/>
    <cellStyle name="Currency [0] 14648" xfId="25353" hidden="1" xr:uid="{00000000-0005-0000-0000-00002A630000}"/>
    <cellStyle name="Currency [0] 14649" xfId="25381" hidden="1" xr:uid="{00000000-0005-0000-0000-000046630000}"/>
    <cellStyle name="Currency [0] 1465" xfId="1638" hidden="1" xr:uid="{00000000-0005-0000-0000-000087060000}"/>
    <cellStyle name="Currency [0] 14650" xfId="25354" hidden="1" xr:uid="{00000000-0005-0000-0000-00002B630000}"/>
    <cellStyle name="Currency [0] 14651" xfId="25387" hidden="1" xr:uid="{00000000-0005-0000-0000-00004C630000}"/>
    <cellStyle name="Currency [0] 14652" xfId="25389" hidden="1" xr:uid="{00000000-0005-0000-0000-00004E630000}"/>
    <cellStyle name="Currency [0] 14653" xfId="25382" hidden="1" xr:uid="{00000000-0005-0000-0000-000047630000}"/>
    <cellStyle name="Currency [0] 14654" xfId="25328" hidden="1" xr:uid="{00000000-0005-0000-0000-000011630000}"/>
    <cellStyle name="Currency [0] 14655" xfId="25391" hidden="1" xr:uid="{00000000-0005-0000-0000-000050630000}"/>
    <cellStyle name="Currency [0] 14656" xfId="25393" hidden="1" xr:uid="{00000000-0005-0000-0000-000052630000}"/>
    <cellStyle name="Currency [0] 14657" xfId="24905" hidden="1" xr:uid="{00000000-0005-0000-0000-00006A610000}"/>
    <cellStyle name="Currency [0] 14658" xfId="24883" hidden="1" xr:uid="{00000000-0005-0000-0000-000054610000}"/>
    <cellStyle name="Currency [0] 14659" xfId="25399" hidden="1" xr:uid="{00000000-0005-0000-0000-000058630000}"/>
    <cellStyle name="Currency [0] 1466" xfId="1644" hidden="1" xr:uid="{00000000-0005-0000-0000-00008D060000}"/>
    <cellStyle name="Currency [0] 14660" xfId="25405" hidden="1" xr:uid="{00000000-0005-0000-0000-00005E630000}"/>
    <cellStyle name="Currency [0] 14661" xfId="25407" hidden="1" xr:uid="{00000000-0005-0000-0000-000060630000}"/>
    <cellStyle name="Currency [0] 14662" xfId="24900" hidden="1" xr:uid="{00000000-0005-0000-0000-000065610000}"/>
    <cellStyle name="Currency [0] 14663" xfId="25401" hidden="1" xr:uid="{00000000-0005-0000-0000-00005A630000}"/>
    <cellStyle name="Currency [0] 14664" xfId="25409" hidden="1" xr:uid="{00000000-0005-0000-0000-000062630000}"/>
    <cellStyle name="Currency [0] 14665" xfId="25411" hidden="1" xr:uid="{00000000-0005-0000-0000-000064630000}"/>
    <cellStyle name="Currency [0] 14666" xfId="25400" hidden="1" xr:uid="{00000000-0005-0000-0000-000059630000}"/>
    <cellStyle name="Currency [0] 14667" xfId="24906" hidden="1" xr:uid="{00000000-0005-0000-0000-00006B610000}"/>
    <cellStyle name="Currency [0] 14668" xfId="25422" hidden="1" xr:uid="{00000000-0005-0000-0000-00006F630000}"/>
    <cellStyle name="Currency [0] 14669" xfId="25431" hidden="1" xr:uid="{00000000-0005-0000-0000-000078630000}"/>
    <cellStyle name="Currency [0] 1467" xfId="1606" hidden="1" xr:uid="{00000000-0005-0000-0000-000067060000}"/>
    <cellStyle name="Currency [0] 14670" xfId="25442" hidden="1" xr:uid="{00000000-0005-0000-0000-000083630000}"/>
    <cellStyle name="Currency [0] 14671" xfId="25448" hidden="1" xr:uid="{00000000-0005-0000-0000-000089630000}"/>
    <cellStyle name="Currency [0] 14672" xfId="25420" hidden="1" xr:uid="{00000000-0005-0000-0000-00006D630000}"/>
    <cellStyle name="Currency [0] 14673" xfId="25438" hidden="1" xr:uid="{00000000-0005-0000-0000-00007F630000}"/>
    <cellStyle name="Currency [0] 14674" xfId="25460" hidden="1" xr:uid="{00000000-0005-0000-0000-000095630000}"/>
    <cellStyle name="Currency [0] 14675" xfId="25462" hidden="1" xr:uid="{00000000-0005-0000-0000-000097630000}"/>
    <cellStyle name="Currency [0] 14676" xfId="25396" hidden="1" xr:uid="{00000000-0005-0000-0000-000055630000}"/>
    <cellStyle name="Currency [0] 14677" xfId="24910" hidden="1" xr:uid="{00000000-0005-0000-0000-00006F610000}"/>
    <cellStyle name="Currency [0] 14678" xfId="25434" hidden="1" xr:uid="{00000000-0005-0000-0000-00007B630000}"/>
    <cellStyle name="Currency [0] 14679" xfId="24926" hidden="1" xr:uid="{00000000-0005-0000-0000-00007F610000}"/>
    <cellStyle name="Currency [0] 1468" xfId="1636" hidden="1" xr:uid="{00000000-0005-0000-0000-000085060000}"/>
    <cellStyle name="Currency [0] 14680" xfId="25423" hidden="1" xr:uid="{00000000-0005-0000-0000-000070630000}"/>
    <cellStyle name="Currency [0] 14681" xfId="25467" hidden="1" xr:uid="{00000000-0005-0000-0000-00009C630000}"/>
    <cellStyle name="Currency [0] 14682" xfId="25435" hidden="1" xr:uid="{00000000-0005-0000-0000-00007C630000}"/>
    <cellStyle name="Currency [0] 14683" xfId="25443" hidden="1" xr:uid="{00000000-0005-0000-0000-000084630000}"/>
    <cellStyle name="Currency [0] 14684" xfId="25479" hidden="1" xr:uid="{00000000-0005-0000-0000-0000A8630000}"/>
    <cellStyle name="Currency [0] 14685" xfId="25481" hidden="1" xr:uid="{00000000-0005-0000-0000-0000AA630000}"/>
    <cellStyle name="Currency [0] 14686" xfId="25437" hidden="1" xr:uid="{00000000-0005-0000-0000-00007E630000}"/>
    <cellStyle name="Currency [0] 14687" xfId="25450" hidden="1" xr:uid="{00000000-0005-0000-0000-00008B630000}"/>
    <cellStyle name="Currency [0] 14688" xfId="25455" hidden="1" xr:uid="{00000000-0005-0000-0000-000090630000}"/>
    <cellStyle name="Currency [0] 14689" xfId="25449" hidden="1" xr:uid="{00000000-0005-0000-0000-00008A630000}"/>
    <cellStyle name="Currency [0] 1469" xfId="1648" hidden="1" xr:uid="{00000000-0005-0000-0000-000091060000}"/>
    <cellStyle name="Currency [0] 14690" xfId="25497" hidden="1" xr:uid="{00000000-0005-0000-0000-0000BA630000}"/>
    <cellStyle name="Currency [0] 14691" xfId="25505" hidden="1" xr:uid="{00000000-0005-0000-0000-0000C2630000}"/>
    <cellStyle name="Currency [0] 14692" xfId="25433" hidden="1" xr:uid="{00000000-0005-0000-0000-00007A630000}"/>
    <cellStyle name="Currency [0] 14693" xfId="25491" hidden="1" xr:uid="{00000000-0005-0000-0000-0000B4630000}"/>
    <cellStyle name="Currency [0] 14694" xfId="25514" hidden="1" xr:uid="{00000000-0005-0000-0000-0000CB630000}"/>
    <cellStyle name="Currency [0] 14695" xfId="25516" hidden="1" xr:uid="{00000000-0005-0000-0000-0000CD630000}"/>
    <cellStyle name="Currency [0] 14696" xfId="25416" hidden="1" xr:uid="{00000000-0005-0000-0000-000069630000}"/>
    <cellStyle name="Currency [0] 14697" xfId="25426" hidden="1" xr:uid="{00000000-0005-0000-0000-000073630000}"/>
    <cellStyle name="Currency [0] 14698" xfId="25488" hidden="1" xr:uid="{00000000-0005-0000-0000-0000B1630000}"/>
    <cellStyle name="Currency [0] 14699" xfId="25453" hidden="1" xr:uid="{00000000-0005-0000-0000-00008E630000}"/>
    <cellStyle name="Currency [0] 147" xfId="241" hidden="1" xr:uid="{00000000-0005-0000-0000-000012010000}"/>
    <cellStyle name="Currency [0] 1470" xfId="1649" hidden="1" xr:uid="{00000000-0005-0000-0000-000092060000}"/>
    <cellStyle name="Currency [0] 14700" xfId="25403" hidden="1" xr:uid="{00000000-0005-0000-0000-00005C630000}"/>
    <cellStyle name="Currency [0] 14701" xfId="25524" hidden="1" xr:uid="{00000000-0005-0000-0000-0000D5630000}"/>
    <cellStyle name="Currency [0] 14702" xfId="25489" hidden="1" xr:uid="{00000000-0005-0000-0000-0000B2630000}"/>
    <cellStyle name="Currency [0] 14703" xfId="25500" hidden="1" xr:uid="{00000000-0005-0000-0000-0000BD630000}"/>
    <cellStyle name="Currency [0] 14704" xfId="25532" hidden="1" xr:uid="{00000000-0005-0000-0000-0000DD630000}"/>
    <cellStyle name="Currency [0] 14705" xfId="25534" hidden="1" xr:uid="{00000000-0005-0000-0000-0000DF630000}"/>
    <cellStyle name="Currency [0] 14706" xfId="25486" hidden="1" xr:uid="{00000000-0005-0000-0000-0000AF630000}"/>
    <cellStyle name="Currency [0] 14707" xfId="25485" hidden="1" xr:uid="{00000000-0005-0000-0000-0000AE630000}"/>
    <cellStyle name="Currency [0] 14708" xfId="25475" hidden="1" xr:uid="{00000000-0005-0000-0000-0000A4630000}"/>
    <cellStyle name="Currency [0] 14709" xfId="25471" hidden="1" xr:uid="{00000000-0005-0000-0000-0000A0630000}"/>
    <cellStyle name="Currency [0] 1471" xfId="1597" hidden="1" xr:uid="{00000000-0005-0000-0000-00005E060000}"/>
    <cellStyle name="Currency [0] 14710" xfId="25473" hidden="1" xr:uid="{00000000-0005-0000-0000-0000A2630000}"/>
    <cellStyle name="Currency [0] 14711" xfId="25541" hidden="1" xr:uid="{00000000-0005-0000-0000-0000E6630000}"/>
    <cellStyle name="Currency [0] 14712" xfId="24912" hidden="1" xr:uid="{00000000-0005-0000-0000-000071610000}"/>
    <cellStyle name="Currency [0] 14713" xfId="25519" hidden="1" xr:uid="{00000000-0005-0000-0000-0000D0630000}"/>
    <cellStyle name="Currency [0] 14714" xfId="25547" hidden="1" xr:uid="{00000000-0005-0000-0000-0000EC630000}"/>
    <cellStyle name="Currency [0] 14715" xfId="25549" hidden="1" xr:uid="{00000000-0005-0000-0000-0000EE630000}"/>
    <cellStyle name="Currency [0] 14716" xfId="25424" hidden="1" xr:uid="{00000000-0005-0000-0000-000071630000}"/>
    <cellStyle name="Currency [0] 14717" xfId="25498" hidden="1" xr:uid="{00000000-0005-0000-0000-0000BB630000}"/>
    <cellStyle name="Currency [0] 14718" xfId="25454" hidden="1" xr:uid="{00000000-0005-0000-0000-00008F630000}"/>
    <cellStyle name="Currency [0] 14719" xfId="25490" hidden="1" xr:uid="{00000000-0005-0000-0000-0000B3630000}"/>
    <cellStyle name="Currency [0] 1472" xfId="1604" hidden="1" xr:uid="{00000000-0005-0000-0000-000065060000}"/>
    <cellStyle name="Currency [0] 14720" xfId="25494" hidden="1" xr:uid="{00000000-0005-0000-0000-0000B7630000}"/>
    <cellStyle name="Currency [0] 14721" xfId="25555" hidden="1" xr:uid="{00000000-0005-0000-0000-0000F4630000}"/>
    <cellStyle name="Currency [0] 14722" xfId="24899" hidden="1" xr:uid="{00000000-0005-0000-0000-000064610000}"/>
    <cellStyle name="Currency [0] 14723" xfId="25537" hidden="1" xr:uid="{00000000-0005-0000-0000-0000E2630000}"/>
    <cellStyle name="Currency [0] 14724" xfId="25560" hidden="1" xr:uid="{00000000-0005-0000-0000-0000F9630000}"/>
    <cellStyle name="Currency [0] 14725" xfId="25562" hidden="1" xr:uid="{00000000-0005-0000-0000-0000FB630000}"/>
    <cellStyle name="Currency [0] 14726" xfId="25418" hidden="1" xr:uid="{00000000-0005-0000-0000-00006B630000}"/>
    <cellStyle name="Currency [0] 14727" xfId="25517" hidden="1" xr:uid="{00000000-0005-0000-0000-0000CE630000}"/>
    <cellStyle name="Currency [0] 14728" xfId="25484" hidden="1" xr:uid="{00000000-0005-0000-0000-0000AD630000}"/>
    <cellStyle name="Currency [0] 14729" xfId="25502" hidden="1" xr:uid="{00000000-0005-0000-0000-0000BF630000}"/>
    <cellStyle name="Currency [0] 1473" xfId="1633" hidden="1" xr:uid="{00000000-0005-0000-0000-000082060000}"/>
    <cellStyle name="Currency [0] 14730" xfId="25499" hidden="1" xr:uid="{00000000-0005-0000-0000-0000BC630000}"/>
    <cellStyle name="Currency [0] 14731" xfId="25566" hidden="1" xr:uid="{00000000-0005-0000-0000-0000FF630000}"/>
    <cellStyle name="Currency [0] 14732" xfId="25451" hidden="1" xr:uid="{00000000-0005-0000-0000-00008C630000}"/>
    <cellStyle name="Currency [0] 14733" xfId="25551" hidden="1" xr:uid="{00000000-0005-0000-0000-0000F0630000}"/>
    <cellStyle name="Currency [0] 14734" xfId="25573" hidden="1" xr:uid="{00000000-0005-0000-0000-000006640000}"/>
    <cellStyle name="Currency [0] 14735" xfId="25575" hidden="1" xr:uid="{00000000-0005-0000-0000-000008640000}"/>
    <cellStyle name="Currency [0] 14736" xfId="25503" hidden="1" xr:uid="{00000000-0005-0000-0000-0000C0630000}"/>
    <cellStyle name="Currency [0] 14737" xfId="25535" hidden="1" xr:uid="{00000000-0005-0000-0000-0000E0630000}"/>
    <cellStyle name="Currency [0] 14738" xfId="24878" hidden="1" xr:uid="{00000000-0005-0000-0000-00004F610000}"/>
    <cellStyle name="Currency [0] 14739" xfId="25521" hidden="1" xr:uid="{00000000-0005-0000-0000-0000D2630000}"/>
    <cellStyle name="Currency [0] 1474" xfId="1618" hidden="1" xr:uid="{00000000-0005-0000-0000-000073060000}"/>
    <cellStyle name="Currency [0] 14740" xfId="25518" hidden="1" xr:uid="{00000000-0005-0000-0000-0000CF630000}"/>
    <cellStyle name="Currency [0] 14741" xfId="25579" hidden="1" xr:uid="{00000000-0005-0000-0000-00000C640000}"/>
    <cellStyle name="Currency [0] 14742" xfId="25414" hidden="1" xr:uid="{00000000-0005-0000-0000-000067630000}"/>
    <cellStyle name="Currency [0] 14743" xfId="25563" hidden="1" xr:uid="{00000000-0005-0000-0000-0000FC630000}"/>
    <cellStyle name="Currency [0] 14744" xfId="25583" hidden="1" xr:uid="{00000000-0005-0000-0000-000010640000}"/>
    <cellStyle name="Currency [0] 14745" xfId="25585" hidden="1" xr:uid="{00000000-0005-0000-0000-000012640000}"/>
    <cellStyle name="Currency [0] 14746" xfId="25522" hidden="1" xr:uid="{00000000-0005-0000-0000-0000D3630000}"/>
    <cellStyle name="Currency [0] 14747" xfId="25550" hidden="1" xr:uid="{00000000-0005-0000-0000-0000EF630000}"/>
    <cellStyle name="Currency [0] 14748" xfId="25510" hidden="1" xr:uid="{00000000-0005-0000-0000-0000C7630000}"/>
    <cellStyle name="Currency [0] 14749" xfId="25539" hidden="1" xr:uid="{00000000-0005-0000-0000-0000E4630000}"/>
    <cellStyle name="Currency [0] 1475" xfId="1591" hidden="1" xr:uid="{00000000-0005-0000-0000-000058060000}"/>
    <cellStyle name="Currency [0] 14750" xfId="25536" hidden="1" xr:uid="{00000000-0005-0000-0000-0000E1630000}"/>
    <cellStyle name="Currency [0] 14751" xfId="25589" hidden="1" xr:uid="{00000000-0005-0000-0000-000016640000}"/>
    <cellStyle name="Currency [0] 14752" xfId="25417" hidden="1" xr:uid="{00000000-0005-0000-0000-00006A630000}"/>
    <cellStyle name="Currency [0] 14753" xfId="25576" hidden="1" xr:uid="{00000000-0005-0000-0000-000009640000}"/>
    <cellStyle name="Currency [0] 14754" xfId="25593" hidden="1" xr:uid="{00000000-0005-0000-0000-00001A640000}"/>
    <cellStyle name="Currency [0] 14755" xfId="25595" hidden="1" xr:uid="{00000000-0005-0000-0000-00001C640000}"/>
    <cellStyle name="Currency [0] 14756" xfId="25476" hidden="1" xr:uid="{00000000-0005-0000-0000-0000A5630000}"/>
    <cellStyle name="Currency [0] 14757" xfId="25512" hidden="1" xr:uid="{00000000-0005-0000-0000-0000C9630000}"/>
    <cellStyle name="Currency [0] 14758" xfId="25581" hidden="1" xr:uid="{00000000-0005-0000-0000-00000E640000}"/>
    <cellStyle name="Currency [0] 14759" xfId="25569" hidden="1" xr:uid="{00000000-0005-0000-0000-000002640000}"/>
    <cellStyle name="Currency [0] 1476" xfId="1655" hidden="1" xr:uid="{00000000-0005-0000-0000-000098060000}"/>
    <cellStyle name="Currency [0] 14760" xfId="25586" hidden="1" xr:uid="{00000000-0005-0000-0000-000013640000}"/>
    <cellStyle name="Currency [0] 14761" xfId="25597" hidden="1" xr:uid="{00000000-0005-0000-0000-00001E640000}"/>
    <cellStyle name="Currency [0] 14762" xfId="25445" hidden="1" xr:uid="{00000000-0005-0000-0000-000086630000}"/>
    <cellStyle name="Currency [0] 14763" xfId="25509" hidden="1" xr:uid="{00000000-0005-0000-0000-0000C6630000}"/>
    <cellStyle name="Currency [0] 14764" xfId="25601" hidden="1" xr:uid="{00000000-0005-0000-0000-000022640000}"/>
    <cellStyle name="Currency [0] 14765" xfId="25603" hidden="1" xr:uid="{00000000-0005-0000-0000-000024640000}"/>
    <cellStyle name="Currency [0] 14766" xfId="25558" hidden="1" xr:uid="{00000000-0005-0000-0000-0000F7630000}"/>
    <cellStyle name="Currency [0] 14767" xfId="25570" hidden="1" xr:uid="{00000000-0005-0000-0000-000003640000}"/>
    <cellStyle name="Currency [0] 14768" xfId="25598" hidden="1" xr:uid="{00000000-0005-0000-0000-00001F640000}"/>
    <cellStyle name="Currency [0] 14769" xfId="25571" hidden="1" xr:uid="{00000000-0005-0000-0000-000004640000}"/>
    <cellStyle name="Currency [0] 1477" xfId="1634" hidden="1" xr:uid="{00000000-0005-0000-0000-000083060000}"/>
    <cellStyle name="Currency [0] 14770" xfId="25604" hidden="1" xr:uid="{00000000-0005-0000-0000-000025640000}"/>
    <cellStyle name="Currency [0] 14771" xfId="25606" hidden="1" xr:uid="{00000000-0005-0000-0000-000027640000}"/>
    <cellStyle name="Currency [0] 14772" xfId="25599" hidden="1" xr:uid="{00000000-0005-0000-0000-000020640000}"/>
    <cellStyle name="Currency [0] 14773" xfId="25545" hidden="1" xr:uid="{00000000-0005-0000-0000-0000EA630000}"/>
    <cellStyle name="Currency [0] 14774" xfId="25608" hidden="1" xr:uid="{00000000-0005-0000-0000-000029640000}"/>
    <cellStyle name="Currency [0] 14775" xfId="25610" hidden="1" xr:uid="{00000000-0005-0000-0000-00002B640000}"/>
    <cellStyle name="Currency [0] 14776" xfId="24972" hidden="1" xr:uid="{00000000-0005-0000-0000-0000AD610000}"/>
    <cellStyle name="Currency [0] 14777" xfId="24913" hidden="1" xr:uid="{00000000-0005-0000-0000-000072610000}"/>
    <cellStyle name="Currency [0] 14778" xfId="25616" hidden="1" xr:uid="{00000000-0005-0000-0000-000031640000}"/>
    <cellStyle name="Currency [0] 14779" xfId="25622" hidden="1" xr:uid="{00000000-0005-0000-0000-000037640000}"/>
    <cellStyle name="Currency [0] 1478" xfId="1641" hidden="1" xr:uid="{00000000-0005-0000-0000-00008A060000}"/>
    <cellStyle name="Currency [0] 14780" xfId="25624" hidden="1" xr:uid="{00000000-0005-0000-0000-000039640000}"/>
    <cellStyle name="Currency [0] 14781" xfId="24903" hidden="1" xr:uid="{00000000-0005-0000-0000-000068610000}"/>
    <cellStyle name="Currency [0] 14782" xfId="25618" hidden="1" xr:uid="{00000000-0005-0000-0000-000033640000}"/>
    <cellStyle name="Currency [0] 14783" xfId="25626" hidden="1" xr:uid="{00000000-0005-0000-0000-00003B640000}"/>
    <cellStyle name="Currency [0] 14784" xfId="25628" hidden="1" xr:uid="{00000000-0005-0000-0000-00003D640000}"/>
    <cellStyle name="Currency [0] 14785" xfId="25617" hidden="1" xr:uid="{00000000-0005-0000-0000-000032640000}"/>
    <cellStyle name="Currency [0] 14786" xfId="24948" hidden="1" xr:uid="{00000000-0005-0000-0000-000095610000}"/>
    <cellStyle name="Currency [0] 14787" xfId="25639" hidden="1" xr:uid="{00000000-0005-0000-0000-000048640000}"/>
    <cellStyle name="Currency [0] 14788" xfId="25648" hidden="1" xr:uid="{00000000-0005-0000-0000-000051640000}"/>
    <cellStyle name="Currency [0] 14789" xfId="25659" hidden="1" xr:uid="{00000000-0005-0000-0000-00005C640000}"/>
    <cellStyle name="Currency [0] 1479" xfId="1656" hidden="1" xr:uid="{00000000-0005-0000-0000-000099060000}"/>
    <cellStyle name="Currency [0] 14790" xfId="25665" hidden="1" xr:uid="{00000000-0005-0000-0000-000062640000}"/>
    <cellStyle name="Currency [0] 14791" xfId="25637" hidden="1" xr:uid="{00000000-0005-0000-0000-000046640000}"/>
    <cellStyle name="Currency [0] 14792" xfId="25655" hidden="1" xr:uid="{00000000-0005-0000-0000-000058640000}"/>
    <cellStyle name="Currency [0] 14793" xfId="25677" hidden="1" xr:uid="{00000000-0005-0000-0000-00006E640000}"/>
    <cellStyle name="Currency [0] 14794" xfId="25679" hidden="1" xr:uid="{00000000-0005-0000-0000-000070640000}"/>
    <cellStyle name="Currency [0] 14795" xfId="25613" hidden="1" xr:uid="{00000000-0005-0000-0000-00002E640000}"/>
    <cellStyle name="Currency [0] 14796" xfId="24902" hidden="1" xr:uid="{00000000-0005-0000-0000-000067610000}"/>
    <cellStyle name="Currency [0] 14797" xfId="25651" hidden="1" xr:uid="{00000000-0005-0000-0000-000054640000}"/>
    <cellStyle name="Currency [0] 14798" xfId="24881" hidden="1" xr:uid="{00000000-0005-0000-0000-000052610000}"/>
    <cellStyle name="Currency [0] 14799" xfId="25640" hidden="1" xr:uid="{00000000-0005-0000-0000-000049640000}"/>
    <cellStyle name="Currency [0] 148" xfId="257" hidden="1" xr:uid="{00000000-0005-0000-0000-000022010000}"/>
    <cellStyle name="Currency [0] 1480" xfId="1657" hidden="1" xr:uid="{00000000-0005-0000-0000-00009A060000}"/>
    <cellStyle name="Currency [0] 14800" xfId="25684" hidden="1" xr:uid="{00000000-0005-0000-0000-000075640000}"/>
    <cellStyle name="Currency [0] 14801" xfId="25652" hidden="1" xr:uid="{00000000-0005-0000-0000-000055640000}"/>
    <cellStyle name="Currency [0] 14802" xfId="25660" hidden="1" xr:uid="{00000000-0005-0000-0000-00005D640000}"/>
    <cellStyle name="Currency [0] 14803" xfId="25696" hidden="1" xr:uid="{00000000-0005-0000-0000-000081640000}"/>
    <cellStyle name="Currency [0] 14804" xfId="25698" hidden="1" xr:uid="{00000000-0005-0000-0000-000083640000}"/>
    <cellStyle name="Currency [0] 14805" xfId="25654" hidden="1" xr:uid="{00000000-0005-0000-0000-000057640000}"/>
    <cellStyle name="Currency [0] 14806" xfId="25667" hidden="1" xr:uid="{00000000-0005-0000-0000-000064640000}"/>
    <cellStyle name="Currency [0] 14807" xfId="25672" hidden="1" xr:uid="{00000000-0005-0000-0000-000069640000}"/>
    <cellStyle name="Currency [0] 14808" xfId="25666" hidden="1" xr:uid="{00000000-0005-0000-0000-000063640000}"/>
    <cellStyle name="Currency [0] 14809" xfId="25714" hidden="1" xr:uid="{00000000-0005-0000-0000-000093640000}"/>
    <cellStyle name="Currency [0] 1481" xfId="1632" hidden="1" xr:uid="{00000000-0005-0000-0000-000081060000}"/>
    <cellStyle name="Currency [0] 14810" xfId="25722" hidden="1" xr:uid="{00000000-0005-0000-0000-00009B640000}"/>
    <cellStyle name="Currency [0] 14811" xfId="25650" hidden="1" xr:uid="{00000000-0005-0000-0000-000053640000}"/>
    <cellStyle name="Currency [0] 14812" xfId="25708" hidden="1" xr:uid="{00000000-0005-0000-0000-00008D640000}"/>
    <cellStyle name="Currency [0] 14813" xfId="25731" hidden="1" xr:uid="{00000000-0005-0000-0000-0000A4640000}"/>
    <cellStyle name="Currency [0] 14814" xfId="25733" hidden="1" xr:uid="{00000000-0005-0000-0000-0000A6640000}"/>
    <cellStyle name="Currency [0] 14815" xfId="25633" hidden="1" xr:uid="{00000000-0005-0000-0000-000042640000}"/>
    <cellStyle name="Currency [0] 14816" xfId="25643" hidden="1" xr:uid="{00000000-0005-0000-0000-00004C640000}"/>
    <cellStyle name="Currency [0] 14817" xfId="25705" hidden="1" xr:uid="{00000000-0005-0000-0000-00008A640000}"/>
    <cellStyle name="Currency [0] 14818" xfId="25670" hidden="1" xr:uid="{00000000-0005-0000-0000-000067640000}"/>
    <cellStyle name="Currency [0] 14819" xfId="25620" hidden="1" xr:uid="{00000000-0005-0000-0000-000035640000}"/>
    <cellStyle name="Currency [0] 1482" xfId="1631" hidden="1" xr:uid="{00000000-0005-0000-0000-000080060000}"/>
    <cellStyle name="Currency [0] 14820" xfId="25741" hidden="1" xr:uid="{00000000-0005-0000-0000-0000AE640000}"/>
    <cellStyle name="Currency [0] 14821" xfId="25706" hidden="1" xr:uid="{00000000-0005-0000-0000-00008B640000}"/>
    <cellStyle name="Currency [0] 14822" xfId="25717" hidden="1" xr:uid="{00000000-0005-0000-0000-000096640000}"/>
    <cellStyle name="Currency [0] 14823" xfId="25749" hidden="1" xr:uid="{00000000-0005-0000-0000-0000B6640000}"/>
    <cellStyle name="Currency [0] 14824" xfId="25751" hidden="1" xr:uid="{00000000-0005-0000-0000-0000B8640000}"/>
    <cellStyle name="Currency [0] 14825" xfId="25703" hidden="1" xr:uid="{00000000-0005-0000-0000-000088640000}"/>
    <cellStyle name="Currency [0] 14826" xfId="25702" hidden="1" xr:uid="{00000000-0005-0000-0000-000087640000}"/>
    <cellStyle name="Currency [0] 14827" xfId="25692" hidden="1" xr:uid="{00000000-0005-0000-0000-00007D640000}"/>
    <cellStyle name="Currency [0] 14828" xfId="25688" hidden="1" xr:uid="{00000000-0005-0000-0000-000079640000}"/>
    <cellStyle name="Currency [0] 14829" xfId="25690" hidden="1" xr:uid="{00000000-0005-0000-0000-00007B640000}"/>
    <cellStyle name="Currency [0] 1483" xfId="1626" hidden="1" xr:uid="{00000000-0005-0000-0000-00007B060000}"/>
    <cellStyle name="Currency [0] 14830" xfId="25758" hidden="1" xr:uid="{00000000-0005-0000-0000-0000BF640000}"/>
    <cellStyle name="Currency [0] 14831" xfId="24917" hidden="1" xr:uid="{00000000-0005-0000-0000-000076610000}"/>
    <cellStyle name="Currency [0] 14832" xfId="25736" hidden="1" xr:uid="{00000000-0005-0000-0000-0000A9640000}"/>
    <cellStyle name="Currency [0] 14833" xfId="25764" hidden="1" xr:uid="{00000000-0005-0000-0000-0000C5640000}"/>
    <cellStyle name="Currency [0] 14834" xfId="25766" hidden="1" xr:uid="{00000000-0005-0000-0000-0000C7640000}"/>
    <cellStyle name="Currency [0] 14835" xfId="25641" hidden="1" xr:uid="{00000000-0005-0000-0000-00004A640000}"/>
    <cellStyle name="Currency [0] 14836" xfId="25715" hidden="1" xr:uid="{00000000-0005-0000-0000-000094640000}"/>
    <cellStyle name="Currency [0] 14837" xfId="25671" hidden="1" xr:uid="{00000000-0005-0000-0000-000068640000}"/>
    <cellStyle name="Currency [0] 14838" xfId="25707" hidden="1" xr:uid="{00000000-0005-0000-0000-00008C640000}"/>
    <cellStyle name="Currency [0] 14839" xfId="25711" hidden="1" xr:uid="{00000000-0005-0000-0000-000090640000}"/>
    <cellStyle name="Currency [0] 1484" xfId="1624" hidden="1" xr:uid="{00000000-0005-0000-0000-000079060000}"/>
    <cellStyle name="Currency [0] 14840" xfId="25772" hidden="1" xr:uid="{00000000-0005-0000-0000-0000CD640000}"/>
    <cellStyle name="Currency [0] 14841" xfId="24930" hidden="1" xr:uid="{00000000-0005-0000-0000-000083610000}"/>
    <cellStyle name="Currency [0] 14842" xfId="25754" hidden="1" xr:uid="{00000000-0005-0000-0000-0000BB640000}"/>
    <cellStyle name="Currency [0] 14843" xfId="25777" hidden="1" xr:uid="{00000000-0005-0000-0000-0000D2640000}"/>
    <cellStyle name="Currency [0] 14844" xfId="25779" hidden="1" xr:uid="{00000000-0005-0000-0000-0000D4640000}"/>
    <cellStyle name="Currency [0] 14845" xfId="25635" hidden="1" xr:uid="{00000000-0005-0000-0000-000044640000}"/>
    <cellStyle name="Currency [0] 14846" xfId="25734" hidden="1" xr:uid="{00000000-0005-0000-0000-0000A7640000}"/>
    <cellStyle name="Currency [0] 14847" xfId="25701" hidden="1" xr:uid="{00000000-0005-0000-0000-000086640000}"/>
    <cellStyle name="Currency [0] 14848" xfId="25719" hidden="1" xr:uid="{00000000-0005-0000-0000-000098640000}"/>
    <cellStyle name="Currency [0] 14849" xfId="25716" hidden="1" xr:uid="{00000000-0005-0000-0000-000095640000}"/>
    <cellStyle name="Currency [0] 1485" xfId="1625" hidden="1" xr:uid="{00000000-0005-0000-0000-00007A060000}"/>
    <cellStyle name="Currency [0] 14850" xfId="25783" hidden="1" xr:uid="{00000000-0005-0000-0000-0000D8640000}"/>
    <cellStyle name="Currency [0] 14851" xfId="25668" hidden="1" xr:uid="{00000000-0005-0000-0000-000065640000}"/>
    <cellStyle name="Currency [0] 14852" xfId="25768" hidden="1" xr:uid="{00000000-0005-0000-0000-0000C9640000}"/>
    <cellStyle name="Currency [0] 14853" xfId="25790" hidden="1" xr:uid="{00000000-0005-0000-0000-0000DF640000}"/>
    <cellStyle name="Currency [0] 14854" xfId="25792" hidden="1" xr:uid="{00000000-0005-0000-0000-0000E1640000}"/>
    <cellStyle name="Currency [0] 14855" xfId="25720" hidden="1" xr:uid="{00000000-0005-0000-0000-000099640000}"/>
    <cellStyle name="Currency [0] 14856" xfId="25752" hidden="1" xr:uid="{00000000-0005-0000-0000-0000B9640000}"/>
    <cellStyle name="Currency [0] 14857" xfId="24882" hidden="1" xr:uid="{00000000-0005-0000-0000-000053610000}"/>
    <cellStyle name="Currency [0] 14858" xfId="25738" hidden="1" xr:uid="{00000000-0005-0000-0000-0000AB640000}"/>
    <cellStyle name="Currency [0] 14859" xfId="25735" hidden="1" xr:uid="{00000000-0005-0000-0000-0000A8640000}"/>
    <cellStyle name="Currency [0] 1486" xfId="1662" hidden="1" xr:uid="{00000000-0005-0000-0000-00009F060000}"/>
    <cellStyle name="Currency [0] 14860" xfId="25796" hidden="1" xr:uid="{00000000-0005-0000-0000-0000E5640000}"/>
    <cellStyle name="Currency [0] 14861" xfId="25631" hidden="1" xr:uid="{00000000-0005-0000-0000-000040640000}"/>
    <cellStyle name="Currency [0] 14862" xfId="25780" hidden="1" xr:uid="{00000000-0005-0000-0000-0000D5640000}"/>
    <cellStyle name="Currency [0] 14863" xfId="25800" hidden="1" xr:uid="{00000000-0005-0000-0000-0000E9640000}"/>
    <cellStyle name="Currency [0] 14864" xfId="25802" hidden="1" xr:uid="{00000000-0005-0000-0000-0000EB640000}"/>
    <cellStyle name="Currency [0] 14865" xfId="25739" hidden="1" xr:uid="{00000000-0005-0000-0000-0000AC640000}"/>
    <cellStyle name="Currency [0] 14866" xfId="25767" hidden="1" xr:uid="{00000000-0005-0000-0000-0000C8640000}"/>
    <cellStyle name="Currency [0] 14867" xfId="25727" hidden="1" xr:uid="{00000000-0005-0000-0000-0000A0640000}"/>
    <cellStyle name="Currency [0] 14868" xfId="25756" hidden="1" xr:uid="{00000000-0005-0000-0000-0000BD640000}"/>
    <cellStyle name="Currency [0] 14869" xfId="25753" hidden="1" xr:uid="{00000000-0005-0000-0000-0000BA640000}"/>
    <cellStyle name="Currency [0] 1487" xfId="1447" hidden="1" xr:uid="{00000000-0005-0000-0000-0000C8050000}"/>
    <cellStyle name="Currency [0] 14870" xfId="25806" hidden="1" xr:uid="{00000000-0005-0000-0000-0000EF640000}"/>
    <cellStyle name="Currency [0] 14871" xfId="25634" hidden="1" xr:uid="{00000000-0005-0000-0000-000043640000}"/>
    <cellStyle name="Currency [0] 14872" xfId="25793" hidden="1" xr:uid="{00000000-0005-0000-0000-0000E2640000}"/>
    <cellStyle name="Currency [0] 14873" xfId="25810" hidden="1" xr:uid="{00000000-0005-0000-0000-0000F3640000}"/>
    <cellStyle name="Currency [0] 14874" xfId="25812" hidden="1" xr:uid="{00000000-0005-0000-0000-0000F5640000}"/>
    <cellStyle name="Currency [0] 14875" xfId="25693" hidden="1" xr:uid="{00000000-0005-0000-0000-00007E640000}"/>
    <cellStyle name="Currency [0] 14876" xfId="25729" hidden="1" xr:uid="{00000000-0005-0000-0000-0000A2640000}"/>
    <cellStyle name="Currency [0] 14877" xfId="25798" hidden="1" xr:uid="{00000000-0005-0000-0000-0000E7640000}"/>
    <cellStyle name="Currency [0] 14878" xfId="25786" hidden="1" xr:uid="{00000000-0005-0000-0000-0000DB640000}"/>
    <cellStyle name="Currency [0] 14879" xfId="25803" hidden="1" xr:uid="{00000000-0005-0000-0000-0000EC640000}"/>
    <cellStyle name="Currency [0] 1488" xfId="1652" hidden="1" xr:uid="{00000000-0005-0000-0000-000095060000}"/>
    <cellStyle name="Currency [0] 14880" xfId="25814" hidden="1" xr:uid="{00000000-0005-0000-0000-0000F7640000}"/>
    <cellStyle name="Currency [0] 14881" xfId="25662" hidden="1" xr:uid="{00000000-0005-0000-0000-00005F640000}"/>
    <cellStyle name="Currency [0] 14882" xfId="25726" hidden="1" xr:uid="{00000000-0005-0000-0000-00009F640000}"/>
    <cellStyle name="Currency [0] 14883" xfId="25818" hidden="1" xr:uid="{00000000-0005-0000-0000-0000FB640000}"/>
    <cellStyle name="Currency [0] 14884" xfId="25820" hidden="1" xr:uid="{00000000-0005-0000-0000-0000FD640000}"/>
    <cellStyle name="Currency [0] 14885" xfId="25775" hidden="1" xr:uid="{00000000-0005-0000-0000-0000D0640000}"/>
    <cellStyle name="Currency [0] 14886" xfId="25787" hidden="1" xr:uid="{00000000-0005-0000-0000-0000DC640000}"/>
    <cellStyle name="Currency [0] 14887" xfId="25815" hidden="1" xr:uid="{00000000-0005-0000-0000-0000F8640000}"/>
    <cellStyle name="Currency [0] 14888" xfId="25788" hidden="1" xr:uid="{00000000-0005-0000-0000-0000DD640000}"/>
    <cellStyle name="Currency [0] 14889" xfId="25821" hidden="1" xr:uid="{00000000-0005-0000-0000-0000FE640000}"/>
    <cellStyle name="Currency [0] 1489" xfId="1664" hidden="1" xr:uid="{00000000-0005-0000-0000-0000A1060000}"/>
    <cellStyle name="Currency [0] 14890" xfId="25823" hidden="1" xr:uid="{00000000-0005-0000-0000-000000650000}"/>
    <cellStyle name="Currency [0] 14891" xfId="25816" hidden="1" xr:uid="{00000000-0005-0000-0000-0000F9640000}"/>
    <cellStyle name="Currency [0] 14892" xfId="25762" hidden="1" xr:uid="{00000000-0005-0000-0000-0000C3640000}"/>
    <cellStyle name="Currency [0] 14893" xfId="25825" hidden="1" xr:uid="{00000000-0005-0000-0000-000002650000}"/>
    <cellStyle name="Currency [0] 14894" xfId="25827" hidden="1" xr:uid="{00000000-0005-0000-0000-000004650000}"/>
    <cellStyle name="Currency [0] 14895" xfId="25874" hidden="1" xr:uid="{00000000-0005-0000-0000-000033650000}"/>
    <cellStyle name="Currency [0] 14896" xfId="25894" hidden="1" xr:uid="{00000000-0005-0000-0000-000047650000}"/>
    <cellStyle name="Currency [0] 14897" xfId="25901" hidden="1" xr:uid="{00000000-0005-0000-0000-00004E650000}"/>
    <cellStyle name="Currency [0] 14898" xfId="25909" hidden="1" xr:uid="{00000000-0005-0000-0000-000056650000}"/>
    <cellStyle name="Currency [0] 14899" xfId="25912" hidden="1" xr:uid="{00000000-0005-0000-0000-000059650000}"/>
    <cellStyle name="Currency [0] 149" xfId="258" hidden="1" xr:uid="{00000000-0005-0000-0000-000023010000}"/>
    <cellStyle name="Currency [0] 1490" xfId="1665" hidden="1" xr:uid="{00000000-0005-0000-0000-0000A2060000}"/>
    <cellStyle name="Currency [0] 14900" xfId="25892" hidden="1" xr:uid="{00000000-0005-0000-0000-000045650000}"/>
    <cellStyle name="Currency [0] 14901" xfId="25905" hidden="1" xr:uid="{00000000-0005-0000-0000-000052650000}"/>
    <cellStyle name="Currency [0] 14902" xfId="25914" hidden="1" xr:uid="{00000000-0005-0000-0000-00005B650000}"/>
    <cellStyle name="Currency [0] 14903" xfId="25916" hidden="1" xr:uid="{00000000-0005-0000-0000-00005D650000}"/>
    <cellStyle name="Currency [0] 14904" xfId="25902" hidden="1" xr:uid="{00000000-0005-0000-0000-00004F650000}"/>
    <cellStyle name="Currency [0] 14905" xfId="25875" hidden="1" xr:uid="{00000000-0005-0000-0000-000034650000}"/>
    <cellStyle name="Currency [0] 14906" xfId="25927" hidden="1" xr:uid="{00000000-0005-0000-0000-000068650000}"/>
    <cellStyle name="Currency [0] 14907" xfId="25936" hidden="1" xr:uid="{00000000-0005-0000-0000-000071650000}"/>
    <cellStyle name="Currency [0] 14908" xfId="25947" hidden="1" xr:uid="{00000000-0005-0000-0000-00007C650000}"/>
    <cellStyle name="Currency [0] 14909" xfId="25953" hidden="1" xr:uid="{00000000-0005-0000-0000-000082650000}"/>
    <cellStyle name="Currency [0] 1491" xfId="1603" hidden="1" xr:uid="{00000000-0005-0000-0000-000064060000}"/>
    <cellStyle name="Currency [0] 14910" xfId="25925" hidden="1" xr:uid="{00000000-0005-0000-0000-000066650000}"/>
    <cellStyle name="Currency [0] 14911" xfId="25943" hidden="1" xr:uid="{00000000-0005-0000-0000-000078650000}"/>
    <cellStyle name="Currency [0] 14912" xfId="25965" hidden="1" xr:uid="{00000000-0005-0000-0000-00008E650000}"/>
    <cellStyle name="Currency [0] 14913" xfId="25967" hidden="1" xr:uid="{00000000-0005-0000-0000-000090650000}"/>
    <cellStyle name="Currency [0] 14914" xfId="25898" hidden="1" xr:uid="{00000000-0005-0000-0000-00004B650000}"/>
    <cellStyle name="Currency [0] 14915" xfId="25881" hidden="1" xr:uid="{00000000-0005-0000-0000-00003A650000}"/>
    <cellStyle name="Currency [0] 14916" xfId="25939" hidden="1" xr:uid="{00000000-0005-0000-0000-000074650000}"/>
    <cellStyle name="Currency [0] 14917" xfId="25887" hidden="1" xr:uid="{00000000-0005-0000-0000-000040650000}"/>
    <cellStyle name="Currency [0] 14918" xfId="25928" hidden="1" xr:uid="{00000000-0005-0000-0000-000069650000}"/>
    <cellStyle name="Currency [0] 14919" xfId="25972" hidden="1" xr:uid="{00000000-0005-0000-0000-000095650000}"/>
    <cellStyle name="Currency [0] 1492" xfId="1639" hidden="1" xr:uid="{00000000-0005-0000-0000-000088060000}"/>
    <cellStyle name="Currency [0] 14920" xfId="25940" hidden="1" xr:uid="{00000000-0005-0000-0000-000075650000}"/>
    <cellStyle name="Currency [0] 14921" xfId="25948" hidden="1" xr:uid="{00000000-0005-0000-0000-00007D650000}"/>
    <cellStyle name="Currency [0] 14922" xfId="25984" hidden="1" xr:uid="{00000000-0005-0000-0000-0000A1650000}"/>
    <cellStyle name="Currency [0] 14923" xfId="25986" hidden="1" xr:uid="{00000000-0005-0000-0000-0000A3650000}"/>
    <cellStyle name="Currency [0] 14924" xfId="25942" hidden="1" xr:uid="{00000000-0005-0000-0000-000077650000}"/>
    <cellStyle name="Currency [0] 14925" xfId="25955" hidden="1" xr:uid="{00000000-0005-0000-0000-000084650000}"/>
    <cellStyle name="Currency [0] 14926" xfId="25960" hidden="1" xr:uid="{00000000-0005-0000-0000-000089650000}"/>
    <cellStyle name="Currency [0] 14927" xfId="25954" hidden="1" xr:uid="{00000000-0005-0000-0000-000083650000}"/>
    <cellStyle name="Currency [0] 14928" xfId="26002" hidden="1" xr:uid="{00000000-0005-0000-0000-0000B3650000}"/>
    <cellStyle name="Currency [0] 14929" xfId="26010" hidden="1" xr:uid="{00000000-0005-0000-0000-0000BB650000}"/>
    <cellStyle name="Currency [0] 1493" xfId="1619" hidden="1" xr:uid="{00000000-0005-0000-0000-000074060000}"/>
    <cellStyle name="Currency [0] 14930" xfId="25938" hidden="1" xr:uid="{00000000-0005-0000-0000-000073650000}"/>
    <cellStyle name="Currency [0] 14931" xfId="25996" hidden="1" xr:uid="{00000000-0005-0000-0000-0000AD650000}"/>
    <cellStyle name="Currency [0] 14932" xfId="26019" hidden="1" xr:uid="{00000000-0005-0000-0000-0000C4650000}"/>
    <cellStyle name="Currency [0] 14933" xfId="26021" hidden="1" xr:uid="{00000000-0005-0000-0000-0000C6650000}"/>
    <cellStyle name="Currency [0] 14934" xfId="25921" hidden="1" xr:uid="{00000000-0005-0000-0000-000062650000}"/>
    <cellStyle name="Currency [0] 14935" xfId="25931" hidden="1" xr:uid="{00000000-0005-0000-0000-00006C650000}"/>
    <cellStyle name="Currency [0] 14936" xfId="25993" hidden="1" xr:uid="{00000000-0005-0000-0000-0000AA650000}"/>
    <cellStyle name="Currency [0] 14937" xfId="25958" hidden="1" xr:uid="{00000000-0005-0000-0000-000087650000}"/>
    <cellStyle name="Currency [0] 14938" xfId="25907" hidden="1" xr:uid="{00000000-0005-0000-0000-000054650000}"/>
    <cellStyle name="Currency [0] 14939" xfId="26029" hidden="1" xr:uid="{00000000-0005-0000-0000-0000CE650000}"/>
    <cellStyle name="Currency [0] 1494" xfId="1635" hidden="1" xr:uid="{00000000-0005-0000-0000-000084060000}"/>
    <cellStyle name="Currency [0] 14940" xfId="25994" hidden="1" xr:uid="{00000000-0005-0000-0000-0000AB650000}"/>
    <cellStyle name="Currency [0] 14941" xfId="26005" hidden="1" xr:uid="{00000000-0005-0000-0000-0000B6650000}"/>
    <cellStyle name="Currency [0] 14942" xfId="26037" hidden="1" xr:uid="{00000000-0005-0000-0000-0000D6650000}"/>
    <cellStyle name="Currency [0] 14943" xfId="26039" hidden="1" xr:uid="{00000000-0005-0000-0000-0000D8650000}"/>
    <cellStyle name="Currency [0] 14944" xfId="25991" hidden="1" xr:uid="{00000000-0005-0000-0000-0000A8650000}"/>
    <cellStyle name="Currency [0] 14945" xfId="25990" hidden="1" xr:uid="{00000000-0005-0000-0000-0000A7650000}"/>
    <cellStyle name="Currency [0] 14946" xfId="25980" hidden="1" xr:uid="{00000000-0005-0000-0000-00009D650000}"/>
    <cellStyle name="Currency [0] 14947" xfId="25976" hidden="1" xr:uid="{00000000-0005-0000-0000-000099650000}"/>
    <cellStyle name="Currency [0] 14948" xfId="25978" hidden="1" xr:uid="{00000000-0005-0000-0000-00009B650000}"/>
    <cellStyle name="Currency [0] 14949" xfId="26046" hidden="1" xr:uid="{00000000-0005-0000-0000-0000DF650000}"/>
    <cellStyle name="Currency [0] 1495" xfId="1637" hidden="1" xr:uid="{00000000-0005-0000-0000-000086060000}"/>
    <cellStyle name="Currency [0] 14950" xfId="25883" hidden="1" xr:uid="{00000000-0005-0000-0000-00003C650000}"/>
    <cellStyle name="Currency [0] 14951" xfId="26024" hidden="1" xr:uid="{00000000-0005-0000-0000-0000C9650000}"/>
    <cellStyle name="Currency [0] 14952" xfId="26052" hidden="1" xr:uid="{00000000-0005-0000-0000-0000E5650000}"/>
    <cellStyle name="Currency [0] 14953" xfId="26054" hidden="1" xr:uid="{00000000-0005-0000-0000-0000E7650000}"/>
    <cellStyle name="Currency [0] 14954" xfId="25929" hidden="1" xr:uid="{00000000-0005-0000-0000-00006A650000}"/>
    <cellStyle name="Currency [0] 14955" xfId="26003" hidden="1" xr:uid="{00000000-0005-0000-0000-0000B4650000}"/>
    <cellStyle name="Currency [0] 14956" xfId="25959" hidden="1" xr:uid="{00000000-0005-0000-0000-000088650000}"/>
    <cellStyle name="Currency [0] 14957" xfId="25995" hidden="1" xr:uid="{00000000-0005-0000-0000-0000AC650000}"/>
    <cellStyle name="Currency [0] 14958" xfId="25999" hidden="1" xr:uid="{00000000-0005-0000-0000-0000B0650000}"/>
    <cellStyle name="Currency [0] 14959" xfId="26060" hidden="1" xr:uid="{00000000-0005-0000-0000-0000ED650000}"/>
    <cellStyle name="Currency [0] 1496" xfId="1668" hidden="1" xr:uid="{00000000-0005-0000-0000-0000A5060000}"/>
    <cellStyle name="Currency [0] 14960" xfId="25878" hidden="1" xr:uid="{00000000-0005-0000-0000-000037650000}"/>
    <cellStyle name="Currency [0] 14961" xfId="26042" hidden="1" xr:uid="{00000000-0005-0000-0000-0000DB650000}"/>
    <cellStyle name="Currency [0] 14962" xfId="26065" hidden="1" xr:uid="{00000000-0005-0000-0000-0000F2650000}"/>
    <cellStyle name="Currency [0] 14963" xfId="26067" hidden="1" xr:uid="{00000000-0005-0000-0000-0000F4650000}"/>
    <cellStyle name="Currency [0] 14964" xfId="25923" hidden="1" xr:uid="{00000000-0005-0000-0000-000064650000}"/>
    <cellStyle name="Currency [0] 14965" xfId="26022" hidden="1" xr:uid="{00000000-0005-0000-0000-0000C7650000}"/>
    <cellStyle name="Currency [0] 14966" xfId="25989" hidden="1" xr:uid="{00000000-0005-0000-0000-0000A6650000}"/>
    <cellStyle name="Currency [0] 14967" xfId="26007" hidden="1" xr:uid="{00000000-0005-0000-0000-0000B8650000}"/>
    <cellStyle name="Currency [0] 14968" xfId="26004" hidden="1" xr:uid="{00000000-0005-0000-0000-0000B5650000}"/>
    <cellStyle name="Currency [0] 14969" xfId="26071" hidden="1" xr:uid="{00000000-0005-0000-0000-0000F8650000}"/>
    <cellStyle name="Currency [0] 1497" xfId="1462" hidden="1" xr:uid="{00000000-0005-0000-0000-0000D7050000}"/>
    <cellStyle name="Currency [0] 14970" xfId="25956" hidden="1" xr:uid="{00000000-0005-0000-0000-000085650000}"/>
    <cellStyle name="Currency [0] 14971" xfId="26056" hidden="1" xr:uid="{00000000-0005-0000-0000-0000E9650000}"/>
    <cellStyle name="Currency [0] 14972" xfId="26078" hidden="1" xr:uid="{00000000-0005-0000-0000-0000FF650000}"/>
    <cellStyle name="Currency [0] 14973" xfId="26080" hidden="1" xr:uid="{00000000-0005-0000-0000-000001660000}"/>
    <cellStyle name="Currency [0] 14974" xfId="26008" hidden="1" xr:uid="{00000000-0005-0000-0000-0000B9650000}"/>
    <cellStyle name="Currency [0] 14975" xfId="26040" hidden="1" xr:uid="{00000000-0005-0000-0000-0000D9650000}"/>
    <cellStyle name="Currency [0] 14976" xfId="25895" hidden="1" xr:uid="{00000000-0005-0000-0000-000048650000}"/>
    <cellStyle name="Currency [0] 14977" xfId="26026" hidden="1" xr:uid="{00000000-0005-0000-0000-0000CB650000}"/>
    <cellStyle name="Currency [0] 14978" xfId="26023" hidden="1" xr:uid="{00000000-0005-0000-0000-0000C8650000}"/>
    <cellStyle name="Currency [0] 14979" xfId="26084" hidden="1" xr:uid="{00000000-0005-0000-0000-000005660000}"/>
    <cellStyle name="Currency [0] 1498" xfId="1660" hidden="1" xr:uid="{00000000-0005-0000-0000-00009D060000}"/>
    <cellStyle name="Currency [0] 14980" xfId="25919" hidden="1" xr:uid="{00000000-0005-0000-0000-000060650000}"/>
    <cellStyle name="Currency [0] 14981" xfId="26068" hidden="1" xr:uid="{00000000-0005-0000-0000-0000F5650000}"/>
    <cellStyle name="Currency [0] 14982" xfId="26088" hidden="1" xr:uid="{00000000-0005-0000-0000-000009660000}"/>
    <cellStyle name="Currency [0] 14983" xfId="26090" hidden="1" xr:uid="{00000000-0005-0000-0000-00000B660000}"/>
    <cellStyle name="Currency [0] 14984" xfId="26027" hidden="1" xr:uid="{00000000-0005-0000-0000-0000CC650000}"/>
    <cellStyle name="Currency [0] 14985" xfId="26055" hidden="1" xr:uid="{00000000-0005-0000-0000-0000E8650000}"/>
    <cellStyle name="Currency [0] 14986" xfId="26015" hidden="1" xr:uid="{00000000-0005-0000-0000-0000C0650000}"/>
    <cellStyle name="Currency [0] 14987" xfId="26044" hidden="1" xr:uid="{00000000-0005-0000-0000-0000DD650000}"/>
    <cellStyle name="Currency [0] 14988" xfId="26041" hidden="1" xr:uid="{00000000-0005-0000-0000-0000DA650000}"/>
    <cellStyle name="Currency [0] 14989" xfId="26094" hidden="1" xr:uid="{00000000-0005-0000-0000-00000F660000}"/>
    <cellStyle name="Currency [0] 1499" xfId="1670" hidden="1" xr:uid="{00000000-0005-0000-0000-0000A7060000}"/>
    <cellStyle name="Currency [0] 14990" xfId="25922" hidden="1" xr:uid="{00000000-0005-0000-0000-000063650000}"/>
    <cellStyle name="Currency [0] 14991" xfId="26081" hidden="1" xr:uid="{00000000-0005-0000-0000-000002660000}"/>
    <cellStyle name="Currency [0] 14992" xfId="26098" hidden="1" xr:uid="{00000000-0005-0000-0000-000013660000}"/>
    <cellStyle name="Currency [0] 14993" xfId="26100" hidden="1" xr:uid="{00000000-0005-0000-0000-000015660000}"/>
    <cellStyle name="Currency [0] 14994" xfId="25981" hidden="1" xr:uid="{00000000-0005-0000-0000-00009E650000}"/>
    <cellStyle name="Currency [0] 14995" xfId="26017" hidden="1" xr:uid="{00000000-0005-0000-0000-0000C2650000}"/>
    <cellStyle name="Currency [0] 14996" xfId="26086" hidden="1" xr:uid="{00000000-0005-0000-0000-000007660000}"/>
    <cellStyle name="Currency [0] 14997" xfId="26074" hidden="1" xr:uid="{00000000-0005-0000-0000-0000FB650000}"/>
    <cellStyle name="Currency [0] 14998" xfId="26091" hidden="1" xr:uid="{00000000-0005-0000-0000-00000C660000}"/>
    <cellStyle name="Currency [0] 14999" xfId="26102" hidden="1" xr:uid="{00000000-0005-0000-0000-000017660000}"/>
    <cellStyle name="Currency [0] 15" xfId="47" hidden="1" xr:uid="{00000000-0005-0000-0000-00004F000000}"/>
    <cellStyle name="Currency [0] 150" xfId="238" hidden="1" xr:uid="{00000000-0005-0000-0000-00000F010000}"/>
    <cellStyle name="Currency [0] 1500" xfId="1671" hidden="1" xr:uid="{00000000-0005-0000-0000-0000A8060000}"/>
    <cellStyle name="Currency [0] 15000" xfId="25950" hidden="1" xr:uid="{00000000-0005-0000-0000-00007F650000}"/>
    <cellStyle name="Currency [0] 15001" xfId="26014" hidden="1" xr:uid="{00000000-0005-0000-0000-0000BF650000}"/>
    <cellStyle name="Currency [0] 15002" xfId="26106" hidden="1" xr:uid="{00000000-0005-0000-0000-00001B660000}"/>
    <cellStyle name="Currency [0] 15003" xfId="26108" hidden="1" xr:uid="{00000000-0005-0000-0000-00001D660000}"/>
    <cellStyle name="Currency [0] 15004" xfId="26063" hidden="1" xr:uid="{00000000-0005-0000-0000-0000F0650000}"/>
    <cellStyle name="Currency [0] 15005" xfId="26075" hidden="1" xr:uid="{00000000-0005-0000-0000-0000FC650000}"/>
    <cellStyle name="Currency [0] 15006" xfId="26103" hidden="1" xr:uid="{00000000-0005-0000-0000-000018660000}"/>
    <cellStyle name="Currency [0] 15007" xfId="26076" hidden="1" xr:uid="{00000000-0005-0000-0000-0000FD650000}"/>
    <cellStyle name="Currency [0] 15008" xfId="26109" hidden="1" xr:uid="{00000000-0005-0000-0000-00001E660000}"/>
    <cellStyle name="Currency [0] 15009" xfId="26111" hidden="1" xr:uid="{00000000-0005-0000-0000-000020660000}"/>
    <cellStyle name="Currency [0] 1501" xfId="1599" hidden="1" xr:uid="{00000000-0005-0000-0000-000060060000}"/>
    <cellStyle name="Currency [0] 15010" xfId="26104" hidden="1" xr:uid="{00000000-0005-0000-0000-000019660000}"/>
    <cellStyle name="Currency [0] 15011" xfId="26050" hidden="1" xr:uid="{00000000-0005-0000-0000-0000E3650000}"/>
    <cellStyle name="Currency [0] 15012" xfId="26113" hidden="1" xr:uid="{00000000-0005-0000-0000-000022660000}"/>
    <cellStyle name="Currency [0] 15013" xfId="26115" hidden="1" xr:uid="{00000000-0005-0000-0000-000024660000}"/>
    <cellStyle name="Currency [0] 15014" xfId="26175" hidden="1" xr:uid="{00000000-0005-0000-0000-000060660000}"/>
    <cellStyle name="Currency [0] 15015" xfId="26194" hidden="1" xr:uid="{00000000-0005-0000-0000-000073660000}"/>
    <cellStyle name="Currency [0] 15016" xfId="26201" hidden="1" xr:uid="{00000000-0005-0000-0000-00007A660000}"/>
    <cellStyle name="Currency [0] 15017" xfId="26208" hidden="1" xr:uid="{00000000-0005-0000-0000-000081660000}"/>
    <cellStyle name="Currency [0] 15018" xfId="26213" hidden="1" xr:uid="{00000000-0005-0000-0000-000086660000}"/>
    <cellStyle name="Currency [0] 15019" xfId="26192" hidden="1" xr:uid="{00000000-0005-0000-0000-000071660000}"/>
    <cellStyle name="Currency [0] 1502" xfId="1650" hidden="1" xr:uid="{00000000-0005-0000-0000-000093060000}"/>
    <cellStyle name="Currency [0] 15020" xfId="26203" hidden="1" xr:uid="{00000000-0005-0000-0000-00007C660000}"/>
    <cellStyle name="Currency [0] 15021" xfId="26217" hidden="1" xr:uid="{00000000-0005-0000-0000-00008A660000}"/>
    <cellStyle name="Currency [0] 15022" xfId="26219" hidden="1" xr:uid="{00000000-0005-0000-0000-00008C660000}"/>
    <cellStyle name="Currency [0] 15023" xfId="26202" hidden="1" xr:uid="{00000000-0005-0000-0000-00007B660000}"/>
    <cellStyle name="Currency [0] 15024" xfId="26176" hidden="1" xr:uid="{00000000-0005-0000-0000-000061660000}"/>
    <cellStyle name="Currency [0] 15025" xfId="26230" hidden="1" xr:uid="{00000000-0005-0000-0000-000097660000}"/>
    <cellStyle name="Currency [0] 15026" xfId="26239" hidden="1" xr:uid="{00000000-0005-0000-0000-0000A0660000}"/>
    <cellStyle name="Currency [0] 15027" xfId="26250" hidden="1" xr:uid="{00000000-0005-0000-0000-0000AB660000}"/>
    <cellStyle name="Currency [0] 15028" xfId="26256" hidden="1" xr:uid="{00000000-0005-0000-0000-0000B1660000}"/>
    <cellStyle name="Currency [0] 15029" xfId="26228" hidden="1" xr:uid="{00000000-0005-0000-0000-000095660000}"/>
    <cellStyle name="Currency [0] 1503" xfId="1630" hidden="1" xr:uid="{00000000-0005-0000-0000-00007F060000}"/>
    <cellStyle name="Currency [0] 15030" xfId="26246" hidden="1" xr:uid="{00000000-0005-0000-0000-0000A7660000}"/>
    <cellStyle name="Currency [0] 15031" xfId="26268" hidden="1" xr:uid="{00000000-0005-0000-0000-0000BD660000}"/>
    <cellStyle name="Currency [0] 15032" xfId="26270" hidden="1" xr:uid="{00000000-0005-0000-0000-0000BF660000}"/>
    <cellStyle name="Currency [0] 15033" xfId="26198" hidden="1" xr:uid="{00000000-0005-0000-0000-000077660000}"/>
    <cellStyle name="Currency [0] 15034" xfId="26182" hidden="1" xr:uid="{00000000-0005-0000-0000-000067660000}"/>
    <cellStyle name="Currency [0] 15035" xfId="26242" hidden="1" xr:uid="{00000000-0005-0000-0000-0000A3660000}"/>
    <cellStyle name="Currency [0] 15036" xfId="26187" hidden="1" xr:uid="{00000000-0005-0000-0000-00006C660000}"/>
    <cellStyle name="Currency [0] 15037" xfId="26231" hidden="1" xr:uid="{00000000-0005-0000-0000-000098660000}"/>
    <cellStyle name="Currency [0] 15038" xfId="26275" hidden="1" xr:uid="{00000000-0005-0000-0000-0000C4660000}"/>
    <cellStyle name="Currency [0] 15039" xfId="26243" hidden="1" xr:uid="{00000000-0005-0000-0000-0000A4660000}"/>
    <cellStyle name="Currency [0] 1504" xfId="1642" hidden="1" xr:uid="{00000000-0005-0000-0000-00008B060000}"/>
    <cellStyle name="Currency [0] 15040" xfId="26251" hidden="1" xr:uid="{00000000-0005-0000-0000-0000AC660000}"/>
    <cellStyle name="Currency [0] 15041" xfId="26287" hidden="1" xr:uid="{00000000-0005-0000-0000-0000D0660000}"/>
    <cellStyle name="Currency [0] 15042" xfId="26289" hidden="1" xr:uid="{00000000-0005-0000-0000-0000D2660000}"/>
    <cellStyle name="Currency [0] 15043" xfId="26245" hidden="1" xr:uid="{00000000-0005-0000-0000-0000A6660000}"/>
    <cellStyle name="Currency [0] 15044" xfId="26258" hidden="1" xr:uid="{00000000-0005-0000-0000-0000B3660000}"/>
    <cellStyle name="Currency [0] 15045" xfId="26263" hidden="1" xr:uid="{00000000-0005-0000-0000-0000B8660000}"/>
    <cellStyle name="Currency [0] 15046" xfId="26257" hidden="1" xr:uid="{00000000-0005-0000-0000-0000B2660000}"/>
    <cellStyle name="Currency [0] 15047" xfId="26305" hidden="1" xr:uid="{00000000-0005-0000-0000-0000E2660000}"/>
    <cellStyle name="Currency [0] 15048" xfId="26313" hidden="1" xr:uid="{00000000-0005-0000-0000-0000EA660000}"/>
    <cellStyle name="Currency [0] 15049" xfId="26241" hidden="1" xr:uid="{00000000-0005-0000-0000-0000A2660000}"/>
    <cellStyle name="Currency [0] 1505" xfId="1640" hidden="1" xr:uid="{00000000-0005-0000-0000-000089060000}"/>
    <cellStyle name="Currency [0] 15050" xfId="26299" hidden="1" xr:uid="{00000000-0005-0000-0000-0000DC660000}"/>
    <cellStyle name="Currency [0] 15051" xfId="26322" hidden="1" xr:uid="{00000000-0005-0000-0000-0000F3660000}"/>
    <cellStyle name="Currency [0] 15052" xfId="26324" hidden="1" xr:uid="{00000000-0005-0000-0000-0000F5660000}"/>
    <cellStyle name="Currency [0] 15053" xfId="26224" hidden="1" xr:uid="{00000000-0005-0000-0000-000091660000}"/>
    <cellStyle name="Currency [0] 15054" xfId="26234" hidden="1" xr:uid="{00000000-0005-0000-0000-00009B660000}"/>
    <cellStyle name="Currency [0] 15055" xfId="26296" hidden="1" xr:uid="{00000000-0005-0000-0000-0000D9660000}"/>
    <cellStyle name="Currency [0] 15056" xfId="26261" hidden="1" xr:uid="{00000000-0005-0000-0000-0000B6660000}"/>
    <cellStyle name="Currency [0] 15057" xfId="26206" hidden="1" xr:uid="{00000000-0005-0000-0000-00007F660000}"/>
    <cellStyle name="Currency [0] 15058" xfId="26332" hidden="1" xr:uid="{00000000-0005-0000-0000-0000FD660000}"/>
    <cellStyle name="Currency [0] 15059" xfId="26297" hidden="1" xr:uid="{00000000-0005-0000-0000-0000DA660000}"/>
    <cellStyle name="Currency [0] 1506" xfId="1673" hidden="1" xr:uid="{00000000-0005-0000-0000-0000AA060000}"/>
    <cellStyle name="Currency [0] 15060" xfId="26308" hidden="1" xr:uid="{00000000-0005-0000-0000-0000E5660000}"/>
    <cellStyle name="Currency [0] 15061" xfId="26340" hidden="1" xr:uid="{00000000-0005-0000-0000-000005670000}"/>
    <cellStyle name="Currency [0] 15062" xfId="26342" hidden="1" xr:uid="{00000000-0005-0000-0000-000007670000}"/>
    <cellStyle name="Currency [0] 15063" xfId="26294" hidden="1" xr:uid="{00000000-0005-0000-0000-0000D7660000}"/>
    <cellStyle name="Currency [0] 15064" xfId="26293" hidden="1" xr:uid="{00000000-0005-0000-0000-0000D6660000}"/>
    <cellStyle name="Currency [0] 15065" xfId="26283" hidden="1" xr:uid="{00000000-0005-0000-0000-0000CC660000}"/>
    <cellStyle name="Currency [0] 15066" xfId="26279" hidden="1" xr:uid="{00000000-0005-0000-0000-0000C8660000}"/>
    <cellStyle name="Currency [0] 15067" xfId="26281" hidden="1" xr:uid="{00000000-0005-0000-0000-0000CA660000}"/>
    <cellStyle name="Currency [0] 15068" xfId="26349" hidden="1" xr:uid="{00000000-0005-0000-0000-00000E670000}"/>
    <cellStyle name="Currency [0] 15069" xfId="26184" hidden="1" xr:uid="{00000000-0005-0000-0000-000069660000}"/>
    <cellStyle name="Currency [0] 1507" xfId="1617" hidden="1" xr:uid="{00000000-0005-0000-0000-000072060000}"/>
    <cellStyle name="Currency [0] 15070" xfId="26327" hidden="1" xr:uid="{00000000-0005-0000-0000-0000F8660000}"/>
    <cellStyle name="Currency [0] 15071" xfId="26355" hidden="1" xr:uid="{00000000-0005-0000-0000-000014670000}"/>
    <cellStyle name="Currency [0] 15072" xfId="26357" hidden="1" xr:uid="{00000000-0005-0000-0000-000016670000}"/>
    <cellStyle name="Currency [0] 15073" xfId="26232" hidden="1" xr:uid="{00000000-0005-0000-0000-000099660000}"/>
    <cellStyle name="Currency [0] 15074" xfId="26306" hidden="1" xr:uid="{00000000-0005-0000-0000-0000E3660000}"/>
    <cellStyle name="Currency [0] 15075" xfId="26262" hidden="1" xr:uid="{00000000-0005-0000-0000-0000B7660000}"/>
    <cellStyle name="Currency [0] 15076" xfId="26298" hidden="1" xr:uid="{00000000-0005-0000-0000-0000DB660000}"/>
    <cellStyle name="Currency [0] 15077" xfId="26302" hidden="1" xr:uid="{00000000-0005-0000-0000-0000DF660000}"/>
    <cellStyle name="Currency [0] 15078" xfId="26363" hidden="1" xr:uid="{00000000-0005-0000-0000-00001C670000}"/>
    <cellStyle name="Currency [0] 15079" xfId="26179" hidden="1" xr:uid="{00000000-0005-0000-0000-000064660000}"/>
    <cellStyle name="Currency [0] 1508" xfId="1667" hidden="1" xr:uid="{00000000-0005-0000-0000-0000A4060000}"/>
    <cellStyle name="Currency [0] 15080" xfId="26345" hidden="1" xr:uid="{00000000-0005-0000-0000-00000A670000}"/>
    <cellStyle name="Currency [0] 15081" xfId="26368" hidden="1" xr:uid="{00000000-0005-0000-0000-000021670000}"/>
    <cellStyle name="Currency [0] 15082" xfId="26370" hidden="1" xr:uid="{00000000-0005-0000-0000-000023670000}"/>
    <cellStyle name="Currency [0] 15083" xfId="26226" hidden="1" xr:uid="{00000000-0005-0000-0000-000093660000}"/>
    <cellStyle name="Currency [0] 15084" xfId="26325" hidden="1" xr:uid="{00000000-0005-0000-0000-0000F6660000}"/>
    <cellStyle name="Currency [0] 15085" xfId="26292" hidden="1" xr:uid="{00000000-0005-0000-0000-0000D5660000}"/>
    <cellStyle name="Currency [0] 15086" xfId="26310" hidden="1" xr:uid="{00000000-0005-0000-0000-0000E7660000}"/>
    <cellStyle name="Currency [0] 15087" xfId="26307" hidden="1" xr:uid="{00000000-0005-0000-0000-0000E4660000}"/>
    <cellStyle name="Currency [0] 15088" xfId="26374" hidden="1" xr:uid="{00000000-0005-0000-0000-000027670000}"/>
    <cellStyle name="Currency [0] 15089" xfId="26259" hidden="1" xr:uid="{00000000-0005-0000-0000-0000B4660000}"/>
    <cellStyle name="Currency [0] 1509" xfId="1677" hidden="1" xr:uid="{00000000-0005-0000-0000-0000AE060000}"/>
    <cellStyle name="Currency [0] 15090" xfId="26359" hidden="1" xr:uid="{00000000-0005-0000-0000-000018670000}"/>
    <cellStyle name="Currency [0] 15091" xfId="26381" hidden="1" xr:uid="{00000000-0005-0000-0000-00002E670000}"/>
    <cellStyle name="Currency [0] 15092" xfId="26383" hidden="1" xr:uid="{00000000-0005-0000-0000-000030670000}"/>
    <cellStyle name="Currency [0] 15093" xfId="26311" hidden="1" xr:uid="{00000000-0005-0000-0000-0000E8660000}"/>
    <cellStyle name="Currency [0] 15094" xfId="26343" hidden="1" xr:uid="{00000000-0005-0000-0000-000008670000}"/>
    <cellStyle name="Currency [0] 15095" xfId="26195" hidden="1" xr:uid="{00000000-0005-0000-0000-000074660000}"/>
    <cellStyle name="Currency [0] 15096" xfId="26329" hidden="1" xr:uid="{00000000-0005-0000-0000-0000FA660000}"/>
    <cellStyle name="Currency [0] 15097" xfId="26326" hidden="1" xr:uid="{00000000-0005-0000-0000-0000F7660000}"/>
    <cellStyle name="Currency [0] 15098" xfId="26387" hidden="1" xr:uid="{00000000-0005-0000-0000-000034670000}"/>
    <cellStyle name="Currency [0] 15099" xfId="26222" hidden="1" xr:uid="{00000000-0005-0000-0000-00008F660000}"/>
    <cellStyle name="Currency [0] 151" xfId="245" hidden="1" xr:uid="{00000000-0005-0000-0000-000016010000}"/>
    <cellStyle name="Currency [0] 1510" xfId="1678" hidden="1" xr:uid="{00000000-0005-0000-0000-0000AF060000}"/>
    <cellStyle name="Currency [0] 15100" xfId="26371" hidden="1" xr:uid="{00000000-0005-0000-0000-000024670000}"/>
    <cellStyle name="Currency [0] 15101" xfId="26391" hidden="1" xr:uid="{00000000-0005-0000-0000-000038670000}"/>
    <cellStyle name="Currency [0] 15102" xfId="26393" hidden="1" xr:uid="{00000000-0005-0000-0000-00003A670000}"/>
    <cellStyle name="Currency [0] 15103" xfId="26330" hidden="1" xr:uid="{00000000-0005-0000-0000-0000FB660000}"/>
    <cellStyle name="Currency [0] 15104" xfId="26358" hidden="1" xr:uid="{00000000-0005-0000-0000-000017670000}"/>
    <cellStyle name="Currency [0] 15105" xfId="26318" hidden="1" xr:uid="{00000000-0005-0000-0000-0000EF660000}"/>
    <cellStyle name="Currency [0] 15106" xfId="26347" hidden="1" xr:uid="{00000000-0005-0000-0000-00000C670000}"/>
    <cellStyle name="Currency [0] 15107" xfId="26344" hidden="1" xr:uid="{00000000-0005-0000-0000-000009670000}"/>
    <cellStyle name="Currency [0] 15108" xfId="26397" hidden="1" xr:uid="{00000000-0005-0000-0000-00003E670000}"/>
    <cellStyle name="Currency [0] 15109" xfId="26225" hidden="1" xr:uid="{00000000-0005-0000-0000-000092660000}"/>
    <cellStyle name="Currency [0] 1511" xfId="1643" hidden="1" xr:uid="{00000000-0005-0000-0000-00008C060000}"/>
    <cellStyle name="Currency [0] 15110" xfId="26384" hidden="1" xr:uid="{00000000-0005-0000-0000-000031670000}"/>
    <cellStyle name="Currency [0] 15111" xfId="26401" hidden="1" xr:uid="{00000000-0005-0000-0000-000042670000}"/>
    <cellStyle name="Currency [0] 15112" xfId="26403" hidden="1" xr:uid="{00000000-0005-0000-0000-000044670000}"/>
    <cellStyle name="Currency [0] 15113" xfId="26284" hidden="1" xr:uid="{00000000-0005-0000-0000-0000CD660000}"/>
    <cellStyle name="Currency [0] 15114" xfId="26320" hidden="1" xr:uid="{00000000-0005-0000-0000-0000F1660000}"/>
    <cellStyle name="Currency [0] 15115" xfId="26389" hidden="1" xr:uid="{00000000-0005-0000-0000-000036670000}"/>
    <cellStyle name="Currency [0] 15116" xfId="26377" hidden="1" xr:uid="{00000000-0005-0000-0000-00002A670000}"/>
    <cellStyle name="Currency [0] 15117" xfId="26394" hidden="1" xr:uid="{00000000-0005-0000-0000-00003B670000}"/>
    <cellStyle name="Currency [0] 15118" xfId="26405" hidden="1" xr:uid="{00000000-0005-0000-0000-000046670000}"/>
    <cellStyle name="Currency [0] 15119" xfId="26253" hidden="1" xr:uid="{00000000-0005-0000-0000-0000AE660000}"/>
    <cellStyle name="Currency [0] 1512" xfId="1658" hidden="1" xr:uid="{00000000-0005-0000-0000-00009B060000}"/>
    <cellStyle name="Currency [0] 15120" xfId="26317" hidden="1" xr:uid="{00000000-0005-0000-0000-0000EE660000}"/>
    <cellStyle name="Currency [0] 15121" xfId="26409" hidden="1" xr:uid="{00000000-0005-0000-0000-00004A670000}"/>
    <cellStyle name="Currency [0] 15122" xfId="26411" hidden="1" xr:uid="{00000000-0005-0000-0000-00004C670000}"/>
    <cellStyle name="Currency [0] 15123" xfId="26366" hidden="1" xr:uid="{00000000-0005-0000-0000-00001F670000}"/>
    <cellStyle name="Currency [0] 15124" xfId="26378" hidden="1" xr:uid="{00000000-0005-0000-0000-00002B670000}"/>
    <cellStyle name="Currency [0] 15125" xfId="26406" hidden="1" xr:uid="{00000000-0005-0000-0000-000047670000}"/>
    <cellStyle name="Currency [0] 15126" xfId="26379" hidden="1" xr:uid="{00000000-0005-0000-0000-00002C670000}"/>
    <cellStyle name="Currency [0] 15127" xfId="26412" hidden="1" xr:uid="{00000000-0005-0000-0000-00004D670000}"/>
    <cellStyle name="Currency [0] 15128" xfId="26414" hidden="1" xr:uid="{00000000-0005-0000-0000-00004F670000}"/>
    <cellStyle name="Currency [0] 15129" xfId="26407" hidden="1" xr:uid="{00000000-0005-0000-0000-000048670000}"/>
    <cellStyle name="Currency [0] 1513" xfId="1481" hidden="1" xr:uid="{00000000-0005-0000-0000-0000EA050000}"/>
    <cellStyle name="Currency [0] 15130" xfId="26353" hidden="1" xr:uid="{00000000-0005-0000-0000-000012670000}"/>
    <cellStyle name="Currency [0] 15131" xfId="26417" hidden="1" xr:uid="{00000000-0005-0000-0000-000052670000}"/>
    <cellStyle name="Currency [0] 15132" xfId="26419" hidden="1" xr:uid="{00000000-0005-0000-0000-000054670000}"/>
    <cellStyle name="Currency [0] 15133" xfId="26136" hidden="1" xr:uid="{00000000-0005-0000-0000-000039660000}"/>
    <cellStyle name="Currency [0] 15134" xfId="26158" hidden="1" xr:uid="{00000000-0005-0000-0000-00004F660000}"/>
    <cellStyle name="Currency [0] 15135" xfId="26423" hidden="1" xr:uid="{00000000-0005-0000-0000-000058670000}"/>
    <cellStyle name="Currency [0] 15136" xfId="26430" hidden="1" xr:uid="{00000000-0005-0000-0000-00005F670000}"/>
    <cellStyle name="Currency [0] 15137" xfId="26432" hidden="1" xr:uid="{00000000-0005-0000-0000-000061670000}"/>
    <cellStyle name="Currency [0] 15138" xfId="26123" hidden="1" xr:uid="{00000000-0005-0000-0000-00002C660000}"/>
    <cellStyle name="Currency [0] 15139" xfId="26426" hidden="1" xr:uid="{00000000-0005-0000-0000-00005B670000}"/>
    <cellStyle name="Currency [0] 1514" xfId="1653" hidden="1" xr:uid="{00000000-0005-0000-0000-000096060000}"/>
    <cellStyle name="Currency [0] 15140" xfId="26435" hidden="1" xr:uid="{00000000-0005-0000-0000-000064670000}"/>
    <cellStyle name="Currency [0] 15141" xfId="26437" hidden="1" xr:uid="{00000000-0005-0000-0000-000066670000}"/>
    <cellStyle name="Currency [0] 15142" xfId="26425" hidden="1" xr:uid="{00000000-0005-0000-0000-00005A670000}"/>
    <cellStyle name="Currency [0] 15143" xfId="26135" hidden="1" xr:uid="{00000000-0005-0000-0000-000038660000}"/>
    <cellStyle name="Currency [0] 15144" xfId="26448" hidden="1" xr:uid="{00000000-0005-0000-0000-000071670000}"/>
    <cellStyle name="Currency [0] 15145" xfId="26457" hidden="1" xr:uid="{00000000-0005-0000-0000-00007A670000}"/>
    <cellStyle name="Currency [0] 15146" xfId="26468" hidden="1" xr:uid="{00000000-0005-0000-0000-000085670000}"/>
    <cellStyle name="Currency [0] 15147" xfId="26474" hidden="1" xr:uid="{00000000-0005-0000-0000-00008B670000}"/>
    <cellStyle name="Currency [0] 15148" xfId="26446" hidden="1" xr:uid="{00000000-0005-0000-0000-00006F670000}"/>
    <cellStyle name="Currency [0] 15149" xfId="26464" hidden="1" xr:uid="{00000000-0005-0000-0000-000081670000}"/>
    <cellStyle name="Currency [0] 1515" xfId="1651" hidden="1" xr:uid="{00000000-0005-0000-0000-000094060000}"/>
    <cellStyle name="Currency [0] 15150" xfId="26486" hidden="1" xr:uid="{00000000-0005-0000-0000-000097670000}"/>
    <cellStyle name="Currency [0] 15151" xfId="26488" hidden="1" xr:uid="{00000000-0005-0000-0000-000099670000}"/>
    <cellStyle name="Currency [0] 15152" xfId="26420" hidden="1" xr:uid="{00000000-0005-0000-0000-000055670000}"/>
    <cellStyle name="Currency [0] 15153" xfId="26131" hidden="1" xr:uid="{00000000-0005-0000-0000-000034660000}"/>
    <cellStyle name="Currency [0] 15154" xfId="26460" hidden="1" xr:uid="{00000000-0005-0000-0000-00007D670000}"/>
    <cellStyle name="Currency [0] 15155" xfId="26127" hidden="1" xr:uid="{00000000-0005-0000-0000-000030660000}"/>
    <cellStyle name="Currency [0] 15156" xfId="26449" hidden="1" xr:uid="{00000000-0005-0000-0000-000072670000}"/>
    <cellStyle name="Currency [0] 15157" xfId="26493" hidden="1" xr:uid="{00000000-0005-0000-0000-00009E670000}"/>
    <cellStyle name="Currency [0] 15158" xfId="26461" hidden="1" xr:uid="{00000000-0005-0000-0000-00007E670000}"/>
    <cellStyle name="Currency [0] 15159" xfId="26469" hidden="1" xr:uid="{00000000-0005-0000-0000-000086670000}"/>
    <cellStyle name="Currency [0] 1516" xfId="1680" hidden="1" xr:uid="{00000000-0005-0000-0000-0000B1060000}"/>
    <cellStyle name="Currency [0] 15160" xfId="26505" hidden="1" xr:uid="{00000000-0005-0000-0000-0000AA670000}"/>
    <cellStyle name="Currency [0] 15161" xfId="26507" hidden="1" xr:uid="{00000000-0005-0000-0000-0000AC670000}"/>
    <cellStyle name="Currency [0] 15162" xfId="26463" hidden="1" xr:uid="{00000000-0005-0000-0000-000080670000}"/>
    <cellStyle name="Currency [0] 15163" xfId="26476" hidden="1" xr:uid="{00000000-0005-0000-0000-00008D670000}"/>
    <cellStyle name="Currency [0] 15164" xfId="26481" hidden="1" xr:uid="{00000000-0005-0000-0000-000092670000}"/>
    <cellStyle name="Currency [0] 15165" xfId="26475" hidden="1" xr:uid="{00000000-0005-0000-0000-00008C670000}"/>
    <cellStyle name="Currency [0] 15166" xfId="26523" hidden="1" xr:uid="{00000000-0005-0000-0000-0000BC670000}"/>
    <cellStyle name="Currency [0] 15167" xfId="26531" hidden="1" xr:uid="{00000000-0005-0000-0000-0000C4670000}"/>
    <cellStyle name="Currency [0] 15168" xfId="26459" hidden="1" xr:uid="{00000000-0005-0000-0000-00007C670000}"/>
    <cellStyle name="Currency [0] 15169" xfId="26517" hidden="1" xr:uid="{00000000-0005-0000-0000-0000B6670000}"/>
    <cellStyle name="Currency [0] 1517" xfId="1596" hidden="1" xr:uid="{00000000-0005-0000-0000-00005D060000}"/>
    <cellStyle name="Currency [0] 15170" xfId="26540" hidden="1" xr:uid="{00000000-0005-0000-0000-0000CD670000}"/>
    <cellStyle name="Currency [0] 15171" xfId="26542" hidden="1" xr:uid="{00000000-0005-0000-0000-0000CF670000}"/>
    <cellStyle name="Currency [0] 15172" xfId="26442" hidden="1" xr:uid="{00000000-0005-0000-0000-00006B670000}"/>
    <cellStyle name="Currency [0] 15173" xfId="26452" hidden="1" xr:uid="{00000000-0005-0000-0000-000075670000}"/>
    <cellStyle name="Currency [0] 15174" xfId="26514" hidden="1" xr:uid="{00000000-0005-0000-0000-0000B3670000}"/>
    <cellStyle name="Currency [0] 15175" xfId="26479" hidden="1" xr:uid="{00000000-0005-0000-0000-000090670000}"/>
    <cellStyle name="Currency [0] 15176" xfId="26428" hidden="1" xr:uid="{00000000-0005-0000-0000-00005D670000}"/>
    <cellStyle name="Currency [0] 15177" xfId="26550" hidden="1" xr:uid="{00000000-0005-0000-0000-0000D7670000}"/>
    <cellStyle name="Currency [0] 15178" xfId="26515" hidden="1" xr:uid="{00000000-0005-0000-0000-0000B4670000}"/>
    <cellStyle name="Currency [0] 15179" xfId="26526" hidden="1" xr:uid="{00000000-0005-0000-0000-0000BF670000}"/>
    <cellStyle name="Currency [0] 1518" xfId="1672" hidden="1" xr:uid="{00000000-0005-0000-0000-0000A9060000}"/>
    <cellStyle name="Currency [0] 15180" xfId="26558" hidden="1" xr:uid="{00000000-0005-0000-0000-0000DF670000}"/>
    <cellStyle name="Currency [0] 15181" xfId="26560" hidden="1" xr:uid="{00000000-0005-0000-0000-0000E1670000}"/>
    <cellStyle name="Currency [0] 15182" xfId="26512" hidden="1" xr:uid="{00000000-0005-0000-0000-0000B1670000}"/>
    <cellStyle name="Currency [0] 15183" xfId="26511" hidden="1" xr:uid="{00000000-0005-0000-0000-0000B0670000}"/>
    <cellStyle name="Currency [0] 15184" xfId="26501" hidden="1" xr:uid="{00000000-0005-0000-0000-0000A6670000}"/>
    <cellStyle name="Currency [0] 15185" xfId="26497" hidden="1" xr:uid="{00000000-0005-0000-0000-0000A2670000}"/>
    <cellStyle name="Currency [0] 15186" xfId="26499" hidden="1" xr:uid="{00000000-0005-0000-0000-0000A4670000}"/>
    <cellStyle name="Currency [0] 15187" xfId="26567" hidden="1" xr:uid="{00000000-0005-0000-0000-0000E8670000}"/>
    <cellStyle name="Currency [0] 15188" xfId="26129" hidden="1" xr:uid="{00000000-0005-0000-0000-000032660000}"/>
    <cellStyle name="Currency [0] 15189" xfId="26545" hidden="1" xr:uid="{00000000-0005-0000-0000-0000D2670000}"/>
    <cellStyle name="Currency [0] 1519" xfId="1682" hidden="1" xr:uid="{00000000-0005-0000-0000-0000B3060000}"/>
    <cellStyle name="Currency [0] 15190" xfId="26573" hidden="1" xr:uid="{00000000-0005-0000-0000-0000EE670000}"/>
    <cellStyle name="Currency [0] 15191" xfId="26575" hidden="1" xr:uid="{00000000-0005-0000-0000-0000F0670000}"/>
    <cellStyle name="Currency [0] 15192" xfId="26450" hidden="1" xr:uid="{00000000-0005-0000-0000-000073670000}"/>
    <cellStyle name="Currency [0] 15193" xfId="26524" hidden="1" xr:uid="{00000000-0005-0000-0000-0000BD670000}"/>
    <cellStyle name="Currency [0] 15194" xfId="26480" hidden="1" xr:uid="{00000000-0005-0000-0000-000091670000}"/>
    <cellStyle name="Currency [0] 15195" xfId="26516" hidden="1" xr:uid="{00000000-0005-0000-0000-0000B5670000}"/>
    <cellStyle name="Currency [0] 15196" xfId="26520" hidden="1" xr:uid="{00000000-0005-0000-0000-0000B9670000}"/>
    <cellStyle name="Currency [0] 15197" xfId="26581" hidden="1" xr:uid="{00000000-0005-0000-0000-0000F6670000}"/>
    <cellStyle name="Currency [0] 15198" xfId="26164" hidden="1" xr:uid="{00000000-0005-0000-0000-000055660000}"/>
    <cellStyle name="Currency [0] 15199" xfId="26563" hidden="1" xr:uid="{00000000-0005-0000-0000-0000E4670000}"/>
    <cellStyle name="Currency [0] 152" xfId="249" hidden="1" xr:uid="{00000000-0005-0000-0000-00001A010000}"/>
    <cellStyle name="Currency [0] 1520" xfId="1683" hidden="1" xr:uid="{00000000-0005-0000-0000-0000B4060000}"/>
    <cellStyle name="Currency [0] 15200" xfId="26586" hidden="1" xr:uid="{00000000-0005-0000-0000-0000FB670000}"/>
    <cellStyle name="Currency [0] 15201" xfId="26588" hidden="1" xr:uid="{00000000-0005-0000-0000-0000FD670000}"/>
    <cellStyle name="Currency [0] 15202" xfId="26444" hidden="1" xr:uid="{00000000-0005-0000-0000-00006D670000}"/>
    <cellStyle name="Currency [0] 15203" xfId="26543" hidden="1" xr:uid="{00000000-0005-0000-0000-0000D0670000}"/>
    <cellStyle name="Currency [0] 15204" xfId="26510" hidden="1" xr:uid="{00000000-0005-0000-0000-0000AF670000}"/>
    <cellStyle name="Currency [0] 15205" xfId="26528" hidden="1" xr:uid="{00000000-0005-0000-0000-0000C1670000}"/>
    <cellStyle name="Currency [0] 15206" xfId="26525" hidden="1" xr:uid="{00000000-0005-0000-0000-0000BE670000}"/>
    <cellStyle name="Currency [0] 15207" xfId="26592" hidden="1" xr:uid="{00000000-0005-0000-0000-000001680000}"/>
    <cellStyle name="Currency [0] 15208" xfId="26477" hidden="1" xr:uid="{00000000-0005-0000-0000-00008E670000}"/>
    <cellStyle name="Currency [0] 15209" xfId="26577" hidden="1" xr:uid="{00000000-0005-0000-0000-0000F2670000}"/>
    <cellStyle name="Currency [0] 1521" xfId="1654" hidden="1" xr:uid="{00000000-0005-0000-0000-000097060000}"/>
    <cellStyle name="Currency [0] 15210" xfId="26599" hidden="1" xr:uid="{00000000-0005-0000-0000-000008680000}"/>
    <cellStyle name="Currency [0] 15211" xfId="26601" hidden="1" xr:uid="{00000000-0005-0000-0000-00000A680000}"/>
    <cellStyle name="Currency [0] 15212" xfId="26529" hidden="1" xr:uid="{00000000-0005-0000-0000-0000C2670000}"/>
    <cellStyle name="Currency [0] 15213" xfId="26561" hidden="1" xr:uid="{00000000-0005-0000-0000-0000E2670000}"/>
    <cellStyle name="Currency [0] 15214" xfId="26209" hidden="1" xr:uid="{00000000-0005-0000-0000-000082660000}"/>
    <cellStyle name="Currency [0] 15215" xfId="26547" hidden="1" xr:uid="{00000000-0005-0000-0000-0000D4670000}"/>
    <cellStyle name="Currency [0] 15216" xfId="26544" hidden="1" xr:uid="{00000000-0005-0000-0000-0000D1670000}"/>
    <cellStyle name="Currency [0] 15217" xfId="26605" hidden="1" xr:uid="{00000000-0005-0000-0000-00000E680000}"/>
    <cellStyle name="Currency [0] 15218" xfId="26440" hidden="1" xr:uid="{00000000-0005-0000-0000-000069670000}"/>
    <cellStyle name="Currency [0] 15219" xfId="26589" hidden="1" xr:uid="{00000000-0005-0000-0000-0000FE670000}"/>
    <cellStyle name="Currency [0] 1522" xfId="1666" hidden="1" xr:uid="{00000000-0005-0000-0000-0000A3060000}"/>
    <cellStyle name="Currency [0] 15220" xfId="26609" hidden="1" xr:uid="{00000000-0005-0000-0000-000012680000}"/>
    <cellStyle name="Currency [0] 15221" xfId="26611" hidden="1" xr:uid="{00000000-0005-0000-0000-000014680000}"/>
    <cellStyle name="Currency [0] 15222" xfId="26548" hidden="1" xr:uid="{00000000-0005-0000-0000-0000D5670000}"/>
    <cellStyle name="Currency [0] 15223" xfId="26576" hidden="1" xr:uid="{00000000-0005-0000-0000-0000F1670000}"/>
    <cellStyle name="Currency [0] 15224" xfId="26536" hidden="1" xr:uid="{00000000-0005-0000-0000-0000C9670000}"/>
    <cellStyle name="Currency [0] 15225" xfId="26565" hidden="1" xr:uid="{00000000-0005-0000-0000-0000E6670000}"/>
    <cellStyle name="Currency [0] 15226" xfId="26562" hidden="1" xr:uid="{00000000-0005-0000-0000-0000E3670000}"/>
    <cellStyle name="Currency [0] 15227" xfId="26615" hidden="1" xr:uid="{00000000-0005-0000-0000-000018680000}"/>
    <cellStyle name="Currency [0] 15228" xfId="26443" hidden="1" xr:uid="{00000000-0005-0000-0000-00006C670000}"/>
    <cellStyle name="Currency [0] 15229" xfId="26602" hidden="1" xr:uid="{00000000-0005-0000-0000-00000B680000}"/>
    <cellStyle name="Currency [0] 1523" xfId="1646" hidden="1" xr:uid="{00000000-0005-0000-0000-00008F060000}"/>
    <cellStyle name="Currency [0] 15230" xfId="26619" hidden="1" xr:uid="{00000000-0005-0000-0000-00001C680000}"/>
    <cellStyle name="Currency [0] 15231" xfId="26621" hidden="1" xr:uid="{00000000-0005-0000-0000-00001E680000}"/>
    <cellStyle name="Currency [0] 15232" xfId="26502" hidden="1" xr:uid="{00000000-0005-0000-0000-0000A7670000}"/>
    <cellStyle name="Currency [0] 15233" xfId="26538" hidden="1" xr:uid="{00000000-0005-0000-0000-0000CB670000}"/>
    <cellStyle name="Currency [0] 15234" xfId="26607" hidden="1" xr:uid="{00000000-0005-0000-0000-000010680000}"/>
    <cellStyle name="Currency [0] 15235" xfId="26595" hidden="1" xr:uid="{00000000-0005-0000-0000-000004680000}"/>
    <cellStyle name="Currency [0] 15236" xfId="26612" hidden="1" xr:uid="{00000000-0005-0000-0000-000015680000}"/>
    <cellStyle name="Currency [0] 15237" xfId="26623" hidden="1" xr:uid="{00000000-0005-0000-0000-000020680000}"/>
    <cellStyle name="Currency [0] 15238" xfId="26471" hidden="1" xr:uid="{00000000-0005-0000-0000-000088670000}"/>
    <cellStyle name="Currency [0] 15239" xfId="26535" hidden="1" xr:uid="{00000000-0005-0000-0000-0000C8670000}"/>
    <cellStyle name="Currency [0] 1524" xfId="1661" hidden="1" xr:uid="{00000000-0005-0000-0000-00009E060000}"/>
    <cellStyle name="Currency [0] 15240" xfId="26627" hidden="1" xr:uid="{00000000-0005-0000-0000-000024680000}"/>
    <cellStyle name="Currency [0] 15241" xfId="26629" hidden="1" xr:uid="{00000000-0005-0000-0000-000026680000}"/>
    <cellStyle name="Currency [0] 15242" xfId="26584" hidden="1" xr:uid="{00000000-0005-0000-0000-0000F9670000}"/>
    <cellStyle name="Currency [0] 15243" xfId="26596" hidden="1" xr:uid="{00000000-0005-0000-0000-000005680000}"/>
    <cellStyle name="Currency [0] 15244" xfId="26624" hidden="1" xr:uid="{00000000-0005-0000-0000-000021680000}"/>
    <cellStyle name="Currency [0] 15245" xfId="26597" hidden="1" xr:uid="{00000000-0005-0000-0000-000006680000}"/>
    <cellStyle name="Currency [0] 15246" xfId="26630" hidden="1" xr:uid="{00000000-0005-0000-0000-000027680000}"/>
    <cellStyle name="Currency [0] 15247" xfId="26632" hidden="1" xr:uid="{00000000-0005-0000-0000-000029680000}"/>
    <cellStyle name="Currency [0] 15248" xfId="26625" hidden="1" xr:uid="{00000000-0005-0000-0000-000022680000}"/>
    <cellStyle name="Currency [0] 15249" xfId="26571" hidden="1" xr:uid="{00000000-0005-0000-0000-0000EC670000}"/>
    <cellStyle name="Currency [0] 1525" xfId="1659" hidden="1" xr:uid="{00000000-0005-0000-0000-00009C060000}"/>
    <cellStyle name="Currency [0] 15250" xfId="26634" hidden="1" xr:uid="{00000000-0005-0000-0000-00002B680000}"/>
    <cellStyle name="Currency [0] 15251" xfId="26636" hidden="1" xr:uid="{00000000-0005-0000-0000-00002D680000}"/>
    <cellStyle name="Currency [0] 15252" xfId="26148" hidden="1" xr:uid="{00000000-0005-0000-0000-000045660000}"/>
    <cellStyle name="Currency [0] 15253" xfId="26126" hidden="1" xr:uid="{00000000-0005-0000-0000-00002F660000}"/>
    <cellStyle name="Currency [0] 15254" xfId="26642" hidden="1" xr:uid="{00000000-0005-0000-0000-000033680000}"/>
    <cellStyle name="Currency [0] 15255" xfId="26648" hidden="1" xr:uid="{00000000-0005-0000-0000-000039680000}"/>
    <cellStyle name="Currency [0] 15256" xfId="26650" hidden="1" xr:uid="{00000000-0005-0000-0000-00003B680000}"/>
    <cellStyle name="Currency [0] 15257" xfId="26143" hidden="1" xr:uid="{00000000-0005-0000-0000-000040660000}"/>
    <cellStyle name="Currency [0] 15258" xfId="26644" hidden="1" xr:uid="{00000000-0005-0000-0000-000035680000}"/>
    <cellStyle name="Currency [0] 15259" xfId="26652" hidden="1" xr:uid="{00000000-0005-0000-0000-00003D680000}"/>
    <cellStyle name="Currency [0] 1526" xfId="1685" hidden="1" xr:uid="{00000000-0005-0000-0000-0000B6060000}"/>
    <cellStyle name="Currency [0] 15260" xfId="26654" hidden="1" xr:uid="{00000000-0005-0000-0000-00003F680000}"/>
    <cellStyle name="Currency [0] 15261" xfId="26643" hidden="1" xr:uid="{00000000-0005-0000-0000-000034680000}"/>
    <cellStyle name="Currency [0] 15262" xfId="26149" hidden="1" xr:uid="{00000000-0005-0000-0000-000046660000}"/>
    <cellStyle name="Currency [0] 15263" xfId="26665" hidden="1" xr:uid="{00000000-0005-0000-0000-00004A680000}"/>
    <cellStyle name="Currency [0] 15264" xfId="26674" hidden="1" xr:uid="{00000000-0005-0000-0000-000053680000}"/>
    <cellStyle name="Currency [0] 15265" xfId="26685" hidden="1" xr:uid="{00000000-0005-0000-0000-00005E680000}"/>
    <cellStyle name="Currency [0] 15266" xfId="26691" hidden="1" xr:uid="{00000000-0005-0000-0000-000064680000}"/>
    <cellStyle name="Currency [0] 15267" xfId="26663" hidden="1" xr:uid="{00000000-0005-0000-0000-000048680000}"/>
    <cellStyle name="Currency [0] 15268" xfId="26681" hidden="1" xr:uid="{00000000-0005-0000-0000-00005A680000}"/>
    <cellStyle name="Currency [0] 15269" xfId="26703" hidden="1" xr:uid="{00000000-0005-0000-0000-000070680000}"/>
    <cellStyle name="Currency [0] 1527" xfId="1598" hidden="1" xr:uid="{00000000-0005-0000-0000-00005F060000}"/>
    <cellStyle name="Currency [0] 15270" xfId="26705" hidden="1" xr:uid="{00000000-0005-0000-0000-000072680000}"/>
    <cellStyle name="Currency [0] 15271" xfId="26639" hidden="1" xr:uid="{00000000-0005-0000-0000-000030680000}"/>
    <cellStyle name="Currency [0] 15272" xfId="26153" hidden="1" xr:uid="{00000000-0005-0000-0000-00004A660000}"/>
    <cellStyle name="Currency [0] 15273" xfId="26677" hidden="1" xr:uid="{00000000-0005-0000-0000-000056680000}"/>
    <cellStyle name="Currency [0] 15274" xfId="26169" hidden="1" xr:uid="{00000000-0005-0000-0000-00005A660000}"/>
    <cellStyle name="Currency [0] 15275" xfId="26666" hidden="1" xr:uid="{00000000-0005-0000-0000-00004B680000}"/>
    <cellStyle name="Currency [0] 15276" xfId="26710" hidden="1" xr:uid="{00000000-0005-0000-0000-000077680000}"/>
    <cellStyle name="Currency [0] 15277" xfId="26678" hidden="1" xr:uid="{00000000-0005-0000-0000-000057680000}"/>
    <cellStyle name="Currency [0] 15278" xfId="26686" hidden="1" xr:uid="{00000000-0005-0000-0000-00005F680000}"/>
    <cellStyle name="Currency [0] 15279" xfId="26722" hidden="1" xr:uid="{00000000-0005-0000-0000-000083680000}"/>
    <cellStyle name="Currency [0] 1528" xfId="1679" hidden="1" xr:uid="{00000000-0005-0000-0000-0000B0060000}"/>
    <cellStyle name="Currency [0] 15280" xfId="26724" hidden="1" xr:uid="{00000000-0005-0000-0000-000085680000}"/>
    <cellStyle name="Currency [0] 15281" xfId="26680" hidden="1" xr:uid="{00000000-0005-0000-0000-000059680000}"/>
    <cellStyle name="Currency [0] 15282" xfId="26693" hidden="1" xr:uid="{00000000-0005-0000-0000-000066680000}"/>
    <cellStyle name="Currency [0] 15283" xfId="26698" hidden="1" xr:uid="{00000000-0005-0000-0000-00006B680000}"/>
    <cellStyle name="Currency [0] 15284" xfId="26692" hidden="1" xr:uid="{00000000-0005-0000-0000-000065680000}"/>
    <cellStyle name="Currency [0] 15285" xfId="26740" hidden="1" xr:uid="{00000000-0005-0000-0000-000095680000}"/>
    <cellStyle name="Currency [0] 15286" xfId="26748" hidden="1" xr:uid="{00000000-0005-0000-0000-00009D680000}"/>
    <cellStyle name="Currency [0] 15287" xfId="26676" hidden="1" xr:uid="{00000000-0005-0000-0000-000055680000}"/>
    <cellStyle name="Currency [0] 15288" xfId="26734" hidden="1" xr:uid="{00000000-0005-0000-0000-00008F680000}"/>
    <cellStyle name="Currency [0] 15289" xfId="26757" hidden="1" xr:uid="{00000000-0005-0000-0000-0000A6680000}"/>
    <cellStyle name="Currency [0] 1529" xfId="1686" hidden="1" xr:uid="{00000000-0005-0000-0000-0000B7060000}"/>
    <cellStyle name="Currency [0] 15290" xfId="26759" hidden="1" xr:uid="{00000000-0005-0000-0000-0000A8680000}"/>
    <cellStyle name="Currency [0] 15291" xfId="26659" hidden="1" xr:uid="{00000000-0005-0000-0000-000044680000}"/>
    <cellStyle name="Currency [0] 15292" xfId="26669" hidden="1" xr:uid="{00000000-0005-0000-0000-00004E680000}"/>
    <cellStyle name="Currency [0] 15293" xfId="26731" hidden="1" xr:uid="{00000000-0005-0000-0000-00008C680000}"/>
    <cellStyle name="Currency [0] 15294" xfId="26696" hidden="1" xr:uid="{00000000-0005-0000-0000-000069680000}"/>
    <cellStyle name="Currency [0] 15295" xfId="26646" hidden="1" xr:uid="{00000000-0005-0000-0000-000037680000}"/>
    <cellStyle name="Currency [0] 15296" xfId="26767" hidden="1" xr:uid="{00000000-0005-0000-0000-0000B0680000}"/>
    <cellStyle name="Currency [0] 15297" xfId="26732" hidden="1" xr:uid="{00000000-0005-0000-0000-00008D680000}"/>
    <cellStyle name="Currency [0] 15298" xfId="26743" hidden="1" xr:uid="{00000000-0005-0000-0000-000098680000}"/>
    <cellStyle name="Currency [0] 15299" xfId="26775" hidden="1" xr:uid="{00000000-0005-0000-0000-0000B8680000}"/>
    <cellStyle name="Currency [0] 153" xfId="244" hidden="1" xr:uid="{00000000-0005-0000-0000-000015010000}"/>
    <cellStyle name="Currency [0] 1530" xfId="1687" hidden="1" xr:uid="{00000000-0005-0000-0000-0000B8060000}"/>
    <cellStyle name="Currency [0] 15300" xfId="26777" hidden="1" xr:uid="{00000000-0005-0000-0000-0000BA680000}"/>
    <cellStyle name="Currency [0] 15301" xfId="26729" hidden="1" xr:uid="{00000000-0005-0000-0000-00008A680000}"/>
    <cellStyle name="Currency [0] 15302" xfId="26728" hidden="1" xr:uid="{00000000-0005-0000-0000-000089680000}"/>
    <cellStyle name="Currency [0] 15303" xfId="26718" hidden="1" xr:uid="{00000000-0005-0000-0000-00007F680000}"/>
    <cellStyle name="Currency [0] 15304" xfId="26714" hidden="1" xr:uid="{00000000-0005-0000-0000-00007B680000}"/>
    <cellStyle name="Currency [0] 15305" xfId="26716" hidden="1" xr:uid="{00000000-0005-0000-0000-00007D680000}"/>
    <cellStyle name="Currency [0] 15306" xfId="26784" hidden="1" xr:uid="{00000000-0005-0000-0000-0000C1680000}"/>
    <cellStyle name="Currency [0] 15307" xfId="26155" hidden="1" xr:uid="{00000000-0005-0000-0000-00004C660000}"/>
    <cellStyle name="Currency [0] 15308" xfId="26762" hidden="1" xr:uid="{00000000-0005-0000-0000-0000AB680000}"/>
    <cellStyle name="Currency [0] 15309" xfId="26790" hidden="1" xr:uid="{00000000-0005-0000-0000-0000C7680000}"/>
    <cellStyle name="Currency [0] 1531" xfId="1627" hidden="1" xr:uid="{00000000-0005-0000-0000-00007C060000}"/>
    <cellStyle name="Currency [0] 15310" xfId="26792" hidden="1" xr:uid="{00000000-0005-0000-0000-0000C9680000}"/>
    <cellStyle name="Currency [0] 15311" xfId="26667" hidden="1" xr:uid="{00000000-0005-0000-0000-00004C680000}"/>
    <cellStyle name="Currency [0] 15312" xfId="26741" hidden="1" xr:uid="{00000000-0005-0000-0000-000096680000}"/>
    <cellStyle name="Currency [0] 15313" xfId="26697" hidden="1" xr:uid="{00000000-0005-0000-0000-00006A680000}"/>
    <cellStyle name="Currency [0] 15314" xfId="26733" hidden="1" xr:uid="{00000000-0005-0000-0000-00008E680000}"/>
    <cellStyle name="Currency [0] 15315" xfId="26737" hidden="1" xr:uid="{00000000-0005-0000-0000-000092680000}"/>
    <cellStyle name="Currency [0] 15316" xfId="26798" hidden="1" xr:uid="{00000000-0005-0000-0000-0000CF680000}"/>
    <cellStyle name="Currency [0] 15317" xfId="26142" hidden="1" xr:uid="{00000000-0005-0000-0000-00003F660000}"/>
    <cellStyle name="Currency [0] 15318" xfId="26780" hidden="1" xr:uid="{00000000-0005-0000-0000-0000BD680000}"/>
    <cellStyle name="Currency [0] 15319" xfId="26803" hidden="1" xr:uid="{00000000-0005-0000-0000-0000D4680000}"/>
    <cellStyle name="Currency [0] 1532" xfId="1647" hidden="1" xr:uid="{00000000-0005-0000-0000-000090060000}"/>
    <cellStyle name="Currency [0] 15320" xfId="26805" hidden="1" xr:uid="{00000000-0005-0000-0000-0000D6680000}"/>
    <cellStyle name="Currency [0] 15321" xfId="26661" hidden="1" xr:uid="{00000000-0005-0000-0000-000046680000}"/>
    <cellStyle name="Currency [0] 15322" xfId="26760" hidden="1" xr:uid="{00000000-0005-0000-0000-0000A9680000}"/>
    <cellStyle name="Currency [0] 15323" xfId="26727" hidden="1" xr:uid="{00000000-0005-0000-0000-000088680000}"/>
    <cellStyle name="Currency [0] 15324" xfId="26745" hidden="1" xr:uid="{00000000-0005-0000-0000-00009A680000}"/>
    <cellStyle name="Currency [0] 15325" xfId="26742" hidden="1" xr:uid="{00000000-0005-0000-0000-000097680000}"/>
    <cellStyle name="Currency [0] 15326" xfId="26809" hidden="1" xr:uid="{00000000-0005-0000-0000-0000DA680000}"/>
    <cellStyle name="Currency [0] 15327" xfId="26694" hidden="1" xr:uid="{00000000-0005-0000-0000-000067680000}"/>
    <cellStyle name="Currency [0] 15328" xfId="26794" hidden="1" xr:uid="{00000000-0005-0000-0000-0000CB680000}"/>
    <cellStyle name="Currency [0] 15329" xfId="26816" hidden="1" xr:uid="{00000000-0005-0000-0000-0000E1680000}"/>
    <cellStyle name="Currency [0] 1533" xfId="1681" hidden="1" xr:uid="{00000000-0005-0000-0000-0000B2060000}"/>
    <cellStyle name="Currency [0] 15330" xfId="26818" hidden="1" xr:uid="{00000000-0005-0000-0000-0000E3680000}"/>
    <cellStyle name="Currency [0] 15331" xfId="26746" hidden="1" xr:uid="{00000000-0005-0000-0000-00009B680000}"/>
    <cellStyle name="Currency [0] 15332" xfId="26778" hidden="1" xr:uid="{00000000-0005-0000-0000-0000BB680000}"/>
    <cellStyle name="Currency [0] 15333" xfId="26121" hidden="1" xr:uid="{00000000-0005-0000-0000-00002A660000}"/>
    <cellStyle name="Currency [0] 15334" xfId="26764" hidden="1" xr:uid="{00000000-0005-0000-0000-0000AD680000}"/>
    <cellStyle name="Currency [0] 15335" xfId="26761" hidden="1" xr:uid="{00000000-0005-0000-0000-0000AA680000}"/>
    <cellStyle name="Currency [0] 15336" xfId="26822" hidden="1" xr:uid="{00000000-0005-0000-0000-0000E7680000}"/>
    <cellStyle name="Currency [0] 15337" xfId="26657" hidden="1" xr:uid="{00000000-0005-0000-0000-000042680000}"/>
    <cellStyle name="Currency [0] 15338" xfId="26806" hidden="1" xr:uid="{00000000-0005-0000-0000-0000D7680000}"/>
    <cellStyle name="Currency [0] 15339" xfId="26826" hidden="1" xr:uid="{00000000-0005-0000-0000-0000EB680000}"/>
    <cellStyle name="Currency [0] 1534" xfId="1674" hidden="1" xr:uid="{00000000-0005-0000-0000-0000AB060000}"/>
    <cellStyle name="Currency [0] 15340" xfId="26828" hidden="1" xr:uid="{00000000-0005-0000-0000-0000ED680000}"/>
    <cellStyle name="Currency [0] 15341" xfId="26765" hidden="1" xr:uid="{00000000-0005-0000-0000-0000AE680000}"/>
    <cellStyle name="Currency [0] 15342" xfId="26793" hidden="1" xr:uid="{00000000-0005-0000-0000-0000CA680000}"/>
    <cellStyle name="Currency [0] 15343" xfId="26753" hidden="1" xr:uid="{00000000-0005-0000-0000-0000A2680000}"/>
    <cellStyle name="Currency [0] 15344" xfId="26782" hidden="1" xr:uid="{00000000-0005-0000-0000-0000BF680000}"/>
    <cellStyle name="Currency [0] 15345" xfId="26779" hidden="1" xr:uid="{00000000-0005-0000-0000-0000BC680000}"/>
    <cellStyle name="Currency [0] 15346" xfId="26832" hidden="1" xr:uid="{00000000-0005-0000-0000-0000F1680000}"/>
    <cellStyle name="Currency [0] 15347" xfId="26660" hidden="1" xr:uid="{00000000-0005-0000-0000-000045680000}"/>
    <cellStyle name="Currency [0] 15348" xfId="26819" hidden="1" xr:uid="{00000000-0005-0000-0000-0000E4680000}"/>
    <cellStyle name="Currency [0] 15349" xfId="26836" hidden="1" xr:uid="{00000000-0005-0000-0000-0000F5680000}"/>
    <cellStyle name="Currency [0] 1535" xfId="1684" hidden="1" xr:uid="{00000000-0005-0000-0000-0000B5060000}"/>
    <cellStyle name="Currency [0] 15350" xfId="26838" hidden="1" xr:uid="{00000000-0005-0000-0000-0000F7680000}"/>
    <cellStyle name="Currency [0] 15351" xfId="26719" hidden="1" xr:uid="{00000000-0005-0000-0000-000080680000}"/>
    <cellStyle name="Currency [0] 15352" xfId="26755" hidden="1" xr:uid="{00000000-0005-0000-0000-0000A4680000}"/>
    <cellStyle name="Currency [0] 15353" xfId="26824" hidden="1" xr:uid="{00000000-0005-0000-0000-0000E9680000}"/>
    <cellStyle name="Currency [0] 15354" xfId="26812" hidden="1" xr:uid="{00000000-0005-0000-0000-0000DD680000}"/>
    <cellStyle name="Currency [0] 15355" xfId="26829" hidden="1" xr:uid="{00000000-0005-0000-0000-0000EE680000}"/>
    <cellStyle name="Currency [0] 15356" xfId="26840" hidden="1" xr:uid="{00000000-0005-0000-0000-0000F9680000}"/>
    <cellStyle name="Currency [0] 15357" xfId="26688" hidden="1" xr:uid="{00000000-0005-0000-0000-000061680000}"/>
    <cellStyle name="Currency [0] 15358" xfId="26752" hidden="1" xr:uid="{00000000-0005-0000-0000-0000A1680000}"/>
    <cellStyle name="Currency [0] 15359" xfId="26844" hidden="1" xr:uid="{00000000-0005-0000-0000-0000FD680000}"/>
    <cellStyle name="Currency [0] 1536" xfId="1688" hidden="1" xr:uid="{00000000-0005-0000-0000-0000B9060000}"/>
    <cellStyle name="Currency [0] 15360" xfId="26846" hidden="1" xr:uid="{00000000-0005-0000-0000-0000FF680000}"/>
    <cellStyle name="Currency [0] 15361" xfId="26801" hidden="1" xr:uid="{00000000-0005-0000-0000-0000D2680000}"/>
    <cellStyle name="Currency [0] 15362" xfId="26813" hidden="1" xr:uid="{00000000-0005-0000-0000-0000DE680000}"/>
    <cellStyle name="Currency [0] 15363" xfId="26841" hidden="1" xr:uid="{00000000-0005-0000-0000-0000FA680000}"/>
    <cellStyle name="Currency [0] 15364" xfId="26814" hidden="1" xr:uid="{00000000-0005-0000-0000-0000DF680000}"/>
    <cellStyle name="Currency [0] 15365" xfId="26847" hidden="1" xr:uid="{00000000-0005-0000-0000-000000690000}"/>
    <cellStyle name="Currency [0] 15366" xfId="26849" hidden="1" xr:uid="{00000000-0005-0000-0000-000002690000}"/>
    <cellStyle name="Currency [0] 15367" xfId="26842" hidden="1" xr:uid="{00000000-0005-0000-0000-0000FB680000}"/>
    <cellStyle name="Currency [0] 15368" xfId="26788" hidden="1" xr:uid="{00000000-0005-0000-0000-0000C5680000}"/>
    <cellStyle name="Currency [0] 15369" xfId="26851" hidden="1" xr:uid="{00000000-0005-0000-0000-000004690000}"/>
    <cellStyle name="Currency [0] 1537" xfId="1613" hidden="1" xr:uid="{00000000-0005-0000-0000-00006E060000}"/>
    <cellStyle name="Currency [0] 15370" xfId="26853" hidden="1" xr:uid="{00000000-0005-0000-0000-000006690000}"/>
    <cellStyle name="Currency [0] 15371" xfId="26215" hidden="1" xr:uid="{00000000-0005-0000-0000-000088660000}"/>
    <cellStyle name="Currency [0] 15372" xfId="26156" hidden="1" xr:uid="{00000000-0005-0000-0000-00004D660000}"/>
    <cellStyle name="Currency [0] 15373" xfId="26859" hidden="1" xr:uid="{00000000-0005-0000-0000-00000C690000}"/>
    <cellStyle name="Currency [0] 15374" xfId="26865" hidden="1" xr:uid="{00000000-0005-0000-0000-000012690000}"/>
    <cellStyle name="Currency [0] 15375" xfId="26867" hidden="1" xr:uid="{00000000-0005-0000-0000-000014690000}"/>
    <cellStyle name="Currency [0] 15376" xfId="26146" hidden="1" xr:uid="{00000000-0005-0000-0000-000043660000}"/>
    <cellStyle name="Currency [0] 15377" xfId="26861" hidden="1" xr:uid="{00000000-0005-0000-0000-00000E690000}"/>
    <cellStyle name="Currency [0] 15378" xfId="26869" hidden="1" xr:uid="{00000000-0005-0000-0000-000016690000}"/>
    <cellStyle name="Currency [0] 15379" xfId="26871" hidden="1" xr:uid="{00000000-0005-0000-0000-000018690000}"/>
    <cellStyle name="Currency [0] 1538" xfId="1645" hidden="1" xr:uid="{00000000-0005-0000-0000-00008E060000}"/>
    <cellStyle name="Currency [0] 15380" xfId="26860" hidden="1" xr:uid="{00000000-0005-0000-0000-00000D690000}"/>
    <cellStyle name="Currency [0] 15381" xfId="26191" hidden="1" xr:uid="{00000000-0005-0000-0000-000070660000}"/>
    <cellStyle name="Currency [0] 15382" xfId="26882" hidden="1" xr:uid="{00000000-0005-0000-0000-000023690000}"/>
    <cellStyle name="Currency [0] 15383" xfId="26891" hidden="1" xr:uid="{00000000-0005-0000-0000-00002C690000}"/>
    <cellStyle name="Currency [0] 15384" xfId="26902" hidden="1" xr:uid="{00000000-0005-0000-0000-000037690000}"/>
    <cellStyle name="Currency [0] 15385" xfId="26908" hidden="1" xr:uid="{00000000-0005-0000-0000-00003D690000}"/>
    <cellStyle name="Currency [0] 15386" xfId="26880" hidden="1" xr:uid="{00000000-0005-0000-0000-000021690000}"/>
    <cellStyle name="Currency [0] 15387" xfId="26898" hidden="1" xr:uid="{00000000-0005-0000-0000-000033690000}"/>
    <cellStyle name="Currency [0] 15388" xfId="26920" hidden="1" xr:uid="{00000000-0005-0000-0000-000049690000}"/>
    <cellStyle name="Currency [0] 15389" xfId="26922" hidden="1" xr:uid="{00000000-0005-0000-0000-00004B690000}"/>
    <cellStyle name="Currency [0] 1539" xfId="1691" hidden="1" xr:uid="{00000000-0005-0000-0000-0000BC060000}"/>
    <cellStyle name="Currency [0] 15390" xfId="26856" hidden="1" xr:uid="{00000000-0005-0000-0000-000009690000}"/>
    <cellStyle name="Currency [0] 15391" xfId="26145" hidden="1" xr:uid="{00000000-0005-0000-0000-000042660000}"/>
    <cellStyle name="Currency [0] 15392" xfId="26894" hidden="1" xr:uid="{00000000-0005-0000-0000-00002F690000}"/>
    <cellStyle name="Currency [0] 15393" xfId="26124" hidden="1" xr:uid="{00000000-0005-0000-0000-00002D660000}"/>
    <cellStyle name="Currency [0] 15394" xfId="26883" hidden="1" xr:uid="{00000000-0005-0000-0000-000024690000}"/>
    <cellStyle name="Currency [0] 15395" xfId="26927" hidden="1" xr:uid="{00000000-0005-0000-0000-000050690000}"/>
    <cellStyle name="Currency [0] 15396" xfId="26895" hidden="1" xr:uid="{00000000-0005-0000-0000-000030690000}"/>
    <cellStyle name="Currency [0] 15397" xfId="26903" hidden="1" xr:uid="{00000000-0005-0000-0000-000038690000}"/>
    <cellStyle name="Currency [0] 15398" xfId="26939" hidden="1" xr:uid="{00000000-0005-0000-0000-00005C690000}"/>
    <cellStyle name="Currency [0] 15399" xfId="26941" hidden="1" xr:uid="{00000000-0005-0000-0000-00005E690000}"/>
    <cellStyle name="Currency [0] 154" xfId="267" hidden="1" xr:uid="{00000000-0005-0000-0000-00002C010000}"/>
    <cellStyle name="Currency [0] 1540" xfId="1692" hidden="1" xr:uid="{00000000-0005-0000-0000-0000BD060000}"/>
    <cellStyle name="Currency [0] 15400" xfId="26897" hidden="1" xr:uid="{00000000-0005-0000-0000-000032690000}"/>
    <cellStyle name="Currency [0] 15401" xfId="26910" hidden="1" xr:uid="{00000000-0005-0000-0000-00003F690000}"/>
    <cellStyle name="Currency [0] 15402" xfId="26915" hidden="1" xr:uid="{00000000-0005-0000-0000-000044690000}"/>
    <cellStyle name="Currency [0] 15403" xfId="26909" hidden="1" xr:uid="{00000000-0005-0000-0000-00003E690000}"/>
    <cellStyle name="Currency [0] 15404" xfId="26957" hidden="1" xr:uid="{00000000-0005-0000-0000-00006E690000}"/>
    <cellStyle name="Currency [0] 15405" xfId="26965" hidden="1" xr:uid="{00000000-0005-0000-0000-000076690000}"/>
    <cellStyle name="Currency [0] 15406" xfId="26893" hidden="1" xr:uid="{00000000-0005-0000-0000-00002E690000}"/>
    <cellStyle name="Currency [0] 15407" xfId="26951" hidden="1" xr:uid="{00000000-0005-0000-0000-000068690000}"/>
    <cellStyle name="Currency [0] 15408" xfId="26974" hidden="1" xr:uid="{00000000-0005-0000-0000-00007F690000}"/>
    <cellStyle name="Currency [0] 15409" xfId="26976" hidden="1" xr:uid="{00000000-0005-0000-0000-000081690000}"/>
    <cellStyle name="Currency [0] 1541" xfId="1669" hidden="1" xr:uid="{00000000-0005-0000-0000-0000A6060000}"/>
    <cellStyle name="Currency [0] 15410" xfId="26876" hidden="1" xr:uid="{00000000-0005-0000-0000-00001D690000}"/>
    <cellStyle name="Currency [0] 15411" xfId="26886" hidden="1" xr:uid="{00000000-0005-0000-0000-000027690000}"/>
    <cellStyle name="Currency [0] 15412" xfId="26948" hidden="1" xr:uid="{00000000-0005-0000-0000-000065690000}"/>
    <cellStyle name="Currency [0] 15413" xfId="26913" hidden="1" xr:uid="{00000000-0005-0000-0000-000042690000}"/>
    <cellStyle name="Currency [0] 15414" xfId="26863" hidden="1" xr:uid="{00000000-0005-0000-0000-000010690000}"/>
    <cellStyle name="Currency [0] 15415" xfId="26984" hidden="1" xr:uid="{00000000-0005-0000-0000-000089690000}"/>
    <cellStyle name="Currency [0] 15416" xfId="26949" hidden="1" xr:uid="{00000000-0005-0000-0000-000066690000}"/>
    <cellStyle name="Currency [0] 15417" xfId="26960" hidden="1" xr:uid="{00000000-0005-0000-0000-000071690000}"/>
    <cellStyle name="Currency [0] 15418" xfId="26992" hidden="1" xr:uid="{00000000-0005-0000-0000-000091690000}"/>
    <cellStyle name="Currency [0] 15419" xfId="26994" hidden="1" xr:uid="{00000000-0005-0000-0000-000093690000}"/>
    <cellStyle name="Currency [0] 1542" xfId="1675" hidden="1" xr:uid="{00000000-0005-0000-0000-0000AC060000}"/>
    <cellStyle name="Currency [0] 15420" xfId="26946" hidden="1" xr:uid="{00000000-0005-0000-0000-000063690000}"/>
    <cellStyle name="Currency [0] 15421" xfId="26945" hidden="1" xr:uid="{00000000-0005-0000-0000-000062690000}"/>
    <cellStyle name="Currency [0] 15422" xfId="26935" hidden="1" xr:uid="{00000000-0005-0000-0000-000058690000}"/>
    <cellStyle name="Currency [0] 15423" xfId="26931" hidden="1" xr:uid="{00000000-0005-0000-0000-000054690000}"/>
    <cellStyle name="Currency [0] 15424" xfId="26933" hidden="1" xr:uid="{00000000-0005-0000-0000-000056690000}"/>
    <cellStyle name="Currency [0] 15425" xfId="27001" hidden="1" xr:uid="{00000000-0005-0000-0000-00009A690000}"/>
    <cellStyle name="Currency [0] 15426" xfId="26160" hidden="1" xr:uid="{00000000-0005-0000-0000-000051660000}"/>
    <cellStyle name="Currency [0] 15427" xfId="26979" hidden="1" xr:uid="{00000000-0005-0000-0000-000084690000}"/>
    <cellStyle name="Currency [0] 15428" xfId="27007" hidden="1" xr:uid="{00000000-0005-0000-0000-0000A0690000}"/>
    <cellStyle name="Currency [0] 15429" xfId="27009" hidden="1" xr:uid="{00000000-0005-0000-0000-0000A2690000}"/>
    <cellStyle name="Currency [0] 1543" xfId="1689" hidden="1" xr:uid="{00000000-0005-0000-0000-0000BA060000}"/>
    <cellStyle name="Currency [0] 15430" xfId="26884" hidden="1" xr:uid="{00000000-0005-0000-0000-000025690000}"/>
    <cellStyle name="Currency [0] 15431" xfId="26958" hidden="1" xr:uid="{00000000-0005-0000-0000-00006F690000}"/>
    <cellStyle name="Currency [0] 15432" xfId="26914" hidden="1" xr:uid="{00000000-0005-0000-0000-000043690000}"/>
    <cellStyle name="Currency [0] 15433" xfId="26950" hidden="1" xr:uid="{00000000-0005-0000-0000-000067690000}"/>
    <cellStyle name="Currency [0] 15434" xfId="26954" hidden="1" xr:uid="{00000000-0005-0000-0000-00006B690000}"/>
    <cellStyle name="Currency [0] 15435" xfId="27015" hidden="1" xr:uid="{00000000-0005-0000-0000-0000A8690000}"/>
    <cellStyle name="Currency [0] 15436" xfId="26173" hidden="1" xr:uid="{00000000-0005-0000-0000-00005E660000}"/>
    <cellStyle name="Currency [0] 15437" xfId="26997" hidden="1" xr:uid="{00000000-0005-0000-0000-000096690000}"/>
    <cellStyle name="Currency [0] 15438" xfId="27020" hidden="1" xr:uid="{00000000-0005-0000-0000-0000AD690000}"/>
    <cellStyle name="Currency [0] 15439" xfId="27022" hidden="1" xr:uid="{00000000-0005-0000-0000-0000AF690000}"/>
    <cellStyle name="Currency [0] 1544" xfId="1676" hidden="1" xr:uid="{00000000-0005-0000-0000-0000AD060000}"/>
    <cellStyle name="Currency [0] 15440" xfId="26878" hidden="1" xr:uid="{00000000-0005-0000-0000-00001F690000}"/>
    <cellStyle name="Currency [0] 15441" xfId="26977" hidden="1" xr:uid="{00000000-0005-0000-0000-000082690000}"/>
    <cellStyle name="Currency [0] 15442" xfId="26944" hidden="1" xr:uid="{00000000-0005-0000-0000-000061690000}"/>
    <cellStyle name="Currency [0] 15443" xfId="26962" hidden="1" xr:uid="{00000000-0005-0000-0000-000073690000}"/>
    <cellStyle name="Currency [0] 15444" xfId="26959" hidden="1" xr:uid="{00000000-0005-0000-0000-000070690000}"/>
    <cellStyle name="Currency [0] 15445" xfId="27026" hidden="1" xr:uid="{00000000-0005-0000-0000-0000B3690000}"/>
    <cellStyle name="Currency [0] 15446" xfId="26911" hidden="1" xr:uid="{00000000-0005-0000-0000-000040690000}"/>
    <cellStyle name="Currency [0] 15447" xfId="27011" hidden="1" xr:uid="{00000000-0005-0000-0000-0000A4690000}"/>
    <cellStyle name="Currency [0] 15448" xfId="27033" hidden="1" xr:uid="{00000000-0005-0000-0000-0000BA690000}"/>
    <cellStyle name="Currency [0] 15449" xfId="27035" hidden="1" xr:uid="{00000000-0005-0000-0000-0000BC690000}"/>
    <cellStyle name="Currency [0] 1545" xfId="1693" hidden="1" xr:uid="{00000000-0005-0000-0000-0000BE060000}"/>
    <cellStyle name="Currency [0] 15450" xfId="26963" hidden="1" xr:uid="{00000000-0005-0000-0000-000074690000}"/>
    <cellStyle name="Currency [0] 15451" xfId="26995" hidden="1" xr:uid="{00000000-0005-0000-0000-000094690000}"/>
    <cellStyle name="Currency [0] 15452" xfId="26125" hidden="1" xr:uid="{00000000-0005-0000-0000-00002E660000}"/>
    <cellStyle name="Currency [0] 15453" xfId="26981" hidden="1" xr:uid="{00000000-0005-0000-0000-000086690000}"/>
    <cellStyle name="Currency [0] 15454" xfId="26978" hidden="1" xr:uid="{00000000-0005-0000-0000-000083690000}"/>
    <cellStyle name="Currency [0] 15455" xfId="27039" hidden="1" xr:uid="{00000000-0005-0000-0000-0000C0690000}"/>
    <cellStyle name="Currency [0] 15456" xfId="26874" hidden="1" xr:uid="{00000000-0005-0000-0000-00001B690000}"/>
    <cellStyle name="Currency [0] 15457" xfId="27023" hidden="1" xr:uid="{00000000-0005-0000-0000-0000B0690000}"/>
    <cellStyle name="Currency [0] 15458" xfId="27043" hidden="1" xr:uid="{00000000-0005-0000-0000-0000C4690000}"/>
    <cellStyle name="Currency [0] 15459" xfId="27045" hidden="1" xr:uid="{00000000-0005-0000-0000-0000C6690000}"/>
    <cellStyle name="Currency [0] 1546" xfId="1694" hidden="1" xr:uid="{00000000-0005-0000-0000-0000BF060000}"/>
    <cellStyle name="Currency [0] 15460" xfId="26982" hidden="1" xr:uid="{00000000-0005-0000-0000-000087690000}"/>
    <cellStyle name="Currency [0] 15461" xfId="27010" hidden="1" xr:uid="{00000000-0005-0000-0000-0000A3690000}"/>
    <cellStyle name="Currency [0] 15462" xfId="26970" hidden="1" xr:uid="{00000000-0005-0000-0000-00007B690000}"/>
    <cellStyle name="Currency [0] 15463" xfId="26999" hidden="1" xr:uid="{00000000-0005-0000-0000-000098690000}"/>
    <cellStyle name="Currency [0] 15464" xfId="26996" hidden="1" xr:uid="{00000000-0005-0000-0000-000095690000}"/>
    <cellStyle name="Currency [0] 15465" xfId="27049" hidden="1" xr:uid="{00000000-0005-0000-0000-0000CA690000}"/>
    <cellStyle name="Currency [0] 15466" xfId="26877" hidden="1" xr:uid="{00000000-0005-0000-0000-00001E690000}"/>
    <cellStyle name="Currency [0] 15467" xfId="27036" hidden="1" xr:uid="{00000000-0005-0000-0000-0000BD690000}"/>
    <cellStyle name="Currency [0] 15468" xfId="27053" hidden="1" xr:uid="{00000000-0005-0000-0000-0000CE690000}"/>
    <cellStyle name="Currency [0] 15469" xfId="27055" hidden="1" xr:uid="{00000000-0005-0000-0000-0000D0690000}"/>
    <cellStyle name="Currency [0] 1547" xfId="1690" hidden="1" xr:uid="{00000000-0005-0000-0000-0000BB060000}"/>
    <cellStyle name="Currency [0] 15470" xfId="26936" hidden="1" xr:uid="{00000000-0005-0000-0000-000059690000}"/>
    <cellStyle name="Currency [0] 15471" xfId="26972" hidden="1" xr:uid="{00000000-0005-0000-0000-00007D690000}"/>
    <cellStyle name="Currency [0] 15472" xfId="27041" hidden="1" xr:uid="{00000000-0005-0000-0000-0000C2690000}"/>
    <cellStyle name="Currency [0] 15473" xfId="27029" hidden="1" xr:uid="{00000000-0005-0000-0000-0000B6690000}"/>
    <cellStyle name="Currency [0] 15474" xfId="27046" hidden="1" xr:uid="{00000000-0005-0000-0000-0000C7690000}"/>
    <cellStyle name="Currency [0] 15475" xfId="27057" hidden="1" xr:uid="{00000000-0005-0000-0000-0000D2690000}"/>
    <cellStyle name="Currency [0] 15476" xfId="26905" hidden="1" xr:uid="{00000000-0005-0000-0000-00003A690000}"/>
    <cellStyle name="Currency [0] 15477" xfId="26969" hidden="1" xr:uid="{00000000-0005-0000-0000-00007A690000}"/>
    <cellStyle name="Currency [0] 15478" xfId="27061" hidden="1" xr:uid="{00000000-0005-0000-0000-0000D6690000}"/>
    <cellStyle name="Currency [0] 15479" xfId="27063" hidden="1" xr:uid="{00000000-0005-0000-0000-0000D8690000}"/>
    <cellStyle name="Currency [0] 1548" xfId="1663" hidden="1" xr:uid="{00000000-0005-0000-0000-0000A0060000}"/>
    <cellStyle name="Currency [0] 15480" xfId="27018" hidden="1" xr:uid="{00000000-0005-0000-0000-0000AB690000}"/>
    <cellStyle name="Currency [0] 15481" xfId="27030" hidden="1" xr:uid="{00000000-0005-0000-0000-0000B7690000}"/>
    <cellStyle name="Currency [0] 15482" xfId="27058" hidden="1" xr:uid="{00000000-0005-0000-0000-0000D3690000}"/>
    <cellStyle name="Currency [0] 15483" xfId="27031" hidden="1" xr:uid="{00000000-0005-0000-0000-0000B8690000}"/>
    <cellStyle name="Currency [0] 15484" xfId="27064" hidden="1" xr:uid="{00000000-0005-0000-0000-0000D9690000}"/>
    <cellStyle name="Currency [0] 15485" xfId="27066" hidden="1" xr:uid="{00000000-0005-0000-0000-0000DB690000}"/>
    <cellStyle name="Currency [0] 15486" xfId="27059" hidden="1" xr:uid="{00000000-0005-0000-0000-0000D4690000}"/>
    <cellStyle name="Currency [0] 15487" xfId="27005" hidden="1" xr:uid="{00000000-0005-0000-0000-00009E690000}"/>
    <cellStyle name="Currency [0] 15488" xfId="27068" hidden="1" xr:uid="{00000000-0005-0000-0000-0000DD690000}"/>
    <cellStyle name="Currency [0] 15489" xfId="27070" hidden="1" xr:uid="{00000000-0005-0000-0000-0000DF690000}"/>
    <cellStyle name="Currency [0] 1549" xfId="1695" hidden="1" xr:uid="{00000000-0005-0000-0000-0000C0060000}"/>
    <cellStyle name="Currency [0] 15490" xfId="25830" hidden="1" xr:uid="{00000000-0005-0000-0000-000007650000}"/>
    <cellStyle name="Currency [0] 15491" xfId="25885" hidden="1" xr:uid="{00000000-0005-0000-0000-00003E650000}"/>
    <cellStyle name="Currency [0] 15492" xfId="25910" hidden="1" xr:uid="{00000000-0005-0000-0000-000057650000}"/>
    <cellStyle name="Currency [0] 15493" xfId="27075" hidden="1" xr:uid="{00000000-0005-0000-0000-0000E4690000}"/>
    <cellStyle name="Currency [0] 15494" xfId="27078" hidden="1" xr:uid="{00000000-0005-0000-0000-0000E7690000}"/>
    <cellStyle name="Currency [0] 15495" xfId="25838" hidden="1" xr:uid="{00000000-0005-0000-0000-00000F650000}"/>
    <cellStyle name="Currency [0] 15496" xfId="27071" hidden="1" xr:uid="{00000000-0005-0000-0000-0000E0690000}"/>
    <cellStyle name="Currency [0] 15497" xfId="27080" hidden="1" xr:uid="{00000000-0005-0000-0000-0000E9690000}"/>
    <cellStyle name="Currency [0] 15498" xfId="27082" hidden="1" xr:uid="{00000000-0005-0000-0000-0000EB690000}"/>
    <cellStyle name="Currency [0] 15499" xfId="25863" hidden="1" xr:uid="{00000000-0005-0000-0000-000028650000}"/>
    <cellStyle name="Currency [0] 155" xfId="273" hidden="1" xr:uid="{00000000-0005-0000-0000-000032010000}"/>
    <cellStyle name="Currency [0] 1550" xfId="1696" hidden="1" xr:uid="{00000000-0005-0000-0000-0000C1060000}"/>
    <cellStyle name="Currency [0] 15500" xfId="25829" hidden="1" xr:uid="{00000000-0005-0000-0000-000006650000}"/>
    <cellStyle name="Currency [0] 15501" xfId="27093" hidden="1" xr:uid="{00000000-0005-0000-0000-0000F6690000}"/>
    <cellStyle name="Currency [0] 15502" xfId="27102" hidden="1" xr:uid="{00000000-0005-0000-0000-0000FF690000}"/>
    <cellStyle name="Currency [0] 15503" xfId="27113" hidden="1" xr:uid="{00000000-0005-0000-0000-00000A6A0000}"/>
    <cellStyle name="Currency [0] 15504" xfId="27119" hidden="1" xr:uid="{00000000-0005-0000-0000-0000106A0000}"/>
    <cellStyle name="Currency [0] 15505" xfId="27091" hidden="1" xr:uid="{00000000-0005-0000-0000-0000F4690000}"/>
    <cellStyle name="Currency [0] 15506" xfId="27109" hidden="1" xr:uid="{00000000-0005-0000-0000-0000066A0000}"/>
    <cellStyle name="Currency [0] 15507" xfId="27131" hidden="1" xr:uid="{00000000-0005-0000-0000-00001C6A0000}"/>
    <cellStyle name="Currency [0] 15508" xfId="27133" hidden="1" xr:uid="{00000000-0005-0000-0000-00001E6A0000}"/>
    <cellStyle name="Currency [0] 15509" xfId="25833" hidden="1" xr:uid="{00000000-0005-0000-0000-00000A650000}"/>
    <cellStyle name="Currency [0] 1551" xfId="1455" hidden="1" xr:uid="{00000000-0005-0000-0000-0000D0050000}"/>
    <cellStyle name="Currency [0] 15510" xfId="25847" hidden="1" xr:uid="{00000000-0005-0000-0000-000018650000}"/>
    <cellStyle name="Currency [0] 15511" xfId="27105" hidden="1" xr:uid="{00000000-0005-0000-0000-0000026A0000}"/>
    <cellStyle name="Currency [0] 15512" xfId="25842" hidden="1" xr:uid="{00000000-0005-0000-0000-000013650000}"/>
    <cellStyle name="Currency [0] 15513" xfId="27094" hidden="1" xr:uid="{00000000-0005-0000-0000-0000F7690000}"/>
    <cellStyle name="Currency [0] 15514" xfId="27138" hidden="1" xr:uid="{00000000-0005-0000-0000-0000236A0000}"/>
    <cellStyle name="Currency [0] 15515" xfId="27106" hidden="1" xr:uid="{00000000-0005-0000-0000-0000036A0000}"/>
    <cellStyle name="Currency [0] 15516" xfId="27114" hidden="1" xr:uid="{00000000-0005-0000-0000-00000B6A0000}"/>
    <cellStyle name="Currency [0] 15517" xfId="27150" hidden="1" xr:uid="{00000000-0005-0000-0000-00002F6A0000}"/>
    <cellStyle name="Currency [0] 15518" xfId="27152" hidden="1" xr:uid="{00000000-0005-0000-0000-0000316A0000}"/>
    <cellStyle name="Currency [0] 15519" xfId="27108" hidden="1" xr:uid="{00000000-0005-0000-0000-0000056A0000}"/>
    <cellStyle name="Currency [0] 1552" xfId="1445" hidden="1" xr:uid="{00000000-0005-0000-0000-0000C6050000}"/>
    <cellStyle name="Currency [0] 15520" xfId="27121" hidden="1" xr:uid="{00000000-0005-0000-0000-0000126A0000}"/>
    <cellStyle name="Currency [0] 15521" xfId="27126" hidden="1" xr:uid="{00000000-0005-0000-0000-0000176A0000}"/>
    <cellStyle name="Currency [0] 15522" xfId="27120" hidden="1" xr:uid="{00000000-0005-0000-0000-0000116A0000}"/>
    <cellStyle name="Currency [0] 15523" xfId="27168" hidden="1" xr:uid="{00000000-0005-0000-0000-0000416A0000}"/>
    <cellStyle name="Currency [0] 15524" xfId="27176" hidden="1" xr:uid="{00000000-0005-0000-0000-0000496A0000}"/>
    <cellStyle name="Currency [0] 15525" xfId="27104" hidden="1" xr:uid="{00000000-0005-0000-0000-0000016A0000}"/>
    <cellStyle name="Currency [0] 15526" xfId="27162" hidden="1" xr:uid="{00000000-0005-0000-0000-00003B6A0000}"/>
    <cellStyle name="Currency [0] 15527" xfId="27185" hidden="1" xr:uid="{00000000-0005-0000-0000-0000526A0000}"/>
    <cellStyle name="Currency [0] 15528" xfId="27187" hidden="1" xr:uid="{00000000-0005-0000-0000-0000546A0000}"/>
    <cellStyle name="Currency [0] 15529" xfId="27087" hidden="1" xr:uid="{00000000-0005-0000-0000-0000F0690000}"/>
    <cellStyle name="Currency [0] 1553" xfId="1698" hidden="1" xr:uid="{00000000-0005-0000-0000-0000C3060000}"/>
    <cellStyle name="Currency [0] 15530" xfId="27097" hidden="1" xr:uid="{00000000-0005-0000-0000-0000FA690000}"/>
    <cellStyle name="Currency [0] 15531" xfId="27159" hidden="1" xr:uid="{00000000-0005-0000-0000-0000386A0000}"/>
    <cellStyle name="Currency [0] 15532" xfId="27124" hidden="1" xr:uid="{00000000-0005-0000-0000-0000156A0000}"/>
    <cellStyle name="Currency [0] 15533" xfId="27073" hidden="1" xr:uid="{00000000-0005-0000-0000-0000E2690000}"/>
    <cellStyle name="Currency [0] 15534" xfId="27195" hidden="1" xr:uid="{00000000-0005-0000-0000-00005C6A0000}"/>
    <cellStyle name="Currency [0] 15535" xfId="27160" hidden="1" xr:uid="{00000000-0005-0000-0000-0000396A0000}"/>
    <cellStyle name="Currency [0] 15536" xfId="27171" hidden="1" xr:uid="{00000000-0005-0000-0000-0000446A0000}"/>
    <cellStyle name="Currency [0] 15537" xfId="27203" hidden="1" xr:uid="{00000000-0005-0000-0000-0000646A0000}"/>
    <cellStyle name="Currency [0] 15538" xfId="27205" hidden="1" xr:uid="{00000000-0005-0000-0000-0000666A0000}"/>
    <cellStyle name="Currency [0] 15539" xfId="27157" hidden="1" xr:uid="{00000000-0005-0000-0000-0000366A0000}"/>
    <cellStyle name="Currency [0] 1554" xfId="1702" hidden="1" xr:uid="{00000000-0005-0000-0000-0000C7060000}"/>
    <cellStyle name="Currency [0] 15540" xfId="27156" hidden="1" xr:uid="{00000000-0005-0000-0000-0000356A0000}"/>
    <cellStyle name="Currency [0] 15541" xfId="27146" hidden="1" xr:uid="{00000000-0005-0000-0000-00002B6A0000}"/>
    <cellStyle name="Currency [0] 15542" xfId="27142" hidden="1" xr:uid="{00000000-0005-0000-0000-0000276A0000}"/>
    <cellStyle name="Currency [0] 15543" xfId="27144" hidden="1" xr:uid="{00000000-0005-0000-0000-0000296A0000}"/>
    <cellStyle name="Currency [0] 15544" xfId="27212" hidden="1" xr:uid="{00000000-0005-0000-0000-00006D6A0000}"/>
    <cellStyle name="Currency [0] 15545" xfId="25865" hidden="1" xr:uid="{00000000-0005-0000-0000-00002A650000}"/>
    <cellStyle name="Currency [0] 15546" xfId="27190" hidden="1" xr:uid="{00000000-0005-0000-0000-0000576A0000}"/>
    <cellStyle name="Currency [0] 15547" xfId="27218" hidden="1" xr:uid="{00000000-0005-0000-0000-0000736A0000}"/>
    <cellStyle name="Currency [0] 15548" xfId="27220" hidden="1" xr:uid="{00000000-0005-0000-0000-0000756A0000}"/>
    <cellStyle name="Currency [0] 15549" xfId="27095" hidden="1" xr:uid="{00000000-0005-0000-0000-0000F8690000}"/>
    <cellStyle name="Currency [0] 1555" xfId="1703" hidden="1" xr:uid="{00000000-0005-0000-0000-0000C8060000}"/>
    <cellStyle name="Currency [0] 15550" xfId="27169" hidden="1" xr:uid="{00000000-0005-0000-0000-0000426A0000}"/>
    <cellStyle name="Currency [0] 15551" xfId="27125" hidden="1" xr:uid="{00000000-0005-0000-0000-0000166A0000}"/>
    <cellStyle name="Currency [0] 15552" xfId="27161" hidden="1" xr:uid="{00000000-0005-0000-0000-00003A6A0000}"/>
    <cellStyle name="Currency [0] 15553" xfId="27165" hidden="1" xr:uid="{00000000-0005-0000-0000-00003E6A0000}"/>
    <cellStyle name="Currency [0] 15554" xfId="27226" hidden="1" xr:uid="{00000000-0005-0000-0000-00007B6A0000}"/>
    <cellStyle name="Currency [0] 15555" xfId="25849" hidden="1" xr:uid="{00000000-0005-0000-0000-00001A650000}"/>
    <cellStyle name="Currency [0] 15556" xfId="27208" hidden="1" xr:uid="{00000000-0005-0000-0000-0000696A0000}"/>
    <cellStyle name="Currency [0] 15557" xfId="27231" hidden="1" xr:uid="{00000000-0005-0000-0000-0000806A0000}"/>
    <cellStyle name="Currency [0] 15558" xfId="27233" hidden="1" xr:uid="{00000000-0005-0000-0000-0000826A0000}"/>
    <cellStyle name="Currency [0] 15559" xfId="27089" hidden="1" xr:uid="{00000000-0005-0000-0000-0000F2690000}"/>
    <cellStyle name="Currency [0] 1556" xfId="1452" hidden="1" xr:uid="{00000000-0005-0000-0000-0000CD050000}"/>
    <cellStyle name="Currency [0] 15560" xfId="27188" hidden="1" xr:uid="{00000000-0005-0000-0000-0000556A0000}"/>
    <cellStyle name="Currency [0] 15561" xfId="27155" hidden="1" xr:uid="{00000000-0005-0000-0000-0000346A0000}"/>
    <cellStyle name="Currency [0] 15562" xfId="27173" hidden="1" xr:uid="{00000000-0005-0000-0000-0000466A0000}"/>
    <cellStyle name="Currency [0] 15563" xfId="27170" hidden="1" xr:uid="{00000000-0005-0000-0000-0000436A0000}"/>
    <cellStyle name="Currency [0] 15564" xfId="27237" hidden="1" xr:uid="{00000000-0005-0000-0000-0000866A0000}"/>
    <cellStyle name="Currency [0] 15565" xfId="27122" hidden="1" xr:uid="{00000000-0005-0000-0000-0000136A0000}"/>
    <cellStyle name="Currency [0] 15566" xfId="27222" hidden="1" xr:uid="{00000000-0005-0000-0000-0000776A0000}"/>
    <cellStyle name="Currency [0] 15567" xfId="27244" hidden="1" xr:uid="{00000000-0005-0000-0000-00008D6A0000}"/>
    <cellStyle name="Currency [0] 15568" xfId="27246" hidden="1" xr:uid="{00000000-0005-0000-0000-00008F6A0000}"/>
    <cellStyle name="Currency [0] 15569" xfId="27174" hidden="1" xr:uid="{00000000-0005-0000-0000-0000476A0000}"/>
    <cellStyle name="Currency [0] 1557" xfId="1700" hidden="1" xr:uid="{00000000-0005-0000-0000-0000C5060000}"/>
    <cellStyle name="Currency [0] 15570" xfId="27206" hidden="1" xr:uid="{00000000-0005-0000-0000-0000676A0000}"/>
    <cellStyle name="Currency [0] 15571" xfId="25836" hidden="1" xr:uid="{00000000-0005-0000-0000-00000D650000}"/>
    <cellStyle name="Currency [0] 15572" xfId="27192" hidden="1" xr:uid="{00000000-0005-0000-0000-0000596A0000}"/>
    <cellStyle name="Currency [0] 15573" xfId="27189" hidden="1" xr:uid="{00000000-0005-0000-0000-0000566A0000}"/>
    <cellStyle name="Currency [0] 15574" xfId="27250" hidden="1" xr:uid="{00000000-0005-0000-0000-0000936A0000}"/>
    <cellStyle name="Currency [0] 15575" xfId="27085" hidden="1" xr:uid="{00000000-0005-0000-0000-0000EE690000}"/>
    <cellStyle name="Currency [0] 15576" xfId="27234" hidden="1" xr:uid="{00000000-0005-0000-0000-0000836A0000}"/>
    <cellStyle name="Currency [0] 15577" xfId="27254" hidden="1" xr:uid="{00000000-0005-0000-0000-0000976A0000}"/>
    <cellStyle name="Currency [0] 15578" xfId="27256" hidden="1" xr:uid="{00000000-0005-0000-0000-0000996A0000}"/>
    <cellStyle name="Currency [0] 15579" xfId="27193" hidden="1" xr:uid="{00000000-0005-0000-0000-00005A6A0000}"/>
    <cellStyle name="Currency [0] 1558" xfId="1704" hidden="1" xr:uid="{00000000-0005-0000-0000-0000C9060000}"/>
    <cellStyle name="Currency [0] 15580" xfId="27221" hidden="1" xr:uid="{00000000-0005-0000-0000-0000766A0000}"/>
    <cellStyle name="Currency [0] 15581" xfId="27181" hidden="1" xr:uid="{00000000-0005-0000-0000-00004E6A0000}"/>
    <cellStyle name="Currency [0] 15582" xfId="27210" hidden="1" xr:uid="{00000000-0005-0000-0000-00006B6A0000}"/>
    <cellStyle name="Currency [0] 15583" xfId="27207" hidden="1" xr:uid="{00000000-0005-0000-0000-0000686A0000}"/>
    <cellStyle name="Currency [0] 15584" xfId="27260" hidden="1" xr:uid="{00000000-0005-0000-0000-00009D6A0000}"/>
    <cellStyle name="Currency [0] 15585" xfId="27088" hidden="1" xr:uid="{00000000-0005-0000-0000-0000F1690000}"/>
    <cellStyle name="Currency [0] 15586" xfId="27247" hidden="1" xr:uid="{00000000-0005-0000-0000-0000906A0000}"/>
    <cellStyle name="Currency [0] 15587" xfId="27264" hidden="1" xr:uid="{00000000-0005-0000-0000-0000A16A0000}"/>
    <cellStyle name="Currency [0] 15588" xfId="27266" hidden="1" xr:uid="{00000000-0005-0000-0000-0000A36A0000}"/>
    <cellStyle name="Currency [0] 15589" xfId="27147" hidden="1" xr:uid="{00000000-0005-0000-0000-00002C6A0000}"/>
    <cellStyle name="Currency [0] 1559" xfId="1705" hidden="1" xr:uid="{00000000-0005-0000-0000-0000CA060000}"/>
    <cellStyle name="Currency [0] 15590" xfId="27183" hidden="1" xr:uid="{00000000-0005-0000-0000-0000506A0000}"/>
    <cellStyle name="Currency [0] 15591" xfId="27252" hidden="1" xr:uid="{00000000-0005-0000-0000-0000956A0000}"/>
    <cellStyle name="Currency [0] 15592" xfId="27240" hidden="1" xr:uid="{00000000-0005-0000-0000-0000896A0000}"/>
    <cellStyle name="Currency [0] 15593" xfId="27257" hidden="1" xr:uid="{00000000-0005-0000-0000-00009A6A0000}"/>
    <cellStyle name="Currency [0] 15594" xfId="27268" hidden="1" xr:uid="{00000000-0005-0000-0000-0000A56A0000}"/>
    <cellStyle name="Currency [0] 15595" xfId="27116" hidden="1" xr:uid="{00000000-0005-0000-0000-00000D6A0000}"/>
    <cellStyle name="Currency [0] 15596" xfId="27180" hidden="1" xr:uid="{00000000-0005-0000-0000-00004D6A0000}"/>
    <cellStyle name="Currency [0] 15597" xfId="27272" hidden="1" xr:uid="{00000000-0005-0000-0000-0000A96A0000}"/>
    <cellStyle name="Currency [0] 15598" xfId="27274" hidden="1" xr:uid="{00000000-0005-0000-0000-0000AB6A0000}"/>
    <cellStyle name="Currency [0] 15599" xfId="27229" hidden="1" xr:uid="{00000000-0005-0000-0000-00007E6A0000}"/>
    <cellStyle name="Currency [0] 156" xfId="235" hidden="1" xr:uid="{00000000-0005-0000-0000-00000C010000}"/>
    <cellStyle name="Currency [0] 1560" xfId="1699" hidden="1" xr:uid="{00000000-0005-0000-0000-0000C4060000}"/>
    <cellStyle name="Currency [0] 15600" xfId="27241" hidden="1" xr:uid="{00000000-0005-0000-0000-00008A6A0000}"/>
    <cellStyle name="Currency [0] 15601" xfId="27269" hidden="1" xr:uid="{00000000-0005-0000-0000-0000A66A0000}"/>
    <cellStyle name="Currency [0] 15602" xfId="27242" hidden="1" xr:uid="{00000000-0005-0000-0000-00008B6A0000}"/>
    <cellStyle name="Currency [0] 15603" xfId="27275" hidden="1" xr:uid="{00000000-0005-0000-0000-0000AC6A0000}"/>
    <cellStyle name="Currency [0] 15604" xfId="27277" hidden="1" xr:uid="{00000000-0005-0000-0000-0000AE6A0000}"/>
    <cellStyle name="Currency [0] 15605" xfId="27270" hidden="1" xr:uid="{00000000-0005-0000-0000-0000A76A0000}"/>
    <cellStyle name="Currency [0] 15606" xfId="27216" hidden="1" xr:uid="{00000000-0005-0000-0000-0000716A0000}"/>
    <cellStyle name="Currency [0] 15607" xfId="27279" hidden="1" xr:uid="{00000000-0005-0000-0000-0000B06A0000}"/>
    <cellStyle name="Currency [0] 15608" xfId="27281" hidden="1" xr:uid="{00000000-0005-0000-0000-0000B26A0000}"/>
    <cellStyle name="Currency [0] 15609" xfId="27340" hidden="1" xr:uid="{00000000-0005-0000-0000-0000ED6A0000}"/>
    <cellStyle name="Currency [0] 1561" xfId="1456" hidden="1" xr:uid="{00000000-0005-0000-0000-0000D1050000}"/>
    <cellStyle name="Currency [0] 15610" xfId="27359" hidden="1" xr:uid="{00000000-0005-0000-0000-0000006B0000}"/>
    <cellStyle name="Currency [0] 15611" xfId="27366" hidden="1" xr:uid="{00000000-0005-0000-0000-0000076B0000}"/>
    <cellStyle name="Currency [0] 15612" xfId="27373" hidden="1" xr:uid="{00000000-0005-0000-0000-00000E6B0000}"/>
    <cellStyle name="Currency [0] 15613" xfId="27378" hidden="1" xr:uid="{00000000-0005-0000-0000-0000136B0000}"/>
    <cellStyle name="Currency [0] 15614" xfId="27357" hidden="1" xr:uid="{00000000-0005-0000-0000-0000FE6A0000}"/>
    <cellStyle name="Currency [0] 15615" xfId="27368" hidden="1" xr:uid="{00000000-0005-0000-0000-0000096B0000}"/>
    <cellStyle name="Currency [0] 15616" xfId="27382" hidden="1" xr:uid="{00000000-0005-0000-0000-0000176B0000}"/>
    <cellStyle name="Currency [0] 15617" xfId="27384" hidden="1" xr:uid="{00000000-0005-0000-0000-0000196B0000}"/>
    <cellStyle name="Currency [0] 15618" xfId="27367" hidden="1" xr:uid="{00000000-0005-0000-0000-0000086B0000}"/>
    <cellStyle name="Currency [0] 15619" xfId="27341" hidden="1" xr:uid="{00000000-0005-0000-0000-0000EE6A0000}"/>
    <cellStyle name="Currency [0] 1562" xfId="1711" hidden="1" xr:uid="{00000000-0005-0000-0000-0000D0060000}"/>
    <cellStyle name="Currency [0] 15620" xfId="27395" hidden="1" xr:uid="{00000000-0005-0000-0000-0000246B0000}"/>
    <cellStyle name="Currency [0] 15621" xfId="27404" hidden="1" xr:uid="{00000000-0005-0000-0000-00002D6B0000}"/>
    <cellStyle name="Currency [0] 15622" xfId="27415" hidden="1" xr:uid="{00000000-0005-0000-0000-0000386B0000}"/>
    <cellStyle name="Currency [0] 15623" xfId="27421" hidden="1" xr:uid="{00000000-0005-0000-0000-00003E6B0000}"/>
    <cellStyle name="Currency [0] 15624" xfId="27393" hidden="1" xr:uid="{00000000-0005-0000-0000-0000226B0000}"/>
    <cellStyle name="Currency [0] 15625" xfId="27411" hidden="1" xr:uid="{00000000-0005-0000-0000-0000346B0000}"/>
    <cellStyle name="Currency [0] 15626" xfId="27433" hidden="1" xr:uid="{00000000-0005-0000-0000-00004A6B0000}"/>
    <cellStyle name="Currency [0] 15627" xfId="27435" hidden="1" xr:uid="{00000000-0005-0000-0000-00004C6B0000}"/>
    <cellStyle name="Currency [0] 15628" xfId="27363" hidden="1" xr:uid="{00000000-0005-0000-0000-0000046B0000}"/>
    <cellStyle name="Currency [0] 15629" xfId="27347" hidden="1" xr:uid="{00000000-0005-0000-0000-0000F46A0000}"/>
    <cellStyle name="Currency [0] 1563" xfId="1715" hidden="1" xr:uid="{00000000-0005-0000-0000-0000D4060000}"/>
    <cellStyle name="Currency [0] 15630" xfId="27407" hidden="1" xr:uid="{00000000-0005-0000-0000-0000306B0000}"/>
    <cellStyle name="Currency [0] 15631" xfId="27352" hidden="1" xr:uid="{00000000-0005-0000-0000-0000F96A0000}"/>
    <cellStyle name="Currency [0] 15632" xfId="27396" hidden="1" xr:uid="{00000000-0005-0000-0000-0000256B0000}"/>
    <cellStyle name="Currency [0] 15633" xfId="27440" hidden="1" xr:uid="{00000000-0005-0000-0000-0000516B0000}"/>
    <cellStyle name="Currency [0] 15634" xfId="27408" hidden="1" xr:uid="{00000000-0005-0000-0000-0000316B0000}"/>
    <cellStyle name="Currency [0] 15635" xfId="27416" hidden="1" xr:uid="{00000000-0005-0000-0000-0000396B0000}"/>
    <cellStyle name="Currency [0] 15636" xfId="27452" hidden="1" xr:uid="{00000000-0005-0000-0000-00005D6B0000}"/>
    <cellStyle name="Currency [0] 15637" xfId="27454" hidden="1" xr:uid="{00000000-0005-0000-0000-00005F6B0000}"/>
    <cellStyle name="Currency [0] 15638" xfId="27410" hidden="1" xr:uid="{00000000-0005-0000-0000-0000336B0000}"/>
    <cellStyle name="Currency [0] 15639" xfId="27423" hidden="1" xr:uid="{00000000-0005-0000-0000-0000406B0000}"/>
    <cellStyle name="Currency [0] 1564" xfId="1721" hidden="1" xr:uid="{00000000-0005-0000-0000-0000DA060000}"/>
    <cellStyle name="Currency [0] 15640" xfId="27428" hidden="1" xr:uid="{00000000-0005-0000-0000-0000456B0000}"/>
    <cellStyle name="Currency [0] 15641" xfId="27422" hidden="1" xr:uid="{00000000-0005-0000-0000-00003F6B0000}"/>
    <cellStyle name="Currency [0] 15642" xfId="27470" hidden="1" xr:uid="{00000000-0005-0000-0000-00006F6B0000}"/>
    <cellStyle name="Currency [0] 15643" xfId="27478" hidden="1" xr:uid="{00000000-0005-0000-0000-0000776B0000}"/>
    <cellStyle name="Currency [0] 15644" xfId="27406" hidden="1" xr:uid="{00000000-0005-0000-0000-00002F6B0000}"/>
    <cellStyle name="Currency [0] 15645" xfId="27464" hidden="1" xr:uid="{00000000-0005-0000-0000-0000696B0000}"/>
    <cellStyle name="Currency [0] 15646" xfId="27487" hidden="1" xr:uid="{00000000-0005-0000-0000-0000806B0000}"/>
    <cellStyle name="Currency [0] 15647" xfId="27489" hidden="1" xr:uid="{00000000-0005-0000-0000-0000826B0000}"/>
    <cellStyle name="Currency [0] 15648" xfId="27389" hidden="1" xr:uid="{00000000-0005-0000-0000-00001E6B0000}"/>
    <cellStyle name="Currency [0] 15649" xfId="27399" hidden="1" xr:uid="{00000000-0005-0000-0000-0000286B0000}"/>
    <cellStyle name="Currency [0] 1565" xfId="1724" hidden="1" xr:uid="{00000000-0005-0000-0000-0000DD060000}"/>
    <cellStyle name="Currency [0] 15650" xfId="27461" hidden="1" xr:uid="{00000000-0005-0000-0000-0000666B0000}"/>
    <cellStyle name="Currency [0] 15651" xfId="27426" hidden="1" xr:uid="{00000000-0005-0000-0000-0000436B0000}"/>
    <cellStyle name="Currency [0] 15652" xfId="27371" hidden="1" xr:uid="{00000000-0005-0000-0000-00000C6B0000}"/>
    <cellStyle name="Currency [0] 15653" xfId="27497" hidden="1" xr:uid="{00000000-0005-0000-0000-00008A6B0000}"/>
    <cellStyle name="Currency [0] 15654" xfId="27462" hidden="1" xr:uid="{00000000-0005-0000-0000-0000676B0000}"/>
    <cellStyle name="Currency [0] 15655" xfId="27473" hidden="1" xr:uid="{00000000-0005-0000-0000-0000726B0000}"/>
    <cellStyle name="Currency [0] 15656" xfId="27505" hidden="1" xr:uid="{00000000-0005-0000-0000-0000926B0000}"/>
    <cellStyle name="Currency [0] 15657" xfId="27507" hidden="1" xr:uid="{00000000-0005-0000-0000-0000946B0000}"/>
    <cellStyle name="Currency [0] 15658" xfId="27459" hidden="1" xr:uid="{00000000-0005-0000-0000-0000646B0000}"/>
    <cellStyle name="Currency [0] 15659" xfId="27458" hidden="1" xr:uid="{00000000-0005-0000-0000-0000636B0000}"/>
    <cellStyle name="Currency [0] 1566" xfId="1710" hidden="1" xr:uid="{00000000-0005-0000-0000-0000CF060000}"/>
    <cellStyle name="Currency [0] 15660" xfId="27448" hidden="1" xr:uid="{00000000-0005-0000-0000-0000596B0000}"/>
    <cellStyle name="Currency [0] 15661" xfId="27444" hidden="1" xr:uid="{00000000-0005-0000-0000-0000556B0000}"/>
    <cellStyle name="Currency [0] 15662" xfId="27446" hidden="1" xr:uid="{00000000-0005-0000-0000-0000576B0000}"/>
    <cellStyle name="Currency [0] 15663" xfId="27514" hidden="1" xr:uid="{00000000-0005-0000-0000-00009B6B0000}"/>
    <cellStyle name="Currency [0] 15664" xfId="27349" hidden="1" xr:uid="{00000000-0005-0000-0000-0000F66A0000}"/>
    <cellStyle name="Currency [0] 15665" xfId="27492" hidden="1" xr:uid="{00000000-0005-0000-0000-0000856B0000}"/>
    <cellStyle name="Currency [0] 15666" xfId="27520" hidden="1" xr:uid="{00000000-0005-0000-0000-0000A16B0000}"/>
    <cellStyle name="Currency [0] 15667" xfId="27522" hidden="1" xr:uid="{00000000-0005-0000-0000-0000A36B0000}"/>
    <cellStyle name="Currency [0] 15668" xfId="27397" hidden="1" xr:uid="{00000000-0005-0000-0000-0000266B0000}"/>
    <cellStyle name="Currency [0] 15669" xfId="27471" hidden="1" xr:uid="{00000000-0005-0000-0000-0000706B0000}"/>
    <cellStyle name="Currency [0] 1567" xfId="1720" hidden="1" xr:uid="{00000000-0005-0000-0000-0000D9060000}"/>
    <cellStyle name="Currency [0] 15670" xfId="27427" hidden="1" xr:uid="{00000000-0005-0000-0000-0000446B0000}"/>
    <cellStyle name="Currency [0] 15671" xfId="27463" hidden="1" xr:uid="{00000000-0005-0000-0000-0000686B0000}"/>
    <cellStyle name="Currency [0] 15672" xfId="27467" hidden="1" xr:uid="{00000000-0005-0000-0000-00006C6B0000}"/>
    <cellStyle name="Currency [0] 15673" xfId="27528" hidden="1" xr:uid="{00000000-0005-0000-0000-0000A96B0000}"/>
    <cellStyle name="Currency [0] 15674" xfId="27344" hidden="1" xr:uid="{00000000-0005-0000-0000-0000F16A0000}"/>
    <cellStyle name="Currency [0] 15675" xfId="27510" hidden="1" xr:uid="{00000000-0005-0000-0000-0000976B0000}"/>
    <cellStyle name="Currency [0] 15676" xfId="27533" hidden="1" xr:uid="{00000000-0005-0000-0000-0000AE6B0000}"/>
    <cellStyle name="Currency [0] 15677" xfId="27535" hidden="1" xr:uid="{00000000-0005-0000-0000-0000B06B0000}"/>
    <cellStyle name="Currency [0] 15678" xfId="27391" hidden="1" xr:uid="{00000000-0005-0000-0000-0000206B0000}"/>
    <cellStyle name="Currency [0] 15679" xfId="27490" hidden="1" xr:uid="{00000000-0005-0000-0000-0000836B0000}"/>
    <cellStyle name="Currency [0] 1568" xfId="1731" hidden="1" xr:uid="{00000000-0005-0000-0000-0000E4060000}"/>
    <cellStyle name="Currency [0] 15680" xfId="27457" hidden="1" xr:uid="{00000000-0005-0000-0000-0000626B0000}"/>
    <cellStyle name="Currency [0] 15681" xfId="27475" hidden="1" xr:uid="{00000000-0005-0000-0000-0000746B0000}"/>
    <cellStyle name="Currency [0] 15682" xfId="27472" hidden="1" xr:uid="{00000000-0005-0000-0000-0000716B0000}"/>
    <cellStyle name="Currency [0] 15683" xfId="27539" hidden="1" xr:uid="{00000000-0005-0000-0000-0000B46B0000}"/>
    <cellStyle name="Currency [0] 15684" xfId="27424" hidden="1" xr:uid="{00000000-0005-0000-0000-0000416B0000}"/>
    <cellStyle name="Currency [0] 15685" xfId="27524" hidden="1" xr:uid="{00000000-0005-0000-0000-0000A56B0000}"/>
    <cellStyle name="Currency [0] 15686" xfId="27546" hidden="1" xr:uid="{00000000-0005-0000-0000-0000BB6B0000}"/>
    <cellStyle name="Currency [0] 15687" xfId="27548" hidden="1" xr:uid="{00000000-0005-0000-0000-0000BD6B0000}"/>
    <cellStyle name="Currency [0] 15688" xfId="27476" hidden="1" xr:uid="{00000000-0005-0000-0000-0000756B0000}"/>
    <cellStyle name="Currency [0] 15689" xfId="27508" hidden="1" xr:uid="{00000000-0005-0000-0000-0000956B0000}"/>
    <cellStyle name="Currency [0] 1569" xfId="1732" hidden="1" xr:uid="{00000000-0005-0000-0000-0000E5060000}"/>
    <cellStyle name="Currency [0] 15690" xfId="27360" hidden="1" xr:uid="{00000000-0005-0000-0000-0000016B0000}"/>
    <cellStyle name="Currency [0] 15691" xfId="27494" hidden="1" xr:uid="{00000000-0005-0000-0000-0000876B0000}"/>
    <cellStyle name="Currency [0] 15692" xfId="27491" hidden="1" xr:uid="{00000000-0005-0000-0000-0000846B0000}"/>
    <cellStyle name="Currency [0] 15693" xfId="27552" hidden="1" xr:uid="{00000000-0005-0000-0000-0000C16B0000}"/>
    <cellStyle name="Currency [0] 15694" xfId="27387" hidden="1" xr:uid="{00000000-0005-0000-0000-00001C6B0000}"/>
    <cellStyle name="Currency [0] 15695" xfId="27536" hidden="1" xr:uid="{00000000-0005-0000-0000-0000B16B0000}"/>
    <cellStyle name="Currency [0] 15696" xfId="27556" hidden="1" xr:uid="{00000000-0005-0000-0000-0000C56B0000}"/>
    <cellStyle name="Currency [0] 15697" xfId="27558" hidden="1" xr:uid="{00000000-0005-0000-0000-0000C76B0000}"/>
    <cellStyle name="Currency [0] 15698" xfId="27495" hidden="1" xr:uid="{00000000-0005-0000-0000-0000886B0000}"/>
    <cellStyle name="Currency [0] 15699" xfId="27523" hidden="1" xr:uid="{00000000-0005-0000-0000-0000A46B0000}"/>
    <cellStyle name="Currency [0] 157" xfId="265" hidden="1" xr:uid="{00000000-0005-0000-0000-00002A010000}"/>
    <cellStyle name="Currency [0] 1570" xfId="1697" hidden="1" xr:uid="{00000000-0005-0000-0000-0000C2060000}"/>
    <cellStyle name="Currency [0] 15700" xfId="27483" hidden="1" xr:uid="{00000000-0005-0000-0000-00007C6B0000}"/>
    <cellStyle name="Currency [0] 15701" xfId="27512" hidden="1" xr:uid="{00000000-0005-0000-0000-0000996B0000}"/>
    <cellStyle name="Currency [0] 15702" xfId="27509" hidden="1" xr:uid="{00000000-0005-0000-0000-0000966B0000}"/>
    <cellStyle name="Currency [0] 15703" xfId="27562" hidden="1" xr:uid="{00000000-0005-0000-0000-0000CB6B0000}"/>
    <cellStyle name="Currency [0] 15704" xfId="27390" hidden="1" xr:uid="{00000000-0005-0000-0000-00001F6B0000}"/>
    <cellStyle name="Currency [0] 15705" xfId="27549" hidden="1" xr:uid="{00000000-0005-0000-0000-0000BE6B0000}"/>
    <cellStyle name="Currency [0] 15706" xfId="27566" hidden="1" xr:uid="{00000000-0005-0000-0000-0000CF6B0000}"/>
    <cellStyle name="Currency [0] 15707" xfId="27568" hidden="1" xr:uid="{00000000-0005-0000-0000-0000D16B0000}"/>
    <cellStyle name="Currency [0] 15708" xfId="27449" hidden="1" xr:uid="{00000000-0005-0000-0000-00005A6B0000}"/>
    <cellStyle name="Currency [0] 15709" xfId="27485" hidden="1" xr:uid="{00000000-0005-0000-0000-00007E6B0000}"/>
    <cellStyle name="Currency [0] 1571" xfId="1457" hidden="1" xr:uid="{00000000-0005-0000-0000-0000D2050000}"/>
    <cellStyle name="Currency [0] 15710" xfId="27554" hidden="1" xr:uid="{00000000-0005-0000-0000-0000C36B0000}"/>
    <cellStyle name="Currency [0] 15711" xfId="27542" hidden="1" xr:uid="{00000000-0005-0000-0000-0000B76B0000}"/>
    <cellStyle name="Currency [0] 15712" xfId="27559" hidden="1" xr:uid="{00000000-0005-0000-0000-0000C86B0000}"/>
    <cellStyle name="Currency [0] 15713" xfId="27570" hidden="1" xr:uid="{00000000-0005-0000-0000-0000D36B0000}"/>
    <cellStyle name="Currency [0] 15714" xfId="27418" hidden="1" xr:uid="{00000000-0005-0000-0000-00003B6B0000}"/>
    <cellStyle name="Currency [0] 15715" xfId="27482" hidden="1" xr:uid="{00000000-0005-0000-0000-00007B6B0000}"/>
    <cellStyle name="Currency [0] 15716" xfId="27574" hidden="1" xr:uid="{00000000-0005-0000-0000-0000D76B0000}"/>
    <cellStyle name="Currency [0] 15717" xfId="27576" hidden="1" xr:uid="{00000000-0005-0000-0000-0000D96B0000}"/>
    <cellStyle name="Currency [0] 15718" xfId="27531" hidden="1" xr:uid="{00000000-0005-0000-0000-0000AC6B0000}"/>
    <cellStyle name="Currency [0] 15719" xfId="27543" hidden="1" xr:uid="{00000000-0005-0000-0000-0000B86B0000}"/>
    <cellStyle name="Currency [0] 1572" xfId="1717" hidden="1" xr:uid="{00000000-0005-0000-0000-0000D6060000}"/>
    <cellStyle name="Currency [0] 15720" xfId="27571" hidden="1" xr:uid="{00000000-0005-0000-0000-0000D46B0000}"/>
    <cellStyle name="Currency [0] 15721" xfId="27544" hidden="1" xr:uid="{00000000-0005-0000-0000-0000B96B0000}"/>
    <cellStyle name="Currency [0] 15722" xfId="27577" hidden="1" xr:uid="{00000000-0005-0000-0000-0000DA6B0000}"/>
    <cellStyle name="Currency [0] 15723" xfId="27579" hidden="1" xr:uid="{00000000-0005-0000-0000-0000DC6B0000}"/>
    <cellStyle name="Currency [0] 15724" xfId="27572" hidden="1" xr:uid="{00000000-0005-0000-0000-0000D56B0000}"/>
    <cellStyle name="Currency [0] 15725" xfId="27518" hidden="1" xr:uid="{00000000-0005-0000-0000-00009F6B0000}"/>
    <cellStyle name="Currency [0] 15726" xfId="27582" hidden="1" xr:uid="{00000000-0005-0000-0000-0000DF6B0000}"/>
    <cellStyle name="Currency [0] 15727" xfId="27584" hidden="1" xr:uid="{00000000-0005-0000-0000-0000E16B0000}"/>
    <cellStyle name="Currency [0] 15728" xfId="27301" hidden="1" xr:uid="{00000000-0005-0000-0000-0000C66A0000}"/>
    <cellStyle name="Currency [0] 15729" xfId="27323" hidden="1" xr:uid="{00000000-0005-0000-0000-0000DC6A0000}"/>
    <cellStyle name="Currency [0] 1573" xfId="1463" hidden="1" xr:uid="{00000000-0005-0000-0000-0000D8050000}"/>
    <cellStyle name="Currency [0] 15730" xfId="27588" hidden="1" xr:uid="{00000000-0005-0000-0000-0000E56B0000}"/>
    <cellStyle name="Currency [0] 15731" xfId="27595" hidden="1" xr:uid="{00000000-0005-0000-0000-0000EC6B0000}"/>
    <cellStyle name="Currency [0] 15732" xfId="27597" hidden="1" xr:uid="{00000000-0005-0000-0000-0000EE6B0000}"/>
    <cellStyle name="Currency [0] 15733" xfId="27288" hidden="1" xr:uid="{00000000-0005-0000-0000-0000B96A0000}"/>
    <cellStyle name="Currency [0] 15734" xfId="27591" hidden="1" xr:uid="{00000000-0005-0000-0000-0000E86B0000}"/>
    <cellStyle name="Currency [0] 15735" xfId="27600" hidden="1" xr:uid="{00000000-0005-0000-0000-0000F16B0000}"/>
    <cellStyle name="Currency [0] 15736" xfId="27602" hidden="1" xr:uid="{00000000-0005-0000-0000-0000F36B0000}"/>
    <cellStyle name="Currency [0] 15737" xfId="27590" hidden="1" xr:uid="{00000000-0005-0000-0000-0000E76B0000}"/>
    <cellStyle name="Currency [0] 15738" xfId="27300" hidden="1" xr:uid="{00000000-0005-0000-0000-0000C56A0000}"/>
    <cellStyle name="Currency [0] 15739" xfId="27613" hidden="1" xr:uid="{00000000-0005-0000-0000-0000FE6B0000}"/>
    <cellStyle name="Currency [0] 1574" xfId="1712" hidden="1" xr:uid="{00000000-0005-0000-0000-0000D1060000}"/>
    <cellStyle name="Currency [0] 15740" xfId="27622" hidden="1" xr:uid="{00000000-0005-0000-0000-0000076C0000}"/>
    <cellStyle name="Currency [0] 15741" xfId="27633" hidden="1" xr:uid="{00000000-0005-0000-0000-0000126C0000}"/>
    <cellStyle name="Currency [0] 15742" xfId="27639" hidden="1" xr:uid="{00000000-0005-0000-0000-0000186C0000}"/>
    <cellStyle name="Currency [0] 15743" xfId="27611" hidden="1" xr:uid="{00000000-0005-0000-0000-0000FC6B0000}"/>
    <cellStyle name="Currency [0] 15744" xfId="27629" hidden="1" xr:uid="{00000000-0005-0000-0000-00000E6C0000}"/>
    <cellStyle name="Currency [0] 15745" xfId="27651" hidden="1" xr:uid="{00000000-0005-0000-0000-0000246C0000}"/>
    <cellStyle name="Currency [0] 15746" xfId="27653" hidden="1" xr:uid="{00000000-0005-0000-0000-0000266C0000}"/>
    <cellStyle name="Currency [0] 15747" xfId="27585" hidden="1" xr:uid="{00000000-0005-0000-0000-0000E26B0000}"/>
    <cellStyle name="Currency [0] 15748" xfId="27296" hidden="1" xr:uid="{00000000-0005-0000-0000-0000C16A0000}"/>
    <cellStyle name="Currency [0] 15749" xfId="27625" hidden="1" xr:uid="{00000000-0005-0000-0000-00000A6C0000}"/>
    <cellStyle name="Currency [0] 1575" xfId="1733" hidden="1" xr:uid="{00000000-0005-0000-0000-0000E6060000}"/>
    <cellStyle name="Currency [0] 15750" xfId="27292" hidden="1" xr:uid="{00000000-0005-0000-0000-0000BD6A0000}"/>
    <cellStyle name="Currency [0] 15751" xfId="27614" hidden="1" xr:uid="{00000000-0005-0000-0000-0000FF6B0000}"/>
    <cellStyle name="Currency [0] 15752" xfId="27658" hidden="1" xr:uid="{00000000-0005-0000-0000-00002B6C0000}"/>
    <cellStyle name="Currency [0] 15753" xfId="27626" hidden="1" xr:uid="{00000000-0005-0000-0000-00000B6C0000}"/>
    <cellStyle name="Currency [0] 15754" xfId="27634" hidden="1" xr:uid="{00000000-0005-0000-0000-0000136C0000}"/>
    <cellStyle name="Currency [0] 15755" xfId="27670" hidden="1" xr:uid="{00000000-0005-0000-0000-0000376C0000}"/>
    <cellStyle name="Currency [0] 15756" xfId="27672" hidden="1" xr:uid="{00000000-0005-0000-0000-0000396C0000}"/>
    <cellStyle name="Currency [0] 15757" xfId="27628" hidden="1" xr:uid="{00000000-0005-0000-0000-00000D6C0000}"/>
    <cellStyle name="Currency [0] 15758" xfId="27641" hidden="1" xr:uid="{00000000-0005-0000-0000-00001A6C0000}"/>
    <cellStyle name="Currency [0] 15759" xfId="27646" hidden="1" xr:uid="{00000000-0005-0000-0000-00001F6C0000}"/>
    <cellStyle name="Currency [0] 1576" xfId="1718" hidden="1" xr:uid="{00000000-0005-0000-0000-0000D7060000}"/>
    <cellStyle name="Currency [0] 15760" xfId="27640" hidden="1" xr:uid="{00000000-0005-0000-0000-0000196C0000}"/>
    <cellStyle name="Currency [0] 15761" xfId="27688" hidden="1" xr:uid="{00000000-0005-0000-0000-0000496C0000}"/>
    <cellStyle name="Currency [0] 15762" xfId="27696" hidden="1" xr:uid="{00000000-0005-0000-0000-0000516C0000}"/>
    <cellStyle name="Currency [0] 15763" xfId="27624" hidden="1" xr:uid="{00000000-0005-0000-0000-0000096C0000}"/>
    <cellStyle name="Currency [0] 15764" xfId="27682" hidden="1" xr:uid="{00000000-0005-0000-0000-0000436C0000}"/>
    <cellStyle name="Currency [0] 15765" xfId="27705" hidden="1" xr:uid="{00000000-0005-0000-0000-00005A6C0000}"/>
    <cellStyle name="Currency [0] 15766" xfId="27707" hidden="1" xr:uid="{00000000-0005-0000-0000-00005C6C0000}"/>
    <cellStyle name="Currency [0] 15767" xfId="27607" hidden="1" xr:uid="{00000000-0005-0000-0000-0000F86B0000}"/>
    <cellStyle name="Currency [0] 15768" xfId="27617" hidden="1" xr:uid="{00000000-0005-0000-0000-0000026C0000}"/>
    <cellStyle name="Currency [0] 15769" xfId="27679" hidden="1" xr:uid="{00000000-0005-0000-0000-0000406C0000}"/>
    <cellStyle name="Currency [0] 1577" xfId="1722" hidden="1" xr:uid="{00000000-0005-0000-0000-0000DB060000}"/>
    <cellStyle name="Currency [0] 15770" xfId="27644" hidden="1" xr:uid="{00000000-0005-0000-0000-00001D6C0000}"/>
    <cellStyle name="Currency [0] 15771" xfId="27593" hidden="1" xr:uid="{00000000-0005-0000-0000-0000EA6B0000}"/>
    <cellStyle name="Currency [0] 15772" xfId="27715" hidden="1" xr:uid="{00000000-0005-0000-0000-0000646C0000}"/>
    <cellStyle name="Currency [0] 15773" xfId="27680" hidden="1" xr:uid="{00000000-0005-0000-0000-0000416C0000}"/>
    <cellStyle name="Currency [0] 15774" xfId="27691" hidden="1" xr:uid="{00000000-0005-0000-0000-00004C6C0000}"/>
    <cellStyle name="Currency [0] 15775" xfId="27723" hidden="1" xr:uid="{00000000-0005-0000-0000-00006C6C0000}"/>
    <cellStyle name="Currency [0] 15776" xfId="27725" hidden="1" xr:uid="{00000000-0005-0000-0000-00006E6C0000}"/>
    <cellStyle name="Currency [0] 15777" xfId="27677" hidden="1" xr:uid="{00000000-0005-0000-0000-00003E6C0000}"/>
    <cellStyle name="Currency [0] 15778" xfId="27676" hidden="1" xr:uid="{00000000-0005-0000-0000-00003D6C0000}"/>
    <cellStyle name="Currency [0] 15779" xfId="27666" hidden="1" xr:uid="{00000000-0005-0000-0000-0000336C0000}"/>
    <cellStyle name="Currency [0] 1578" xfId="1738" hidden="1" xr:uid="{00000000-0005-0000-0000-0000EB060000}"/>
    <cellStyle name="Currency [0] 15780" xfId="27662" hidden="1" xr:uid="{00000000-0005-0000-0000-00002F6C0000}"/>
    <cellStyle name="Currency [0] 15781" xfId="27664" hidden="1" xr:uid="{00000000-0005-0000-0000-0000316C0000}"/>
    <cellStyle name="Currency [0] 15782" xfId="27732" hidden="1" xr:uid="{00000000-0005-0000-0000-0000756C0000}"/>
    <cellStyle name="Currency [0] 15783" xfId="27294" hidden="1" xr:uid="{00000000-0005-0000-0000-0000BF6A0000}"/>
    <cellStyle name="Currency [0] 15784" xfId="27710" hidden="1" xr:uid="{00000000-0005-0000-0000-00005F6C0000}"/>
    <cellStyle name="Currency [0] 15785" xfId="27738" hidden="1" xr:uid="{00000000-0005-0000-0000-00007B6C0000}"/>
    <cellStyle name="Currency [0] 15786" xfId="27740" hidden="1" xr:uid="{00000000-0005-0000-0000-00007D6C0000}"/>
    <cellStyle name="Currency [0] 15787" xfId="27615" hidden="1" xr:uid="{00000000-0005-0000-0000-0000006C0000}"/>
    <cellStyle name="Currency [0] 15788" xfId="27689" hidden="1" xr:uid="{00000000-0005-0000-0000-00004A6C0000}"/>
    <cellStyle name="Currency [0] 15789" xfId="27645" hidden="1" xr:uid="{00000000-0005-0000-0000-00001E6C0000}"/>
    <cellStyle name="Currency [0] 1579" xfId="1739" hidden="1" xr:uid="{00000000-0005-0000-0000-0000EC060000}"/>
    <cellStyle name="Currency [0] 15790" xfId="27681" hidden="1" xr:uid="{00000000-0005-0000-0000-0000426C0000}"/>
    <cellStyle name="Currency [0] 15791" xfId="27685" hidden="1" xr:uid="{00000000-0005-0000-0000-0000466C0000}"/>
    <cellStyle name="Currency [0] 15792" xfId="27746" hidden="1" xr:uid="{00000000-0005-0000-0000-0000836C0000}"/>
    <cellStyle name="Currency [0] 15793" xfId="27329" hidden="1" xr:uid="{00000000-0005-0000-0000-0000E26A0000}"/>
    <cellStyle name="Currency [0] 15794" xfId="27728" hidden="1" xr:uid="{00000000-0005-0000-0000-0000716C0000}"/>
    <cellStyle name="Currency [0] 15795" xfId="27751" hidden="1" xr:uid="{00000000-0005-0000-0000-0000886C0000}"/>
    <cellStyle name="Currency [0] 15796" xfId="27753" hidden="1" xr:uid="{00000000-0005-0000-0000-00008A6C0000}"/>
    <cellStyle name="Currency [0] 15797" xfId="27609" hidden="1" xr:uid="{00000000-0005-0000-0000-0000FA6B0000}"/>
    <cellStyle name="Currency [0] 15798" xfId="27708" hidden="1" xr:uid="{00000000-0005-0000-0000-00005D6C0000}"/>
    <cellStyle name="Currency [0] 15799" xfId="27675" hidden="1" xr:uid="{00000000-0005-0000-0000-00003C6C0000}"/>
    <cellStyle name="Currency [0] 158" xfId="277" hidden="1" xr:uid="{00000000-0005-0000-0000-000036010000}"/>
    <cellStyle name="Currency [0] 1580" xfId="1719" hidden="1" xr:uid="{00000000-0005-0000-0000-0000D8060000}"/>
    <cellStyle name="Currency [0] 15800" xfId="27693" hidden="1" xr:uid="{00000000-0005-0000-0000-00004E6C0000}"/>
    <cellStyle name="Currency [0] 15801" xfId="27690" hidden="1" xr:uid="{00000000-0005-0000-0000-00004B6C0000}"/>
    <cellStyle name="Currency [0] 15802" xfId="27757" hidden="1" xr:uid="{00000000-0005-0000-0000-00008E6C0000}"/>
    <cellStyle name="Currency [0] 15803" xfId="27642" hidden="1" xr:uid="{00000000-0005-0000-0000-00001B6C0000}"/>
    <cellStyle name="Currency [0] 15804" xfId="27742" hidden="1" xr:uid="{00000000-0005-0000-0000-00007F6C0000}"/>
    <cellStyle name="Currency [0] 15805" xfId="27764" hidden="1" xr:uid="{00000000-0005-0000-0000-0000956C0000}"/>
    <cellStyle name="Currency [0] 15806" xfId="27766" hidden="1" xr:uid="{00000000-0005-0000-0000-0000976C0000}"/>
    <cellStyle name="Currency [0] 15807" xfId="27694" hidden="1" xr:uid="{00000000-0005-0000-0000-00004F6C0000}"/>
    <cellStyle name="Currency [0] 15808" xfId="27726" hidden="1" xr:uid="{00000000-0005-0000-0000-00006F6C0000}"/>
    <cellStyle name="Currency [0] 15809" xfId="27374" hidden="1" xr:uid="{00000000-0005-0000-0000-00000F6B0000}"/>
    <cellStyle name="Currency [0] 1581" xfId="1726" hidden="1" xr:uid="{00000000-0005-0000-0000-0000DF060000}"/>
    <cellStyle name="Currency [0] 15810" xfId="27712" hidden="1" xr:uid="{00000000-0005-0000-0000-0000616C0000}"/>
    <cellStyle name="Currency [0] 15811" xfId="27709" hidden="1" xr:uid="{00000000-0005-0000-0000-00005E6C0000}"/>
    <cellStyle name="Currency [0] 15812" xfId="27770" hidden="1" xr:uid="{00000000-0005-0000-0000-00009B6C0000}"/>
    <cellStyle name="Currency [0] 15813" xfId="27605" hidden="1" xr:uid="{00000000-0005-0000-0000-0000F66B0000}"/>
    <cellStyle name="Currency [0] 15814" xfId="27754" hidden="1" xr:uid="{00000000-0005-0000-0000-00008B6C0000}"/>
    <cellStyle name="Currency [0] 15815" xfId="27774" hidden="1" xr:uid="{00000000-0005-0000-0000-00009F6C0000}"/>
    <cellStyle name="Currency [0] 15816" xfId="27776" hidden="1" xr:uid="{00000000-0005-0000-0000-0000A16C0000}"/>
    <cellStyle name="Currency [0] 15817" xfId="27713" hidden="1" xr:uid="{00000000-0005-0000-0000-0000626C0000}"/>
    <cellStyle name="Currency [0] 15818" xfId="27741" hidden="1" xr:uid="{00000000-0005-0000-0000-00007E6C0000}"/>
    <cellStyle name="Currency [0] 15819" xfId="27701" hidden="1" xr:uid="{00000000-0005-0000-0000-0000566C0000}"/>
    <cellStyle name="Currency [0] 1582" xfId="1730" hidden="1" xr:uid="{00000000-0005-0000-0000-0000E3060000}"/>
    <cellStyle name="Currency [0] 15820" xfId="27730" hidden="1" xr:uid="{00000000-0005-0000-0000-0000736C0000}"/>
    <cellStyle name="Currency [0] 15821" xfId="27727" hidden="1" xr:uid="{00000000-0005-0000-0000-0000706C0000}"/>
    <cellStyle name="Currency [0] 15822" xfId="27780" hidden="1" xr:uid="{00000000-0005-0000-0000-0000A56C0000}"/>
    <cellStyle name="Currency [0] 15823" xfId="27608" hidden="1" xr:uid="{00000000-0005-0000-0000-0000F96B0000}"/>
    <cellStyle name="Currency [0] 15824" xfId="27767" hidden="1" xr:uid="{00000000-0005-0000-0000-0000986C0000}"/>
    <cellStyle name="Currency [0] 15825" xfId="27784" hidden="1" xr:uid="{00000000-0005-0000-0000-0000A96C0000}"/>
    <cellStyle name="Currency [0] 15826" xfId="27786" hidden="1" xr:uid="{00000000-0005-0000-0000-0000AB6C0000}"/>
    <cellStyle name="Currency [0] 15827" xfId="27667" hidden="1" xr:uid="{00000000-0005-0000-0000-0000346C0000}"/>
    <cellStyle name="Currency [0] 15828" xfId="27703" hidden="1" xr:uid="{00000000-0005-0000-0000-0000586C0000}"/>
    <cellStyle name="Currency [0] 15829" xfId="27772" hidden="1" xr:uid="{00000000-0005-0000-0000-00009D6C0000}"/>
    <cellStyle name="Currency [0] 1583" xfId="1725" hidden="1" xr:uid="{00000000-0005-0000-0000-0000DE060000}"/>
    <cellStyle name="Currency [0] 15830" xfId="27760" hidden="1" xr:uid="{00000000-0005-0000-0000-0000916C0000}"/>
    <cellStyle name="Currency [0] 15831" xfId="27777" hidden="1" xr:uid="{00000000-0005-0000-0000-0000A26C0000}"/>
    <cellStyle name="Currency [0] 15832" xfId="27788" hidden="1" xr:uid="{00000000-0005-0000-0000-0000AD6C0000}"/>
    <cellStyle name="Currency [0] 15833" xfId="27636" hidden="1" xr:uid="{00000000-0005-0000-0000-0000156C0000}"/>
    <cellStyle name="Currency [0] 15834" xfId="27700" hidden="1" xr:uid="{00000000-0005-0000-0000-0000556C0000}"/>
    <cellStyle name="Currency [0] 15835" xfId="27792" hidden="1" xr:uid="{00000000-0005-0000-0000-0000B16C0000}"/>
    <cellStyle name="Currency [0] 15836" xfId="27794" hidden="1" xr:uid="{00000000-0005-0000-0000-0000B36C0000}"/>
    <cellStyle name="Currency [0] 15837" xfId="27749" hidden="1" xr:uid="{00000000-0005-0000-0000-0000866C0000}"/>
    <cellStyle name="Currency [0] 15838" xfId="27761" hidden="1" xr:uid="{00000000-0005-0000-0000-0000926C0000}"/>
    <cellStyle name="Currency [0] 15839" xfId="27789" hidden="1" xr:uid="{00000000-0005-0000-0000-0000AE6C0000}"/>
    <cellStyle name="Currency [0] 1584" xfId="1748" hidden="1" xr:uid="{00000000-0005-0000-0000-0000F5060000}"/>
    <cellStyle name="Currency [0] 15840" xfId="27762" hidden="1" xr:uid="{00000000-0005-0000-0000-0000936C0000}"/>
    <cellStyle name="Currency [0] 15841" xfId="27795" hidden="1" xr:uid="{00000000-0005-0000-0000-0000B46C0000}"/>
    <cellStyle name="Currency [0] 15842" xfId="27797" hidden="1" xr:uid="{00000000-0005-0000-0000-0000B66C0000}"/>
    <cellStyle name="Currency [0] 15843" xfId="27790" hidden="1" xr:uid="{00000000-0005-0000-0000-0000AF6C0000}"/>
    <cellStyle name="Currency [0] 15844" xfId="27736" hidden="1" xr:uid="{00000000-0005-0000-0000-0000796C0000}"/>
    <cellStyle name="Currency [0] 15845" xfId="27799" hidden="1" xr:uid="{00000000-0005-0000-0000-0000B86C0000}"/>
    <cellStyle name="Currency [0] 15846" xfId="27801" hidden="1" xr:uid="{00000000-0005-0000-0000-0000BA6C0000}"/>
    <cellStyle name="Currency [0] 15847" xfId="27313" hidden="1" xr:uid="{00000000-0005-0000-0000-0000D26A0000}"/>
    <cellStyle name="Currency [0] 15848" xfId="27291" hidden="1" xr:uid="{00000000-0005-0000-0000-0000BC6A0000}"/>
    <cellStyle name="Currency [0] 15849" xfId="27807" hidden="1" xr:uid="{00000000-0005-0000-0000-0000C06C0000}"/>
    <cellStyle name="Currency [0] 1585" xfId="1754" hidden="1" xr:uid="{00000000-0005-0000-0000-0000FB060000}"/>
    <cellStyle name="Currency [0] 15850" xfId="27813" hidden="1" xr:uid="{00000000-0005-0000-0000-0000C66C0000}"/>
    <cellStyle name="Currency [0] 15851" xfId="27815" hidden="1" xr:uid="{00000000-0005-0000-0000-0000C86C0000}"/>
    <cellStyle name="Currency [0] 15852" xfId="27308" hidden="1" xr:uid="{00000000-0005-0000-0000-0000CD6A0000}"/>
    <cellStyle name="Currency [0] 15853" xfId="27809" hidden="1" xr:uid="{00000000-0005-0000-0000-0000C26C0000}"/>
    <cellStyle name="Currency [0] 15854" xfId="27817" hidden="1" xr:uid="{00000000-0005-0000-0000-0000CA6C0000}"/>
    <cellStyle name="Currency [0] 15855" xfId="27819" hidden="1" xr:uid="{00000000-0005-0000-0000-0000CC6C0000}"/>
    <cellStyle name="Currency [0] 15856" xfId="27808" hidden="1" xr:uid="{00000000-0005-0000-0000-0000C16C0000}"/>
    <cellStyle name="Currency [0] 15857" xfId="27314" hidden="1" xr:uid="{00000000-0005-0000-0000-0000D36A0000}"/>
    <cellStyle name="Currency [0] 15858" xfId="27830" hidden="1" xr:uid="{00000000-0005-0000-0000-0000D76C0000}"/>
    <cellStyle name="Currency [0] 15859" xfId="27839" hidden="1" xr:uid="{00000000-0005-0000-0000-0000E06C0000}"/>
    <cellStyle name="Currency [0] 1586" xfId="1716" hidden="1" xr:uid="{00000000-0005-0000-0000-0000D5060000}"/>
    <cellStyle name="Currency [0] 15860" xfId="27850" hidden="1" xr:uid="{00000000-0005-0000-0000-0000EB6C0000}"/>
    <cellStyle name="Currency [0] 15861" xfId="27856" hidden="1" xr:uid="{00000000-0005-0000-0000-0000F16C0000}"/>
    <cellStyle name="Currency [0] 15862" xfId="27828" hidden="1" xr:uid="{00000000-0005-0000-0000-0000D56C0000}"/>
    <cellStyle name="Currency [0] 15863" xfId="27846" hidden="1" xr:uid="{00000000-0005-0000-0000-0000E76C0000}"/>
    <cellStyle name="Currency [0] 15864" xfId="27868" hidden="1" xr:uid="{00000000-0005-0000-0000-0000FD6C0000}"/>
    <cellStyle name="Currency [0] 15865" xfId="27870" hidden="1" xr:uid="{00000000-0005-0000-0000-0000FF6C0000}"/>
    <cellStyle name="Currency [0] 15866" xfId="27804" hidden="1" xr:uid="{00000000-0005-0000-0000-0000BD6C0000}"/>
    <cellStyle name="Currency [0] 15867" xfId="27318" hidden="1" xr:uid="{00000000-0005-0000-0000-0000D76A0000}"/>
    <cellStyle name="Currency [0] 15868" xfId="27842" hidden="1" xr:uid="{00000000-0005-0000-0000-0000E36C0000}"/>
    <cellStyle name="Currency [0] 15869" xfId="27334" hidden="1" xr:uid="{00000000-0005-0000-0000-0000E76A0000}"/>
    <cellStyle name="Currency [0] 1587" xfId="1746" hidden="1" xr:uid="{00000000-0005-0000-0000-0000F3060000}"/>
    <cellStyle name="Currency [0] 15870" xfId="27831" hidden="1" xr:uid="{00000000-0005-0000-0000-0000D86C0000}"/>
    <cellStyle name="Currency [0] 15871" xfId="27875" hidden="1" xr:uid="{00000000-0005-0000-0000-0000046D0000}"/>
    <cellStyle name="Currency [0] 15872" xfId="27843" hidden="1" xr:uid="{00000000-0005-0000-0000-0000E46C0000}"/>
    <cellStyle name="Currency [0] 15873" xfId="27851" hidden="1" xr:uid="{00000000-0005-0000-0000-0000EC6C0000}"/>
    <cellStyle name="Currency [0] 15874" xfId="27887" hidden="1" xr:uid="{00000000-0005-0000-0000-0000106D0000}"/>
    <cellStyle name="Currency [0] 15875" xfId="27889" hidden="1" xr:uid="{00000000-0005-0000-0000-0000126D0000}"/>
    <cellStyle name="Currency [0] 15876" xfId="27845" hidden="1" xr:uid="{00000000-0005-0000-0000-0000E66C0000}"/>
    <cellStyle name="Currency [0] 15877" xfId="27858" hidden="1" xr:uid="{00000000-0005-0000-0000-0000F36C0000}"/>
    <cellStyle name="Currency [0] 15878" xfId="27863" hidden="1" xr:uid="{00000000-0005-0000-0000-0000F86C0000}"/>
    <cellStyle name="Currency [0] 15879" xfId="27857" hidden="1" xr:uid="{00000000-0005-0000-0000-0000F26C0000}"/>
    <cellStyle name="Currency [0] 1588" xfId="1758" hidden="1" xr:uid="{00000000-0005-0000-0000-0000FF060000}"/>
    <cellStyle name="Currency [0] 15880" xfId="27905" hidden="1" xr:uid="{00000000-0005-0000-0000-0000226D0000}"/>
    <cellStyle name="Currency [0] 15881" xfId="27913" hidden="1" xr:uid="{00000000-0005-0000-0000-00002A6D0000}"/>
    <cellStyle name="Currency [0] 15882" xfId="27841" hidden="1" xr:uid="{00000000-0005-0000-0000-0000E26C0000}"/>
    <cellStyle name="Currency [0] 15883" xfId="27899" hidden="1" xr:uid="{00000000-0005-0000-0000-00001C6D0000}"/>
    <cellStyle name="Currency [0] 15884" xfId="27922" hidden="1" xr:uid="{00000000-0005-0000-0000-0000336D0000}"/>
    <cellStyle name="Currency [0] 15885" xfId="27924" hidden="1" xr:uid="{00000000-0005-0000-0000-0000356D0000}"/>
    <cellStyle name="Currency [0] 15886" xfId="27824" hidden="1" xr:uid="{00000000-0005-0000-0000-0000D16C0000}"/>
    <cellStyle name="Currency [0] 15887" xfId="27834" hidden="1" xr:uid="{00000000-0005-0000-0000-0000DB6C0000}"/>
    <cellStyle name="Currency [0] 15888" xfId="27896" hidden="1" xr:uid="{00000000-0005-0000-0000-0000196D0000}"/>
    <cellStyle name="Currency [0] 15889" xfId="27861" hidden="1" xr:uid="{00000000-0005-0000-0000-0000F66C0000}"/>
    <cellStyle name="Currency [0] 1589" xfId="1759" hidden="1" xr:uid="{00000000-0005-0000-0000-000000070000}"/>
    <cellStyle name="Currency [0] 15890" xfId="27811" hidden="1" xr:uid="{00000000-0005-0000-0000-0000C46C0000}"/>
    <cellStyle name="Currency [0] 15891" xfId="27932" hidden="1" xr:uid="{00000000-0005-0000-0000-00003D6D0000}"/>
    <cellStyle name="Currency [0] 15892" xfId="27897" hidden="1" xr:uid="{00000000-0005-0000-0000-00001A6D0000}"/>
    <cellStyle name="Currency [0] 15893" xfId="27908" hidden="1" xr:uid="{00000000-0005-0000-0000-0000256D0000}"/>
    <cellStyle name="Currency [0] 15894" xfId="27940" hidden="1" xr:uid="{00000000-0005-0000-0000-0000456D0000}"/>
    <cellStyle name="Currency [0] 15895" xfId="27942" hidden="1" xr:uid="{00000000-0005-0000-0000-0000476D0000}"/>
    <cellStyle name="Currency [0] 15896" xfId="27894" hidden="1" xr:uid="{00000000-0005-0000-0000-0000176D0000}"/>
    <cellStyle name="Currency [0] 15897" xfId="27893" hidden="1" xr:uid="{00000000-0005-0000-0000-0000166D0000}"/>
    <cellStyle name="Currency [0] 15898" xfId="27883" hidden="1" xr:uid="{00000000-0005-0000-0000-00000C6D0000}"/>
    <cellStyle name="Currency [0] 15899" xfId="27879" hidden="1" xr:uid="{00000000-0005-0000-0000-0000086D0000}"/>
    <cellStyle name="Currency [0] 159" xfId="278" hidden="1" xr:uid="{00000000-0005-0000-0000-000037010000}"/>
    <cellStyle name="Currency [0] 1590" xfId="1707" hidden="1" xr:uid="{00000000-0005-0000-0000-0000CC060000}"/>
    <cellStyle name="Currency [0] 15900" xfId="27881" hidden="1" xr:uid="{00000000-0005-0000-0000-00000A6D0000}"/>
    <cellStyle name="Currency [0] 15901" xfId="27949" hidden="1" xr:uid="{00000000-0005-0000-0000-00004E6D0000}"/>
    <cellStyle name="Currency [0] 15902" xfId="27320" hidden="1" xr:uid="{00000000-0005-0000-0000-0000D96A0000}"/>
    <cellStyle name="Currency [0] 15903" xfId="27927" hidden="1" xr:uid="{00000000-0005-0000-0000-0000386D0000}"/>
    <cellStyle name="Currency [0] 15904" xfId="27955" hidden="1" xr:uid="{00000000-0005-0000-0000-0000546D0000}"/>
    <cellStyle name="Currency [0] 15905" xfId="27957" hidden="1" xr:uid="{00000000-0005-0000-0000-0000566D0000}"/>
    <cellStyle name="Currency [0] 15906" xfId="27832" hidden="1" xr:uid="{00000000-0005-0000-0000-0000D96C0000}"/>
    <cellStyle name="Currency [0] 15907" xfId="27906" hidden="1" xr:uid="{00000000-0005-0000-0000-0000236D0000}"/>
    <cellStyle name="Currency [0] 15908" xfId="27862" hidden="1" xr:uid="{00000000-0005-0000-0000-0000F76C0000}"/>
    <cellStyle name="Currency [0] 15909" xfId="27898" hidden="1" xr:uid="{00000000-0005-0000-0000-00001B6D0000}"/>
    <cellStyle name="Currency [0] 1591" xfId="1714" hidden="1" xr:uid="{00000000-0005-0000-0000-0000D3060000}"/>
    <cellStyle name="Currency [0] 15910" xfId="27902" hidden="1" xr:uid="{00000000-0005-0000-0000-00001F6D0000}"/>
    <cellStyle name="Currency [0] 15911" xfId="27963" hidden="1" xr:uid="{00000000-0005-0000-0000-00005C6D0000}"/>
    <cellStyle name="Currency [0] 15912" xfId="27307" hidden="1" xr:uid="{00000000-0005-0000-0000-0000CC6A0000}"/>
    <cellStyle name="Currency [0] 15913" xfId="27945" hidden="1" xr:uid="{00000000-0005-0000-0000-00004A6D0000}"/>
    <cellStyle name="Currency [0] 15914" xfId="27968" hidden="1" xr:uid="{00000000-0005-0000-0000-0000616D0000}"/>
    <cellStyle name="Currency [0] 15915" xfId="27970" hidden="1" xr:uid="{00000000-0005-0000-0000-0000636D0000}"/>
    <cellStyle name="Currency [0] 15916" xfId="27826" hidden="1" xr:uid="{00000000-0005-0000-0000-0000D36C0000}"/>
    <cellStyle name="Currency [0] 15917" xfId="27925" hidden="1" xr:uid="{00000000-0005-0000-0000-0000366D0000}"/>
    <cellStyle name="Currency [0] 15918" xfId="27892" hidden="1" xr:uid="{00000000-0005-0000-0000-0000156D0000}"/>
    <cellStyle name="Currency [0] 15919" xfId="27910" hidden="1" xr:uid="{00000000-0005-0000-0000-0000276D0000}"/>
    <cellStyle name="Currency [0] 1592" xfId="1743" hidden="1" xr:uid="{00000000-0005-0000-0000-0000F0060000}"/>
    <cellStyle name="Currency [0] 15920" xfId="27907" hidden="1" xr:uid="{00000000-0005-0000-0000-0000246D0000}"/>
    <cellStyle name="Currency [0] 15921" xfId="27974" hidden="1" xr:uid="{00000000-0005-0000-0000-0000676D0000}"/>
    <cellStyle name="Currency [0] 15922" xfId="27859" hidden="1" xr:uid="{00000000-0005-0000-0000-0000F46C0000}"/>
    <cellStyle name="Currency [0] 15923" xfId="27959" hidden="1" xr:uid="{00000000-0005-0000-0000-0000586D0000}"/>
    <cellStyle name="Currency [0] 15924" xfId="27981" hidden="1" xr:uid="{00000000-0005-0000-0000-00006E6D0000}"/>
    <cellStyle name="Currency [0] 15925" xfId="27983" hidden="1" xr:uid="{00000000-0005-0000-0000-0000706D0000}"/>
    <cellStyle name="Currency [0] 15926" xfId="27911" hidden="1" xr:uid="{00000000-0005-0000-0000-0000286D0000}"/>
    <cellStyle name="Currency [0] 15927" xfId="27943" hidden="1" xr:uid="{00000000-0005-0000-0000-0000486D0000}"/>
    <cellStyle name="Currency [0] 15928" xfId="27286" hidden="1" xr:uid="{00000000-0005-0000-0000-0000B76A0000}"/>
    <cellStyle name="Currency [0] 15929" xfId="27929" hidden="1" xr:uid="{00000000-0005-0000-0000-00003A6D0000}"/>
    <cellStyle name="Currency [0] 1593" xfId="1728" hidden="1" xr:uid="{00000000-0005-0000-0000-0000E1060000}"/>
    <cellStyle name="Currency [0] 15930" xfId="27926" hidden="1" xr:uid="{00000000-0005-0000-0000-0000376D0000}"/>
    <cellStyle name="Currency [0] 15931" xfId="27987" hidden="1" xr:uid="{00000000-0005-0000-0000-0000746D0000}"/>
    <cellStyle name="Currency [0] 15932" xfId="27822" hidden="1" xr:uid="{00000000-0005-0000-0000-0000CF6C0000}"/>
    <cellStyle name="Currency [0] 15933" xfId="27971" hidden="1" xr:uid="{00000000-0005-0000-0000-0000646D0000}"/>
    <cellStyle name="Currency [0] 15934" xfId="27991" hidden="1" xr:uid="{00000000-0005-0000-0000-0000786D0000}"/>
    <cellStyle name="Currency [0] 15935" xfId="27993" hidden="1" xr:uid="{00000000-0005-0000-0000-00007A6D0000}"/>
    <cellStyle name="Currency [0] 15936" xfId="27930" hidden="1" xr:uid="{00000000-0005-0000-0000-00003B6D0000}"/>
    <cellStyle name="Currency [0] 15937" xfId="27958" hidden="1" xr:uid="{00000000-0005-0000-0000-0000576D0000}"/>
    <cellStyle name="Currency [0] 15938" xfId="27918" hidden="1" xr:uid="{00000000-0005-0000-0000-00002F6D0000}"/>
    <cellStyle name="Currency [0] 15939" xfId="27947" hidden="1" xr:uid="{00000000-0005-0000-0000-00004C6D0000}"/>
    <cellStyle name="Currency [0] 1594" xfId="1701" hidden="1" xr:uid="{00000000-0005-0000-0000-0000C6060000}"/>
    <cellStyle name="Currency [0] 15940" xfId="27944" hidden="1" xr:uid="{00000000-0005-0000-0000-0000496D0000}"/>
    <cellStyle name="Currency [0] 15941" xfId="27997" hidden="1" xr:uid="{00000000-0005-0000-0000-00007E6D0000}"/>
    <cellStyle name="Currency [0] 15942" xfId="27825" hidden="1" xr:uid="{00000000-0005-0000-0000-0000D26C0000}"/>
    <cellStyle name="Currency [0] 15943" xfId="27984" hidden="1" xr:uid="{00000000-0005-0000-0000-0000716D0000}"/>
    <cellStyle name="Currency [0] 15944" xfId="28001" hidden="1" xr:uid="{00000000-0005-0000-0000-0000826D0000}"/>
    <cellStyle name="Currency [0] 15945" xfId="28003" hidden="1" xr:uid="{00000000-0005-0000-0000-0000846D0000}"/>
    <cellStyle name="Currency [0] 15946" xfId="27884" hidden="1" xr:uid="{00000000-0005-0000-0000-00000D6D0000}"/>
    <cellStyle name="Currency [0] 15947" xfId="27920" hidden="1" xr:uid="{00000000-0005-0000-0000-0000316D0000}"/>
    <cellStyle name="Currency [0] 15948" xfId="27989" hidden="1" xr:uid="{00000000-0005-0000-0000-0000766D0000}"/>
    <cellStyle name="Currency [0] 15949" xfId="27977" hidden="1" xr:uid="{00000000-0005-0000-0000-00006A6D0000}"/>
    <cellStyle name="Currency [0] 1595" xfId="1765" hidden="1" xr:uid="{00000000-0005-0000-0000-000006070000}"/>
    <cellStyle name="Currency [0] 15950" xfId="27994" hidden="1" xr:uid="{00000000-0005-0000-0000-00007B6D0000}"/>
    <cellStyle name="Currency [0] 15951" xfId="28005" hidden="1" xr:uid="{00000000-0005-0000-0000-0000866D0000}"/>
    <cellStyle name="Currency [0] 15952" xfId="27853" hidden="1" xr:uid="{00000000-0005-0000-0000-0000EE6C0000}"/>
    <cellStyle name="Currency [0] 15953" xfId="27917" hidden="1" xr:uid="{00000000-0005-0000-0000-00002E6D0000}"/>
    <cellStyle name="Currency [0] 15954" xfId="28009" hidden="1" xr:uid="{00000000-0005-0000-0000-00008A6D0000}"/>
    <cellStyle name="Currency [0] 15955" xfId="28011" hidden="1" xr:uid="{00000000-0005-0000-0000-00008C6D0000}"/>
    <cellStyle name="Currency [0] 15956" xfId="27966" hidden="1" xr:uid="{00000000-0005-0000-0000-00005F6D0000}"/>
    <cellStyle name="Currency [0] 15957" xfId="27978" hidden="1" xr:uid="{00000000-0005-0000-0000-00006B6D0000}"/>
    <cellStyle name="Currency [0] 15958" xfId="28006" hidden="1" xr:uid="{00000000-0005-0000-0000-0000876D0000}"/>
    <cellStyle name="Currency [0] 15959" xfId="27979" hidden="1" xr:uid="{00000000-0005-0000-0000-00006C6D0000}"/>
    <cellStyle name="Currency [0] 1596" xfId="1744" hidden="1" xr:uid="{00000000-0005-0000-0000-0000F1060000}"/>
    <cellStyle name="Currency [0] 15960" xfId="28012" hidden="1" xr:uid="{00000000-0005-0000-0000-00008D6D0000}"/>
    <cellStyle name="Currency [0] 15961" xfId="28014" hidden="1" xr:uid="{00000000-0005-0000-0000-00008F6D0000}"/>
    <cellStyle name="Currency [0] 15962" xfId="28007" hidden="1" xr:uid="{00000000-0005-0000-0000-0000886D0000}"/>
    <cellStyle name="Currency [0] 15963" xfId="27953" hidden="1" xr:uid="{00000000-0005-0000-0000-0000526D0000}"/>
    <cellStyle name="Currency [0] 15964" xfId="28016" hidden="1" xr:uid="{00000000-0005-0000-0000-0000916D0000}"/>
    <cellStyle name="Currency [0] 15965" xfId="28018" hidden="1" xr:uid="{00000000-0005-0000-0000-0000936D0000}"/>
    <cellStyle name="Currency [0] 15966" xfId="27380" hidden="1" xr:uid="{00000000-0005-0000-0000-0000156B0000}"/>
    <cellStyle name="Currency [0] 15967" xfId="27321" hidden="1" xr:uid="{00000000-0005-0000-0000-0000DA6A0000}"/>
    <cellStyle name="Currency [0] 15968" xfId="28024" hidden="1" xr:uid="{00000000-0005-0000-0000-0000996D0000}"/>
    <cellStyle name="Currency [0] 15969" xfId="28030" hidden="1" xr:uid="{00000000-0005-0000-0000-00009F6D0000}"/>
    <cellStyle name="Currency [0] 1597" xfId="1751" hidden="1" xr:uid="{00000000-0005-0000-0000-0000F8060000}"/>
    <cellStyle name="Currency [0] 15970" xfId="28032" hidden="1" xr:uid="{00000000-0005-0000-0000-0000A16D0000}"/>
    <cellStyle name="Currency [0] 15971" xfId="27311" hidden="1" xr:uid="{00000000-0005-0000-0000-0000D06A0000}"/>
    <cellStyle name="Currency [0] 15972" xfId="28026" hidden="1" xr:uid="{00000000-0005-0000-0000-00009B6D0000}"/>
    <cellStyle name="Currency [0] 15973" xfId="28034" hidden="1" xr:uid="{00000000-0005-0000-0000-0000A36D0000}"/>
    <cellStyle name="Currency [0] 15974" xfId="28036" hidden="1" xr:uid="{00000000-0005-0000-0000-0000A56D0000}"/>
    <cellStyle name="Currency [0] 15975" xfId="28025" hidden="1" xr:uid="{00000000-0005-0000-0000-00009A6D0000}"/>
    <cellStyle name="Currency [0] 15976" xfId="27356" hidden="1" xr:uid="{00000000-0005-0000-0000-0000FD6A0000}"/>
    <cellStyle name="Currency [0] 15977" xfId="28047" hidden="1" xr:uid="{00000000-0005-0000-0000-0000B06D0000}"/>
    <cellStyle name="Currency [0] 15978" xfId="28056" hidden="1" xr:uid="{00000000-0005-0000-0000-0000B96D0000}"/>
    <cellStyle name="Currency [0] 15979" xfId="28067" hidden="1" xr:uid="{00000000-0005-0000-0000-0000C46D0000}"/>
    <cellStyle name="Currency [0] 1598" xfId="1766" hidden="1" xr:uid="{00000000-0005-0000-0000-000007070000}"/>
    <cellStyle name="Currency [0] 15980" xfId="28073" hidden="1" xr:uid="{00000000-0005-0000-0000-0000CA6D0000}"/>
    <cellStyle name="Currency [0] 15981" xfId="28045" hidden="1" xr:uid="{00000000-0005-0000-0000-0000AE6D0000}"/>
    <cellStyle name="Currency [0] 15982" xfId="28063" hidden="1" xr:uid="{00000000-0005-0000-0000-0000C06D0000}"/>
    <cellStyle name="Currency [0] 15983" xfId="28085" hidden="1" xr:uid="{00000000-0005-0000-0000-0000D66D0000}"/>
    <cellStyle name="Currency [0] 15984" xfId="28087" hidden="1" xr:uid="{00000000-0005-0000-0000-0000D86D0000}"/>
    <cellStyle name="Currency [0] 15985" xfId="28021" hidden="1" xr:uid="{00000000-0005-0000-0000-0000966D0000}"/>
    <cellStyle name="Currency [0] 15986" xfId="27310" hidden="1" xr:uid="{00000000-0005-0000-0000-0000CF6A0000}"/>
    <cellStyle name="Currency [0] 15987" xfId="28059" hidden="1" xr:uid="{00000000-0005-0000-0000-0000BC6D0000}"/>
    <cellStyle name="Currency [0] 15988" xfId="27289" hidden="1" xr:uid="{00000000-0005-0000-0000-0000BA6A0000}"/>
    <cellStyle name="Currency [0] 15989" xfId="28048" hidden="1" xr:uid="{00000000-0005-0000-0000-0000B16D0000}"/>
    <cellStyle name="Currency [0] 1599" xfId="1767" hidden="1" xr:uid="{00000000-0005-0000-0000-000008070000}"/>
    <cellStyle name="Currency [0] 15990" xfId="28092" hidden="1" xr:uid="{00000000-0005-0000-0000-0000DD6D0000}"/>
    <cellStyle name="Currency [0] 15991" xfId="28060" hidden="1" xr:uid="{00000000-0005-0000-0000-0000BD6D0000}"/>
    <cellStyle name="Currency [0] 15992" xfId="28068" hidden="1" xr:uid="{00000000-0005-0000-0000-0000C56D0000}"/>
    <cellStyle name="Currency [0] 15993" xfId="28104" hidden="1" xr:uid="{00000000-0005-0000-0000-0000E96D0000}"/>
    <cellStyle name="Currency [0] 15994" xfId="28106" hidden="1" xr:uid="{00000000-0005-0000-0000-0000EB6D0000}"/>
    <cellStyle name="Currency [0] 15995" xfId="28062" hidden="1" xr:uid="{00000000-0005-0000-0000-0000BF6D0000}"/>
    <cellStyle name="Currency [0] 15996" xfId="28075" hidden="1" xr:uid="{00000000-0005-0000-0000-0000CC6D0000}"/>
    <cellStyle name="Currency [0] 15997" xfId="28080" hidden="1" xr:uid="{00000000-0005-0000-0000-0000D16D0000}"/>
    <cellStyle name="Currency [0] 15998" xfId="28074" hidden="1" xr:uid="{00000000-0005-0000-0000-0000CB6D0000}"/>
    <cellStyle name="Currency [0] 15999" xfId="28122" hidden="1" xr:uid="{00000000-0005-0000-0000-0000FB6D0000}"/>
    <cellStyle name="Currency [0] 16" xfId="45" hidden="1" xr:uid="{00000000-0005-0000-0000-00004D000000}"/>
    <cellStyle name="Currency [0] 160" xfId="226" hidden="1" xr:uid="{00000000-0005-0000-0000-000003010000}"/>
    <cellStyle name="Currency [0] 1600" xfId="1742" hidden="1" xr:uid="{00000000-0005-0000-0000-0000EF060000}"/>
    <cellStyle name="Currency [0] 16000" xfId="28130" hidden="1" xr:uid="{00000000-0005-0000-0000-0000036E0000}"/>
    <cellStyle name="Currency [0] 16001" xfId="28058" hidden="1" xr:uid="{00000000-0005-0000-0000-0000BB6D0000}"/>
    <cellStyle name="Currency [0] 16002" xfId="28116" hidden="1" xr:uid="{00000000-0005-0000-0000-0000F56D0000}"/>
    <cellStyle name="Currency [0] 16003" xfId="28139" hidden="1" xr:uid="{00000000-0005-0000-0000-00000C6E0000}"/>
    <cellStyle name="Currency [0] 16004" xfId="28141" hidden="1" xr:uid="{00000000-0005-0000-0000-00000E6E0000}"/>
    <cellStyle name="Currency [0] 16005" xfId="28041" hidden="1" xr:uid="{00000000-0005-0000-0000-0000AA6D0000}"/>
    <cellStyle name="Currency [0] 16006" xfId="28051" hidden="1" xr:uid="{00000000-0005-0000-0000-0000B46D0000}"/>
    <cellStyle name="Currency [0] 16007" xfId="28113" hidden="1" xr:uid="{00000000-0005-0000-0000-0000F26D0000}"/>
    <cellStyle name="Currency [0] 16008" xfId="28078" hidden="1" xr:uid="{00000000-0005-0000-0000-0000CF6D0000}"/>
    <cellStyle name="Currency [0] 16009" xfId="28028" hidden="1" xr:uid="{00000000-0005-0000-0000-00009D6D0000}"/>
    <cellStyle name="Currency [0] 1601" xfId="1741" hidden="1" xr:uid="{00000000-0005-0000-0000-0000EE060000}"/>
    <cellStyle name="Currency [0] 16010" xfId="28149" hidden="1" xr:uid="{00000000-0005-0000-0000-0000166E0000}"/>
    <cellStyle name="Currency [0] 16011" xfId="28114" hidden="1" xr:uid="{00000000-0005-0000-0000-0000F36D0000}"/>
    <cellStyle name="Currency [0] 16012" xfId="28125" hidden="1" xr:uid="{00000000-0005-0000-0000-0000FE6D0000}"/>
    <cellStyle name="Currency [0] 16013" xfId="28157" hidden="1" xr:uid="{00000000-0005-0000-0000-00001E6E0000}"/>
    <cellStyle name="Currency [0] 16014" xfId="28159" hidden="1" xr:uid="{00000000-0005-0000-0000-0000206E0000}"/>
    <cellStyle name="Currency [0] 16015" xfId="28111" hidden="1" xr:uid="{00000000-0005-0000-0000-0000F06D0000}"/>
    <cellStyle name="Currency [0] 16016" xfId="28110" hidden="1" xr:uid="{00000000-0005-0000-0000-0000EF6D0000}"/>
    <cellStyle name="Currency [0] 16017" xfId="28100" hidden="1" xr:uid="{00000000-0005-0000-0000-0000E56D0000}"/>
    <cellStyle name="Currency [0] 16018" xfId="28096" hidden="1" xr:uid="{00000000-0005-0000-0000-0000E16D0000}"/>
    <cellStyle name="Currency [0] 16019" xfId="28098" hidden="1" xr:uid="{00000000-0005-0000-0000-0000E36D0000}"/>
    <cellStyle name="Currency [0] 1602" xfId="1736" hidden="1" xr:uid="{00000000-0005-0000-0000-0000E9060000}"/>
    <cellStyle name="Currency [0] 16020" xfId="28166" hidden="1" xr:uid="{00000000-0005-0000-0000-0000276E0000}"/>
    <cellStyle name="Currency [0] 16021" xfId="27325" hidden="1" xr:uid="{00000000-0005-0000-0000-0000DE6A0000}"/>
    <cellStyle name="Currency [0] 16022" xfId="28144" hidden="1" xr:uid="{00000000-0005-0000-0000-0000116E0000}"/>
    <cellStyle name="Currency [0] 16023" xfId="28172" hidden="1" xr:uid="{00000000-0005-0000-0000-00002D6E0000}"/>
    <cellStyle name="Currency [0] 16024" xfId="28174" hidden="1" xr:uid="{00000000-0005-0000-0000-00002F6E0000}"/>
    <cellStyle name="Currency [0] 16025" xfId="28049" hidden="1" xr:uid="{00000000-0005-0000-0000-0000B26D0000}"/>
    <cellStyle name="Currency [0] 16026" xfId="28123" hidden="1" xr:uid="{00000000-0005-0000-0000-0000FC6D0000}"/>
    <cellStyle name="Currency [0] 16027" xfId="28079" hidden="1" xr:uid="{00000000-0005-0000-0000-0000D06D0000}"/>
    <cellStyle name="Currency [0] 16028" xfId="28115" hidden="1" xr:uid="{00000000-0005-0000-0000-0000F46D0000}"/>
    <cellStyle name="Currency [0] 16029" xfId="28119" hidden="1" xr:uid="{00000000-0005-0000-0000-0000F86D0000}"/>
    <cellStyle name="Currency [0] 1603" xfId="1734" hidden="1" xr:uid="{00000000-0005-0000-0000-0000E7060000}"/>
    <cellStyle name="Currency [0] 16030" xfId="28180" hidden="1" xr:uid="{00000000-0005-0000-0000-0000356E0000}"/>
    <cellStyle name="Currency [0] 16031" xfId="27338" hidden="1" xr:uid="{00000000-0005-0000-0000-0000EB6A0000}"/>
    <cellStyle name="Currency [0] 16032" xfId="28162" hidden="1" xr:uid="{00000000-0005-0000-0000-0000236E0000}"/>
    <cellStyle name="Currency [0] 16033" xfId="28185" hidden="1" xr:uid="{00000000-0005-0000-0000-00003A6E0000}"/>
    <cellStyle name="Currency [0] 16034" xfId="28187" hidden="1" xr:uid="{00000000-0005-0000-0000-00003C6E0000}"/>
    <cellStyle name="Currency [0] 16035" xfId="28043" hidden="1" xr:uid="{00000000-0005-0000-0000-0000AC6D0000}"/>
    <cellStyle name="Currency [0] 16036" xfId="28142" hidden="1" xr:uid="{00000000-0005-0000-0000-00000F6E0000}"/>
    <cellStyle name="Currency [0] 16037" xfId="28109" hidden="1" xr:uid="{00000000-0005-0000-0000-0000EE6D0000}"/>
    <cellStyle name="Currency [0] 16038" xfId="28127" hidden="1" xr:uid="{00000000-0005-0000-0000-0000006E0000}"/>
    <cellStyle name="Currency [0] 16039" xfId="28124" hidden="1" xr:uid="{00000000-0005-0000-0000-0000FD6D0000}"/>
    <cellStyle name="Currency [0] 1604" xfId="1735" hidden="1" xr:uid="{00000000-0005-0000-0000-0000E8060000}"/>
    <cellStyle name="Currency [0] 16040" xfId="28191" hidden="1" xr:uid="{00000000-0005-0000-0000-0000406E0000}"/>
    <cellStyle name="Currency [0] 16041" xfId="28076" hidden="1" xr:uid="{00000000-0005-0000-0000-0000CD6D0000}"/>
    <cellStyle name="Currency [0] 16042" xfId="28176" hidden="1" xr:uid="{00000000-0005-0000-0000-0000316E0000}"/>
    <cellStyle name="Currency [0] 16043" xfId="28198" hidden="1" xr:uid="{00000000-0005-0000-0000-0000476E0000}"/>
    <cellStyle name="Currency [0] 16044" xfId="28200" hidden="1" xr:uid="{00000000-0005-0000-0000-0000496E0000}"/>
    <cellStyle name="Currency [0] 16045" xfId="28128" hidden="1" xr:uid="{00000000-0005-0000-0000-0000016E0000}"/>
    <cellStyle name="Currency [0] 16046" xfId="28160" hidden="1" xr:uid="{00000000-0005-0000-0000-0000216E0000}"/>
    <cellStyle name="Currency [0] 16047" xfId="27290" hidden="1" xr:uid="{00000000-0005-0000-0000-0000BB6A0000}"/>
    <cellStyle name="Currency [0] 16048" xfId="28146" hidden="1" xr:uid="{00000000-0005-0000-0000-0000136E0000}"/>
    <cellStyle name="Currency [0] 16049" xfId="28143" hidden="1" xr:uid="{00000000-0005-0000-0000-0000106E0000}"/>
    <cellStyle name="Currency [0] 1605" xfId="1772" hidden="1" xr:uid="{00000000-0005-0000-0000-00000D070000}"/>
    <cellStyle name="Currency [0] 16050" xfId="28204" hidden="1" xr:uid="{00000000-0005-0000-0000-00004D6E0000}"/>
    <cellStyle name="Currency [0] 16051" xfId="28039" hidden="1" xr:uid="{00000000-0005-0000-0000-0000A86D0000}"/>
    <cellStyle name="Currency [0] 16052" xfId="28188" hidden="1" xr:uid="{00000000-0005-0000-0000-00003D6E0000}"/>
    <cellStyle name="Currency [0] 16053" xfId="28208" hidden="1" xr:uid="{00000000-0005-0000-0000-0000516E0000}"/>
    <cellStyle name="Currency [0] 16054" xfId="28210" hidden="1" xr:uid="{00000000-0005-0000-0000-0000536E0000}"/>
    <cellStyle name="Currency [0] 16055" xfId="28147" hidden="1" xr:uid="{00000000-0005-0000-0000-0000146E0000}"/>
    <cellStyle name="Currency [0] 16056" xfId="28175" hidden="1" xr:uid="{00000000-0005-0000-0000-0000306E0000}"/>
    <cellStyle name="Currency [0] 16057" xfId="28135" hidden="1" xr:uid="{00000000-0005-0000-0000-0000086E0000}"/>
    <cellStyle name="Currency [0] 16058" xfId="28164" hidden="1" xr:uid="{00000000-0005-0000-0000-0000256E0000}"/>
    <cellStyle name="Currency [0] 16059" xfId="28161" hidden="1" xr:uid="{00000000-0005-0000-0000-0000226E0000}"/>
    <cellStyle name="Currency [0] 1606" xfId="1458" hidden="1" xr:uid="{00000000-0005-0000-0000-0000D3050000}"/>
    <cellStyle name="Currency [0] 16060" xfId="28214" hidden="1" xr:uid="{00000000-0005-0000-0000-0000576E0000}"/>
    <cellStyle name="Currency [0] 16061" xfId="28042" hidden="1" xr:uid="{00000000-0005-0000-0000-0000AB6D0000}"/>
    <cellStyle name="Currency [0] 16062" xfId="28201" hidden="1" xr:uid="{00000000-0005-0000-0000-00004A6E0000}"/>
    <cellStyle name="Currency [0] 16063" xfId="28218" hidden="1" xr:uid="{00000000-0005-0000-0000-00005B6E0000}"/>
    <cellStyle name="Currency [0] 16064" xfId="28220" hidden="1" xr:uid="{00000000-0005-0000-0000-00005D6E0000}"/>
    <cellStyle name="Currency [0] 16065" xfId="28101" hidden="1" xr:uid="{00000000-0005-0000-0000-0000E66D0000}"/>
    <cellStyle name="Currency [0] 16066" xfId="28137" hidden="1" xr:uid="{00000000-0005-0000-0000-00000A6E0000}"/>
    <cellStyle name="Currency [0] 16067" xfId="28206" hidden="1" xr:uid="{00000000-0005-0000-0000-00004F6E0000}"/>
    <cellStyle name="Currency [0] 16068" xfId="28194" hidden="1" xr:uid="{00000000-0005-0000-0000-0000436E0000}"/>
    <cellStyle name="Currency [0] 16069" xfId="28211" hidden="1" xr:uid="{00000000-0005-0000-0000-0000546E0000}"/>
    <cellStyle name="Currency [0] 1607" xfId="1762" hidden="1" xr:uid="{00000000-0005-0000-0000-000003070000}"/>
    <cellStyle name="Currency [0] 16070" xfId="28222" hidden="1" xr:uid="{00000000-0005-0000-0000-00005F6E0000}"/>
    <cellStyle name="Currency [0] 16071" xfId="28070" hidden="1" xr:uid="{00000000-0005-0000-0000-0000C76D0000}"/>
    <cellStyle name="Currency [0] 16072" xfId="28134" hidden="1" xr:uid="{00000000-0005-0000-0000-0000076E0000}"/>
    <cellStyle name="Currency [0] 16073" xfId="28226" hidden="1" xr:uid="{00000000-0005-0000-0000-0000636E0000}"/>
    <cellStyle name="Currency [0] 16074" xfId="28228" hidden="1" xr:uid="{00000000-0005-0000-0000-0000656E0000}"/>
    <cellStyle name="Currency [0] 16075" xfId="28183" hidden="1" xr:uid="{00000000-0005-0000-0000-0000386E0000}"/>
    <cellStyle name="Currency [0] 16076" xfId="28195" hidden="1" xr:uid="{00000000-0005-0000-0000-0000446E0000}"/>
    <cellStyle name="Currency [0] 16077" xfId="28223" hidden="1" xr:uid="{00000000-0005-0000-0000-0000606E0000}"/>
    <cellStyle name="Currency [0] 16078" xfId="28196" hidden="1" xr:uid="{00000000-0005-0000-0000-0000456E0000}"/>
    <cellStyle name="Currency [0] 16079" xfId="28229" hidden="1" xr:uid="{00000000-0005-0000-0000-0000666E0000}"/>
    <cellStyle name="Currency [0] 1608" xfId="1774" hidden="1" xr:uid="{00000000-0005-0000-0000-00000F070000}"/>
    <cellStyle name="Currency [0] 16080" xfId="28231" hidden="1" xr:uid="{00000000-0005-0000-0000-0000686E0000}"/>
    <cellStyle name="Currency [0] 16081" xfId="28224" hidden="1" xr:uid="{00000000-0005-0000-0000-0000616E0000}"/>
    <cellStyle name="Currency [0] 16082" xfId="28170" hidden="1" xr:uid="{00000000-0005-0000-0000-00002B6E0000}"/>
    <cellStyle name="Currency [0] 16083" xfId="28233" hidden="1" xr:uid="{00000000-0005-0000-0000-00006A6E0000}"/>
    <cellStyle name="Currency [0] 16084" xfId="28235" hidden="1" xr:uid="{00000000-0005-0000-0000-00006C6E0000}"/>
    <cellStyle name="Currency [0] 16085" xfId="25891" hidden="1" xr:uid="{00000000-0005-0000-0000-000044650000}"/>
    <cellStyle name="Currency [0] 16086" xfId="25844" hidden="1" xr:uid="{00000000-0005-0000-0000-000015650000}"/>
    <cellStyle name="Currency [0] 16087" xfId="27076" hidden="1" xr:uid="{00000000-0005-0000-0000-0000E5690000}"/>
    <cellStyle name="Currency [0] 16088" xfId="28240" hidden="1" xr:uid="{00000000-0005-0000-0000-0000716E0000}"/>
    <cellStyle name="Currency [0] 16089" xfId="28242" hidden="1" xr:uid="{00000000-0005-0000-0000-0000736E0000}"/>
    <cellStyle name="Currency [0] 1609" xfId="1775" hidden="1" xr:uid="{00000000-0005-0000-0000-000010070000}"/>
    <cellStyle name="Currency [0] 16090" xfId="25871" hidden="1" xr:uid="{00000000-0005-0000-0000-000030650000}"/>
    <cellStyle name="Currency [0] 16091" xfId="28236" hidden="1" xr:uid="{00000000-0005-0000-0000-00006D6E0000}"/>
    <cellStyle name="Currency [0] 16092" xfId="28244" hidden="1" xr:uid="{00000000-0005-0000-0000-0000756E0000}"/>
    <cellStyle name="Currency [0] 16093" xfId="28246" hidden="1" xr:uid="{00000000-0005-0000-0000-0000776E0000}"/>
    <cellStyle name="Currency [0] 16094" xfId="25851" hidden="1" xr:uid="{00000000-0005-0000-0000-00001C650000}"/>
    <cellStyle name="Currency [0] 16095" xfId="25869" hidden="1" xr:uid="{00000000-0005-0000-0000-00002E650000}"/>
    <cellStyle name="Currency [0] 16096" xfId="28257" hidden="1" xr:uid="{00000000-0005-0000-0000-0000826E0000}"/>
    <cellStyle name="Currency [0] 16097" xfId="28266" hidden="1" xr:uid="{00000000-0005-0000-0000-00008B6E0000}"/>
    <cellStyle name="Currency [0] 16098" xfId="28277" hidden="1" xr:uid="{00000000-0005-0000-0000-0000966E0000}"/>
    <cellStyle name="Currency [0] 16099" xfId="28283" hidden="1" xr:uid="{00000000-0005-0000-0000-00009C6E0000}"/>
    <cellStyle name="Currency [0] 161" xfId="233" hidden="1" xr:uid="{00000000-0005-0000-0000-00000A010000}"/>
    <cellStyle name="Currency [0] 1610" xfId="1713" hidden="1" xr:uid="{00000000-0005-0000-0000-0000D2060000}"/>
    <cellStyle name="Currency [0] 16100" xfId="28255" hidden="1" xr:uid="{00000000-0005-0000-0000-0000806E0000}"/>
    <cellStyle name="Currency [0] 16101" xfId="28273" hidden="1" xr:uid="{00000000-0005-0000-0000-0000926E0000}"/>
    <cellStyle name="Currency [0] 16102" xfId="28295" hidden="1" xr:uid="{00000000-0005-0000-0000-0000A86E0000}"/>
    <cellStyle name="Currency [0] 16103" xfId="28297" hidden="1" xr:uid="{00000000-0005-0000-0000-0000AA6E0000}"/>
    <cellStyle name="Currency [0] 16104" xfId="25828" hidden="1" xr:uid="{00000000-0005-0000-0000-000005650000}"/>
    <cellStyle name="Currency [0] 16105" xfId="25855" hidden="1" xr:uid="{00000000-0005-0000-0000-000020650000}"/>
    <cellStyle name="Currency [0] 16106" xfId="28269" hidden="1" xr:uid="{00000000-0005-0000-0000-00008E6E0000}"/>
    <cellStyle name="Currency [0] 16107" xfId="25858" hidden="1" xr:uid="{00000000-0005-0000-0000-000023650000}"/>
    <cellStyle name="Currency [0] 16108" xfId="28258" hidden="1" xr:uid="{00000000-0005-0000-0000-0000836E0000}"/>
    <cellStyle name="Currency [0] 16109" xfId="28302" hidden="1" xr:uid="{00000000-0005-0000-0000-0000AF6E0000}"/>
    <cellStyle name="Currency [0] 1611" xfId="1749" hidden="1" xr:uid="{00000000-0005-0000-0000-0000F6060000}"/>
    <cellStyle name="Currency [0] 16110" xfId="28270" hidden="1" xr:uid="{00000000-0005-0000-0000-00008F6E0000}"/>
    <cellStyle name="Currency [0] 16111" xfId="28278" hidden="1" xr:uid="{00000000-0005-0000-0000-0000976E0000}"/>
    <cellStyle name="Currency [0] 16112" xfId="28314" hidden="1" xr:uid="{00000000-0005-0000-0000-0000BB6E0000}"/>
    <cellStyle name="Currency [0] 16113" xfId="28316" hidden="1" xr:uid="{00000000-0005-0000-0000-0000BD6E0000}"/>
    <cellStyle name="Currency [0] 16114" xfId="28272" hidden="1" xr:uid="{00000000-0005-0000-0000-0000916E0000}"/>
    <cellStyle name="Currency [0] 16115" xfId="28285" hidden="1" xr:uid="{00000000-0005-0000-0000-00009E6E0000}"/>
    <cellStyle name="Currency [0] 16116" xfId="28290" hidden="1" xr:uid="{00000000-0005-0000-0000-0000A36E0000}"/>
    <cellStyle name="Currency [0] 16117" xfId="28284" hidden="1" xr:uid="{00000000-0005-0000-0000-00009D6E0000}"/>
    <cellStyle name="Currency [0] 16118" xfId="28332" hidden="1" xr:uid="{00000000-0005-0000-0000-0000CD6E0000}"/>
    <cellStyle name="Currency [0] 16119" xfId="28340" hidden="1" xr:uid="{00000000-0005-0000-0000-0000D56E0000}"/>
    <cellStyle name="Currency [0] 1612" xfId="1729" hidden="1" xr:uid="{00000000-0005-0000-0000-0000E2060000}"/>
    <cellStyle name="Currency [0] 16120" xfId="28268" hidden="1" xr:uid="{00000000-0005-0000-0000-00008D6E0000}"/>
    <cellStyle name="Currency [0] 16121" xfId="28326" hidden="1" xr:uid="{00000000-0005-0000-0000-0000C76E0000}"/>
    <cellStyle name="Currency [0] 16122" xfId="28349" hidden="1" xr:uid="{00000000-0005-0000-0000-0000DE6E0000}"/>
    <cellStyle name="Currency [0] 16123" xfId="28351" hidden="1" xr:uid="{00000000-0005-0000-0000-0000E06E0000}"/>
    <cellStyle name="Currency [0] 16124" xfId="28251" hidden="1" xr:uid="{00000000-0005-0000-0000-00007C6E0000}"/>
    <cellStyle name="Currency [0] 16125" xfId="28261" hidden="1" xr:uid="{00000000-0005-0000-0000-0000866E0000}"/>
    <cellStyle name="Currency [0] 16126" xfId="28323" hidden="1" xr:uid="{00000000-0005-0000-0000-0000C46E0000}"/>
    <cellStyle name="Currency [0] 16127" xfId="28288" hidden="1" xr:uid="{00000000-0005-0000-0000-0000A16E0000}"/>
    <cellStyle name="Currency [0] 16128" xfId="28238" hidden="1" xr:uid="{00000000-0005-0000-0000-00006F6E0000}"/>
    <cellStyle name="Currency [0] 16129" xfId="28359" hidden="1" xr:uid="{00000000-0005-0000-0000-0000E86E0000}"/>
    <cellStyle name="Currency [0] 1613" xfId="1745" hidden="1" xr:uid="{00000000-0005-0000-0000-0000F2060000}"/>
    <cellStyle name="Currency [0] 16130" xfId="28324" hidden="1" xr:uid="{00000000-0005-0000-0000-0000C56E0000}"/>
    <cellStyle name="Currency [0] 16131" xfId="28335" hidden="1" xr:uid="{00000000-0005-0000-0000-0000D06E0000}"/>
    <cellStyle name="Currency [0] 16132" xfId="28367" hidden="1" xr:uid="{00000000-0005-0000-0000-0000F06E0000}"/>
    <cellStyle name="Currency [0] 16133" xfId="28369" hidden="1" xr:uid="{00000000-0005-0000-0000-0000F26E0000}"/>
    <cellStyle name="Currency [0] 16134" xfId="28321" hidden="1" xr:uid="{00000000-0005-0000-0000-0000C26E0000}"/>
    <cellStyle name="Currency [0] 16135" xfId="28320" hidden="1" xr:uid="{00000000-0005-0000-0000-0000C16E0000}"/>
    <cellStyle name="Currency [0] 16136" xfId="28310" hidden="1" xr:uid="{00000000-0005-0000-0000-0000B76E0000}"/>
    <cellStyle name="Currency [0] 16137" xfId="28306" hidden="1" xr:uid="{00000000-0005-0000-0000-0000B36E0000}"/>
    <cellStyle name="Currency [0] 16138" xfId="28308" hidden="1" xr:uid="{00000000-0005-0000-0000-0000B56E0000}"/>
    <cellStyle name="Currency [0] 16139" xfId="28376" hidden="1" xr:uid="{00000000-0005-0000-0000-0000F96E0000}"/>
    <cellStyle name="Currency [0] 1614" xfId="1747" hidden="1" xr:uid="{00000000-0005-0000-0000-0000F4060000}"/>
    <cellStyle name="Currency [0] 16140" xfId="25904" hidden="1" xr:uid="{00000000-0005-0000-0000-000051650000}"/>
    <cellStyle name="Currency [0] 16141" xfId="28354" hidden="1" xr:uid="{00000000-0005-0000-0000-0000E36E0000}"/>
    <cellStyle name="Currency [0] 16142" xfId="28382" hidden="1" xr:uid="{00000000-0005-0000-0000-0000FF6E0000}"/>
    <cellStyle name="Currency [0] 16143" xfId="28384" hidden="1" xr:uid="{00000000-0005-0000-0000-0000016F0000}"/>
    <cellStyle name="Currency [0] 16144" xfId="28259" hidden="1" xr:uid="{00000000-0005-0000-0000-0000846E0000}"/>
    <cellStyle name="Currency [0] 16145" xfId="28333" hidden="1" xr:uid="{00000000-0005-0000-0000-0000CE6E0000}"/>
    <cellStyle name="Currency [0] 16146" xfId="28289" hidden="1" xr:uid="{00000000-0005-0000-0000-0000A26E0000}"/>
    <cellStyle name="Currency [0] 16147" xfId="28325" hidden="1" xr:uid="{00000000-0005-0000-0000-0000C66E0000}"/>
    <cellStyle name="Currency [0] 16148" xfId="28329" hidden="1" xr:uid="{00000000-0005-0000-0000-0000CA6E0000}"/>
    <cellStyle name="Currency [0] 16149" xfId="28390" hidden="1" xr:uid="{00000000-0005-0000-0000-0000076F0000}"/>
    <cellStyle name="Currency [0] 1615" xfId="1778" hidden="1" xr:uid="{00000000-0005-0000-0000-000013070000}"/>
    <cellStyle name="Currency [0] 16150" xfId="25853" hidden="1" xr:uid="{00000000-0005-0000-0000-00001E650000}"/>
    <cellStyle name="Currency [0] 16151" xfId="28372" hidden="1" xr:uid="{00000000-0005-0000-0000-0000F56E0000}"/>
    <cellStyle name="Currency [0] 16152" xfId="28395" hidden="1" xr:uid="{00000000-0005-0000-0000-00000C6F0000}"/>
    <cellStyle name="Currency [0] 16153" xfId="28397" hidden="1" xr:uid="{00000000-0005-0000-0000-00000E6F0000}"/>
    <cellStyle name="Currency [0] 16154" xfId="28253" hidden="1" xr:uid="{00000000-0005-0000-0000-00007E6E0000}"/>
    <cellStyle name="Currency [0] 16155" xfId="28352" hidden="1" xr:uid="{00000000-0005-0000-0000-0000E16E0000}"/>
    <cellStyle name="Currency [0] 16156" xfId="28319" hidden="1" xr:uid="{00000000-0005-0000-0000-0000C06E0000}"/>
    <cellStyle name="Currency [0] 16157" xfId="28337" hidden="1" xr:uid="{00000000-0005-0000-0000-0000D26E0000}"/>
    <cellStyle name="Currency [0] 16158" xfId="28334" hidden="1" xr:uid="{00000000-0005-0000-0000-0000CF6E0000}"/>
    <cellStyle name="Currency [0] 16159" xfId="28401" hidden="1" xr:uid="{00000000-0005-0000-0000-0000126F0000}"/>
    <cellStyle name="Currency [0] 1616" xfId="1451" hidden="1" xr:uid="{00000000-0005-0000-0000-0000CC050000}"/>
    <cellStyle name="Currency [0] 16160" xfId="28286" hidden="1" xr:uid="{00000000-0005-0000-0000-00009F6E0000}"/>
    <cellStyle name="Currency [0] 16161" xfId="28386" hidden="1" xr:uid="{00000000-0005-0000-0000-0000036F0000}"/>
    <cellStyle name="Currency [0] 16162" xfId="28408" hidden="1" xr:uid="{00000000-0005-0000-0000-0000196F0000}"/>
    <cellStyle name="Currency [0] 16163" xfId="28410" hidden="1" xr:uid="{00000000-0005-0000-0000-00001B6F0000}"/>
    <cellStyle name="Currency [0] 16164" xfId="28338" hidden="1" xr:uid="{00000000-0005-0000-0000-0000D36E0000}"/>
    <cellStyle name="Currency [0] 16165" xfId="28370" hidden="1" xr:uid="{00000000-0005-0000-0000-0000F36E0000}"/>
    <cellStyle name="Currency [0] 16166" xfId="25861" hidden="1" xr:uid="{00000000-0005-0000-0000-000026650000}"/>
    <cellStyle name="Currency [0] 16167" xfId="28356" hidden="1" xr:uid="{00000000-0005-0000-0000-0000E56E0000}"/>
    <cellStyle name="Currency [0] 16168" xfId="28353" hidden="1" xr:uid="{00000000-0005-0000-0000-0000E26E0000}"/>
    <cellStyle name="Currency [0] 16169" xfId="28414" hidden="1" xr:uid="{00000000-0005-0000-0000-00001F6F0000}"/>
    <cellStyle name="Currency [0] 1617" xfId="1770" hidden="1" xr:uid="{00000000-0005-0000-0000-00000B070000}"/>
    <cellStyle name="Currency [0] 16170" xfId="28249" hidden="1" xr:uid="{00000000-0005-0000-0000-00007A6E0000}"/>
    <cellStyle name="Currency [0] 16171" xfId="28398" hidden="1" xr:uid="{00000000-0005-0000-0000-00000F6F0000}"/>
    <cellStyle name="Currency [0] 16172" xfId="28418" hidden="1" xr:uid="{00000000-0005-0000-0000-0000236F0000}"/>
    <cellStyle name="Currency [0] 16173" xfId="28420" hidden="1" xr:uid="{00000000-0005-0000-0000-0000256F0000}"/>
    <cellStyle name="Currency [0] 16174" xfId="28357" hidden="1" xr:uid="{00000000-0005-0000-0000-0000E66E0000}"/>
    <cellStyle name="Currency [0] 16175" xfId="28385" hidden="1" xr:uid="{00000000-0005-0000-0000-0000026F0000}"/>
    <cellStyle name="Currency [0] 16176" xfId="28345" hidden="1" xr:uid="{00000000-0005-0000-0000-0000DA6E0000}"/>
    <cellStyle name="Currency [0] 16177" xfId="28374" hidden="1" xr:uid="{00000000-0005-0000-0000-0000F76E0000}"/>
    <cellStyle name="Currency [0] 16178" xfId="28371" hidden="1" xr:uid="{00000000-0005-0000-0000-0000F46E0000}"/>
    <cellStyle name="Currency [0] 16179" xfId="28424" hidden="1" xr:uid="{00000000-0005-0000-0000-0000296F0000}"/>
    <cellStyle name="Currency [0] 1618" xfId="1780" hidden="1" xr:uid="{00000000-0005-0000-0000-000015070000}"/>
    <cellStyle name="Currency [0] 16180" xfId="28252" hidden="1" xr:uid="{00000000-0005-0000-0000-00007D6E0000}"/>
    <cellStyle name="Currency [0] 16181" xfId="28411" hidden="1" xr:uid="{00000000-0005-0000-0000-00001C6F0000}"/>
    <cellStyle name="Currency [0] 16182" xfId="28428" hidden="1" xr:uid="{00000000-0005-0000-0000-00002D6F0000}"/>
    <cellStyle name="Currency [0] 16183" xfId="28430" hidden="1" xr:uid="{00000000-0005-0000-0000-00002F6F0000}"/>
    <cellStyle name="Currency [0] 16184" xfId="28311" hidden="1" xr:uid="{00000000-0005-0000-0000-0000B86E0000}"/>
    <cellStyle name="Currency [0] 16185" xfId="28347" hidden="1" xr:uid="{00000000-0005-0000-0000-0000DC6E0000}"/>
    <cellStyle name="Currency [0] 16186" xfId="28416" hidden="1" xr:uid="{00000000-0005-0000-0000-0000216F0000}"/>
    <cellStyle name="Currency [0] 16187" xfId="28404" hidden="1" xr:uid="{00000000-0005-0000-0000-0000156F0000}"/>
    <cellStyle name="Currency [0] 16188" xfId="28421" hidden="1" xr:uid="{00000000-0005-0000-0000-0000266F0000}"/>
    <cellStyle name="Currency [0] 16189" xfId="28432" hidden="1" xr:uid="{00000000-0005-0000-0000-0000316F0000}"/>
    <cellStyle name="Currency [0] 1619" xfId="1781" hidden="1" xr:uid="{00000000-0005-0000-0000-000016070000}"/>
    <cellStyle name="Currency [0] 16190" xfId="28280" hidden="1" xr:uid="{00000000-0005-0000-0000-0000996E0000}"/>
    <cellStyle name="Currency [0] 16191" xfId="28344" hidden="1" xr:uid="{00000000-0005-0000-0000-0000D96E0000}"/>
    <cellStyle name="Currency [0] 16192" xfId="28436" hidden="1" xr:uid="{00000000-0005-0000-0000-0000356F0000}"/>
    <cellStyle name="Currency [0] 16193" xfId="28438" hidden="1" xr:uid="{00000000-0005-0000-0000-0000376F0000}"/>
    <cellStyle name="Currency [0] 16194" xfId="28393" hidden="1" xr:uid="{00000000-0005-0000-0000-00000A6F0000}"/>
    <cellStyle name="Currency [0] 16195" xfId="28405" hidden="1" xr:uid="{00000000-0005-0000-0000-0000166F0000}"/>
    <cellStyle name="Currency [0] 16196" xfId="28433" hidden="1" xr:uid="{00000000-0005-0000-0000-0000326F0000}"/>
    <cellStyle name="Currency [0] 16197" xfId="28406" hidden="1" xr:uid="{00000000-0005-0000-0000-0000176F0000}"/>
    <cellStyle name="Currency [0] 16198" xfId="28439" hidden="1" xr:uid="{00000000-0005-0000-0000-0000386F0000}"/>
    <cellStyle name="Currency [0] 16199" xfId="28441" hidden="1" xr:uid="{00000000-0005-0000-0000-00003A6F0000}"/>
    <cellStyle name="Currency [0] 162" xfId="262" hidden="1" xr:uid="{00000000-0005-0000-0000-000027010000}"/>
    <cellStyle name="Currency [0] 1620" xfId="1709" hidden="1" xr:uid="{00000000-0005-0000-0000-0000CE060000}"/>
    <cellStyle name="Currency [0] 16200" xfId="28434" hidden="1" xr:uid="{00000000-0005-0000-0000-0000336F0000}"/>
    <cellStyle name="Currency [0] 16201" xfId="28380" hidden="1" xr:uid="{00000000-0005-0000-0000-0000FD6E0000}"/>
    <cellStyle name="Currency [0] 16202" xfId="28443" hidden="1" xr:uid="{00000000-0005-0000-0000-00003C6F0000}"/>
    <cellStyle name="Currency [0] 16203" xfId="28445" hidden="1" xr:uid="{00000000-0005-0000-0000-00003E6F0000}"/>
    <cellStyle name="Currency [0] 16204" xfId="28502" hidden="1" xr:uid="{00000000-0005-0000-0000-0000776F0000}"/>
    <cellStyle name="Currency [0] 16205" xfId="28521" hidden="1" xr:uid="{00000000-0005-0000-0000-00008A6F0000}"/>
    <cellStyle name="Currency [0] 16206" xfId="28528" hidden="1" xr:uid="{00000000-0005-0000-0000-0000916F0000}"/>
    <cellStyle name="Currency [0] 16207" xfId="28535" hidden="1" xr:uid="{00000000-0005-0000-0000-0000986F0000}"/>
    <cellStyle name="Currency [0] 16208" xfId="28540" hidden="1" xr:uid="{00000000-0005-0000-0000-00009D6F0000}"/>
    <cellStyle name="Currency [0] 16209" xfId="28519" hidden="1" xr:uid="{00000000-0005-0000-0000-0000886F0000}"/>
    <cellStyle name="Currency [0] 1621" xfId="1760" hidden="1" xr:uid="{00000000-0005-0000-0000-000001070000}"/>
    <cellStyle name="Currency [0] 16210" xfId="28530" hidden="1" xr:uid="{00000000-0005-0000-0000-0000936F0000}"/>
    <cellStyle name="Currency [0] 16211" xfId="28544" hidden="1" xr:uid="{00000000-0005-0000-0000-0000A16F0000}"/>
    <cellStyle name="Currency [0] 16212" xfId="28546" hidden="1" xr:uid="{00000000-0005-0000-0000-0000A36F0000}"/>
    <cellStyle name="Currency [0] 16213" xfId="28529" hidden="1" xr:uid="{00000000-0005-0000-0000-0000926F0000}"/>
    <cellStyle name="Currency [0] 16214" xfId="28503" hidden="1" xr:uid="{00000000-0005-0000-0000-0000786F0000}"/>
    <cellStyle name="Currency [0] 16215" xfId="28557" hidden="1" xr:uid="{00000000-0005-0000-0000-0000AE6F0000}"/>
    <cellStyle name="Currency [0] 16216" xfId="28566" hidden="1" xr:uid="{00000000-0005-0000-0000-0000B76F0000}"/>
    <cellStyle name="Currency [0] 16217" xfId="28577" hidden="1" xr:uid="{00000000-0005-0000-0000-0000C26F0000}"/>
    <cellStyle name="Currency [0] 16218" xfId="28583" hidden="1" xr:uid="{00000000-0005-0000-0000-0000C86F0000}"/>
    <cellStyle name="Currency [0] 16219" xfId="28555" hidden="1" xr:uid="{00000000-0005-0000-0000-0000AC6F0000}"/>
    <cellStyle name="Currency [0] 1622" xfId="1740" hidden="1" xr:uid="{00000000-0005-0000-0000-0000ED060000}"/>
    <cellStyle name="Currency [0] 16220" xfId="28573" hidden="1" xr:uid="{00000000-0005-0000-0000-0000BE6F0000}"/>
    <cellStyle name="Currency [0] 16221" xfId="28595" hidden="1" xr:uid="{00000000-0005-0000-0000-0000D46F0000}"/>
    <cellStyle name="Currency [0] 16222" xfId="28597" hidden="1" xr:uid="{00000000-0005-0000-0000-0000D66F0000}"/>
    <cellStyle name="Currency [0] 16223" xfId="28525" hidden="1" xr:uid="{00000000-0005-0000-0000-00008E6F0000}"/>
    <cellStyle name="Currency [0] 16224" xfId="28509" hidden="1" xr:uid="{00000000-0005-0000-0000-00007E6F0000}"/>
    <cellStyle name="Currency [0] 16225" xfId="28569" hidden="1" xr:uid="{00000000-0005-0000-0000-0000BA6F0000}"/>
    <cellStyle name="Currency [0] 16226" xfId="28514" hidden="1" xr:uid="{00000000-0005-0000-0000-0000836F0000}"/>
    <cellStyle name="Currency [0] 16227" xfId="28558" hidden="1" xr:uid="{00000000-0005-0000-0000-0000AF6F0000}"/>
    <cellStyle name="Currency [0] 16228" xfId="28602" hidden="1" xr:uid="{00000000-0005-0000-0000-0000DB6F0000}"/>
    <cellStyle name="Currency [0] 16229" xfId="28570" hidden="1" xr:uid="{00000000-0005-0000-0000-0000BB6F0000}"/>
    <cellStyle name="Currency [0] 1623" xfId="1752" hidden="1" xr:uid="{00000000-0005-0000-0000-0000F9060000}"/>
    <cellStyle name="Currency [0] 16230" xfId="28578" hidden="1" xr:uid="{00000000-0005-0000-0000-0000C36F0000}"/>
    <cellStyle name="Currency [0] 16231" xfId="28614" hidden="1" xr:uid="{00000000-0005-0000-0000-0000E76F0000}"/>
    <cellStyle name="Currency [0] 16232" xfId="28616" hidden="1" xr:uid="{00000000-0005-0000-0000-0000E96F0000}"/>
    <cellStyle name="Currency [0] 16233" xfId="28572" hidden="1" xr:uid="{00000000-0005-0000-0000-0000BD6F0000}"/>
    <cellStyle name="Currency [0] 16234" xfId="28585" hidden="1" xr:uid="{00000000-0005-0000-0000-0000CA6F0000}"/>
    <cellStyle name="Currency [0] 16235" xfId="28590" hidden="1" xr:uid="{00000000-0005-0000-0000-0000CF6F0000}"/>
    <cellStyle name="Currency [0] 16236" xfId="28584" hidden="1" xr:uid="{00000000-0005-0000-0000-0000C96F0000}"/>
    <cellStyle name="Currency [0] 16237" xfId="28632" hidden="1" xr:uid="{00000000-0005-0000-0000-0000F96F0000}"/>
    <cellStyle name="Currency [0] 16238" xfId="28640" hidden="1" xr:uid="{00000000-0005-0000-0000-000001700000}"/>
    <cellStyle name="Currency [0] 16239" xfId="28568" hidden="1" xr:uid="{00000000-0005-0000-0000-0000B96F0000}"/>
    <cellStyle name="Currency [0] 1624" xfId="1750" hidden="1" xr:uid="{00000000-0005-0000-0000-0000F7060000}"/>
    <cellStyle name="Currency [0] 16240" xfId="28626" hidden="1" xr:uid="{00000000-0005-0000-0000-0000F36F0000}"/>
    <cellStyle name="Currency [0] 16241" xfId="28649" hidden="1" xr:uid="{00000000-0005-0000-0000-00000A700000}"/>
    <cellStyle name="Currency [0] 16242" xfId="28651" hidden="1" xr:uid="{00000000-0005-0000-0000-00000C700000}"/>
    <cellStyle name="Currency [0] 16243" xfId="28551" hidden="1" xr:uid="{00000000-0005-0000-0000-0000A86F0000}"/>
    <cellStyle name="Currency [0] 16244" xfId="28561" hidden="1" xr:uid="{00000000-0005-0000-0000-0000B26F0000}"/>
    <cellStyle name="Currency [0] 16245" xfId="28623" hidden="1" xr:uid="{00000000-0005-0000-0000-0000F06F0000}"/>
    <cellStyle name="Currency [0] 16246" xfId="28588" hidden="1" xr:uid="{00000000-0005-0000-0000-0000CD6F0000}"/>
    <cellStyle name="Currency [0] 16247" xfId="28533" hidden="1" xr:uid="{00000000-0005-0000-0000-0000966F0000}"/>
    <cellStyle name="Currency [0] 16248" xfId="28659" hidden="1" xr:uid="{00000000-0005-0000-0000-000014700000}"/>
    <cellStyle name="Currency [0] 16249" xfId="28624" hidden="1" xr:uid="{00000000-0005-0000-0000-0000F16F0000}"/>
    <cellStyle name="Currency [0] 1625" xfId="1783" hidden="1" xr:uid="{00000000-0005-0000-0000-000018070000}"/>
    <cellStyle name="Currency [0] 16250" xfId="28635" hidden="1" xr:uid="{00000000-0005-0000-0000-0000FC6F0000}"/>
    <cellStyle name="Currency [0] 16251" xfId="28667" hidden="1" xr:uid="{00000000-0005-0000-0000-00001C700000}"/>
    <cellStyle name="Currency [0] 16252" xfId="28669" hidden="1" xr:uid="{00000000-0005-0000-0000-00001E700000}"/>
    <cellStyle name="Currency [0] 16253" xfId="28621" hidden="1" xr:uid="{00000000-0005-0000-0000-0000EE6F0000}"/>
    <cellStyle name="Currency [0] 16254" xfId="28620" hidden="1" xr:uid="{00000000-0005-0000-0000-0000ED6F0000}"/>
    <cellStyle name="Currency [0] 16255" xfId="28610" hidden="1" xr:uid="{00000000-0005-0000-0000-0000E36F0000}"/>
    <cellStyle name="Currency [0] 16256" xfId="28606" hidden="1" xr:uid="{00000000-0005-0000-0000-0000DF6F0000}"/>
    <cellStyle name="Currency [0] 16257" xfId="28608" hidden="1" xr:uid="{00000000-0005-0000-0000-0000E16F0000}"/>
    <cellStyle name="Currency [0] 16258" xfId="28676" hidden="1" xr:uid="{00000000-0005-0000-0000-000025700000}"/>
    <cellStyle name="Currency [0] 16259" xfId="28511" hidden="1" xr:uid="{00000000-0005-0000-0000-0000806F0000}"/>
    <cellStyle name="Currency [0] 1626" xfId="1727" hidden="1" xr:uid="{00000000-0005-0000-0000-0000E0060000}"/>
    <cellStyle name="Currency [0] 16260" xfId="28654" hidden="1" xr:uid="{00000000-0005-0000-0000-00000F700000}"/>
    <cellStyle name="Currency [0] 16261" xfId="28682" hidden="1" xr:uid="{00000000-0005-0000-0000-00002B700000}"/>
    <cellStyle name="Currency [0] 16262" xfId="28684" hidden="1" xr:uid="{00000000-0005-0000-0000-00002D700000}"/>
    <cellStyle name="Currency [0] 16263" xfId="28559" hidden="1" xr:uid="{00000000-0005-0000-0000-0000B06F0000}"/>
    <cellStyle name="Currency [0] 16264" xfId="28633" hidden="1" xr:uid="{00000000-0005-0000-0000-0000FA6F0000}"/>
    <cellStyle name="Currency [0] 16265" xfId="28589" hidden="1" xr:uid="{00000000-0005-0000-0000-0000CE6F0000}"/>
    <cellStyle name="Currency [0] 16266" xfId="28625" hidden="1" xr:uid="{00000000-0005-0000-0000-0000F26F0000}"/>
    <cellStyle name="Currency [0] 16267" xfId="28629" hidden="1" xr:uid="{00000000-0005-0000-0000-0000F66F0000}"/>
    <cellStyle name="Currency [0] 16268" xfId="28690" hidden="1" xr:uid="{00000000-0005-0000-0000-000033700000}"/>
    <cellStyle name="Currency [0] 16269" xfId="28506" hidden="1" xr:uid="{00000000-0005-0000-0000-00007B6F0000}"/>
    <cellStyle name="Currency [0] 1627" xfId="1777" hidden="1" xr:uid="{00000000-0005-0000-0000-000012070000}"/>
    <cellStyle name="Currency [0] 16270" xfId="28672" hidden="1" xr:uid="{00000000-0005-0000-0000-000021700000}"/>
    <cellStyle name="Currency [0] 16271" xfId="28695" hidden="1" xr:uid="{00000000-0005-0000-0000-000038700000}"/>
    <cellStyle name="Currency [0] 16272" xfId="28697" hidden="1" xr:uid="{00000000-0005-0000-0000-00003A700000}"/>
    <cellStyle name="Currency [0] 16273" xfId="28553" hidden="1" xr:uid="{00000000-0005-0000-0000-0000AA6F0000}"/>
    <cellStyle name="Currency [0] 16274" xfId="28652" hidden="1" xr:uid="{00000000-0005-0000-0000-00000D700000}"/>
    <cellStyle name="Currency [0] 16275" xfId="28619" hidden="1" xr:uid="{00000000-0005-0000-0000-0000EC6F0000}"/>
    <cellStyle name="Currency [0] 16276" xfId="28637" hidden="1" xr:uid="{00000000-0005-0000-0000-0000FE6F0000}"/>
    <cellStyle name="Currency [0] 16277" xfId="28634" hidden="1" xr:uid="{00000000-0005-0000-0000-0000FB6F0000}"/>
    <cellStyle name="Currency [0] 16278" xfId="28701" hidden="1" xr:uid="{00000000-0005-0000-0000-00003E700000}"/>
    <cellStyle name="Currency [0] 16279" xfId="28586" hidden="1" xr:uid="{00000000-0005-0000-0000-0000CB6F0000}"/>
    <cellStyle name="Currency [0] 1628" xfId="1787" hidden="1" xr:uid="{00000000-0005-0000-0000-00001C070000}"/>
    <cellStyle name="Currency [0] 16280" xfId="28686" hidden="1" xr:uid="{00000000-0005-0000-0000-00002F700000}"/>
    <cellStyle name="Currency [0] 16281" xfId="28708" hidden="1" xr:uid="{00000000-0005-0000-0000-000045700000}"/>
    <cellStyle name="Currency [0] 16282" xfId="28710" hidden="1" xr:uid="{00000000-0005-0000-0000-000047700000}"/>
    <cellStyle name="Currency [0] 16283" xfId="28638" hidden="1" xr:uid="{00000000-0005-0000-0000-0000FF6F0000}"/>
    <cellStyle name="Currency [0] 16284" xfId="28670" hidden="1" xr:uid="{00000000-0005-0000-0000-00001F700000}"/>
    <cellStyle name="Currency [0] 16285" xfId="28522" hidden="1" xr:uid="{00000000-0005-0000-0000-00008B6F0000}"/>
    <cellStyle name="Currency [0] 16286" xfId="28656" hidden="1" xr:uid="{00000000-0005-0000-0000-000011700000}"/>
    <cellStyle name="Currency [0] 16287" xfId="28653" hidden="1" xr:uid="{00000000-0005-0000-0000-00000E700000}"/>
    <cellStyle name="Currency [0] 16288" xfId="28714" hidden="1" xr:uid="{00000000-0005-0000-0000-00004B700000}"/>
    <cellStyle name="Currency [0] 16289" xfId="28549" hidden="1" xr:uid="{00000000-0005-0000-0000-0000A66F0000}"/>
    <cellStyle name="Currency [0] 1629" xfId="1788" hidden="1" xr:uid="{00000000-0005-0000-0000-00001D070000}"/>
    <cellStyle name="Currency [0] 16290" xfId="28698" hidden="1" xr:uid="{00000000-0005-0000-0000-00003B700000}"/>
    <cellStyle name="Currency [0] 16291" xfId="28718" hidden="1" xr:uid="{00000000-0005-0000-0000-00004F700000}"/>
    <cellStyle name="Currency [0] 16292" xfId="28720" hidden="1" xr:uid="{00000000-0005-0000-0000-000051700000}"/>
    <cellStyle name="Currency [0] 16293" xfId="28657" hidden="1" xr:uid="{00000000-0005-0000-0000-000012700000}"/>
    <cellStyle name="Currency [0] 16294" xfId="28685" hidden="1" xr:uid="{00000000-0005-0000-0000-00002E700000}"/>
    <cellStyle name="Currency [0] 16295" xfId="28645" hidden="1" xr:uid="{00000000-0005-0000-0000-000006700000}"/>
    <cellStyle name="Currency [0] 16296" xfId="28674" hidden="1" xr:uid="{00000000-0005-0000-0000-000023700000}"/>
    <cellStyle name="Currency [0] 16297" xfId="28671" hidden="1" xr:uid="{00000000-0005-0000-0000-000020700000}"/>
    <cellStyle name="Currency [0] 16298" xfId="28724" hidden="1" xr:uid="{00000000-0005-0000-0000-000055700000}"/>
    <cellStyle name="Currency [0] 16299" xfId="28552" hidden="1" xr:uid="{00000000-0005-0000-0000-0000A96F0000}"/>
    <cellStyle name="Currency [0] 163" xfId="247" hidden="1" xr:uid="{00000000-0005-0000-0000-000018010000}"/>
    <cellStyle name="Currency [0] 1630" xfId="1753" hidden="1" xr:uid="{00000000-0005-0000-0000-0000FA060000}"/>
    <cellStyle name="Currency [0] 16300" xfId="28711" hidden="1" xr:uid="{00000000-0005-0000-0000-000048700000}"/>
    <cellStyle name="Currency [0] 16301" xfId="28728" hidden="1" xr:uid="{00000000-0005-0000-0000-000059700000}"/>
    <cellStyle name="Currency [0] 16302" xfId="28730" hidden="1" xr:uid="{00000000-0005-0000-0000-00005B700000}"/>
    <cellStyle name="Currency [0] 16303" xfId="28611" hidden="1" xr:uid="{00000000-0005-0000-0000-0000E46F0000}"/>
    <cellStyle name="Currency [0] 16304" xfId="28647" hidden="1" xr:uid="{00000000-0005-0000-0000-000008700000}"/>
    <cellStyle name="Currency [0] 16305" xfId="28716" hidden="1" xr:uid="{00000000-0005-0000-0000-00004D700000}"/>
    <cellStyle name="Currency [0] 16306" xfId="28704" hidden="1" xr:uid="{00000000-0005-0000-0000-000041700000}"/>
    <cellStyle name="Currency [0] 16307" xfId="28721" hidden="1" xr:uid="{00000000-0005-0000-0000-000052700000}"/>
    <cellStyle name="Currency [0] 16308" xfId="28732" hidden="1" xr:uid="{00000000-0005-0000-0000-00005D700000}"/>
    <cellStyle name="Currency [0] 16309" xfId="28580" hidden="1" xr:uid="{00000000-0005-0000-0000-0000C56F0000}"/>
    <cellStyle name="Currency [0] 1631" xfId="1768" hidden="1" xr:uid="{00000000-0005-0000-0000-000009070000}"/>
    <cellStyle name="Currency [0] 16310" xfId="28644" hidden="1" xr:uid="{00000000-0005-0000-0000-000005700000}"/>
    <cellStyle name="Currency [0] 16311" xfId="28736" hidden="1" xr:uid="{00000000-0005-0000-0000-000061700000}"/>
    <cellStyle name="Currency [0] 16312" xfId="28738" hidden="1" xr:uid="{00000000-0005-0000-0000-000063700000}"/>
    <cellStyle name="Currency [0] 16313" xfId="28693" hidden="1" xr:uid="{00000000-0005-0000-0000-000036700000}"/>
    <cellStyle name="Currency [0] 16314" xfId="28705" hidden="1" xr:uid="{00000000-0005-0000-0000-000042700000}"/>
    <cellStyle name="Currency [0] 16315" xfId="28733" hidden="1" xr:uid="{00000000-0005-0000-0000-00005E700000}"/>
    <cellStyle name="Currency [0] 16316" xfId="28706" hidden="1" xr:uid="{00000000-0005-0000-0000-000043700000}"/>
    <cellStyle name="Currency [0] 16317" xfId="28739" hidden="1" xr:uid="{00000000-0005-0000-0000-000064700000}"/>
    <cellStyle name="Currency [0] 16318" xfId="28741" hidden="1" xr:uid="{00000000-0005-0000-0000-000066700000}"/>
    <cellStyle name="Currency [0] 16319" xfId="28734" hidden="1" xr:uid="{00000000-0005-0000-0000-00005F700000}"/>
    <cellStyle name="Currency [0] 1632" xfId="1441" hidden="1" xr:uid="{00000000-0005-0000-0000-0000C2050000}"/>
    <cellStyle name="Currency [0] 16320" xfId="28680" hidden="1" xr:uid="{00000000-0005-0000-0000-000029700000}"/>
    <cellStyle name="Currency [0] 16321" xfId="28744" hidden="1" xr:uid="{00000000-0005-0000-0000-000069700000}"/>
    <cellStyle name="Currency [0] 16322" xfId="28746" hidden="1" xr:uid="{00000000-0005-0000-0000-00006B700000}"/>
    <cellStyle name="Currency [0] 16323" xfId="28463" hidden="1" xr:uid="{00000000-0005-0000-0000-0000506F0000}"/>
    <cellStyle name="Currency [0] 16324" xfId="28485" hidden="1" xr:uid="{00000000-0005-0000-0000-0000666F0000}"/>
    <cellStyle name="Currency [0] 16325" xfId="28750" hidden="1" xr:uid="{00000000-0005-0000-0000-00006F700000}"/>
    <cellStyle name="Currency [0] 16326" xfId="28757" hidden="1" xr:uid="{00000000-0005-0000-0000-000076700000}"/>
    <cellStyle name="Currency [0] 16327" xfId="28759" hidden="1" xr:uid="{00000000-0005-0000-0000-000078700000}"/>
    <cellStyle name="Currency [0] 16328" xfId="28450" hidden="1" xr:uid="{00000000-0005-0000-0000-0000436F0000}"/>
    <cellStyle name="Currency [0] 16329" xfId="28753" hidden="1" xr:uid="{00000000-0005-0000-0000-000072700000}"/>
    <cellStyle name="Currency [0] 1633" xfId="1763" hidden="1" xr:uid="{00000000-0005-0000-0000-000004070000}"/>
    <cellStyle name="Currency [0] 16330" xfId="28762" hidden="1" xr:uid="{00000000-0005-0000-0000-00007B700000}"/>
    <cellStyle name="Currency [0] 16331" xfId="28764" hidden="1" xr:uid="{00000000-0005-0000-0000-00007D700000}"/>
    <cellStyle name="Currency [0] 16332" xfId="28752" hidden="1" xr:uid="{00000000-0005-0000-0000-000071700000}"/>
    <cellStyle name="Currency [0] 16333" xfId="28462" hidden="1" xr:uid="{00000000-0005-0000-0000-00004F6F0000}"/>
    <cellStyle name="Currency [0] 16334" xfId="28775" hidden="1" xr:uid="{00000000-0005-0000-0000-000088700000}"/>
    <cellStyle name="Currency [0] 16335" xfId="28784" hidden="1" xr:uid="{00000000-0005-0000-0000-000091700000}"/>
    <cellStyle name="Currency [0] 16336" xfId="28795" hidden="1" xr:uid="{00000000-0005-0000-0000-00009C700000}"/>
    <cellStyle name="Currency [0] 16337" xfId="28801" hidden="1" xr:uid="{00000000-0005-0000-0000-0000A2700000}"/>
    <cellStyle name="Currency [0] 16338" xfId="28773" hidden="1" xr:uid="{00000000-0005-0000-0000-000086700000}"/>
    <cellStyle name="Currency [0] 16339" xfId="28791" hidden="1" xr:uid="{00000000-0005-0000-0000-000098700000}"/>
    <cellStyle name="Currency [0] 1634" xfId="1761" hidden="1" xr:uid="{00000000-0005-0000-0000-000002070000}"/>
    <cellStyle name="Currency [0] 16340" xfId="28813" hidden="1" xr:uid="{00000000-0005-0000-0000-0000AE700000}"/>
    <cellStyle name="Currency [0] 16341" xfId="28815" hidden="1" xr:uid="{00000000-0005-0000-0000-0000B0700000}"/>
    <cellStyle name="Currency [0] 16342" xfId="28747" hidden="1" xr:uid="{00000000-0005-0000-0000-00006C700000}"/>
    <cellStyle name="Currency [0] 16343" xfId="28458" hidden="1" xr:uid="{00000000-0005-0000-0000-00004B6F0000}"/>
    <cellStyle name="Currency [0] 16344" xfId="28787" hidden="1" xr:uid="{00000000-0005-0000-0000-000094700000}"/>
    <cellStyle name="Currency [0] 16345" xfId="28454" hidden="1" xr:uid="{00000000-0005-0000-0000-0000476F0000}"/>
    <cellStyle name="Currency [0] 16346" xfId="28776" hidden="1" xr:uid="{00000000-0005-0000-0000-000089700000}"/>
    <cellStyle name="Currency [0] 16347" xfId="28820" hidden="1" xr:uid="{00000000-0005-0000-0000-0000B5700000}"/>
    <cellStyle name="Currency [0] 16348" xfId="28788" hidden="1" xr:uid="{00000000-0005-0000-0000-000095700000}"/>
    <cellStyle name="Currency [0] 16349" xfId="28796" hidden="1" xr:uid="{00000000-0005-0000-0000-00009D700000}"/>
    <cellStyle name="Currency [0] 1635" xfId="1790" hidden="1" xr:uid="{00000000-0005-0000-0000-00001F070000}"/>
    <cellStyle name="Currency [0] 16350" xfId="28832" hidden="1" xr:uid="{00000000-0005-0000-0000-0000C1700000}"/>
    <cellStyle name="Currency [0] 16351" xfId="28834" hidden="1" xr:uid="{00000000-0005-0000-0000-0000C3700000}"/>
    <cellStyle name="Currency [0] 16352" xfId="28790" hidden="1" xr:uid="{00000000-0005-0000-0000-000097700000}"/>
    <cellStyle name="Currency [0] 16353" xfId="28803" hidden="1" xr:uid="{00000000-0005-0000-0000-0000A4700000}"/>
    <cellStyle name="Currency [0] 16354" xfId="28808" hidden="1" xr:uid="{00000000-0005-0000-0000-0000A9700000}"/>
    <cellStyle name="Currency [0] 16355" xfId="28802" hidden="1" xr:uid="{00000000-0005-0000-0000-0000A3700000}"/>
    <cellStyle name="Currency [0] 16356" xfId="28850" hidden="1" xr:uid="{00000000-0005-0000-0000-0000D3700000}"/>
    <cellStyle name="Currency [0] 16357" xfId="28858" hidden="1" xr:uid="{00000000-0005-0000-0000-0000DB700000}"/>
    <cellStyle name="Currency [0] 16358" xfId="28786" hidden="1" xr:uid="{00000000-0005-0000-0000-000093700000}"/>
    <cellStyle name="Currency [0] 16359" xfId="28844" hidden="1" xr:uid="{00000000-0005-0000-0000-0000CD700000}"/>
    <cellStyle name="Currency [0] 1636" xfId="1706" hidden="1" xr:uid="{00000000-0005-0000-0000-0000CB060000}"/>
    <cellStyle name="Currency [0] 16360" xfId="28867" hidden="1" xr:uid="{00000000-0005-0000-0000-0000E4700000}"/>
    <cellStyle name="Currency [0] 16361" xfId="28869" hidden="1" xr:uid="{00000000-0005-0000-0000-0000E6700000}"/>
    <cellStyle name="Currency [0] 16362" xfId="28769" hidden="1" xr:uid="{00000000-0005-0000-0000-000082700000}"/>
    <cellStyle name="Currency [0] 16363" xfId="28779" hidden="1" xr:uid="{00000000-0005-0000-0000-00008C700000}"/>
    <cellStyle name="Currency [0] 16364" xfId="28841" hidden="1" xr:uid="{00000000-0005-0000-0000-0000CA700000}"/>
    <cellStyle name="Currency [0] 16365" xfId="28806" hidden="1" xr:uid="{00000000-0005-0000-0000-0000A7700000}"/>
    <cellStyle name="Currency [0] 16366" xfId="28755" hidden="1" xr:uid="{00000000-0005-0000-0000-000074700000}"/>
    <cellStyle name="Currency [0] 16367" xfId="28877" hidden="1" xr:uid="{00000000-0005-0000-0000-0000EE700000}"/>
    <cellStyle name="Currency [0] 16368" xfId="28842" hidden="1" xr:uid="{00000000-0005-0000-0000-0000CB700000}"/>
    <cellStyle name="Currency [0] 16369" xfId="28853" hidden="1" xr:uid="{00000000-0005-0000-0000-0000D6700000}"/>
    <cellStyle name="Currency [0] 1637" xfId="1782" hidden="1" xr:uid="{00000000-0005-0000-0000-000017070000}"/>
    <cellStyle name="Currency [0] 16370" xfId="28885" hidden="1" xr:uid="{00000000-0005-0000-0000-0000F6700000}"/>
    <cellStyle name="Currency [0] 16371" xfId="28887" hidden="1" xr:uid="{00000000-0005-0000-0000-0000F8700000}"/>
    <cellStyle name="Currency [0] 16372" xfId="28839" hidden="1" xr:uid="{00000000-0005-0000-0000-0000C8700000}"/>
    <cellStyle name="Currency [0] 16373" xfId="28838" hidden="1" xr:uid="{00000000-0005-0000-0000-0000C7700000}"/>
    <cellStyle name="Currency [0] 16374" xfId="28828" hidden="1" xr:uid="{00000000-0005-0000-0000-0000BD700000}"/>
    <cellStyle name="Currency [0] 16375" xfId="28824" hidden="1" xr:uid="{00000000-0005-0000-0000-0000B9700000}"/>
    <cellStyle name="Currency [0] 16376" xfId="28826" hidden="1" xr:uid="{00000000-0005-0000-0000-0000BB700000}"/>
    <cellStyle name="Currency [0] 16377" xfId="28894" hidden="1" xr:uid="{00000000-0005-0000-0000-0000FF700000}"/>
    <cellStyle name="Currency [0] 16378" xfId="28456" hidden="1" xr:uid="{00000000-0005-0000-0000-0000496F0000}"/>
    <cellStyle name="Currency [0] 16379" xfId="28872" hidden="1" xr:uid="{00000000-0005-0000-0000-0000E9700000}"/>
    <cellStyle name="Currency [0] 1638" xfId="1792" hidden="1" xr:uid="{00000000-0005-0000-0000-000021070000}"/>
    <cellStyle name="Currency [0] 16380" xfId="28900" hidden="1" xr:uid="{00000000-0005-0000-0000-000005710000}"/>
    <cellStyle name="Currency [0] 16381" xfId="28902" hidden="1" xr:uid="{00000000-0005-0000-0000-000007710000}"/>
    <cellStyle name="Currency [0] 16382" xfId="28777" hidden="1" xr:uid="{00000000-0005-0000-0000-00008A700000}"/>
    <cellStyle name="Currency [0] 16383" xfId="28851" hidden="1" xr:uid="{00000000-0005-0000-0000-0000D4700000}"/>
    <cellStyle name="Currency [0] 16384" xfId="28807" hidden="1" xr:uid="{00000000-0005-0000-0000-0000A8700000}"/>
    <cellStyle name="Currency [0] 16385" xfId="28843" hidden="1" xr:uid="{00000000-0005-0000-0000-0000CC700000}"/>
    <cellStyle name="Currency [0] 16386" xfId="28847" hidden="1" xr:uid="{00000000-0005-0000-0000-0000D0700000}"/>
    <cellStyle name="Currency [0] 16387" xfId="28908" hidden="1" xr:uid="{00000000-0005-0000-0000-00000D710000}"/>
    <cellStyle name="Currency [0] 16388" xfId="28491" hidden="1" xr:uid="{00000000-0005-0000-0000-00006C6F0000}"/>
    <cellStyle name="Currency [0] 16389" xfId="28890" hidden="1" xr:uid="{00000000-0005-0000-0000-0000FB700000}"/>
    <cellStyle name="Currency [0] 1639" xfId="1793" hidden="1" xr:uid="{00000000-0005-0000-0000-000022070000}"/>
    <cellStyle name="Currency [0] 16390" xfId="28913" hidden="1" xr:uid="{00000000-0005-0000-0000-000012710000}"/>
    <cellStyle name="Currency [0] 16391" xfId="28915" hidden="1" xr:uid="{00000000-0005-0000-0000-000014710000}"/>
    <cellStyle name="Currency [0] 16392" xfId="28771" hidden="1" xr:uid="{00000000-0005-0000-0000-000084700000}"/>
    <cellStyle name="Currency [0] 16393" xfId="28870" hidden="1" xr:uid="{00000000-0005-0000-0000-0000E7700000}"/>
    <cellStyle name="Currency [0] 16394" xfId="28837" hidden="1" xr:uid="{00000000-0005-0000-0000-0000C6700000}"/>
    <cellStyle name="Currency [0] 16395" xfId="28855" hidden="1" xr:uid="{00000000-0005-0000-0000-0000D8700000}"/>
    <cellStyle name="Currency [0] 16396" xfId="28852" hidden="1" xr:uid="{00000000-0005-0000-0000-0000D5700000}"/>
    <cellStyle name="Currency [0] 16397" xfId="28919" hidden="1" xr:uid="{00000000-0005-0000-0000-000018710000}"/>
    <cellStyle name="Currency [0] 16398" xfId="28804" hidden="1" xr:uid="{00000000-0005-0000-0000-0000A5700000}"/>
    <cellStyle name="Currency [0] 16399" xfId="28904" hidden="1" xr:uid="{00000000-0005-0000-0000-000009710000}"/>
    <cellStyle name="Currency [0] 164" xfId="218" hidden="1" xr:uid="{00000000-0005-0000-0000-0000FB000000}"/>
    <cellStyle name="Currency [0] 1640" xfId="1764" hidden="1" xr:uid="{00000000-0005-0000-0000-000005070000}"/>
    <cellStyle name="Currency [0] 16400" xfId="28926" hidden="1" xr:uid="{00000000-0005-0000-0000-00001F710000}"/>
    <cellStyle name="Currency [0] 16401" xfId="28928" hidden="1" xr:uid="{00000000-0005-0000-0000-000021710000}"/>
    <cellStyle name="Currency [0] 16402" xfId="28856" hidden="1" xr:uid="{00000000-0005-0000-0000-0000D9700000}"/>
    <cellStyle name="Currency [0] 16403" xfId="28888" hidden="1" xr:uid="{00000000-0005-0000-0000-0000F9700000}"/>
    <cellStyle name="Currency [0] 16404" xfId="28536" hidden="1" xr:uid="{00000000-0005-0000-0000-0000996F0000}"/>
    <cellStyle name="Currency [0] 16405" xfId="28874" hidden="1" xr:uid="{00000000-0005-0000-0000-0000EB700000}"/>
    <cellStyle name="Currency [0] 16406" xfId="28871" hidden="1" xr:uid="{00000000-0005-0000-0000-0000E8700000}"/>
    <cellStyle name="Currency [0] 16407" xfId="28932" hidden="1" xr:uid="{00000000-0005-0000-0000-000025710000}"/>
    <cellStyle name="Currency [0] 16408" xfId="28767" hidden="1" xr:uid="{00000000-0005-0000-0000-000080700000}"/>
    <cellStyle name="Currency [0] 16409" xfId="28916" hidden="1" xr:uid="{00000000-0005-0000-0000-000015710000}"/>
    <cellStyle name="Currency [0] 1641" xfId="1776" hidden="1" xr:uid="{00000000-0005-0000-0000-000011070000}"/>
    <cellStyle name="Currency [0] 16410" xfId="28936" hidden="1" xr:uid="{00000000-0005-0000-0000-000029710000}"/>
    <cellStyle name="Currency [0] 16411" xfId="28938" hidden="1" xr:uid="{00000000-0005-0000-0000-00002B710000}"/>
    <cellStyle name="Currency [0] 16412" xfId="28875" hidden="1" xr:uid="{00000000-0005-0000-0000-0000EC700000}"/>
    <cellStyle name="Currency [0] 16413" xfId="28903" hidden="1" xr:uid="{00000000-0005-0000-0000-000008710000}"/>
    <cellStyle name="Currency [0] 16414" xfId="28863" hidden="1" xr:uid="{00000000-0005-0000-0000-0000E0700000}"/>
    <cellStyle name="Currency [0] 16415" xfId="28892" hidden="1" xr:uid="{00000000-0005-0000-0000-0000FD700000}"/>
    <cellStyle name="Currency [0] 16416" xfId="28889" hidden="1" xr:uid="{00000000-0005-0000-0000-0000FA700000}"/>
    <cellStyle name="Currency [0] 16417" xfId="28942" hidden="1" xr:uid="{00000000-0005-0000-0000-00002F710000}"/>
    <cellStyle name="Currency [0] 16418" xfId="28770" hidden="1" xr:uid="{00000000-0005-0000-0000-000083700000}"/>
    <cellStyle name="Currency [0] 16419" xfId="28929" hidden="1" xr:uid="{00000000-0005-0000-0000-000022710000}"/>
    <cellStyle name="Currency [0] 1642" xfId="1756" hidden="1" xr:uid="{00000000-0005-0000-0000-0000FD060000}"/>
    <cellStyle name="Currency [0] 16420" xfId="28946" hidden="1" xr:uid="{00000000-0005-0000-0000-000033710000}"/>
    <cellStyle name="Currency [0] 16421" xfId="28948" hidden="1" xr:uid="{00000000-0005-0000-0000-000035710000}"/>
    <cellStyle name="Currency [0] 16422" xfId="28829" hidden="1" xr:uid="{00000000-0005-0000-0000-0000BE700000}"/>
    <cellStyle name="Currency [0] 16423" xfId="28865" hidden="1" xr:uid="{00000000-0005-0000-0000-0000E2700000}"/>
    <cellStyle name="Currency [0] 16424" xfId="28934" hidden="1" xr:uid="{00000000-0005-0000-0000-000027710000}"/>
    <cellStyle name="Currency [0] 16425" xfId="28922" hidden="1" xr:uid="{00000000-0005-0000-0000-00001B710000}"/>
    <cellStyle name="Currency [0] 16426" xfId="28939" hidden="1" xr:uid="{00000000-0005-0000-0000-00002C710000}"/>
    <cellStyle name="Currency [0] 16427" xfId="28950" hidden="1" xr:uid="{00000000-0005-0000-0000-000037710000}"/>
    <cellStyle name="Currency [0] 16428" xfId="28798" hidden="1" xr:uid="{00000000-0005-0000-0000-00009F700000}"/>
    <cellStyle name="Currency [0] 16429" xfId="28862" hidden="1" xr:uid="{00000000-0005-0000-0000-0000DF700000}"/>
    <cellStyle name="Currency [0] 1643" xfId="1771" hidden="1" xr:uid="{00000000-0005-0000-0000-00000C070000}"/>
    <cellStyle name="Currency [0] 16430" xfId="28954" hidden="1" xr:uid="{00000000-0005-0000-0000-00003B710000}"/>
    <cellStyle name="Currency [0] 16431" xfId="28956" hidden="1" xr:uid="{00000000-0005-0000-0000-00003D710000}"/>
    <cellStyle name="Currency [0] 16432" xfId="28911" hidden="1" xr:uid="{00000000-0005-0000-0000-000010710000}"/>
    <cellStyle name="Currency [0] 16433" xfId="28923" hidden="1" xr:uid="{00000000-0005-0000-0000-00001C710000}"/>
    <cellStyle name="Currency [0] 16434" xfId="28951" hidden="1" xr:uid="{00000000-0005-0000-0000-000038710000}"/>
    <cellStyle name="Currency [0] 16435" xfId="28924" hidden="1" xr:uid="{00000000-0005-0000-0000-00001D710000}"/>
    <cellStyle name="Currency [0] 16436" xfId="28957" hidden="1" xr:uid="{00000000-0005-0000-0000-00003E710000}"/>
    <cellStyle name="Currency [0] 16437" xfId="28959" hidden="1" xr:uid="{00000000-0005-0000-0000-000040710000}"/>
    <cellStyle name="Currency [0] 16438" xfId="28952" hidden="1" xr:uid="{00000000-0005-0000-0000-000039710000}"/>
    <cellStyle name="Currency [0] 16439" xfId="28898" hidden="1" xr:uid="{00000000-0005-0000-0000-000003710000}"/>
    <cellStyle name="Currency [0] 1644" xfId="1769" hidden="1" xr:uid="{00000000-0005-0000-0000-00000A070000}"/>
    <cellStyle name="Currency [0] 16440" xfId="28961" hidden="1" xr:uid="{00000000-0005-0000-0000-000042710000}"/>
    <cellStyle name="Currency [0] 16441" xfId="28963" hidden="1" xr:uid="{00000000-0005-0000-0000-000044710000}"/>
    <cellStyle name="Currency [0] 16442" xfId="28475" hidden="1" xr:uid="{00000000-0005-0000-0000-00005C6F0000}"/>
    <cellStyle name="Currency [0] 16443" xfId="28453" hidden="1" xr:uid="{00000000-0005-0000-0000-0000466F0000}"/>
    <cellStyle name="Currency [0] 16444" xfId="28969" hidden="1" xr:uid="{00000000-0005-0000-0000-00004A710000}"/>
    <cellStyle name="Currency [0] 16445" xfId="28975" hidden="1" xr:uid="{00000000-0005-0000-0000-000050710000}"/>
    <cellStyle name="Currency [0] 16446" xfId="28977" hidden="1" xr:uid="{00000000-0005-0000-0000-000052710000}"/>
    <cellStyle name="Currency [0] 16447" xfId="28470" hidden="1" xr:uid="{00000000-0005-0000-0000-0000576F0000}"/>
    <cellStyle name="Currency [0] 16448" xfId="28971" hidden="1" xr:uid="{00000000-0005-0000-0000-00004C710000}"/>
    <cellStyle name="Currency [0] 16449" xfId="28979" hidden="1" xr:uid="{00000000-0005-0000-0000-000054710000}"/>
    <cellStyle name="Currency [0] 1645" xfId="1795" hidden="1" xr:uid="{00000000-0005-0000-0000-000024070000}"/>
    <cellStyle name="Currency [0] 16450" xfId="28981" hidden="1" xr:uid="{00000000-0005-0000-0000-000056710000}"/>
    <cellStyle name="Currency [0] 16451" xfId="28970" hidden="1" xr:uid="{00000000-0005-0000-0000-00004B710000}"/>
    <cellStyle name="Currency [0] 16452" xfId="28476" hidden="1" xr:uid="{00000000-0005-0000-0000-00005D6F0000}"/>
    <cellStyle name="Currency [0] 16453" xfId="28992" hidden="1" xr:uid="{00000000-0005-0000-0000-000061710000}"/>
    <cellStyle name="Currency [0] 16454" xfId="29001" hidden="1" xr:uid="{00000000-0005-0000-0000-00006A710000}"/>
    <cellStyle name="Currency [0] 16455" xfId="29012" hidden="1" xr:uid="{00000000-0005-0000-0000-000075710000}"/>
    <cellStyle name="Currency [0] 16456" xfId="29018" hidden="1" xr:uid="{00000000-0005-0000-0000-00007B710000}"/>
    <cellStyle name="Currency [0] 16457" xfId="28990" hidden="1" xr:uid="{00000000-0005-0000-0000-00005F710000}"/>
    <cellStyle name="Currency [0] 16458" xfId="29008" hidden="1" xr:uid="{00000000-0005-0000-0000-000071710000}"/>
    <cellStyle name="Currency [0] 16459" xfId="29030" hidden="1" xr:uid="{00000000-0005-0000-0000-000087710000}"/>
    <cellStyle name="Currency [0] 1646" xfId="1708" hidden="1" xr:uid="{00000000-0005-0000-0000-0000CD060000}"/>
    <cellStyle name="Currency [0] 16460" xfId="29032" hidden="1" xr:uid="{00000000-0005-0000-0000-000089710000}"/>
    <cellStyle name="Currency [0] 16461" xfId="28966" hidden="1" xr:uid="{00000000-0005-0000-0000-000047710000}"/>
    <cellStyle name="Currency [0] 16462" xfId="28480" hidden="1" xr:uid="{00000000-0005-0000-0000-0000616F0000}"/>
    <cellStyle name="Currency [0] 16463" xfId="29004" hidden="1" xr:uid="{00000000-0005-0000-0000-00006D710000}"/>
    <cellStyle name="Currency [0] 16464" xfId="28496" hidden="1" xr:uid="{00000000-0005-0000-0000-0000716F0000}"/>
    <cellStyle name="Currency [0] 16465" xfId="28993" hidden="1" xr:uid="{00000000-0005-0000-0000-000062710000}"/>
    <cellStyle name="Currency [0] 16466" xfId="29037" hidden="1" xr:uid="{00000000-0005-0000-0000-00008E710000}"/>
    <cellStyle name="Currency [0] 16467" xfId="29005" hidden="1" xr:uid="{00000000-0005-0000-0000-00006E710000}"/>
    <cellStyle name="Currency [0] 16468" xfId="29013" hidden="1" xr:uid="{00000000-0005-0000-0000-000076710000}"/>
    <cellStyle name="Currency [0] 16469" xfId="29049" hidden="1" xr:uid="{00000000-0005-0000-0000-00009A710000}"/>
    <cellStyle name="Currency [0] 1647" xfId="1789" hidden="1" xr:uid="{00000000-0005-0000-0000-00001E070000}"/>
    <cellStyle name="Currency [0] 16470" xfId="29051" hidden="1" xr:uid="{00000000-0005-0000-0000-00009C710000}"/>
    <cellStyle name="Currency [0] 16471" xfId="29007" hidden="1" xr:uid="{00000000-0005-0000-0000-000070710000}"/>
    <cellStyle name="Currency [0] 16472" xfId="29020" hidden="1" xr:uid="{00000000-0005-0000-0000-00007D710000}"/>
    <cellStyle name="Currency [0] 16473" xfId="29025" hidden="1" xr:uid="{00000000-0005-0000-0000-000082710000}"/>
    <cellStyle name="Currency [0] 16474" xfId="29019" hidden="1" xr:uid="{00000000-0005-0000-0000-00007C710000}"/>
    <cellStyle name="Currency [0] 16475" xfId="29067" hidden="1" xr:uid="{00000000-0005-0000-0000-0000AC710000}"/>
    <cellStyle name="Currency [0] 16476" xfId="29075" hidden="1" xr:uid="{00000000-0005-0000-0000-0000B4710000}"/>
    <cellStyle name="Currency [0] 16477" xfId="29003" hidden="1" xr:uid="{00000000-0005-0000-0000-00006C710000}"/>
    <cellStyle name="Currency [0] 16478" xfId="29061" hidden="1" xr:uid="{00000000-0005-0000-0000-0000A6710000}"/>
    <cellStyle name="Currency [0] 16479" xfId="29084" hidden="1" xr:uid="{00000000-0005-0000-0000-0000BD710000}"/>
    <cellStyle name="Currency [0] 1648" xfId="1796" hidden="1" xr:uid="{00000000-0005-0000-0000-000025070000}"/>
    <cellStyle name="Currency [0] 16480" xfId="29086" hidden="1" xr:uid="{00000000-0005-0000-0000-0000BF710000}"/>
    <cellStyle name="Currency [0] 16481" xfId="28986" hidden="1" xr:uid="{00000000-0005-0000-0000-00005B710000}"/>
    <cellStyle name="Currency [0] 16482" xfId="28996" hidden="1" xr:uid="{00000000-0005-0000-0000-000065710000}"/>
    <cellStyle name="Currency [0] 16483" xfId="29058" hidden="1" xr:uid="{00000000-0005-0000-0000-0000A3710000}"/>
    <cellStyle name="Currency [0] 16484" xfId="29023" hidden="1" xr:uid="{00000000-0005-0000-0000-000080710000}"/>
    <cellStyle name="Currency [0] 16485" xfId="28973" hidden="1" xr:uid="{00000000-0005-0000-0000-00004E710000}"/>
    <cellStyle name="Currency [0] 16486" xfId="29094" hidden="1" xr:uid="{00000000-0005-0000-0000-0000C7710000}"/>
    <cellStyle name="Currency [0] 16487" xfId="29059" hidden="1" xr:uid="{00000000-0005-0000-0000-0000A4710000}"/>
    <cellStyle name="Currency [0] 16488" xfId="29070" hidden="1" xr:uid="{00000000-0005-0000-0000-0000AF710000}"/>
    <cellStyle name="Currency [0] 16489" xfId="29102" hidden="1" xr:uid="{00000000-0005-0000-0000-0000CF710000}"/>
    <cellStyle name="Currency [0] 1649" xfId="1797" hidden="1" xr:uid="{00000000-0005-0000-0000-000026070000}"/>
    <cellStyle name="Currency [0] 16490" xfId="29104" hidden="1" xr:uid="{00000000-0005-0000-0000-0000D1710000}"/>
    <cellStyle name="Currency [0] 16491" xfId="29056" hidden="1" xr:uid="{00000000-0005-0000-0000-0000A1710000}"/>
    <cellStyle name="Currency [0] 16492" xfId="29055" hidden="1" xr:uid="{00000000-0005-0000-0000-0000A0710000}"/>
    <cellStyle name="Currency [0] 16493" xfId="29045" hidden="1" xr:uid="{00000000-0005-0000-0000-000096710000}"/>
    <cellStyle name="Currency [0] 16494" xfId="29041" hidden="1" xr:uid="{00000000-0005-0000-0000-000092710000}"/>
    <cellStyle name="Currency [0] 16495" xfId="29043" hidden="1" xr:uid="{00000000-0005-0000-0000-000094710000}"/>
    <cellStyle name="Currency [0] 16496" xfId="29111" hidden="1" xr:uid="{00000000-0005-0000-0000-0000D8710000}"/>
    <cellStyle name="Currency [0] 16497" xfId="28482" hidden="1" xr:uid="{00000000-0005-0000-0000-0000636F0000}"/>
    <cellStyle name="Currency [0] 16498" xfId="29089" hidden="1" xr:uid="{00000000-0005-0000-0000-0000C2710000}"/>
    <cellStyle name="Currency [0] 16499" xfId="29117" hidden="1" xr:uid="{00000000-0005-0000-0000-0000DE710000}"/>
    <cellStyle name="Currency [0] 165" xfId="284" hidden="1" xr:uid="{00000000-0005-0000-0000-00003D010000}"/>
    <cellStyle name="Currency [0] 1650" xfId="1737" hidden="1" xr:uid="{00000000-0005-0000-0000-0000EA060000}"/>
    <cellStyle name="Currency [0] 16500" xfId="29119" hidden="1" xr:uid="{00000000-0005-0000-0000-0000E0710000}"/>
    <cellStyle name="Currency [0] 16501" xfId="28994" hidden="1" xr:uid="{00000000-0005-0000-0000-000063710000}"/>
    <cellStyle name="Currency [0] 16502" xfId="29068" hidden="1" xr:uid="{00000000-0005-0000-0000-0000AD710000}"/>
    <cellStyle name="Currency [0] 16503" xfId="29024" hidden="1" xr:uid="{00000000-0005-0000-0000-000081710000}"/>
    <cellStyle name="Currency [0] 16504" xfId="29060" hidden="1" xr:uid="{00000000-0005-0000-0000-0000A5710000}"/>
    <cellStyle name="Currency [0] 16505" xfId="29064" hidden="1" xr:uid="{00000000-0005-0000-0000-0000A9710000}"/>
    <cellStyle name="Currency [0] 16506" xfId="29125" hidden="1" xr:uid="{00000000-0005-0000-0000-0000E6710000}"/>
    <cellStyle name="Currency [0] 16507" xfId="28469" hidden="1" xr:uid="{00000000-0005-0000-0000-0000566F0000}"/>
    <cellStyle name="Currency [0] 16508" xfId="29107" hidden="1" xr:uid="{00000000-0005-0000-0000-0000D4710000}"/>
    <cellStyle name="Currency [0] 16509" xfId="29130" hidden="1" xr:uid="{00000000-0005-0000-0000-0000EB710000}"/>
    <cellStyle name="Currency [0] 1651" xfId="1757" hidden="1" xr:uid="{00000000-0005-0000-0000-0000FE060000}"/>
    <cellStyle name="Currency [0] 16510" xfId="29132" hidden="1" xr:uid="{00000000-0005-0000-0000-0000ED710000}"/>
    <cellStyle name="Currency [0] 16511" xfId="28988" hidden="1" xr:uid="{00000000-0005-0000-0000-00005D710000}"/>
    <cellStyle name="Currency [0] 16512" xfId="29087" hidden="1" xr:uid="{00000000-0005-0000-0000-0000C0710000}"/>
    <cellStyle name="Currency [0] 16513" xfId="29054" hidden="1" xr:uid="{00000000-0005-0000-0000-00009F710000}"/>
    <cellStyle name="Currency [0] 16514" xfId="29072" hidden="1" xr:uid="{00000000-0005-0000-0000-0000B1710000}"/>
    <cellStyle name="Currency [0] 16515" xfId="29069" hidden="1" xr:uid="{00000000-0005-0000-0000-0000AE710000}"/>
    <cellStyle name="Currency [0] 16516" xfId="29136" hidden="1" xr:uid="{00000000-0005-0000-0000-0000F1710000}"/>
    <cellStyle name="Currency [0] 16517" xfId="29021" hidden="1" xr:uid="{00000000-0005-0000-0000-00007E710000}"/>
    <cellStyle name="Currency [0] 16518" xfId="29121" hidden="1" xr:uid="{00000000-0005-0000-0000-0000E2710000}"/>
    <cellStyle name="Currency [0] 16519" xfId="29143" hidden="1" xr:uid="{00000000-0005-0000-0000-0000F8710000}"/>
    <cellStyle name="Currency [0] 1652" xfId="1791" hidden="1" xr:uid="{00000000-0005-0000-0000-000020070000}"/>
    <cellStyle name="Currency [0] 16520" xfId="29145" hidden="1" xr:uid="{00000000-0005-0000-0000-0000FA710000}"/>
    <cellStyle name="Currency [0] 16521" xfId="29073" hidden="1" xr:uid="{00000000-0005-0000-0000-0000B2710000}"/>
    <cellStyle name="Currency [0] 16522" xfId="29105" hidden="1" xr:uid="{00000000-0005-0000-0000-0000D2710000}"/>
    <cellStyle name="Currency [0] 16523" xfId="28448" hidden="1" xr:uid="{00000000-0005-0000-0000-0000416F0000}"/>
    <cellStyle name="Currency [0] 16524" xfId="29091" hidden="1" xr:uid="{00000000-0005-0000-0000-0000C4710000}"/>
    <cellStyle name="Currency [0] 16525" xfId="29088" hidden="1" xr:uid="{00000000-0005-0000-0000-0000C1710000}"/>
    <cellStyle name="Currency [0] 16526" xfId="29149" hidden="1" xr:uid="{00000000-0005-0000-0000-0000FE710000}"/>
    <cellStyle name="Currency [0] 16527" xfId="28984" hidden="1" xr:uid="{00000000-0005-0000-0000-000059710000}"/>
    <cellStyle name="Currency [0] 16528" xfId="29133" hidden="1" xr:uid="{00000000-0005-0000-0000-0000EE710000}"/>
    <cellStyle name="Currency [0] 16529" xfId="29153" hidden="1" xr:uid="{00000000-0005-0000-0000-000002720000}"/>
    <cellStyle name="Currency [0] 1653" xfId="1784" hidden="1" xr:uid="{00000000-0005-0000-0000-000019070000}"/>
    <cellStyle name="Currency [0] 16530" xfId="29155" hidden="1" xr:uid="{00000000-0005-0000-0000-000004720000}"/>
    <cellStyle name="Currency [0] 16531" xfId="29092" hidden="1" xr:uid="{00000000-0005-0000-0000-0000C5710000}"/>
    <cellStyle name="Currency [0] 16532" xfId="29120" hidden="1" xr:uid="{00000000-0005-0000-0000-0000E1710000}"/>
    <cellStyle name="Currency [0] 16533" xfId="29080" hidden="1" xr:uid="{00000000-0005-0000-0000-0000B9710000}"/>
    <cellStyle name="Currency [0] 16534" xfId="29109" hidden="1" xr:uid="{00000000-0005-0000-0000-0000D6710000}"/>
    <cellStyle name="Currency [0] 16535" xfId="29106" hidden="1" xr:uid="{00000000-0005-0000-0000-0000D3710000}"/>
    <cellStyle name="Currency [0] 16536" xfId="29159" hidden="1" xr:uid="{00000000-0005-0000-0000-000008720000}"/>
    <cellStyle name="Currency [0] 16537" xfId="28987" hidden="1" xr:uid="{00000000-0005-0000-0000-00005C710000}"/>
    <cellStyle name="Currency [0] 16538" xfId="29146" hidden="1" xr:uid="{00000000-0005-0000-0000-0000FB710000}"/>
    <cellStyle name="Currency [0] 16539" xfId="29163" hidden="1" xr:uid="{00000000-0005-0000-0000-00000C720000}"/>
    <cellStyle name="Currency [0] 1654" xfId="1794" hidden="1" xr:uid="{00000000-0005-0000-0000-000023070000}"/>
    <cellStyle name="Currency [0] 16540" xfId="29165" hidden="1" xr:uid="{00000000-0005-0000-0000-00000E720000}"/>
    <cellStyle name="Currency [0] 16541" xfId="29046" hidden="1" xr:uid="{00000000-0005-0000-0000-000097710000}"/>
    <cellStyle name="Currency [0] 16542" xfId="29082" hidden="1" xr:uid="{00000000-0005-0000-0000-0000BB710000}"/>
    <cellStyle name="Currency [0] 16543" xfId="29151" hidden="1" xr:uid="{00000000-0005-0000-0000-000000720000}"/>
    <cellStyle name="Currency [0] 16544" xfId="29139" hidden="1" xr:uid="{00000000-0005-0000-0000-0000F4710000}"/>
    <cellStyle name="Currency [0] 16545" xfId="29156" hidden="1" xr:uid="{00000000-0005-0000-0000-000005720000}"/>
    <cellStyle name="Currency [0] 16546" xfId="29167" hidden="1" xr:uid="{00000000-0005-0000-0000-000010720000}"/>
    <cellStyle name="Currency [0] 16547" xfId="29015" hidden="1" xr:uid="{00000000-0005-0000-0000-000078710000}"/>
    <cellStyle name="Currency [0] 16548" xfId="29079" hidden="1" xr:uid="{00000000-0005-0000-0000-0000B8710000}"/>
    <cellStyle name="Currency [0] 16549" xfId="29171" hidden="1" xr:uid="{00000000-0005-0000-0000-000014720000}"/>
    <cellStyle name="Currency [0] 1655" xfId="1798" hidden="1" xr:uid="{00000000-0005-0000-0000-000027070000}"/>
    <cellStyle name="Currency [0] 16550" xfId="29173" hidden="1" xr:uid="{00000000-0005-0000-0000-000016720000}"/>
    <cellStyle name="Currency [0] 16551" xfId="29128" hidden="1" xr:uid="{00000000-0005-0000-0000-0000E9710000}"/>
    <cellStyle name="Currency [0] 16552" xfId="29140" hidden="1" xr:uid="{00000000-0005-0000-0000-0000F5710000}"/>
    <cellStyle name="Currency [0] 16553" xfId="29168" hidden="1" xr:uid="{00000000-0005-0000-0000-000011720000}"/>
    <cellStyle name="Currency [0] 16554" xfId="29141" hidden="1" xr:uid="{00000000-0005-0000-0000-0000F6710000}"/>
    <cellStyle name="Currency [0] 16555" xfId="29174" hidden="1" xr:uid="{00000000-0005-0000-0000-000017720000}"/>
    <cellStyle name="Currency [0] 16556" xfId="29176" hidden="1" xr:uid="{00000000-0005-0000-0000-000019720000}"/>
    <cellStyle name="Currency [0] 16557" xfId="29169" hidden="1" xr:uid="{00000000-0005-0000-0000-000012720000}"/>
    <cellStyle name="Currency [0] 16558" xfId="29115" hidden="1" xr:uid="{00000000-0005-0000-0000-0000DC710000}"/>
    <cellStyle name="Currency [0] 16559" xfId="29178" hidden="1" xr:uid="{00000000-0005-0000-0000-00001B720000}"/>
    <cellStyle name="Currency [0] 1656" xfId="1723" hidden="1" xr:uid="{00000000-0005-0000-0000-0000DC060000}"/>
    <cellStyle name="Currency [0] 16560" xfId="29180" hidden="1" xr:uid="{00000000-0005-0000-0000-00001D720000}"/>
    <cellStyle name="Currency [0] 16561" xfId="28542" hidden="1" xr:uid="{00000000-0005-0000-0000-00009F6F0000}"/>
    <cellStyle name="Currency [0] 16562" xfId="28483" hidden="1" xr:uid="{00000000-0005-0000-0000-0000646F0000}"/>
    <cellStyle name="Currency [0] 16563" xfId="29186" hidden="1" xr:uid="{00000000-0005-0000-0000-000023720000}"/>
    <cellStyle name="Currency [0] 16564" xfId="29192" hidden="1" xr:uid="{00000000-0005-0000-0000-000029720000}"/>
    <cellStyle name="Currency [0] 16565" xfId="29194" hidden="1" xr:uid="{00000000-0005-0000-0000-00002B720000}"/>
    <cellStyle name="Currency [0] 16566" xfId="28473" hidden="1" xr:uid="{00000000-0005-0000-0000-00005A6F0000}"/>
    <cellStyle name="Currency [0] 16567" xfId="29188" hidden="1" xr:uid="{00000000-0005-0000-0000-000025720000}"/>
    <cellStyle name="Currency [0] 16568" xfId="29196" hidden="1" xr:uid="{00000000-0005-0000-0000-00002D720000}"/>
    <cellStyle name="Currency [0] 16569" xfId="29198" hidden="1" xr:uid="{00000000-0005-0000-0000-00002F720000}"/>
    <cellStyle name="Currency [0] 1657" xfId="1755" hidden="1" xr:uid="{00000000-0005-0000-0000-0000FC060000}"/>
    <cellStyle name="Currency [0] 16570" xfId="29187" hidden="1" xr:uid="{00000000-0005-0000-0000-000024720000}"/>
    <cellStyle name="Currency [0] 16571" xfId="28518" hidden="1" xr:uid="{00000000-0005-0000-0000-0000876F0000}"/>
    <cellStyle name="Currency [0] 16572" xfId="29209" hidden="1" xr:uid="{00000000-0005-0000-0000-00003A720000}"/>
    <cellStyle name="Currency [0] 16573" xfId="29218" hidden="1" xr:uid="{00000000-0005-0000-0000-000043720000}"/>
    <cellStyle name="Currency [0] 16574" xfId="29229" hidden="1" xr:uid="{00000000-0005-0000-0000-00004E720000}"/>
    <cellStyle name="Currency [0] 16575" xfId="29235" hidden="1" xr:uid="{00000000-0005-0000-0000-000054720000}"/>
    <cellStyle name="Currency [0] 16576" xfId="29207" hidden="1" xr:uid="{00000000-0005-0000-0000-000038720000}"/>
    <cellStyle name="Currency [0] 16577" xfId="29225" hidden="1" xr:uid="{00000000-0005-0000-0000-00004A720000}"/>
    <cellStyle name="Currency [0] 16578" xfId="29247" hidden="1" xr:uid="{00000000-0005-0000-0000-000060720000}"/>
    <cellStyle name="Currency [0] 16579" xfId="29249" hidden="1" xr:uid="{00000000-0005-0000-0000-000062720000}"/>
    <cellStyle name="Currency [0] 1658" xfId="1801" hidden="1" xr:uid="{00000000-0005-0000-0000-00002A070000}"/>
    <cellStyle name="Currency [0] 16580" xfId="29183" hidden="1" xr:uid="{00000000-0005-0000-0000-000020720000}"/>
    <cellStyle name="Currency [0] 16581" xfId="28472" hidden="1" xr:uid="{00000000-0005-0000-0000-0000596F0000}"/>
    <cellStyle name="Currency [0] 16582" xfId="29221" hidden="1" xr:uid="{00000000-0005-0000-0000-000046720000}"/>
    <cellStyle name="Currency [0] 16583" xfId="28451" hidden="1" xr:uid="{00000000-0005-0000-0000-0000446F0000}"/>
    <cellStyle name="Currency [0] 16584" xfId="29210" hidden="1" xr:uid="{00000000-0005-0000-0000-00003B720000}"/>
    <cellStyle name="Currency [0] 16585" xfId="29254" hidden="1" xr:uid="{00000000-0005-0000-0000-000067720000}"/>
    <cellStyle name="Currency [0] 16586" xfId="29222" hidden="1" xr:uid="{00000000-0005-0000-0000-000047720000}"/>
    <cellStyle name="Currency [0] 16587" xfId="29230" hidden="1" xr:uid="{00000000-0005-0000-0000-00004F720000}"/>
    <cellStyle name="Currency [0] 16588" xfId="29266" hidden="1" xr:uid="{00000000-0005-0000-0000-000073720000}"/>
    <cellStyle name="Currency [0] 16589" xfId="29268" hidden="1" xr:uid="{00000000-0005-0000-0000-000075720000}"/>
    <cellStyle name="Currency [0] 1659" xfId="1802" hidden="1" xr:uid="{00000000-0005-0000-0000-00002B070000}"/>
    <cellStyle name="Currency [0] 16590" xfId="29224" hidden="1" xr:uid="{00000000-0005-0000-0000-000049720000}"/>
    <cellStyle name="Currency [0] 16591" xfId="29237" hidden="1" xr:uid="{00000000-0005-0000-0000-000056720000}"/>
    <cellStyle name="Currency [0] 16592" xfId="29242" hidden="1" xr:uid="{00000000-0005-0000-0000-00005B720000}"/>
    <cellStyle name="Currency [0] 16593" xfId="29236" hidden="1" xr:uid="{00000000-0005-0000-0000-000055720000}"/>
    <cellStyle name="Currency [0] 16594" xfId="29284" hidden="1" xr:uid="{00000000-0005-0000-0000-000085720000}"/>
    <cellStyle name="Currency [0] 16595" xfId="29292" hidden="1" xr:uid="{00000000-0005-0000-0000-00008D720000}"/>
    <cellStyle name="Currency [0] 16596" xfId="29220" hidden="1" xr:uid="{00000000-0005-0000-0000-000045720000}"/>
    <cellStyle name="Currency [0] 16597" xfId="29278" hidden="1" xr:uid="{00000000-0005-0000-0000-00007F720000}"/>
    <cellStyle name="Currency [0] 16598" xfId="29301" hidden="1" xr:uid="{00000000-0005-0000-0000-000096720000}"/>
    <cellStyle name="Currency [0] 16599" xfId="29303" hidden="1" xr:uid="{00000000-0005-0000-0000-000098720000}"/>
    <cellStyle name="Currency [0] 166" xfId="263" hidden="1" xr:uid="{00000000-0005-0000-0000-000028010000}"/>
    <cellStyle name="Currency [0] 1660" xfId="1779" hidden="1" xr:uid="{00000000-0005-0000-0000-000014070000}"/>
    <cellStyle name="Currency [0] 16600" xfId="29203" hidden="1" xr:uid="{00000000-0005-0000-0000-000034720000}"/>
    <cellStyle name="Currency [0] 16601" xfId="29213" hidden="1" xr:uid="{00000000-0005-0000-0000-00003E720000}"/>
    <cellStyle name="Currency [0] 16602" xfId="29275" hidden="1" xr:uid="{00000000-0005-0000-0000-00007C720000}"/>
    <cellStyle name="Currency [0] 16603" xfId="29240" hidden="1" xr:uid="{00000000-0005-0000-0000-000059720000}"/>
    <cellStyle name="Currency [0] 16604" xfId="29190" hidden="1" xr:uid="{00000000-0005-0000-0000-000027720000}"/>
    <cellStyle name="Currency [0] 16605" xfId="29311" hidden="1" xr:uid="{00000000-0005-0000-0000-0000A0720000}"/>
    <cellStyle name="Currency [0] 16606" xfId="29276" hidden="1" xr:uid="{00000000-0005-0000-0000-00007D720000}"/>
    <cellStyle name="Currency [0] 16607" xfId="29287" hidden="1" xr:uid="{00000000-0005-0000-0000-000088720000}"/>
    <cellStyle name="Currency [0] 16608" xfId="29319" hidden="1" xr:uid="{00000000-0005-0000-0000-0000A8720000}"/>
    <cellStyle name="Currency [0] 16609" xfId="29321" hidden="1" xr:uid="{00000000-0005-0000-0000-0000AA720000}"/>
    <cellStyle name="Currency [0] 1661" xfId="1785" hidden="1" xr:uid="{00000000-0005-0000-0000-00001A070000}"/>
    <cellStyle name="Currency [0] 16610" xfId="29273" hidden="1" xr:uid="{00000000-0005-0000-0000-00007A720000}"/>
    <cellStyle name="Currency [0] 16611" xfId="29272" hidden="1" xr:uid="{00000000-0005-0000-0000-000079720000}"/>
    <cellStyle name="Currency [0] 16612" xfId="29262" hidden="1" xr:uid="{00000000-0005-0000-0000-00006F720000}"/>
    <cellStyle name="Currency [0] 16613" xfId="29258" hidden="1" xr:uid="{00000000-0005-0000-0000-00006B720000}"/>
    <cellStyle name="Currency [0] 16614" xfId="29260" hidden="1" xr:uid="{00000000-0005-0000-0000-00006D720000}"/>
    <cellStyle name="Currency [0] 16615" xfId="29328" hidden="1" xr:uid="{00000000-0005-0000-0000-0000B1720000}"/>
    <cellStyle name="Currency [0] 16616" xfId="28487" hidden="1" xr:uid="{00000000-0005-0000-0000-0000686F0000}"/>
    <cellStyle name="Currency [0] 16617" xfId="29306" hidden="1" xr:uid="{00000000-0005-0000-0000-00009B720000}"/>
    <cellStyle name="Currency [0] 16618" xfId="29334" hidden="1" xr:uid="{00000000-0005-0000-0000-0000B7720000}"/>
    <cellStyle name="Currency [0] 16619" xfId="29336" hidden="1" xr:uid="{00000000-0005-0000-0000-0000B9720000}"/>
    <cellStyle name="Currency [0] 1662" xfId="1799" hidden="1" xr:uid="{00000000-0005-0000-0000-000028070000}"/>
    <cellStyle name="Currency [0] 16620" xfId="29211" hidden="1" xr:uid="{00000000-0005-0000-0000-00003C720000}"/>
    <cellStyle name="Currency [0] 16621" xfId="29285" hidden="1" xr:uid="{00000000-0005-0000-0000-000086720000}"/>
    <cellStyle name="Currency [0] 16622" xfId="29241" hidden="1" xr:uid="{00000000-0005-0000-0000-00005A720000}"/>
    <cellStyle name="Currency [0] 16623" xfId="29277" hidden="1" xr:uid="{00000000-0005-0000-0000-00007E720000}"/>
    <cellStyle name="Currency [0] 16624" xfId="29281" hidden="1" xr:uid="{00000000-0005-0000-0000-000082720000}"/>
    <cellStyle name="Currency [0] 16625" xfId="29342" hidden="1" xr:uid="{00000000-0005-0000-0000-0000BF720000}"/>
    <cellStyle name="Currency [0] 16626" xfId="28500" hidden="1" xr:uid="{00000000-0005-0000-0000-0000756F0000}"/>
    <cellStyle name="Currency [0] 16627" xfId="29324" hidden="1" xr:uid="{00000000-0005-0000-0000-0000AD720000}"/>
    <cellStyle name="Currency [0] 16628" xfId="29347" hidden="1" xr:uid="{00000000-0005-0000-0000-0000C4720000}"/>
    <cellStyle name="Currency [0] 16629" xfId="29349" hidden="1" xr:uid="{00000000-0005-0000-0000-0000C6720000}"/>
    <cellStyle name="Currency [0] 1663" xfId="1786" hidden="1" xr:uid="{00000000-0005-0000-0000-00001B070000}"/>
    <cellStyle name="Currency [0] 16630" xfId="29205" hidden="1" xr:uid="{00000000-0005-0000-0000-000036720000}"/>
    <cellStyle name="Currency [0] 16631" xfId="29304" hidden="1" xr:uid="{00000000-0005-0000-0000-000099720000}"/>
    <cellStyle name="Currency [0] 16632" xfId="29271" hidden="1" xr:uid="{00000000-0005-0000-0000-000078720000}"/>
    <cellStyle name="Currency [0] 16633" xfId="29289" hidden="1" xr:uid="{00000000-0005-0000-0000-00008A720000}"/>
    <cellStyle name="Currency [0] 16634" xfId="29286" hidden="1" xr:uid="{00000000-0005-0000-0000-000087720000}"/>
    <cellStyle name="Currency [0] 16635" xfId="29353" hidden="1" xr:uid="{00000000-0005-0000-0000-0000CA720000}"/>
    <cellStyle name="Currency [0] 16636" xfId="29238" hidden="1" xr:uid="{00000000-0005-0000-0000-000057720000}"/>
    <cellStyle name="Currency [0] 16637" xfId="29338" hidden="1" xr:uid="{00000000-0005-0000-0000-0000BB720000}"/>
    <cellStyle name="Currency [0] 16638" xfId="29360" hidden="1" xr:uid="{00000000-0005-0000-0000-0000D1720000}"/>
    <cellStyle name="Currency [0] 16639" xfId="29362" hidden="1" xr:uid="{00000000-0005-0000-0000-0000D3720000}"/>
    <cellStyle name="Currency [0] 1664" xfId="1803" hidden="1" xr:uid="{00000000-0005-0000-0000-00002C070000}"/>
    <cellStyle name="Currency [0] 16640" xfId="29290" hidden="1" xr:uid="{00000000-0005-0000-0000-00008B720000}"/>
    <cellStyle name="Currency [0] 16641" xfId="29322" hidden="1" xr:uid="{00000000-0005-0000-0000-0000AB720000}"/>
    <cellStyle name="Currency [0] 16642" xfId="28452" hidden="1" xr:uid="{00000000-0005-0000-0000-0000456F0000}"/>
    <cellStyle name="Currency [0] 16643" xfId="29308" hidden="1" xr:uid="{00000000-0005-0000-0000-00009D720000}"/>
    <cellStyle name="Currency [0] 16644" xfId="29305" hidden="1" xr:uid="{00000000-0005-0000-0000-00009A720000}"/>
    <cellStyle name="Currency [0] 16645" xfId="29366" hidden="1" xr:uid="{00000000-0005-0000-0000-0000D7720000}"/>
    <cellStyle name="Currency [0] 16646" xfId="29201" hidden="1" xr:uid="{00000000-0005-0000-0000-000032720000}"/>
    <cellStyle name="Currency [0] 16647" xfId="29350" hidden="1" xr:uid="{00000000-0005-0000-0000-0000C7720000}"/>
    <cellStyle name="Currency [0] 16648" xfId="29370" hidden="1" xr:uid="{00000000-0005-0000-0000-0000DB720000}"/>
    <cellStyle name="Currency [0] 16649" xfId="29372" hidden="1" xr:uid="{00000000-0005-0000-0000-0000DD720000}"/>
    <cellStyle name="Currency [0] 1665" xfId="1804" hidden="1" xr:uid="{00000000-0005-0000-0000-00002D070000}"/>
    <cellStyle name="Currency [0] 16650" xfId="29309" hidden="1" xr:uid="{00000000-0005-0000-0000-00009E720000}"/>
    <cellStyle name="Currency [0] 16651" xfId="29337" hidden="1" xr:uid="{00000000-0005-0000-0000-0000BA720000}"/>
    <cellStyle name="Currency [0] 16652" xfId="29297" hidden="1" xr:uid="{00000000-0005-0000-0000-000092720000}"/>
    <cellStyle name="Currency [0] 16653" xfId="29326" hidden="1" xr:uid="{00000000-0005-0000-0000-0000AF720000}"/>
    <cellStyle name="Currency [0] 16654" xfId="29323" hidden="1" xr:uid="{00000000-0005-0000-0000-0000AC720000}"/>
    <cellStyle name="Currency [0] 16655" xfId="29376" hidden="1" xr:uid="{00000000-0005-0000-0000-0000E1720000}"/>
    <cellStyle name="Currency [0] 16656" xfId="29204" hidden="1" xr:uid="{00000000-0005-0000-0000-000035720000}"/>
    <cellStyle name="Currency [0] 16657" xfId="29363" hidden="1" xr:uid="{00000000-0005-0000-0000-0000D4720000}"/>
    <cellStyle name="Currency [0] 16658" xfId="29380" hidden="1" xr:uid="{00000000-0005-0000-0000-0000E5720000}"/>
    <cellStyle name="Currency [0] 16659" xfId="29382" hidden="1" xr:uid="{00000000-0005-0000-0000-0000E7720000}"/>
    <cellStyle name="Currency [0] 1666" xfId="1800" hidden="1" xr:uid="{00000000-0005-0000-0000-000029070000}"/>
    <cellStyle name="Currency [0] 16660" xfId="29263" hidden="1" xr:uid="{00000000-0005-0000-0000-000070720000}"/>
    <cellStyle name="Currency [0] 16661" xfId="29299" hidden="1" xr:uid="{00000000-0005-0000-0000-000094720000}"/>
    <cellStyle name="Currency [0] 16662" xfId="29368" hidden="1" xr:uid="{00000000-0005-0000-0000-0000D9720000}"/>
    <cellStyle name="Currency [0] 16663" xfId="29356" hidden="1" xr:uid="{00000000-0005-0000-0000-0000CD720000}"/>
    <cellStyle name="Currency [0] 16664" xfId="29373" hidden="1" xr:uid="{00000000-0005-0000-0000-0000DE720000}"/>
    <cellStyle name="Currency [0] 16665" xfId="29384" hidden="1" xr:uid="{00000000-0005-0000-0000-0000E9720000}"/>
    <cellStyle name="Currency [0] 16666" xfId="29232" hidden="1" xr:uid="{00000000-0005-0000-0000-000051720000}"/>
    <cellStyle name="Currency [0] 16667" xfId="29296" hidden="1" xr:uid="{00000000-0005-0000-0000-000091720000}"/>
    <cellStyle name="Currency [0] 16668" xfId="29388" hidden="1" xr:uid="{00000000-0005-0000-0000-0000ED720000}"/>
    <cellStyle name="Currency [0] 16669" xfId="29390" hidden="1" xr:uid="{00000000-0005-0000-0000-0000EF720000}"/>
    <cellStyle name="Currency [0] 1667" xfId="1773" hidden="1" xr:uid="{00000000-0005-0000-0000-00000E070000}"/>
    <cellStyle name="Currency [0] 16670" xfId="29345" hidden="1" xr:uid="{00000000-0005-0000-0000-0000C2720000}"/>
    <cellStyle name="Currency [0] 16671" xfId="29357" hidden="1" xr:uid="{00000000-0005-0000-0000-0000CE720000}"/>
    <cellStyle name="Currency [0] 16672" xfId="29385" hidden="1" xr:uid="{00000000-0005-0000-0000-0000EA720000}"/>
    <cellStyle name="Currency [0] 16673" xfId="29358" hidden="1" xr:uid="{00000000-0005-0000-0000-0000CF720000}"/>
    <cellStyle name="Currency [0] 16674" xfId="29391" hidden="1" xr:uid="{00000000-0005-0000-0000-0000F0720000}"/>
    <cellStyle name="Currency [0] 16675" xfId="29393" hidden="1" xr:uid="{00000000-0005-0000-0000-0000F2720000}"/>
    <cellStyle name="Currency [0] 16676" xfId="29386" hidden="1" xr:uid="{00000000-0005-0000-0000-0000EB720000}"/>
    <cellStyle name="Currency [0] 16677" xfId="29332" hidden="1" xr:uid="{00000000-0005-0000-0000-0000B5720000}"/>
    <cellStyle name="Currency [0] 16678" xfId="29395" hidden="1" xr:uid="{00000000-0005-0000-0000-0000F4720000}"/>
    <cellStyle name="Currency [0] 16679" xfId="29397" hidden="1" xr:uid="{00000000-0005-0000-0000-0000F6720000}"/>
    <cellStyle name="Currency [0] 1668" xfId="1805" hidden="1" xr:uid="{00000000-0005-0000-0000-00002E070000}"/>
    <cellStyle name="Currency [0] 16680" xfId="14715" hidden="1" xr:uid="{00000000-0005-0000-0000-00009C390000}"/>
    <cellStyle name="Currency [0] 16681" xfId="29399" hidden="1" xr:uid="{00000000-0005-0000-0000-0000F8720000}"/>
    <cellStyle name="Currency [0] 16682" xfId="29401" hidden="1" xr:uid="{00000000-0005-0000-0000-0000FA720000}"/>
    <cellStyle name="Currency [0] 16683" xfId="29403" hidden="1" xr:uid="{00000000-0005-0000-0000-0000FC720000}"/>
    <cellStyle name="Currency [0] 16684" xfId="29405" hidden="1" xr:uid="{00000000-0005-0000-0000-0000FE720000}"/>
    <cellStyle name="Currency [0] 16685" xfId="29407" hidden="1" xr:uid="{00000000-0005-0000-0000-000000730000}"/>
    <cellStyle name="Currency [0] 1669" xfId="1806" hidden="1" xr:uid="{00000000-0005-0000-0000-00002F070000}"/>
    <cellStyle name="Currency [0] 167" xfId="270" hidden="1" xr:uid="{00000000-0005-0000-0000-00002F010000}"/>
    <cellStyle name="Currency [0] 1670" xfId="1483" hidden="1" xr:uid="{00000000-0005-0000-0000-0000EC050000}"/>
    <cellStyle name="Currency [0] 1671" xfId="1459" hidden="1" xr:uid="{00000000-0005-0000-0000-0000D4050000}"/>
    <cellStyle name="Currency [0] 1672" xfId="1808" hidden="1" xr:uid="{00000000-0005-0000-0000-000031070000}"/>
    <cellStyle name="Currency [0] 1673" xfId="1812" hidden="1" xr:uid="{00000000-0005-0000-0000-000035070000}"/>
    <cellStyle name="Currency [0] 1674" xfId="1813" hidden="1" xr:uid="{00000000-0005-0000-0000-000036070000}"/>
    <cellStyle name="Currency [0] 1675" xfId="1454" hidden="1" xr:uid="{00000000-0005-0000-0000-0000CF050000}"/>
    <cellStyle name="Currency [0] 1676" xfId="1810" hidden="1" xr:uid="{00000000-0005-0000-0000-000033070000}"/>
    <cellStyle name="Currency [0] 1677" xfId="1814" hidden="1" xr:uid="{00000000-0005-0000-0000-000037070000}"/>
    <cellStyle name="Currency [0] 1678" xfId="1815" hidden="1" xr:uid="{00000000-0005-0000-0000-000038070000}"/>
    <cellStyle name="Currency [0] 1679" xfId="1809" hidden="1" xr:uid="{00000000-0005-0000-0000-000032070000}"/>
    <cellStyle name="Currency [0] 168" xfId="285" hidden="1" xr:uid="{00000000-0005-0000-0000-00003E010000}"/>
    <cellStyle name="Currency [0] 1680" xfId="1471" hidden="1" xr:uid="{00000000-0005-0000-0000-0000E0050000}"/>
    <cellStyle name="Currency [0] 1681" xfId="1821" hidden="1" xr:uid="{00000000-0005-0000-0000-00003E070000}"/>
    <cellStyle name="Currency [0] 1682" xfId="1825" hidden="1" xr:uid="{00000000-0005-0000-0000-000042070000}"/>
    <cellStyle name="Currency [0] 1683" xfId="1831" hidden="1" xr:uid="{00000000-0005-0000-0000-000048070000}"/>
    <cellStyle name="Currency [0] 1684" xfId="1834" hidden="1" xr:uid="{00000000-0005-0000-0000-00004B070000}"/>
    <cellStyle name="Currency [0] 1685" xfId="1820" hidden="1" xr:uid="{00000000-0005-0000-0000-00003D070000}"/>
    <cellStyle name="Currency [0] 1686" xfId="1830" hidden="1" xr:uid="{00000000-0005-0000-0000-000047070000}"/>
    <cellStyle name="Currency [0] 1687" xfId="1841" hidden="1" xr:uid="{00000000-0005-0000-0000-000052070000}"/>
    <cellStyle name="Currency [0] 1688" xfId="1842" hidden="1" xr:uid="{00000000-0005-0000-0000-000053070000}"/>
    <cellStyle name="Currency [0] 1689" xfId="1807" hidden="1" xr:uid="{00000000-0005-0000-0000-000030070000}"/>
    <cellStyle name="Currency [0] 169" xfId="286" hidden="1" xr:uid="{00000000-0005-0000-0000-00003F010000}"/>
    <cellStyle name="Currency [0] 1690" xfId="1453" hidden="1" xr:uid="{00000000-0005-0000-0000-0000CE050000}"/>
    <cellStyle name="Currency [0] 1691" xfId="1827" hidden="1" xr:uid="{00000000-0005-0000-0000-000044070000}"/>
    <cellStyle name="Currency [0] 1692" xfId="1443" hidden="1" xr:uid="{00000000-0005-0000-0000-0000C4050000}"/>
    <cellStyle name="Currency [0] 1693" xfId="1822" hidden="1" xr:uid="{00000000-0005-0000-0000-00003F070000}"/>
    <cellStyle name="Currency [0] 1694" xfId="1843" hidden="1" xr:uid="{00000000-0005-0000-0000-000054070000}"/>
    <cellStyle name="Currency [0] 1695" xfId="1828" hidden="1" xr:uid="{00000000-0005-0000-0000-000045070000}"/>
    <cellStyle name="Currency [0] 1696" xfId="1832" hidden="1" xr:uid="{00000000-0005-0000-0000-000049070000}"/>
    <cellStyle name="Currency [0] 1697" xfId="1848" hidden="1" xr:uid="{00000000-0005-0000-0000-000059070000}"/>
    <cellStyle name="Currency [0] 1698" xfId="1849" hidden="1" xr:uid="{00000000-0005-0000-0000-00005A070000}"/>
    <cellStyle name="Currency [0] 1699" xfId="1829" hidden="1" xr:uid="{00000000-0005-0000-0000-000046070000}"/>
    <cellStyle name="Currency [0] 17" xfId="43" hidden="1" xr:uid="{00000000-0005-0000-0000-00004B000000}"/>
    <cellStyle name="Currency [0] 170" xfId="261" hidden="1" xr:uid="{00000000-0005-0000-0000-000026010000}"/>
    <cellStyle name="Currency [0] 1700" xfId="1836" hidden="1" xr:uid="{00000000-0005-0000-0000-00004D070000}"/>
    <cellStyle name="Currency [0] 1701" xfId="1840" hidden="1" xr:uid="{00000000-0005-0000-0000-000051070000}"/>
    <cellStyle name="Currency [0] 1702" xfId="1835" hidden="1" xr:uid="{00000000-0005-0000-0000-00004C070000}"/>
    <cellStyle name="Currency [0] 1703" xfId="1858" hidden="1" xr:uid="{00000000-0005-0000-0000-000063070000}"/>
    <cellStyle name="Currency [0] 1704" xfId="1864" hidden="1" xr:uid="{00000000-0005-0000-0000-000069070000}"/>
    <cellStyle name="Currency [0] 1705" xfId="1826" hidden="1" xr:uid="{00000000-0005-0000-0000-000043070000}"/>
    <cellStyle name="Currency [0] 1706" xfId="1856" hidden="1" xr:uid="{00000000-0005-0000-0000-000061070000}"/>
    <cellStyle name="Currency [0] 1707" xfId="1868" hidden="1" xr:uid="{00000000-0005-0000-0000-00006D070000}"/>
    <cellStyle name="Currency [0] 1708" xfId="1869" hidden="1" xr:uid="{00000000-0005-0000-0000-00006E070000}"/>
    <cellStyle name="Currency [0] 1709" xfId="1817" hidden="1" xr:uid="{00000000-0005-0000-0000-00003A070000}"/>
    <cellStyle name="Currency [0] 171" xfId="260" hidden="1" xr:uid="{00000000-0005-0000-0000-000025010000}"/>
    <cellStyle name="Currency [0] 1710" xfId="1824" hidden="1" xr:uid="{00000000-0005-0000-0000-000041070000}"/>
    <cellStyle name="Currency [0] 1711" xfId="1853" hidden="1" xr:uid="{00000000-0005-0000-0000-00005E070000}"/>
    <cellStyle name="Currency [0] 1712" xfId="1838" hidden="1" xr:uid="{00000000-0005-0000-0000-00004F070000}"/>
    <cellStyle name="Currency [0] 1713" xfId="1811" hidden="1" xr:uid="{00000000-0005-0000-0000-000034070000}"/>
    <cellStyle name="Currency [0] 1714" xfId="1875" hidden="1" xr:uid="{00000000-0005-0000-0000-000074070000}"/>
    <cellStyle name="Currency [0] 1715" xfId="1854" hidden="1" xr:uid="{00000000-0005-0000-0000-00005F070000}"/>
    <cellStyle name="Currency [0] 1716" xfId="1861" hidden="1" xr:uid="{00000000-0005-0000-0000-000066070000}"/>
    <cellStyle name="Currency [0] 1717" xfId="1876" hidden="1" xr:uid="{00000000-0005-0000-0000-000075070000}"/>
    <cellStyle name="Currency [0] 1718" xfId="1877" hidden="1" xr:uid="{00000000-0005-0000-0000-000076070000}"/>
    <cellStyle name="Currency [0] 1719" xfId="1852" hidden="1" xr:uid="{00000000-0005-0000-0000-00005D070000}"/>
    <cellStyle name="Currency [0] 172" xfId="255" hidden="1" xr:uid="{00000000-0005-0000-0000-000020010000}"/>
    <cellStyle name="Currency [0] 1720" xfId="1851" hidden="1" xr:uid="{00000000-0005-0000-0000-00005C070000}"/>
    <cellStyle name="Currency [0] 1721" xfId="1846" hidden="1" xr:uid="{00000000-0005-0000-0000-000057070000}"/>
    <cellStyle name="Currency [0] 1722" xfId="1844" hidden="1" xr:uid="{00000000-0005-0000-0000-000055070000}"/>
    <cellStyle name="Currency [0] 1723" xfId="1845" hidden="1" xr:uid="{00000000-0005-0000-0000-000056070000}"/>
    <cellStyle name="Currency [0] 1724" xfId="1882" hidden="1" xr:uid="{00000000-0005-0000-0000-00007B070000}"/>
    <cellStyle name="Currency [0] 1725" xfId="1461" hidden="1" xr:uid="{00000000-0005-0000-0000-0000D6050000}"/>
    <cellStyle name="Currency [0] 1726" xfId="1872" hidden="1" xr:uid="{00000000-0005-0000-0000-000071070000}"/>
    <cellStyle name="Currency [0] 1727" xfId="1884" hidden="1" xr:uid="{00000000-0005-0000-0000-00007D070000}"/>
    <cellStyle name="Currency [0] 1728" xfId="1885" hidden="1" xr:uid="{00000000-0005-0000-0000-00007E070000}"/>
    <cellStyle name="Currency [0] 1729" xfId="1823" hidden="1" xr:uid="{00000000-0005-0000-0000-000040070000}"/>
    <cellStyle name="Currency [0] 173" xfId="253" hidden="1" xr:uid="{00000000-0005-0000-0000-00001E010000}"/>
    <cellStyle name="Currency [0] 1730" xfId="1859" hidden="1" xr:uid="{00000000-0005-0000-0000-000064070000}"/>
    <cellStyle name="Currency [0] 1731" xfId="1839" hidden="1" xr:uid="{00000000-0005-0000-0000-000050070000}"/>
    <cellStyle name="Currency [0] 1732" xfId="1855" hidden="1" xr:uid="{00000000-0005-0000-0000-000060070000}"/>
    <cellStyle name="Currency [0] 1733" xfId="1857" hidden="1" xr:uid="{00000000-0005-0000-0000-000062070000}"/>
    <cellStyle name="Currency [0] 1734" xfId="1888" hidden="1" xr:uid="{00000000-0005-0000-0000-000081070000}"/>
    <cellStyle name="Currency [0] 1735" xfId="1464" hidden="1" xr:uid="{00000000-0005-0000-0000-0000D9050000}"/>
    <cellStyle name="Currency [0] 1736" xfId="1880" hidden="1" xr:uid="{00000000-0005-0000-0000-000079070000}"/>
    <cellStyle name="Currency [0] 1737" xfId="1890" hidden="1" xr:uid="{00000000-0005-0000-0000-000083070000}"/>
    <cellStyle name="Currency [0] 1738" xfId="1891" hidden="1" xr:uid="{00000000-0005-0000-0000-000084070000}"/>
    <cellStyle name="Currency [0] 1739" xfId="1819" hidden="1" xr:uid="{00000000-0005-0000-0000-00003C070000}"/>
    <cellStyle name="Currency [0] 174" xfId="254" hidden="1" xr:uid="{00000000-0005-0000-0000-00001F010000}"/>
    <cellStyle name="Currency [0] 1740" xfId="1870" hidden="1" xr:uid="{00000000-0005-0000-0000-00006F070000}"/>
    <cellStyle name="Currency [0] 1741" xfId="1850" hidden="1" xr:uid="{00000000-0005-0000-0000-00005B070000}"/>
    <cellStyle name="Currency [0] 1742" xfId="1862" hidden="1" xr:uid="{00000000-0005-0000-0000-000067070000}"/>
    <cellStyle name="Currency [0] 1743" xfId="1860" hidden="1" xr:uid="{00000000-0005-0000-0000-000065070000}"/>
    <cellStyle name="Currency [0] 1744" xfId="1893" hidden="1" xr:uid="{00000000-0005-0000-0000-000086070000}"/>
    <cellStyle name="Currency [0] 1745" xfId="1837" hidden="1" xr:uid="{00000000-0005-0000-0000-00004E070000}"/>
    <cellStyle name="Currency [0] 1746" xfId="1887" hidden="1" xr:uid="{00000000-0005-0000-0000-000080070000}"/>
    <cellStyle name="Currency [0] 1747" xfId="1897" hidden="1" xr:uid="{00000000-0005-0000-0000-00008A070000}"/>
    <cellStyle name="Currency [0] 1748" xfId="1898" hidden="1" xr:uid="{00000000-0005-0000-0000-00008B070000}"/>
    <cellStyle name="Currency [0] 1749" xfId="1863" hidden="1" xr:uid="{00000000-0005-0000-0000-000068070000}"/>
    <cellStyle name="Currency [0] 175" xfId="291" hidden="1" xr:uid="{00000000-0005-0000-0000-000044010000}"/>
    <cellStyle name="Currency [0] 1750" xfId="1878" hidden="1" xr:uid="{00000000-0005-0000-0000-000077070000}"/>
    <cellStyle name="Currency [0] 1751" xfId="1444" hidden="1" xr:uid="{00000000-0005-0000-0000-0000C5050000}"/>
    <cellStyle name="Currency [0] 1752" xfId="1873" hidden="1" xr:uid="{00000000-0005-0000-0000-000072070000}"/>
    <cellStyle name="Currency [0] 1753" xfId="1871" hidden="1" xr:uid="{00000000-0005-0000-0000-000070070000}"/>
    <cellStyle name="Currency [0] 1754" xfId="1900" hidden="1" xr:uid="{00000000-0005-0000-0000-00008D070000}"/>
    <cellStyle name="Currency [0] 1755" xfId="1816" hidden="1" xr:uid="{00000000-0005-0000-0000-000039070000}"/>
    <cellStyle name="Currency [0] 1756" xfId="1892" hidden="1" xr:uid="{00000000-0005-0000-0000-000085070000}"/>
    <cellStyle name="Currency [0] 1757" xfId="1902" hidden="1" xr:uid="{00000000-0005-0000-0000-00008F070000}"/>
    <cellStyle name="Currency [0] 1758" xfId="1903" hidden="1" xr:uid="{00000000-0005-0000-0000-000090070000}"/>
    <cellStyle name="Currency [0] 1759" xfId="1874" hidden="1" xr:uid="{00000000-0005-0000-0000-000073070000}"/>
    <cellStyle name="Currency [0] 176" xfId="208" hidden="1" xr:uid="{00000000-0005-0000-0000-0000F1000000}"/>
    <cellStyle name="Currency [0] 1760" xfId="1886" hidden="1" xr:uid="{00000000-0005-0000-0000-00007F070000}"/>
    <cellStyle name="Currency [0] 1761" xfId="1866" hidden="1" xr:uid="{00000000-0005-0000-0000-00006B070000}"/>
    <cellStyle name="Currency [0] 1762" xfId="1881" hidden="1" xr:uid="{00000000-0005-0000-0000-00007A070000}"/>
    <cellStyle name="Currency [0] 1763" xfId="1879" hidden="1" xr:uid="{00000000-0005-0000-0000-000078070000}"/>
    <cellStyle name="Currency [0] 1764" xfId="1905" hidden="1" xr:uid="{00000000-0005-0000-0000-000092070000}"/>
    <cellStyle name="Currency [0] 1765" xfId="1818" hidden="1" xr:uid="{00000000-0005-0000-0000-00003B070000}"/>
    <cellStyle name="Currency [0] 1766" xfId="1899" hidden="1" xr:uid="{00000000-0005-0000-0000-00008C070000}"/>
    <cellStyle name="Currency [0] 1767" xfId="1906" hidden="1" xr:uid="{00000000-0005-0000-0000-000093070000}"/>
    <cellStyle name="Currency [0] 1768" xfId="1907" hidden="1" xr:uid="{00000000-0005-0000-0000-000094070000}"/>
    <cellStyle name="Currency [0] 1769" xfId="1847" hidden="1" xr:uid="{00000000-0005-0000-0000-000058070000}"/>
    <cellStyle name="Currency [0] 177" xfId="281" hidden="1" xr:uid="{00000000-0005-0000-0000-00003A010000}"/>
    <cellStyle name="Currency [0] 1770" xfId="1867" hidden="1" xr:uid="{00000000-0005-0000-0000-00006C070000}"/>
    <cellStyle name="Currency [0] 1771" xfId="1901" hidden="1" xr:uid="{00000000-0005-0000-0000-00008E070000}"/>
    <cellStyle name="Currency [0] 1772" xfId="1894" hidden="1" xr:uid="{00000000-0005-0000-0000-000087070000}"/>
    <cellStyle name="Currency [0] 1773" xfId="1904" hidden="1" xr:uid="{00000000-0005-0000-0000-000091070000}"/>
    <cellStyle name="Currency [0] 1774" xfId="1908" hidden="1" xr:uid="{00000000-0005-0000-0000-000095070000}"/>
    <cellStyle name="Currency [0] 1775" xfId="1833" hidden="1" xr:uid="{00000000-0005-0000-0000-00004A070000}"/>
    <cellStyle name="Currency [0] 1776" xfId="1865" hidden="1" xr:uid="{00000000-0005-0000-0000-00006A070000}"/>
    <cellStyle name="Currency [0] 1777" xfId="1911" hidden="1" xr:uid="{00000000-0005-0000-0000-000098070000}"/>
    <cellStyle name="Currency [0] 1778" xfId="1912" hidden="1" xr:uid="{00000000-0005-0000-0000-000099070000}"/>
    <cellStyle name="Currency [0] 1779" xfId="1889" hidden="1" xr:uid="{00000000-0005-0000-0000-000082070000}"/>
    <cellStyle name="Currency [0] 178" xfId="293" hidden="1" xr:uid="{00000000-0005-0000-0000-000046010000}"/>
    <cellStyle name="Currency [0] 1780" xfId="1895" hidden="1" xr:uid="{00000000-0005-0000-0000-000088070000}"/>
    <cellStyle name="Currency [0] 1781" xfId="1909" hidden="1" xr:uid="{00000000-0005-0000-0000-000096070000}"/>
    <cellStyle name="Currency [0] 1782" xfId="1896" hidden="1" xr:uid="{00000000-0005-0000-0000-000089070000}"/>
    <cellStyle name="Currency [0] 1783" xfId="1913" hidden="1" xr:uid="{00000000-0005-0000-0000-00009A070000}"/>
    <cellStyle name="Currency [0] 1784" xfId="1914" hidden="1" xr:uid="{00000000-0005-0000-0000-00009B070000}"/>
    <cellStyle name="Currency [0] 1785" xfId="1910" hidden="1" xr:uid="{00000000-0005-0000-0000-000097070000}"/>
    <cellStyle name="Currency [0] 1786" xfId="1883" hidden="1" xr:uid="{00000000-0005-0000-0000-00007C070000}"/>
    <cellStyle name="Currency [0] 1787" xfId="1915" hidden="1" xr:uid="{00000000-0005-0000-0000-00009C070000}"/>
    <cellStyle name="Currency [0] 1788" xfId="1916" hidden="1" xr:uid="{00000000-0005-0000-0000-00009D070000}"/>
    <cellStyle name="Currency [0] 1789" xfId="1287" hidden="1" xr:uid="{00000000-0005-0000-0000-000028050000}"/>
    <cellStyle name="Currency [0] 179" xfId="294" hidden="1" xr:uid="{00000000-0005-0000-0000-000047010000}"/>
    <cellStyle name="Currency [0] 1790" xfId="1321" hidden="1" xr:uid="{00000000-0005-0000-0000-00004A050000}"/>
    <cellStyle name="Currency [0] 1791" xfId="1335" hidden="1" xr:uid="{00000000-0005-0000-0000-000058050000}"/>
    <cellStyle name="Currency [0] 1792" xfId="1919" hidden="1" xr:uid="{00000000-0005-0000-0000-0000A0070000}"/>
    <cellStyle name="Currency [0] 1793" xfId="1921" hidden="1" xr:uid="{00000000-0005-0000-0000-0000A2070000}"/>
    <cellStyle name="Currency [0] 1794" xfId="1290" hidden="1" xr:uid="{00000000-0005-0000-0000-00002B050000}"/>
    <cellStyle name="Currency [0] 1795" xfId="1917" hidden="1" xr:uid="{00000000-0005-0000-0000-00009E070000}"/>
    <cellStyle name="Currency [0] 1796" xfId="1922" hidden="1" xr:uid="{00000000-0005-0000-0000-0000A3070000}"/>
    <cellStyle name="Currency [0] 1797" xfId="1923" hidden="1" xr:uid="{00000000-0005-0000-0000-0000A4070000}"/>
    <cellStyle name="Currency [0] 1798" xfId="1307" hidden="1" xr:uid="{00000000-0005-0000-0000-00003C050000}"/>
    <cellStyle name="Currency [0] 1799" xfId="1286" hidden="1" xr:uid="{00000000-0005-0000-0000-000027050000}"/>
    <cellStyle name="Currency [0] 18" xfId="41" hidden="1" xr:uid="{00000000-0005-0000-0000-000049000000}"/>
    <cellStyle name="Currency [0] 180" xfId="232" hidden="1" xr:uid="{00000000-0005-0000-0000-000009010000}"/>
    <cellStyle name="Currency [0] 1800" xfId="1929" hidden="1" xr:uid="{00000000-0005-0000-0000-0000AA070000}"/>
    <cellStyle name="Currency [0] 1801" xfId="1933" hidden="1" xr:uid="{00000000-0005-0000-0000-0000AE070000}"/>
    <cellStyle name="Currency [0] 1802" xfId="1939" hidden="1" xr:uid="{00000000-0005-0000-0000-0000B4070000}"/>
    <cellStyle name="Currency [0] 1803" xfId="1942" hidden="1" xr:uid="{00000000-0005-0000-0000-0000B7070000}"/>
    <cellStyle name="Currency [0] 1804" xfId="1928" hidden="1" xr:uid="{00000000-0005-0000-0000-0000A9070000}"/>
    <cellStyle name="Currency [0] 1805" xfId="1938" hidden="1" xr:uid="{00000000-0005-0000-0000-0000B3070000}"/>
    <cellStyle name="Currency [0] 1806" xfId="1949" hidden="1" xr:uid="{00000000-0005-0000-0000-0000BE070000}"/>
    <cellStyle name="Currency [0] 1807" xfId="1950" hidden="1" xr:uid="{00000000-0005-0000-0000-0000BF070000}"/>
    <cellStyle name="Currency [0] 1808" xfId="1288" hidden="1" xr:uid="{00000000-0005-0000-0000-000029050000}"/>
    <cellStyle name="Currency [0] 1809" xfId="1293" hidden="1" xr:uid="{00000000-0005-0000-0000-00002E050000}"/>
    <cellStyle name="Currency [0] 181" xfId="268" hidden="1" xr:uid="{00000000-0005-0000-0000-00002D010000}"/>
    <cellStyle name="Currency [0] 1810" xfId="1935" hidden="1" xr:uid="{00000000-0005-0000-0000-0000B0070000}"/>
    <cellStyle name="Currency [0] 1811" xfId="1291" hidden="1" xr:uid="{00000000-0005-0000-0000-00002C050000}"/>
    <cellStyle name="Currency [0] 1812" xfId="1930" hidden="1" xr:uid="{00000000-0005-0000-0000-0000AB070000}"/>
    <cellStyle name="Currency [0] 1813" xfId="1951" hidden="1" xr:uid="{00000000-0005-0000-0000-0000C0070000}"/>
    <cellStyle name="Currency [0] 1814" xfId="1936" hidden="1" xr:uid="{00000000-0005-0000-0000-0000B1070000}"/>
    <cellStyle name="Currency [0] 1815" xfId="1940" hidden="1" xr:uid="{00000000-0005-0000-0000-0000B5070000}"/>
    <cellStyle name="Currency [0] 1816" xfId="1956" hidden="1" xr:uid="{00000000-0005-0000-0000-0000C5070000}"/>
    <cellStyle name="Currency [0] 1817" xfId="1957" hidden="1" xr:uid="{00000000-0005-0000-0000-0000C6070000}"/>
    <cellStyle name="Currency [0] 1818" xfId="1937" hidden="1" xr:uid="{00000000-0005-0000-0000-0000B2070000}"/>
    <cellStyle name="Currency [0] 1819" xfId="1944" hidden="1" xr:uid="{00000000-0005-0000-0000-0000B9070000}"/>
    <cellStyle name="Currency [0] 182" xfId="248" hidden="1" xr:uid="{00000000-0005-0000-0000-000019010000}"/>
    <cellStyle name="Currency [0] 1820" xfId="1948" hidden="1" xr:uid="{00000000-0005-0000-0000-0000BD070000}"/>
    <cellStyle name="Currency [0] 1821" xfId="1943" hidden="1" xr:uid="{00000000-0005-0000-0000-0000B8070000}"/>
    <cellStyle name="Currency [0] 1822" xfId="1966" hidden="1" xr:uid="{00000000-0005-0000-0000-0000CF070000}"/>
    <cellStyle name="Currency [0] 1823" xfId="1972" hidden="1" xr:uid="{00000000-0005-0000-0000-0000D5070000}"/>
    <cellStyle name="Currency [0] 1824" xfId="1934" hidden="1" xr:uid="{00000000-0005-0000-0000-0000AF070000}"/>
    <cellStyle name="Currency [0] 1825" xfId="1964" hidden="1" xr:uid="{00000000-0005-0000-0000-0000CD070000}"/>
    <cellStyle name="Currency [0] 1826" xfId="1976" hidden="1" xr:uid="{00000000-0005-0000-0000-0000D9070000}"/>
    <cellStyle name="Currency [0] 1827" xfId="1977" hidden="1" xr:uid="{00000000-0005-0000-0000-0000DA070000}"/>
    <cellStyle name="Currency [0] 1828" xfId="1925" hidden="1" xr:uid="{00000000-0005-0000-0000-0000A6070000}"/>
    <cellStyle name="Currency [0] 1829" xfId="1932" hidden="1" xr:uid="{00000000-0005-0000-0000-0000AD070000}"/>
    <cellStyle name="Currency [0] 183" xfId="264" hidden="1" xr:uid="{00000000-0005-0000-0000-000029010000}"/>
    <cellStyle name="Currency [0] 1830" xfId="1961" hidden="1" xr:uid="{00000000-0005-0000-0000-0000CA070000}"/>
    <cellStyle name="Currency [0] 1831" xfId="1946" hidden="1" xr:uid="{00000000-0005-0000-0000-0000BB070000}"/>
    <cellStyle name="Currency [0] 1832" xfId="1918" hidden="1" xr:uid="{00000000-0005-0000-0000-00009F070000}"/>
    <cellStyle name="Currency [0] 1833" xfId="1983" hidden="1" xr:uid="{00000000-0005-0000-0000-0000E0070000}"/>
    <cellStyle name="Currency [0] 1834" xfId="1962" hidden="1" xr:uid="{00000000-0005-0000-0000-0000CB070000}"/>
    <cellStyle name="Currency [0] 1835" xfId="1969" hidden="1" xr:uid="{00000000-0005-0000-0000-0000D2070000}"/>
    <cellStyle name="Currency [0] 1836" xfId="1984" hidden="1" xr:uid="{00000000-0005-0000-0000-0000E1070000}"/>
    <cellStyle name="Currency [0] 1837" xfId="1985" hidden="1" xr:uid="{00000000-0005-0000-0000-0000E2070000}"/>
    <cellStyle name="Currency [0] 1838" xfId="1960" hidden="1" xr:uid="{00000000-0005-0000-0000-0000C9070000}"/>
    <cellStyle name="Currency [0] 1839" xfId="1959" hidden="1" xr:uid="{00000000-0005-0000-0000-0000C8070000}"/>
    <cellStyle name="Currency [0] 184" xfId="266" hidden="1" xr:uid="{00000000-0005-0000-0000-00002B010000}"/>
    <cellStyle name="Currency [0] 1840" xfId="1954" hidden="1" xr:uid="{00000000-0005-0000-0000-0000C3070000}"/>
    <cellStyle name="Currency [0] 1841" xfId="1952" hidden="1" xr:uid="{00000000-0005-0000-0000-0000C1070000}"/>
    <cellStyle name="Currency [0] 1842" xfId="1953" hidden="1" xr:uid="{00000000-0005-0000-0000-0000C2070000}"/>
    <cellStyle name="Currency [0] 1843" xfId="1990" hidden="1" xr:uid="{00000000-0005-0000-0000-0000E7070000}"/>
    <cellStyle name="Currency [0] 1844" xfId="1309" hidden="1" xr:uid="{00000000-0005-0000-0000-00003E050000}"/>
    <cellStyle name="Currency [0] 1845" xfId="1980" hidden="1" xr:uid="{00000000-0005-0000-0000-0000DD070000}"/>
    <cellStyle name="Currency [0] 1846" xfId="1992" hidden="1" xr:uid="{00000000-0005-0000-0000-0000E9070000}"/>
    <cellStyle name="Currency [0] 1847" xfId="1993" hidden="1" xr:uid="{00000000-0005-0000-0000-0000EA070000}"/>
    <cellStyle name="Currency [0] 1848" xfId="1931" hidden="1" xr:uid="{00000000-0005-0000-0000-0000AC070000}"/>
    <cellStyle name="Currency [0] 1849" xfId="1967" hidden="1" xr:uid="{00000000-0005-0000-0000-0000D0070000}"/>
    <cellStyle name="Currency [0] 185" xfId="297" hidden="1" xr:uid="{00000000-0005-0000-0000-00004A010000}"/>
    <cellStyle name="Currency [0] 1850" xfId="1947" hidden="1" xr:uid="{00000000-0005-0000-0000-0000BC070000}"/>
    <cellStyle name="Currency [0] 1851" xfId="1963" hidden="1" xr:uid="{00000000-0005-0000-0000-0000CC070000}"/>
    <cellStyle name="Currency [0] 1852" xfId="1965" hidden="1" xr:uid="{00000000-0005-0000-0000-0000CE070000}"/>
    <cellStyle name="Currency [0] 1853" xfId="1996" hidden="1" xr:uid="{00000000-0005-0000-0000-0000ED070000}"/>
    <cellStyle name="Currency [0] 1854" xfId="1294" hidden="1" xr:uid="{00000000-0005-0000-0000-00002F050000}"/>
    <cellStyle name="Currency [0] 1855" xfId="1988" hidden="1" xr:uid="{00000000-0005-0000-0000-0000E5070000}"/>
    <cellStyle name="Currency [0] 1856" xfId="1998" hidden="1" xr:uid="{00000000-0005-0000-0000-0000EF070000}"/>
    <cellStyle name="Currency [0] 1857" xfId="1999" hidden="1" xr:uid="{00000000-0005-0000-0000-0000F0070000}"/>
    <cellStyle name="Currency [0] 1858" xfId="1927" hidden="1" xr:uid="{00000000-0005-0000-0000-0000A8070000}"/>
    <cellStyle name="Currency [0] 1859" xfId="1978" hidden="1" xr:uid="{00000000-0005-0000-0000-0000DB070000}"/>
    <cellStyle name="Currency [0] 186" xfId="206" hidden="1" xr:uid="{00000000-0005-0000-0000-0000EF000000}"/>
    <cellStyle name="Currency [0] 1860" xfId="1958" hidden="1" xr:uid="{00000000-0005-0000-0000-0000C7070000}"/>
    <cellStyle name="Currency [0] 1861" xfId="1970" hidden="1" xr:uid="{00000000-0005-0000-0000-0000D3070000}"/>
    <cellStyle name="Currency [0] 1862" xfId="1968" hidden="1" xr:uid="{00000000-0005-0000-0000-0000D1070000}"/>
    <cellStyle name="Currency [0] 1863" xfId="2001" hidden="1" xr:uid="{00000000-0005-0000-0000-0000F2070000}"/>
    <cellStyle name="Currency [0] 1864" xfId="1945" hidden="1" xr:uid="{00000000-0005-0000-0000-0000BA070000}"/>
    <cellStyle name="Currency [0] 1865" xfId="1995" hidden="1" xr:uid="{00000000-0005-0000-0000-0000EC070000}"/>
    <cellStyle name="Currency [0] 1866" xfId="2005" hidden="1" xr:uid="{00000000-0005-0000-0000-0000F6070000}"/>
    <cellStyle name="Currency [0] 1867" xfId="2006" hidden="1" xr:uid="{00000000-0005-0000-0000-0000F7070000}"/>
    <cellStyle name="Currency [0] 1868" xfId="1971" hidden="1" xr:uid="{00000000-0005-0000-0000-0000D4070000}"/>
    <cellStyle name="Currency [0] 1869" xfId="1986" hidden="1" xr:uid="{00000000-0005-0000-0000-0000E3070000}"/>
    <cellStyle name="Currency [0] 187" xfId="289" hidden="1" xr:uid="{00000000-0005-0000-0000-000042010000}"/>
    <cellStyle name="Currency [0] 1870" xfId="1289" hidden="1" xr:uid="{00000000-0005-0000-0000-00002A050000}"/>
    <cellStyle name="Currency [0] 1871" xfId="1981" hidden="1" xr:uid="{00000000-0005-0000-0000-0000DE070000}"/>
    <cellStyle name="Currency [0] 1872" xfId="1979" hidden="1" xr:uid="{00000000-0005-0000-0000-0000DC070000}"/>
    <cellStyle name="Currency [0] 1873" xfId="2008" hidden="1" xr:uid="{00000000-0005-0000-0000-0000F9070000}"/>
    <cellStyle name="Currency [0] 1874" xfId="1924" hidden="1" xr:uid="{00000000-0005-0000-0000-0000A5070000}"/>
    <cellStyle name="Currency [0] 1875" xfId="2000" hidden="1" xr:uid="{00000000-0005-0000-0000-0000F1070000}"/>
    <cellStyle name="Currency [0] 1876" xfId="2010" hidden="1" xr:uid="{00000000-0005-0000-0000-0000FB070000}"/>
    <cellStyle name="Currency [0] 1877" xfId="2011" hidden="1" xr:uid="{00000000-0005-0000-0000-0000FC070000}"/>
    <cellStyle name="Currency [0] 1878" xfId="1982" hidden="1" xr:uid="{00000000-0005-0000-0000-0000DF070000}"/>
    <cellStyle name="Currency [0] 1879" xfId="1994" hidden="1" xr:uid="{00000000-0005-0000-0000-0000EB070000}"/>
    <cellStyle name="Currency [0] 188" xfId="299" hidden="1" xr:uid="{00000000-0005-0000-0000-00004C010000}"/>
    <cellStyle name="Currency [0] 1880" xfId="1974" hidden="1" xr:uid="{00000000-0005-0000-0000-0000D7070000}"/>
    <cellStyle name="Currency [0] 1881" xfId="1989" hidden="1" xr:uid="{00000000-0005-0000-0000-0000E6070000}"/>
    <cellStyle name="Currency [0] 1882" xfId="1987" hidden="1" xr:uid="{00000000-0005-0000-0000-0000E4070000}"/>
    <cellStyle name="Currency [0] 1883" xfId="2013" hidden="1" xr:uid="{00000000-0005-0000-0000-0000FE070000}"/>
    <cellStyle name="Currency [0] 1884" xfId="1926" hidden="1" xr:uid="{00000000-0005-0000-0000-0000A7070000}"/>
    <cellStyle name="Currency [0] 1885" xfId="2007" hidden="1" xr:uid="{00000000-0005-0000-0000-0000F8070000}"/>
    <cellStyle name="Currency [0] 1886" xfId="2014" hidden="1" xr:uid="{00000000-0005-0000-0000-0000FF070000}"/>
    <cellStyle name="Currency [0] 1887" xfId="2015" hidden="1" xr:uid="{00000000-0005-0000-0000-000000080000}"/>
    <cellStyle name="Currency [0] 1888" xfId="1955" hidden="1" xr:uid="{00000000-0005-0000-0000-0000C4070000}"/>
    <cellStyle name="Currency [0] 1889" xfId="1975" hidden="1" xr:uid="{00000000-0005-0000-0000-0000D8070000}"/>
    <cellStyle name="Currency [0] 189" xfId="300" hidden="1" xr:uid="{00000000-0005-0000-0000-00004D010000}"/>
    <cellStyle name="Currency [0] 1890" xfId="2009" hidden="1" xr:uid="{00000000-0005-0000-0000-0000FA070000}"/>
    <cellStyle name="Currency [0] 1891" xfId="2002" hidden="1" xr:uid="{00000000-0005-0000-0000-0000F3070000}"/>
    <cellStyle name="Currency [0] 1892" xfId="2012" hidden="1" xr:uid="{00000000-0005-0000-0000-0000FD070000}"/>
    <cellStyle name="Currency [0] 1893" xfId="2016" hidden="1" xr:uid="{00000000-0005-0000-0000-000001080000}"/>
    <cellStyle name="Currency [0] 1894" xfId="1941" hidden="1" xr:uid="{00000000-0005-0000-0000-0000B6070000}"/>
    <cellStyle name="Currency [0] 1895" xfId="1973" hidden="1" xr:uid="{00000000-0005-0000-0000-0000D6070000}"/>
    <cellStyle name="Currency [0] 1896" xfId="2019" hidden="1" xr:uid="{00000000-0005-0000-0000-000004080000}"/>
    <cellStyle name="Currency [0] 1897" xfId="2020" hidden="1" xr:uid="{00000000-0005-0000-0000-000005080000}"/>
    <cellStyle name="Currency [0] 1898" xfId="1997" hidden="1" xr:uid="{00000000-0005-0000-0000-0000EE070000}"/>
    <cellStyle name="Currency [0] 1899" xfId="2003" hidden="1" xr:uid="{00000000-0005-0000-0000-0000F4070000}"/>
    <cellStyle name="Currency [0] 19" xfId="39" hidden="1" xr:uid="{00000000-0005-0000-0000-000047000000}"/>
    <cellStyle name="Currency [0] 190" xfId="228" hidden="1" xr:uid="{00000000-0005-0000-0000-000005010000}"/>
    <cellStyle name="Currency [0] 1900" xfId="2017" hidden="1" xr:uid="{00000000-0005-0000-0000-000002080000}"/>
    <cellStyle name="Currency [0] 1901" xfId="2004" hidden="1" xr:uid="{00000000-0005-0000-0000-0000F5070000}"/>
    <cellStyle name="Currency [0] 1902" xfId="2021" hidden="1" xr:uid="{00000000-0005-0000-0000-000006080000}"/>
    <cellStyle name="Currency [0] 1903" xfId="2022" hidden="1" xr:uid="{00000000-0005-0000-0000-000007080000}"/>
    <cellStyle name="Currency [0] 1904" xfId="2018" hidden="1" xr:uid="{00000000-0005-0000-0000-000003080000}"/>
    <cellStyle name="Currency [0] 1905" xfId="1991" hidden="1" xr:uid="{00000000-0005-0000-0000-0000E8070000}"/>
    <cellStyle name="Currency [0] 1906" xfId="2023" hidden="1" xr:uid="{00000000-0005-0000-0000-000008080000}"/>
    <cellStyle name="Currency [0] 1907" xfId="2024" hidden="1" xr:uid="{00000000-0005-0000-0000-000009080000}"/>
    <cellStyle name="Currency [0] 1908" xfId="2080" hidden="1" xr:uid="{00000000-0005-0000-0000-000041080000}"/>
    <cellStyle name="Currency [0] 1909" xfId="2088" hidden="1" xr:uid="{00000000-0005-0000-0000-000049080000}"/>
    <cellStyle name="Currency [0] 191" xfId="279" hidden="1" xr:uid="{00000000-0005-0000-0000-000038010000}"/>
    <cellStyle name="Currency [0] 1910" xfId="2091" hidden="1" xr:uid="{00000000-0005-0000-0000-00004C080000}"/>
    <cellStyle name="Currency [0] 1911" xfId="2096" hidden="1" xr:uid="{00000000-0005-0000-0000-000051080000}"/>
    <cellStyle name="Currency [0] 1912" xfId="2099" hidden="1" xr:uid="{00000000-0005-0000-0000-000054080000}"/>
    <cellStyle name="Currency [0] 1913" xfId="2087" hidden="1" xr:uid="{00000000-0005-0000-0000-000048080000}"/>
    <cellStyle name="Currency [0] 1914" xfId="2093" hidden="1" xr:uid="{00000000-0005-0000-0000-00004E080000}"/>
    <cellStyle name="Currency [0] 1915" xfId="2102" hidden="1" xr:uid="{00000000-0005-0000-0000-000057080000}"/>
    <cellStyle name="Currency [0] 1916" xfId="2103" hidden="1" xr:uid="{00000000-0005-0000-0000-000058080000}"/>
    <cellStyle name="Currency [0] 1917" xfId="2092" hidden="1" xr:uid="{00000000-0005-0000-0000-00004D080000}"/>
    <cellStyle name="Currency [0] 1918" xfId="2081" hidden="1" xr:uid="{00000000-0005-0000-0000-000042080000}"/>
    <cellStyle name="Currency [0] 1919" xfId="2109" hidden="1" xr:uid="{00000000-0005-0000-0000-00005E080000}"/>
    <cellStyle name="Currency [0] 192" xfId="259" hidden="1" xr:uid="{00000000-0005-0000-0000-000024010000}"/>
    <cellStyle name="Currency [0] 1920" xfId="2113" hidden="1" xr:uid="{00000000-0005-0000-0000-000062080000}"/>
    <cellStyle name="Currency [0] 1921" xfId="2119" hidden="1" xr:uid="{00000000-0005-0000-0000-000068080000}"/>
    <cellStyle name="Currency [0] 1922" xfId="2122" hidden="1" xr:uid="{00000000-0005-0000-0000-00006B080000}"/>
    <cellStyle name="Currency [0] 1923" xfId="2108" hidden="1" xr:uid="{00000000-0005-0000-0000-00005D080000}"/>
    <cellStyle name="Currency [0] 1924" xfId="2118" hidden="1" xr:uid="{00000000-0005-0000-0000-000067080000}"/>
    <cellStyle name="Currency [0] 1925" xfId="2129" hidden="1" xr:uid="{00000000-0005-0000-0000-000072080000}"/>
    <cellStyle name="Currency [0] 1926" xfId="2130" hidden="1" xr:uid="{00000000-0005-0000-0000-000073080000}"/>
    <cellStyle name="Currency [0] 1927" xfId="2090" hidden="1" xr:uid="{00000000-0005-0000-0000-00004B080000}"/>
    <cellStyle name="Currency [0] 1928" xfId="2083" hidden="1" xr:uid="{00000000-0005-0000-0000-000044080000}"/>
    <cellStyle name="Currency [0] 1929" xfId="2115" hidden="1" xr:uid="{00000000-0005-0000-0000-000064080000}"/>
    <cellStyle name="Currency [0] 193" xfId="271" hidden="1" xr:uid="{00000000-0005-0000-0000-000030010000}"/>
    <cellStyle name="Currency [0] 1930" xfId="2085" hidden="1" xr:uid="{00000000-0005-0000-0000-000046080000}"/>
    <cellStyle name="Currency [0] 1931" xfId="2110" hidden="1" xr:uid="{00000000-0005-0000-0000-00005F080000}"/>
    <cellStyle name="Currency [0] 1932" xfId="2131" hidden="1" xr:uid="{00000000-0005-0000-0000-000074080000}"/>
    <cellStyle name="Currency [0] 1933" xfId="2116" hidden="1" xr:uid="{00000000-0005-0000-0000-000065080000}"/>
    <cellStyle name="Currency [0] 1934" xfId="2120" hidden="1" xr:uid="{00000000-0005-0000-0000-000069080000}"/>
    <cellStyle name="Currency [0] 1935" xfId="2136" hidden="1" xr:uid="{00000000-0005-0000-0000-000079080000}"/>
    <cellStyle name="Currency [0] 1936" xfId="2137" hidden="1" xr:uid="{00000000-0005-0000-0000-00007A080000}"/>
    <cellStyle name="Currency [0] 1937" xfId="2117" hidden="1" xr:uid="{00000000-0005-0000-0000-000066080000}"/>
    <cellStyle name="Currency [0] 1938" xfId="2124" hidden="1" xr:uid="{00000000-0005-0000-0000-00006D080000}"/>
    <cellStyle name="Currency [0] 1939" xfId="2128" hidden="1" xr:uid="{00000000-0005-0000-0000-000071080000}"/>
    <cellStyle name="Currency [0] 194" xfId="269" hidden="1" xr:uid="{00000000-0005-0000-0000-00002E010000}"/>
    <cellStyle name="Currency [0] 1940" xfId="2123" hidden="1" xr:uid="{00000000-0005-0000-0000-00006C080000}"/>
    <cellStyle name="Currency [0] 1941" xfId="2146" hidden="1" xr:uid="{00000000-0005-0000-0000-000083080000}"/>
    <cellStyle name="Currency [0] 1942" xfId="2152" hidden="1" xr:uid="{00000000-0005-0000-0000-000089080000}"/>
    <cellStyle name="Currency [0] 1943" xfId="2114" hidden="1" xr:uid="{00000000-0005-0000-0000-000063080000}"/>
    <cellStyle name="Currency [0] 1944" xfId="2144" hidden="1" xr:uid="{00000000-0005-0000-0000-000081080000}"/>
    <cellStyle name="Currency [0] 1945" xfId="2156" hidden="1" xr:uid="{00000000-0005-0000-0000-00008D080000}"/>
    <cellStyle name="Currency [0] 1946" xfId="2157" hidden="1" xr:uid="{00000000-0005-0000-0000-00008E080000}"/>
    <cellStyle name="Currency [0] 1947" xfId="2105" hidden="1" xr:uid="{00000000-0005-0000-0000-00005A080000}"/>
    <cellStyle name="Currency [0] 1948" xfId="2112" hidden="1" xr:uid="{00000000-0005-0000-0000-000061080000}"/>
    <cellStyle name="Currency [0] 1949" xfId="2141" hidden="1" xr:uid="{00000000-0005-0000-0000-00007E080000}"/>
    <cellStyle name="Currency [0] 195" xfId="302" hidden="1" xr:uid="{00000000-0005-0000-0000-00004F010000}"/>
    <cellStyle name="Currency [0] 1950" xfId="2126" hidden="1" xr:uid="{00000000-0005-0000-0000-00006F080000}"/>
    <cellStyle name="Currency [0] 1951" xfId="2095" hidden="1" xr:uid="{00000000-0005-0000-0000-000050080000}"/>
    <cellStyle name="Currency [0] 1952" xfId="2163" hidden="1" xr:uid="{00000000-0005-0000-0000-000094080000}"/>
    <cellStyle name="Currency [0] 1953" xfId="2142" hidden="1" xr:uid="{00000000-0005-0000-0000-00007F080000}"/>
    <cellStyle name="Currency [0] 1954" xfId="2149" hidden="1" xr:uid="{00000000-0005-0000-0000-000086080000}"/>
    <cellStyle name="Currency [0] 1955" xfId="2164" hidden="1" xr:uid="{00000000-0005-0000-0000-000095080000}"/>
    <cellStyle name="Currency [0] 1956" xfId="2165" hidden="1" xr:uid="{00000000-0005-0000-0000-000096080000}"/>
    <cellStyle name="Currency [0] 1957" xfId="2140" hidden="1" xr:uid="{00000000-0005-0000-0000-00007D080000}"/>
    <cellStyle name="Currency [0] 1958" xfId="2139" hidden="1" xr:uid="{00000000-0005-0000-0000-00007C080000}"/>
    <cellStyle name="Currency [0] 1959" xfId="2134" hidden="1" xr:uid="{00000000-0005-0000-0000-000077080000}"/>
    <cellStyle name="Currency [0] 196" xfId="246" hidden="1" xr:uid="{00000000-0005-0000-0000-000017010000}"/>
    <cellStyle name="Currency [0] 1960" xfId="2132" hidden="1" xr:uid="{00000000-0005-0000-0000-000075080000}"/>
    <cellStyle name="Currency [0] 1961" xfId="2133" hidden="1" xr:uid="{00000000-0005-0000-0000-000076080000}"/>
    <cellStyle name="Currency [0] 1962" xfId="2170" hidden="1" xr:uid="{00000000-0005-0000-0000-00009B080000}"/>
    <cellStyle name="Currency [0] 1963" xfId="2084" hidden="1" xr:uid="{00000000-0005-0000-0000-000045080000}"/>
    <cellStyle name="Currency [0] 1964" xfId="2160" hidden="1" xr:uid="{00000000-0005-0000-0000-000091080000}"/>
    <cellStyle name="Currency [0] 1965" xfId="2172" hidden="1" xr:uid="{00000000-0005-0000-0000-00009D080000}"/>
    <cellStyle name="Currency [0] 1966" xfId="2173" hidden="1" xr:uid="{00000000-0005-0000-0000-00009E080000}"/>
    <cellStyle name="Currency [0] 1967" xfId="2111" hidden="1" xr:uid="{00000000-0005-0000-0000-000060080000}"/>
    <cellStyle name="Currency [0] 1968" xfId="2147" hidden="1" xr:uid="{00000000-0005-0000-0000-000084080000}"/>
    <cellStyle name="Currency [0] 1969" xfId="2127" hidden="1" xr:uid="{00000000-0005-0000-0000-000070080000}"/>
    <cellStyle name="Currency [0] 197" xfId="296" hidden="1" xr:uid="{00000000-0005-0000-0000-000049010000}"/>
    <cellStyle name="Currency [0] 1970" xfId="2143" hidden="1" xr:uid="{00000000-0005-0000-0000-000080080000}"/>
    <cellStyle name="Currency [0] 1971" xfId="2145" hidden="1" xr:uid="{00000000-0005-0000-0000-000082080000}"/>
    <cellStyle name="Currency [0] 1972" xfId="2176" hidden="1" xr:uid="{00000000-0005-0000-0000-0000A1080000}"/>
    <cellStyle name="Currency [0] 1973" xfId="2082" hidden="1" xr:uid="{00000000-0005-0000-0000-000043080000}"/>
    <cellStyle name="Currency [0] 1974" xfId="2168" hidden="1" xr:uid="{00000000-0005-0000-0000-000099080000}"/>
    <cellStyle name="Currency [0] 1975" xfId="2178" hidden="1" xr:uid="{00000000-0005-0000-0000-0000A3080000}"/>
    <cellStyle name="Currency [0] 1976" xfId="2179" hidden="1" xr:uid="{00000000-0005-0000-0000-0000A4080000}"/>
    <cellStyle name="Currency [0] 1977" xfId="2107" hidden="1" xr:uid="{00000000-0005-0000-0000-00005C080000}"/>
    <cellStyle name="Currency [0] 1978" xfId="2158" hidden="1" xr:uid="{00000000-0005-0000-0000-00008F080000}"/>
    <cellStyle name="Currency [0] 1979" xfId="2138" hidden="1" xr:uid="{00000000-0005-0000-0000-00007B080000}"/>
    <cellStyle name="Currency [0] 198" xfId="306" hidden="1" xr:uid="{00000000-0005-0000-0000-000053010000}"/>
    <cellStyle name="Currency [0] 1980" xfId="2150" hidden="1" xr:uid="{00000000-0005-0000-0000-000087080000}"/>
    <cellStyle name="Currency [0] 1981" xfId="2148" hidden="1" xr:uid="{00000000-0005-0000-0000-000085080000}"/>
    <cellStyle name="Currency [0] 1982" xfId="2181" hidden="1" xr:uid="{00000000-0005-0000-0000-0000A6080000}"/>
    <cellStyle name="Currency [0] 1983" xfId="2125" hidden="1" xr:uid="{00000000-0005-0000-0000-00006E080000}"/>
    <cellStyle name="Currency [0] 1984" xfId="2175" hidden="1" xr:uid="{00000000-0005-0000-0000-0000A0080000}"/>
    <cellStyle name="Currency [0] 1985" xfId="2185" hidden="1" xr:uid="{00000000-0005-0000-0000-0000AA080000}"/>
    <cellStyle name="Currency [0] 1986" xfId="2186" hidden="1" xr:uid="{00000000-0005-0000-0000-0000AB080000}"/>
    <cellStyle name="Currency [0] 1987" xfId="2151" hidden="1" xr:uid="{00000000-0005-0000-0000-000088080000}"/>
    <cellStyle name="Currency [0] 1988" xfId="2166" hidden="1" xr:uid="{00000000-0005-0000-0000-000097080000}"/>
    <cellStyle name="Currency [0] 1989" xfId="2089" hidden="1" xr:uid="{00000000-0005-0000-0000-00004A080000}"/>
    <cellStyle name="Currency [0] 199" xfId="307" hidden="1" xr:uid="{00000000-0005-0000-0000-000054010000}"/>
    <cellStyle name="Currency [0] 1990" xfId="2161" hidden="1" xr:uid="{00000000-0005-0000-0000-000092080000}"/>
    <cellStyle name="Currency [0] 1991" xfId="2159" hidden="1" xr:uid="{00000000-0005-0000-0000-000090080000}"/>
    <cellStyle name="Currency [0] 1992" xfId="2188" hidden="1" xr:uid="{00000000-0005-0000-0000-0000AD080000}"/>
    <cellStyle name="Currency [0] 1993" xfId="2104" hidden="1" xr:uid="{00000000-0005-0000-0000-000059080000}"/>
    <cellStyle name="Currency [0] 1994" xfId="2180" hidden="1" xr:uid="{00000000-0005-0000-0000-0000A5080000}"/>
    <cellStyle name="Currency [0] 1995" xfId="2190" hidden="1" xr:uid="{00000000-0005-0000-0000-0000AF080000}"/>
    <cellStyle name="Currency [0] 1996" xfId="2191" hidden="1" xr:uid="{00000000-0005-0000-0000-0000B0080000}"/>
    <cellStyle name="Currency [0] 1997" xfId="2162" hidden="1" xr:uid="{00000000-0005-0000-0000-000093080000}"/>
    <cellStyle name="Currency [0] 1998" xfId="2174" hidden="1" xr:uid="{00000000-0005-0000-0000-00009F080000}"/>
    <cellStyle name="Currency [0] 1999" xfId="2154" hidden="1" xr:uid="{00000000-0005-0000-0000-00008B080000}"/>
    <cellStyle name="Currency [0] 2" xfId="73" hidden="1" xr:uid="{00000000-0005-0000-0000-000069000000}"/>
    <cellStyle name="Currency [0] 20" xfId="37" hidden="1" xr:uid="{00000000-0005-0000-0000-000045000000}"/>
    <cellStyle name="Currency [0] 200" xfId="272" hidden="1" xr:uid="{00000000-0005-0000-0000-000031010000}"/>
    <cellStyle name="Currency [0] 2000" xfId="2169" hidden="1" xr:uid="{00000000-0005-0000-0000-00009A080000}"/>
    <cellStyle name="Currency [0] 2001" xfId="2167" hidden="1" xr:uid="{00000000-0005-0000-0000-000098080000}"/>
    <cellStyle name="Currency [0] 2002" xfId="2193" hidden="1" xr:uid="{00000000-0005-0000-0000-0000B2080000}"/>
    <cellStyle name="Currency [0] 2003" xfId="2106" hidden="1" xr:uid="{00000000-0005-0000-0000-00005B080000}"/>
    <cellStyle name="Currency [0] 2004" xfId="2187" hidden="1" xr:uid="{00000000-0005-0000-0000-0000AC080000}"/>
    <cellStyle name="Currency [0] 2005" xfId="2194" hidden="1" xr:uid="{00000000-0005-0000-0000-0000B3080000}"/>
    <cellStyle name="Currency [0] 2006" xfId="2195" hidden="1" xr:uid="{00000000-0005-0000-0000-0000B4080000}"/>
    <cellStyle name="Currency [0] 2007" xfId="2135" hidden="1" xr:uid="{00000000-0005-0000-0000-000078080000}"/>
    <cellStyle name="Currency [0] 2008" xfId="2155" hidden="1" xr:uid="{00000000-0005-0000-0000-00008C080000}"/>
    <cellStyle name="Currency [0] 2009" xfId="2189" hidden="1" xr:uid="{00000000-0005-0000-0000-0000AE080000}"/>
    <cellStyle name="Currency [0] 201" xfId="287" hidden="1" xr:uid="{00000000-0005-0000-0000-000040010000}"/>
    <cellStyle name="Currency [0] 2010" xfId="2182" hidden="1" xr:uid="{00000000-0005-0000-0000-0000A7080000}"/>
    <cellStyle name="Currency [0] 2011" xfId="2192" hidden="1" xr:uid="{00000000-0005-0000-0000-0000B1080000}"/>
    <cellStyle name="Currency [0] 2012" xfId="2196" hidden="1" xr:uid="{00000000-0005-0000-0000-0000B5080000}"/>
    <cellStyle name="Currency [0] 2013" xfId="2121" hidden="1" xr:uid="{00000000-0005-0000-0000-00006A080000}"/>
    <cellStyle name="Currency [0] 2014" xfId="2153" hidden="1" xr:uid="{00000000-0005-0000-0000-00008A080000}"/>
    <cellStyle name="Currency [0] 2015" xfId="2199" hidden="1" xr:uid="{00000000-0005-0000-0000-0000B8080000}"/>
    <cellStyle name="Currency [0] 2016" xfId="2200" hidden="1" xr:uid="{00000000-0005-0000-0000-0000B9080000}"/>
    <cellStyle name="Currency [0] 2017" xfId="2177" hidden="1" xr:uid="{00000000-0005-0000-0000-0000A2080000}"/>
    <cellStyle name="Currency [0] 2018" xfId="2183" hidden="1" xr:uid="{00000000-0005-0000-0000-0000A8080000}"/>
    <cellStyle name="Currency [0] 2019" xfId="2197" hidden="1" xr:uid="{00000000-0005-0000-0000-0000B6080000}"/>
    <cellStyle name="Currency [0] 202" xfId="213" hidden="1" xr:uid="{00000000-0005-0000-0000-0000F6000000}"/>
    <cellStyle name="Currency [0] 2020" xfId="2184" hidden="1" xr:uid="{00000000-0005-0000-0000-0000A9080000}"/>
    <cellStyle name="Currency [0] 2021" xfId="2201" hidden="1" xr:uid="{00000000-0005-0000-0000-0000BA080000}"/>
    <cellStyle name="Currency [0] 2022" xfId="2202" hidden="1" xr:uid="{00000000-0005-0000-0000-0000BB080000}"/>
    <cellStyle name="Currency [0] 2023" xfId="2198" hidden="1" xr:uid="{00000000-0005-0000-0000-0000B7080000}"/>
    <cellStyle name="Currency [0] 2024" xfId="2171" hidden="1" xr:uid="{00000000-0005-0000-0000-00009C080000}"/>
    <cellStyle name="Currency [0] 2025" xfId="2204" hidden="1" xr:uid="{00000000-0005-0000-0000-0000BD080000}"/>
    <cellStyle name="Currency [0] 2026" xfId="2205" hidden="1" xr:uid="{00000000-0005-0000-0000-0000BE080000}"/>
    <cellStyle name="Currency [0] 2027" xfId="2043" hidden="1" xr:uid="{00000000-0005-0000-0000-00001C080000}"/>
    <cellStyle name="Currency [0] 2028" xfId="2064" hidden="1" xr:uid="{00000000-0005-0000-0000-000031080000}"/>
    <cellStyle name="Currency [0] 2029" xfId="2207" hidden="1" xr:uid="{00000000-0005-0000-0000-0000C0080000}"/>
    <cellStyle name="Currency [0] 203" xfId="282" hidden="1" xr:uid="{00000000-0005-0000-0000-00003B010000}"/>
    <cellStyle name="Currency [0] 2030" xfId="2212" hidden="1" xr:uid="{00000000-0005-0000-0000-0000C5080000}"/>
    <cellStyle name="Currency [0] 2031" xfId="2213" hidden="1" xr:uid="{00000000-0005-0000-0000-0000C6080000}"/>
    <cellStyle name="Currency [0] 2032" xfId="2030" hidden="1" xr:uid="{00000000-0005-0000-0000-00000F080000}"/>
    <cellStyle name="Currency [0] 2033" xfId="2210" hidden="1" xr:uid="{00000000-0005-0000-0000-0000C3080000}"/>
    <cellStyle name="Currency [0] 2034" xfId="2215" hidden="1" xr:uid="{00000000-0005-0000-0000-0000C8080000}"/>
    <cellStyle name="Currency [0] 2035" xfId="2216" hidden="1" xr:uid="{00000000-0005-0000-0000-0000C9080000}"/>
    <cellStyle name="Currency [0] 2036" xfId="2209" hidden="1" xr:uid="{00000000-0005-0000-0000-0000C2080000}"/>
    <cellStyle name="Currency [0] 2037" xfId="2042" hidden="1" xr:uid="{00000000-0005-0000-0000-00001B080000}"/>
    <cellStyle name="Currency [0] 2038" xfId="2227" hidden="1" xr:uid="{00000000-0005-0000-0000-0000D4080000}"/>
    <cellStyle name="Currency [0] 2039" xfId="2236" hidden="1" xr:uid="{00000000-0005-0000-0000-0000DD080000}"/>
    <cellStyle name="Currency [0] 204" xfId="280" hidden="1" xr:uid="{00000000-0005-0000-0000-000039010000}"/>
    <cellStyle name="Currency [0] 2040" xfId="2247" hidden="1" xr:uid="{00000000-0005-0000-0000-0000E8080000}"/>
    <cellStyle name="Currency [0] 2041" xfId="2253" hidden="1" xr:uid="{00000000-0005-0000-0000-0000EE080000}"/>
    <cellStyle name="Currency [0] 2042" xfId="2225" hidden="1" xr:uid="{00000000-0005-0000-0000-0000D2080000}"/>
    <cellStyle name="Currency [0] 2043" xfId="2243" hidden="1" xr:uid="{00000000-0005-0000-0000-0000E4080000}"/>
    <cellStyle name="Currency [0] 2044" xfId="2265" hidden="1" xr:uid="{00000000-0005-0000-0000-0000FA080000}"/>
    <cellStyle name="Currency [0] 2045" xfId="2267" hidden="1" xr:uid="{00000000-0005-0000-0000-0000FC080000}"/>
    <cellStyle name="Currency [0] 2046" xfId="2206" hidden="1" xr:uid="{00000000-0005-0000-0000-0000BF080000}"/>
    <cellStyle name="Currency [0] 2047" xfId="2038" hidden="1" xr:uid="{00000000-0005-0000-0000-000017080000}"/>
    <cellStyle name="Currency [0] 2048" xfId="2239" hidden="1" xr:uid="{00000000-0005-0000-0000-0000E0080000}"/>
    <cellStyle name="Currency [0] 2049" xfId="2034" hidden="1" xr:uid="{00000000-0005-0000-0000-000013080000}"/>
    <cellStyle name="Currency [0] 205" xfId="309" hidden="1" xr:uid="{00000000-0005-0000-0000-000056010000}"/>
    <cellStyle name="Currency [0] 2050" xfId="2228" hidden="1" xr:uid="{00000000-0005-0000-0000-0000D5080000}"/>
    <cellStyle name="Currency [0] 2051" xfId="2272" hidden="1" xr:uid="{00000000-0005-0000-0000-000001090000}"/>
    <cellStyle name="Currency [0] 2052" xfId="2240" hidden="1" xr:uid="{00000000-0005-0000-0000-0000E1080000}"/>
    <cellStyle name="Currency [0] 2053" xfId="2248" hidden="1" xr:uid="{00000000-0005-0000-0000-0000E9080000}"/>
    <cellStyle name="Currency [0] 2054" xfId="2284" hidden="1" xr:uid="{00000000-0005-0000-0000-00000D090000}"/>
    <cellStyle name="Currency [0] 2055" xfId="2286" hidden="1" xr:uid="{00000000-0005-0000-0000-00000F090000}"/>
    <cellStyle name="Currency [0] 2056" xfId="2242" hidden="1" xr:uid="{00000000-0005-0000-0000-0000E3080000}"/>
    <cellStyle name="Currency [0] 2057" xfId="2255" hidden="1" xr:uid="{00000000-0005-0000-0000-0000F0080000}"/>
    <cellStyle name="Currency [0] 2058" xfId="2260" hidden="1" xr:uid="{00000000-0005-0000-0000-0000F5080000}"/>
    <cellStyle name="Currency [0] 2059" xfId="2254" hidden="1" xr:uid="{00000000-0005-0000-0000-0000EF080000}"/>
    <cellStyle name="Currency [0] 206" xfId="225" hidden="1" xr:uid="{00000000-0005-0000-0000-000002010000}"/>
    <cellStyle name="Currency [0] 2060" xfId="2302" hidden="1" xr:uid="{00000000-0005-0000-0000-00001F090000}"/>
    <cellStyle name="Currency [0] 2061" xfId="2310" hidden="1" xr:uid="{00000000-0005-0000-0000-000027090000}"/>
    <cellStyle name="Currency [0] 2062" xfId="2238" hidden="1" xr:uid="{00000000-0005-0000-0000-0000DF080000}"/>
    <cellStyle name="Currency [0] 2063" xfId="2296" hidden="1" xr:uid="{00000000-0005-0000-0000-000019090000}"/>
    <cellStyle name="Currency [0] 2064" xfId="2319" hidden="1" xr:uid="{00000000-0005-0000-0000-000030090000}"/>
    <cellStyle name="Currency [0] 2065" xfId="2321" hidden="1" xr:uid="{00000000-0005-0000-0000-000032090000}"/>
    <cellStyle name="Currency [0] 2066" xfId="2221" hidden="1" xr:uid="{00000000-0005-0000-0000-0000CE080000}"/>
    <cellStyle name="Currency [0] 2067" xfId="2231" hidden="1" xr:uid="{00000000-0005-0000-0000-0000D8080000}"/>
    <cellStyle name="Currency [0] 2068" xfId="2293" hidden="1" xr:uid="{00000000-0005-0000-0000-000016090000}"/>
    <cellStyle name="Currency [0] 2069" xfId="2258" hidden="1" xr:uid="{00000000-0005-0000-0000-0000F3080000}"/>
    <cellStyle name="Currency [0] 207" xfId="301" hidden="1" xr:uid="{00000000-0005-0000-0000-00004E010000}"/>
    <cellStyle name="Currency [0] 2070" xfId="2211" hidden="1" xr:uid="{00000000-0005-0000-0000-0000C4080000}"/>
    <cellStyle name="Currency [0] 2071" xfId="2329" hidden="1" xr:uid="{00000000-0005-0000-0000-00003A090000}"/>
    <cellStyle name="Currency [0] 2072" xfId="2294" hidden="1" xr:uid="{00000000-0005-0000-0000-000017090000}"/>
    <cellStyle name="Currency [0] 2073" xfId="2305" hidden="1" xr:uid="{00000000-0005-0000-0000-000022090000}"/>
    <cellStyle name="Currency [0] 2074" xfId="2337" hidden="1" xr:uid="{00000000-0005-0000-0000-000042090000}"/>
    <cellStyle name="Currency [0] 2075" xfId="2339" hidden="1" xr:uid="{00000000-0005-0000-0000-000044090000}"/>
    <cellStyle name="Currency [0] 2076" xfId="2291" hidden="1" xr:uid="{00000000-0005-0000-0000-000014090000}"/>
    <cellStyle name="Currency [0] 2077" xfId="2290" hidden="1" xr:uid="{00000000-0005-0000-0000-000013090000}"/>
    <cellStyle name="Currency [0] 2078" xfId="2280" hidden="1" xr:uid="{00000000-0005-0000-0000-000009090000}"/>
    <cellStyle name="Currency [0] 2079" xfId="2276" hidden="1" xr:uid="{00000000-0005-0000-0000-000005090000}"/>
    <cellStyle name="Currency [0] 208" xfId="311" hidden="1" xr:uid="{00000000-0005-0000-0000-000058010000}"/>
    <cellStyle name="Currency [0] 2080" xfId="2278" hidden="1" xr:uid="{00000000-0005-0000-0000-000007090000}"/>
    <cellStyle name="Currency [0] 2081" xfId="2346" hidden="1" xr:uid="{00000000-0005-0000-0000-00004B090000}"/>
    <cellStyle name="Currency [0] 2082" xfId="2036" hidden="1" xr:uid="{00000000-0005-0000-0000-000015080000}"/>
    <cellStyle name="Currency [0] 2083" xfId="2324" hidden="1" xr:uid="{00000000-0005-0000-0000-000035090000}"/>
    <cellStyle name="Currency [0] 2084" xfId="2352" hidden="1" xr:uid="{00000000-0005-0000-0000-000051090000}"/>
    <cellStyle name="Currency [0] 2085" xfId="2354" hidden="1" xr:uid="{00000000-0005-0000-0000-000053090000}"/>
    <cellStyle name="Currency [0] 2086" xfId="2229" hidden="1" xr:uid="{00000000-0005-0000-0000-0000D6080000}"/>
    <cellStyle name="Currency [0] 2087" xfId="2303" hidden="1" xr:uid="{00000000-0005-0000-0000-000020090000}"/>
    <cellStyle name="Currency [0] 2088" xfId="2259" hidden="1" xr:uid="{00000000-0005-0000-0000-0000F4080000}"/>
    <cellStyle name="Currency [0] 2089" xfId="2295" hidden="1" xr:uid="{00000000-0005-0000-0000-000018090000}"/>
    <cellStyle name="Currency [0] 209" xfId="312" hidden="1" xr:uid="{00000000-0005-0000-0000-000059010000}"/>
    <cellStyle name="Currency [0] 2090" xfId="2299" hidden="1" xr:uid="{00000000-0005-0000-0000-00001C090000}"/>
    <cellStyle name="Currency [0] 2091" xfId="2360" hidden="1" xr:uid="{00000000-0005-0000-0000-000059090000}"/>
    <cellStyle name="Currency [0] 2092" xfId="2070" hidden="1" xr:uid="{00000000-0005-0000-0000-000037080000}"/>
    <cellStyle name="Currency [0] 2093" xfId="2342" hidden="1" xr:uid="{00000000-0005-0000-0000-000047090000}"/>
    <cellStyle name="Currency [0] 2094" xfId="2365" hidden="1" xr:uid="{00000000-0005-0000-0000-00005E090000}"/>
    <cellStyle name="Currency [0] 2095" xfId="2367" hidden="1" xr:uid="{00000000-0005-0000-0000-000060090000}"/>
    <cellStyle name="Currency [0] 2096" xfId="2223" hidden="1" xr:uid="{00000000-0005-0000-0000-0000D0080000}"/>
    <cellStyle name="Currency [0] 2097" xfId="2322" hidden="1" xr:uid="{00000000-0005-0000-0000-000033090000}"/>
    <cellStyle name="Currency [0] 2098" xfId="2289" hidden="1" xr:uid="{00000000-0005-0000-0000-000012090000}"/>
    <cellStyle name="Currency [0] 2099" xfId="2307" hidden="1" xr:uid="{00000000-0005-0000-0000-000024090000}"/>
    <cellStyle name="Currency [0] 21" xfId="35" hidden="1" xr:uid="{00000000-0005-0000-0000-000043000000}"/>
    <cellStyle name="Currency [0] 210" xfId="283" hidden="1" xr:uid="{00000000-0005-0000-0000-00003C010000}"/>
    <cellStyle name="Currency [0] 2100" xfId="2304" hidden="1" xr:uid="{00000000-0005-0000-0000-000021090000}"/>
    <cellStyle name="Currency [0] 2101" xfId="2371" hidden="1" xr:uid="{00000000-0005-0000-0000-000064090000}"/>
    <cellStyle name="Currency [0] 2102" xfId="2256" hidden="1" xr:uid="{00000000-0005-0000-0000-0000F1080000}"/>
    <cellStyle name="Currency [0] 2103" xfId="2356" hidden="1" xr:uid="{00000000-0005-0000-0000-000055090000}"/>
    <cellStyle name="Currency [0] 2104" xfId="2378" hidden="1" xr:uid="{00000000-0005-0000-0000-00006B090000}"/>
    <cellStyle name="Currency [0] 2105" xfId="2380" hidden="1" xr:uid="{00000000-0005-0000-0000-00006D090000}"/>
    <cellStyle name="Currency [0] 2106" xfId="2308" hidden="1" xr:uid="{00000000-0005-0000-0000-000025090000}"/>
    <cellStyle name="Currency [0] 2107" xfId="2340" hidden="1" xr:uid="{00000000-0005-0000-0000-000045090000}"/>
    <cellStyle name="Currency [0] 2108" xfId="2097" hidden="1" xr:uid="{00000000-0005-0000-0000-000052080000}"/>
    <cellStyle name="Currency [0] 2109" xfId="2326" hidden="1" xr:uid="{00000000-0005-0000-0000-000037090000}"/>
    <cellStyle name="Currency [0] 211" xfId="295" hidden="1" xr:uid="{00000000-0005-0000-0000-000048010000}"/>
    <cellStyle name="Currency [0] 2110" xfId="2323" hidden="1" xr:uid="{00000000-0005-0000-0000-000034090000}"/>
    <cellStyle name="Currency [0] 2111" xfId="2384" hidden="1" xr:uid="{00000000-0005-0000-0000-000071090000}"/>
    <cellStyle name="Currency [0] 2112" xfId="2219" hidden="1" xr:uid="{00000000-0005-0000-0000-0000CC080000}"/>
    <cellStyle name="Currency [0] 2113" xfId="2368" hidden="1" xr:uid="{00000000-0005-0000-0000-000061090000}"/>
    <cellStyle name="Currency [0] 2114" xfId="2388" hidden="1" xr:uid="{00000000-0005-0000-0000-000075090000}"/>
    <cellStyle name="Currency [0] 2115" xfId="2390" hidden="1" xr:uid="{00000000-0005-0000-0000-000077090000}"/>
    <cellStyle name="Currency [0] 2116" xfId="2327" hidden="1" xr:uid="{00000000-0005-0000-0000-000038090000}"/>
    <cellStyle name="Currency [0] 2117" xfId="2355" hidden="1" xr:uid="{00000000-0005-0000-0000-000054090000}"/>
    <cellStyle name="Currency [0] 2118" xfId="2315" hidden="1" xr:uid="{00000000-0005-0000-0000-00002C090000}"/>
    <cellStyle name="Currency [0] 2119" xfId="2344" hidden="1" xr:uid="{00000000-0005-0000-0000-000049090000}"/>
    <cellStyle name="Currency [0] 212" xfId="275" hidden="1" xr:uid="{00000000-0005-0000-0000-000034010000}"/>
    <cellStyle name="Currency [0] 2120" xfId="2341" hidden="1" xr:uid="{00000000-0005-0000-0000-000046090000}"/>
    <cellStyle name="Currency [0] 2121" xfId="2394" hidden="1" xr:uid="{00000000-0005-0000-0000-00007B090000}"/>
    <cellStyle name="Currency [0] 2122" xfId="2222" hidden="1" xr:uid="{00000000-0005-0000-0000-0000CF080000}"/>
    <cellStyle name="Currency [0] 2123" xfId="2381" hidden="1" xr:uid="{00000000-0005-0000-0000-00006E090000}"/>
    <cellStyle name="Currency [0] 2124" xfId="2398" hidden="1" xr:uid="{00000000-0005-0000-0000-00007F090000}"/>
    <cellStyle name="Currency [0] 2125" xfId="2400" hidden="1" xr:uid="{00000000-0005-0000-0000-000081090000}"/>
    <cellStyle name="Currency [0] 2126" xfId="2281" hidden="1" xr:uid="{00000000-0005-0000-0000-00000A090000}"/>
    <cellStyle name="Currency [0] 2127" xfId="2317" hidden="1" xr:uid="{00000000-0005-0000-0000-00002E090000}"/>
    <cellStyle name="Currency [0] 2128" xfId="2386" hidden="1" xr:uid="{00000000-0005-0000-0000-000073090000}"/>
    <cellStyle name="Currency [0] 2129" xfId="2374" hidden="1" xr:uid="{00000000-0005-0000-0000-000067090000}"/>
    <cellStyle name="Currency [0] 213" xfId="290" hidden="1" xr:uid="{00000000-0005-0000-0000-000043010000}"/>
    <cellStyle name="Currency [0] 2130" xfId="2391" hidden="1" xr:uid="{00000000-0005-0000-0000-000078090000}"/>
    <cellStyle name="Currency [0] 2131" xfId="2402" hidden="1" xr:uid="{00000000-0005-0000-0000-000083090000}"/>
    <cellStyle name="Currency [0] 2132" xfId="2250" hidden="1" xr:uid="{00000000-0005-0000-0000-0000EB080000}"/>
    <cellStyle name="Currency [0] 2133" xfId="2314" hidden="1" xr:uid="{00000000-0005-0000-0000-00002B090000}"/>
    <cellStyle name="Currency [0] 2134" xfId="2406" hidden="1" xr:uid="{00000000-0005-0000-0000-000087090000}"/>
    <cellStyle name="Currency [0] 2135" xfId="2408" hidden="1" xr:uid="{00000000-0005-0000-0000-000089090000}"/>
    <cellStyle name="Currency [0] 2136" xfId="2363" hidden="1" xr:uid="{00000000-0005-0000-0000-00005C090000}"/>
    <cellStyle name="Currency [0] 2137" xfId="2375" hidden="1" xr:uid="{00000000-0005-0000-0000-000068090000}"/>
    <cellStyle name="Currency [0] 2138" xfId="2403" hidden="1" xr:uid="{00000000-0005-0000-0000-000084090000}"/>
    <cellStyle name="Currency [0] 2139" xfId="2376" hidden="1" xr:uid="{00000000-0005-0000-0000-000069090000}"/>
    <cellStyle name="Currency [0] 214" xfId="288" hidden="1" xr:uid="{00000000-0005-0000-0000-000041010000}"/>
    <cellStyle name="Currency [0] 2140" xfId="2409" hidden="1" xr:uid="{00000000-0005-0000-0000-00008A090000}"/>
    <cellStyle name="Currency [0] 2141" xfId="2411" hidden="1" xr:uid="{00000000-0005-0000-0000-00008C090000}"/>
    <cellStyle name="Currency [0] 2142" xfId="2404" hidden="1" xr:uid="{00000000-0005-0000-0000-000085090000}"/>
    <cellStyle name="Currency [0] 2143" xfId="2350" hidden="1" xr:uid="{00000000-0005-0000-0000-00004F090000}"/>
    <cellStyle name="Currency [0] 2144" xfId="2413" hidden="1" xr:uid="{00000000-0005-0000-0000-00008E090000}"/>
    <cellStyle name="Currency [0] 2145" xfId="2415" hidden="1" xr:uid="{00000000-0005-0000-0000-000090090000}"/>
    <cellStyle name="Currency [0] 2146" xfId="2054" hidden="1" xr:uid="{00000000-0005-0000-0000-000027080000}"/>
    <cellStyle name="Currency [0] 2147" xfId="2033" hidden="1" xr:uid="{00000000-0005-0000-0000-000012080000}"/>
    <cellStyle name="Currency [0] 2148" xfId="2421" hidden="1" xr:uid="{00000000-0005-0000-0000-000096090000}"/>
    <cellStyle name="Currency [0] 2149" xfId="2427" hidden="1" xr:uid="{00000000-0005-0000-0000-00009C090000}"/>
    <cellStyle name="Currency [0] 215" xfId="314" hidden="1" xr:uid="{00000000-0005-0000-0000-00005B010000}"/>
    <cellStyle name="Currency [0] 2150" xfId="2429" hidden="1" xr:uid="{00000000-0005-0000-0000-00009E090000}"/>
    <cellStyle name="Currency [0] 2151" xfId="2049" hidden="1" xr:uid="{00000000-0005-0000-0000-000022080000}"/>
    <cellStyle name="Currency [0] 2152" xfId="2423" hidden="1" xr:uid="{00000000-0005-0000-0000-000098090000}"/>
    <cellStyle name="Currency [0] 2153" xfId="2431" hidden="1" xr:uid="{00000000-0005-0000-0000-0000A0090000}"/>
    <cellStyle name="Currency [0] 2154" xfId="2433" hidden="1" xr:uid="{00000000-0005-0000-0000-0000A2090000}"/>
    <cellStyle name="Currency [0] 2155" xfId="2422" hidden="1" xr:uid="{00000000-0005-0000-0000-000097090000}"/>
    <cellStyle name="Currency [0] 2156" xfId="2055" hidden="1" xr:uid="{00000000-0005-0000-0000-000028080000}"/>
    <cellStyle name="Currency [0] 2157" xfId="2444" hidden="1" xr:uid="{00000000-0005-0000-0000-0000AD090000}"/>
    <cellStyle name="Currency [0] 2158" xfId="2453" hidden="1" xr:uid="{00000000-0005-0000-0000-0000B6090000}"/>
    <cellStyle name="Currency [0] 2159" xfId="2464" hidden="1" xr:uid="{00000000-0005-0000-0000-0000C1090000}"/>
    <cellStyle name="Currency [0] 216" xfId="227" hidden="1" xr:uid="{00000000-0005-0000-0000-000004010000}"/>
    <cellStyle name="Currency [0] 2160" xfId="2470" hidden="1" xr:uid="{00000000-0005-0000-0000-0000C7090000}"/>
    <cellStyle name="Currency [0] 2161" xfId="2442" hidden="1" xr:uid="{00000000-0005-0000-0000-0000AB090000}"/>
    <cellStyle name="Currency [0] 2162" xfId="2460" hidden="1" xr:uid="{00000000-0005-0000-0000-0000BD090000}"/>
    <cellStyle name="Currency [0] 2163" xfId="2482" hidden="1" xr:uid="{00000000-0005-0000-0000-0000D3090000}"/>
    <cellStyle name="Currency [0] 2164" xfId="2484" hidden="1" xr:uid="{00000000-0005-0000-0000-0000D5090000}"/>
    <cellStyle name="Currency [0] 2165" xfId="2418" hidden="1" xr:uid="{00000000-0005-0000-0000-000093090000}"/>
    <cellStyle name="Currency [0] 2166" xfId="2059" hidden="1" xr:uid="{00000000-0005-0000-0000-00002C080000}"/>
    <cellStyle name="Currency [0] 2167" xfId="2456" hidden="1" xr:uid="{00000000-0005-0000-0000-0000B9090000}"/>
    <cellStyle name="Currency [0] 2168" xfId="2075" hidden="1" xr:uid="{00000000-0005-0000-0000-00003C080000}"/>
    <cellStyle name="Currency [0] 2169" xfId="2445" hidden="1" xr:uid="{00000000-0005-0000-0000-0000AE090000}"/>
    <cellStyle name="Currency [0] 217" xfId="308" hidden="1" xr:uid="{00000000-0005-0000-0000-000055010000}"/>
    <cellStyle name="Currency [0] 2170" xfId="2489" hidden="1" xr:uid="{00000000-0005-0000-0000-0000DA090000}"/>
    <cellStyle name="Currency [0] 2171" xfId="2457" hidden="1" xr:uid="{00000000-0005-0000-0000-0000BA090000}"/>
    <cellStyle name="Currency [0] 2172" xfId="2465" hidden="1" xr:uid="{00000000-0005-0000-0000-0000C2090000}"/>
    <cellStyle name="Currency [0] 2173" xfId="2501" hidden="1" xr:uid="{00000000-0005-0000-0000-0000E6090000}"/>
    <cellStyle name="Currency [0] 2174" xfId="2503" hidden="1" xr:uid="{00000000-0005-0000-0000-0000E8090000}"/>
    <cellStyle name="Currency [0] 2175" xfId="2459" hidden="1" xr:uid="{00000000-0005-0000-0000-0000BC090000}"/>
    <cellStyle name="Currency [0] 2176" xfId="2472" hidden="1" xr:uid="{00000000-0005-0000-0000-0000C9090000}"/>
    <cellStyle name="Currency [0] 2177" xfId="2477" hidden="1" xr:uid="{00000000-0005-0000-0000-0000CE090000}"/>
    <cellStyle name="Currency [0] 2178" xfId="2471" hidden="1" xr:uid="{00000000-0005-0000-0000-0000C8090000}"/>
    <cellStyle name="Currency [0] 2179" xfId="2519" hidden="1" xr:uid="{00000000-0005-0000-0000-0000F8090000}"/>
    <cellStyle name="Currency [0] 218" xfId="315" hidden="1" xr:uid="{00000000-0005-0000-0000-00005C010000}"/>
    <cellStyle name="Currency [0] 2180" xfId="2527" hidden="1" xr:uid="{00000000-0005-0000-0000-0000000A0000}"/>
    <cellStyle name="Currency [0] 2181" xfId="2455" hidden="1" xr:uid="{00000000-0005-0000-0000-0000B8090000}"/>
    <cellStyle name="Currency [0] 2182" xfId="2513" hidden="1" xr:uid="{00000000-0005-0000-0000-0000F2090000}"/>
    <cellStyle name="Currency [0] 2183" xfId="2536" hidden="1" xr:uid="{00000000-0005-0000-0000-0000090A0000}"/>
    <cellStyle name="Currency [0] 2184" xfId="2538" hidden="1" xr:uid="{00000000-0005-0000-0000-00000B0A0000}"/>
    <cellStyle name="Currency [0] 2185" xfId="2438" hidden="1" xr:uid="{00000000-0005-0000-0000-0000A7090000}"/>
    <cellStyle name="Currency [0] 2186" xfId="2448" hidden="1" xr:uid="{00000000-0005-0000-0000-0000B1090000}"/>
    <cellStyle name="Currency [0] 2187" xfId="2510" hidden="1" xr:uid="{00000000-0005-0000-0000-0000EF090000}"/>
    <cellStyle name="Currency [0] 2188" xfId="2475" hidden="1" xr:uid="{00000000-0005-0000-0000-0000CC090000}"/>
    <cellStyle name="Currency [0] 2189" xfId="2425" hidden="1" xr:uid="{00000000-0005-0000-0000-00009A090000}"/>
    <cellStyle name="Currency [0] 219" xfId="316" hidden="1" xr:uid="{00000000-0005-0000-0000-00005D010000}"/>
    <cellStyle name="Currency [0] 2190" xfId="2546" hidden="1" xr:uid="{00000000-0005-0000-0000-0000130A0000}"/>
    <cellStyle name="Currency [0] 2191" xfId="2511" hidden="1" xr:uid="{00000000-0005-0000-0000-0000F0090000}"/>
    <cellStyle name="Currency [0] 2192" xfId="2522" hidden="1" xr:uid="{00000000-0005-0000-0000-0000FB090000}"/>
    <cellStyle name="Currency [0] 2193" xfId="2554" hidden="1" xr:uid="{00000000-0005-0000-0000-00001B0A0000}"/>
    <cellStyle name="Currency [0] 2194" xfId="2556" hidden="1" xr:uid="{00000000-0005-0000-0000-00001D0A0000}"/>
    <cellStyle name="Currency [0] 2195" xfId="2508" hidden="1" xr:uid="{00000000-0005-0000-0000-0000ED090000}"/>
    <cellStyle name="Currency [0] 2196" xfId="2507" hidden="1" xr:uid="{00000000-0005-0000-0000-0000EC090000}"/>
    <cellStyle name="Currency [0] 2197" xfId="2497" hidden="1" xr:uid="{00000000-0005-0000-0000-0000E2090000}"/>
    <cellStyle name="Currency [0] 2198" xfId="2493" hidden="1" xr:uid="{00000000-0005-0000-0000-0000DE090000}"/>
    <cellStyle name="Currency [0] 2199" xfId="2495" hidden="1" xr:uid="{00000000-0005-0000-0000-0000E0090000}"/>
    <cellStyle name="Currency [0] 22" xfId="17" hidden="1" xr:uid="{00000000-0005-0000-0000-000031000000}"/>
    <cellStyle name="Currency [0] 220" xfId="256" hidden="1" xr:uid="{00000000-0005-0000-0000-000021010000}"/>
    <cellStyle name="Currency [0] 2200" xfId="2563" hidden="1" xr:uid="{00000000-0005-0000-0000-0000240A0000}"/>
    <cellStyle name="Currency [0] 2201" xfId="2061" hidden="1" xr:uid="{00000000-0005-0000-0000-00002E080000}"/>
    <cellStyle name="Currency [0] 2202" xfId="2541" hidden="1" xr:uid="{00000000-0005-0000-0000-00000E0A0000}"/>
    <cellStyle name="Currency [0] 2203" xfId="2569" hidden="1" xr:uid="{00000000-0005-0000-0000-00002A0A0000}"/>
    <cellStyle name="Currency [0] 2204" xfId="2571" hidden="1" xr:uid="{00000000-0005-0000-0000-00002C0A0000}"/>
    <cellStyle name="Currency [0] 2205" xfId="2446" hidden="1" xr:uid="{00000000-0005-0000-0000-0000AF090000}"/>
    <cellStyle name="Currency [0] 2206" xfId="2520" hidden="1" xr:uid="{00000000-0005-0000-0000-0000F9090000}"/>
    <cellStyle name="Currency [0] 2207" xfId="2476" hidden="1" xr:uid="{00000000-0005-0000-0000-0000CD090000}"/>
    <cellStyle name="Currency [0] 2208" xfId="2512" hidden="1" xr:uid="{00000000-0005-0000-0000-0000F1090000}"/>
    <cellStyle name="Currency [0] 2209" xfId="2516" hidden="1" xr:uid="{00000000-0005-0000-0000-0000F5090000}"/>
    <cellStyle name="Currency [0] 221" xfId="276" hidden="1" xr:uid="{00000000-0005-0000-0000-000035010000}"/>
    <cellStyle name="Currency [0] 2210" xfId="2577" hidden="1" xr:uid="{00000000-0005-0000-0000-0000320A0000}"/>
    <cellStyle name="Currency [0] 2211" xfId="2048" hidden="1" xr:uid="{00000000-0005-0000-0000-000021080000}"/>
    <cellStyle name="Currency [0] 2212" xfId="2559" hidden="1" xr:uid="{00000000-0005-0000-0000-0000200A0000}"/>
    <cellStyle name="Currency [0] 2213" xfId="2582" hidden="1" xr:uid="{00000000-0005-0000-0000-0000370A0000}"/>
    <cellStyle name="Currency [0] 2214" xfId="2584" hidden="1" xr:uid="{00000000-0005-0000-0000-0000390A0000}"/>
    <cellStyle name="Currency [0] 2215" xfId="2440" hidden="1" xr:uid="{00000000-0005-0000-0000-0000A9090000}"/>
    <cellStyle name="Currency [0] 2216" xfId="2539" hidden="1" xr:uid="{00000000-0005-0000-0000-00000C0A0000}"/>
    <cellStyle name="Currency [0] 2217" xfId="2506" hidden="1" xr:uid="{00000000-0005-0000-0000-0000EB090000}"/>
    <cellStyle name="Currency [0] 2218" xfId="2524" hidden="1" xr:uid="{00000000-0005-0000-0000-0000FD090000}"/>
    <cellStyle name="Currency [0] 2219" xfId="2521" hidden="1" xr:uid="{00000000-0005-0000-0000-0000FA090000}"/>
    <cellStyle name="Currency [0] 222" xfId="310" hidden="1" xr:uid="{00000000-0005-0000-0000-000057010000}"/>
    <cellStyle name="Currency [0] 2220" xfId="2588" hidden="1" xr:uid="{00000000-0005-0000-0000-00003D0A0000}"/>
    <cellStyle name="Currency [0] 2221" xfId="2473" hidden="1" xr:uid="{00000000-0005-0000-0000-0000CA090000}"/>
    <cellStyle name="Currency [0] 2222" xfId="2573" hidden="1" xr:uid="{00000000-0005-0000-0000-00002E0A0000}"/>
    <cellStyle name="Currency [0] 2223" xfId="2595" hidden="1" xr:uid="{00000000-0005-0000-0000-0000440A0000}"/>
    <cellStyle name="Currency [0] 2224" xfId="2597" hidden="1" xr:uid="{00000000-0005-0000-0000-0000460A0000}"/>
    <cellStyle name="Currency [0] 2225" xfId="2525" hidden="1" xr:uid="{00000000-0005-0000-0000-0000FE090000}"/>
    <cellStyle name="Currency [0] 2226" xfId="2557" hidden="1" xr:uid="{00000000-0005-0000-0000-00001E0A0000}"/>
    <cellStyle name="Currency [0] 2227" xfId="2028" hidden="1" xr:uid="{00000000-0005-0000-0000-00000D080000}"/>
    <cellStyle name="Currency [0] 2228" xfId="2543" hidden="1" xr:uid="{00000000-0005-0000-0000-0000100A0000}"/>
    <cellStyle name="Currency [0] 2229" xfId="2540" hidden="1" xr:uid="{00000000-0005-0000-0000-00000D0A0000}"/>
    <cellStyle name="Currency [0] 223" xfId="303" hidden="1" xr:uid="{00000000-0005-0000-0000-000050010000}"/>
    <cellStyle name="Currency [0] 2230" xfId="2601" hidden="1" xr:uid="{00000000-0005-0000-0000-00004A0A0000}"/>
    <cellStyle name="Currency [0] 2231" xfId="2436" hidden="1" xr:uid="{00000000-0005-0000-0000-0000A5090000}"/>
    <cellStyle name="Currency [0] 2232" xfId="2585" hidden="1" xr:uid="{00000000-0005-0000-0000-00003A0A0000}"/>
    <cellStyle name="Currency [0] 2233" xfId="2605" hidden="1" xr:uid="{00000000-0005-0000-0000-00004E0A0000}"/>
    <cellStyle name="Currency [0] 2234" xfId="2607" hidden="1" xr:uid="{00000000-0005-0000-0000-0000500A0000}"/>
    <cellStyle name="Currency [0] 2235" xfId="2544" hidden="1" xr:uid="{00000000-0005-0000-0000-0000110A0000}"/>
    <cellStyle name="Currency [0] 2236" xfId="2572" hidden="1" xr:uid="{00000000-0005-0000-0000-00002D0A0000}"/>
    <cellStyle name="Currency [0] 2237" xfId="2532" hidden="1" xr:uid="{00000000-0005-0000-0000-0000050A0000}"/>
    <cellStyle name="Currency [0] 2238" xfId="2561" hidden="1" xr:uid="{00000000-0005-0000-0000-0000220A0000}"/>
    <cellStyle name="Currency [0] 2239" xfId="2558" hidden="1" xr:uid="{00000000-0005-0000-0000-00001F0A0000}"/>
    <cellStyle name="Currency [0] 224" xfId="313" hidden="1" xr:uid="{00000000-0005-0000-0000-00005A010000}"/>
    <cellStyle name="Currency [0] 2240" xfId="2611" hidden="1" xr:uid="{00000000-0005-0000-0000-0000540A0000}"/>
    <cellStyle name="Currency [0] 2241" xfId="2439" hidden="1" xr:uid="{00000000-0005-0000-0000-0000A8090000}"/>
    <cellStyle name="Currency [0] 2242" xfId="2598" hidden="1" xr:uid="{00000000-0005-0000-0000-0000470A0000}"/>
    <cellStyle name="Currency [0] 2243" xfId="2615" hidden="1" xr:uid="{00000000-0005-0000-0000-0000580A0000}"/>
    <cellStyle name="Currency [0] 2244" xfId="2617" hidden="1" xr:uid="{00000000-0005-0000-0000-00005A0A0000}"/>
    <cellStyle name="Currency [0] 2245" xfId="2498" hidden="1" xr:uid="{00000000-0005-0000-0000-0000E3090000}"/>
    <cellStyle name="Currency [0] 2246" xfId="2534" hidden="1" xr:uid="{00000000-0005-0000-0000-0000070A0000}"/>
    <cellStyle name="Currency [0] 2247" xfId="2603" hidden="1" xr:uid="{00000000-0005-0000-0000-00004C0A0000}"/>
    <cellStyle name="Currency [0] 2248" xfId="2591" hidden="1" xr:uid="{00000000-0005-0000-0000-0000400A0000}"/>
    <cellStyle name="Currency [0] 2249" xfId="2608" hidden="1" xr:uid="{00000000-0005-0000-0000-0000510A0000}"/>
    <cellStyle name="Currency [0] 225" xfId="317" hidden="1" xr:uid="{00000000-0005-0000-0000-00005E010000}"/>
    <cellStyle name="Currency [0] 2250" xfId="2619" hidden="1" xr:uid="{00000000-0005-0000-0000-00005C0A0000}"/>
    <cellStyle name="Currency [0] 2251" xfId="2467" hidden="1" xr:uid="{00000000-0005-0000-0000-0000C4090000}"/>
    <cellStyle name="Currency [0] 2252" xfId="2531" hidden="1" xr:uid="{00000000-0005-0000-0000-0000040A0000}"/>
    <cellStyle name="Currency [0] 2253" xfId="2623" hidden="1" xr:uid="{00000000-0005-0000-0000-0000600A0000}"/>
    <cellStyle name="Currency [0] 2254" xfId="2625" hidden="1" xr:uid="{00000000-0005-0000-0000-0000620A0000}"/>
    <cellStyle name="Currency [0] 2255" xfId="2580" hidden="1" xr:uid="{00000000-0005-0000-0000-0000350A0000}"/>
    <cellStyle name="Currency [0] 2256" xfId="2592" hidden="1" xr:uid="{00000000-0005-0000-0000-0000410A0000}"/>
    <cellStyle name="Currency [0] 2257" xfId="2620" hidden="1" xr:uid="{00000000-0005-0000-0000-00005D0A0000}"/>
    <cellStyle name="Currency [0] 2258" xfId="2593" hidden="1" xr:uid="{00000000-0005-0000-0000-0000420A0000}"/>
    <cellStyle name="Currency [0] 2259" xfId="2626" hidden="1" xr:uid="{00000000-0005-0000-0000-0000630A0000}"/>
    <cellStyle name="Currency [0] 226" xfId="242" hidden="1" xr:uid="{00000000-0005-0000-0000-000013010000}"/>
    <cellStyle name="Currency [0] 2260" xfId="2628" hidden="1" xr:uid="{00000000-0005-0000-0000-0000650A0000}"/>
    <cellStyle name="Currency [0] 2261" xfId="2621" hidden="1" xr:uid="{00000000-0005-0000-0000-00005E0A0000}"/>
    <cellStyle name="Currency [0] 2262" xfId="2567" hidden="1" xr:uid="{00000000-0005-0000-0000-0000280A0000}"/>
    <cellStyle name="Currency [0] 2263" xfId="2630" hidden="1" xr:uid="{00000000-0005-0000-0000-0000670A0000}"/>
    <cellStyle name="Currency [0] 2264" xfId="2632" hidden="1" xr:uid="{00000000-0005-0000-0000-0000690A0000}"/>
    <cellStyle name="Currency [0] 2265" xfId="2101" hidden="1" xr:uid="{00000000-0005-0000-0000-000056080000}"/>
    <cellStyle name="Currency [0] 2266" xfId="2062" hidden="1" xr:uid="{00000000-0005-0000-0000-00002F080000}"/>
    <cellStyle name="Currency [0] 2267" xfId="2638" hidden="1" xr:uid="{00000000-0005-0000-0000-00006F0A0000}"/>
    <cellStyle name="Currency [0] 2268" xfId="2644" hidden="1" xr:uid="{00000000-0005-0000-0000-0000750A0000}"/>
    <cellStyle name="Currency [0] 2269" xfId="2646" hidden="1" xr:uid="{00000000-0005-0000-0000-0000770A0000}"/>
    <cellStyle name="Currency [0] 227" xfId="274" hidden="1" xr:uid="{00000000-0005-0000-0000-000033010000}"/>
    <cellStyle name="Currency [0] 2270" xfId="2052" hidden="1" xr:uid="{00000000-0005-0000-0000-000025080000}"/>
    <cellStyle name="Currency [0] 2271" xfId="2640" hidden="1" xr:uid="{00000000-0005-0000-0000-0000710A0000}"/>
    <cellStyle name="Currency [0] 2272" xfId="2648" hidden="1" xr:uid="{00000000-0005-0000-0000-0000790A0000}"/>
    <cellStyle name="Currency [0] 2273" xfId="2650" hidden="1" xr:uid="{00000000-0005-0000-0000-00007B0A0000}"/>
    <cellStyle name="Currency [0] 2274" xfId="2639" hidden="1" xr:uid="{00000000-0005-0000-0000-0000700A0000}"/>
    <cellStyle name="Currency [0] 2275" xfId="2086" hidden="1" xr:uid="{00000000-0005-0000-0000-000047080000}"/>
    <cellStyle name="Currency [0] 2276" xfId="2661" hidden="1" xr:uid="{00000000-0005-0000-0000-0000860A0000}"/>
    <cellStyle name="Currency [0] 2277" xfId="2670" hidden="1" xr:uid="{00000000-0005-0000-0000-00008F0A0000}"/>
    <cellStyle name="Currency [0] 2278" xfId="2681" hidden="1" xr:uid="{00000000-0005-0000-0000-00009A0A0000}"/>
    <cellStyle name="Currency [0] 2279" xfId="2687" hidden="1" xr:uid="{00000000-0005-0000-0000-0000A00A0000}"/>
    <cellStyle name="Currency [0] 228" xfId="320" hidden="1" xr:uid="{00000000-0005-0000-0000-000061010000}"/>
    <cellStyle name="Currency [0] 2280" xfId="2659" hidden="1" xr:uid="{00000000-0005-0000-0000-0000840A0000}"/>
    <cellStyle name="Currency [0] 2281" xfId="2677" hidden="1" xr:uid="{00000000-0005-0000-0000-0000960A0000}"/>
    <cellStyle name="Currency [0] 2282" xfId="2699" hidden="1" xr:uid="{00000000-0005-0000-0000-0000AC0A0000}"/>
    <cellStyle name="Currency [0] 2283" xfId="2701" hidden="1" xr:uid="{00000000-0005-0000-0000-0000AE0A0000}"/>
    <cellStyle name="Currency [0] 2284" xfId="2635" hidden="1" xr:uid="{00000000-0005-0000-0000-00006C0A0000}"/>
    <cellStyle name="Currency [0] 2285" xfId="2051" hidden="1" xr:uid="{00000000-0005-0000-0000-000024080000}"/>
    <cellStyle name="Currency [0] 2286" xfId="2673" hidden="1" xr:uid="{00000000-0005-0000-0000-0000920A0000}"/>
    <cellStyle name="Currency [0] 2287" xfId="2031" hidden="1" xr:uid="{00000000-0005-0000-0000-000010080000}"/>
    <cellStyle name="Currency [0] 2288" xfId="2662" hidden="1" xr:uid="{00000000-0005-0000-0000-0000870A0000}"/>
    <cellStyle name="Currency [0] 2289" xfId="2706" hidden="1" xr:uid="{00000000-0005-0000-0000-0000B30A0000}"/>
    <cellStyle name="Currency [0] 229" xfId="321" hidden="1" xr:uid="{00000000-0005-0000-0000-000062010000}"/>
    <cellStyle name="Currency [0] 2290" xfId="2674" hidden="1" xr:uid="{00000000-0005-0000-0000-0000930A0000}"/>
    <cellStyle name="Currency [0] 2291" xfId="2682" hidden="1" xr:uid="{00000000-0005-0000-0000-00009B0A0000}"/>
    <cellStyle name="Currency [0] 2292" xfId="2718" hidden="1" xr:uid="{00000000-0005-0000-0000-0000BF0A0000}"/>
    <cellStyle name="Currency [0] 2293" xfId="2720" hidden="1" xr:uid="{00000000-0005-0000-0000-0000C10A0000}"/>
    <cellStyle name="Currency [0] 2294" xfId="2676" hidden="1" xr:uid="{00000000-0005-0000-0000-0000950A0000}"/>
    <cellStyle name="Currency [0] 2295" xfId="2689" hidden="1" xr:uid="{00000000-0005-0000-0000-0000A20A0000}"/>
    <cellStyle name="Currency [0] 2296" xfId="2694" hidden="1" xr:uid="{00000000-0005-0000-0000-0000A70A0000}"/>
    <cellStyle name="Currency [0] 2297" xfId="2688" hidden="1" xr:uid="{00000000-0005-0000-0000-0000A10A0000}"/>
    <cellStyle name="Currency [0] 2298" xfId="2736" hidden="1" xr:uid="{00000000-0005-0000-0000-0000D10A0000}"/>
    <cellStyle name="Currency [0] 2299" xfId="2744" hidden="1" xr:uid="{00000000-0005-0000-0000-0000D90A0000}"/>
    <cellStyle name="Currency [0] 23" xfId="16" hidden="1" xr:uid="{00000000-0005-0000-0000-000030000000}"/>
    <cellStyle name="Currency [0] 230" xfId="298" hidden="1" xr:uid="{00000000-0005-0000-0000-00004B010000}"/>
    <cellStyle name="Currency [0] 2300" xfId="2672" hidden="1" xr:uid="{00000000-0005-0000-0000-0000910A0000}"/>
    <cellStyle name="Currency [0] 2301" xfId="2730" hidden="1" xr:uid="{00000000-0005-0000-0000-0000CB0A0000}"/>
    <cellStyle name="Currency [0] 2302" xfId="2753" hidden="1" xr:uid="{00000000-0005-0000-0000-0000E20A0000}"/>
    <cellStyle name="Currency [0] 2303" xfId="2755" hidden="1" xr:uid="{00000000-0005-0000-0000-0000E40A0000}"/>
    <cellStyle name="Currency [0] 2304" xfId="2655" hidden="1" xr:uid="{00000000-0005-0000-0000-0000800A0000}"/>
    <cellStyle name="Currency [0] 2305" xfId="2665" hidden="1" xr:uid="{00000000-0005-0000-0000-00008A0A0000}"/>
    <cellStyle name="Currency [0] 2306" xfId="2727" hidden="1" xr:uid="{00000000-0005-0000-0000-0000C80A0000}"/>
    <cellStyle name="Currency [0] 2307" xfId="2692" hidden="1" xr:uid="{00000000-0005-0000-0000-0000A50A0000}"/>
    <cellStyle name="Currency [0] 2308" xfId="2642" hidden="1" xr:uid="{00000000-0005-0000-0000-0000730A0000}"/>
    <cellStyle name="Currency [0] 2309" xfId="2763" hidden="1" xr:uid="{00000000-0005-0000-0000-0000EC0A0000}"/>
    <cellStyle name="Currency [0] 231" xfId="304" hidden="1" xr:uid="{00000000-0005-0000-0000-000051010000}"/>
    <cellStyle name="Currency [0] 2310" xfId="2728" hidden="1" xr:uid="{00000000-0005-0000-0000-0000C90A0000}"/>
    <cellStyle name="Currency [0] 2311" xfId="2739" hidden="1" xr:uid="{00000000-0005-0000-0000-0000D40A0000}"/>
    <cellStyle name="Currency [0] 2312" xfId="2771" hidden="1" xr:uid="{00000000-0005-0000-0000-0000F40A0000}"/>
    <cellStyle name="Currency [0] 2313" xfId="2773" hidden="1" xr:uid="{00000000-0005-0000-0000-0000F60A0000}"/>
    <cellStyle name="Currency [0] 2314" xfId="2725" hidden="1" xr:uid="{00000000-0005-0000-0000-0000C60A0000}"/>
    <cellStyle name="Currency [0] 2315" xfId="2724" hidden="1" xr:uid="{00000000-0005-0000-0000-0000C50A0000}"/>
    <cellStyle name="Currency [0] 2316" xfId="2714" hidden="1" xr:uid="{00000000-0005-0000-0000-0000BB0A0000}"/>
    <cellStyle name="Currency [0] 2317" xfId="2710" hidden="1" xr:uid="{00000000-0005-0000-0000-0000B70A0000}"/>
    <cellStyle name="Currency [0] 2318" xfId="2712" hidden="1" xr:uid="{00000000-0005-0000-0000-0000B90A0000}"/>
    <cellStyle name="Currency [0] 2319" xfId="2780" hidden="1" xr:uid="{00000000-0005-0000-0000-0000FD0A0000}"/>
    <cellStyle name="Currency [0] 232" xfId="318" hidden="1" xr:uid="{00000000-0005-0000-0000-00005F010000}"/>
    <cellStyle name="Currency [0] 2320" xfId="2066" hidden="1" xr:uid="{00000000-0005-0000-0000-000033080000}"/>
    <cellStyle name="Currency [0] 2321" xfId="2758" hidden="1" xr:uid="{00000000-0005-0000-0000-0000E70A0000}"/>
    <cellStyle name="Currency [0] 2322" xfId="2786" hidden="1" xr:uid="{00000000-0005-0000-0000-0000030B0000}"/>
    <cellStyle name="Currency [0] 2323" xfId="2788" hidden="1" xr:uid="{00000000-0005-0000-0000-0000050B0000}"/>
    <cellStyle name="Currency [0] 2324" xfId="2663" hidden="1" xr:uid="{00000000-0005-0000-0000-0000880A0000}"/>
    <cellStyle name="Currency [0] 2325" xfId="2737" hidden="1" xr:uid="{00000000-0005-0000-0000-0000D20A0000}"/>
    <cellStyle name="Currency [0] 2326" xfId="2693" hidden="1" xr:uid="{00000000-0005-0000-0000-0000A60A0000}"/>
    <cellStyle name="Currency [0] 2327" xfId="2729" hidden="1" xr:uid="{00000000-0005-0000-0000-0000CA0A0000}"/>
    <cellStyle name="Currency [0] 2328" xfId="2733" hidden="1" xr:uid="{00000000-0005-0000-0000-0000CE0A0000}"/>
    <cellStyle name="Currency [0] 2329" xfId="2794" hidden="1" xr:uid="{00000000-0005-0000-0000-00000B0B0000}"/>
    <cellStyle name="Currency [0] 233" xfId="305" hidden="1" xr:uid="{00000000-0005-0000-0000-000052010000}"/>
    <cellStyle name="Currency [0] 2330" xfId="2079" hidden="1" xr:uid="{00000000-0005-0000-0000-000040080000}"/>
    <cellStyle name="Currency [0] 2331" xfId="2776" hidden="1" xr:uid="{00000000-0005-0000-0000-0000F90A0000}"/>
    <cellStyle name="Currency [0] 2332" xfId="2799" hidden="1" xr:uid="{00000000-0005-0000-0000-0000100B0000}"/>
    <cellStyle name="Currency [0] 2333" xfId="2801" hidden="1" xr:uid="{00000000-0005-0000-0000-0000120B0000}"/>
    <cellStyle name="Currency [0] 2334" xfId="2657" hidden="1" xr:uid="{00000000-0005-0000-0000-0000820A0000}"/>
    <cellStyle name="Currency [0] 2335" xfId="2756" hidden="1" xr:uid="{00000000-0005-0000-0000-0000E50A0000}"/>
    <cellStyle name="Currency [0] 2336" xfId="2723" hidden="1" xr:uid="{00000000-0005-0000-0000-0000C40A0000}"/>
    <cellStyle name="Currency [0] 2337" xfId="2741" hidden="1" xr:uid="{00000000-0005-0000-0000-0000D60A0000}"/>
    <cellStyle name="Currency [0] 2338" xfId="2738" hidden="1" xr:uid="{00000000-0005-0000-0000-0000D30A0000}"/>
    <cellStyle name="Currency [0] 2339" xfId="2805" hidden="1" xr:uid="{00000000-0005-0000-0000-0000160B0000}"/>
    <cellStyle name="Currency [0] 234" xfId="322" hidden="1" xr:uid="{00000000-0005-0000-0000-000063010000}"/>
    <cellStyle name="Currency [0] 2340" xfId="2690" hidden="1" xr:uid="{00000000-0005-0000-0000-0000A30A0000}"/>
    <cellStyle name="Currency [0] 2341" xfId="2790" hidden="1" xr:uid="{00000000-0005-0000-0000-0000070B0000}"/>
    <cellStyle name="Currency [0] 2342" xfId="2812" hidden="1" xr:uid="{00000000-0005-0000-0000-00001D0B0000}"/>
    <cellStyle name="Currency [0] 2343" xfId="2814" hidden="1" xr:uid="{00000000-0005-0000-0000-00001F0B0000}"/>
    <cellStyle name="Currency [0] 2344" xfId="2742" hidden="1" xr:uid="{00000000-0005-0000-0000-0000D70A0000}"/>
    <cellStyle name="Currency [0] 2345" xfId="2774" hidden="1" xr:uid="{00000000-0005-0000-0000-0000F70A0000}"/>
    <cellStyle name="Currency [0] 2346" xfId="2032" hidden="1" xr:uid="{00000000-0005-0000-0000-000011080000}"/>
    <cellStyle name="Currency [0] 2347" xfId="2760" hidden="1" xr:uid="{00000000-0005-0000-0000-0000E90A0000}"/>
    <cellStyle name="Currency [0] 2348" xfId="2757" hidden="1" xr:uid="{00000000-0005-0000-0000-0000E60A0000}"/>
    <cellStyle name="Currency [0] 2349" xfId="2818" hidden="1" xr:uid="{00000000-0005-0000-0000-0000230B0000}"/>
    <cellStyle name="Currency [0] 235" xfId="323" hidden="1" xr:uid="{00000000-0005-0000-0000-000064010000}"/>
    <cellStyle name="Currency [0] 2350" xfId="2653" hidden="1" xr:uid="{00000000-0005-0000-0000-00007E0A0000}"/>
    <cellStyle name="Currency [0] 2351" xfId="2802" hidden="1" xr:uid="{00000000-0005-0000-0000-0000130B0000}"/>
    <cellStyle name="Currency [0] 2352" xfId="2822" hidden="1" xr:uid="{00000000-0005-0000-0000-0000270B0000}"/>
    <cellStyle name="Currency [0] 2353" xfId="2824" hidden="1" xr:uid="{00000000-0005-0000-0000-0000290B0000}"/>
    <cellStyle name="Currency [0] 2354" xfId="2761" hidden="1" xr:uid="{00000000-0005-0000-0000-0000EA0A0000}"/>
    <cellStyle name="Currency [0] 2355" xfId="2789" hidden="1" xr:uid="{00000000-0005-0000-0000-0000060B0000}"/>
    <cellStyle name="Currency [0] 2356" xfId="2749" hidden="1" xr:uid="{00000000-0005-0000-0000-0000DE0A0000}"/>
    <cellStyle name="Currency [0] 2357" xfId="2778" hidden="1" xr:uid="{00000000-0005-0000-0000-0000FB0A0000}"/>
    <cellStyle name="Currency [0] 2358" xfId="2775" hidden="1" xr:uid="{00000000-0005-0000-0000-0000F80A0000}"/>
    <cellStyle name="Currency [0] 2359" xfId="2828" hidden="1" xr:uid="{00000000-0005-0000-0000-00002D0B0000}"/>
    <cellStyle name="Currency [0] 236" xfId="319" hidden="1" xr:uid="{00000000-0005-0000-0000-000060010000}"/>
    <cellStyle name="Currency [0] 2360" xfId="2656" hidden="1" xr:uid="{00000000-0005-0000-0000-0000810A0000}"/>
    <cellStyle name="Currency [0] 2361" xfId="2815" hidden="1" xr:uid="{00000000-0005-0000-0000-0000200B0000}"/>
    <cellStyle name="Currency [0] 2362" xfId="2832" hidden="1" xr:uid="{00000000-0005-0000-0000-0000310B0000}"/>
    <cellStyle name="Currency [0] 2363" xfId="2834" hidden="1" xr:uid="{00000000-0005-0000-0000-0000330B0000}"/>
    <cellStyle name="Currency [0] 2364" xfId="2715" hidden="1" xr:uid="{00000000-0005-0000-0000-0000BC0A0000}"/>
    <cellStyle name="Currency [0] 2365" xfId="2751" hidden="1" xr:uid="{00000000-0005-0000-0000-0000E00A0000}"/>
    <cellStyle name="Currency [0] 2366" xfId="2820" hidden="1" xr:uid="{00000000-0005-0000-0000-0000250B0000}"/>
    <cellStyle name="Currency [0] 2367" xfId="2808" hidden="1" xr:uid="{00000000-0005-0000-0000-0000190B0000}"/>
    <cellStyle name="Currency [0] 2368" xfId="2825" hidden="1" xr:uid="{00000000-0005-0000-0000-00002A0B0000}"/>
    <cellStyle name="Currency [0] 2369" xfId="2836" hidden="1" xr:uid="{00000000-0005-0000-0000-0000350B0000}"/>
    <cellStyle name="Currency [0] 237" xfId="292" hidden="1" xr:uid="{00000000-0005-0000-0000-000045010000}"/>
    <cellStyle name="Currency [0] 2370" xfId="2684" hidden="1" xr:uid="{00000000-0005-0000-0000-00009D0A0000}"/>
    <cellStyle name="Currency [0] 2371" xfId="2748" hidden="1" xr:uid="{00000000-0005-0000-0000-0000DD0A0000}"/>
    <cellStyle name="Currency [0] 2372" xfId="2840" hidden="1" xr:uid="{00000000-0005-0000-0000-0000390B0000}"/>
    <cellStyle name="Currency [0] 2373" xfId="2842" hidden="1" xr:uid="{00000000-0005-0000-0000-00003B0B0000}"/>
    <cellStyle name="Currency [0] 2374" xfId="2797" hidden="1" xr:uid="{00000000-0005-0000-0000-00000E0B0000}"/>
    <cellStyle name="Currency [0] 2375" xfId="2809" hidden="1" xr:uid="{00000000-0005-0000-0000-00001A0B0000}"/>
    <cellStyle name="Currency [0] 2376" xfId="2837" hidden="1" xr:uid="{00000000-0005-0000-0000-0000360B0000}"/>
    <cellStyle name="Currency [0] 2377" xfId="2810" hidden="1" xr:uid="{00000000-0005-0000-0000-00001B0B0000}"/>
    <cellStyle name="Currency [0] 2378" xfId="2843" hidden="1" xr:uid="{00000000-0005-0000-0000-00003C0B0000}"/>
    <cellStyle name="Currency [0] 2379" xfId="2845" hidden="1" xr:uid="{00000000-0005-0000-0000-00003E0B0000}"/>
    <cellStyle name="Currency [0] 238" xfId="324" hidden="1" xr:uid="{00000000-0005-0000-0000-000065010000}"/>
    <cellStyle name="Currency [0] 2380" xfId="2838" hidden="1" xr:uid="{00000000-0005-0000-0000-0000370B0000}"/>
    <cellStyle name="Currency [0] 2381" xfId="2784" hidden="1" xr:uid="{00000000-0005-0000-0000-0000010B0000}"/>
    <cellStyle name="Currency [0] 2382" xfId="2847" hidden="1" xr:uid="{00000000-0005-0000-0000-0000400B0000}"/>
    <cellStyle name="Currency [0] 2383" xfId="2849" hidden="1" xr:uid="{00000000-0005-0000-0000-0000420B0000}"/>
    <cellStyle name="Currency [0] 2384" xfId="1323" hidden="1" xr:uid="{00000000-0005-0000-0000-00004C050000}"/>
    <cellStyle name="Currency [0] 2385" xfId="1292" hidden="1" xr:uid="{00000000-0005-0000-0000-00002D050000}"/>
    <cellStyle name="Currency [0] 2386" xfId="1920" hidden="1" xr:uid="{00000000-0005-0000-0000-0000A1070000}"/>
    <cellStyle name="Currency [0] 2387" xfId="2854" hidden="1" xr:uid="{00000000-0005-0000-0000-0000470B0000}"/>
    <cellStyle name="Currency [0] 2388" xfId="2856" hidden="1" xr:uid="{00000000-0005-0000-0000-0000490B0000}"/>
    <cellStyle name="Currency [0] 2389" xfId="1314" hidden="1" xr:uid="{00000000-0005-0000-0000-000043050000}"/>
    <cellStyle name="Currency [0] 239" xfId="325" hidden="1" xr:uid="{00000000-0005-0000-0000-000066010000}"/>
    <cellStyle name="Currency [0] 2390" xfId="2850" hidden="1" xr:uid="{00000000-0005-0000-0000-0000430B0000}"/>
    <cellStyle name="Currency [0] 2391" xfId="2858" hidden="1" xr:uid="{00000000-0005-0000-0000-00004B0B0000}"/>
    <cellStyle name="Currency [0] 2392" xfId="2860" hidden="1" xr:uid="{00000000-0005-0000-0000-00004D0B0000}"/>
    <cellStyle name="Currency [0] 2393" xfId="1295" hidden="1" xr:uid="{00000000-0005-0000-0000-000030050000}"/>
    <cellStyle name="Currency [0] 2394" xfId="1312" hidden="1" xr:uid="{00000000-0005-0000-0000-000041050000}"/>
    <cellStyle name="Currency [0] 2395" xfId="2871" hidden="1" xr:uid="{00000000-0005-0000-0000-0000580B0000}"/>
    <cellStyle name="Currency [0] 2396" xfId="2880" hidden="1" xr:uid="{00000000-0005-0000-0000-0000610B0000}"/>
    <cellStyle name="Currency [0] 2397" xfId="2891" hidden="1" xr:uid="{00000000-0005-0000-0000-00006C0B0000}"/>
    <cellStyle name="Currency [0] 2398" xfId="2897" hidden="1" xr:uid="{00000000-0005-0000-0000-0000720B0000}"/>
    <cellStyle name="Currency [0] 2399" xfId="2869" hidden="1" xr:uid="{00000000-0005-0000-0000-0000560B0000}"/>
    <cellStyle name="Currency [0] 24" xfId="23" hidden="1" xr:uid="{00000000-0005-0000-0000-000037000000}"/>
    <cellStyle name="Currency [0] 240" xfId="189" hidden="1" xr:uid="{00000000-0005-0000-0000-0000DE000000}"/>
    <cellStyle name="Currency [0] 2400" xfId="2887" hidden="1" xr:uid="{00000000-0005-0000-0000-0000680B0000}"/>
    <cellStyle name="Currency [0] 2401" xfId="2909" hidden="1" xr:uid="{00000000-0005-0000-0000-00007E0B0000}"/>
    <cellStyle name="Currency [0] 2402" xfId="2911" hidden="1" xr:uid="{00000000-0005-0000-0000-0000800B0000}"/>
    <cellStyle name="Currency [0] 2403" xfId="1285" hidden="1" xr:uid="{00000000-0005-0000-0000-000026050000}"/>
    <cellStyle name="Currency [0] 2404" xfId="1299" hidden="1" xr:uid="{00000000-0005-0000-0000-000034050000}"/>
    <cellStyle name="Currency [0] 2405" xfId="2883" hidden="1" xr:uid="{00000000-0005-0000-0000-0000640B0000}"/>
    <cellStyle name="Currency [0] 2406" xfId="1302" hidden="1" xr:uid="{00000000-0005-0000-0000-000037050000}"/>
    <cellStyle name="Currency [0] 2407" xfId="2872" hidden="1" xr:uid="{00000000-0005-0000-0000-0000590B0000}"/>
    <cellStyle name="Currency [0] 2408" xfId="2916" hidden="1" xr:uid="{00000000-0005-0000-0000-0000850B0000}"/>
    <cellStyle name="Currency [0] 2409" xfId="2884" hidden="1" xr:uid="{00000000-0005-0000-0000-0000650B0000}"/>
    <cellStyle name="Currency [0] 241" xfId="199" hidden="1" xr:uid="{00000000-0005-0000-0000-0000E8000000}"/>
    <cellStyle name="Currency [0] 2410" xfId="2892" hidden="1" xr:uid="{00000000-0005-0000-0000-00006D0B0000}"/>
    <cellStyle name="Currency [0] 2411" xfId="2928" hidden="1" xr:uid="{00000000-0005-0000-0000-0000910B0000}"/>
    <cellStyle name="Currency [0] 2412" xfId="2930" hidden="1" xr:uid="{00000000-0005-0000-0000-0000930B0000}"/>
    <cellStyle name="Currency [0] 2413" xfId="2886" hidden="1" xr:uid="{00000000-0005-0000-0000-0000670B0000}"/>
    <cellStyle name="Currency [0] 2414" xfId="2899" hidden="1" xr:uid="{00000000-0005-0000-0000-0000740B0000}"/>
    <cellStyle name="Currency [0] 2415" xfId="2904" hidden="1" xr:uid="{00000000-0005-0000-0000-0000790B0000}"/>
    <cellStyle name="Currency [0] 2416" xfId="2898" hidden="1" xr:uid="{00000000-0005-0000-0000-0000730B0000}"/>
    <cellStyle name="Currency [0] 2417" xfId="2946" hidden="1" xr:uid="{00000000-0005-0000-0000-0000A30B0000}"/>
    <cellStyle name="Currency [0] 2418" xfId="2954" hidden="1" xr:uid="{00000000-0005-0000-0000-0000AB0B0000}"/>
    <cellStyle name="Currency [0] 2419" xfId="2882" hidden="1" xr:uid="{00000000-0005-0000-0000-0000630B0000}"/>
    <cellStyle name="Currency [0] 242" xfId="327" hidden="1" xr:uid="{00000000-0005-0000-0000-000068010000}"/>
    <cellStyle name="Currency [0] 2420" xfId="2940" hidden="1" xr:uid="{00000000-0005-0000-0000-00009D0B0000}"/>
    <cellStyle name="Currency [0] 2421" xfId="2963" hidden="1" xr:uid="{00000000-0005-0000-0000-0000B40B0000}"/>
    <cellStyle name="Currency [0] 2422" xfId="2965" hidden="1" xr:uid="{00000000-0005-0000-0000-0000B60B0000}"/>
    <cellStyle name="Currency [0] 2423" xfId="2865" hidden="1" xr:uid="{00000000-0005-0000-0000-0000520B0000}"/>
    <cellStyle name="Currency [0] 2424" xfId="2875" hidden="1" xr:uid="{00000000-0005-0000-0000-00005C0B0000}"/>
    <cellStyle name="Currency [0] 2425" xfId="2937" hidden="1" xr:uid="{00000000-0005-0000-0000-00009A0B0000}"/>
    <cellStyle name="Currency [0] 2426" xfId="2902" hidden="1" xr:uid="{00000000-0005-0000-0000-0000770B0000}"/>
    <cellStyle name="Currency [0] 2427" xfId="2852" hidden="1" xr:uid="{00000000-0005-0000-0000-0000450B0000}"/>
    <cellStyle name="Currency [0] 2428" xfId="2973" hidden="1" xr:uid="{00000000-0005-0000-0000-0000BE0B0000}"/>
    <cellStyle name="Currency [0] 2429" xfId="2938" hidden="1" xr:uid="{00000000-0005-0000-0000-00009B0B0000}"/>
    <cellStyle name="Currency [0] 243" xfId="331" hidden="1" xr:uid="{00000000-0005-0000-0000-00006C010000}"/>
    <cellStyle name="Currency [0] 2430" xfId="2949" hidden="1" xr:uid="{00000000-0005-0000-0000-0000A60B0000}"/>
    <cellStyle name="Currency [0] 2431" xfId="2981" hidden="1" xr:uid="{00000000-0005-0000-0000-0000C60B0000}"/>
    <cellStyle name="Currency [0] 2432" xfId="2983" hidden="1" xr:uid="{00000000-0005-0000-0000-0000C80B0000}"/>
    <cellStyle name="Currency [0] 2433" xfId="2935" hidden="1" xr:uid="{00000000-0005-0000-0000-0000980B0000}"/>
    <cellStyle name="Currency [0] 2434" xfId="2934" hidden="1" xr:uid="{00000000-0005-0000-0000-0000970B0000}"/>
    <cellStyle name="Currency [0] 2435" xfId="2924" hidden="1" xr:uid="{00000000-0005-0000-0000-00008D0B0000}"/>
    <cellStyle name="Currency [0] 2436" xfId="2920" hidden="1" xr:uid="{00000000-0005-0000-0000-0000890B0000}"/>
    <cellStyle name="Currency [0] 2437" xfId="2922" hidden="1" xr:uid="{00000000-0005-0000-0000-00008B0B0000}"/>
    <cellStyle name="Currency [0] 2438" xfId="2990" hidden="1" xr:uid="{00000000-0005-0000-0000-0000CF0B0000}"/>
    <cellStyle name="Currency [0] 2439" xfId="1331" hidden="1" xr:uid="{00000000-0005-0000-0000-000054050000}"/>
    <cellStyle name="Currency [0] 244" xfId="332" hidden="1" xr:uid="{00000000-0005-0000-0000-00006D010000}"/>
    <cellStyle name="Currency [0] 2440" xfId="2968" hidden="1" xr:uid="{00000000-0005-0000-0000-0000B90B0000}"/>
    <cellStyle name="Currency [0] 2441" xfId="2996" hidden="1" xr:uid="{00000000-0005-0000-0000-0000D50B0000}"/>
    <cellStyle name="Currency [0] 2442" xfId="2998" hidden="1" xr:uid="{00000000-0005-0000-0000-0000D70B0000}"/>
    <cellStyle name="Currency [0] 2443" xfId="2873" hidden="1" xr:uid="{00000000-0005-0000-0000-00005A0B0000}"/>
    <cellStyle name="Currency [0] 2444" xfId="2947" hidden="1" xr:uid="{00000000-0005-0000-0000-0000A40B0000}"/>
    <cellStyle name="Currency [0] 2445" xfId="2903" hidden="1" xr:uid="{00000000-0005-0000-0000-0000780B0000}"/>
    <cellStyle name="Currency [0] 2446" xfId="2939" hidden="1" xr:uid="{00000000-0005-0000-0000-00009C0B0000}"/>
    <cellStyle name="Currency [0] 2447" xfId="2943" hidden="1" xr:uid="{00000000-0005-0000-0000-0000A00B0000}"/>
    <cellStyle name="Currency [0] 2448" xfId="3004" hidden="1" xr:uid="{00000000-0005-0000-0000-0000DD0B0000}"/>
    <cellStyle name="Currency [0] 2449" xfId="1297" hidden="1" xr:uid="{00000000-0005-0000-0000-000032050000}"/>
    <cellStyle name="Currency [0] 245" xfId="181" hidden="1" xr:uid="{00000000-0005-0000-0000-0000D6000000}"/>
    <cellStyle name="Currency [0] 2450" xfId="2986" hidden="1" xr:uid="{00000000-0005-0000-0000-0000CB0B0000}"/>
    <cellStyle name="Currency [0] 2451" xfId="3009" hidden="1" xr:uid="{00000000-0005-0000-0000-0000E20B0000}"/>
    <cellStyle name="Currency [0] 2452" xfId="3011" hidden="1" xr:uid="{00000000-0005-0000-0000-0000E40B0000}"/>
    <cellStyle name="Currency [0] 2453" xfId="2867" hidden="1" xr:uid="{00000000-0005-0000-0000-0000540B0000}"/>
    <cellStyle name="Currency [0] 2454" xfId="2966" hidden="1" xr:uid="{00000000-0005-0000-0000-0000B70B0000}"/>
    <cellStyle name="Currency [0] 2455" xfId="2933" hidden="1" xr:uid="{00000000-0005-0000-0000-0000960B0000}"/>
    <cellStyle name="Currency [0] 2456" xfId="2951" hidden="1" xr:uid="{00000000-0005-0000-0000-0000A80B0000}"/>
    <cellStyle name="Currency [0] 2457" xfId="2948" hidden="1" xr:uid="{00000000-0005-0000-0000-0000A50B0000}"/>
    <cellStyle name="Currency [0] 2458" xfId="3015" hidden="1" xr:uid="{00000000-0005-0000-0000-0000E80B0000}"/>
    <cellStyle name="Currency [0] 2459" xfId="2900" hidden="1" xr:uid="{00000000-0005-0000-0000-0000750B0000}"/>
    <cellStyle name="Currency [0] 246" xfId="329" hidden="1" xr:uid="{00000000-0005-0000-0000-00006A010000}"/>
    <cellStyle name="Currency [0] 2460" xfId="3000" hidden="1" xr:uid="{00000000-0005-0000-0000-0000D90B0000}"/>
    <cellStyle name="Currency [0] 2461" xfId="3022" hidden="1" xr:uid="{00000000-0005-0000-0000-0000EF0B0000}"/>
    <cellStyle name="Currency [0] 2462" xfId="3024" hidden="1" xr:uid="{00000000-0005-0000-0000-0000F10B0000}"/>
    <cellStyle name="Currency [0] 2463" xfId="2952" hidden="1" xr:uid="{00000000-0005-0000-0000-0000A90B0000}"/>
    <cellStyle name="Currency [0] 2464" xfId="2984" hidden="1" xr:uid="{00000000-0005-0000-0000-0000C90B0000}"/>
    <cellStyle name="Currency [0] 2465" xfId="1305" hidden="1" xr:uid="{00000000-0005-0000-0000-00003A050000}"/>
    <cellStyle name="Currency [0] 2466" xfId="2970" hidden="1" xr:uid="{00000000-0005-0000-0000-0000BB0B0000}"/>
    <cellStyle name="Currency [0] 2467" xfId="2967" hidden="1" xr:uid="{00000000-0005-0000-0000-0000B80B0000}"/>
    <cellStyle name="Currency [0] 2468" xfId="3028" hidden="1" xr:uid="{00000000-0005-0000-0000-0000F50B0000}"/>
    <cellStyle name="Currency [0] 2469" xfId="2863" hidden="1" xr:uid="{00000000-0005-0000-0000-0000500B0000}"/>
    <cellStyle name="Currency [0] 247" xfId="333" hidden="1" xr:uid="{00000000-0005-0000-0000-00006E010000}"/>
    <cellStyle name="Currency [0] 2470" xfId="3012" hidden="1" xr:uid="{00000000-0005-0000-0000-0000E50B0000}"/>
    <cellStyle name="Currency [0] 2471" xfId="3032" hidden="1" xr:uid="{00000000-0005-0000-0000-0000F90B0000}"/>
    <cellStyle name="Currency [0] 2472" xfId="3034" hidden="1" xr:uid="{00000000-0005-0000-0000-0000FB0B0000}"/>
    <cellStyle name="Currency [0] 2473" xfId="2971" hidden="1" xr:uid="{00000000-0005-0000-0000-0000BC0B0000}"/>
    <cellStyle name="Currency [0] 2474" xfId="2999" hidden="1" xr:uid="{00000000-0005-0000-0000-0000D80B0000}"/>
    <cellStyle name="Currency [0] 2475" xfId="2959" hidden="1" xr:uid="{00000000-0005-0000-0000-0000B00B0000}"/>
    <cellStyle name="Currency [0] 2476" xfId="2988" hidden="1" xr:uid="{00000000-0005-0000-0000-0000CD0B0000}"/>
    <cellStyle name="Currency [0] 2477" xfId="2985" hidden="1" xr:uid="{00000000-0005-0000-0000-0000CA0B0000}"/>
    <cellStyle name="Currency [0] 2478" xfId="3038" hidden="1" xr:uid="{00000000-0005-0000-0000-0000FF0B0000}"/>
    <cellStyle name="Currency [0] 2479" xfId="2866" hidden="1" xr:uid="{00000000-0005-0000-0000-0000530B0000}"/>
    <cellStyle name="Currency [0] 248" xfId="334" hidden="1" xr:uid="{00000000-0005-0000-0000-00006F010000}"/>
    <cellStyle name="Currency [0] 2480" xfId="3025" hidden="1" xr:uid="{00000000-0005-0000-0000-0000F20B0000}"/>
    <cellStyle name="Currency [0] 2481" xfId="3042" hidden="1" xr:uid="{00000000-0005-0000-0000-0000030C0000}"/>
    <cellStyle name="Currency [0] 2482" xfId="3044" hidden="1" xr:uid="{00000000-0005-0000-0000-0000050C0000}"/>
    <cellStyle name="Currency [0] 2483" xfId="2925" hidden="1" xr:uid="{00000000-0005-0000-0000-00008E0B0000}"/>
    <cellStyle name="Currency [0] 2484" xfId="2961" hidden="1" xr:uid="{00000000-0005-0000-0000-0000B20B0000}"/>
    <cellStyle name="Currency [0] 2485" xfId="3030" hidden="1" xr:uid="{00000000-0005-0000-0000-0000F70B0000}"/>
    <cellStyle name="Currency [0] 2486" xfId="3018" hidden="1" xr:uid="{00000000-0005-0000-0000-0000EB0B0000}"/>
    <cellStyle name="Currency [0] 2487" xfId="3035" hidden="1" xr:uid="{00000000-0005-0000-0000-0000FC0B0000}"/>
    <cellStyle name="Currency [0] 2488" xfId="3046" hidden="1" xr:uid="{00000000-0005-0000-0000-0000070C0000}"/>
    <cellStyle name="Currency [0] 2489" xfId="2894" hidden="1" xr:uid="{00000000-0005-0000-0000-00006F0B0000}"/>
    <cellStyle name="Currency [0] 249" xfId="328" hidden="1" xr:uid="{00000000-0005-0000-0000-000069010000}"/>
    <cellStyle name="Currency [0] 2490" xfId="2958" hidden="1" xr:uid="{00000000-0005-0000-0000-0000AF0B0000}"/>
    <cellStyle name="Currency [0] 2491" xfId="3050" hidden="1" xr:uid="{00000000-0005-0000-0000-00000B0C0000}"/>
    <cellStyle name="Currency [0] 2492" xfId="3052" hidden="1" xr:uid="{00000000-0005-0000-0000-00000D0C0000}"/>
    <cellStyle name="Currency [0] 2493" xfId="3007" hidden="1" xr:uid="{00000000-0005-0000-0000-0000E00B0000}"/>
    <cellStyle name="Currency [0] 2494" xfId="3019" hidden="1" xr:uid="{00000000-0005-0000-0000-0000EC0B0000}"/>
    <cellStyle name="Currency [0] 2495" xfId="3047" hidden="1" xr:uid="{00000000-0005-0000-0000-0000080C0000}"/>
    <cellStyle name="Currency [0] 2496" xfId="3020" hidden="1" xr:uid="{00000000-0005-0000-0000-0000ED0B0000}"/>
    <cellStyle name="Currency [0] 2497" xfId="3053" hidden="1" xr:uid="{00000000-0005-0000-0000-00000E0C0000}"/>
    <cellStyle name="Currency [0] 2498" xfId="3055" hidden="1" xr:uid="{00000000-0005-0000-0000-0000100C0000}"/>
    <cellStyle name="Currency [0] 2499" xfId="3048" hidden="1" xr:uid="{00000000-0005-0000-0000-0000090C0000}"/>
    <cellStyle name="Currency [0] 25" xfId="20" hidden="1" xr:uid="{00000000-0005-0000-0000-000034000000}"/>
    <cellStyle name="Currency [0] 250" xfId="188" hidden="1" xr:uid="{00000000-0005-0000-0000-0000DD000000}"/>
    <cellStyle name="Currency [0] 2500" xfId="2994" hidden="1" xr:uid="{00000000-0005-0000-0000-0000D30B0000}"/>
    <cellStyle name="Currency [0] 2501" xfId="3057" hidden="1" xr:uid="{00000000-0005-0000-0000-0000120C0000}"/>
    <cellStyle name="Currency [0] 2502" xfId="3059" hidden="1" xr:uid="{00000000-0005-0000-0000-0000140C0000}"/>
    <cellStyle name="Currency [0] 2503" xfId="3116" hidden="1" xr:uid="{00000000-0005-0000-0000-00004D0C0000}"/>
    <cellStyle name="Currency [0] 2504" xfId="3135" hidden="1" xr:uid="{00000000-0005-0000-0000-0000600C0000}"/>
    <cellStyle name="Currency [0] 2505" xfId="3142" hidden="1" xr:uid="{00000000-0005-0000-0000-0000670C0000}"/>
    <cellStyle name="Currency [0] 2506" xfId="3149" hidden="1" xr:uid="{00000000-0005-0000-0000-00006E0C0000}"/>
    <cellStyle name="Currency [0] 2507" xfId="3154" hidden="1" xr:uid="{00000000-0005-0000-0000-0000730C0000}"/>
    <cellStyle name="Currency [0] 2508" xfId="3133" hidden="1" xr:uid="{00000000-0005-0000-0000-00005E0C0000}"/>
    <cellStyle name="Currency [0] 2509" xfId="3144" hidden="1" xr:uid="{00000000-0005-0000-0000-0000690C0000}"/>
    <cellStyle name="Currency [0] 251" xfId="340" hidden="1" xr:uid="{00000000-0005-0000-0000-000075010000}"/>
    <cellStyle name="Currency [0] 2510" xfId="3158" hidden="1" xr:uid="{00000000-0005-0000-0000-0000770C0000}"/>
    <cellStyle name="Currency [0] 2511" xfId="3160" hidden="1" xr:uid="{00000000-0005-0000-0000-0000790C0000}"/>
    <cellStyle name="Currency [0] 2512" xfId="3143" hidden="1" xr:uid="{00000000-0005-0000-0000-0000680C0000}"/>
    <cellStyle name="Currency [0] 2513" xfId="3117" hidden="1" xr:uid="{00000000-0005-0000-0000-00004E0C0000}"/>
    <cellStyle name="Currency [0] 2514" xfId="3171" hidden="1" xr:uid="{00000000-0005-0000-0000-0000840C0000}"/>
    <cellStyle name="Currency [0] 2515" xfId="3180" hidden="1" xr:uid="{00000000-0005-0000-0000-00008D0C0000}"/>
    <cellStyle name="Currency [0] 2516" xfId="3191" hidden="1" xr:uid="{00000000-0005-0000-0000-0000980C0000}"/>
    <cellStyle name="Currency [0] 2517" xfId="3197" hidden="1" xr:uid="{00000000-0005-0000-0000-00009E0C0000}"/>
    <cellStyle name="Currency [0] 2518" xfId="3169" hidden="1" xr:uid="{00000000-0005-0000-0000-0000820C0000}"/>
    <cellStyle name="Currency [0] 2519" xfId="3187" hidden="1" xr:uid="{00000000-0005-0000-0000-0000940C0000}"/>
    <cellStyle name="Currency [0] 252" xfId="344" hidden="1" xr:uid="{00000000-0005-0000-0000-000079010000}"/>
    <cellStyle name="Currency [0] 2520" xfId="3209" hidden="1" xr:uid="{00000000-0005-0000-0000-0000AA0C0000}"/>
    <cellStyle name="Currency [0] 2521" xfId="3211" hidden="1" xr:uid="{00000000-0005-0000-0000-0000AC0C0000}"/>
    <cellStyle name="Currency [0] 2522" xfId="3139" hidden="1" xr:uid="{00000000-0005-0000-0000-0000640C0000}"/>
    <cellStyle name="Currency [0] 2523" xfId="3123" hidden="1" xr:uid="{00000000-0005-0000-0000-0000540C0000}"/>
    <cellStyle name="Currency [0] 2524" xfId="3183" hidden="1" xr:uid="{00000000-0005-0000-0000-0000900C0000}"/>
    <cellStyle name="Currency [0] 2525" xfId="3128" hidden="1" xr:uid="{00000000-0005-0000-0000-0000590C0000}"/>
    <cellStyle name="Currency [0] 2526" xfId="3172" hidden="1" xr:uid="{00000000-0005-0000-0000-0000850C0000}"/>
    <cellStyle name="Currency [0] 2527" xfId="3216" hidden="1" xr:uid="{00000000-0005-0000-0000-0000B10C0000}"/>
    <cellStyle name="Currency [0] 2528" xfId="3184" hidden="1" xr:uid="{00000000-0005-0000-0000-0000910C0000}"/>
    <cellStyle name="Currency [0] 2529" xfId="3192" hidden="1" xr:uid="{00000000-0005-0000-0000-0000990C0000}"/>
    <cellStyle name="Currency [0] 253" xfId="350" hidden="1" xr:uid="{00000000-0005-0000-0000-00007F010000}"/>
    <cellStyle name="Currency [0] 2530" xfId="3228" hidden="1" xr:uid="{00000000-0005-0000-0000-0000BD0C0000}"/>
    <cellStyle name="Currency [0] 2531" xfId="3230" hidden="1" xr:uid="{00000000-0005-0000-0000-0000BF0C0000}"/>
    <cellStyle name="Currency [0] 2532" xfId="3186" hidden="1" xr:uid="{00000000-0005-0000-0000-0000930C0000}"/>
    <cellStyle name="Currency [0] 2533" xfId="3199" hidden="1" xr:uid="{00000000-0005-0000-0000-0000A00C0000}"/>
    <cellStyle name="Currency [0] 2534" xfId="3204" hidden="1" xr:uid="{00000000-0005-0000-0000-0000A50C0000}"/>
    <cellStyle name="Currency [0] 2535" xfId="3198" hidden="1" xr:uid="{00000000-0005-0000-0000-00009F0C0000}"/>
    <cellStyle name="Currency [0] 2536" xfId="3246" hidden="1" xr:uid="{00000000-0005-0000-0000-0000CF0C0000}"/>
    <cellStyle name="Currency [0] 2537" xfId="3254" hidden="1" xr:uid="{00000000-0005-0000-0000-0000D70C0000}"/>
    <cellStyle name="Currency [0] 2538" xfId="3182" hidden="1" xr:uid="{00000000-0005-0000-0000-00008F0C0000}"/>
    <cellStyle name="Currency [0] 2539" xfId="3240" hidden="1" xr:uid="{00000000-0005-0000-0000-0000C90C0000}"/>
    <cellStyle name="Currency [0] 254" xfId="353" hidden="1" xr:uid="{00000000-0005-0000-0000-000082010000}"/>
    <cellStyle name="Currency [0] 2540" xfId="3263" hidden="1" xr:uid="{00000000-0005-0000-0000-0000E00C0000}"/>
    <cellStyle name="Currency [0] 2541" xfId="3265" hidden="1" xr:uid="{00000000-0005-0000-0000-0000E20C0000}"/>
    <cellStyle name="Currency [0] 2542" xfId="3165" hidden="1" xr:uid="{00000000-0005-0000-0000-00007E0C0000}"/>
    <cellStyle name="Currency [0] 2543" xfId="3175" hidden="1" xr:uid="{00000000-0005-0000-0000-0000880C0000}"/>
    <cellStyle name="Currency [0] 2544" xfId="3237" hidden="1" xr:uid="{00000000-0005-0000-0000-0000C60C0000}"/>
    <cellStyle name="Currency [0] 2545" xfId="3202" hidden="1" xr:uid="{00000000-0005-0000-0000-0000A30C0000}"/>
    <cellStyle name="Currency [0] 2546" xfId="3147" hidden="1" xr:uid="{00000000-0005-0000-0000-00006C0C0000}"/>
    <cellStyle name="Currency [0] 2547" xfId="3273" hidden="1" xr:uid="{00000000-0005-0000-0000-0000EA0C0000}"/>
    <cellStyle name="Currency [0] 2548" xfId="3238" hidden="1" xr:uid="{00000000-0005-0000-0000-0000C70C0000}"/>
    <cellStyle name="Currency [0] 2549" xfId="3249" hidden="1" xr:uid="{00000000-0005-0000-0000-0000D20C0000}"/>
    <cellStyle name="Currency [0] 255" xfId="339" hidden="1" xr:uid="{00000000-0005-0000-0000-000074010000}"/>
    <cellStyle name="Currency [0] 2550" xfId="3281" hidden="1" xr:uid="{00000000-0005-0000-0000-0000F20C0000}"/>
    <cellStyle name="Currency [0] 2551" xfId="3283" hidden="1" xr:uid="{00000000-0005-0000-0000-0000F40C0000}"/>
    <cellStyle name="Currency [0] 2552" xfId="3235" hidden="1" xr:uid="{00000000-0005-0000-0000-0000C40C0000}"/>
    <cellStyle name="Currency [0] 2553" xfId="3234" hidden="1" xr:uid="{00000000-0005-0000-0000-0000C30C0000}"/>
    <cellStyle name="Currency [0] 2554" xfId="3224" hidden="1" xr:uid="{00000000-0005-0000-0000-0000B90C0000}"/>
    <cellStyle name="Currency [0] 2555" xfId="3220" hidden="1" xr:uid="{00000000-0005-0000-0000-0000B50C0000}"/>
    <cellStyle name="Currency [0] 2556" xfId="3222" hidden="1" xr:uid="{00000000-0005-0000-0000-0000B70C0000}"/>
    <cellStyle name="Currency [0] 2557" xfId="3290" hidden="1" xr:uid="{00000000-0005-0000-0000-0000FB0C0000}"/>
    <cellStyle name="Currency [0] 2558" xfId="3125" hidden="1" xr:uid="{00000000-0005-0000-0000-0000560C0000}"/>
    <cellStyle name="Currency [0] 2559" xfId="3268" hidden="1" xr:uid="{00000000-0005-0000-0000-0000E50C0000}"/>
    <cellStyle name="Currency [0] 256" xfId="349" hidden="1" xr:uid="{00000000-0005-0000-0000-00007E010000}"/>
    <cellStyle name="Currency [0] 2560" xfId="3296" hidden="1" xr:uid="{00000000-0005-0000-0000-0000010D0000}"/>
    <cellStyle name="Currency [0] 2561" xfId="3298" hidden="1" xr:uid="{00000000-0005-0000-0000-0000030D0000}"/>
    <cellStyle name="Currency [0] 2562" xfId="3173" hidden="1" xr:uid="{00000000-0005-0000-0000-0000860C0000}"/>
    <cellStyle name="Currency [0] 2563" xfId="3247" hidden="1" xr:uid="{00000000-0005-0000-0000-0000D00C0000}"/>
    <cellStyle name="Currency [0] 2564" xfId="3203" hidden="1" xr:uid="{00000000-0005-0000-0000-0000A40C0000}"/>
    <cellStyle name="Currency [0] 2565" xfId="3239" hidden="1" xr:uid="{00000000-0005-0000-0000-0000C80C0000}"/>
    <cellStyle name="Currency [0] 2566" xfId="3243" hidden="1" xr:uid="{00000000-0005-0000-0000-0000CC0C0000}"/>
    <cellStyle name="Currency [0] 2567" xfId="3304" hidden="1" xr:uid="{00000000-0005-0000-0000-0000090D0000}"/>
    <cellStyle name="Currency [0] 2568" xfId="3120" hidden="1" xr:uid="{00000000-0005-0000-0000-0000510C0000}"/>
    <cellStyle name="Currency [0] 2569" xfId="3286" hidden="1" xr:uid="{00000000-0005-0000-0000-0000F70C0000}"/>
    <cellStyle name="Currency [0] 257" xfId="360" hidden="1" xr:uid="{00000000-0005-0000-0000-000089010000}"/>
    <cellStyle name="Currency [0] 2570" xfId="3309" hidden="1" xr:uid="{00000000-0005-0000-0000-00000E0D0000}"/>
    <cellStyle name="Currency [0] 2571" xfId="3311" hidden="1" xr:uid="{00000000-0005-0000-0000-0000100D0000}"/>
    <cellStyle name="Currency [0] 2572" xfId="3167" hidden="1" xr:uid="{00000000-0005-0000-0000-0000800C0000}"/>
    <cellStyle name="Currency [0] 2573" xfId="3266" hidden="1" xr:uid="{00000000-0005-0000-0000-0000E30C0000}"/>
    <cellStyle name="Currency [0] 2574" xfId="3233" hidden="1" xr:uid="{00000000-0005-0000-0000-0000C20C0000}"/>
    <cellStyle name="Currency [0] 2575" xfId="3251" hidden="1" xr:uid="{00000000-0005-0000-0000-0000D40C0000}"/>
    <cellStyle name="Currency [0] 2576" xfId="3248" hidden="1" xr:uid="{00000000-0005-0000-0000-0000D10C0000}"/>
    <cellStyle name="Currency [0] 2577" xfId="3315" hidden="1" xr:uid="{00000000-0005-0000-0000-0000140D0000}"/>
    <cellStyle name="Currency [0] 2578" xfId="3200" hidden="1" xr:uid="{00000000-0005-0000-0000-0000A10C0000}"/>
    <cellStyle name="Currency [0] 2579" xfId="3300" hidden="1" xr:uid="{00000000-0005-0000-0000-0000050D0000}"/>
    <cellStyle name="Currency [0] 258" xfId="361" hidden="1" xr:uid="{00000000-0005-0000-0000-00008A010000}"/>
    <cellStyle name="Currency [0] 2580" xfId="3322" hidden="1" xr:uid="{00000000-0005-0000-0000-00001B0D0000}"/>
    <cellStyle name="Currency [0] 2581" xfId="3324" hidden="1" xr:uid="{00000000-0005-0000-0000-00001D0D0000}"/>
    <cellStyle name="Currency [0] 2582" xfId="3252" hidden="1" xr:uid="{00000000-0005-0000-0000-0000D50C0000}"/>
    <cellStyle name="Currency [0] 2583" xfId="3284" hidden="1" xr:uid="{00000000-0005-0000-0000-0000F50C0000}"/>
    <cellStyle name="Currency [0] 2584" xfId="3136" hidden="1" xr:uid="{00000000-0005-0000-0000-0000610C0000}"/>
    <cellStyle name="Currency [0] 2585" xfId="3270" hidden="1" xr:uid="{00000000-0005-0000-0000-0000E70C0000}"/>
    <cellStyle name="Currency [0] 2586" xfId="3267" hidden="1" xr:uid="{00000000-0005-0000-0000-0000E40C0000}"/>
    <cellStyle name="Currency [0] 2587" xfId="3328" hidden="1" xr:uid="{00000000-0005-0000-0000-0000210D0000}"/>
    <cellStyle name="Currency [0] 2588" xfId="3163" hidden="1" xr:uid="{00000000-0005-0000-0000-00007C0C0000}"/>
    <cellStyle name="Currency [0] 2589" xfId="3312" hidden="1" xr:uid="{00000000-0005-0000-0000-0000110D0000}"/>
    <cellStyle name="Currency [0] 259" xfId="326" hidden="1" xr:uid="{00000000-0005-0000-0000-000067010000}"/>
    <cellStyle name="Currency [0] 2590" xfId="3332" hidden="1" xr:uid="{00000000-0005-0000-0000-0000250D0000}"/>
    <cellStyle name="Currency [0] 2591" xfId="3334" hidden="1" xr:uid="{00000000-0005-0000-0000-0000270D0000}"/>
    <cellStyle name="Currency [0] 2592" xfId="3271" hidden="1" xr:uid="{00000000-0005-0000-0000-0000E80C0000}"/>
    <cellStyle name="Currency [0] 2593" xfId="3299" hidden="1" xr:uid="{00000000-0005-0000-0000-0000040D0000}"/>
    <cellStyle name="Currency [0] 2594" xfId="3259" hidden="1" xr:uid="{00000000-0005-0000-0000-0000DC0C0000}"/>
    <cellStyle name="Currency [0] 2595" xfId="3288" hidden="1" xr:uid="{00000000-0005-0000-0000-0000F90C0000}"/>
    <cellStyle name="Currency [0] 2596" xfId="3285" hidden="1" xr:uid="{00000000-0005-0000-0000-0000F60C0000}"/>
    <cellStyle name="Currency [0] 2597" xfId="3338" hidden="1" xr:uid="{00000000-0005-0000-0000-00002B0D0000}"/>
    <cellStyle name="Currency [0] 2598" xfId="3166" hidden="1" xr:uid="{00000000-0005-0000-0000-00007F0C0000}"/>
    <cellStyle name="Currency [0] 2599" xfId="3325" hidden="1" xr:uid="{00000000-0005-0000-0000-00001E0D0000}"/>
    <cellStyle name="Currency [0] 26" xfId="22" hidden="1" xr:uid="{00000000-0005-0000-0000-000036000000}"/>
    <cellStyle name="Currency [0] 260" xfId="187" hidden="1" xr:uid="{00000000-0005-0000-0000-0000DC000000}"/>
    <cellStyle name="Currency [0] 2600" xfId="3342" hidden="1" xr:uid="{00000000-0005-0000-0000-00002F0D0000}"/>
    <cellStyle name="Currency [0] 2601" xfId="3344" hidden="1" xr:uid="{00000000-0005-0000-0000-0000310D0000}"/>
    <cellStyle name="Currency [0] 2602" xfId="3225" hidden="1" xr:uid="{00000000-0005-0000-0000-0000BA0C0000}"/>
    <cellStyle name="Currency [0] 2603" xfId="3261" hidden="1" xr:uid="{00000000-0005-0000-0000-0000DE0C0000}"/>
    <cellStyle name="Currency [0] 2604" xfId="3330" hidden="1" xr:uid="{00000000-0005-0000-0000-0000230D0000}"/>
    <cellStyle name="Currency [0] 2605" xfId="3318" hidden="1" xr:uid="{00000000-0005-0000-0000-0000170D0000}"/>
    <cellStyle name="Currency [0] 2606" xfId="3335" hidden="1" xr:uid="{00000000-0005-0000-0000-0000280D0000}"/>
    <cellStyle name="Currency [0] 2607" xfId="3346" hidden="1" xr:uid="{00000000-0005-0000-0000-0000330D0000}"/>
    <cellStyle name="Currency [0] 2608" xfId="3194" hidden="1" xr:uid="{00000000-0005-0000-0000-00009B0C0000}"/>
    <cellStyle name="Currency [0] 2609" xfId="3258" hidden="1" xr:uid="{00000000-0005-0000-0000-0000DB0C0000}"/>
    <cellStyle name="Currency [0] 261" xfId="346" hidden="1" xr:uid="{00000000-0005-0000-0000-00007B010000}"/>
    <cellStyle name="Currency [0] 2610" xfId="3350" hidden="1" xr:uid="{00000000-0005-0000-0000-0000370D0000}"/>
    <cellStyle name="Currency [0] 2611" xfId="3352" hidden="1" xr:uid="{00000000-0005-0000-0000-0000390D0000}"/>
    <cellStyle name="Currency [0] 2612" xfId="3307" hidden="1" xr:uid="{00000000-0005-0000-0000-00000C0D0000}"/>
    <cellStyle name="Currency [0] 2613" xfId="3319" hidden="1" xr:uid="{00000000-0005-0000-0000-0000180D0000}"/>
    <cellStyle name="Currency [0] 2614" xfId="3347" hidden="1" xr:uid="{00000000-0005-0000-0000-0000340D0000}"/>
    <cellStyle name="Currency [0] 2615" xfId="3320" hidden="1" xr:uid="{00000000-0005-0000-0000-0000190D0000}"/>
    <cellStyle name="Currency [0] 2616" xfId="3353" hidden="1" xr:uid="{00000000-0005-0000-0000-00003A0D0000}"/>
    <cellStyle name="Currency [0] 2617" xfId="3355" hidden="1" xr:uid="{00000000-0005-0000-0000-00003C0D0000}"/>
    <cellStyle name="Currency [0] 2618" xfId="3348" hidden="1" xr:uid="{00000000-0005-0000-0000-0000350D0000}"/>
    <cellStyle name="Currency [0] 2619" xfId="3294" hidden="1" xr:uid="{00000000-0005-0000-0000-0000FF0C0000}"/>
    <cellStyle name="Currency [0] 262" xfId="185" hidden="1" xr:uid="{00000000-0005-0000-0000-0000DA000000}"/>
    <cellStyle name="Currency [0] 2620" xfId="3358" hidden="1" xr:uid="{00000000-0005-0000-0000-00003F0D0000}"/>
    <cellStyle name="Currency [0] 2621" xfId="3360" hidden="1" xr:uid="{00000000-0005-0000-0000-0000410D0000}"/>
    <cellStyle name="Currency [0] 2622" xfId="3077" hidden="1" xr:uid="{00000000-0005-0000-0000-0000260C0000}"/>
    <cellStyle name="Currency [0] 2623" xfId="3099" hidden="1" xr:uid="{00000000-0005-0000-0000-00003C0C0000}"/>
    <cellStyle name="Currency [0] 2624" xfId="3364" hidden="1" xr:uid="{00000000-0005-0000-0000-0000450D0000}"/>
    <cellStyle name="Currency [0] 2625" xfId="3371" hidden="1" xr:uid="{00000000-0005-0000-0000-00004C0D0000}"/>
    <cellStyle name="Currency [0] 2626" xfId="3373" hidden="1" xr:uid="{00000000-0005-0000-0000-00004E0D0000}"/>
    <cellStyle name="Currency [0] 2627" xfId="3064" hidden="1" xr:uid="{00000000-0005-0000-0000-0000190C0000}"/>
    <cellStyle name="Currency [0] 2628" xfId="3367" hidden="1" xr:uid="{00000000-0005-0000-0000-0000480D0000}"/>
    <cellStyle name="Currency [0] 2629" xfId="3376" hidden="1" xr:uid="{00000000-0005-0000-0000-0000510D0000}"/>
    <cellStyle name="Currency [0] 263" xfId="341" hidden="1" xr:uid="{00000000-0005-0000-0000-000076010000}"/>
    <cellStyle name="Currency [0] 2630" xfId="3378" hidden="1" xr:uid="{00000000-0005-0000-0000-0000530D0000}"/>
    <cellStyle name="Currency [0] 2631" xfId="3366" hidden="1" xr:uid="{00000000-0005-0000-0000-0000470D0000}"/>
    <cellStyle name="Currency [0] 2632" xfId="3076" hidden="1" xr:uid="{00000000-0005-0000-0000-0000250C0000}"/>
    <cellStyle name="Currency [0] 2633" xfId="3389" hidden="1" xr:uid="{00000000-0005-0000-0000-00005E0D0000}"/>
    <cellStyle name="Currency [0] 2634" xfId="3398" hidden="1" xr:uid="{00000000-0005-0000-0000-0000670D0000}"/>
    <cellStyle name="Currency [0] 2635" xfId="3409" hidden="1" xr:uid="{00000000-0005-0000-0000-0000720D0000}"/>
    <cellStyle name="Currency [0] 2636" xfId="3415" hidden="1" xr:uid="{00000000-0005-0000-0000-0000780D0000}"/>
    <cellStyle name="Currency [0] 2637" xfId="3387" hidden="1" xr:uid="{00000000-0005-0000-0000-00005C0D0000}"/>
    <cellStyle name="Currency [0] 2638" xfId="3405" hidden="1" xr:uid="{00000000-0005-0000-0000-00006E0D0000}"/>
    <cellStyle name="Currency [0] 2639" xfId="3427" hidden="1" xr:uid="{00000000-0005-0000-0000-0000840D0000}"/>
    <cellStyle name="Currency [0] 264" xfId="362" hidden="1" xr:uid="{00000000-0005-0000-0000-00008B010000}"/>
    <cellStyle name="Currency [0] 2640" xfId="3429" hidden="1" xr:uid="{00000000-0005-0000-0000-0000860D0000}"/>
    <cellStyle name="Currency [0] 2641" xfId="3361" hidden="1" xr:uid="{00000000-0005-0000-0000-0000420D0000}"/>
    <cellStyle name="Currency [0] 2642" xfId="3072" hidden="1" xr:uid="{00000000-0005-0000-0000-0000210C0000}"/>
    <cellStyle name="Currency [0] 2643" xfId="3401" hidden="1" xr:uid="{00000000-0005-0000-0000-00006A0D0000}"/>
    <cellStyle name="Currency [0] 2644" xfId="3068" hidden="1" xr:uid="{00000000-0005-0000-0000-00001D0C0000}"/>
    <cellStyle name="Currency [0] 2645" xfId="3390" hidden="1" xr:uid="{00000000-0005-0000-0000-00005F0D0000}"/>
    <cellStyle name="Currency [0] 2646" xfId="3434" hidden="1" xr:uid="{00000000-0005-0000-0000-00008B0D0000}"/>
    <cellStyle name="Currency [0] 2647" xfId="3402" hidden="1" xr:uid="{00000000-0005-0000-0000-00006B0D0000}"/>
    <cellStyle name="Currency [0] 2648" xfId="3410" hidden="1" xr:uid="{00000000-0005-0000-0000-0000730D0000}"/>
    <cellStyle name="Currency [0] 2649" xfId="3446" hidden="1" xr:uid="{00000000-0005-0000-0000-0000970D0000}"/>
    <cellStyle name="Currency [0] 265" xfId="347" hidden="1" xr:uid="{00000000-0005-0000-0000-00007C010000}"/>
    <cellStyle name="Currency [0] 2650" xfId="3448" hidden="1" xr:uid="{00000000-0005-0000-0000-0000990D0000}"/>
    <cellStyle name="Currency [0] 2651" xfId="3404" hidden="1" xr:uid="{00000000-0005-0000-0000-00006D0D0000}"/>
    <cellStyle name="Currency [0] 2652" xfId="3417" hidden="1" xr:uid="{00000000-0005-0000-0000-00007A0D0000}"/>
    <cellStyle name="Currency [0] 2653" xfId="3422" hidden="1" xr:uid="{00000000-0005-0000-0000-00007F0D0000}"/>
    <cellStyle name="Currency [0] 2654" xfId="3416" hidden="1" xr:uid="{00000000-0005-0000-0000-0000790D0000}"/>
    <cellStyle name="Currency [0] 2655" xfId="3464" hidden="1" xr:uid="{00000000-0005-0000-0000-0000A90D0000}"/>
    <cellStyle name="Currency [0] 2656" xfId="3472" hidden="1" xr:uid="{00000000-0005-0000-0000-0000B10D0000}"/>
    <cellStyle name="Currency [0] 2657" xfId="3400" hidden="1" xr:uid="{00000000-0005-0000-0000-0000690D0000}"/>
    <cellStyle name="Currency [0] 2658" xfId="3458" hidden="1" xr:uid="{00000000-0005-0000-0000-0000A30D0000}"/>
    <cellStyle name="Currency [0] 2659" xfId="3481" hidden="1" xr:uid="{00000000-0005-0000-0000-0000BA0D0000}"/>
    <cellStyle name="Currency [0] 266" xfId="351" hidden="1" xr:uid="{00000000-0005-0000-0000-000080010000}"/>
    <cellStyle name="Currency [0] 2660" xfId="3483" hidden="1" xr:uid="{00000000-0005-0000-0000-0000BC0D0000}"/>
    <cellStyle name="Currency [0] 2661" xfId="3383" hidden="1" xr:uid="{00000000-0005-0000-0000-0000580D0000}"/>
    <cellStyle name="Currency [0] 2662" xfId="3393" hidden="1" xr:uid="{00000000-0005-0000-0000-0000620D0000}"/>
    <cellStyle name="Currency [0] 2663" xfId="3455" hidden="1" xr:uid="{00000000-0005-0000-0000-0000A00D0000}"/>
    <cellStyle name="Currency [0] 2664" xfId="3420" hidden="1" xr:uid="{00000000-0005-0000-0000-00007D0D0000}"/>
    <cellStyle name="Currency [0] 2665" xfId="3369" hidden="1" xr:uid="{00000000-0005-0000-0000-00004A0D0000}"/>
    <cellStyle name="Currency [0] 2666" xfId="3491" hidden="1" xr:uid="{00000000-0005-0000-0000-0000C40D0000}"/>
    <cellStyle name="Currency [0] 2667" xfId="3456" hidden="1" xr:uid="{00000000-0005-0000-0000-0000A10D0000}"/>
    <cellStyle name="Currency [0] 2668" xfId="3467" hidden="1" xr:uid="{00000000-0005-0000-0000-0000AC0D0000}"/>
    <cellStyle name="Currency [0] 2669" xfId="3499" hidden="1" xr:uid="{00000000-0005-0000-0000-0000CC0D0000}"/>
    <cellStyle name="Currency [0] 267" xfId="367" hidden="1" xr:uid="{00000000-0005-0000-0000-000090010000}"/>
    <cellStyle name="Currency [0] 2670" xfId="3501" hidden="1" xr:uid="{00000000-0005-0000-0000-0000CE0D0000}"/>
    <cellStyle name="Currency [0] 2671" xfId="3453" hidden="1" xr:uid="{00000000-0005-0000-0000-00009E0D0000}"/>
    <cellStyle name="Currency [0] 2672" xfId="3452" hidden="1" xr:uid="{00000000-0005-0000-0000-00009D0D0000}"/>
    <cellStyle name="Currency [0] 2673" xfId="3442" hidden="1" xr:uid="{00000000-0005-0000-0000-0000930D0000}"/>
    <cellStyle name="Currency [0] 2674" xfId="3438" hidden="1" xr:uid="{00000000-0005-0000-0000-00008F0D0000}"/>
    <cellStyle name="Currency [0] 2675" xfId="3440" hidden="1" xr:uid="{00000000-0005-0000-0000-0000910D0000}"/>
    <cellStyle name="Currency [0] 2676" xfId="3508" hidden="1" xr:uid="{00000000-0005-0000-0000-0000D50D0000}"/>
    <cellStyle name="Currency [0] 2677" xfId="3070" hidden="1" xr:uid="{00000000-0005-0000-0000-00001F0C0000}"/>
    <cellStyle name="Currency [0] 2678" xfId="3486" hidden="1" xr:uid="{00000000-0005-0000-0000-0000BF0D0000}"/>
    <cellStyle name="Currency [0] 2679" xfId="3514" hidden="1" xr:uid="{00000000-0005-0000-0000-0000DB0D0000}"/>
    <cellStyle name="Currency [0] 268" xfId="368" hidden="1" xr:uid="{00000000-0005-0000-0000-000091010000}"/>
    <cellStyle name="Currency [0] 2680" xfId="3516" hidden="1" xr:uid="{00000000-0005-0000-0000-0000DD0D0000}"/>
    <cellStyle name="Currency [0] 2681" xfId="3391" hidden="1" xr:uid="{00000000-0005-0000-0000-0000600D0000}"/>
    <cellStyle name="Currency [0] 2682" xfId="3465" hidden="1" xr:uid="{00000000-0005-0000-0000-0000AA0D0000}"/>
    <cellStyle name="Currency [0] 2683" xfId="3421" hidden="1" xr:uid="{00000000-0005-0000-0000-00007E0D0000}"/>
    <cellStyle name="Currency [0] 2684" xfId="3457" hidden="1" xr:uid="{00000000-0005-0000-0000-0000A20D0000}"/>
    <cellStyle name="Currency [0] 2685" xfId="3461" hidden="1" xr:uid="{00000000-0005-0000-0000-0000A60D0000}"/>
    <cellStyle name="Currency [0] 2686" xfId="3522" hidden="1" xr:uid="{00000000-0005-0000-0000-0000E30D0000}"/>
    <cellStyle name="Currency [0] 2687" xfId="3105" hidden="1" xr:uid="{00000000-0005-0000-0000-0000420C0000}"/>
    <cellStyle name="Currency [0] 2688" xfId="3504" hidden="1" xr:uid="{00000000-0005-0000-0000-0000D10D0000}"/>
    <cellStyle name="Currency [0] 2689" xfId="3527" hidden="1" xr:uid="{00000000-0005-0000-0000-0000E80D0000}"/>
    <cellStyle name="Currency [0] 269" xfId="348" hidden="1" xr:uid="{00000000-0005-0000-0000-00007D010000}"/>
    <cellStyle name="Currency [0] 2690" xfId="3529" hidden="1" xr:uid="{00000000-0005-0000-0000-0000EA0D0000}"/>
    <cellStyle name="Currency [0] 2691" xfId="3385" hidden="1" xr:uid="{00000000-0005-0000-0000-00005A0D0000}"/>
    <cellStyle name="Currency [0] 2692" xfId="3484" hidden="1" xr:uid="{00000000-0005-0000-0000-0000BD0D0000}"/>
    <cellStyle name="Currency [0] 2693" xfId="3451" hidden="1" xr:uid="{00000000-0005-0000-0000-00009C0D0000}"/>
    <cellStyle name="Currency [0] 2694" xfId="3469" hidden="1" xr:uid="{00000000-0005-0000-0000-0000AE0D0000}"/>
    <cellStyle name="Currency [0] 2695" xfId="3466" hidden="1" xr:uid="{00000000-0005-0000-0000-0000AB0D0000}"/>
    <cellStyle name="Currency [0] 2696" xfId="3533" hidden="1" xr:uid="{00000000-0005-0000-0000-0000EE0D0000}"/>
    <cellStyle name="Currency [0] 2697" xfId="3418" hidden="1" xr:uid="{00000000-0005-0000-0000-00007B0D0000}"/>
    <cellStyle name="Currency [0] 2698" xfId="3518" hidden="1" xr:uid="{00000000-0005-0000-0000-0000DF0D0000}"/>
    <cellStyle name="Currency [0] 2699" xfId="3540" hidden="1" xr:uid="{00000000-0005-0000-0000-0000F50D0000}"/>
    <cellStyle name="Currency [0] 27" xfId="28" hidden="1" xr:uid="{00000000-0005-0000-0000-00003C000000}"/>
    <cellStyle name="Currency [0] 270" xfId="355" hidden="1" xr:uid="{00000000-0005-0000-0000-000084010000}"/>
    <cellStyle name="Currency [0] 2700" xfId="3542" hidden="1" xr:uid="{00000000-0005-0000-0000-0000F70D0000}"/>
    <cellStyle name="Currency [0] 2701" xfId="3470" hidden="1" xr:uid="{00000000-0005-0000-0000-0000AF0D0000}"/>
    <cellStyle name="Currency [0] 2702" xfId="3502" hidden="1" xr:uid="{00000000-0005-0000-0000-0000CF0D0000}"/>
    <cellStyle name="Currency [0] 2703" xfId="3150" hidden="1" xr:uid="{00000000-0005-0000-0000-00006F0C0000}"/>
    <cellStyle name="Currency [0] 2704" xfId="3488" hidden="1" xr:uid="{00000000-0005-0000-0000-0000C10D0000}"/>
    <cellStyle name="Currency [0] 2705" xfId="3485" hidden="1" xr:uid="{00000000-0005-0000-0000-0000BE0D0000}"/>
    <cellStyle name="Currency [0] 2706" xfId="3546" hidden="1" xr:uid="{00000000-0005-0000-0000-0000FB0D0000}"/>
    <cellStyle name="Currency [0] 2707" xfId="3381" hidden="1" xr:uid="{00000000-0005-0000-0000-0000560D0000}"/>
    <cellStyle name="Currency [0] 2708" xfId="3530" hidden="1" xr:uid="{00000000-0005-0000-0000-0000EB0D0000}"/>
    <cellStyle name="Currency [0] 2709" xfId="3550" hidden="1" xr:uid="{00000000-0005-0000-0000-0000FF0D0000}"/>
    <cellStyle name="Currency [0] 271" xfId="359" hidden="1" xr:uid="{00000000-0005-0000-0000-000088010000}"/>
    <cellStyle name="Currency [0] 2710" xfId="3552" hidden="1" xr:uid="{00000000-0005-0000-0000-0000010E0000}"/>
    <cellStyle name="Currency [0] 2711" xfId="3489" hidden="1" xr:uid="{00000000-0005-0000-0000-0000C20D0000}"/>
    <cellStyle name="Currency [0] 2712" xfId="3517" hidden="1" xr:uid="{00000000-0005-0000-0000-0000DE0D0000}"/>
    <cellStyle name="Currency [0] 2713" xfId="3477" hidden="1" xr:uid="{00000000-0005-0000-0000-0000B60D0000}"/>
    <cellStyle name="Currency [0] 2714" xfId="3506" hidden="1" xr:uid="{00000000-0005-0000-0000-0000D30D0000}"/>
    <cellStyle name="Currency [0] 2715" xfId="3503" hidden="1" xr:uid="{00000000-0005-0000-0000-0000D00D0000}"/>
    <cellStyle name="Currency [0] 2716" xfId="3556" hidden="1" xr:uid="{00000000-0005-0000-0000-0000050E0000}"/>
    <cellStyle name="Currency [0] 2717" xfId="3384" hidden="1" xr:uid="{00000000-0005-0000-0000-0000590D0000}"/>
    <cellStyle name="Currency [0] 2718" xfId="3543" hidden="1" xr:uid="{00000000-0005-0000-0000-0000F80D0000}"/>
    <cellStyle name="Currency [0] 2719" xfId="3560" hidden="1" xr:uid="{00000000-0005-0000-0000-0000090E0000}"/>
    <cellStyle name="Currency [0] 272" xfId="354" hidden="1" xr:uid="{00000000-0005-0000-0000-000083010000}"/>
    <cellStyle name="Currency [0] 2720" xfId="3562" hidden="1" xr:uid="{00000000-0005-0000-0000-00000B0E0000}"/>
    <cellStyle name="Currency [0] 2721" xfId="3443" hidden="1" xr:uid="{00000000-0005-0000-0000-0000940D0000}"/>
    <cellStyle name="Currency [0] 2722" xfId="3479" hidden="1" xr:uid="{00000000-0005-0000-0000-0000B80D0000}"/>
    <cellStyle name="Currency [0] 2723" xfId="3548" hidden="1" xr:uid="{00000000-0005-0000-0000-0000FD0D0000}"/>
    <cellStyle name="Currency [0] 2724" xfId="3536" hidden="1" xr:uid="{00000000-0005-0000-0000-0000F10D0000}"/>
    <cellStyle name="Currency [0] 2725" xfId="3553" hidden="1" xr:uid="{00000000-0005-0000-0000-0000020E0000}"/>
    <cellStyle name="Currency [0] 2726" xfId="3564" hidden="1" xr:uid="{00000000-0005-0000-0000-00000D0E0000}"/>
    <cellStyle name="Currency [0] 2727" xfId="3412" hidden="1" xr:uid="{00000000-0005-0000-0000-0000750D0000}"/>
    <cellStyle name="Currency [0] 2728" xfId="3476" hidden="1" xr:uid="{00000000-0005-0000-0000-0000B50D0000}"/>
    <cellStyle name="Currency [0] 2729" xfId="3568" hidden="1" xr:uid="{00000000-0005-0000-0000-0000110E0000}"/>
    <cellStyle name="Currency [0] 273" xfId="377" hidden="1" xr:uid="{00000000-0005-0000-0000-00009A010000}"/>
    <cellStyle name="Currency [0] 2730" xfId="3570" hidden="1" xr:uid="{00000000-0005-0000-0000-0000130E0000}"/>
    <cellStyle name="Currency [0] 2731" xfId="3525" hidden="1" xr:uid="{00000000-0005-0000-0000-0000E60D0000}"/>
    <cellStyle name="Currency [0] 2732" xfId="3537" hidden="1" xr:uid="{00000000-0005-0000-0000-0000F20D0000}"/>
    <cellStyle name="Currency [0] 2733" xfId="3565" hidden="1" xr:uid="{00000000-0005-0000-0000-00000E0E0000}"/>
    <cellStyle name="Currency [0] 2734" xfId="3538" hidden="1" xr:uid="{00000000-0005-0000-0000-0000F30D0000}"/>
    <cellStyle name="Currency [0] 2735" xfId="3571" hidden="1" xr:uid="{00000000-0005-0000-0000-0000140E0000}"/>
    <cellStyle name="Currency [0] 2736" xfId="3573" hidden="1" xr:uid="{00000000-0005-0000-0000-0000160E0000}"/>
    <cellStyle name="Currency [0] 2737" xfId="3566" hidden="1" xr:uid="{00000000-0005-0000-0000-00000F0E0000}"/>
    <cellStyle name="Currency [0] 2738" xfId="3512" hidden="1" xr:uid="{00000000-0005-0000-0000-0000D90D0000}"/>
    <cellStyle name="Currency [0] 2739" xfId="3575" hidden="1" xr:uid="{00000000-0005-0000-0000-0000180E0000}"/>
    <cellStyle name="Currency [0] 274" xfId="383" hidden="1" xr:uid="{00000000-0005-0000-0000-0000A0010000}"/>
    <cellStyle name="Currency [0] 2740" xfId="3577" hidden="1" xr:uid="{00000000-0005-0000-0000-00001A0E0000}"/>
    <cellStyle name="Currency [0] 2741" xfId="3089" hidden="1" xr:uid="{00000000-0005-0000-0000-0000320C0000}"/>
    <cellStyle name="Currency [0] 2742" xfId="3067" hidden="1" xr:uid="{00000000-0005-0000-0000-00001C0C0000}"/>
    <cellStyle name="Currency [0] 2743" xfId="3583" hidden="1" xr:uid="{00000000-0005-0000-0000-0000200E0000}"/>
    <cellStyle name="Currency [0] 2744" xfId="3589" hidden="1" xr:uid="{00000000-0005-0000-0000-0000260E0000}"/>
    <cellStyle name="Currency [0] 2745" xfId="3591" hidden="1" xr:uid="{00000000-0005-0000-0000-0000280E0000}"/>
    <cellStyle name="Currency [0] 2746" xfId="3084" hidden="1" xr:uid="{00000000-0005-0000-0000-00002D0C0000}"/>
    <cellStyle name="Currency [0] 2747" xfId="3585" hidden="1" xr:uid="{00000000-0005-0000-0000-0000220E0000}"/>
    <cellStyle name="Currency [0] 2748" xfId="3593" hidden="1" xr:uid="{00000000-0005-0000-0000-00002A0E0000}"/>
    <cellStyle name="Currency [0] 2749" xfId="3595" hidden="1" xr:uid="{00000000-0005-0000-0000-00002C0E0000}"/>
    <cellStyle name="Currency [0] 275" xfId="345" hidden="1" xr:uid="{00000000-0005-0000-0000-00007A010000}"/>
    <cellStyle name="Currency [0] 2750" xfId="3584" hidden="1" xr:uid="{00000000-0005-0000-0000-0000210E0000}"/>
    <cellStyle name="Currency [0] 2751" xfId="3090" hidden="1" xr:uid="{00000000-0005-0000-0000-0000330C0000}"/>
    <cellStyle name="Currency [0] 2752" xfId="3606" hidden="1" xr:uid="{00000000-0005-0000-0000-0000370E0000}"/>
    <cellStyle name="Currency [0] 2753" xfId="3615" hidden="1" xr:uid="{00000000-0005-0000-0000-0000400E0000}"/>
    <cellStyle name="Currency [0] 2754" xfId="3626" hidden="1" xr:uid="{00000000-0005-0000-0000-00004B0E0000}"/>
    <cellStyle name="Currency [0] 2755" xfId="3632" hidden="1" xr:uid="{00000000-0005-0000-0000-0000510E0000}"/>
    <cellStyle name="Currency [0] 2756" xfId="3604" hidden="1" xr:uid="{00000000-0005-0000-0000-0000350E0000}"/>
    <cellStyle name="Currency [0] 2757" xfId="3622" hidden="1" xr:uid="{00000000-0005-0000-0000-0000470E0000}"/>
    <cellStyle name="Currency [0] 2758" xfId="3644" hidden="1" xr:uid="{00000000-0005-0000-0000-00005D0E0000}"/>
    <cellStyle name="Currency [0] 2759" xfId="3646" hidden="1" xr:uid="{00000000-0005-0000-0000-00005F0E0000}"/>
    <cellStyle name="Currency [0] 276" xfId="375" hidden="1" xr:uid="{00000000-0005-0000-0000-000098010000}"/>
    <cellStyle name="Currency [0] 2760" xfId="3580" hidden="1" xr:uid="{00000000-0005-0000-0000-00001D0E0000}"/>
    <cellStyle name="Currency [0] 2761" xfId="3094" hidden="1" xr:uid="{00000000-0005-0000-0000-0000370C0000}"/>
    <cellStyle name="Currency [0] 2762" xfId="3618" hidden="1" xr:uid="{00000000-0005-0000-0000-0000430E0000}"/>
    <cellStyle name="Currency [0] 2763" xfId="3110" hidden="1" xr:uid="{00000000-0005-0000-0000-0000470C0000}"/>
    <cellStyle name="Currency [0] 2764" xfId="3607" hidden="1" xr:uid="{00000000-0005-0000-0000-0000380E0000}"/>
    <cellStyle name="Currency [0] 2765" xfId="3651" hidden="1" xr:uid="{00000000-0005-0000-0000-0000640E0000}"/>
    <cellStyle name="Currency [0] 2766" xfId="3619" hidden="1" xr:uid="{00000000-0005-0000-0000-0000440E0000}"/>
    <cellStyle name="Currency [0] 2767" xfId="3627" hidden="1" xr:uid="{00000000-0005-0000-0000-00004C0E0000}"/>
    <cellStyle name="Currency [0] 2768" xfId="3663" hidden="1" xr:uid="{00000000-0005-0000-0000-0000700E0000}"/>
    <cellStyle name="Currency [0] 2769" xfId="3665" hidden="1" xr:uid="{00000000-0005-0000-0000-0000720E0000}"/>
    <cellStyle name="Currency [0] 277" xfId="387" hidden="1" xr:uid="{00000000-0005-0000-0000-0000A4010000}"/>
    <cellStyle name="Currency [0] 2770" xfId="3621" hidden="1" xr:uid="{00000000-0005-0000-0000-0000460E0000}"/>
    <cellStyle name="Currency [0] 2771" xfId="3634" hidden="1" xr:uid="{00000000-0005-0000-0000-0000530E0000}"/>
    <cellStyle name="Currency [0] 2772" xfId="3639" hidden="1" xr:uid="{00000000-0005-0000-0000-0000580E0000}"/>
    <cellStyle name="Currency [0] 2773" xfId="3633" hidden="1" xr:uid="{00000000-0005-0000-0000-0000520E0000}"/>
    <cellStyle name="Currency [0] 2774" xfId="3681" hidden="1" xr:uid="{00000000-0005-0000-0000-0000820E0000}"/>
    <cellStyle name="Currency [0] 2775" xfId="3689" hidden="1" xr:uid="{00000000-0005-0000-0000-00008A0E0000}"/>
    <cellStyle name="Currency [0] 2776" xfId="3617" hidden="1" xr:uid="{00000000-0005-0000-0000-0000420E0000}"/>
    <cellStyle name="Currency [0] 2777" xfId="3675" hidden="1" xr:uid="{00000000-0005-0000-0000-00007C0E0000}"/>
    <cellStyle name="Currency [0] 2778" xfId="3698" hidden="1" xr:uid="{00000000-0005-0000-0000-0000930E0000}"/>
    <cellStyle name="Currency [0] 2779" xfId="3700" hidden="1" xr:uid="{00000000-0005-0000-0000-0000950E0000}"/>
    <cellStyle name="Currency [0] 278" xfId="388" hidden="1" xr:uid="{00000000-0005-0000-0000-0000A5010000}"/>
    <cellStyle name="Currency [0] 2780" xfId="3600" hidden="1" xr:uid="{00000000-0005-0000-0000-0000310E0000}"/>
    <cellStyle name="Currency [0] 2781" xfId="3610" hidden="1" xr:uid="{00000000-0005-0000-0000-00003B0E0000}"/>
    <cellStyle name="Currency [0] 2782" xfId="3672" hidden="1" xr:uid="{00000000-0005-0000-0000-0000790E0000}"/>
    <cellStyle name="Currency [0] 2783" xfId="3637" hidden="1" xr:uid="{00000000-0005-0000-0000-0000560E0000}"/>
    <cellStyle name="Currency [0] 2784" xfId="3587" hidden="1" xr:uid="{00000000-0005-0000-0000-0000240E0000}"/>
    <cellStyle name="Currency [0] 2785" xfId="3708" hidden="1" xr:uid="{00000000-0005-0000-0000-00009D0E0000}"/>
    <cellStyle name="Currency [0] 2786" xfId="3673" hidden="1" xr:uid="{00000000-0005-0000-0000-00007A0E0000}"/>
    <cellStyle name="Currency [0] 2787" xfId="3684" hidden="1" xr:uid="{00000000-0005-0000-0000-0000850E0000}"/>
    <cellStyle name="Currency [0] 2788" xfId="3716" hidden="1" xr:uid="{00000000-0005-0000-0000-0000A50E0000}"/>
    <cellStyle name="Currency [0] 2789" xfId="3718" hidden="1" xr:uid="{00000000-0005-0000-0000-0000A70E0000}"/>
    <cellStyle name="Currency [0] 279" xfId="336" hidden="1" xr:uid="{00000000-0005-0000-0000-000071010000}"/>
    <cellStyle name="Currency [0] 2790" xfId="3670" hidden="1" xr:uid="{00000000-0005-0000-0000-0000770E0000}"/>
    <cellStyle name="Currency [0] 2791" xfId="3669" hidden="1" xr:uid="{00000000-0005-0000-0000-0000760E0000}"/>
    <cellStyle name="Currency [0] 2792" xfId="3659" hidden="1" xr:uid="{00000000-0005-0000-0000-00006C0E0000}"/>
    <cellStyle name="Currency [0] 2793" xfId="3655" hidden="1" xr:uid="{00000000-0005-0000-0000-0000680E0000}"/>
    <cellStyle name="Currency [0] 2794" xfId="3657" hidden="1" xr:uid="{00000000-0005-0000-0000-00006A0E0000}"/>
    <cellStyle name="Currency [0] 2795" xfId="3725" hidden="1" xr:uid="{00000000-0005-0000-0000-0000AE0E0000}"/>
    <cellStyle name="Currency [0] 2796" xfId="3096" hidden="1" xr:uid="{00000000-0005-0000-0000-0000390C0000}"/>
    <cellStyle name="Currency [0] 2797" xfId="3703" hidden="1" xr:uid="{00000000-0005-0000-0000-0000980E0000}"/>
    <cellStyle name="Currency [0] 2798" xfId="3731" hidden="1" xr:uid="{00000000-0005-0000-0000-0000B40E0000}"/>
    <cellStyle name="Currency [0] 2799" xfId="3733" hidden="1" xr:uid="{00000000-0005-0000-0000-0000B60E0000}"/>
    <cellStyle name="Currency [0] 28" xfId="33" hidden="1" xr:uid="{00000000-0005-0000-0000-000041000000}"/>
    <cellStyle name="Currency [0] 280" xfId="343" hidden="1" xr:uid="{00000000-0005-0000-0000-000078010000}"/>
    <cellStyle name="Currency [0] 2800" xfId="3608" hidden="1" xr:uid="{00000000-0005-0000-0000-0000390E0000}"/>
    <cellStyle name="Currency [0] 2801" xfId="3682" hidden="1" xr:uid="{00000000-0005-0000-0000-0000830E0000}"/>
    <cellStyle name="Currency [0] 2802" xfId="3638" hidden="1" xr:uid="{00000000-0005-0000-0000-0000570E0000}"/>
    <cellStyle name="Currency [0] 2803" xfId="3674" hidden="1" xr:uid="{00000000-0005-0000-0000-00007B0E0000}"/>
    <cellStyle name="Currency [0] 2804" xfId="3678" hidden="1" xr:uid="{00000000-0005-0000-0000-00007F0E0000}"/>
    <cellStyle name="Currency [0] 2805" xfId="3739" hidden="1" xr:uid="{00000000-0005-0000-0000-0000BC0E0000}"/>
    <cellStyle name="Currency [0] 2806" xfId="3083" hidden="1" xr:uid="{00000000-0005-0000-0000-00002C0C0000}"/>
    <cellStyle name="Currency [0] 2807" xfId="3721" hidden="1" xr:uid="{00000000-0005-0000-0000-0000AA0E0000}"/>
    <cellStyle name="Currency [0] 2808" xfId="3744" hidden="1" xr:uid="{00000000-0005-0000-0000-0000C10E0000}"/>
    <cellStyle name="Currency [0] 2809" xfId="3746" hidden="1" xr:uid="{00000000-0005-0000-0000-0000C30E0000}"/>
    <cellStyle name="Currency [0] 281" xfId="372" hidden="1" xr:uid="{00000000-0005-0000-0000-000095010000}"/>
    <cellStyle name="Currency [0] 2810" xfId="3602" hidden="1" xr:uid="{00000000-0005-0000-0000-0000330E0000}"/>
    <cellStyle name="Currency [0] 2811" xfId="3701" hidden="1" xr:uid="{00000000-0005-0000-0000-0000960E0000}"/>
    <cellStyle name="Currency [0] 2812" xfId="3668" hidden="1" xr:uid="{00000000-0005-0000-0000-0000750E0000}"/>
    <cellStyle name="Currency [0] 2813" xfId="3686" hidden="1" xr:uid="{00000000-0005-0000-0000-0000870E0000}"/>
    <cellStyle name="Currency [0] 2814" xfId="3683" hidden="1" xr:uid="{00000000-0005-0000-0000-0000840E0000}"/>
    <cellStyle name="Currency [0] 2815" xfId="3750" hidden="1" xr:uid="{00000000-0005-0000-0000-0000C70E0000}"/>
    <cellStyle name="Currency [0] 2816" xfId="3635" hidden="1" xr:uid="{00000000-0005-0000-0000-0000540E0000}"/>
    <cellStyle name="Currency [0] 2817" xfId="3735" hidden="1" xr:uid="{00000000-0005-0000-0000-0000B80E0000}"/>
    <cellStyle name="Currency [0] 2818" xfId="3757" hidden="1" xr:uid="{00000000-0005-0000-0000-0000CE0E0000}"/>
    <cellStyle name="Currency [0] 2819" xfId="3759" hidden="1" xr:uid="{00000000-0005-0000-0000-0000D00E0000}"/>
    <cellStyle name="Currency [0] 282" xfId="357" hidden="1" xr:uid="{00000000-0005-0000-0000-000086010000}"/>
    <cellStyle name="Currency [0] 2820" xfId="3687" hidden="1" xr:uid="{00000000-0005-0000-0000-0000880E0000}"/>
    <cellStyle name="Currency [0] 2821" xfId="3719" hidden="1" xr:uid="{00000000-0005-0000-0000-0000A80E0000}"/>
    <cellStyle name="Currency [0] 2822" xfId="3062" hidden="1" xr:uid="{00000000-0005-0000-0000-0000170C0000}"/>
    <cellStyle name="Currency [0] 2823" xfId="3705" hidden="1" xr:uid="{00000000-0005-0000-0000-00009A0E0000}"/>
    <cellStyle name="Currency [0] 2824" xfId="3702" hidden="1" xr:uid="{00000000-0005-0000-0000-0000970E0000}"/>
    <cellStyle name="Currency [0] 2825" xfId="3763" hidden="1" xr:uid="{00000000-0005-0000-0000-0000D40E0000}"/>
    <cellStyle name="Currency [0] 2826" xfId="3598" hidden="1" xr:uid="{00000000-0005-0000-0000-00002F0E0000}"/>
    <cellStyle name="Currency [0] 2827" xfId="3747" hidden="1" xr:uid="{00000000-0005-0000-0000-0000C40E0000}"/>
    <cellStyle name="Currency [0] 2828" xfId="3767" hidden="1" xr:uid="{00000000-0005-0000-0000-0000D80E0000}"/>
    <cellStyle name="Currency [0] 2829" xfId="3769" hidden="1" xr:uid="{00000000-0005-0000-0000-0000DA0E0000}"/>
    <cellStyle name="Currency [0] 283" xfId="330" hidden="1" xr:uid="{00000000-0005-0000-0000-00006B010000}"/>
    <cellStyle name="Currency [0] 2830" xfId="3706" hidden="1" xr:uid="{00000000-0005-0000-0000-00009B0E0000}"/>
    <cellStyle name="Currency [0] 2831" xfId="3734" hidden="1" xr:uid="{00000000-0005-0000-0000-0000B70E0000}"/>
    <cellStyle name="Currency [0] 2832" xfId="3694" hidden="1" xr:uid="{00000000-0005-0000-0000-00008F0E0000}"/>
    <cellStyle name="Currency [0] 2833" xfId="3723" hidden="1" xr:uid="{00000000-0005-0000-0000-0000AC0E0000}"/>
    <cellStyle name="Currency [0] 2834" xfId="3720" hidden="1" xr:uid="{00000000-0005-0000-0000-0000A90E0000}"/>
    <cellStyle name="Currency [0] 2835" xfId="3773" hidden="1" xr:uid="{00000000-0005-0000-0000-0000DE0E0000}"/>
    <cellStyle name="Currency [0] 2836" xfId="3601" hidden="1" xr:uid="{00000000-0005-0000-0000-0000320E0000}"/>
    <cellStyle name="Currency [0] 2837" xfId="3760" hidden="1" xr:uid="{00000000-0005-0000-0000-0000D10E0000}"/>
    <cellStyle name="Currency [0] 2838" xfId="3777" hidden="1" xr:uid="{00000000-0005-0000-0000-0000E20E0000}"/>
    <cellStyle name="Currency [0] 2839" xfId="3779" hidden="1" xr:uid="{00000000-0005-0000-0000-0000E40E0000}"/>
    <cellStyle name="Currency [0] 284" xfId="394" hidden="1" xr:uid="{00000000-0005-0000-0000-0000AB010000}"/>
    <cellStyle name="Currency [0] 2840" xfId="3660" hidden="1" xr:uid="{00000000-0005-0000-0000-00006D0E0000}"/>
    <cellStyle name="Currency [0] 2841" xfId="3696" hidden="1" xr:uid="{00000000-0005-0000-0000-0000910E0000}"/>
    <cellStyle name="Currency [0] 2842" xfId="3765" hidden="1" xr:uid="{00000000-0005-0000-0000-0000D60E0000}"/>
    <cellStyle name="Currency [0] 2843" xfId="3753" hidden="1" xr:uid="{00000000-0005-0000-0000-0000CA0E0000}"/>
    <cellStyle name="Currency [0] 2844" xfId="3770" hidden="1" xr:uid="{00000000-0005-0000-0000-0000DB0E0000}"/>
    <cellStyle name="Currency [0] 2845" xfId="3781" hidden="1" xr:uid="{00000000-0005-0000-0000-0000E60E0000}"/>
    <cellStyle name="Currency [0] 2846" xfId="3629" hidden="1" xr:uid="{00000000-0005-0000-0000-00004E0E0000}"/>
    <cellStyle name="Currency [0] 2847" xfId="3693" hidden="1" xr:uid="{00000000-0005-0000-0000-00008E0E0000}"/>
    <cellStyle name="Currency [0] 2848" xfId="3785" hidden="1" xr:uid="{00000000-0005-0000-0000-0000EA0E0000}"/>
    <cellStyle name="Currency [0] 2849" xfId="3787" hidden="1" xr:uid="{00000000-0005-0000-0000-0000EC0E0000}"/>
    <cellStyle name="Currency [0] 285" xfId="373" hidden="1" xr:uid="{00000000-0005-0000-0000-000096010000}"/>
    <cellStyle name="Currency [0] 2850" xfId="3742" hidden="1" xr:uid="{00000000-0005-0000-0000-0000BF0E0000}"/>
    <cellStyle name="Currency [0] 2851" xfId="3754" hidden="1" xr:uid="{00000000-0005-0000-0000-0000CB0E0000}"/>
    <cellStyle name="Currency [0] 2852" xfId="3782" hidden="1" xr:uid="{00000000-0005-0000-0000-0000E70E0000}"/>
    <cellStyle name="Currency [0] 2853" xfId="3755" hidden="1" xr:uid="{00000000-0005-0000-0000-0000CC0E0000}"/>
    <cellStyle name="Currency [0] 2854" xfId="3788" hidden="1" xr:uid="{00000000-0005-0000-0000-0000ED0E0000}"/>
    <cellStyle name="Currency [0] 2855" xfId="3790" hidden="1" xr:uid="{00000000-0005-0000-0000-0000EF0E0000}"/>
    <cellStyle name="Currency [0] 2856" xfId="3783" hidden="1" xr:uid="{00000000-0005-0000-0000-0000E80E0000}"/>
    <cellStyle name="Currency [0] 2857" xfId="3729" hidden="1" xr:uid="{00000000-0005-0000-0000-0000B20E0000}"/>
    <cellStyle name="Currency [0] 2858" xfId="3792" hidden="1" xr:uid="{00000000-0005-0000-0000-0000F10E0000}"/>
    <cellStyle name="Currency [0] 2859" xfId="3794" hidden="1" xr:uid="{00000000-0005-0000-0000-0000F30E0000}"/>
    <cellStyle name="Currency [0] 286" xfId="380" hidden="1" xr:uid="{00000000-0005-0000-0000-00009D010000}"/>
    <cellStyle name="Currency [0] 2860" xfId="3156" hidden="1" xr:uid="{00000000-0005-0000-0000-0000750C0000}"/>
    <cellStyle name="Currency [0] 2861" xfId="3097" hidden="1" xr:uid="{00000000-0005-0000-0000-00003A0C0000}"/>
    <cellStyle name="Currency [0] 2862" xfId="3800" hidden="1" xr:uid="{00000000-0005-0000-0000-0000F90E0000}"/>
    <cellStyle name="Currency [0] 2863" xfId="3806" hidden="1" xr:uid="{00000000-0005-0000-0000-0000FF0E0000}"/>
    <cellStyle name="Currency [0] 2864" xfId="3808" hidden="1" xr:uid="{00000000-0005-0000-0000-0000010F0000}"/>
    <cellStyle name="Currency [0] 2865" xfId="3087" hidden="1" xr:uid="{00000000-0005-0000-0000-0000300C0000}"/>
    <cellStyle name="Currency [0] 2866" xfId="3802" hidden="1" xr:uid="{00000000-0005-0000-0000-0000FB0E0000}"/>
    <cellStyle name="Currency [0] 2867" xfId="3810" hidden="1" xr:uid="{00000000-0005-0000-0000-0000030F0000}"/>
    <cellStyle name="Currency [0] 2868" xfId="3812" hidden="1" xr:uid="{00000000-0005-0000-0000-0000050F0000}"/>
    <cellStyle name="Currency [0] 2869" xfId="3801" hidden="1" xr:uid="{00000000-0005-0000-0000-0000FA0E0000}"/>
    <cellStyle name="Currency [0] 287" xfId="395" hidden="1" xr:uid="{00000000-0005-0000-0000-0000AC010000}"/>
    <cellStyle name="Currency [0] 2870" xfId="3132" hidden="1" xr:uid="{00000000-0005-0000-0000-00005D0C0000}"/>
    <cellStyle name="Currency [0] 2871" xfId="3823" hidden="1" xr:uid="{00000000-0005-0000-0000-0000100F0000}"/>
    <cellStyle name="Currency [0] 2872" xfId="3832" hidden="1" xr:uid="{00000000-0005-0000-0000-0000190F0000}"/>
    <cellStyle name="Currency [0] 2873" xfId="3843" hidden="1" xr:uid="{00000000-0005-0000-0000-0000240F0000}"/>
    <cellStyle name="Currency [0] 2874" xfId="3849" hidden="1" xr:uid="{00000000-0005-0000-0000-00002A0F0000}"/>
    <cellStyle name="Currency [0] 2875" xfId="3821" hidden="1" xr:uid="{00000000-0005-0000-0000-00000E0F0000}"/>
    <cellStyle name="Currency [0] 2876" xfId="3839" hidden="1" xr:uid="{00000000-0005-0000-0000-0000200F0000}"/>
    <cellStyle name="Currency [0] 2877" xfId="3861" hidden="1" xr:uid="{00000000-0005-0000-0000-0000360F0000}"/>
    <cellStyle name="Currency [0] 2878" xfId="3863" hidden="1" xr:uid="{00000000-0005-0000-0000-0000380F0000}"/>
    <cellStyle name="Currency [0] 2879" xfId="3797" hidden="1" xr:uid="{00000000-0005-0000-0000-0000F60E0000}"/>
    <cellStyle name="Currency [0] 288" xfId="396" hidden="1" xr:uid="{00000000-0005-0000-0000-0000AD010000}"/>
    <cellStyle name="Currency [0] 2880" xfId="3086" hidden="1" xr:uid="{00000000-0005-0000-0000-00002F0C0000}"/>
    <cellStyle name="Currency [0] 2881" xfId="3835" hidden="1" xr:uid="{00000000-0005-0000-0000-00001C0F0000}"/>
    <cellStyle name="Currency [0] 2882" xfId="3065" hidden="1" xr:uid="{00000000-0005-0000-0000-00001A0C0000}"/>
    <cellStyle name="Currency [0] 2883" xfId="3824" hidden="1" xr:uid="{00000000-0005-0000-0000-0000110F0000}"/>
    <cellStyle name="Currency [0] 2884" xfId="3868" hidden="1" xr:uid="{00000000-0005-0000-0000-00003D0F0000}"/>
    <cellStyle name="Currency [0] 2885" xfId="3836" hidden="1" xr:uid="{00000000-0005-0000-0000-00001D0F0000}"/>
    <cellStyle name="Currency [0] 2886" xfId="3844" hidden="1" xr:uid="{00000000-0005-0000-0000-0000250F0000}"/>
    <cellStyle name="Currency [0] 2887" xfId="3880" hidden="1" xr:uid="{00000000-0005-0000-0000-0000490F0000}"/>
    <cellStyle name="Currency [0] 2888" xfId="3882" hidden="1" xr:uid="{00000000-0005-0000-0000-00004B0F0000}"/>
    <cellStyle name="Currency [0] 2889" xfId="3838" hidden="1" xr:uid="{00000000-0005-0000-0000-00001F0F0000}"/>
    <cellStyle name="Currency [0] 289" xfId="371" hidden="1" xr:uid="{00000000-0005-0000-0000-000094010000}"/>
    <cellStyle name="Currency [0] 2890" xfId="3851" hidden="1" xr:uid="{00000000-0005-0000-0000-00002C0F0000}"/>
    <cellStyle name="Currency [0] 2891" xfId="3856" hidden="1" xr:uid="{00000000-0005-0000-0000-0000310F0000}"/>
    <cellStyle name="Currency [0] 2892" xfId="3850" hidden="1" xr:uid="{00000000-0005-0000-0000-00002B0F0000}"/>
    <cellStyle name="Currency [0] 2893" xfId="3898" hidden="1" xr:uid="{00000000-0005-0000-0000-00005B0F0000}"/>
    <cellStyle name="Currency [0] 2894" xfId="3906" hidden="1" xr:uid="{00000000-0005-0000-0000-0000630F0000}"/>
    <cellStyle name="Currency [0] 2895" xfId="3834" hidden="1" xr:uid="{00000000-0005-0000-0000-00001B0F0000}"/>
    <cellStyle name="Currency [0] 2896" xfId="3892" hidden="1" xr:uid="{00000000-0005-0000-0000-0000550F0000}"/>
    <cellStyle name="Currency [0] 2897" xfId="3915" hidden="1" xr:uid="{00000000-0005-0000-0000-00006C0F0000}"/>
    <cellStyle name="Currency [0] 2898" xfId="3917" hidden="1" xr:uid="{00000000-0005-0000-0000-00006E0F0000}"/>
    <cellStyle name="Currency [0] 2899" xfId="3817" hidden="1" xr:uid="{00000000-0005-0000-0000-00000A0F0000}"/>
    <cellStyle name="Currency [0] 29" xfId="25" hidden="1" xr:uid="{00000000-0005-0000-0000-000039000000}"/>
    <cellStyle name="Currency [0] 290" xfId="370" hidden="1" xr:uid="{00000000-0005-0000-0000-000093010000}"/>
    <cellStyle name="Currency [0] 2900" xfId="3827" hidden="1" xr:uid="{00000000-0005-0000-0000-0000140F0000}"/>
    <cellStyle name="Currency [0] 2901" xfId="3889" hidden="1" xr:uid="{00000000-0005-0000-0000-0000520F0000}"/>
    <cellStyle name="Currency [0] 2902" xfId="3854" hidden="1" xr:uid="{00000000-0005-0000-0000-00002F0F0000}"/>
    <cellStyle name="Currency [0] 2903" xfId="3804" hidden="1" xr:uid="{00000000-0005-0000-0000-0000FD0E0000}"/>
    <cellStyle name="Currency [0] 2904" xfId="3925" hidden="1" xr:uid="{00000000-0005-0000-0000-0000760F0000}"/>
    <cellStyle name="Currency [0] 2905" xfId="3890" hidden="1" xr:uid="{00000000-0005-0000-0000-0000530F0000}"/>
    <cellStyle name="Currency [0] 2906" xfId="3901" hidden="1" xr:uid="{00000000-0005-0000-0000-00005E0F0000}"/>
    <cellStyle name="Currency [0] 2907" xfId="3933" hidden="1" xr:uid="{00000000-0005-0000-0000-00007E0F0000}"/>
    <cellStyle name="Currency [0] 2908" xfId="3935" hidden="1" xr:uid="{00000000-0005-0000-0000-0000800F0000}"/>
    <cellStyle name="Currency [0] 2909" xfId="3887" hidden="1" xr:uid="{00000000-0005-0000-0000-0000500F0000}"/>
    <cellStyle name="Currency [0] 291" xfId="365" hidden="1" xr:uid="{00000000-0005-0000-0000-00008E010000}"/>
    <cellStyle name="Currency [0] 2910" xfId="3886" hidden="1" xr:uid="{00000000-0005-0000-0000-00004F0F0000}"/>
    <cellStyle name="Currency [0] 2911" xfId="3876" hidden="1" xr:uid="{00000000-0005-0000-0000-0000450F0000}"/>
    <cellStyle name="Currency [0] 2912" xfId="3872" hidden="1" xr:uid="{00000000-0005-0000-0000-0000410F0000}"/>
    <cellStyle name="Currency [0] 2913" xfId="3874" hidden="1" xr:uid="{00000000-0005-0000-0000-0000430F0000}"/>
    <cellStyle name="Currency [0] 2914" xfId="3942" hidden="1" xr:uid="{00000000-0005-0000-0000-0000870F0000}"/>
    <cellStyle name="Currency [0] 2915" xfId="3101" hidden="1" xr:uid="{00000000-0005-0000-0000-00003E0C0000}"/>
    <cellStyle name="Currency [0] 2916" xfId="3920" hidden="1" xr:uid="{00000000-0005-0000-0000-0000710F0000}"/>
    <cellStyle name="Currency [0] 2917" xfId="3948" hidden="1" xr:uid="{00000000-0005-0000-0000-00008D0F0000}"/>
    <cellStyle name="Currency [0] 2918" xfId="3950" hidden="1" xr:uid="{00000000-0005-0000-0000-00008F0F0000}"/>
    <cellStyle name="Currency [0] 2919" xfId="3825" hidden="1" xr:uid="{00000000-0005-0000-0000-0000120F0000}"/>
    <cellStyle name="Currency [0] 292" xfId="363" hidden="1" xr:uid="{00000000-0005-0000-0000-00008C010000}"/>
    <cellStyle name="Currency [0] 2920" xfId="3899" hidden="1" xr:uid="{00000000-0005-0000-0000-00005C0F0000}"/>
    <cellStyle name="Currency [0] 2921" xfId="3855" hidden="1" xr:uid="{00000000-0005-0000-0000-0000300F0000}"/>
    <cellStyle name="Currency [0] 2922" xfId="3891" hidden="1" xr:uid="{00000000-0005-0000-0000-0000540F0000}"/>
    <cellStyle name="Currency [0] 2923" xfId="3895" hidden="1" xr:uid="{00000000-0005-0000-0000-0000580F0000}"/>
    <cellStyle name="Currency [0] 2924" xfId="3956" hidden="1" xr:uid="{00000000-0005-0000-0000-0000950F0000}"/>
    <cellStyle name="Currency [0] 2925" xfId="3114" hidden="1" xr:uid="{00000000-0005-0000-0000-00004B0C0000}"/>
    <cellStyle name="Currency [0] 2926" xfId="3938" hidden="1" xr:uid="{00000000-0005-0000-0000-0000830F0000}"/>
    <cellStyle name="Currency [0] 2927" xfId="3961" hidden="1" xr:uid="{00000000-0005-0000-0000-00009A0F0000}"/>
    <cellStyle name="Currency [0] 2928" xfId="3963" hidden="1" xr:uid="{00000000-0005-0000-0000-00009C0F0000}"/>
    <cellStyle name="Currency [0] 2929" xfId="3819" hidden="1" xr:uid="{00000000-0005-0000-0000-00000C0F0000}"/>
    <cellStyle name="Currency [0] 293" xfId="364" hidden="1" xr:uid="{00000000-0005-0000-0000-00008D010000}"/>
    <cellStyle name="Currency [0] 2930" xfId="3918" hidden="1" xr:uid="{00000000-0005-0000-0000-00006F0F0000}"/>
    <cellStyle name="Currency [0] 2931" xfId="3885" hidden="1" xr:uid="{00000000-0005-0000-0000-00004E0F0000}"/>
    <cellStyle name="Currency [0] 2932" xfId="3903" hidden="1" xr:uid="{00000000-0005-0000-0000-0000600F0000}"/>
    <cellStyle name="Currency [0] 2933" xfId="3900" hidden="1" xr:uid="{00000000-0005-0000-0000-00005D0F0000}"/>
    <cellStyle name="Currency [0] 2934" xfId="3967" hidden="1" xr:uid="{00000000-0005-0000-0000-0000A00F0000}"/>
    <cellStyle name="Currency [0] 2935" xfId="3852" hidden="1" xr:uid="{00000000-0005-0000-0000-00002D0F0000}"/>
    <cellStyle name="Currency [0] 2936" xfId="3952" hidden="1" xr:uid="{00000000-0005-0000-0000-0000910F0000}"/>
    <cellStyle name="Currency [0] 2937" xfId="3974" hidden="1" xr:uid="{00000000-0005-0000-0000-0000A70F0000}"/>
    <cellStyle name="Currency [0] 2938" xfId="3976" hidden="1" xr:uid="{00000000-0005-0000-0000-0000A90F0000}"/>
    <cellStyle name="Currency [0] 2939" xfId="3904" hidden="1" xr:uid="{00000000-0005-0000-0000-0000610F0000}"/>
    <cellStyle name="Currency [0] 294" xfId="401" hidden="1" xr:uid="{00000000-0005-0000-0000-0000B2010000}"/>
    <cellStyle name="Currency [0] 2940" xfId="3936" hidden="1" xr:uid="{00000000-0005-0000-0000-0000810F0000}"/>
    <cellStyle name="Currency [0] 2941" xfId="3066" hidden="1" xr:uid="{00000000-0005-0000-0000-00001B0C0000}"/>
    <cellStyle name="Currency [0] 2942" xfId="3922" hidden="1" xr:uid="{00000000-0005-0000-0000-0000730F0000}"/>
    <cellStyle name="Currency [0] 2943" xfId="3919" hidden="1" xr:uid="{00000000-0005-0000-0000-0000700F0000}"/>
    <cellStyle name="Currency [0] 2944" xfId="3980" hidden="1" xr:uid="{00000000-0005-0000-0000-0000AD0F0000}"/>
    <cellStyle name="Currency [0] 2945" xfId="3815" hidden="1" xr:uid="{00000000-0005-0000-0000-0000080F0000}"/>
    <cellStyle name="Currency [0] 2946" xfId="3964" hidden="1" xr:uid="{00000000-0005-0000-0000-00009D0F0000}"/>
    <cellStyle name="Currency [0] 2947" xfId="3984" hidden="1" xr:uid="{00000000-0005-0000-0000-0000B10F0000}"/>
    <cellStyle name="Currency [0] 2948" xfId="3986" hidden="1" xr:uid="{00000000-0005-0000-0000-0000B30F0000}"/>
    <cellStyle name="Currency [0] 2949" xfId="3923" hidden="1" xr:uid="{00000000-0005-0000-0000-0000740F0000}"/>
    <cellStyle name="Currency [0] 295" xfId="186" hidden="1" xr:uid="{00000000-0005-0000-0000-0000DB000000}"/>
    <cellStyle name="Currency [0] 2950" xfId="3951" hidden="1" xr:uid="{00000000-0005-0000-0000-0000900F0000}"/>
    <cellStyle name="Currency [0] 2951" xfId="3911" hidden="1" xr:uid="{00000000-0005-0000-0000-0000680F0000}"/>
    <cellStyle name="Currency [0] 2952" xfId="3940" hidden="1" xr:uid="{00000000-0005-0000-0000-0000850F0000}"/>
    <cellStyle name="Currency [0] 2953" xfId="3937" hidden="1" xr:uid="{00000000-0005-0000-0000-0000820F0000}"/>
    <cellStyle name="Currency [0] 2954" xfId="3990" hidden="1" xr:uid="{00000000-0005-0000-0000-0000B70F0000}"/>
    <cellStyle name="Currency [0] 2955" xfId="3818" hidden="1" xr:uid="{00000000-0005-0000-0000-00000B0F0000}"/>
    <cellStyle name="Currency [0] 2956" xfId="3977" hidden="1" xr:uid="{00000000-0005-0000-0000-0000AA0F0000}"/>
    <cellStyle name="Currency [0] 2957" xfId="3994" hidden="1" xr:uid="{00000000-0005-0000-0000-0000BB0F0000}"/>
    <cellStyle name="Currency [0] 2958" xfId="3996" hidden="1" xr:uid="{00000000-0005-0000-0000-0000BD0F0000}"/>
    <cellStyle name="Currency [0] 2959" xfId="3877" hidden="1" xr:uid="{00000000-0005-0000-0000-0000460F0000}"/>
    <cellStyle name="Currency [0] 296" xfId="391" hidden="1" xr:uid="{00000000-0005-0000-0000-0000A8010000}"/>
    <cellStyle name="Currency [0] 2960" xfId="3913" hidden="1" xr:uid="{00000000-0005-0000-0000-00006A0F0000}"/>
    <cellStyle name="Currency [0] 2961" xfId="3982" hidden="1" xr:uid="{00000000-0005-0000-0000-0000AF0F0000}"/>
    <cellStyle name="Currency [0] 2962" xfId="3970" hidden="1" xr:uid="{00000000-0005-0000-0000-0000A30F0000}"/>
    <cellStyle name="Currency [0] 2963" xfId="3987" hidden="1" xr:uid="{00000000-0005-0000-0000-0000B40F0000}"/>
    <cellStyle name="Currency [0] 2964" xfId="3998" hidden="1" xr:uid="{00000000-0005-0000-0000-0000BF0F0000}"/>
    <cellStyle name="Currency [0] 2965" xfId="3846" hidden="1" xr:uid="{00000000-0005-0000-0000-0000270F0000}"/>
    <cellStyle name="Currency [0] 2966" xfId="3910" hidden="1" xr:uid="{00000000-0005-0000-0000-0000670F0000}"/>
    <cellStyle name="Currency [0] 2967" xfId="4002" hidden="1" xr:uid="{00000000-0005-0000-0000-0000C30F0000}"/>
    <cellStyle name="Currency [0] 2968" xfId="4004" hidden="1" xr:uid="{00000000-0005-0000-0000-0000C50F0000}"/>
    <cellStyle name="Currency [0] 2969" xfId="3959" hidden="1" xr:uid="{00000000-0005-0000-0000-0000980F0000}"/>
    <cellStyle name="Currency [0] 297" xfId="403" hidden="1" xr:uid="{00000000-0005-0000-0000-0000B4010000}"/>
    <cellStyle name="Currency [0] 2970" xfId="3971" hidden="1" xr:uid="{00000000-0005-0000-0000-0000A40F0000}"/>
    <cellStyle name="Currency [0] 2971" xfId="3999" hidden="1" xr:uid="{00000000-0005-0000-0000-0000C00F0000}"/>
    <cellStyle name="Currency [0] 2972" xfId="3972" hidden="1" xr:uid="{00000000-0005-0000-0000-0000A50F0000}"/>
    <cellStyle name="Currency [0] 2973" xfId="4005" hidden="1" xr:uid="{00000000-0005-0000-0000-0000C60F0000}"/>
    <cellStyle name="Currency [0] 2974" xfId="4007" hidden="1" xr:uid="{00000000-0005-0000-0000-0000C80F0000}"/>
    <cellStyle name="Currency [0] 2975" xfId="4000" hidden="1" xr:uid="{00000000-0005-0000-0000-0000C10F0000}"/>
    <cellStyle name="Currency [0] 2976" xfId="3946" hidden="1" xr:uid="{00000000-0005-0000-0000-00008B0F0000}"/>
    <cellStyle name="Currency [0] 2977" xfId="4009" hidden="1" xr:uid="{00000000-0005-0000-0000-0000CA0F0000}"/>
    <cellStyle name="Currency [0] 2978" xfId="4011" hidden="1" xr:uid="{00000000-0005-0000-0000-0000CC0F0000}"/>
    <cellStyle name="Currency [0] 2979" xfId="680" hidden="1" xr:uid="{00000000-0005-0000-0000-0000C9020000}"/>
    <cellStyle name="Currency [0] 298" xfId="404" hidden="1" xr:uid="{00000000-0005-0000-0000-0000B5010000}"/>
    <cellStyle name="Currency [0] 2980" xfId="684" hidden="1" xr:uid="{00000000-0005-0000-0000-0000CD020000}"/>
    <cellStyle name="Currency [0] 2981" xfId="678" hidden="1" xr:uid="{00000000-0005-0000-0000-0000C7020000}"/>
    <cellStyle name="Currency [0] 2982" xfId="665" hidden="1" xr:uid="{00000000-0005-0000-0000-0000BA020000}"/>
    <cellStyle name="Currency [0] 2983" xfId="4014" hidden="1" xr:uid="{00000000-0005-0000-0000-0000CF0F0000}"/>
    <cellStyle name="Currency [0] 2984" xfId="4020" hidden="1" xr:uid="{00000000-0005-0000-0000-0000D50F0000}"/>
    <cellStyle name="Currency [0] 2985" xfId="4022" hidden="1" xr:uid="{00000000-0005-0000-0000-0000D70F0000}"/>
    <cellStyle name="Currency [0] 2986" xfId="666" hidden="1" xr:uid="{00000000-0005-0000-0000-0000BB020000}"/>
    <cellStyle name="Currency [0] 2987" xfId="4016" hidden="1" xr:uid="{00000000-0005-0000-0000-0000D10F0000}"/>
    <cellStyle name="Currency [0] 2988" xfId="4024" hidden="1" xr:uid="{00000000-0005-0000-0000-0000D90F0000}"/>
    <cellStyle name="Currency [0] 2989" xfId="4026" hidden="1" xr:uid="{00000000-0005-0000-0000-0000DB0F0000}"/>
    <cellStyle name="Currency [0] 299" xfId="342" hidden="1" xr:uid="{00000000-0005-0000-0000-000077010000}"/>
    <cellStyle name="Currency [0] 2990" xfId="4015" hidden="1" xr:uid="{00000000-0005-0000-0000-0000D00F0000}"/>
    <cellStyle name="Currency [0] 2991" xfId="657" hidden="1" xr:uid="{00000000-0005-0000-0000-0000B2020000}"/>
    <cellStyle name="Currency [0] 2992" xfId="4037" hidden="1" xr:uid="{00000000-0005-0000-0000-0000E60F0000}"/>
    <cellStyle name="Currency [0] 2993" xfId="4046" hidden="1" xr:uid="{00000000-0005-0000-0000-0000EF0F0000}"/>
    <cellStyle name="Currency [0] 2994" xfId="4057" hidden="1" xr:uid="{00000000-0005-0000-0000-0000FA0F0000}"/>
    <cellStyle name="Currency [0] 2995" xfId="4063" hidden="1" xr:uid="{00000000-0005-0000-0000-000000100000}"/>
    <cellStyle name="Currency [0] 2996" xfId="4035" hidden="1" xr:uid="{00000000-0005-0000-0000-0000E40F0000}"/>
    <cellStyle name="Currency [0] 2997" xfId="4053" hidden="1" xr:uid="{00000000-0005-0000-0000-0000F60F0000}"/>
    <cellStyle name="Currency [0] 2998" xfId="4075" hidden="1" xr:uid="{00000000-0005-0000-0000-00000C100000}"/>
    <cellStyle name="Currency [0] 2999" xfId="4077" hidden="1" xr:uid="{00000000-0005-0000-0000-00000E100000}"/>
    <cellStyle name="Currency [0] 3" xfId="71" hidden="1" xr:uid="{00000000-0005-0000-0000-000067000000}"/>
    <cellStyle name="Currency [0] 30" xfId="26" hidden="1" xr:uid="{00000000-0005-0000-0000-00003A000000}"/>
    <cellStyle name="Currency [0] 300" xfId="378" hidden="1" xr:uid="{00000000-0005-0000-0000-00009B010000}"/>
    <cellStyle name="Currency [0] 3000" xfId="683" hidden="1" xr:uid="{00000000-0005-0000-0000-0000CC020000}"/>
    <cellStyle name="Currency [0] 3001" xfId="658" hidden="1" xr:uid="{00000000-0005-0000-0000-0000B3020000}"/>
    <cellStyle name="Currency [0] 3002" xfId="4049" hidden="1" xr:uid="{00000000-0005-0000-0000-0000F20F0000}"/>
    <cellStyle name="Currency [0] 3003" xfId="661" hidden="1" xr:uid="{00000000-0005-0000-0000-0000B6020000}"/>
    <cellStyle name="Currency [0] 3004" xfId="4038" hidden="1" xr:uid="{00000000-0005-0000-0000-0000E70F0000}"/>
    <cellStyle name="Currency [0] 3005" xfId="4082" hidden="1" xr:uid="{00000000-0005-0000-0000-000013100000}"/>
    <cellStyle name="Currency [0] 3006" xfId="4050" hidden="1" xr:uid="{00000000-0005-0000-0000-0000F30F0000}"/>
    <cellStyle name="Currency [0] 3007" xfId="4058" hidden="1" xr:uid="{00000000-0005-0000-0000-0000FB0F0000}"/>
    <cellStyle name="Currency [0] 3008" xfId="4094" hidden="1" xr:uid="{00000000-0005-0000-0000-00001F100000}"/>
    <cellStyle name="Currency [0] 3009" xfId="4096" hidden="1" xr:uid="{00000000-0005-0000-0000-000021100000}"/>
    <cellStyle name="Currency [0] 301" xfId="358" hidden="1" xr:uid="{00000000-0005-0000-0000-000087010000}"/>
    <cellStyle name="Currency [0] 3010" xfId="4052" hidden="1" xr:uid="{00000000-0005-0000-0000-0000F50F0000}"/>
    <cellStyle name="Currency [0] 3011" xfId="4065" hidden="1" xr:uid="{00000000-0005-0000-0000-000002100000}"/>
    <cellStyle name="Currency [0] 3012" xfId="4070" hidden="1" xr:uid="{00000000-0005-0000-0000-000007100000}"/>
    <cellStyle name="Currency [0] 3013" xfId="4064" hidden="1" xr:uid="{00000000-0005-0000-0000-000001100000}"/>
    <cellStyle name="Currency [0] 3014" xfId="4112" hidden="1" xr:uid="{00000000-0005-0000-0000-000031100000}"/>
    <cellStyle name="Currency [0] 3015" xfId="4120" hidden="1" xr:uid="{00000000-0005-0000-0000-000039100000}"/>
    <cellStyle name="Currency [0] 3016" xfId="4048" hidden="1" xr:uid="{00000000-0005-0000-0000-0000F10F0000}"/>
    <cellStyle name="Currency [0] 3017" xfId="4106" hidden="1" xr:uid="{00000000-0005-0000-0000-00002B100000}"/>
    <cellStyle name="Currency [0] 3018" xfId="4129" hidden="1" xr:uid="{00000000-0005-0000-0000-000042100000}"/>
    <cellStyle name="Currency [0] 3019" xfId="4131" hidden="1" xr:uid="{00000000-0005-0000-0000-000044100000}"/>
    <cellStyle name="Currency [0] 302" xfId="374" hidden="1" xr:uid="{00000000-0005-0000-0000-000097010000}"/>
    <cellStyle name="Currency [0] 3020" xfId="4031" hidden="1" xr:uid="{00000000-0005-0000-0000-0000E00F0000}"/>
    <cellStyle name="Currency [0] 3021" xfId="4041" hidden="1" xr:uid="{00000000-0005-0000-0000-0000EA0F0000}"/>
    <cellStyle name="Currency [0] 3022" xfId="4103" hidden="1" xr:uid="{00000000-0005-0000-0000-000028100000}"/>
    <cellStyle name="Currency [0] 3023" xfId="4068" hidden="1" xr:uid="{00000000-0005-0000-0000-000005100000}"/>
    <cellStyle name="Currency [0] 3024" xfId="4018" hidden="1" xr:uid="{00000000-0005-0000-0000-0000D30F0000}"/>
    <cellStyle name="Currency [0] 3025" xfId="4139" hidden="1" xr:uid="{00000000-0005-0000-0000-00004C100000}"/>
    <cellStyle name="Currency [0] 3026" xfId="4104" hidden="1" xr:uid="{00000000-0005-0000-0000-000029100000}"/>
    <cellStyle name="Currency [0] 3027" xfId="4115" hidden="1" xr:uid="{00000000-0005-0000-0000-000034100000}"/>
    <cellStyle name="Currency [0] 3028" xfId="4147" hidden="1" xr:uid="{00000000-0005-0000-0000-000054100000}"/>
    <cellStyle name="Currency [0] 3029" xfId="4149" hidden="1" xr:uid="{00000000-0005-0000-0000-000056100000}"/>
    <cellStyle name="Currency [0] 303" xfId="376" hidden="1" xr:uid="{00000000-0005-0000-0000-000099010000}"/>
    <cellStyle name="Currency [0] 3030" xfId="4101" hidden="1" xr:uid="{00000000-0005-0000-0000-000026100000}"/>
    <cellStyle name="Currency [0] 3031" xfId="4100" hidden="1" xr:uid="{00000000-0005-0000-0000-000025100000}"/>
    <cellStyle name="Currency [0] 3032" xfId="4090" hidden="1" xr:uid="{00000000-0005-0000-0000-00001B100000}"/>
    <cellStyle name="Currency [0] 3033" xfId="4086" hidden="1" xr:uid="{00000000-0005-0000-0000-000017100000}"/>
    <cellStyle name="Currency [0] 3034" xfId="4088" hidden="1" xr:uid="{00000000-0005-0000-0000-000019100000}"/>
    <cellStyle name="Currency [0] 3035" xfId="4156" hidden="1" xr:uid="{00000000-0005-0000-0000-00005D100000}"/>
    <cellStyle name="Currency [0] 3036" xfId="671" hidden="1" xr:uid="{00000000-0005-0000-0000-0000C0020000}"/>
    <cellStyle name="Currency [0] 3037" xfId="4134" hidden="1" xr:uid="{00000000-0005-0000-0000-000047100000}"/>
    <cellStyle name="Currency [0] 3038" xfId="4162" hidden="1" xr:uid="{00000000-0005-0000-0000-000063100000}"/>
    <cellStyle name="Currency [0] 3039" xfId="4164" hidden="1" xr:uid="{00000000-0005-0000-0000-000065100000}"/>
    <cellStyle name="Currency [0] 304" xfId="407" hidden="1" xr:uid="{00000000-0005-0000-0000-0000B8010000}"/>
    <cellStyle name="Currency [0] 3040" xfId="4039" hidden="1" xr:uid="{00000000-0005-0000-0000-0000E80F0000}"/>
    <cellStyle name="Currency [0] 3041" xfId="4113" hidden="1" xr:uid="{00000000-0005-0000-0000-000032100000}"/>
    <cellStyle name="Currency [0] 3042" xfId="4069" hidden="1" xr:uid="{00000000-0005-0000-0000-000006100000}"/>
    <cellStyle name="Currency [0] 3043" xfId="4105" hidden="1" xr:uid="{00000000-0005-0000-0000-00002A100000}"/>
    <cellStyle name="Currency [0] 3044" xfId="4109" hidden="1" xr:uid="{00000000-0005-0000-0000-00002E100000}"/>
    <cellStyle name="Currency [0] 3045" xfId="4170" hidden="1" xr:uid="{00000000-0005-0000-0000-00006B100000}"/>
    <cellStyle name="Currency [0] 3046" xfId="674" hidden="1" xr:uid="{00000000-0005-0000-0000-0000C3020000}"/>
    <cellStyle name="Currency [0] 3047" xfId="4152" hidden="1" xr:uid="{00000000-0005-0000-0000-000059100000}"/>
    <cellStyle name="Currency [0] 3048" xfId="4175" hidden="1" xr:uid="{00000000-0005-0000-0000-000070100000}"/>
    <cellStyle name="Currency [0] 3049" xfId="4177" hidden="1" xr:uid="{00000000-0005-0000-0000-000072100000}"/>
    <cellStyle name="Currency [0] 305" xfId="201" hidden="1" xr:uid="{00000000-0005-0000-0000-0000EA000000}"/>
    <cellStyle name="Currency [0] 3050" xfId="4033" hidden="1" xr:uid="{00000000-0005-0000-0000-0000E20F0000}"/>
    <cellStyle name="Currency [0] 3051" xfId="4132" hidden="1" xr:uid="{00000000-0005-0000-0000-000045100000}"/>
    <cellStyle name="Currency [0] 3052" xfId="4099" hidden="1" xr:uid="{00000000-0005-0000-0000-000024100000}"/>
    <cellStyle name="Currency [0] 3053" xfId="4117" hidden="1" xr:uid="{00000000-0005-0000-0000-000036100000}"/>
    <cellStyle name="Currency [0] 3054" xfId="4114" hidden="1" xr:uid="{00000000-0005-0000-0000-000033100000}"/>
    <cellStyle name="Currency [0] 3055" xfId="4181" hidden="1" xr:uid="{00000000-0005-0000-0000-000076100000}"/>
    <cellStyle name="Currency [0] 3056" xfId="4066" hidden="1" xr:uid="{00000000-0005-0000-0000-000003100000}"/>
    <cellStyle name="Currency [0] 3057" xfId="4166" hidden="1" xr:uid="{00000000-0005-0000-0000-000067100000}"/>
    <cellStyle name="Currency [0] 3058" xfId="4188" hidden="1" xr:uid="{00000000-0005-0000-0000-00007D100000}"/>
    <cellStyle name="Currency [0] 3059" xfId="4190" hidden="1" xr:uid="{00000000-0005-0000-0000-00007F100000}"/>
    <cellStyle name="Currency [0] 306" xfId="399" hidden="1" xr:uid="{00000000-0005-0000-0000-0000B0010000}"/>
    <cellStyle name="Currency [0] 3060" xfId="4118" hidden="1" xr:uid="{00000000-0005-0000-0000-000037100000}"/>
    <cellStyle name="Currency [0] 3061" xfId="4150" hidden="1" xr:uid="{00000000-0005-0000-0000-000057100000}"/>
    <cellStyle name="Currency [0] 3062" xfId="682" hidden="1" xr:uid="{00000000-0005-0000-0000-0000CB020000}"/>
    <cellStyle name="Currency [0] 3063" xfId="4136" hidden="1" xr:uid="{00000000-0005-0000-0000-000049100000}"/>
    <cellStyle name="Currency [0] 3064" xfId="4133" hidden="1" xr:uid="{00000000-0005-0000-0000-000046100000}"/>
    <cellStyle name="Currency [0] 3065" xfId="4194" hidden="1" xr:uid="{00000000-0005-0000-0000-000083100000}"/>
    <cellStyle name="Currency [0] 3066" xfId="4029" hidden="1" xr:uid="{00000000-0005-0000-0000-0000DE0F0000}"/>
    <cellStyle name="Currency [0] 3067" xfId="4178" hidden="1" xr:uid="{00000000-0005-0000-0000-000073100000}"/>
    <cellStyle name="Currency [0] 3068" xfId="4198" hidden="1" xr:uid="{00000000-0005-0000-0000-000087100000}"/>
    <cellStyle name="Currency [0] 3069" xfId="4200" hidden="1" xr:uid="{00000000-0005-0000-0000-000089100000}"/>
    <cellStyle name="Currency [0] 307" xfId="409" hidden="1" xr:uid="{00000000-0005-0000-0000-0000BA010000}"/>
    <cellStyle name="Currency [0] 3070" xfId="4137" hidden="1" xr:uid="{00000000-0005-0000-0000-00004A100000}"/>
    <cellStyle name="Currency [0] 3071" xfId="4165" hidden="1" xr:uid="{00000000-0005-0000-0000-000066100000}"/>
    <cellStyle name="Currency [0] 3072" xfId="4125" hidden="1" xr:uid="{00000000-0005-0000-0000-00003E100000}"/>
    <cellStyle name="Currency [0] 3073" xfId="4154" hidden="1" xr:uid="{00000000-0005-0000-0000-00005B100000}"/>
    <cellStyle name="Currency [0] 3074" xfId="4151" hidden="1" xr:uid="{00000000-0005-0000-0000-000058100000}"/>
    <cellStyle name="Currency [0] 3075" xfId="4204" hidden="1" xr:uid="{00000000-0005-0000-0000-00008D100000}"/>
    <cellStyle name="Currency [0] 3076" xfId="4032" hidden="1" xr:uid="{00000000-0005-0000-0000-0000E10F0000}"/>
    <cellStyle name="Currency [0] 3077" xfId="4191" hidden="1" xr:uid="{00000000-0005-0000-0000-000080100000}"/>
    <cellStyle name="Currency [0] 3078" xfId="4208" hidden="1" xr:uid="{00000000-0005-0000-0000-000091100000}"/>
    <cellStyle name="Currency [0] 3079" xfId="4210" hidden="1" xr:uid="{00000000-0005-0000-0000-000093100000}"/>
    <cellStyle name="Currency [0] 308" xfId="410" hidden="1" xr:uid="{00000000-0005-0000-0000-0000BB010000}"/>
    <cellStyle name="Currency [0] 3080" xfId="4091" hidden="1" xr:uid="{00000000-0005-0000-0000-00001C100000}"/>
    <cellStyle name="Currency [0] 3081" xfId="4127" hidden="1" xr:uid="{00000000-0005-0000-0000-000040100000}"/>
    <cellStyle name="Currency [0] 3082" xfId="4196" hidden="1" xr:uid="{00000000-0005-0000-0000-000085100000}"/>
    <cellStyle name="Currency [0] 3083" xfId="4184" hidden="1" xr:uid="{00000000-0005-0000-0000-000079100000}"/>
    <cellStyle name="Currency [0] 3084" xfId="4201" hidden="1" xr:uid="{00000000-0005-0000-0000-00008A100000}"/>
    <cellStyle name="Currency [0] 3085" xfId="4212" hidden="1" xr:uid="{00000000-0005-0000-0000-000095100000}"/>
    <cellStyle name="Currency [0] 3086" xfId="4060" hidden="1" xr:uid="{00000000-0005-0000-0000-0000FD0F0000}"/>
    <cellStyle name="Currency [0] 3087" xfId="4124" hidden="1" xr:uid="{00000000-0005-0000-0000-00003D100000}"/>
    <cellStyle name="Currency [0] 3088" xfId="4216" hidden="1" xr:uid="{00000000-0005-0000-0000-000099100000}"/>
    <cellStyle name="Currency [0] 3089" xfId="4218" hidden="1" xr:uid="{00000000-0005-0000-0000-00009B100000}"/>
    <cellStyle name="Currency [0] 309" xfId="338" hidden="1" xr:uid="{00000000-0005-0000-0000-000073010000}"/>
    <cellStyle name="Currency [0] 3090" xfId="4173" hidden="1" xr:uid="{00000000-0005-0000-0000-00006E100000}"/>
    <cellStyle name="Currency [0] 3091" xfId="4185" hidden="1" xr:uid="{00000000-0005-0000-0000-00007A100000}"/>
    <cellStyle name="Currency [0] 3092" xfId="4213" hidden="1" xr:uid="{00000000-0005-0000-0000-000096100000}"/>
    <cellStyle name="Currency [0] 3093" xfId="4186" hidden="1" xr:uid="{00000000-0005-0000-0000-00007B100000}"/>
    <cellStyle name="Currency [0] 3094" xfId="4219" hidden="1" xr:uid="{00000000-0005-0000-0000-00009C100000}"/>
    <cellStyle name="Currency [0] 3095" xfId="4221" hidden="1" xr:uid="{00000000-0005-0000-0000-00009E100000}"/>
    <cellStyle name="Currency [0] 3096" xfId="4214" hidden="1" xr:uid="{00000000-0005-0000-0000-000097100000}"/>
    <cellStyle name="Currency [0] 3097" xfId="4160" hidden="1" xr:uid="{00000000-0005-0000-0000-000061100000}"/>
    <cellStyle name="Currency [0] 3098" xfId="4223" hidden="1" xr:uid="{00000000-0005-0000-0000-0000A0100000}"/>
    <cellStyle name="Currency [0] 3099" xfId="4225" hidden="1" xr:uid="{00000000-0005-0000-0000-0000A2100000}"/>
    <cellStyle name="Currency [0] 31" xfId="29" hidden="1" xr:uid="{00000000-0005-0000-0000-00003D000000}"/>
    <cellStyle name="Currency [0] 310" xfId="389" hidden="1" xr:uid="{00000000-0005-0000-0000-0000A6010000}"/>
    <cellStyle name="Currency [0] 3100" xfId="4282" hidden="1" xr:uid="{00000000-0005-0000-0000-0000DB100000}"/>
    <cellStyle name="Currency [0] 3101" xfId="4301" hidden="1" xr:uid="{00000000-0005-0000-0000-0000EE100000}"/>
    <cellStyle name="Currency [0] 3102" xfId="4308" hidden="1" xr:uid="{00000000-0005-0000-0000-0000F5100000}"/>
    <cellStyle name="Currency [0] 3103" xfId="4315" hidden="1" xr:uid="{00000000-0005-0000-0000-0000FC100000}"/>
    <cellStyle name="Currency [0] 3104" xfId="4320" hidden="1" xr:uid="{00000000-0005-0000-0000-000001110000}"/>
    <cellStyle name="Currency [0] 3105" xfId="4299" hidden="1" xr:uid="{00000000-0005-0000-0000-0000EC100000}"/>
    <cellStyle name="Currency [0] 3106" xfId="4310" hidden="1" xr:uid="{00000000-0005-0000-0000-0000F7100000}"/>
    <cellStyle name="Currency [0] 3107" xfId="4324" hidden="1" xr:uid="{00000000-0005-0000-0000-000005110000}"/>
    <cellStyle name="Currency [0] 3108" xfId="4326" hidden="1" xr:uid="{00000000-0005-0000-0000-000007110000}"/>
    <cellStyle name="Currency [0] 3109" xfId="4309" hidden="1" xr:uid="{00000000-0005-0000-0000-0000F6100000}"/>
    <cellStyle name="Currency [0] 311" xfId="369" hidden="1" xr:uid="{00000000-0005-0000-0000-000092010000}"/>
    <cellStyle name="Currency [0] 3110" xfId="4283" hidden="1" xr:uid="{00000000-0005-0000-0000-0000DC100000}"/>
    <cellStyle name="Currency [0] 3111" xfId="4337" hidden="1" xr:uid="{00000000-0005-0000-0000-000012110000}"/>
    <cellStyle name="Currency [0] 3112" xfId="4346" hidden="1" xr:uid="{00000000-0005-0000-0000-00001B110000}"/>
    <cellStyle name="Currency [0] 3113" xfId="4357" hidden="1" xr:uid="{00000000-0005-0000-0000-000026110000}"/>
    <cellStyle name="Currency [0] 3114" xfId="4363" hidden="1" xr:uid="{00000000-0005-0000-0000-00002C110000}"/>
    <cellStyle name="Currency [0] 3115" xfId="4335" hidden="1" xr:uid="{00000000-0005-0000-0000-000010110000}"/>
    <cellStyle name="Currency [0] 3116" xfId="4353" hidden="1" xr:uid="{00000000-0005-0000-0000-000022110000}"/>
    <cellStyle name="Currency [0] 3117" xfId="4375" hidden="1" xr:uid="{00000000-0005-0000-0000-000038110000}"/>
    <cellStyle name="Currency [0] 3118" xfId="4377" hidden="1" xr:uid="{00000000-0005-0000-0000-00003A110000}"/>
    <cellStyle name="Currency [0] 3119" xfId="4305" hidden="1" xr:uid="{00000000-0005-0000-0000-0000F2100000}"/>
    <cellStyle name="Currency [0] 312" xfId="381" hidden="1" xr:uid="{00000000-0005-0000-0000-00009E010000}"/>
    <cellStyle name="Currency [0] 3120" xfId="4289" hidden="1" xr:uid="{00000000-0005-0000-0000-0000E2100000}"/>
    <cellStyle name="Currency [0] 3121" xfId="4349" hidden="1" xr:uid="{00000000-0005-0000-0000-00001E110000}"/>
    <cellStyle name="Currency [0] 3122" xfId="4294" hidden="1" xr:uid="{00000000-0005-0000-0000-0000E7100000}"/>
    <cellStyle name="Currency [0] 3123" xfId="4338" hidden="1" xr:uid="{00000000-0005-0000-0000-000013110000}"/>
    <cellStyle name="Currency [0] 3124" xfId="4382" hidden="1" xr:uid="{00000000-0005-0000-0000-00003F110000}"/>
    <cellStyle name="Currency [0] 3125" xfId="4350" hidden="1" xr:uid="{00000000-0005-0000-0000-00001F110000}"/>
    <cellStyle name="Currency [0] 3126" xfId="4358" hidden="1" xr:uid="{00000000-0005-0000-0000-000027110000}"/>
    <cellStyle name="Currency [0] 3127" xfId="4394" hidden="1" xr:uid="{00000000-0005-0000-0000-00004B110000}"/>
    <cellStyle name="Currency [0] 3128" xfId="4396" hidden="1" xr:uid="{00000000-0005-0000-0000-00004D110000}"/>
    <cellStyle name="Currency [0] 3129" xfId="4352" hidden="1" xr:uid="{00000000-0005-0000-0000-000021110000}"/>
    <cellStyle name="Currency [0] 313" xfId="379" hidden="1" xr:uid="{00000000-0005-0000-0000-00009C010000}"/>
    <cellStyle name="Currency [0] 3130" xfId="4365" hidden="1" xr:uid="{00000000-0005-0000-0000-00002E110000}"/>
    <cellStyle name="Currency [0] 3131" xfId="4370" hidden="1" xr:uid="{00000000-0005-0000-0000-000033110000}"/>
    <cellStyle name="Currency [0] 3132" xfId="4364" hidden="1" xr:uid="{00000000-0005-0000-0000-00002D110000}"/>
    <cellStyle name="Currency [0] 3133" xfId="4412" hidden="1" xr:uid="{00000000-0005-0000-0000-00005D110000}"/>
    <cellStyle name="Currency [0] 3134" xfId="4420" hidden="1" xr:uid="{00000000-0005-0000-0000-000065110000}"/>
    <cellStyle name="Currency [0] 3135" xfId="4348" hidden="1" xr:uid="{00000000-0005-0000-0000-00001D110000}"/>
    <cellStyle name="Currency [0] 3136" xfId="4406" hidden="1" xr:uid="{00000000-0005-0000-0000-000057110000}"/>
    <cellStyle name="Currency [0] 3137" xfId="4429" hidden="1" xr:uid="{00000000-0005-0000-0000-00006E110000}"/>
    <cellStyle name="Currency [0] 3138" xfId="4431" hidden="1" xr:uid="{00000000-0005-0000-0000-000070110000}"/>
    <cellStyle name="Currency [0] 3139" xfId="4331" hidden="1" xr:uid="{00000000-0005-0000-0000-00000C110000}"/>
    <cellStyle name="Currency [0] 314" xfId="412" hidden="1" xr:uid="{00000000-0005-0000-0000-0000BD010000}"/>
    <cellStyle name="Currency [0] 3140" xfId="4341" hidden="1" xr:uid="{00000000-0005-0000-0000-000016110000}"/>
    <cellStyle name="Currency [0] 3141" xfId="4403" hidden="1" xr:uid="{00000000-0005-0000-0000-000054110000}"/>
    <cellStyle name="Currency [0] 3142" xfId="4368" hidden="1" xr:uid="{00000000-0005-0000-0000-000031110000}"/>
    <cellStyle name="Currency [0] 3143" xfId="4313" hidden="1" xr:uid="{00000000-0005-0000-0000-0000FA100000}"/>
    <cellStyle name="Currency [0] 3144" xfId="4439" hidden="1" xr:uid="{00000000-0005-0000-0000-000078110000}"/>
    <cellStyle name="Currency [0] 3145" xfId="4404" hidden="1" xr:uid="{00000000-0005-0000-0000-000055110000}"/>
    <cellStyle name="Currency [0] 3146" xfId="4415" hidden="1" xr:uid="{00000000-0005-0000-0000-000060110000}"/>
    <cellStyle name="Currency [0] 3147" xfId="4447" hidden="1" xr:uid="{00000000-0005-0000-0000-000080110000}"/>
    <cellStyle name="Currency [0] 3148" xfId="4449" hidden="1" xr:uid="{00000000-0005-0000-0000-000082110000}"/>
    <cellStyle name="Currency [0] 3149" xfId="4401" hidden="1" xr:uid="{00000000-0005-0000-0000-000052110000}"/>
    <cellStyle name="Currency [0] 315" xfId="356" hidden="1" xr:uid="{00000000-0005-0000-0000-000085010000}"/>
    <cellStyle name="Currency [0] 3150" xfId="4400" hidden="1" xr:uid="{00000000-0005-0000-0000-000051110000}"/>
    <cellStyle name="Currency [0] 3151" xfId="4390" hidden="1" xr:uid="{00000000-0005-0000-0000-000047110000}"/>
    <cellStyle name="Currency [0] 3152" xfId="4386" hidden="1" xr:uid="{00000000-0005-0000-0000-000043110000}"/>
    <cellStyle name="Currency [0] 3153" xfId="4388" hidden="1" xr:uid="{00000000-0005-0000-0000-000045110000}"/>
    <cellStyle name="Currency [0] 3154" xfId="4456" hidden="1" xr:uid="{00000000-0005-0000-0000-000089110000}"/>
    <cellStyle name="Currency [0] 3155" xfId="4291" hidden="1" xr:uid="{00000000-0005-0000-0000-0000E4100000}"/>
    <cellStyle name="Currency [0] 3156" xfId="4434" hidden="1" xr:uid="{00000000-0005-0000-0000-000073110000}"/>
    <cellStyle name="Currency [0] 3157" xfId="4462" hidden="1" xr:uid="{00000000-0005-0000-0000-00008F110000}"/>
    <cellStyle name="Currency [0] 3158" xfId="4464" hidden="1" xr:uid="{00000000-0005-0000-0000-000091110000}"/>
    <cellStyle name="Currency [0] 3159" xfId="4339" hidden="1" xr:uid="{00000000-0005-0000-0000-000014110000}"/>
    <cellStyle name="Currency [0] 316" xfId="406" hidden="1" xr:uid="{00000000-0005-0000-0000-0000B7010000}"/>
    <cellStyle name="Currency [0] 3160" xfId="4413" hidden="1" xr:uid="{00000000-0005-0000-0000-00005E110000}"/>
    <cellStyle name="Currency [0] 3161" xfId="4369" hidden="1" xr:uid="{00000000-0005-0000-0000-000032110000}"/>
    <cellStyle name="Currency [0] 3162" xfId="4405" hidden="1" xr:uid="{00000000-0005-0000-0000-000056110000}"/>
    <cellStyle name="Currency [0] 3163" xfId="4409" hidden="1" xr:uid="{00000000-0005-0000-0000-00005A110000}"/>
    <cellStyle name="Currency [0] 3164" xfId="4470" hidden="1" xr:uid="{00000000-0005-0000-0000-000097110000}"/>
    <cellStyle name="Currency [0] 3165" xfId="4286" hidden="1" xr:uid="{00000000-0005-0000-0000-0000DF100000}"/>
    <cellStyle name="Currency [0] 3166" xfId="4452" hidden="1" xr:uid="{00000000-0005-0000-0000-000085110000}"/>
    <cellStyle name="Currency [0] 3167" xfId="4475" hidden="1" xr:uid="{00000000-0005-0000-0000-00009C110000}"/>
    <cellStyle name="Currency [0] 3168" xfId="4477" hidden="1" xr:uid="{00000000-0005-0000-0000-00009E110000}"/>
    <cellStyle name="Currency [0] 3169" xfId="4333" hidden="1" xr:uid="{00000000-0005-0000-0000-00000E110000}"/>
    <cellStyle name="Currency [0] 317" xfId="416" hidden="1" xr:uid="{00000000-0005-0000-0000-0000C1010000}"/>
    <cellStyle name="Currency [0] 3170" xfId="4432" hidden="1" xr:uid="{00000000-0005-0000-0000-000071110000}"/>
    <cellStyle name="Currency [0] 3171" xfId="4399" hidden="1" xr:uid="{00000000-0005-0000-0000-000050110000}"/>
    <cellStyle name="Currency [0] 3172" xfId="4417" hidden="1" xr:uid="{00000000-0005-0000-0000-000062110000}"/>
    <cellStyle name="Currency [0] 3173" xfId="4414" hidden="1" xr:uid="{00000000-0005-0000-0000-00005F110000}"/>
    <cellStyle name="Currency [0] 3174" xfId="4481" hidden="1" xr:uid="{00000000-0005-0000-0000-0000A2110000}"/>
    <cellStyle name="Currency [0] 3175" xfId="4366" hidden="1" xr:uid="{00000000-0005-0000-0000-00002F110000}"/>
    <cellStyle name="Currency [0] 3176" xfId="4466" hidden="1" xr:uid="{00000000-0005-0000-0000-000093110000}"/>
    <cellStyle name="Currency [0] 3177" xfId="4488" hidden="1" xr:uid="{00000000-0005-0000-0000-0000A9110000}"/>
    <cellStyle name="Currency [0] 3178" xfId="4490" hidden="1" xr:uid="{00000000-0005-0000-0000-0000AB110000}"/>
    <cellStyle name="Currency [0] 3179" xfId="4418" hidden="1" xr:uid="{00000000-0005-0000-0000-000063110000}"/>
    <cellStyle name="Currency [0] 318" xfId="417" hidden="1" xr:uid="{00000000-0005-0000-0000-0000C2010000}"/>
    <cellStyle name="Currency [0] 3180" xfId="4450" hidden="1" xr:uid="{00000000-0005-0000-0000-000083110000}"/>
    <cellStyle name="Currency [0] 3181" xfId="4302" hidden="1" xr:uid="{00000000-0005-0000-0000-0000EF100000}"/>
    <cellStyle name="Currency [0] 3182" xfId="4436" hidden="1" xr:uid="{00000000-0005-0000-0000-000075110000}"/>
    <cellStyle name="Currency [0] 3183" xfId="4433" hidden="1" xr:uid="{00000000-0005-0000-0000-000072110000}"/>
    <cellStyle name="Currency [0] 3184" xfId="4494" hidden="1" xr:uid="{00000000-0005-0000-0000-0000AF110000}"/>
    <cellStyle name="Currency [0] 3185" xfId="4329" hidden="1" xr:uid="{00000000-0005-0000-0000-00000A110000}"/>
    <cellStyle name="Currency [0] 3186" xfId="4478" hidden="1" xr:uid="{00000000-0005-0000-0000-00009F110000}"/>
    <cellStyle name="Currency [0] 3187" xfId="4498" hidden="1" xr:uid="{00000000-0005-0000-0000-0000B3110000}"/>
    <cellStyle name="Currency [0] 3188" xfId="4500" hidden="1" xr:uid="{00000000-0005-0000-0000-0000B5110000}"/>
    <cellStyle name="Currency [0] 3189" xfId="4437" hidden="1" xr:uid="{00000000-0005-0000-0000-000076110000}"/>
    <cellStyle name="Currency [0] 319" xfId="382" hidden="1" xr:uid="{00000000-0005-0000-0000-00009F010000}"/>
    <cellStyle name="Currency [0] 3190" xfId="4465" hidden="1" xr:uid="{00000000-0005-0000-0000-000092110000}"/>
    <cellStyle name="Currency [0] 3191" xfId="4425" hidden="1" xr:uid="{00000000-0005-0000-0000-00006A110000}"/>
    <cellStyle name="Currency [0] 3192" xfId="4454" hidden="1" xr:uid="{00000000-0005-0000-0000-000087110000}"/>
    <cellStyle name="Currency [0] 3193" xfId="4451" hidden="1" xr:uid="{00000000-0005-0000-0000-000084110000}"/>
    <cellStyle name="Currency [0] 3194" xfId="4504" hidden="1" xr:uid="{00000000-0005-0000-0000-0000B9110000}"/>
    <cellStyle name="Currency [0] 3195" xfId="4332" hidden="1" xr:uid="{00000000-0005-0000-0000-00000D110000}"/>
    <cellStyle name="Currency [0] 3196" xfId="4491" hidden="1" xr:uid="{00000000-0005-0000-0000-0000AC110000}"/>
    <cellStyle name="Currency [0] 3197" xfId="4508" hidden="1" xr:uid="{00000000-0005-0000-0000-0000BD110000}"/>
    <cellStyle name="Currency [0] 3198" xfId="4510" hidden="1" xr:uid="{00000000-0005-0000-0000-0000BF110000}"/>
    <cellStyle name="Currency [0] 3199" xfId="4391" hidden="1" xr:uid="{00000000-0005-0000-0000-000048110000}"/>
    <cellStyle name="Currency [0] 32" xfId="79" hidden="1" xr:uid="{00000000-0005-0000-0000-00006F000000}"/>
    <cellStyle name="Currency [0] 320" xfId="397" hidden="1" xr:uid="{00000000-0005-0000-0000-0000AE010000}"/>
    <cellStyle name="Currency [0] 3200" xfId="4427" hidden="1" xr:uid="{00000000-0005-0000-0000-00006C110000}"/>
    <cellStyle name="Currency [0] 3201" xfId="4496" hidden="1" xr:uid="{00000000-0005-0000-0000-0000B1110000}"/>
    <cellStyle name="Currency [0] 3202" xfId="4484" hidden="1" xr:uid="{00000000-0005-0000-0000-0000A5110000}"/>
    <cellStyle name="Currency [0] 3203" xfId="4501" hidden="1" xr:uid="{00000000-0005-0000-0000-0000B6110000}"/>
    <cellStyle name="Currency [0] 3204" xfId="4512" hidden="1" xr:uid="{00000000-0005-0000-0000-0000C1110000}"/>
    <cellStyle name="Currency [0] 3205" xfId="4360" hidden="1" xr:uid="{00000000-0005-0000-0000-000029110000}"/>
    <cellStyle name="Currency [0] 3206" xfId="4424" hidden="1" xr:uid="{00000000-0005-0000-0000-000069110000}"/>
    <cellStyle name="Currency [0] 3207" xfId="4516" hidden="1" xr:uid="{00000000-0005-0000-0000-0000C5110000}"/>
    <cellStyle name="Currency [0] 3208" xfId="4518" hidden="1" xr:uid="{00000000-0005-0000-0000-0000C7110000}"/>
    <cellStyle name="Currency [0] 3209" xfId="4473" hidden="1" xr:uid="{00000000-0005-0000-0000-00009A110000}"/>
    <cellStyle name="Currency [0] 321" xfId="220" hidden="1" xr:uid="{00000000-0005-0000-0000-0000FD000000}"/>
    <cellStyle name="Currency [0] 3210" xfId="4485" hidden="1" xr:uid="{00000000-0005-0000-0000-0000A6110000}"/>
    <cellStyle name="Currency [0] 3211" xfId="4513" hidden="1" xr:uid="{00000000-0005-0000-0000-0000C2110000}"/>
    <cellStyle name="Currency [0] 3212" xfId="4486" hidden="1" xr:uid="{00000000-0005-0000-0000-0000A7110000}"/>
    <cellStyle name="Currency [0] 3213" xfId="4519" hidden="1" xr:uid="{00000000-0005-0000-0000-0000C8110000}"/>
    <cellStyle name="Currency [0] 3214" xfId="4521" hidden="1" xr:uid="{00000000-0005-0000-0000-0000CA110000}"/>
    <cellStyle name="Currency [0] 3215" xfId="4514" hidden="1" xr:uid="{00000000-0005-0000-0000-0000C3110000}"/>
    <cellStyle name="Currency [0] 3216" xfId="4460" hidden="1" xr:uid="{00000000-0005-0000-0000-00008D110000}"/>
    <cellStyle name="Currency [0] 3217" xfId="4524" hidden="1" xr:uid="{00000000-0005-0000-0000-0000CD110000}"/>
    <cellStyle name="Currency [0] 3218" xfId="4526" hidden="1" xr:uid="{00000000-0005-0000-0000-0000CF110000}"/>
    <cellStyle name="Currency [0] 3219" xfId="4243" hidden="1" xr:uid="{00000000-0005-0000-0000-0000B4100000}"/>
    <cellStyle name="Currency [0] 322" xfId="392" hidden="1" xr:uid="{00000000-0005-0000-0000-0000A9010000}"/>
    <cellStyle name="Currency [0] 3220" xfId="4265" hidden="1" xr:uid="{00000000-0005-0000-0000-0000CA100000}"/>
    <cellStyle name="Currency [0] 3221" xfId="4530" hidden="1" xr:uid="{00000000-0005-0000-0000-0000D3110000}"/>
    <cellStyle name="Currency [0] 3222" xfId="4537" hidden="1" xr:uid="{00000000-0005-0000-0000-0000DA110000}"/>
    <cellStyle name="Currency [0] 3223" xfId="4539" hidden="1" xr:uid="{00000000-0005-0000-0000-0000DC110000}"/>
    <cellStyle name="Currency [0] 3224" xfId="4230" hidden="1" xr:uid="{00000000-0005-0000-0000-0000A7100000}"/>
    <cellStyle name="Currency [0] 3225" xfId="4533" hidden="1" xr:uid="{00000000-0005-0000-0000-0000D6110000}"/>
    <cellStyle name="Currency [0] 3226" xfId="4542" hidden="1" xr:uid="{00000000-0005-0000-0000-0000DF110000}"/>
    <cellStyle name="Currency [0] 3227" xfId="4544" hidden="1" xr:uid="{00000000-0005-0000-0000-0000E1110000}"/>
    <cellStyle name="Currency [0] 3228" xfId="4532" hidden="1" xr:uid="{00000000-0005-0000-0000-0000D5110000}"/>
    <cellStyle name="Currency [0] 3229" xfId="4242" hidden="1" xr:uid="{00000000-0005-0000-0000-0000B3100000}"/>
    <cellStyle name="Currency [0] 323" xfId="390" hidden="1" xr:uid="{00000000-0005-0000-0000-0000A7010000}"/>
    <cellStyle name="Currency [0] 3230" xfId="4555" hidden="1" xr:uid="{00000000-0005-0000-0000-0000EC110000}"/>
    <cellStyle name="Currency [0] 3231" xfId="4564" hidden="1" xr:uid="{00000000-0005-0000-0000-0000F5110000}"/>
    <cellStyle name="Currency [0] 3232" xfId="4575" hidden="1" xr:uid="{00000000-0005-0000-0000-000000120000}"/>
    <cellStyle name="Currency [0] 3233" xfId="4581" hidden="1" xr:uid="{00000000-0005-0000-0000-000006120000}"/>
    <cellStyle name="Currency [0] 3234" xfId="4553" hidden="1" xr:uid="{00000000-0005-0000-0000-0000EA110000}"/>
    <cellStyle name="Currency [0] 3235" xfId="4571" hidden="1" xr:uid="{00000000-0005-0000-0000-0000FC110000}"/>
    <cellStyle name="Currency [0] 3236" xfId="4593" hidden="1" xr:uid="{00000000-0005-0000-0000-000012120000}"/>
    <cellStyle name="Currency [0] 3237" xfId="4595" hidden="1" xr:uid="{00000000-0005-0000-0000-000014120000}"/>
    <cellStyle name="Currency [0] 3238" xfId="4527" hidden="1" xr:uid="{00000000-0005-0000-0000-0000D0110000}"/>
    <cellStyle name="Currency [0] 3239" xfId="4238" hidden="1" xr:uid="{00000000-0005-0000-0000-0000AF100000}"/>
    <cellStyle name="Currency [0] 324" xfId="419" hidden="1" xr:uid="{00000000-0005-0000-0000-0000C4010000}"/>
    <cellStyle name="Currency [0] 3240" xfId="4567" hidden="1" xr:uid="{00000000-0005-0000-0000-0000F8110000}"/>
    <cellStyle name="Currency [0] 3241" xfId="4234" hidden="1" xr:uid="{00000000-0005-0000-0000-0000AB100000}"/>
    <cellStyle name="Currency [0] 3242" xfId="4556" hidden="1" xr:uid="{00000000-0005-0000-0000-0000ED110000}"/>
    <cellStyle name="Currency [0] 3243" xfId="4600" hidden="1" xr:uid="{00000000-0005-0000-0000-000019120000}"/>
    <cellStyle name="Currency [0] 3244" xfId="4568" hidden="1" xr:uid="{00000000-0005-0000-0000-0000F9110000}"/>
    <cellStyle name="Currency [0] 3245" xfId="4576" hidden="1" xr:uid="{00000000-0005-0000-0000-000001120000}"/>
    <cellStyle name="Currency [0] 3246" xfId="4612" hidden="1" xr:uid="{00000000-0005-0000-0000-000025120000}"/>
    <cellStyle name="Currency [0] 3247" xfId="4614" hidden="1" xr:uid="{00000000-0005-0000-0000-000027120000}"/>
    <cellStyle name="Currency [0] 3248" xfId="4570" hidden="1" xr:uid="{00000000-0005-0000-0000-0000FB110000}"/>
    <cellStyle name="Currency [0] 3249" xfId="4583" hidden="1" xr:uid="{00000000-0005-0000-0000-000008120000}"/>
    <cellStyle name="Currency [0] 325" xfId="335" hidden="1" xr:uid="{00000000-0005-0000-0000-000070010000}"/>
    <cellStyle name="Currency [0] 3250" xfId="4588" hidden="1" xr:uid="{00000000-0005-0000-0000-00000D120000}"/>
    <cellStyle name="Currency [0] 3251" xfId="4582" hidden="1" xr:uid="{00000000-0005-0000-0000-000007120000}"/>
    <cellStyle name="Currency [0] 3252" xfId="4630" hidden="1" xr:uid="{00000000-0005-0000-0000-000037120000}"/>
    <cellStyle name="Currency [0] 3253" xfId="4638" hidden="1" xr:uid="{00000000-0005-0000-0000-00003F120000}"/>
    <cellStyle name="Currency [0] 3254" xfId="4566" hidden="1" xr:uid="{00000000-0005-0000-0000-0000F7110000}"/>
    <cellStyle name="Currency [0] 3255" xfId="4624" hidden="1" xr:uid="{00000000-0005-0000-0000-000031120000}"/>
    <cellStyle name="Currency [0] 3256" xfId="4647" hidden="1" xr:uid="{00000000-0005-0000-0000-000048120000}"/>
    <cellStyle name="Currency [0] 3257" xfId="4649" hidden="1" xr:uid="{00000000-0005-0000-0000-00004A120000}"/>
    <cellStyle name="Currency [0] 3258" xfId="4549" hidden="1" xr:uid="{00000000-0005-0000-0000-0000E6110000}"/>
    <cellStyle name="Currency [0] 3259" xfId="4559" hidden="1" xr:uid="{00000000-0005-0000-0000-0000F0110000}"/>
    <cellStyle name="Currency [0] 326" xfId="411" hidden="1" xr:uid="{00000000-0005-0000-0000-0000BC010000}"/>
    <cellStyle name="Currency [0] 3260" xfId="4621" hidden="1" xr:uid="{00000000-0005-0000-0000-00002E120000}"/>
    <cellStyle name="Currency [0] 3261" xfId="4586" hidden="1" xr:uid="{00000000-0005-0000-0000-00000B120000}"/>
    <cellStyle name="Currency [0] 3262" xfId="4535" hidden="1" xr:uid="{00000000-0005-0000-0000-0000D8110000}"/>
    <cellStyle name="Currency [0] 3263" xfId="4657" hidden="1" xr:uid="{00000000-0005-0000-0000-000052120000}"/>
    <cellStyle name="Currency [0] 3264" xfId="4622" hidden="1" xr:uid="{00000000-0005-0000-0000-00002F120000}"/>
    <cellStyle name="Currency [0] 3265" xfId="4633" hidden="1" xr:uid="{00000000-0005-0000-0000-00003A120000}"/>
    <cellStyle name="Currency [0] 3266" xfId="4665" hidden="1" xr:uid="{00000000-0005-0000-0000-00005A120000}"/>
    <cellStyle name="Currency [0] 3267" xfId="4667" hidden="1" xr:uid="{00000000-0005-0000-0000-00005C120000}"/>
    <cellStyle name="Currency [0] 3268" xfId="4619" hidden="1" xr:uid="{00000000-0005-0000-0000-00002C120000}"/>
    <cellStyle name="Currency [0] 3269" xfId="4618" hidden="1" xr:uid="{00000000-0005-0000-0000-00002B120000}"/>
    <cellStyle name="Currency [0] 327" xfId="421" hidden="1" xr:uid="{00000000-0005-0000-0000-0000C6010000}"/>
    <cellStyle name="Currency [0] 3270" xfId="4608" hidden="1" xr:uid="{00000000-0005-0000-0000-000021120000}"/>
    <cellStyle name="Currency [0] 3271" xfId="4604" hidden="1" xr:uid="{00000000-0005-0000-0000-00001D120000}"/>
    <cellStyle name="Currency [0] 3272" xfId="4606" hidden="1" xr:uid="{00000000-0005-0000-0000-00001F120000}"/>
    <cellStyle name="Currency [0] 3273" xfId="4674" hidden="1" xr:uid="{00000000-0005-0000-0000-000063120000}"/>
    <cellStyle name="Currency [0] 3274" xfId="4236" hidden="1" xr:uid="{00000000-0005-0000-0000-0000AD100000}"/>
    <cellStyle name="Currency [0] 3275" xfId="4652" hidden="1" xr:uid="{00000000-0005-0000-0000-00004D120000}"/>
    <cellStyle name="Currency [0] 3276" xfId="4680" hidden="1" xr:uid="{00000000-0005-0000-0000-000069120000}"/>
    <cellStyle name="Currency [0] 3277" xfId="4682" hidden="1" xr:uid="{00000000-0005-0000-0000-00006B120000}"/>
    <cellStyle name="Currency [0] 3278" xfId="4557" hidden="1" xr:uid="{00000000-0005-0000-0000-0000EE110000}"/>
    <cellStyle name="Currency [0] 3279" xfId="4631" hidden="1" xr:uid="{00000000-0005-0000-0000-000038120000}"/>
    <cellStyle name="Currency [0] 328" xfId="422" hidden="1" xr:uid="{00000000-0005-0000-0000-0000C7010000}"/>
    <cellStyle name="Currency [0] 3280" xfId="4587" hidden="1" xr:uid="{00000000-0005-0000-0000-00000C120000}"/>
    <cellStyle name="Currency [0] 3281" xfId="4623" hidden="1" xr:uid="{00000000-0005-0000-0000-000030120000}"/>
    <cellStyle name="Currency [0] 3282" xfId="4627" hidden="1" xr:uid="{00000000-0005-0000-0000-000034120000}"/>
    <cellStyle name="Currency [0] 3283" xfId="4688" hidden="1" xr:uid="{00000000-0005-0000-0000-000071120000}"/>
    <cellStyle name="Currency [0] 3284" xfId="4271" hidden="1" xr:uid="{00000000-0005-0000-0000-0000D0100000}"/>
    <cellStyle name="Currency [0] 3285" xfId="4670" hidden="1" xr:uid="{00000000-0005-0000-0000-00005F120000}"/>
    <cellStyle name="Currency [0] 3286" xfId="4693" hidden="1" xr:uid="{00000000-0005-0000-0000-000076120000}"/>
    <cellStyle name="Currency [0] 3287" xfId="4695" hidden="1" xr:uid="{00000000-0005-0000-0000-000078120000}"/>
    <cellStyle name="Currency [0] 3288" xfId="4551" hidden="1" xr:uid="{00000000-0005-0000-0000-0000E8110000}"/>
    <cellStyle name="Currency [0] 3289" xfId="4650" hidden="1" xr:uid="{00000000-0005-0000-0000-00004B120000}"/>
    <cellStyle name="Currency [0] 329" xfId="393" hidden="1" xr:uid="{00000000-0005-0000-0000-0000AA010000}"/>
    <cellStyle name="Currency [0] 3290" xfId="4617" hidden="1" xr:uid="{00000000-0005-0000-0000-00002A120000}"/>
    <cellStyle name="Currency [0] 3291" xfId="4635" hidden="1" xr:uid="{00000000-0005-0000-0000-00003C120000}"/>
    <cellStyle name="Currency [0] 3292" xfId="4632" hidden="1" xr:uid="{00000000-0005-0000-0000-000039120000}"/>
    <cellStyle name="Currency [0] 3293" xfId="4699" hidden="1" xr:uid="{00000000-0005-0000-0000-00007C120000}"/>
    <cellStyle name="Currency [0] 3294" xfId="4584" hidden="1" xr:uid="{00000000-0005-0000-0000-000009120000}"/>
    <cellStyle name="Currency [0] 3295" xfId="4684" hidden="1" xr:uid="{00000000-0005-0000-0000-00006D120000}"/>
    <cellStyle name="Currency [0] 3296" xfId="4706" hidden="1" xr:uid="{00000000-0005-0000-0000-000083120000}"/>
    <cellStyle name="Currency [0] 3297" xfId="4708" hidden="1" xr:uid="{00000000-0005-0000-0000-000085120000}"/>
    <cellStyle name="Currency [0] 3298" xfId="4636" hidden="1" xr:uid="{00000000-0005-0000-0000-00003D120000}"/>
    <cellStyle name="Currency [0] 3299" xfId="4668" hidden="1" xr:uid="{00000000-0005-0000-0000-00005D120000}"/>
    <cellStyle name="Currency [0] 33" xfId="81" hidden="1" xr:uid="{00000000-0005-0000-0000-000071000000}"/>
    <cellStyle name="Currency [0] 330" xfId="405" hidden="1" xr:uid="{00000000-0005-0000-0000-0000B6010000}"/>
    <cellStyle name="Currency [0] 3300" xfId="4316" hidden="1" xr:uid="{00000000-0005-0000-0000-0000FD100000}"/>
    <cellStyle name="Currency [0] 3301" xfId="4654" hidden="1" xr:uid="{00000000-0005-0000-0000-00004F120000}"/>
    <cellStyle name="Currency [0] 3302" xfId="4651" hidden="1" xr:uid="{00000000-0005-0000-0000-00004C120000}"/>
    <cellStyle name="Currency [0] 3303" xfId="4712" hidden="1" xr:uid="{00000000-0005-0000-0000-000089120000}"/>
    <cellStyle name="Currency [0] 3304" xfId="4547" hidden="1" xr:uid="{00000000-0005-0000-0000-0000E4110000}"/>
    <cellStyle name="Currency [0] 3305" xfId="4696" hidden="1" xr:uid="{00000000-0005-0000-0000-000079120000}"/>
    <cellStyle name="Currency [0] 3306" xfId="4716" hidden="1" xr:uid="{00000000-0005-0000-0000-00008D120000}"/>
    <cellStyle name="Currency [0] 3307" xfId="4718" hidden="1" xr:uid="{00000000-0005-0000-0000-00008F120000}"/>
    <cellStyle name="Currency [0] 3308" xfId="4655" hidden="1" xr:uid="{00000000-0005-0000-0000-000050120000}"/>
    <cellStyle name="Currency [0] 3309" xfId="4683" hidden="1" xr:uid="{00000000-0005-0000-0000-00006C120000}"/>
    <cellStyle name="Currency [0] 331" xfId="385" hidden="1" xr:uid="{00000000-0005-0000-0000-0000A2010000}"/>
    <cellStyle name="Currency [0] 3310" xfId="4643" hidden="1" xr:uid="{00000000-0005-0000-0000-000044120000}"/>
    <cellStyle name="Currency [0] 3311" xfId="4672" hidden="1" xr:uid="{00000000-0005-0000-0000-000061120000}"/>
    <cellStyle name="Currency [0] 3312" xfId="4669" hidden="1" xr:uid="{00000000-0005-0000-0000-00005E120000}"/>
    <cellStyle name="Currency [0] 3313" xfId="4722" hidden="1" xr:uid="{00000000-0005-0000-0000-000093120000}"/>
    <cellStyle name="Currency [0] 3314" xfId="4550" hidden="1" xr:uid="{00000000-0005-0000-0000-0000E7110000}"/>
    <cellStyle name="Currency [0] 3315" xfId="4709" hidden="1" xr:uid="{00000000-0005-0000-0000-000086120000}"/>
    <cellStyle name="Currency [0] 3316" xfId="4726" hidden="1" xr:uid="{00000000-0005-0000-0000-000097120000}"/>
    <cellStyle name="Currency [0] 3317" xfId="4728" hidden="1" xr:uid="{00000000-0005-0000-0000-000099120000}"/>
    <cellStyle name="Currency [0] 3318" xfId="4609" hidden="1" xr:uid="{00000000-0005-0000-0000-000022120000}"/>
    <cellStyle name="Currency [0] 3319" xfId="4645" hidden="1" xr:uid="{00000000-0005-0000-0000-000046120000}"/>
    <cellStyle name="Currency [0] 332" xfId="400" hidden="1" xr:uid="{00000000-0005-0000-0000-0000B1010000}"/>
    <cellStyle name="Currency [0] 3320" xfId="4714" hidden="1" xr:uid="{00000000-0005-0000-0000-00008B120000}"/>
    <cellStyle name="Currency [0] 3321" xfId="4702" hidden="1" xr:uid="{00000000-0005-0000-0000-00007F120000}"/>
    <cellStyle name="Currency [0] 3322" xfId="4719" hidden="1" xr:uid="{00000000-0005-0000-0000-000090120000}"/>
    <cellStyle name="Currency [0] 3323" xfId="4730" hidden="1" xr:uid="{00000000-0005-0000-0000-00009B120000}"/>
    <cellStyle name="Currency [0] 3324" xfId="4578" hidden="1" xr:uid="{00000000-0005-0000-0000-000003120000}"/>
    <cellStyle name="Currency [0] 3325" xfId="4642" hidden="1" xr:uid="{00000000-0005-0000-0000-000043120000}"/>
    <cellStyle name="Currency [0] 3326" xfId="4734" hidden="1" xr:uid="{00000000-0005-0000-0000-00009F120000}"/>
    <cellStyle name="Currency [0] 3327" xfId="4736" hidden="1" xr:uid="{00000000-0005-0000-0000-0000A1120000}"/>
    <cellStyle name="Currency [0] 3328" xfId="4691" hidden="1" xr:uid="{00000000-0005-0000-0000-000074120000}"/>
    <cellStyle name="Currency [0] 3329" xfId="4703" hidden="1" xr:uid="{00000000-0005-0000-0000-000080120000}"/>
    <cellStyle name="Currency [0] 333" xfId="398" hidden="1" xr:uid="{00000000-0005-0000-0000-0000AF010000}"/>
    <cellStyle name="Currency [0] 3330" xfId="4731" hidden="1" xr:uid="{00000000-0005-0000-0000-00009C120000}"/>
    <cellStyle name="Currency [0] 3331" xfId="4704" hidden="1" xr:uid="{00000000-0005-0000-0000-000081120000}"/>
    <cellStyle name="Currency [0] 3332" xfId="4737" hidden="1" xr:uid="{00000000-0005-0000-0000-0000A2120000}"/>
    <cellStyle name="Currency [0] 3333" xfId="4739" hidden="1" xr:uid="{00000000-0005-0000-0000-0000A4120000}"/>
    <cellStyle name="Currency [0] 3334" xfId="4732" hidden="1" xr:uid="{00000000-0005-0000-0000-00009D120000}"/>
    <cellStyle name="Currency [0] 3335" xfId="4678" hidden="1" xr:uid="{00000000-0005-0000-0000-000067120000}"/>
    <cellStyle name="Currency [0] 3336" xfId="4741" hidden="1" xr:uid="{00000000-0005-0000-0000-0000A6120000}"/>
    <cellStyle name="Currency [0] 3337" xfId="4743" hidden="1" xr:uid="{00000000-0005-0000-0000-0000A8120000}"/>
    <cellStyle name="Currency [0] 3338" xfId="4255" hidden="1" xr:uid="{00000000-0005-0000-0000-0000C0100000}"/>
    <cellStyle name="Currency [0] 3339" xfId="4233" hidden="1" xr:uid="{00000000-0005-0000-0000-0000AA100000}"/>
    <cellStyle name="Currency [0] 334" xfId="424" hidden="1" xr:uid="{00000000-0005-0000-0000-0000C9010000}"/>
    <cellStyle name="Currency [0] 3340" xfId="4749" hidden="1" xr:uid="{00000000-0005-0000-0000-0000AE120000}"/>
    <cellStyle name="Currency [0] 3341" xfId="4755" hidden="1" xr:uid="{00000000-0005-0000-0000-0000B4120000}"/>
    <cellStyle name="Currency [0] 3342" xfId="4757" hidden="1" xr:uid="{00000000-0005-0000-0000-0000B6120000}"/>
    <cellStyle name="Currency [0] 3343" xfId="4250" hidden="1" xr:uid="{00000000-0005-0000-0000-0000BB100000}"/>
    <cellStyle name="Currency [0] 3344" xfId="4751" hidden="1" xr:uid="{00000000-0005-0000-0000-0000B0120000}"/>
    <cellStyle name="Currency [0] 3345" xfId="4759" hidden="1" xr:uid="{00000000-0005-0000-0000-0000B8120000}"/>
    <cellStyle name="Currency [0] 3346" xfId="4761" hidden="1" xr:uid="{00000000-0005-0000-0000-0000BA120000}"/>
    <cellStyle name="Currency [0] 3347" xfId="4750" hidden="1" xr:uid="{00000000-0005-0000-0000-0000AF120000}"/>
    <cellStyle name="Currency [0] 3348" xfId="4256" hidden="1" xr:uid="{00000000-0005-0000-0000-0000C1100000}"/>
    <cellStyle name="Currency [0] 3349" xfId="4772" hidden="1" xr:uid="{00000000-0005-0000-0000-0000C5120000}"/>
    <cellStyle name="Currency [0] 335" xfId="337" hidden="1" xr:uid="{00000000-0005-0000-0000-000072010000}"/>
    <cellStyle name="Currency [0] 3350" xfId="4781" hidden="1" xr:uid="{00000000-0005-0000-0000-0000CE120000}"/>
    <cellStyle name="Currency [0] 3351" xfId="4792" hidden="1" xr:uid="{00000000-0005-0000-0000-0000D9120000}"/>
    <cellStyle name="Currency [0] 3352" xfId="4798" hidden="1" xr:uid="{00000000-0005-0000-0000-0000DF120000}"/>
    <cellStyle name="Currency [0] 3353" xfId="4770" hidden="1" xr:uid="{00000000-0005-0000-0000-0000C3120000}"/>
    <cellStyle name="Currency [0] 3354" xfId="4788" hidden="1" xr:uid="{00000000-0005-0000-0000-0000D5120000}"/>
    <cellStyle name="Currency [0] 3355" xfId="4810" hidden="1" xr:uid="{00000000-0005-0000-0000-0000EB120000}"/>
    <cellStyle name="Currency [0] 3356" xfId="4812" hidden="1" xr:uid="{00000000-0005-0000-0000-0000ED120000}"/>
    <cellStyle name="Currency [0] 3357" xfId="4746" hidden="1" xr:uid="{00000000-0005-0000-0000-0000AB120000}"/>
    <cellStyle name="Currency [0] 3358" xfId="4260" hidden="1" xr:uid="{00000000-0005-0000-0000-0000C5100000}"/>
    <cellStyle name="Currency [0] 3359" xfId="4784" hidden="1" xr:uid="{00000000-0005-0000-0000-0000D1120000}"/>
    <cellStyle name="Currency [0] 336" xfId="418" hidden="1" xr:uid="{00000000-0005-0000-0000-0000C3010000}"/>
    <cellStyle name="Currency [0] 3360" xfId="4276" hidden="1" xr:uid="{00000000-0005-0000-0000-0000D5100000}"/>
    <cellStyle name="Currency [0] 3361" xfId="4773" hidden="1" xr:uid="{00000000-0005-0000-0000-0000C6120000}"/>
    <cellStyle name="Currency [0] 3362" xfId="4817" hidden="1" xr:uid="{00000000-0005-0000-0000-0000F2120000}"/>
    <cellStyle name="Currency [0] 3363" xfId="4785" hidden="1" xr:uid="{00000000-0005-0000-0000-0000D2120000}"/>
    <cellStyle name="Currency [0] 3364" xfId="4793" hidden="1" xr:uid="{00000000-0005-0000-0000-0000DA120000}"/>
    <cellStyle name="Currency [0] 3365" xfId="4829" hidden="1" xr:uid="{00000000-0005-0000-0000-0000FE120000}"/>
    <cellStyle name="Currency [0] 3366" xfId="4831" hidden="1" xr:uid="{00000000-0005-0000-0000-000000130000}"/>
    <cellStyle name="Currency [0] 3367" xfId="4787" hidden="1" xr:uid="{00000000-0005-0000-0000-0000D4120000}"/>
    <cellStyle name="Currency [0] 3368" xfId="4800" hidden="1" xr:uid="{00000000-0005-0000-0000-0000E1120000}"/>
    <cellStyle name="Currency [0] 3369" xfId="4805" hidden="1" xr:uid="{00000000-0005-0000-0000-0000E6120000}"/>
    <cellStyle name="Currency [0] 337" xfId="425" hidden="1" xr:uid="{00000000-0005-0000-0000-0000CA010000}"/>
    <cellStyle name="Currency [0] 3370" xfId="4799" hidden="1" xr:uid="{00000000-0005-0000-0000-0000E0120000}"/>
    <cellStyle name="Currency [0] 3371" xfId="4847" hidden="1" xr:uid="{00000000-0005-0000-0000-000010130000}"/>
    <cellStyle name="Currency [0] 3372" xfId="4855" hidden="1" xr:uid="{00000000-0005-0000-0000-000018130000}"/>
    <cellStyle name="Currency [0] 3373" xfId="4783" hidden="1" xr:uid="{00000000-0005-0000-0000-0000D0120000}"/>
    <cellStyle name="Currency [0] 3374" xfId="4841" hidden="1" xr:uid="{00000000-0005-0000-0000-00000A130000}"/>
    <cellStyle name="Currency [0] 3375" xfId="4864" hidden="1" xr:uid="{00000000-0005-0000-0000-000021130000}"/>
    <cellStyle name="Currency [0] 3376" xfId="4866" hidden="1" xr:uid="{00000000-0005-0000-0000-000023130000}"/>
    <cellStyle name="Currency [0] 3377" xfId="4766" hidden="1" xr:uid="{00000000-0005-0000-0000-0000BF120000}"/>
    <cellStyle name="Currency [0] 3378" xfId="4776" hidden="1" xr:uid="{00000000-0005-0000-0000-0000C9120000}"/>
    <cellStyle name="Currency [0] 3379" xfId="4838" hidden="1" xr:uid="{00000000-0005-0000-0000-000007130000}"/>
    <cellStyle name="Currency [0] 338" xfId="426" hidden="1" xr:uid="{00000000-0005-0000-0000-0000CB010000}"/>
    <cellStyle name="Currency [0] 3380" xfId="4803" hidden="1" xr:uid="{00000000-0005-0000-0000-0000E4120000}"/>
    <cellStyle name="Currency [0] 3381" xfId="4753" hidden="1" xr:uid="{00000000-0005-0000-0000-0000B2120000}"/>
    <cellStyle name="Currency [0] 3382" xfId="4874" hidden="1" xr:uid="{00000000-0005-0000-0000-00002B130000}"/>
    <cellStyle name="Currency [0] 3383" xfId="4839" hidden="1" xr:uid="{00000000-0005-0000-0000-000008130000}"/>
    <cellStyle name="Currency [0] 3384" xfId="4850" hidden="1" xr:uid="{00000000-0005-0000-0000-000013130000}"/>
    <cellStyle name="Currency [0] 3385" xfId="4882" hidden="1" xr:uid="{00000000-0005-0000-0000-000033130000}"/>
    <cellStyle name="Currency [0] 3386" xfId="4884" hidden="1" xr:uid="{00000000-0005-0000-0000-000035130000}"/>
    <cellStyle name="Currency [0] 3387" xfId="4836" hidden="1" xr:uid="{00000000-0005-0000-0000-000005130000}"/>
    <cellStyle name="Currency [0] 3388" xfId="4835" hidden="1" xr:uid="{00000000-0005-0000-0000-000004130000}"/>
    <cellStyle name="Currency [0] 3389" xfId="4825" hidden="1" xr:uid="{00000000-0005-0000-0000-0000FA120000}"/>
    <cellStyle name="Currency [0] 339" xfId="366" hidden="1" xr:uid="{00000000-0005-0000-0000-00008F010000}"/>
    <cellStyle name="Currency [0] 3390" xfId="4821" hidden="1" xr:uid="{00000000-0005-0000-0000-0000F6120000}"/>
    <cellStyle name="Currency [0] 3391" xfId="4823" hidden="1" xr:uid="{00000000-0005-0000-0000-0000F8120000}"/>
    <cellStyle name="Currency [0] 3392" xfId="4891" hidden="1" xr:uid="{00000000-0005-0000-0000-00003C130000}"/>
    <cellStyle name="Currency [0] 3393" xfId="4262" hidden="1" xr:uid="{00000000-0005-0000-0000-0000C7100000}"/>
    <cellStyle name="Currency [0] 3394" xfId="4869" hidden="1" xr:uid="{00000000-0005-0000-0000-000026130000}"/>
    <cellStyle name="Currency [0] 3395" xfId="4897" hidden="1" xr:uid="{00000000-0005-0000-0000-000042130000}"/>
    <cellStyle name="Currency [0] 3396" xfId="4899" hidden="1" xr:uid="{00000000-0005-0000-0000-000044130000}"/>
    <cellStyle name="Currency [0] 3397" xfId="4774" hidden="1" xr:uid="{00000000-0005-0000-0000-0000C7120000}"/>
    <cellStyle name="Currency [0] 3398" xfId="4848" hidden="1" xr:uid="{00000000-0005-0000-0000-000011130000}"/>
    <cellStyle name="Currency [0] 3399" xfId="4804" hidden="1" xr:uid="{00000000-0005-0000-0000-0000E5120000}"/>
    <cellStyle name="Currency [0] 34" xfId="83" hidden="1" xr:uid="{00000000-0005-0000-0000-000073000000}"/>
    <cellStyle name="Currency [0] 340" xfId="386" hidden="1" xr:uid="{00000000-0005-0000-0000-0000A3010000}"/>
    <cellStyle name="Currency [0] 3400" xfId="4840" hidden="1" xr:uid="{00000000-0005-0000-0000-000009130000}"/>
    <cellStyle name="Currency [0] 3401" xfId="4844" hidden="1" xr:uid="{00000000-0005-0000-0000-00000D130000}"/>
    <cellStyle name="Currency [0] 3402" xfId="4905" hidden="1" xr:uid="{00000000-0005-0000-0000-00004A130000}"/>
    <cellStyle name="Currency [0] 3403" xfId="4249" hidden="1" xr:uid="{00000000-0005-0000-0000-0000BA100000}"/>
    <cellStyle name="Currency [0] 3404" xfId="4887" hidden="1" xr:uid="{00000000-0005-0000-0000-000038130000}"/>
    <cellStyle name="Currency [0] 3405" xfId="4910" hidden="1" xr:uid="{00000000-0005-0000-0000-00004F130000}"/>
    <cellStyle name="Currency [0] 3406" xfId="4912" hidden="1" xr:uid="{00000000-0005-0000-0000-000051130000}"/>
    <cellStyle name="Currency [0] 3407" xfId="4768" hidden="1" xr:uid="{00000000-0005-0000-0000-0000C1120000}"/>
    <cellStyle name="Currency [0] 3408" xfId="4867" hidden="1" xr:uid="{00000000-0005-0000-0000-000024130000}"/>
    <cellStyle name="Currency [0] 3409" xfId="4834" hidden="1" xr:uid="{00000000-0005-0000-0000-000003130000}"/>
    <cellStyle name="Currency [0] 341" xfId="420" hidden="1" xr:uid="{00000000-0005-0000-0000-0000C5010000}"/>
    <cellStyle name="Currency [0] 3410" xfId="4852" hidden="1" xr:uid="{00000000-0005-0000-0000-000015130000}"/>
    <cellStyle name="Currency [0] 3411" xfId="4849" hidden="1" xr:uid="{00000000-0005-0000-0000-000012130000}"/>
    <cellStyle name="Currency [0] 3412" xfId="4916" hidden="1" xr:uid="{00000000-0005-0000-0000-000055130000}"/>
    <cellStyle name="Currency [0] 3413" xfId="4801" hidden="1" xr:uid="{00000000-0005-0000-0000-0000E2120000}"/>
    <cellStyle name="Currency [0] 3414" xfId="4901" hidden="1" xr:uid="{00000000-0005-0000-0000-000046130000}"/>
    <cellStyle name="Currency [0] 3415" xfId="4923" hidden="1" xr:uid="{00000000-0005-0000-0000-00005C130000}"/>
    <cellStyle name="Currency [0] 3416" xfId="4925" hidden="1" xr:uid="{00000000-0005-0000-0000-00005E130000}"/>
    <cellStyle name="Currency [0] 3417" xfId="4853" hidden="1" xr:uid="{00000000-0005-0000-0000-000016130000}"/>
    <cellStyle name="Currency [0] 3418" xfId="4885" hidden="1" xr:uid="{00000000-0005-0000-0000-000036130000}"/>
    <cellStyle name="Currency [0] 3419" xfId="4228" hidden="1" xr:uid="{00000000-0005-0000-0000-0000A5100000}"/>
    <cellStyle name="Currency [0] 342" xfId="413" hidden="1" xr:uid="{00000000-0005-0000-0000-0000BE010000}"/>
    <cellStyle name="Currency [0] 3420" xfId="4871" hidden="1" xr:uid="{00000000-0005-0000-0000-000028130000}"/>
    <cellStyle name="Currency [0] 3421" xfId="4868" hidden="1" xr:uid="{00000000-0005-0000-0000-000025130000}"/>
    <cellStyle name="Currency [0] 3422" xfId="4929" hidden="1" xr:uid="{00000000-0005-0000-0000-000062130000}"/>
    <cellStyle name="Currency [0] 3423" xfId="4764" hidden="1" xr:uid="{00000000-0005-0000-0000-0000BD120000}"/>
    <cellStyle name="Currency [0] 3424" xfId="4913" hidden="1" xr:uid="{00000000-0005-0000-0000-000052130000}"/>
    <cellStyle name="Currency [0] 3425" xfId="4933" hidden="1" xr:uid="{00000000-0005-0000-0000-000066130000}"/>
    <cellStyle name="Currency [0] 3426" xfId="4935" hidden="1" xr:uid="{00000000-0005-0000-0000-000068130000}"/>
    <cellStyle name="Currency [0] 3427" xfId="4872" hidden="1" xr:uid="{00000000-0005-0000-0000-000029130000}"/>
    <cellStyle name="Currency [0] 3428" xfId="4900" hidden="1" xr:uid="{00000000-0005-0000-0000-000045130000}"/>
    <cellStyle name="Currency [0] 3429" xfId="4860" hidden="1" xr:uid="{00000000-0005-0000-0000-00001D130000}"/>
    <cellStyle name="Currency [0] 343" xfId="423" hidden="1" xr:uid="{00000000-0005-0000-0000-0000C8010000}"/>
    <cellStyle name="Currency [0] 3430" xfId="4889" hidden="1" xr:uid="{00000000-0005-0000-0000-00003A130000}"/>
    <cellStyle name="Currency [0] 3431" xfId="4886" hidden="1" xr:uid="{00000000-0005-0000-0000-000037130000}"/>
    <cellStyle name="Currency [0] 3432" xfId="4939" hidden="1" xr:uid="{00000000-0005-0000-0000-00006C130000}"/>
    <cellStyle name="Currency [0] 3433" xfId="4767" hidden="1" xr:uid="{00000000-0005-0000-0000-0000C0120000}"/>
    <cellStyle name="Currency [0] 3434" xfId="4926" hidden="1" xr:uid="{00000000-0005-0000-0000-00005F130000}"/>
    <cellStyle name="Currency [0] 3435" xfId="4943" hidden="1" xr:uid="{00000000-0005-0000-0000-000070130000}"/>
    <cellStyle name="Currency [0] 3436" xfId="4945" hidden="1" xr:uid="{00000000-0005-0000-0000-000072130000}"/>
    <cellStyle name="Currency [0] 3437" xfId="4826" hidden="1" xr:uid="{00000000-0005-0000-0000-0000FB120000}"/>
    <cellStyle name="Currency [0] 3438" xfId="4862" hidden="1" xr:uid="{00000000-0005-0000-0000-00001F130000}"/>
    <cellStyle name="Currency [0] 3439" xfId="4931" hidden="1" xr:uid="{00000000-0005-0000-0000-000064130000}"/>
    <cellStyle name="Currency [0] 344" xfId="427" hidden="1" xr:uid="{00000000-0005-0000-0000-0000CC010000}"/>
    <cellStyle name="Currency [0] 3440" xfId="4919" hidden="1" xr:uid="{00000000-0005-0000-0000-000058130000}"/>
    <cellStyle name="Currency [0] 3441" xfId="4936" hidden="1" xr:uid="{00000000-0005-0000-0000-000069130000}"/>
    <cellStyle name="Currency [0] 3442" xfId="4947" hidden="1" xr:uid="{00000000-0005-0000-0000-000074130000}"/>
    <cellStyle name="Currency [0] 3443" xfId="4795" hidden="1" xr:uid="{00000000-0005-0000-0000-0000DC120000}"/>
    <cellStyle name="Currency [0] 3444" xfId="4859" hidden="1" xr:uid="{00000000-0005-0000-0000-00001C130000}"/>
    <cellStyle name="Currency [0] 3445" xfId="4951" hidden="1" xr:uid="{00000000-0005-0000-0000-000078130000}"/>
    <cellStyle name="Currency [0] 3446" xfId="4953" hidden="1" xr:uid="{00000000-0005-0000-0000-00007A130000}"/>
    <cellStyle name="Currency [0] 3447" xfId="4908" hidden="1" xr:uid="{00000000-0005-0000-0000-00004D130000}"/>
    <cellStyle name="Currency [0] 3448" xfId="4920" hidden="1" xr:uid="{00000000-0005-0000-0000-000059130000}"/>
    <cellStyle name="Currency [0] 3449" xfId="4948" hidden="1" xr:uid="{00000000-0005-0000-0000-000075130000}"/>
    <cellStyle name="Currency [0] 345" xfId="352" hidden="1" xr:uid="{00000000-0005-0000-0000-000081010000}"/>
    <cellStyle name="Currency [0] 3450" xfId="4921" hidden="1" xr:uid="{00000000-0005-0000-0000-00005A130000}"/>
    <cellStyle name="Currency [0] 3451" xfId="4954" hidden="1" xr:uid="{00000000-0005-0000-0000-00007B130000}"/>
    <cellStyle name="Currency [0] 3452" xfId="4956" hidden="1" xr:uid="{00000000-0005-0000-0000-00007D130000}"/>
    <cellStyle name="Currency [0] 3453" xfId="4949" hidden="1" xr:uid="{00000000-0005-0000-0000-000076130000}"/>
    <cellStyle name="Currency [0] 3454" xfId="4895" hidden="1" xr:uid="{00000000-0005-0000-0000-000040130000}"/>
    <cellStyle name="Currency [0] 3455" xfId="4958" hidden="1" xr:uid="{00000000-0005-0000-0000-00007F130000}"/>
    <cellStyle name="Currency [0] 3456" xfId="4960" hidden="1" xr:uid="{00000000-0005-0000-0000-000081130000}"/>
    <cellStyle name="Currency [0] 3457" xfId="4322" hidden="1" xr:uid="{00000000-0005-0000-0000-000003110000}"/>
    <cellStyle name="Currency [0] 3458" xfId="4263" hidden="1" xr:uid="{00000000-0005-0000-0000-0000C8100000}"/>
    <cellStyle name="Currency [0] 3459" xfId="4966" hidden="1" xr:uid="{00000000-0005-0000-0000-000087130000}"/>
    <cellStyle name="Currency [0] 346" xfId="384" hidden="1" xr:uid="{00000000-0005-0000-0000-0000A1010000}"/>
    <cellStyle name="Currency [0] 3460" xfId="4972" hidden="1" xr:uid="{00000000-0005-0000-0000-00008D130000}"/>
    <cellStyle name="Currency [0] 3461" xfId="4974" hidden="1" xr:uid="{00000000-0005-0000-0000-00008F130000}"/>
    <cellStyle name="Currency [0] 3462" xfId="4253" hidden="1" xr:uid="{00000000-0005-0000-0000-0000BE100000}"/>
    <cellStyle name="Currency [0] 3463" xfId="4968" hidden="1" xr:uid="{00000000-0005-0000-0000-000089130000}"/>
    <cellStyle name="Currency [0] 3464" xfId="4976" hidden="1" xr:uid="{00000000-0005-0000-0000-000091130000}"/>
    <cellStyle name="Currency [0] 3465" xfId="4978" hidden="1" xr:uid="{00000000-0005-0000-0000-000093130000}"/>
    <cellStyle name="Currency [0] 3466" xfId="4967" hidden="1" xr:uid="{00000000-0005-0000-0000-000088130000}"/>
    <cellStyle name="Currency [0] 3467" xfId="4298" hidden="1" xr:uid="{00000000-0005-0000-0000-0000EB100000}"/>
    <cellStyle name="Currency [0] 3468" xfId="4989" hidden="1" xr:uid="{00000000-0005-0000-0000-00009E130000}"/>
    <cellStyle name="Currency [0] 3469" xfId="4998" hidden="1" xr:uid="{00000000-0005-0000-0000-0000A7130000}"/>
    <cellStyle name="Currency [0] 347" xfId="430" hidden="1" xr:uid="{00000000-0005-0000-0000-0000CF010000}"/>
    <cellStyle name="Currency [0] 3470" xfId="5009" hidden="1" xr:uid="{00000000-0005-0000-0000-0000B2130000}"/>
    <cellStyle name="Currency [0] 3471" xfId="5015" hidden="1" xr:uid="{00000000-0005-0000-0000-0000B8130000}"/>
    <cellStyle name="Currency [0] 3472" xfId="4987" hidden="1" xr:uid="{00000000-0005-0000-0000-00009C130000}"/>
    <cellStyle name="Currency [0] 3473" xfId="5005" hidden="1" xr:uid="{00000000-0005-0000-0000-0000AE130000}"/>
    <cellStyle name="Currency [0] 3474" xfId="5027" hidden="1" xr:uid="{00000000-0005-0000-0000-0000C4130000}"/>
    <cellStyle name="Currency [0] 3475" xfId="5029" hidden="1" xr:uid="{00000000-0005-0000-0000-0000C6130000}"/>
    <cellStyle name="Currency [0] 3476" xfId="4963" hidden="1" xr:uid="{00000000-0005-0000-0000-000084130000}"/>
    <cellStyle name="Currency [0] 3477" xfId="4252" hidden="1" xr:uid="{00000000-0005-0000-0000-0000BD100000}"/>
    <cellStyle name="Currency [0] 3478" xfId="5001" hidden="1" xr:uid="{00000000-0005-0000-0000-0000AA130000}"/>
    <cellStyle name="Currency [0] 3479" xfId="4231" hidden="1" xr:uid="{00000000-0005-0000-0000-0000A8100000}"/>
    <cellStyle name="Currency [0] 348" xfId="431" hidden="1" xr:uid="{00000000-0005-0000-0000-0000D0010000}"/>
    <cellStyle name="Currency [0] 3480" xfId="4990" hidden="1" xr:uid="{00000000-0005-0000-0000-00009F130000}"/>
    <cellStyle name="Currency [0] 3481" xfId="5034" hidden="1" xr:uid="{00000000-0005-0000-0000-0000CB130000}"/>
    <cellStyle name="Currency [0] 3482" xfId="5002" hidden="1" xr:uid="{00000000-0005-0000-0000-0000AB130000}"/>
    <cellStyle name="Currency [0] 3483" xfId="5010" hidden="1" xr:uid="{00000000-0005-0000-0000-0000B3130000}"/>
    <cellStyle name="Currency [0] 3484" xfId="5046" hidden="1" xr:uid="{00000000-0005-0000-0000-0000D7130000}"/>
    <cellStyle name="Currency [0] 3485" xfId="5048" hidden="1" xr:uid="{00000000-0005-0000-0000-0000D9130000}"/>
    <cellStyle name="Currency [0] 3486" xfId="5004" hidden="1" xr:uid="{00000000-0005-0000-0000-0000AD130000}"/>
    <cellStyle name="Currency [0] 3487" xfId="5017" hidden="1" xr:uid="{00000000-0005-0000-0000-0000BA130000}"/>
    <cellStyle name="Currency [0] 3488" xfId="5022" hidden="1" xr:uid="{00000000-0005-0000-0000-0000BF130000}"/>
    <cellStyle name="Currency [0] 3489" xfId="5016" hidden="1" xr:uid="{00000000-0005-0000-0000-0000B9130000}"/>
    <cellStyle name="Currency [0] 349" xfId="408" hidden="1" xr:uid="{00000000-0005-0000-0000-0000B9010000}"/>
    <cellStyle name="Currency [0] 3490" xfId="5064" hidden="1" xr:uid="{00000000-0005-0000-0000-0000E9130000}"/>
    <cellStyle name="Currency [0] 3491" xfId="5072" hidden="1" xr:uid="{00000000-0005-0000-0000-0000F1130000}"/>
    <cellStyle name="Currency [0] 3492" xfId="5000" hidden="1" xr:uid="{00000000-0005-0000-0000-0000A9130000}"/>
    <cellStyle name="Currency [0] 3493" xfId="5058" hidden="1" xr:uid="{00000000-0005-0000-0000-0000E3130000}"/>
    <cellStyle name="Currency [0] 3494" xfId="5081" hidden="1" xr:uid="{00000000-0005-0000-0000-0000FA130000}"/>
    <cellStyle name="Currency [0] 3495" xfId="5083" hidden="1" xr:uid="{00000000-0005-0000-0000-0000FC130000}"/>
    <cellStyle name="Currency [0] 3496" xfId="4983" hidden="1" xr:uid="{00000000-0005-0000-0000-000098130000}"/>
    <cellStyle name="Currency [0] 3497" xfId="4993" hidden="1" xr:uid="{00000000-0005-0000-0000-0000A2130000}"/>
    <cellStyle name="Currency [0] 3498" xfId="5055" hidden="1" xr:uid="{00000000-0005-0000-0000-0000E0130000}"/>
    <cellStyle name="Currency [0] 3499" xfId="5020" hidden="1" xr:uid="{00000000-0005-0000-0000-0000BD130000}"/>
    <cellStyle name="Currency [0] 35" xfId="85" hidden="1" xr:uid="{00000000-0005-0000-0000-000075000000}"/>
    <cellStyle name="Currency [0] 350" xfId="414" hidden="1" xr:uid="{00000000-0005-0000-0000-0000BF010000}"/>
    <cellStyle name="Currency [0] 3500" xfId="4970" hidden="1" xr:uid="{00000000-0005-0000-0000-00008B130000}"/>
    <cellStyle name="Currency [0] 3501" xfId="5091" hidden="1" xr:uid="{00000000-0005-0000-0000-000004140000}"/>
    <cellStyle name="Currency [0] 3502" xfId="5056" hidden="1" xr:uid="{00000000-0005-0000-0000-0000E1130000}"/>
    <cellStyle name="Currency [0] 3503" xfId="5067" hidden="1" xr:uid="{00000000-0005-0000-0000-0000EC130000}"/>
    <cellStyle name="Currency [0] 3504" xfId="5099" hidden="1" xr:uid="{00000000-0005-0000-0000-00000C140000}"/>
    <cellStyle name="Currency [0] 3505" xfId="5101" hidden="1" xr:uid="{00000000-0005-0000-0000-00000E140000}"/>
    <cellStyle name="Currency [0] 3506" xfId="5053" hidden="1" xr:uid="{00000000-0005-0000-0000-0000DE130000}"/>
    <cellStyle name="Currency [0] 3507" xfId="5052" hidden="1" xr:uid="{00000000-0005-0000-0000-0000DD130000}"/>
    <cellStyle name="Currency [0] 3508" xfId="5042" hidden="1" xr:uid="{00000000-0005-0000-0000-0000D3130000}"/>
    <cellStyle name="Currency [0] 3509" xfId="5038" hidden="1" xr:uid="{00000000-0005-0000-0000-0000CF130000}"/>
    <cellStyle name="Currency [0] 351" xfId="428" hidden="1" xr:uid="{00000000-0005-0000-0000-0000CD010000}"/>
    <cellStyle name="Currency [0] 3510" xfId="5040" hidden="1" xr:uid="{00000000-0005-0000-0000-0000D1130000}"/>
    <cellStyle name="Currency [0] 3511" xfId="5108" hidden="1" xr:uid="{00000000-0005-0000-0000-000015140000}"/>
    <cellStyle name="Currency [0] 3512" xfId="4267" hidden="1" xr:uid="{00000000-0005-0000-0000-0000CC100000}"/>
    <cellStyle name="Currency [0] 3513" xfId="5086" hidden="1" xr:uid="{00000000-0005-0000-0000-0000FF130000}"/>
    <cellStyle name="Currency [0] 3514" xfId="5114" hidden="1" xr:uid="{00000000-0005-0000-0000-00001B140000}"/>
    <cellStyle name="Currency [0] 3515" xfId="5116" hidden="1" xr:uid="{00000000-0005-0000-0000-00001D140000}"/>
    <cellStyle name="Currency [0] 3516" xfId="4991" hidden="1" xr:uid="{00000000-0005-0000-0000-0000A0130000}"/>
    <cellStyle name="Currency [0] 3517" xfId="5065" hidden="1" xr:uid="{00000000-0005-0000-0000-0000EA130000}"/>
    <cellStyle name="Currency [0] 3518" xfId="5021" hidden="1" xr:uid="{00000000-0005-0000-0000-0000BE130000}"/>
    <cellStyle name="Currency [0] 3519" xfId="5057" hidden="1" xr:uid="{00000000-0005-0000-0000-0000E2130000}"/>
    <cellStyle name="Currency [0] 352" xfId="415" hidden="1" xr:uid="{00000000-0005-0000-0000-0000C0010000}"/>
    <cellStyle name="Currency [0] 3520" xfId="5061" hidden="1" xr:uid="{00000000-0005-0000-0000-0000E6130000}"/>
    <cellStyle name="Currency [0] 3521" xfId="5122" hidden="1" xr:uid="{00000000-0005-0000-0000-000023140000}"/>
    <cellStyle name="Currency [0] 3522" xfId="4280" hidden="1" xr:uid="{00000000-0005-0000-0000-0000D9100000}"/>
    <cellStyle name="Currency [0] 3523" xfId="5104" hidden="1" xr:uid="{00000000-0005-0000-0000-000011140000}"/>
    <cellStyle name="Currency [0] 3524" xfId="5127" hidden="1" xr:uid="{00000000-0005-0000-0000-000028140000}"/>
    <cellStyle name="Currency [0] 3525" xfId="5129" hidden="1" xr:uid="{00000000-0005-0000-0000-00002A140000}"/>
    <cellStyle name="Currency [0] 3526" xfId="4985" hidden="1" xr:uid="{00000000-0005-0000-0000-00009A130000}"/>
    <cellStyle name="Currency [0] 3527" xfId="5084" hidden="1" xr:uid="{00000000-0005-0000-0000-0000FD130000}"/>
    <cellStyle name="Currency [0] 3528" xfId="5051" hidden="1" xr:uid="{00000000-0005-0000-0000-0000DC130000}"/>
    <cellStyle name="Currency [0] 3529" xfId="5069" hidden="1" xr:uid="{00000000-0005-0000-0000-0000EE130000}"/>
    <cellStyle name="Currency [0] 353" xfId="432" hidden="1" xr:uid="{00000000-0005-0000-0000-0000D1010000}"/>
    <cellStyle name="Currency [0] 3530" xfId="5066" hidden="1" xr:uid="{00000000-0005-0000-0000-0000EB130000}"/>
    <cellStyle name="Currency [0] 3531" xfId="5133" hidden="1" xr:uid="{00000000-0005-0000-0000-00002E140000}"/>
    <cellStyle name="Currency [0] 3532" xfId="5018" hidden="1" xr:uid="{00000000-0005-0000-0000-0000BB130000}"/>
    <cellStyle name="Currency [0] 3533" xfId="5118" hidden="1" xr:uid="{00000000-0005-0000-0000-00001F140000}"/>
    <cellStyle name="Currency [0] 3534" xfId="5140" hidden="1" xr:uid="{00000000-0005-0000-0000-000035140000}"/>
    <cellStyle name="Currency [0] 3535" xfId="5142" hidden="1" xr:uid="{00000000-0005-0000-0000-000037140000}"/>
    <cellStyle name="Currency [0] 3536" xfId="5070" hidden="1" xr:uid="{00000000-0005-0000-0000-0000EF130000}"/>
    <cellStyle name="Currency [0] 3537" xfId="5102" hidden="1" xr:uid="{00000000-0005-0000-0000-00000F140000}"/>
    <cellStyle name="Currency [0] 3538" xfId="4232" hidden="1" xr:uid="{00000000-0005-0000-0000-0000A9100000}"/>
    <cellStyle name="Currency [0] 3539" xfId="5088" hidden="1" xr:uid="{00000000-0005-0000-0000-000001140000}"/>
    <cellStyle name="Currency [0] 354" xfId="433" hidden="1" xr:uid="{00000000-0005-0000-0000-0000D2010000}"/>
    <cellStyle name="Currency [0] 3540" xfId="5085" hidden="1" xr:uid="{00000000-0005-0000-0000-0000FE130000}"/>
    <cellStyle name="Currency [0] 3541" xfId="5146" hidden="1" xr:uid="{00000000-0005-0000-0000-00003B140000}"/>
    <cellStyle name="Currency [0] 3542" xfId="4981" hidden="1" xr:uid="{00000000-0005-0000-0000-000096130000}"/>
    <cellStyle name="Currency [0] 3543" xfId="5130" hidden="1" xr:uid="{00000000-0005-0000-0000-00002B140000}"/>
    <cellStyle name="Currency [0] 3544" xfId="5150" hidden="1" xr:uid="{00000000-0005-0000-0000-00003F140000}"/>
    <cellStyle name="Currency [0] 3545" xfId="5152" hidden="1" xr:uid="{00000000-0005-0000-0000-000041140000}"/>
    <cellStyle name="Currency [0] 3546" xfId="5089" hidden="1" xr:uid="{00000000-0005-0000-0000-000002140000}"/>
    <cellStyle name="Currency [0] 3547" xfId="5117" hidden="1" xr:uid="{00000000-0005-0000-0000-00001E140000}"/>
    <cellStyle name="Currency [0] 3548" xfId="5077" hidden="1" xr:uid="{00000000-0005-0000-0000-0000F6130000}"/>
    <cellStyle name="Currency [0] 3549" xfId="5106" hidden="1" xr:uid="{00000000-0005-0000-0000-000013140000}"/>
    <cellStyle name="Currency [0] 355" xfId="429" hidden="1" xr:uid="{00000000-0005-0000-0000-0000CE010000}"/>
    <cellStyle name="Currency [0] 3550" xfId="5103" hidden="1" xr:uid="{00000000-0005-0000-0000-000010140000}"/>
    <cellStyle name="Currency [0] 3551" xfId="5156" hidden="1" xr:uid="{00000000-0005-0000-0000-000045140000}"/>
    <cellStyle name="Currency [0] 3552" xfId="4984" hidden="1" xr:uid="{00000000-0005-0000-0000-000099130000}"/>
    <cellStyle name="Currency [0] 3553" xfId="5143" hidden="1" xr:uid="{00000000-0005-0000-0000-000038140000}"/>
    <cellStyle name="Currency [0] 3554" xfId="5160" hidden="1" xr:uid="{00000000-0005-0000-0000-000049140000}"/>
    <cellStyle name="Currency [0] 3555" xfId="5162" hidden="1" xr:uid="{00000000-0005-0000-0000-00004B140000}"/>
    <cellStyle name="Currency [0] 3556" xfId="5043" hidden="1" xr:uid="{00000000-0005-0000-0000-0000D4130000}"/>
    <cellStyle name="Currency [0] 3557" xfId="5079" hidden="1" xr:uid="{00000000-0005-0000-0000-0000F8130000}"/>
    <cellStyle name="Currency [0] 3558" xfId="5148" hidden="1" xr:uid="{00000000-0005-0000-0000-00003D140000}"/>
    <cellStyle name="Currency [0] 3559" xfId="5136" hidden="1" xr:uid="{00000000-0005-0000-0000-000031140000}"/>
    <cellStyle name="Currency [0] 356" xfId="402" hidden="1" xr:uid="{00000000-0005-0000-0000-0000B3010000}"/>
    <cellStyle name="Currency [0] 3560" xfId="5153" hidden="1" xr:uid="{00000000-0005-0000-0000-000042140000}"/>
    <cellStyle name="Currency [0] 3561" xfId="5164" hidden="1" xr:uid="{00000000-0005-0000-0000-00004D140000}"/>
    <cellStyle name="Currency [0] 3562" xfId="5012" hidden="1" xr:uid="{00000000-0005-0000-0000-0000B5130000}"/>
    <cellStyle name="Currency [0] 3563" xfId="5076" hidden="1" xr:uid="{00000000-0005-0000-0000-0000F5130000}"/>
    <cellStyle name="Currency [0] 3564" xfId="5168" hidden="1" xr:uid="{00000000-0005-0000-0000-000051140000}"/>
    <cellStyle name="Currency [0] 3565" xfId="5170" hidden="1" xr:uid="{00000000-0005-0000-0000-000053140000}"/>
    <cellStyle name="Currency [0] 3566" xfId="5125" hidden="1" xr:uid="{00000000-0005-0000-0000-000026140000}"/>
    <cellStyle name="Currency [0] 3567" xfId="5137" hidden="1" xr:uid="{00000000-0005-0000-0000-000032140000}"/>
    <cellStyle name="Currency [0] 3568" xfId="5165" hidden="1" xr:uid="{00000000-0005-0000-0000-00004E140000}"/>
    <cellStyle name="Currency [0] 3569" xfId="5138" hidden="1" xr:uid="{00000000-0005-0000-0000-000033140000}"/>
    <cellStyle name="Currency [0] 357" xfId="434" hidden="1" xr:uid="{00000000-0005-0000-0000-0000D3010000}"/>
    <cellStyle name="Currency [0] 3570" xfId="5171" hidden="1" xr:uid="{00000000-0005-0000-0000-000054140000}"/>
    <cellStyle name="Currency [0] 3571" xfId="5173" hidden="1" xr:uid="{00000000-0005-0000-0000-000056140000}"/>
    <cellStyle name="Currency [0] 3572" xfId="5166" hidden="1" xr:uid="{00000000-0005-0000-0000-00004F140000}"/>
    <cellStyle name="Currency [0] 3573" xfId="5112" hidden="1" xr:uid="{00000000-0005-0000-0000-000019140000}"/>
    <cellStyle name="Currency [0] 3574" xfId="5175" hidden="1" xr:uid="{00000000-0005-0000-0000-000058140000}"/>
    <cellStyle name="Currency [0] 3575" xfId="5177" hidden="1" xr:uid="{00000000-0005-0000-0000-00005A140000}"/>
    <cellStyle name="Currency [0] 3576" xfId="5236" hidden="1" xr:uid="{00000000-0005-0000-0000-000095140000}"/>
    <cellStyle name="Currency [0] 3577" xfId="5260" hidden="1" xr:uid="{00000000-0005-0000-0000-0000AD140000}"/>
    <cellStyle name="Currency [0] 3578" xfId="5267" hidden="1" xr:uid="{00000000-0005-0000-0000-0000B4140000}"/>
    <cellStyle name="Currency [0] 3579" xfId="5279" hidden="1" xr:uid="{00000000-0005-0000-0000-0000C0140000}"/>
    <cellStyle name="Currency [0] 358" xfId="435" hidden="1" xr:uid="{00000000-0005-0000-0000-0000D4010000}"/>
    <cellStyle name="Currency [0] 3580" xfId="5282" hidden="1" xr:uid="{00000000-0005-0000-0000-0000C3140000}"/>
    <cellStyle name="Currency [0] 3581" xfId="5258" hidden="1" xr:uid="{00000000-0005-0000-0000-0000AB140000}"/>
    <cellStyle name="Currency [0] 3582" xfId="5275" hidden="1" xr:uid="{00000000-0005-0000-0000-0000BC140000}"/>
    <cellStyle name="Currency [0] 3583" xfId="5286" hidden="1" xr:uid="{00000000-0005-0000-0000-0000C7140000}"/>
    <cellStyle name="Currency [0] 3584" xfId="5288" hidden="1" xr:uid="{00000000-0005-0000-0000-0000C9140000}"/>
    <cellStyle name="Currency [0] 3585" xfId="5268" hidden="1" xr:uid="{00000000-0005-0000-0000-0000B5140000}"/>
    <cellStyle name="Currency [0] 3586" xfId="5237" hidden="1" xr:uid="{00000000-0005-0000-0000-000096140000}"/>
    <cellStyle name="Currency [0] 3587" xfId="5299" hidden="1" xr:uid="{00000000-0005-0000-0000-0000D4140000}"/>
    <cellStyle name="Currency [0] 3588" xfId="5308" hidden="1" xr:uid="{00000000-0005-0000-0000-0000DD140000}"/>
    <cellStyle name="Currency [0] 3589" xfId="5319" hidden="1" xr:uid="{00000000-0005-0000-0000-0000E8140000}"/>
    <cellStyle name="Currency [0] 359" xfId="194" hidden="1" xr:uid="{00000000-0005-0000-0000-0000E3000000}"/>
    <cellStyle name="Currency [0] 3590" xfId="5325" hidden="1" xr:uid="{00000000-0005-0000-0000-0000EE140000}"/>
    <cellStyle name="Currency [0] 3591" xfId="5297" hidden="1" xr:uid="{00000000-0005-0000-0000-0000D2140000}"/>
    <cellStyle name="Currency [0] 3592" xfId="5315" hidden="1" xr:uid="{00000000-0005-0000-0000-0000E4140000}"/>
    <cellStyle name="Currency [0] 3593" xfId="5337" hidden="1" xr:uid="{00000000-0005-0000-0000-0000FA140000}"/>
    <cellStyle name="Currency [0] 3594" xfId="5339" hidden="1" xr:uid="{00000000-0005-0000-0000-0000FC140000}"/>
    <cellStyle name="Currency [0] 3595" xfId="5264" hidden="1" xr:uid="{00000000-0005-0000-0000-0000B1140000}"/>
    <cellStyle name="Currency [0] 3596" xfId="5243" hidden="1" xr:uid="{00000000-0005-0000-0000-00009C140000}"/>
    <cellStyle name="Currency [0] 3597" xfId="5311" hidden="1" xr:uid="{00000000-0005-0000-0000-0000E0140000}"/>
    <cellStyle name="Currency [0] 3598" xfId="5249" hidden="1" xr:uid="{00000000-0005-0000-0000-0000A2140000}"/>
    <cellStyle name="Currency [0] 3599" xfId="5300" hidden="1" xr:uid="{00000000-0005-0000-0000-0000D5140000}"/>
    <cellStyle name="Currency [0] 36" xfId="87" hidden="1" xr:uid="{00000000-0005-0000-0000-000077000000}"/>
    <cellStyle name="Currency [0] 360" xfId="184" hidden="1" xr:uid="{00000000-0005-0000-0000-0000D9000000}"/>
    <cellStyle name="Currency [0] 3600" xfId="5344" hidden="1" xr:uid="{00000000-0005-0000-0000-000001150000}"/>
    <cellStyle name="Currency [0] 3601" xfId="5312" hidden="1" xr:uid="{00000000-0005-0000-0000-0000E1140000}"/>
    <cellStyle name="Currency [0] 3602" xfId="5320" hidden="1" xr:uid="{00000000-0005-0000-0000-0000E9140000}"/>
    <cellStyle name="Currency [0] 3603" xfId="5356" hidden="1" xr:uid="{00000000-0005-0000-0000-00000D150000}"/>
    <cellStyle name="Currency [0] 3604" xfId="5358" hidden="1" xr:uid="{00000000-0005-0000-0000-00000F150000}"/>
    <cellStyle name="Currency [0] 3605" xfId="5314" hidden="1" xr:uid="{00000000-0005-0000-0000-0000E3140000}"/>
    <cellStyle name="Currency [0] 3606" xfId="5327" hidden="1" xr:uid="{00000000-0005-0000-0000-0000F0140000}"/>
    <cellStyle name="Currency [0] 3607" xfId="5332" hidden="1" xr:uid="{00000000-0005-0000-0000-0000F5140000}"/>
    <cellStyle name="Currency [0] 3608" xfId="5326" hidden="1" xr:uid="{00000000-0005-0000-0000-0000EF140000}"/>
    <cellStyle name="Currency [0] 3609" xfId="5374" hidden="1" xr:uid="{00000000-0005-0000-0000-00001F150000}"/>
    <cellStyle name="Currency [0] 361" xfId="437" hidden="1" xr:uid="{00000000-0005-0000-0000-0000D6010000}"/>
    <cellStyle name="Currency [0] 3610" xfId="5382" hidden="1" xr:uid="{00000000-0005-0000-0000-000027150000}"/>
    <cellStyle name="Currency [0] 3611" xfId="5310" hidden="1" xr:uid="{00000000-0005-0000-0000-0000DF140000}"/>
    <cellStyle name="Currency [0] 3612" xfId="5368" hidden="1" xr:uid="{00000000-0005-0000-0000-000019150000}"/>
    <cellStyle name="Currency [0] 3613" xfId="5391" hidden="1" xr:uid="{00000000-0005-0000-0000-000030150000}"/>
    <cellStyle name="Currency [0] 3614" xfId="5393" hidden="1" xr:uid="{00000000-0005-0000-0000-000032150000}"/>
    <cellStyle name="Currency [0] 3615" xfId="5293" hidden="1" xr:uid="{00000000-0005-0000-0000-0000CE140000}"/>
    <cellStyle name="Currency [0] 3616" xfId="5303" hidden="1" xr:uid="{00000000-0005-0000-0000-0000D8140000}"/>
    <cellStyle name="Currency [0] 3617" xfId="5365" hidden="1" xr:uid="{00000000-0005-0000-0000-000016150000}"/>
    <cellStyle name="Currency [0] 3618" xfId="5330" hidden="1" xr:uid="{00000000-0005-0000-0000-0000F3140000}"/>
    <cellStyle name="Currency [0] 3619" xfId="5277" hidden="1" xr:uid="{00000000-0005-0000-0000-0000BE140000}"/>
    <cellStyle name="Currency [0] 362" xfId="441" hidden="1" xr:uid="{00000000-0005-0000-0000-0000DA010000}"/>
    <cellStyle name="Currency [0] 3620" xfId="5401" hidden="1" xr:uid="{00000000-0005-0000-0000-00003A150000}"/>
    <cellStyle name="Currency [0] 3621" xfId="5366" hidden="1" xr:uid="{00000000-0005-0000-0000-000017150000}"/>
    <cellStyle name="Currency [0] 3622" xfId="5377" hidden="1" xr:uid="{00000000-0005-0000-0000-000022150000}"/>
    <cellStyle name="Currency [0] 3623" xfId="5409" hidden="1" xr:uid="{00000000-0005-0000-0000-000042150000}"/>
    <cellStyle name="Currency [0] 3624" xfId="5411" hidden="1" xr:uid="{00000000-0005-0000-0000-000044150000}"/>
    <cellStyle name="Currency [0] 3625" xfId="5363" hidden="1" xr:uid="{00000000-0005-0000-0000-000014150000}"/>
    <cellStyle name="Currency [0] 3626" xfId="5362" hidden="1" xr:uid="{00000000-0005-0000-0000-000013150000}"/>
    <cellStyle name="Currency [0] 3627" xfId="5352" hidden="1" xr:uid="{00000000-0005-0000-0000-000009150000}"/>
    <cellStyle name="Currency [0] 3628" xfId="5348" hidden="1" xr:uid="{00000000-0005-0000-0000-000005150000}"/>
    <cellStyle name="Currency [0] 3629" xfId="5350" hidden="1" xr:uid="{00000000-0005-0000-0000-000007150000}"/>
    <cellStyle name="Currency [0] 363" xfId="442" hidden="1" xr:uid="{00000000-0005-0000-0000-0000DB010000}"/>
    <cellStyle name="Currency [0] 3630" xfId="5418" hidden="1" xr:uid="{00000000-0005-0000-0000-00004B150000}"/>
    <cellStyle name="Currency [0] 3631" xfId="5245" hidden="1" xr:uid="{00000000-0005-0000-0000-00009E140000}"/>
    <cellStyle name="Currency [0] 3632" xfId="5396" hidden="1" xr:uid="{00000000-0005-0000-0000-000035150000}"/>
    <cellStyle name="Currency [0] 3633" xfId="5424" hidden="1" xr:uid="{00000000-0005-0000-0000-000051150000}"/>
    <cellStyle name="Currency [0] 3634" xfId="5426" hidden="1" xr:uid="{00000000-0005-0000-0000-000053150000}"/>
    <cellStyle name="Currency [0] 3635" xfId="5301" hidden="1" xr:uid="{00000000-0005-0000-0000-0000D6140000}"/>
    <cellStyle name="Currency [0] 3636" xfId="5375" hidden="1" xr:uid="{00000000-0005-0000-0000-000020150000}"/>
    <cellStyle name="Currency [0] 3637" xfId="5331" hidden="1" xr:uid="{00000000-0005-0000-0000-0000F4140000}"/>
    <cellStyle name="Currency [0] 3638" xfId="5367" hidden="1" xr:uid="{00000000-0005-0000-0000-000018150000}"/>
    <cellStyle name="Currency [0] 3639" xfId="5371" hidden="1" xr:uid="{00000000-0005-0000-0000-00001C150000}"/>
    <cellStyle name="Currency [0] 364" xfId="191" hidden="1" xr:uid="{00000000-0005-0000-0000-0000E0000000}"/>
    <cellStyle name="Currency [0] 3640" xfId="5432" hidden="1" xr:uid="{00000000-0005-0000-0000-000059150000}"/>
    <cellStyle name="Currency [0] 3641" xfId="5240" hidden="1" xr:uid="{00000000-0005-0000-0000-000099140000}"/>
    <cellStyle name="Currency [0] 3642" xfId="5414" hidden="1" xr:uid="{00000000-0005-0000-0000-000047150000}"/>
    <cellStyle name="Currency [0] 3643" xfId="5437" hidden="1" xr:uid="{00000000-0005-0000-0000-00005E150000}"/>
    <cellStyle name="Currency [0] 3644" xfId="5439" hidden="1" xr:uid="{00000000-0005-0000-0000-000060150000}"/>
    <cellStyle name="Currency [0] 3645" xfId="5295" hidden="1" xr:uid="{00000000-0005-0000-0000-0000D0140000}"/>
    <cellStyle name="Currency [0] 3646" xfId="5394" hidden="1" xr:uid="{00000000-0005-0000-0000-000033150000}"/>
    <cellStyle name="Currency [0] 3647" xfId="5361" hidden="1" xr:uid="{00000000-0005-0000-0000-000012150000}"/>
    <cellStyle name="Currency [0] 3648" xfId="5379" hidden="1" xr:uid="{00000000-0005-0000-0000-000024150000}"/>
    <cellStyle name="Currency [0] 3649" xfId="5376" hidden="1" xr:uid="{00000000-0005-0000-0000-000021150000}"/>
    <cellStyle name="Currency [0] 365" xfId="439" hidden="1" xr:uid="{00000000-0005-0000-0000-0000D8010000}"/>
    <cellStyle name="Currency [0] 3650" xfId="5443" hidden="1" xr:uid="{00000000-0005-0000-0000-000064150000}"/>
    <cellStyle name="Currency [0] 3651" xfId="5328" hidden="1" xr:uid="{00000000-0005-0000-0000-0000F1140000}"/>
    <cellStyle name="Currency [0] 3652" xfId="5428" hidden="1" xr:uid="{00000000-0005-0000-0000-000055150000}"/>
    <cellStyle name="Currency [0] 3653" xfId="5450" hidden="1" xr:uid="{00000000-0005-0000-0000-00006B150000}"/>
    <cellStyle name="Currency [0] 3654" xfId="5452" hidden="1" xr:uid="{00000000-0005-0000-0000-00006D150000}"/>
    <cellStyle name="Currency [0] 3655" xfId="5380" hidden="1" xr:uid="{00000000-0005-0000-0000-000025150000}"/>
    <cellStyle name="Currency [0] 3656" xfId="5412" hidden="1" xr:uid="{00000000-0005-0000-0000-000045150000}"/>
    <cellStyle name="Currency [0] 3657" xfId="5261" hidden="1" xr:uid="{00000000-0005-0000-0000-0000AE140000}"/>
    <cellStyle name="Currency [0] 3658" xfId="5398" hidden="1" xr:uid="{00000000-0005-0000-0000-000037150000}"/>
    <cellStyle name="Currency [0] 3659" xfId="5395" hidden="1" xr:uid="{00000000-0005-0000-0000-000034150000}"/>
    <cellStyle name="Currency [0] 366" xfId="443" hidden="1" xr:uid="{00000000-0005-0000-0000-0000DC010000}"/>
    <cellStyle name="Currency [0] 3660" xfId="5456" hidden="1" xr:uid="{00000000-0005-0000-0000-000071150000}"/>
    <cellStyle name="Currency [0] 3661" xfId="5291" hidden="1" xr:uid="{00000000-0005-0000-0000-0000CC140000}"/>
    <cellStyle name="Currency [0] 3662" xfId="5440" hidden="1" xr:uid="{00000000-0005-0000-0000-000061150000}"/>
    <cellStyle name="Currency [0] 3663" xfId="5460" hidden="1" xr:uid="{00000000-0005-0000-0000-000075150000}"/>
    <cellStyle name="Currency [0] 3664" xfId="5462" hidden="1" xr:uid="{00000000-0005-0000-0000-000077150000}"/>
    <cellStyle name="Currency [0] 3665" xfId="5399" hidden="1" xr:uid="{00000000-0005-0000-0000-000038150000}"/>
    <cellStyle name="Currency [0] 3666" xfId="5427" hidden="1" xr:uid="{00000000-0005-0000-0000-000054150000}"/>
    <cellStyle name="Currency [0] 3667" xfId="5387" hidden="1" xr:uid="{00000000-0005-0000-0000-00002C150000}"/>
    <cellStyle name="Currency [0] 3668" xfId="5416" hidden="1" xr:uid="{00000000-0005-0000-0000-000049150000}"/>
    <cellStyle name="Currency [0] 3669" xfId="5413" hidden="1" xr:uid="{00000000-0005-0000-0000-000046150000}"/>
    <cellStyle name="Currency [0] 367" xfId="444" hidden="1" xr:uid="{00000000-0005-0000-0000-0000DD010000}"/>
    <cellStyle name="Currency [0] 3670" xfId="5466" hidden="1" xr:uid="{00000000-0005-0000-0000-00007B150000}"/>
    <cellStyle name="Currency [0] 3671" xfId="5294" hidden="1" xr:uid="{00000000-0005-0000-0000-0000CF140000}"/>
    <cellStyle name="Currency [0] 3672" xfId="5453" hidden="1" xr:uid="{00000000-0005-0000-0000-00006E150000}"/>
    <cellStyle name="Currency [0] 3673" xfId="5470" hidden="1" xr:uid="{00000000-0005-0000-0000-00007F150000}"/>
    <cellStyle name="Currency [0] 3674" xfId="5472" hidden="1" xr:uid="{00000000-0005-0000-0000-000081150000}"/>
    <cellStyle name="Currency [0] 3675" xfId="5353" hidden="1" xr:uid="{00000000-0005-0000-0000-00000A150000}"/>
    <cellStyle name="Currency [0] 3676" xfId="5389" hidden="1" xr:uid="{00000000-0005-0000-0000-00002E150000}"/>
    <cellStyle name="Currency [0] 3677" xfId="5458" hidden="1" xr:uid="{00000000-0005-0000-0000-000073150000}"/>
    <cellStyle name="Currency [0] 3678" xfId="5446" hidden="1" xr:uid="{00000000-0005-0000-0000-000067150000}"/>
    <cellStyle name="Currency [0] 3679" xfId="5463" hidden="1" xr:uid="{00000000-0005-0000-0000-000078150000}"/>
    <cellStyle name="Currency [0] 368" xfId="438" hidden="1" xr:uid="{00000000-0005-0000-0000-0000D7010000}"/>
    <cellStyle name="Currency [0] 3680" xfId="5474" hidden="1" xr:uid="{00000000-0005-0000-0000-000083150000}"/>
    <cellStyle name="Currency [0] 3681" xfId="5322" hidden="1" xr:uid="{00000000-0005-0000-0000-0000EB140000}"/>
    <cellStyle name="Currency [0] 3682" xfId="5386" hidden="1" xr:uid="{00000000-0005-0000-0000-00002B150000}"/>
    <cellStyle name="Currency [0] 3683" xfId="5478" hidden="1" xr:uid="{00000000-0005-0000-0000-000087150000}"/>
    <cellStyle name="Currency [0] 3684" xfId="5480" hidden="1" xr:uid="{00000000-0005-0000-0000-000089150000}"/>
    <cellStyle name="Currency [0] 3685" xfId="5435" hidden="1" xr:uid="{00000000-0005-0000-0000-00005C150000}"/>
    <cellStyle name="Currency [0] 3686" xfId="5447" hidden="1" xr:uid="{00000000-0005-0000-0000-000068150000}"/>
    <cellStyle name="Currency [0] 3687" xfId="5475" hidden="1" xr:uid="{00000000-0005-0000-0000-000084150000}"/>
    <cellStyle name="Currency [0] 3688" xfId="5448" hidden="1" xr:uid="{00000000-0005-0000-0000-000069150000}"/>
    <cellStyle name="Currency [0] 3689" xfId="5481" hidden="1" xr:uid="{00000000-0005-0000-0000-00008A150000}"/>
    <cellStyle name="Currency [0] 369" xfId="195" hidden="1" xr:uid="{00000000-0005-0000-0000-0000E4000000}"/>
    <cellStyle name="Currency [0] 3690" xfId="5483" hidden="1" xr:uid="{00000000-0005-0000-0000-00008C150000}"/>
    <cellStyle name="Currency [0] 3691" xfId="5476" hidden="1" xr:uid="{00000000-0005-0000-0000-000085150000}"/>
    <cellStyle name="Currency [0] 3692" xfId="5422" hidden="1" xr:uid="{00000000-0005-0000-0000-00004F150000}"/>
    <cellStyle name="Currency [0] 3693" xfId="5485" hidden="1" xr:uid="{00000000-0005-0000-0000-00008E150000}"/>
    <cellStyle name="Currency [0] 3694" xfId="5487" hidden="1" xr:uid="{00000000-0005-0000-0000-000090150000}"/>
    <cellStyle name="Currency [0] 3695" xfId="5547" hidden="1" xr:uid="{00000000-0005-0000-0000-0000CC150000}"/>
    <cellStyle name="Currency [0] 3696" xfId="5566" hidden="1" xr:uid="{00000000-0005-0000-0000-0000DF150000}"/>
    <cellStyle name="Currency [0] 3697" xfId="5573" hidden="1" xr:uid="{00000000-0005-0000-0000-0000E6150000}"/>
    <cellStyle name="Currency [0] 3698" xfId="5580" hidden="1" xr:uid="{00000000-0005-0000-0000-0000ED150000}"/>
    <cellStyle name="Currency [0] 3699" xfId="5585" hidden="1" xr:uid="{00000000-0005-0000-0000-0000F2150000}"/>
    <cellStyle name="Currency [0] 37" xfId="89" hidden="1" xr:uid="{00000000-0005-0000-0000-000079000000}"/>
    <cellStyle name="Currency [0] 370" xfId="450" hidden="1" xr:uid="{00000000-0005-0000-0000-0000E3010000}"/>
    <cellStyle name="Currency [0] 3700" xfId="5564" hidden="1" xr:uid="{00000000-0005-0000-0000-0000DD150000}"/>
    <cellStyle name="Currency [0] 3701" xfId="5575" hidden="1" xr:uid="{00000000-0005-0000-0000-0000E8150000}"/>
    <cellStyle name="Currency [0] 3702" xfId="5589" hidden="1" xr:uid="{00000000-0005-0000-0000-0000F6150000}"/>
    <cellStyle name="Currency [0] 3703" xfId="5591" hidden="1" xr:uid="{00000000-0005-0000-0000-0000F8150000}"/>
    <cellStyle name="Currency [0] 3704" xfId="5574" hidden="1" xr:uid="{00000000-0005-0000-0000-0000E7150000}"/>
    <cellStyle name="Currency [0] 3705" xfId="5548" hidden="1" xr:uid="{00000000-0005-0000-0000-0000CD150000}"/>
    <cellStyle name="Currency [0] 3706" xfId="5602" hidden="1" xr:uid="{00000000-0005-0000-0000-000003160000}"/>
    <cellStyle name="Currency [0] 3707" xfId="5611" hidden="1" xr:uid="{00000000-0005-0000-0000-00000C160000}"/>
    <cellStyle name="Currency [0] 3708" xfId="5622" hidden="1" xr:uid="{00000000-0005-0000-0000-000017160000}"/>
    <cellStyle name="Currency [0] 3709" xfId="5628" hidden="1" xr:uid="{00000000-0005-0000-0000-00001D160000}"/>
    <cellStyle name="Currency [0] 371" xfId="454" hidden="1" xr:uid="{00000000-0005-0000-0000-0000E7010000}"/>
    <cellStyle name="Currency [0] 3710" xfId="5600" hidden="1" xr:uid="{00000000-0005-0000-0000-000001160000}"/>
    <cellStyle name="Currency [0] 3711" xfId="5618" hidden="1" xr:uid="{00000000-0005-0000-0000-000013160000}"/>
    <cellStyle name="Currency [0] 3712" xfId="5640" hidden="1" xr:uid="{00000000-0005-0000-0000-000029160000}"/>
    <cellStyle name="Currency [0] 3713" xfId="5642" hidden="1" xr:uid="{00000000-0005-0000-0000-00002B160000}"/>
    <cellStyle name="Currency [0] 3714" xfId="5570" hidden="1" xr:uid="{00000000-0005-0000-0000-0000E3150000}"/>
    <cellStyle name="Currency [0] 3715" xfId="5554" hidden="1" xr:uid="{00000000-0005-0000-0000-0000D3150000}"/>
    <cellStyle name="Currency [0] 3716" xfId="5614" hidden="1" xr:uid="{00000000-0005-0000-0000-00000F160000}"/>
    <cellStyle name="Currency [0] 3717" xfId="5559" hidden="1" xr:uid="{00000000-0005-0000-0000-0000D8150000}"/>
    <cellStyle name="Currency [0] 3718" xfId="5603" hidden="1" xr:uid="{00000000-0005-0000-0000-000004160000}"/>
    <cellStyle name="Currency [0] 3719" xfId="5647" hidden="1" xr:uid="{00000000-0005-0000-0000-000030160000}"/>
    <cellStyle name="Currency [0] 372" xfId="460" hidden="1" xr:uid="{00000000-0005-0000-0000-0000ED010000}"/>
    <cellStyle name="Currency [0] 3720" xfId="5615" hidden="1" xr:uid="{00000000-0005-0000-0000-000010160000}"/>
    <cellStyle name="Currency [0] 3721" xfId="5623" hidden="1" xr:uid="{00000000-0005-0000-0000-000018160000}"/>
    <cellStyle name="Currency [0] 3722" xfId="5659" hidden="1" xr:uid="{00000000-0005-0000-0000-00003C160000}"/>
    <cellStyle name="Currency [0] 3723" xfId="5661" hidden="1" xr:uid="{00000000-0005-0000-0000-00003E160000}"/>
    <cellStyle name="Currency [0] 3724" xfId="5617" hidden="1" xr:uid="{00000000-0005-0000-0000-000012160000}"/>
    <cellStyle name="Currency [0] 3725" xfId="5630" hidden="1" xr:uid="{00000000-0005-0000-0000-00001F160000}"/>
    <cellStyle name="Currency [0] 3726" xfId="5635" hidden="1" xr:uid="{00000000-0005-0000-0000-000024160000}"/>
    <cellStyle name="Currency [0] 3727" xfId="5629" hidden="1" xr:uid="{00000000-0005-0000-0000-00001E160000}"/>
    <cellStyle name="Currency [0] 3728" xfId="5677" hidden="1" xr:uid="{00000000-0005-0000-0000-00004E160000}"/>
    <cellStyle name="Currency [0] 3729" xfId="5685" hidden="1" xr:uid="{00000000-0005-0000-0000-000056160000}"/>
    <cellStyle name="Currency [0] 373" xfId="463" hidden="1" xr:uid="{00000000-0005-0000-0000-0000F0010000}"/>
    <cellStyle name="Currency [0] 3730" xfId="5613" hidden="1" xr:uid="{00000000-0005-0000-0000-00000E160000}"/>
    <cellStyle name="Currency [0] 3731" xfId="5671" hidden="1" xr:uid="{00000000-0005-0000-0000-000048160000}"/>
    <cellStyle name="Currency [0] 3732" xfId="5694" hidden="1" xr:uid="{00000000-0005-0000-0000-00005F160000}"/>
    <cellStyle name="Currency [0] 3733" xfId="5696" hidden="1" xr:uid="{00000000-0005-0000-0000-000061160000}"/>
    <cellStyle name="Currency [0] 3734" xfId="5596" hidden="1" xr:uid="{00000000-0005-0000-0000-0000FD150000}"/>
    <cellStyle name="Currency [0] 3735" xfId="5606" hidden="1" xr:uid="{00000000-0005-0000-0000-000007160000}"/>
    <cellStyle name="Currency [0] 3736" xfId="5668" hidden="1" xr:uid="{00000000-0005-0000-0000-000045160000}"/>
    <cellStyle name="Currency [0] 3737" xfId="5633" hidden="1" xr:uid="{00000000-0005-0000-0000-000022160000}"/>
    <cellStyle name="Currency [0] 3738" xfId="5578" hidden="1" xr:uid="{00000000-0005-0000-0000-0000EB150000}"/>
    <cellStyle name="Currency [0] 3739" xfId="5704" hidden="1" xr:uid="{00000000-0005-0000-0000-000069160000}"/>
    <cellStyle name="Currency [0] 374" xfId="449" hidden="1" xr:uid="{00000000-0005-0000-0000-0000E2010000}"/>
    <cellStyle name="Currency [0] 3740" xfId="5669" hidden="1" xr:uid="{00000000-0005-0000-0000-000046160000}"/>
    <cellStyle name="Currency [0] 3741" xfId="5680" hidden="1" xr:uid="{00000000-0005-0000-0000-000051160000}"/>
    <cellStyle name="Currency [0] 3742" xfId="5712" hidden="1" xr:uid="{00000000-0005-0000-0000-000071160000}"/>
    <cellStyle name="Currency [0] 3743" xfId="5714" hidden="1" xr:uid="{00000000-0005-0000-0000-000073160000}"/>
    <cellStyle name="Currency [0] 3744" xfId="5666" hidden="1" xr:uid="{00000000-0005-0000-0000-000043160000}"/>
    <cellStyle name="Currency [0] 3745" xfId="5665" hidden="1" xr:uid="{00000000-0005-0000-0000-000042160000}"/>
    <cellStyle name="Currency [0] 3746" xfId="5655" hidden="1" xr:uid="{00000000-0005-0000-0000-000038160000}"/>
    <cellStyle name="Currency [0] 3747" xfId="5651" hidden="1" xr:uid="{00000000-0005-0000-0000-000034160000}"/>
    <cellStyle name="Currency [0] 3748" xfId="5653" hidden="1" xr:uid="{00000000-0005-0000-0000-000036160000}"/>
    <cellStyle name="Currency [0] 3749" xfId="5721" hidden="1" xr:uid="{00000000-0005-0000-0000-00007A160000}"/>
    <cellStyle name="Currency [0] 375" xfId="459" hidden="1" xr:uid="{00000000-0005-0000-0000-0000EC010000}"/>
    <cellStyle name="Currency [0] 3750" xfId="5556" hidden="1" xr:uid="{00000000-0005-0000-0000-0000D5150000}"/>
    <cellStyle name="Currency [0] 3751" xfId="5699" hidden="1" xr:uid="{00000000-0005-0000-0000-000064160000}"/>
    <cellStyle name="Currency [0] 3752" xfId="5727" hidden="1" xr:uid="{00000000-0005-0000-0000-000080160000}"/>
    <cellStyle name="Currency [0] 3753" xfId="5729" hidden="1" xr:uid="{00000000-0005-0000-0000-000082160000}"/>
    <cellStyle name="Currency [0] 3754" xfId="5604" hidden="1" xr:uid="{00000000-0005-0000-0000-000005160000}"/>
    <cellStyle name="Currency [0] 3755" xfId="5678" hidden="1" xr:uid="{00000000-0005-0000-0000-00004F160000}"/>
    <cellStyle name="Currency [0] 3756" xfId="5634" hidden="1" xr:uid="{00000000-0005-0000-0000-000023160000}"/>
    <cellStyle name="Currency [0] 3757" xfId="5670" hidden="1" xr:uid="{00000000-0005-0000-0000-000047160000}"/>
    <cellStyle name="Currency [0] 3758" xfId="5674" hidden="1" xr:uid="{00000000-0005-0000-0000-00004B160000}"/>
    <cellStyle name="Currency [0] 3759" xfId="5735" hidden="1" xr:uid="{00000000-0005-0000-0000-000088160000}"/>
    <cellStyle name="Currency [0] 376" xfId="470" hidden="1" xr:uid="{00000000-0005-0000-0000-0000F7010000}"/>
    <cellStyle name="Currency [0] 3760" xfId="5551" hidden="1" xr:uid="{00000000-0005-0000-0000-0000D0150000}"/>
    <cellStyle name="Currency [0] 3761" xfId="5717" hidden="1" xr:uid="{00000000-0005-0000-0000-000076160000}"/>
    <cellStyle name="Currency [0] 3762" xfId="5740" hidden="1" xr:uid="{00000000-0005-0000-0000-00008D160000}"/>
    <cellStyle name="Currency [0] 3763" xfId="5742" hidden="1" xr:uid="{00000000-0005-0000-0000-00008F160000}"/>
    <cellStyle name="Currency [0] 3764" xfId="5598" hidden="1" xr:uid="{00000000-0005-0000-0000-0000FF150000}"/>
    <cellStyle name="Currency [0] 3765" xfId="5697" hidden="1" xr:uid="{00000000-0005-0000-0000-000062160000}"/>
    <cellStyle name="Currency [0] 3766" xfId="5664" hidden="1" xr:uid="{00000000-0005-0000-0000-000041160000}"/>
    <cellStyle name="Currency [0] 3767" xfId="5682" hidden="1" xr:uid="{00000000-0005-0000-0000-000053160000}"/>
    <cellStyle name="Currency [0] 3768" xfId="5679" hidden="1" xr:uid="{00000000-0005-0000-0000-000050160000}"/>
    <cellStyle name="Currency [0] 3769" xfId="5746" hidden="1" xr:uid="{00000000-0005-0000-0000-000093160000}"/>
    <cellStyle name="Currency [0] 377" xfId="471" hidden="1" xr:uid="{00000000-0005-0000-0000-0000F8010000}"/>
    <cellStyle name="Currency [0] 3770" xfId="5631" hidden="1" xr:uid="{00000000-0005-0000-0000-000020160000}"/>
    <cellStyle name="Currency [0] 3771" xfId="5731" hidden="1" xr:uid="{00000000-0005-0000-0000-000084160000}"/>
    <cellStyle name="Currency [0] 3772" xfId="5753" hidden="1" xr:uid="{00000000-0005-0000-0000-00009A160000}"/>
    <cellStyle name="Currency [0] 3773" xfId="5755" hidden="1" xr:uid="{00000000-0005-0000-0000-00009C160000}"/>
    <cellStyle name="Currency [0] 3774" xfId="5683" hidden="1" xr:uid="{00000000-0005-0000-0000-000054160000}"/>
    <cellStyle name="Currency [0] 3775" xfId="5715" hidden="1" xr:uid="{00000000-0005-0000-0000-000074160000}"/>
    <cellStyle name="Currency [0] 3776" xfId="5567" hidden="1" xr:uid="{00000000-0005-0000-0000-0000E0150000}"/>
    <cellStyle name="Currency [0] 3777" xfId="5701" hidden="1" xr:uid="{00000000-0005-0000-0000-000066160000}"/>
    <cellStyle name="Currency [0] 3778" xfId="5698" hidden="1" xr:uid="{00000000-0005-0000-0000-000063160000}"/>
    <cellStyle name="Currency [0] 3779" xfId="5759" hidden="1" xr:uid="{00000000-0005-0000-0000-0000A0160000}"/>
    <cellStyle name="Currency [0] 378" xfId="436" hidden="1" xr:uid="{00000000-0005-0000-0000-0000D5010000}"/>
    <cellStyle name="Currency [0] 3780" xfId="5594" hidden="1" xr:uid="{00000000-0005-0000-0000-0000FB150000}"/>
    <cellStyle name="Currency [0] 3781" xfId="5743" hidden="1" xr:uid="{00000000-0005-0000-0000-000090160000}"/>
    <cellStyle name="Currency [0] 3782" xfId="5763" hidden="1" xr:uid="{00000000-0005-0000-0000-0000A4160000}"/>
    <cellStyle name="Currency [0] 3783" xfId="5765" hidden="1" xr:uid="{00000000-0005-0000-0000-0000A6160000}"/>
    <cellStyle name="Currency [0] 3784" xfId="5702" hidden="1" xr:uid="{00000000-0005-0000-0000-000067160000}"/>
    <cellStyle name="Currency [0] 3785" xfId="5730" hidden="1" xr:uid="{00000000-0005-0000-0000-000083160000}"/>
    <cellStyle name="Currency [0] 3786" xfId="5690" hidden="1" xr:uid="{00000000-0005-0000-0000-00005B160000}"/>
    <cellStyle name="Currency [0] 3787" xfId="5719" hidden="1" xr:uid="{00000000-0005-0000-0000-000078160000}"/>
    <cellStyle name="Currency [0] 3788" xfId="5716" hidden="1" xr:uid="{00000000-0005-0000-0000-000075160000}"/>
    <cellStyle name="Currency [0] 3789" xfId="5769" hidden="1" xr:uid="{00000000-0005-0000-0000-0000AA160000}"/>
    <cellStyle name="Currency [0] 379" xfId="196" hidden="1" xr:uid="{00000000-0005-0000-0000-0000E5000000}"/>
    <cellStyle name="Currency [0] 3790" xfId="5597" hidden="1" xr:uid="{00000000-0005-0000-0000-0000FE150000}"/>
    <cellStyle name="Currency [0] 3791" xfId="5756" hidden="1" xr:uid="{00000000-0005-0000-0000-00009D160000}"/>
    <cellStyle name="Currency [0] 3792" xfId="5773" hidden="1" xr:uid="{00000000-0005-0000-0000-0000AE160000}"/>
    <cellStyle name="Currency [0] 3793" xfId="5775" hidden="1" xr:uid="{00000000-0005-0000-0000-0000B0160000}"/>
    <cellStyle name="Currency [0] 3794" xfId="5656" hidden="1" xr:uid="{00000000-0005-0000-0000-000039160000}"/>
    <cellStyle name="Currency [0] 3795" xfId="5692" hidden="1" xr:uid="{00000000-0005-0000-0000-00005D160000}"/>
    <cellStyle name="Currency [0] 3796" xfId="5761" hidden="1" xr:uid="{00000000-0005-0000-0000-0000A2160000}"/>
    <cellStyle name="Currency [0] 3797" xfId="5749" hidden="1" xr:uid="{00000000-0005-0000-0000-000096160000}"/>
    <cellStyle name="Currency [0] 3798" xfId="5766" hidden="1" xr:uid="{00000000-0005-0000-0000-0000A7160000}"/>
    <cellStyle name="Currency [0] 3799" xfId="5777" hidden="1" xr:uid="{00000000-0005-0000-0000-0000B2160000}"/>
    <cellStyle name="Currency [0] 38" xfId="91" hidden="1" xr:uid="{00000000-0005-0000-0000-00007B000000}"/>
    <cellStyle name="Currency [0] 380" xfId="456" hidden="1" xr:uid="{00000000-0005-0000-0000-0000E9010000}"/>
    <cellStyle name="Currency [0] 3800" xfId="5625" hidden="1" xr:uid="{00000000-0005-0000-0000-00001A160000}"/>
    <cellStyle name="Currency [0] 3801" xfId="5689" hidden="1" xr:uid="{00000000-0005-0000-0000-00005A160000}"/>
    <cellStyle name="Currency [0] 3802" xfId="5781" hidden="1" xr:uid="{00000000-0005-0000-0000-0000B6160000}"/>
    <cellStyle name="Currency [0] 3803" xfId="5783" hidden="1" xr:uid="{00000000-0005-0000-0000-0000B8160000}"/>
    <cellStyle name="Currency [0] 3804" xfId="5738" hidden="1" xr:uid="{00000000-0005-0000-0000-00008B160000}"/>
    <cellStyle name="Currency [0] 3805" xfId="5750" hidden="1" xr:uid="{00000000-0005-0000-0000-000097160000}"/>
    <cellStyle name="Currency [0] 3806" xfId="5778" hidden="1" xr:uid="{00000000-0005-0000-0000-0000B3160000}"/>
    <cellStyle name="Currency [0] 3807" xfId="5751" hidden="1" xr:uid="{00000000-0005-0000-0000-000098160000}"/>
    <cellStyle name="Currency [0] 3808" xfId="5784" hidden="1" xr:uid="{00000000-0005-0000-0000-0000B9160000}"/>
    <cellStyle name="Currency [0] 3809" xfId="5786" hidden="1" xr:uid="{00000000-0005-0000-0000-0000BB160000}"/>
    <cellStyle name="Currency [0] 381" xfId="202" hidden="1" xr:uid="{00000000-0005-0000-0000-0000EB000000}"/>
    <cellStyle name="Currency [0] 3810" xfId="5779" hidden="1" xr:uid="{00000000-0005-0000-0000-0000B4160000}"/>
    <cellStyle name="Currency [0] 3811" xfId="5725" hidden="1" xr:uid="{00000000-0005-0000-0000-00007E160000}"/>
    <cellStyle name="Currency [0] 3812" xfId="5789" hidden="1" xr:uid="{00000000-0005-0000-0000-0000BE160000}"/>
    <cellStyle name="Currency [0] 3813" xfId="5791" hidden="1" xr:uid="{00000000-0005-0000-0000-0000C0160000}"/>
    <cellStyle name="Currency [0] 3814" xfId="5508" hidden="1" xr:uid="{00000000-0005-0000-0000-0000A5150000}"/>
    <cellStyle name="Currency [0] 3815" xfId="5530" hidden="1" xr:uid="{00000000-0005-0000-0000-0000BB150000}"/>
    <cellStyle name="Currency [0] 3816" xfId="5795" hidden="1" xr:uid="{00000000-0005-0000-0000-0000C4160000}"/>
    <cellStyle name="Currency [0] 3817" xfId="5802" hidden="1" xr:uid="{00000000-0005-0000-0000-0000CB160000}"/>
    <cellStyle name="Currency [0] 3818" xfId="5804" hidden="1" xr:uid="{00000000-0005-0000-0000-0000CD160000}"/>
    <cellStyle name="Currency [0] 3819" xfId="5495" hidden="1" xr:uid="{00000000-0005-0000-0000-000098150000}"/>
    <cellStyle name="Currency [0] 382" xfId="451" hidden="1" xr:uid="{00000000-0005-0000-0000-0000E4010000}"/>
    <cellStyle name="Currency [0] 3820" xfId="5798" hidden="1" xr:uid="{00000000-0005-0000-0000-0000C7160000}"/>
    <cellStyle name="Currency [0] 3821" xfId="5807" hidden="1" xr:uid="{00000000-0005-0000-0000-0000D0160000}"/>
    <cellStyle name="Currency [0] 3822" xfId="5809" hidden="1" xr:uid="{00000000-0005-0000-0000-0000D2160000}"/>
    <cellStyle name="Currency [0] 3823" xfId="5797" hidden="1" xr:uid="{00000000-0005-0000-0000-0000C6160000}"/>
    <cellStyle name="Currency [0] 3824" xfId="5507" hidden="1" xr:uid="{00000000-0005-0000-0000-0000A4150000}"/>
    <cellStyle name="Currency [0] 3825" xfId="5820" hidden="1" xr:uid="{00000000-0005-0000-0000-0000DD160000}"/>
    <cellStyle name="Currency [0] 3826" xfId="5829" hidden="1" xr:uid="{00000000-0005-0000-0000-0000E6160000}"/>
    <cellStyle name="Currency [0] 3827" xfId="5840" hidden="1" xr:uid="{00000000-0005-0000-0000-0000F1160000}"/>
    <cellStyle name="Currency [0] 3828" xfId="5846" hidden="1" xr:uid="{00000000-0005-0000-0000-0000F7160000}"/>
    <cellStyle name="Currency [0] 3829" xfId="5818" hidden="1" xr:uid="{00000000-0005-0000-0000-0000DB160000}"/>
    <cellStyle name="Currency [0] 383" xfId="472" hidden="1" xr:uid="{00000000-0005-0000-0000-0000F9010000}"/>
    <cellStyle name="Currency [0] 3830" xfId="5836" hidden="1" xr:uid="{00000000-0005-0000-0000-0000ED160000}"/>
    <cellStyle name="Currency [0] 3831" xfId="5858" hidden="1" xr:uid="{00000000-0005-0000-0000-000003170000}"/>
    <cellStyle name="Currency [0] 3832" xfId="5860" hidden="1" xr:uid="{00000000-0005-0000-0000-000005170000}"/>
    <cellStyle name="Currency [0] 3833" xfId="5792" hidden="1" xr:uid="{00000000-0005-0000-0000-0000C1160000}"/>
    <cellStyle name="Currency [0] 3834" xfId="5503" hidden="1" xr:uid="{00000000-0005-0000-0000-0000A0150000}"/>
    <cellStyle name="Currency [0] 3835" xfId="5832" hidden="1" xr:uid="{00000000-0005-0000-0000-0000E9160000}"/>
    <cellStyle name="Currency [0] 3836" xfId="5499" hidden="1" xr:uid="{00000000-0005-0000-0000-00009C150000}"/>
    <cellStyle name="Currency [0] 3837" xfId="5821" hidden="1" xr:uid="{00000000-0005-0000-0000-0000DE160000}"/>
    <cellStyle name="Currency [0] 3838" xfId="5865" hidden="1" xr:uid="{00000000-0005-0000-0000-00000A170000}"/>
    <cellStyle name="Currency [0] 3839" xfId="5833" hidden="1" xr:uid="{00000000-0005-0000-0000-0000EA160000}"/>
    <cellStyle name="Currency [0] 384" xfId="457" hidden="1" xr:uid="{00000000-0005-0000-0000-0000EA010000}"/>
    <cellStyle name="Currency [0] 3840" xfId="5841" hidden="1" xr:uid="{00000000-0005-0000-0000-0000F2160000}"/>
    <cellStyle name="Currency [0] 3841" xfId="5877" hidden="1" xr:uid="{00000000-0005-0000-0000-000016170000}"/>
    <cellStyle name="Currency [0] 3842" xfId="5879" hidden="1" xr:uid="{00000000-0005-0000-0000-000018170000}"/>
    <cellStyle name="Currency [0] 3843" xfId="5835" hidden="1" xr:uid="{00000000-0005-0000-0000-0000EC160000}"/>
    <cellStyle name="Currency [0] 3844" xfId="5848" hidden="1" xr:uid="{00000000-0005-0000-0000-0000F9160000}"/>
    <cellStyle name="Currency [0] 3845" xfId="5853" hidden="1" xr:uid="{00000000-0005-0000-0000-0000FE160000}"/>
    <cellStyle name="Currency [0] 3846" xfId="5847" hidden="1" xr:uid="{00000000-0005-0000-0000-0000F8160000}"/>
    <cellStyle name="Currency [0] 3847" xfId="5895" hidden="1" xr:uid="{00000000-0005-0000-0000-000028170000}"/>
    <cellStyle name="Currency [0] 3848" xfId="5903" hidden="1" xr:uid="{00000000-0005-0000-0000-000030170000}"/>
    <cellStyle name="Currency [0] 3849" xfId="5831" hidden="1" xr:uid="{00000000-0005-0000-0000-0000E8160000}"/>
    <cellStyle name="Currency [0] 385" xfId="461" hidden="1" xr:uid="{00000000-0005-0000-0000-0000EE010000}"/>
    <cellStyle name="Currency [0] 3850" xfId="5889" hidden="1" xr:uid="{00000000-0005-0000-0000-000022170000}"/>
    <cellStyle name="Currency [0] 3851" xfId="5912" hidden="1" xr:uid="{00000000-0005-0000-0000-000039170000}"/>
    <cellStyle name="Currency [0] 3852" xfId="5914" hidden="1" xr:uid="{00000000-0005-0000-0000-00003B170000}"/>
    <cellStyle name="Currency [0] 3853" xfId="5814" hidden="1" xr:uid="{00000000-0005-0000-0000-0000D7160000}"/>
    <cellStyle name="Currency [0] 3854" xfId="5824" hidden="1" xr:uid="{00000000-0005-0000-0000-0000E1160000}"/>
    <cellStyle name="Currency [0] 3855" xfId="5886" hidden="1" xr:uid="{00000000-0005-0000-0000-00001F170000}"/>
    <cellStyle name="Currency [0] 3856" xfId="5851" hidden="1" xr:uid="{00000000-0005-0000-0000-0000FC160000}"/>
    <cellStyle name="Currency [0] 3857" xfId="5800" hidden="1" xr:uid="{00000000-0005-0000-0000-0000C9160000}"/>
    <cellStyle name="Currency [0] 3858" xfId="5922" hidden="1" xr:uid="{00000000-0005-0000-0000-000043170000}"/>
    <cellStyle name="Currency [0] 3859" xfId="5887" hidden="1" xr:uid="{00000000-0005-0000-0000-000020170000}"/>
    <cellStyle name="Currency [0] 386" xfId="477" hidden="1" xr:uid="{00000000-0005-0000-0000-0000FE010000}"/>
    <cellStyle name="Currency [0] 3860" xfId="5898" hidden="1" xr:uid="{00000000-0005-0000-0000-00002B170000}"/>
    <cellStyle name="Currency [0] 3861" xfId="5930" hidden="1" xr:uid="{00000000-0005-0000-0000-00004B170000}"/>
    <cellStyle name="Currency [0] 3862" xfId="5932" hidden="1" xr:uid="{00000000-0005-0000-0000-00004D170000}"/>
    <cellStyle name="Currency [0] 3863" xfId="5884" hidden="1" xr:uid="{00000000-0005-0000-0000-00001D170000}"/>
    <cellStyle name="Currency [0] 3864" xfId="5883" hidden="1" xr:uid="{00000000-0005-0000-0000-00001C170000}"/>
    <cellStyle name="Currency [0] 3865" xfId="5873" hidden="1" xr:uid="{00000000-0005-0000-0000-000012170000}"/>
    <cellStyle name="Currency [0] 3866" xfId="5869" hidden="1" xr:uid="{00000000-0005-0000-0000-00000E170000}"/>
    <cellStyle name="Currency [0] 3867" xfId="5871" hidden="1" xr:uid="{00000000-0005-0000-0000-000010170000}"/>
    <cellStyle name="Currency [0] 3868" xfId="5939" hidden="1" xr:uid="{00000000-0005-0000-0000-000054170000}"/>
    <cellStyle name="Currency [0] 3869" xfId="5501" hidden="1" xr:uid="{00000000-0005-0000-0000-00009E150000}"/>
    <cellStyle name="Currency [0] 387" xfId="478" hidden="1" xr:uid="{00000000-0005-0000-0000-0000FF010000}"/>
    <cellStyle name="Currency [0] 3870" xfId="5917" hidden="1" xr:uid="{00000000-0005-0000-0000-00003E170000}"/>
    <cellStyle name="Currency [0] 3871" xfId="5945" hidden="1" xr:uid="{00000000-0005-0000-0000-00005A170000}"/>
    <cellStyle name="Currency [0] 3872" xfId="5947" hidden="1" xr:uid="{00000000-0005-0000-0000-00005C170000}"/>
    <cellStyle name="Currency [0] 3873" xfId="5822" hidden="1" xr:uid="{00000000-0005-0000-0000-0000DF160000}"/>
    <cellStyle name="Currency [0] 3874" xfId="5896" hidden="1" xr:uid="{00000000-0005-0000-0000-000029170000}"/>
    <cellStyle name="Currency [0] 3875" xfId="5852" hidden="1" xr:uid="{00000000-0005-0000-0000-0000FD160000}"/>
    <cellStyle name="Currency [0] 3876" xfId="5888" hidden="1" xr:uid="{00000000-0005-0000-0000-000021170000}"/>
    <cellStyle name="Currency [0] 3877" xfId="5892" hidden="1" xr:uid="{00000000-0005-0000-0000-000025170000}"/>
    <cellStyle name="Currency [0] 3878" xfId="5953" hidden="1" xr:uid="{00000000-0005-0000-0000-000062170000}"/>
    <cellStyle name="Currency [0] 3879" xfId="5536" hidden="1" xr:uid="{00000000-0005-0000-0000-0000C1150000}"/>
    <cellStyle name="Currency [0] 388" xfId="458" hidden="1" xr:uid="{00000000-0005-0000-0000-0000EB010000}"/>
    <cellStyle name="Currency [0] 3880" xfId="5935" hidden="1" xr:uid="{00000000-0005-0000-0000-000050170000}"/>
    <cellStyle name="Currency [0] 3881" xfId="5958" hidden="1" xr:uid="{00000000-0005-0000-0000-000067170000}"/>
    <cellStyle name="Currency [0] 3882" xfId="5960" hidden="1" xr:uid="{00000000-0005-0000-0000-000069170000}"/>
    <cellStyle name="Currency [0] 3883" xfId="5816" hidden="1" xr:uid="{00000000-0005-0000-0000-0000D9160000}"/>
    <cellStyle name="Currency [0] 3884" xfId="5915" hidden="1" xr:uid="{00000000-0005-0000-0000-00003C170000}"/>
    <cellStyle name="Currency [0] 3885" xfId="5882" hidden="1" xr:uid="{00000000-0005-0000-0000-00001B170000}"/>
    <cellStyle name="Currency [0] 3886" xfId="5900" hidden="1" xr:uid="{00000000-0005-0000-0000-00002D170000}"/>
    <cellStyle name="Currency [0] 3887" xfId="5897" hidden="1" xr:uid="{00000000-0005-0000-0000-00002A170000}"/>
    <cellStyle name="Currency [0] 3888" xfId="5964" hidden="1" xr:uid="{00000000-0005-0000-0000-00006D170000}"/>
    <cellStyle name="Currency [0] 3889" xfId="5849" hidden="1" xr:uid="{00000000-0005-0000-0000-0000FA160000}"/>
    <cellStyle name="Currency [0] 389" xfId="465" hidden="1" xr:uid="{00000000-0005-0000-0000-0000F2010000}"/>
    <cellStyle name="Currency [0] 3890" xfId="5949" hidden="1" xr:uid="{00000000-0005-0000-0000-00005E170000}"/>
    <cellStyle name="Currency [0] 3891" xfId="5971" hidden="1" xr:uid="{00000000-0005-0000-0000-000074170000}"/>
    <cellStyle name="Currency [0] 3892" xfId="5973" hidden="1" xr:uid="{00000000-0005-0000-0000-000076170000}"/>
    <cellStyle name="Currency [0] 3893" xfId="5901" hidden="1" xr:uid="{00000000-0005-0000-0000-00002E170000}"/>
    <cellStyle name="Currency [0] 3894" xfId="5933" hidden="1" xr:uid="{00000000-0005-0000-0000-00004E170000}"/>
    <cellStyle name="Currency [0] 3895" xfId="5581" hidden="1" xr:uid="{00000000-0005-0000-0000-0000EE150000}"/>
    <cellStyle name="Currency [0] 3896" xfId="5919" hidden="1" xr:uid="{00000000-0005-0000-0000-000040170000}"/>
    <cellStyle name="Currency [0] 3897" xfId="5916" hidden="1" xr:uid="{00000000-0005-0000-0000-00003D170000}"/>
    <cellStyle name="Currency [0] 3898" xfId="5977" hidden="1" xr:uid="{00000000-0005-0000-0000-00007A170000}"/>
    <cellStyle name="Currency [0] 3899" xfId="5812" hidden="1" xr:uid="{00000000-0005-0000-0000-0000D5160000}"/>
    <cellStyle name="Currency [0] 39" xfId="93" hidden="1" xr:uid="{00000000-0005-0000-0000-00007D000000}"/>
    <cellStyle name="Currency [0] 390" xfId="469" hidden="1" xr:uid="{00000000-0005-0000-0000-0000F6010000}"/>
    <cellStyle name="Currency [0] 3900" xfId="5961" hidden="1" xr:uid="{00000000-0005-0000-0000-00006A170000}"/>
    <cellStyle name="Currency [0] 3901" xfId="5981" hidden="1" xr:uid="{00000000-0005-0000-0000-00007E170000}"/>
    <cellStyle name="Currency [0] 3902" xfId="5983" hidden="1" xr:uid="{00000000-0005-0000-0000-000080170000}"/>
    <cellStyle name="Currency [0] 3903" xfId="5920" hidden="1" xr:uid="{00000000-0005-0000-0000-000041170000}"/>
    <cellStyle name="Currency [0] 3904" xfId="5948" hidden="1" xr:uid="{00000000-0005-0000-0000-00005D170000}"/>
    <cellStyle name="Currency [0] 3905" xfId="5908" hidden="1" xr:uid="{00000000-0005-0000-0000-000035170000}"/>
    <cellStyle name="Currency [0] 3906" xfId="5937" hidden="1" xr:uid="{00000000-0005-0000-0000-000052170000}"/>
    <cellStyle name="Currency [0] 3907" xfId="5934" hidden="1" xr:uid="{00000000-0005-0000-0000-00004F170000}"/>
    <cellStyle name="Currency [0] 3908" xfId="5987" hidden="1" xr:uid="{00000000-0005-0000-0000-000084170000}"/>
    <cellStyle name="Currency [0] 3909" xfId="5815" hidden="1" xr:uid="{00000000-0005-0000-0000-0000D8160000}"/>
    <cellStyle name="Currency [0] 391" xfId="464" hidden="1" xr:uid="{00000000-0005-0000-0000-0000F1010000}"/>
    <cellStyle name="Currency [0] 3910" xfId="5974" hidden="1" xr:uid="{00000000-0005-0000-0000-000077170000}"/>
    <cellStyle name="Currency [0] 3911" xfId="5991" hidden="1" xr:uid="{00000000-0005-0000-0000-000088170000}"/>
    <cellStyle name="Currency [0] 3912" xfId="5993" hidden="1" xr:uid="{00000000-0005-0000-0000-00008A170000}"/>
    <cellStyle name="Currency [0] 3913" xfId="5874" hidden="1" xr:uid="{00000000-0005-0000-0000-000013170000}"/>
    <cellStyle name="Currency [0] 3914" xfId="5910" hidden="1" xr:uid="{00000000-0005-0000-0000-000037170000}"/>
    <cellStyle name="Currency [0] 3915" xfId="5979" hidden="1" xr:uid="{00000000-0005-0000-0000-00007C170000}"/>
    <cellStyle name="Currency [0] 3916" xfId="5967" hidden="1" xr:uid="{00000000-0005-0000-0000-000070170000}"/>
    <cellStyle name="Currency [0] 3917" xfId="5984" hidden="1" xr:uid="{00000000-0005-0000-0000-000081170000}"/>
    <cellStyle name="Currency [0] 3918" xfId="5995" hidden="1" xr:uid="{00000000-0005-0000-0000-00008C170000}"/>
    <cellStyle name="Currency [0] 3919" xfId="5843" hidden="1" xr:uid="{00000000-0005-0000-0000-0000F4160000}"/>
    <cellStyle name="Currency [0] 392" xfId="487" hidden="1" xr:uid="{00000000-0005-0000-0000-000008020000}"/>
    <cellStyle name="Currency [0] 3920" xfId="5907" hidden="1" xr:uid="{00000000-0005-0000-0000-000034170000}"/>
    <cellStyle name="Currency [0] 3921" xfId="5999" hidden="1" xr:uid="{00000000-0005-0000-0000-000090170000}"/>
    <cellStyle name="Currency [0] 3922" xfId="6001" hidden="1" xr:uid="{00000000-0005-0000-0000-000092170000}"/>
    <cellStyle name="Currency [0] 3923" xfId="5956" hidden="1" xr:uid="{00000000-0005-0000-0000-000065170000}"/>
    <cellStyle name="Currency [0] 3924" xfId="5968" hidden="1" xr:uid="{00000000-0005-0000-0000-000071170000}"/>
    <cellStyle name="Currency [0] 3925" xfId="5996" hidden="1" xr:uid="{00000000-0005-0000-0000-00008D170000}"/>
    <cellStyle name="Currency [0] 3926" xfId="5969" hidden="1" xr:uid="{00000000-0005-0000-0000-000072170000}"/>
    <cellStyle name="Currency [0] 3927" xfId="6002" hidden="1" xr:uid="{00000000-0005-0000-0000-000093170000}"/>
    <cellStyle name="Currency [0] 3928" xfId="6004" hidden="1" xr:uid="{00000000-0005-0000-0000-000095170000}"/>
    <cellStyle name="Currency [0] 3929" xfId="5997" hidden="1" xr:uid="{00000000-0005-0000-0000-00008E170000}"/>
    <cellStyle name="Currency [0] 393" xfId="493" hidden="1" xr:uid="{00000000-0005-0000-0000-00000E020000}"/>
    <cellStyle name="Currency [0] 3930" xfId="5943" hidden="1" xr:uid="{00000000-0005-0000-0000-000058170000}"/>
    <cellStyle name="Currency [0] 3931" xfId="6006" hidden="1" xr:uid="{00000000-0005-0000-0000-000097170000}"/>
    <cellStyle name="Currency [0] 3932" xfId="6008" hidden="1" xr:uid="{00000000-0005-0000-0000-000099170000}"/>
    <cellStyle name="Currency [0] 3933" xfId="5520" hidden="1" xr:uid="{00000000-0005-0000-0000-0000B1150000}"/>
    <cellStyle name="Currency [0] 3934" xfId="5498" hidden="1" xr:uid="{00000000-0005-0000-0000-00009B150000}"/>
    <cellStyle name="Currency [0] 3935" xfId="6014" hidden="1" xr:uid="{00000000-0005-0000-0000-00009F170000}"/>
    <cellStyle name="Currency [0] 3936" xfId="6020" hidden="1" xr:uid="{00000000-0005-0000-0000-0000A5170000}"/>
    <cellStyle name="Currency [0] 3937" xfId="6022" hidden="1" xr:uid="{00000000-0005-0000-0000-0000A7170000}"/>
    <cellStyle name="Currency [0] 3938" xfId="5515" hidden="1" xr:uid="{00000000-0005-0000-0000-0000AC150000}"/>
    <cellStyle name="Currency [0] 3939" xfId="6016" hidden="1" xr:uid="{00000000-0005-0000-0000-0000A1170000}"/>
    <cellStyle name="Currency [0] 394" xfId="455" hidden="1" xr:uid="{00000000-0005-0000-0000-0000E8010000}"/>
    <cellStyle name="Currency [0] 3940" xfId="6024" hidden="1" xr:uid="{00000000-0005-0000-0000-0000A9170000}"/>
    <cellStyle name="Currency [0] 3941" xfId="6026" hidden="1" xr:uid="{00000000-0005-0000-0000-0000AB170000}"/>
    <cellStyle name="Currency [0] 3942" xfId="6015" hidden="1" xr:uid="{00000000-0005-0000-0000-0000A0170000}"/>
    <cellStyle name="Currency [0] 3943" xfId="5521" hidden="1" xr:uid="{00000000-0005-0000-0000-0000B2150000}"/>
    <cellStyle name="Currency [0] 3944" xfId="6037" hidden="1" xr:uid="{00000000-0005-0000-0000-0000B6170000}"/>
    <cellStyle name="Currency [0] 3945" xfId="6046" hidden="1" xr:uid="{00000000-0005-0000-0000-0000BF170000}"/>
    <cellStyle name="Currency [0] 3946" xfId="6057" hidden="1" xr:uid="{00000000-0005-0000-0000-0000CA170000}"/>
    <cellStyle name="Currency [0] 3947" xfId="6063" hidden="1" xr:uid="{00000000-0005-0000-0000-0000D0170000}"/>
    <cellStyle name="Currency [0] 3948" xfId="6035" hidden="1" xr:uid="{00000000-0005-0000-0000-0000B4170000}"/>
    <cellStyle name="Currency [0] 3949" xfId="6053" hidden="1" xr:uid="{00000000-0005-0000-0000-0000C6170000}"/>
    <cellStyle name="Currency [0] 395" xfId="485" hidden="1" xr:uid="{00000000-0005-0000-0000-000006020000}"/>
    <cellStyle name="Currency [0] 3950" xfId="6075" hidden="1" xr:uid="{00000000-0005-0000-0000-0000DC170000}"/>
    <cellStyle name="Currency [0] 3951" xfId="6077" hidden="1" xr:uid="{00000000-0005-0000-0000-0000DE170000}"/>
    <cellStyle name="Currency [0] 3952" xfId="6011" hidden="1" xr:uid="{00000000-0005-0000-0000-00009C170000}"/>
    <cellStyle name="Currency [0] 3953" xfId="5525" hidden="1" xr:uid="{00000000-0005-0000-0000-0000B6150000}"/>
    <cellStyle name="Currency [0] 3954" xfId="6049" hidden="1" xr:uid="{00000000-0005-0000-0000-0000C2170000}"/>
    <cellStyle name="Currency [0] 3955" xfId="5541" hidden="1" xr:uid="{00000000-0005-0000-0000-0000C6150000}"/>
    <cellStyle name="Currency [0] 3956" xfId="6038" hidden="1" xr:uid="{00000000-0005-0000-0000-0000B7170000}"/>
    <cellStyle name="Currency [0] 3957" xfId="6082" hidden="1" xr:uid="{00000000-0005-0000-0000-0000E3170000}"/>
    <cellStyle name="Currency [0] 3958" xfId="6050" hidden="1" xr:uid="{00000000-0005-0000-0000-0000C3170000}"/>
    <cellStyle name="Currency [0] 3959" xfId="6058" hidden="1" xr:uid="{00000000-0005-0000-0000-0000CB170000}"/>
    <cellStyle name="Currency [0] 396" xfId="497" hidden="1" xr:uid="{00000000-0005-0000-0000-000012020000}"/>
    <cellStyle name="Currency [0] 3960" xfId="6094" hidden="1" xr:uid="{00000000-0005-0000-0000-0000EF170000}"/>
    <cellStyle name="Currency [0] 3961" xfId="6096" hidden="1" xr:uid="{00000000-0005-0000-0000-0000F1170000}"/>
    <cellStyle name="Currency [0] 3962" xfId="6052" hidden="1" xr:uid="{00000000-0005-0000-0000-0000C5170000}"/>
    <cellStyle name="Currency [0] 3963" xfId="6065" hidden="1" xr:uid="{00000000-0005-0000-0000-0000D2170000}"/>
    <cellStyle name="Currency [0] 3964" xfId="6070" hidden="1" xr:uid="{00000000-0005-0000-0000-0000D7170000}"/>
    <cellStyle name="Currency [0] 3965" xfId="6064" hidden="1" xr:uid="{00000000-0005-0000-0000-0000D1170000}"/>
    <cellStyle name="Currency [0] 3966" xfId="6112" hidden="1" xr:uid="{00000000-0005-0000-0000-000001180000}"/>
    <cellStyle name="Currency [0] 3967" xfId="6120" hidden="1" xr:uid="{00000000-0005-0000-0000-000009180000}"/>
    <cellStyle name="Currency [0] 3968" xfId="6048" hidden="1" xr:uid="{00000000-0005-0000-0000-0000C1170000}"/>
    <cellStyle name="Currency [0] 3969" xfId="6106" hidden="1" xr:uid="{00000000-0005-0000-0000-0000FB170000}"/>
    <cellStyle name="Currency [0] 397" xfId="498" hidden="1" xr:uid="{00000000-0005-0000-0000-000013020000}"/>
    <cellStyle name="Currency [0] 3970" xfId="6129" hidden="1" xr:uid="{00000000-0005-0000-0000-000012180000}"/>
    <cellStyle name="Currency [0] 3971" xfId="6131" hidden="1" xr:uid="{00000000-0005-0000-0000-000014180000}"/>
    <cellStyle name="Currency [0] 3972" xfId="6031" hidden="1" xr:uid="{00000000-0005-0000-0000-0000B0170000}"/>
    <cellStyle name="Currency [0] 3973" xfId="6041" hidden="1" xr:uid="{00000000-0005-0000-0000-0000BA170000}"/>
    <cellStyle name="Currency [0] 3974" xfId="6103" hidden="1" xr:uid="{00000000-0005-0000-0000-0000F8170000}"/>
    <cellStyle name="Currency [0] 3975" xfId="6068" hidden="1" xr:uid="{00000000-0005-0000-0000-0000D5170000}"/>
    <cellStyle name="Currency [0] 3976" xfId="6018" hidden="1" xr:uid="{00000000-0005-0000-0000-0000A3170000}"/>
    <cellStyle name="Currency [0] 3977" xfId="6139" hidden="1" xr:uid="{00000000-0005-0000-0000-00001C180000}"/>
    <cellStyle name="Currency [0] 3978" xfId="6104" hidden="1" xr:uid="{00000000-0005-0000-0000-0000F9170000}"/>
    <cellStyle name="Currency [0] 3979" xfId="6115" hidden="1" xr:uid="{00000000-0005-0000-0000-000004180000}"/>
    <cellStyle name="Currency [0] 398" xfId="446" hidden="1" xr:uid="{00000000-0005-0000-0000-0000DF010000}"/>
    <cellStyle name="Currency [0] 3980" xfId="6147" hidden="1" xr:uid="{00000000-0005-0000-0000-000024180000}"/>
    <cellStyle name="Currency [0] 3981" xfId="6149" hidden="1" xr:uid="{00000000-0005-0000-0000-000026180000}"/>
    <cellStyle name="Currency [0] 3982" xfId="6101" hidden="1" xr:uid="{00000000-0005-0000-0000-0000F6170000}"/>
    <cellStyle name="Currency [0] 3983" xfId="6100" hidden="1" xr:uid="{00000000-0005-0000-0000-0000F5170000}"/>
    <cellStyle name="Currency [0] 3984" xfId="6090" hidden="1" xr:uid="{00000000-0005-0000-0000-0000EB170000}"/>
    <cellStyle name="Currency [0] 3985" xfId="6086" hidden="1" xr:uid="{00000000-0005-0000-0000-0000E7170000}"/>
    <cellStyle name="Currency [0] 3986" xfId="6088" hidden="1" xr:uid="{00000000-0005-0000-0000-0000E9170000}"/>
    <cellStyle name="Currency [0] 3987" xfId="6156" hidden="1" xr:uid="{00000000-0005-0000-0000-00002D180000}"/>
    <cellStyle name="Currency [0] 3988" xfId="5527" hidden="1" xr:uid="{00000000-0005-0000-0000-0000B8150000}"/>
    <cellStyle name="Currency [0] 3989" xfId="6134" hidden="1" xr:uid="{00000000-0005-0000-0000-000017180000}"/>
    <cellStyle name="Currency [0] 399" xfId="453" hidden="1" xr:uid="{00000000-0005-0000-0000-0000E6010000}"/>
    <cellStyle name="Currency [0] 3990" xfId="6162" hidden="1" xr:uid="{00000000-0005-0000-0000-000033180000}"/>
    <cellStyle name="Currency [0] 3991" xfId="6164" hidden="1" xr:uid="{00000000-0005-0000-0000-000035180000}"/>
    <cellStyle name="Currency [0] 3992" xfId="6039" hidden="1" xr:uid="{00000000-0005-0000-0000-0000B8170000}"/>
    <cellStyle name="Currency [0] 3993" xfId="6113" hidden="1" xr:uid="{00000000-0005-0000-0000-000002180000}"/>
    <cellStyle name="Currency [0] 3994" xfId="6069" hidden="1" xr:uid="{00000000-0005-0000-0000-0000D6170000}"/>
    <cellStyle name="Currency [0] 3995" xfId="6105" hidden="1" xr:uid="{00000000-0005-0000-0000-0000FA170000}"/>
    <cellStyle name="Currency [0] 3996" xfId="6109" hidden="1" xr:uid="{00000000-0005-0000-0000-0000FE170000}"/>
    <cellStyle name="Currency [0] 3997" xfId="6170" hidden="1" xr:uid="{00000000-0005-0000-0000-00003B180000}"/>
    <cellStyle name="Currency [0] 3998" xfId="5514" hidden="1" xr:uid="{00000000-0005-0000-0000-0000AB150000}"/>
    <cellStyle name="Currency [0] 3999" xfId="6152" hidden="1" xr:uid="{00000000-0005-0000-0000-000029180000}"/>
    <cellStyle name="Currency [0] 4" xfId="69" hidden="1" xr:uid="{00000000-0005-0000-0000-000065000000}"/>
    <cellStyle name="Currency [0] 40" xfId="95" hidden="1" xr:uid="{00000000-0005-0000-0000-00007F000000}"/>
    <cellStyle name="Currency [0] 400" xfId="482" hidden="1" xr:uid="{00000000-0005-0000-0000-000003020000}"/>
    <cellStyle name="Currency [0] 4000" xfId="6175" hidden="1" xr:uid="{00000000-0005-0000-0000-000040180000}"/>
    <cellStyle name="Currency [0] 4001" xfId="6177" hidden="1" xr:uid="{00000000-0005-0000-0000-000042180000}"/>
    <cellStyle name="Currency [0] 4002" xfId="6033" hidden="1" xr:uid="{00000000-0005-0000-0000-0000B2170000}"/>
    <cellStyle name="Currency [0] 4003" xfId="6132" hidden="1" xr:uid="{00000000-0005-0000-0000-000015180000}"/>
    <cellStyle name="Currency [0] 4004" xfId="6099" hidden="1" xr:uid="{00000000-0005-0000-0000-0000F4170000}"/>
    <cellStyle name="Currency [0] 4005" xfId="6117" hidden="1" xr:uid="{00000000-0005-0000-0000-000006180000}"/>
    <cellStyle name="Currency [0] 4006" xfId="6114" hidden="1" xr:uid="{00000000-0005-0000-0000-000003180000}"/>
    <cellStyle name="Currency [0] 4007" xfId="6181" hidden="1" xr:uid="{00000000-0005-0000-0000-000046180000}"/>
    <cellStyle name="Currency [0] 4008" xfId="6066" hidden="1" xr:uid="{00000000-0005-0000-0000-0000D3170000}"/>
    <cellStyle name="Currency [0] 4009" xfId="6166" hidden="1" xr:uid="{00000000-0005-0000-0000-000037180000}"/>
    <cellStyle name="Currency [0] 401" xfId="467" hidden="1" xr:uid="{00000000-0005-0000-0000-0000F4010000}"/>
    <cellStyle name="Currency [0] 4010" xfId="6188" hidden="1" xr:uid="{00000000-0005-0000-0000-00004D180000}"/>
    <cellStyle name="Currency [0] 4011" xfId="6190" hidden="1" xr:uid="{00000000-0005-0000-0000-00004F180000}"/>
    <cellStyle name="Currency [0] 4012" xfId="6118" hidden="1" xr:uid="{00000000-0005-0000-0000-000007180000}"/>
    <cellStyle name="Currency [0] 4013" xfId="6150" hidden="1" xr:uid="{00000000-0005-0000-0000-000027180000}"/>
    <cellStyle name="Currency [0] 4014" xfId="5493" hidden="1" xr:uid="{00000000-0005-0000-0000-000096150000}"/>
    <cellStyle name="Currency [0] 4015" xfId="6136" hidden="1" xr:uid="{00000000-0005-0000-0000-000019180000}"/>
    <cellStyle name="Currency [0] 4016" xfId="6133" hidden="1" xr:uid="{00000000-0005-0000-0000-000016180000}"/>
    <cellStyle name="Currency [0] 4017" xfId="6194" hidden="1" xr:uid="{00000000-0005-0000-0000-000053180000}"/>
    <cellStyle name="Currency [0] 4018" xfId="6029" hidden="1" xr:uid="{00000000-0005-0000-0000-0000AE170000}"/>
    <cellStyle name="Currency [0] 4019" xfId="6178" hidden="1" xr:uid="{00000000-0005-0000-0000-000043180000}"/>
    <cellStyle name="Currency [0] 402" xfId="440" hidden="1" xr:uid="{00000000-0005-0000-0000-0000D9010000}"/>
    <cellStyle name="Currency [0] 4020" xfId="6198" hidden="1" xr:uid="{00000000-0005-0000-0000-000057180000}"/>
    <cellStyle name="Currency [0] 4021" xfId="6200" hidden="1" xr:uid="{00000000-0005-0000-0000-000059180000}"/>
    <cellStyle name="Currency [0] 4022" xfId="6137" hidden="1" xr:uid="{00000000-0005-0000-0000-00001A180000}"/>
    <cellStyle name="Currency [0] 4023" xfId="6165" hidden="1" xr:uid="{00000000-0005-0000-0000-000036180000}"/>
    <cellStyle name="Currency [0] 4024" xfId="6125" hidden="1" xr:uid="{00000000-0005-0000-0000-00000E180000}"/>
    <cellStyle name="Currency [0] 4025" xfId="6154" hidden="1" xr:uid="{00000000-0005-0000-0000-00002B180000}"/>
    <cellStyle name="Currency [0] 4026" xfId="6151" hidden="1" xr:uid="{00000000-0005-0000-0000-000028180000}"/>
    <cellStyle name="Currency [0] 4027" xfId="6204" hidden="1" xr:uid="{00000000-0005-0000-0000-00005D180000}"/>
    <cellStyle name="Currency [0] 4028" xfId="6032" hidden="1" xr:uid="{00000000-0005-0000-0000-0000B1170000}"/>
    <cellStyle name="Currency [0] 4029" xfId="6191" hidden="1" xr:uid="{00000000-0005-0000-0000-000050180000}"/>
    <cellStyle name="Currency [0] 403" xfId="504" hidden="1" xr:uid="{00000000-0005-0000-0000-000019020000}"/>
    <cellStyle name="Currency [0] 4030" xfId="6208" hidden="1" xr:uid="{00000000-0005-0000-0000-000061180000}"/>
    <cellStyle name="Currency [0] 4031" xfId="6210" hidden="1" xr:uid="{00000000-0005-0000-0000-000063180000}"/>
    <cellStyle name="Currency [0] 4032" xfId="6091" hidden="1" xr:uid="{00000000-0005-0000-0000-0000EC170000}"/>
    <cellStyle name="Currency [0] 4033" xfId="6127" hidden="1" xr:uid="{00000000-0005-0000-0000-000010180000}"/>
    <cellStyle name="Currency [0] 4034" xfId="6196" hidden="1" xr:uid="{00000000-0005-0000-0000-000055180000}"/>
    <cellStyle name="Currency [0] 4035" xfId="6184" hidden="1" xr:uid="{00000000-0005-0000-0000-000049180000}"/>
    <cellStyle name="Currency [0] 4036" xfId="6201" hidden="1" xr:uid="{00000000-0005-0000-0000-00005A180000}"/>
    <cellStyle name="Currency [0] 4037" xfId="6212" hidden="1" xr:uid="{00000000-0005-0000-0000-000065180000}"/>
    <cellStyle name="Currency [0] 4038" xfId="6060" hidden="1" xr:uid="{00000000-0005-0000-0000-0000CD170000}"/>
    <cellStyle name="Currency [0] 4039" xfId="6124" hidden="1" xr:uid="{00000000-0005-0000-0000-00000D180000}"/>
    <cellStyle name="Currency [0] 404" xfId="483" hidden="1" xr:uid="{00000000-0005-0000-0000-000004020000}"/>
    <cellStyle name="Currency [0] 4040" xfId="6216" hidden="1" xr:uid="{00000000-0005-0000-0000-000069180000}"/>
    <cellStyle name="Currency [0] 4041" xfId="6218" hidden="1" xr:uid="{00000000-0005-0000-0000-00006B180000}"/>
    <cellStyle name="Currency [0] 4042" xfId="6173" hidden="1" xr:uid="{00000000-0005-0000-0000-00003E180000}"/>
    <cellStyle name="Currency [0] 4043" xfId="6185" hidden="1" xr:uid="{00000000-0005-0000-0000-00004A180000}"/>
    <cellStyle name="Currency [0] 4044" xfId="6213" hidden="1" xr:uid="{00000000-0005-0000-0000-000066180000}"/>
    <cellStyle name="Currency [0] 4045" xfId="6186" hidden="1" xr:uid="{00000000-0005-0000-0000-00004B180000}"/>
    <cellStyle name="Currency [0] 4046" xfId="6219" hidden="1" xr:uid="{00000000-0005-0000-0000-00006C180000}"/>
    <cellStyle name="Currency [0] 4047" xfId="6221" hidden="1" xr:uid="{00000000-0005-0000-0000-00006E180000}"/>
    <cellStyle name="Currency [0] 4048" xfId="6214" hidden="1" xr:uid="{00000000-0005-0000-0000-000067180000}"/>
    <cellStyle name="Currency [0] 4049" xfId="6160" hidden="1" xr:uid="{00000000-0005-0000-0000-000031180000}"/>
    <cellStyle name="Currency [0] 405" xfId="490" hidden="1" xr:uid="{00000000-0005-0000-0000-00000B020000}"/>
    <cellStyle name="Currency [0] 4050" xfId="6223" hidden="1" xr:uid="{00000000-0005-0000-0000-000070180000}"/>
    <cellStyle name="Currency [0] 4051" xfId="6225" hidden="1" xr:uid="{00000000-0005-0000-0000-000072180000}"/>
    <cellStyle name="Currency [0] 4052" xfId="5587" hidden="1" xr:uid="{00000000-0005-0000-0000-0000F4150000}"/>
    <cellStyle name="Currency [0] 4053" xfId="5528" hidden="1" xr:uid="{00000000-0005-0000-0000-0000B9150000}"/>
    <cellStyle name="Currency [0] 4054" xfId="6231" hidden="1" xr:uid="{00000000-0005-0000-0000-000078180000}"/>
    <cellStyle name="Currency [0] 4055" xfId="6237" hidden="1" xr:uid="{00000000-0005-0000-0000-00007E180000}"/>
    <cellStyle name="Currency [0] 4056" xfId="6239" hidden="1" xr:uid="{00000000-0005-0000-0000-000080180000}"/>
    <cellStyle name="Currency [0] 4057" xfId="5518" hidden="1" xr:uid="{00000000-0005-0000-0000-0000AF150000}"/>
    <cellStyle name="Currency [0] 4058" xfId="6233" hidden="1" xr:uid="{00000000-0005-0000-0000-00007A180000}"/>
    <cellStyle name="Currency [0] 4059" xfId="6241" hidden="1" xr:uid="{00000000-0005-0000-0000-000082180000}"/>
    <cellStyle name="Currency [0] 406" xfId="505" hidden="1" xr:uid="{00000000-0005-0000-0000-00001A020000}"/>
    <cellStyle name="Currency [0] 4060" xfId="6243" hidden="1" xr:uid="{00000000-0005-0000-0000-000084180000}"/>
    <cellStyle name="Currency [0] 4061" xfId="6232" hidden="1" xr:uid="{00000000-0005-0000-0000-000079180000}"/>
    <cellStyle name="Currency [0] 4062" xfId="5563" hidden="1" xr:uid="{00000000-0005-0000-0000-0000DC150000}"/>
    <cellStyle name="Currency [0] 4063" xfId="6254" hidden="1" xr:uid="{00000000-0005-0000-0000-00008F180000}"/>
    <cellStyle name="Currency [0] 4064" xfId="6263" hidden="1" xr:uid="{00000000-0005-0000-0000-000098180000}"/>
    <cellStyle name="Currency [0] 4065" xfId="6274" hidden="1" xr:uid="{00000000-0005-0000-0000-0000A3180000}"/>
    <cellStyle name="Currency [0] 4066" xfId="6280" hidden="1" xr:uid="{00000000-0005-0000-0000-0000A9180000}"/>
    <cellStyle name="Currency [0] 4067" xfId="6252" hidden="1" xr:uid="{00000000-0005-0000-0000-00008D180000}"/>
    <cellStyle name="Currency [0] 4068" xfId="6270" hidden="1" xr:uid="{00000000-0005-0000-0000-00009F180000}"/>
    <cellStyle name="Currency [0] 4069" xfId="6292" hidden="1" xr:uid="{00000000-0005-0000-0000-0000B5180000}"/>
    <cellStyle name="Currency [0] 407" xfId="506" hidden="1" xr:uid="{00000000-0005-0000-0000-00001B020000}"/>
    <cellStyle name="Currency [0] 4070" xfId="6294" hidden="1" xr:uid="{00000000-0005-0000-0000-0000B7180000}"/>
    <cellStyle name="Currency [0] 4071" xfId="6228" hidden="1" xr:uid="{00000000-0005-0000-0000-000075180000}"/>
    <cellStyle name="Currency [0] 4072" xfId="5517" hidden="1" xr:uid="{00000000-0005-0000-0000-0000AE150000}"/>
    <cellStyle name="Currency [0] 4073" xfId="6266" hidden="1" xr:uid="{00000000-0005-0000-0000-00009B180000}"/>
    <cellStyle name="Currency [0] 4074" xfId="5496" hidden="1" xr:uid="{00000000-0005-0000-0000-000099150000}"/>
    <cellStyle name="Currency [0] 4075" xfId="6255" hidden="1" xr:uid="{00000000-0005-0000-0000-000090180000}"/>
    <cellStyle name="Currency [0] 4076" xfId="6299" hidden="1" xr:uid="{00000000-0005-0000-0000-0000BC180000}"/>
    <cellStyle name="Currency [0] 4077" xfId="6267" hidden="1" xr:uid="{00000000-0005-0000-0000-00009C180000}"/>
    <cellStyle name="Currency [0] 4078" xfId="6275" hidden="1" xr:uid="{00000000-0005-0000-0000-0000A4180000}"/>
    <cellStyle name="Currency [0] 4079" xfId="6311" hidden="1" xr:uid="{00000000-0005-0000-0000-0000C8180000}"/>
    <cellStyle name="Currency [0] 408" xfId="481" hidden="1" xr:uid="{00000000-0005-0000-0000-000002020000}"/>
    <cellStyle name="Currency [0] 4080" xfId="6313" hidden="1" xr:uid="{00000000-0005-0000-0000-0000CA180000}"/>
    <cellStyle name="Currency [0] 4081" xfId="6269" hidden="1" xr:uid="{00000000-0005-0000-0000-00009E180000}"/>
    <cellStyle name="Currency [0] 4082" xfId="6282" hidden="1" xr:uid="{00000000-0005-0000-0000-0000AB180000}"/>
    <cellStyle name="Currency [0] 4083" xfId="6287" hidden="1" xr:uid="{00000000-0005-0000-0000-0000B0180000}"/>
    <cellStyle name="Currency [0] 4084" xfId="6281" hidden="1" xr:uid="{00000000-0005-0000-0000-0000AA180000}"/>
    <cellStyle name="Currency [0] 4085" xfId="6329" hidden="1" xr:uid="{00000000-0005-0000-0000-0000DA180000}"/>
    <cellStyle name="Currency [0] 4086" xfId="6337" hidden="1" xr:uid="{00000000-0005-0000-0000-0000E2180000}"/>
    <cellStyle name="Currency [0] 4087" xfId="6265" hidden="1" xr:uid="{00000000-0005-0000-0000-00009A180000}"/>
    <cellStyle name="Currency [0] 4088" xfId="6323" hidden="1" xr:uid="{00000000-0005-0000-0000-0000D4180000}"/>
    <cellStyle name="Currency [0] 4089" xfId="6346" hidden="1" xr:uid="{00000000-0005-0000-0000-0000EB180000}"/>
    <cellStyle name="Currency [0] 409" xfId="480" hidden="1" xr:uid="{00000000-0005-0000-0000-000001020000}"/>
    <cellStyle name="Currency [0] 4090" xfId="6348" hidden="1" xr:uid="{00000000-0005-0000-0000-0000ED180000}"/>
    <cellStyle name="Currency [0] 4091" xfId="6248" hidden="1" xr:uid="{00000000-0005-0000-0000-000089180000}"/>
    <cellStyle name="Currency [0] 4092" xfId="6258" hidden="1" xr:uid="{00000000-0005-0000-0000-000093180000}"/>
    <cellStyle name="Currency [0] 4093" xfId="6320" hidden="1" xr:uid="{00000000-0005-0000-0000-0000D1180000}"/>
    <cellStyle name="Currency [0] 4094" xfId="6285" hidden="1" xr:uid="{00000000-0005-0000-0000-0000AE180000}"/>
    <cellStyle name="Currency [0] 4095" xfId="6235" hidden="1" xr:uid="{00000000-0005-0000-0000-00007C180000}"/>
    <cellStyle name="Currency [0] 4096" xfId="6356" hidden="1" xr:uid="{00000000-0005-0000-0000-0000F5180000}"/>
    <cellStyle name="Currency [0] 4097" xfId="6321" hidden="1" xr:uid="{00000000-0005-0000-0000-0000D2180000}"/>
    <cellStyle name="Currency [0] 4098" xfId="6332" hidden="1" xr:uid="{00000000-0005-0000-0000-0000DD180000}"/>
    <cellStyle name="Currency [0] 4099" xfId="6364" hidden="1" xr:uid="{00000000-0005-0000-0000-0000FD180000}"/>
    <cellStyle name="Currency [0] 41" xfId="97" hidden="1" xr:uid="{00000000-0005-0000-0000-000081000000}"/>
    <cellStyle name="Currency [0] 410" xfId="475" hidden="1" xr:uid="{00000000-0005-0000-0000-0000FC010000}"/>
    <cellStyle name="Currency [0] 4100" xfId="6366" hidden="1" xr:uid="{00000000-0005-0000-0000-0000FF180000}"/>
    <cellStyle name="Currency [0] 4101" xfId="6318" hidden="1" xr:uid="{00000000-0005-0000-0000-0000CF180000}"/>
    <cellStyle name="Currency [0] 4102" xfId="6317" hidden="1" xr:uid="{00000000-0005-0000-0000-0000CE180000}"/>
    <cellStyle name="Currency [0] 4103" xfId="6307" hidden="1" xr:uid="{00000000-0005-0000-0000-0000C4180000}"/>
    <cellStyle name="Currency [0] 4104" xfId="6303" hidden="1" xr:uid="{00000000-0005-0000-0000-0000C0180000}"/>
    <cellStyle name="Currency [0] 4105" xfId="6305" hidden="1" xr:uid="{00000000-0005-0000-0000-0000C2180000}"/>
    <cellStyle name="Currency [0] 4106" xfId="6373" hidden="1" xr:uid="{00000000-0005-0000-0000-000006190000}"/>
    <cellStyle name="Currency [0] 4107" xfId="5532" hidden="1" xr:uid="{00000000-0005-0000-0000-0000BD150000}"/>
    <cellStyle name="Currency [0] 4108" xfId="6351" hidden="1" xr:uid="{00000000-0005-0000-0000-0000F0180000}"/>
    <cellStyle name="Currency [0] 4109" xfId="6379" hidden="1" xr:uid="{00000000-0005-0000-0000-00000C190000}"/>
    <cellStyle name="Currency [0] 411" xfId="473" hidden="1" xr:uid="{00000000-0005-0000-0000-0000FA010000}"/>
    <cellStyle name="Currency [0] 4110" xfId="6381" hidden="1" xr:uid="{00000000-0005-0000-0000-00000E190000}"/>
    <cellStyle name="Currency [0] 4111" xfId="6256" hidden="1" xr:uid="{00000000-0005-0000-0000-000091180000}"/>
    <cellStyle name="Currency [0] 4112" xfId="6330" hidden="1" xr:uid="{00000000-0005-0000-0000-0000DB180000}"/>
    <cellStyle name="Currency [0] 4113" xfId="6286" hidden="1" xr:uid="{00000000-0005-0000-0000-0000AF180000}"/>
    <cellStyle name="Currency [0] 4114" xfId="6322" hidden="1" xr:uid="{00000000-0005-0000-0000-0000D3180000}"/>
    <cellStyle name="Currency [0] 4115" xfId="6326" hidden="1" xr:uid="{00000000-0005-0000-0000-0000D7180000}"/>
    <cellStyle name="Currency [0] 4116" xfId="6387" hidden="1" xr:uid="{00000000-0005-0000-0000-000014190000}"/>
    <cellStyle name="Currency [0] 4117" xfId="5545" hidden="1" xr:uid="{00000000-0005-0000-0000-0000CA150000}"/>
    <cellStyle name="Currency [0] 4118" xfId="6369" hidden="1" xr:uid="{00000000-0005-0000-0000-000002190000}"/>
    <cellStyle name="Currency [0] 4119" xfId="6392" hidden="1" xr:uid="{00000000-0005-0000-0000-000019190000}"/>
    <cellStyle name="Currency [0] 412" xfId="474" hidden="1" xr:uid="{00000000-0005-0000-0000-0000FB010000}"/>
    <cellStyle name="Currency [0] 4120" xfId="6394" hidden="1" xr:uid="{00000000-0005-0000-0000-00001B190000}"/>
    <cellStyle name="Currency [0] 4121" xfId="6250" hidden="1" xr:uid="{00000000-0005-0000-0000-00008B180000}"/>
    <cellStyle name="Currency [0] 4122" xfId="6349" hidden="1" xr:uid="{00000000-0005-0000-0000-0000EE180000}"/>
    <cellStyle name="Currency [0] 4123" xfId="6316" hidden="1" xr:uid="{00000000-0005-0000-0000-0000CD180000}"/>
    <cellStyle name="Currency [0] 4124" xfId="6334" hidden="1" xr:uid="{00000000-0005-0000-0000-0000DF180000}"/>
    <cellStyle name="Currency [0] 4125" xfId="6331" hidden="1" xr:uid="{00000000-0005-0000-0000-0000DC180000}"/>
    <cellStyle name="Currency [0] 4126" xfId="6398" hidden="1" xr:uid="{00000000-0005-0000-0000-00001F190000}"/>
    <cellStyle name="Currency [0] 4127" xfId="6283" hidden="1" xr:uid="{00000000-0005-0000-0000-0000AC180000}"/>
    <cellStyle name="Currency [0] 4128" xfId="6383" hidden="1" xr:uid="{00000000-0005-0000-0000-000010190000}"/>
    <cellStyle name="Currency [0] 4129" xfId="6405" hidden="1" xr:uid="{00000000-0005-0000-0000-000026190000}"/>
    <cellStyle name="Currency [0] 413" xfId="511" hidden="1" xr:uid="{00000000-0005-0000-0000-000020020000}"/>
    <cellStyle name="Currency [0] 4130" xfId="6407" hidden="1" xr:uid="{00000000-0005-0000-0000-000028190000}"/>
    <cellStyle name="Currency [0] 4131" xfId="6335" hidden="1" xr:uid="{00000000-0005-0000-0000-0000E0180000}"/>
    <cellStyle name="Currency [0] 4132" xfId="6367" hidden="1" xr:uid="{00000000-0005-0000-0000-000000190000}"/>
    <cellStyle name="Currency [0] 4133" xfId="5497" hidden="1" xr:uid="{00000000-0005-0000-0000-00009A150000}"/>
    <cellStyle name="Currency [0] 4134" xfId="6353" hidden="1" xr:uid="{00000000-0005-0000-0000-0000F2180000}"/>
    <cellStyle name="Currency [0] 4135" xfId="6350" hidden="1" xr:uid="{00000000-0005-0000-0000-0000EF180000}"/>
    <cellStyle name="Currency [0] 4136" xfId="6411" hidden="1" xr:uid="{00000000-0005-0000-0000-00002C190000}"/>
    <cellStyle name="Currency [0] 4137" xfId="6246" hidden="1" xr:uid="{00000000-0005-0000-0000-000087180000}"/>
    <cellStyle name="Currency [0] 4138" xfId="6395" hidden="1" xr:uid="{00000000-0005-0000-0000-00001C190000}"/>
    <cellStyle name="Currency [0] 4139" xfId="6415" hidden="1" xr:uid="{00000000-0005-0000-0000-000030190000}"/>
    <cellStyle name="Currency [0] 414" xfId="197" hidden="1" xr:uid="{00000000-0005-0000-0000-0000E6000000}"/>
    <cellStyle name="Currency [0] 4140" xfId="6417" hidden="1" xr:uid="{00000000-0005-0000-0000-000032190000}"/>
    <cellStyle name="Currency [0] 4141" xfId="6354" hidden="1" xr:uid="{00000000-0005-0000-0000-0000F3180000}"/>
    <cellStyle name="Currency [0] 4142" xfId="6382" hidden="1" xr:uid="{00000000-0005-0000-0000-00000F190000}"/>
    <cellStyle name="Currency [0] 4143" xfId="6342" hidden="1" xr:uid="{00000000-0005-0000-0000-0000E7180000}"/>
    <cellStyle name="Currency [0] 4144" xfId="6371" hidden="1" xr:uid="{00000000-0005-0000-0000-000004190000}"/>
    <cellStyle name="Currency [0] 4145" xfId="6368" hidden="1" xr:uid="{00000000-0005-0000-0000-000001190000}"/>
    <cellStyle name="Currency [0] 4146" xfId="6421" hidden="1" xr:uid="{00000000-0005-0000-0000-000036190000}"/>
    <cellStyle name="Currency [0] 4147" xfId="6249" hidden="1" xr:uid="{00000000-0005-0000-0000-00008A180000}"/>
    <cellStyle name="Currency [0] 4148" xfId="6408" hidden="1" xr:uid="{00000000-0005-0000-0000-000029190000}"/>
    <cellStyle name="Currency [0] 4149" xfId="6425" hidden="1" xr:uid="{00000000-0005-0000-0000-00003A190000}"/>
    <cellStyle name="Currency [0] 415" xfId="501" hidden="1" xr:uid="{00000000-0005-0000-0000-000016020000}"/>
    <cellStyle name="Currency [0] 4150" xfId="6427" hidden="1" xr:uid="{00000000-0005-0000-0000-00003C190000}"/>
    <cellStyle name="Currency [0] 4151" xfId="6308" hidden="1" xr:uid="{00000000-0005-0000-0000-0000C5180000}"/>
    <cellStyle name="Currency [0] 4152" xfId="6344" hidden="1" xr:uid="{00000000-0005-0000-0000-0000E9180000}"/>
    <cellStyle name="Currency [0] 4153" xfId="6413" hidden="1" xr:uid="{00000000-0005-0000-0000-00002E190000}"/>
    <cellStyle name="Currency [0] 4154" xfId="6401" hidden="1" xr:uid="{00000000-0005-0000-0000-000022190000}"/>
    <cellStyle name="Currency [0] 4155" xfId="6418" hidden="1" xr:uid="{00000000-0005-0000-0000-000033190000}"/>
    <cellStyle name="Currency [0] 4156" xfId="6429" hidden="1" xr:uid="{00000000-0005-0000-0000-00003E190000}"/>
    <cellStyle name="Currency [0] 4157" xfId="6277" hidden="1" xr:uid="{00000000-0005-0000-0000-0000A6180000}"/>
    <cellStyle name="Currency [0] 4158" xfId="6341" hidden="1" xr:uid="{00000000-0005-0000-0000-0000E6180000}"/>
    <cellStyle name="Currency [0] 4159" xfId="6433" hidden="1" xr:uid="{00000000-0005-0000-0000-000042190000}"/>
    <cellStyle name="Currency [0] 416" xfId="513" hidden="1" xr:uid="{00000000-0005-0000-0000-000022020000}"/>
    <cellStyle name="Currency [0] 4160" xfId="6435" hidden="1" xr:uid="{00000000-0005-0000-0000-000044190000}"/>
    <cellStyle name="Currency [0] 4161" xfId="6390" hidden="1" xr:uid="{00000000-0005-0000-0000-000017190000}"/>
    <cellStyle name="Currency [0] 4162" xfId="6402" hidden="1" xr:uid="{00000000-0005-0000-0000-000023190000}"/>
    <cellStyle name="Currency [0] 4163" xfId="6430" hidden="1" xr:uid="{00000000-0005-0000-0000-00003F190000}"/>
    <cellStyle name="Currency [0] 4164" xfId="6403" hidden="1" xr:uid="{00000000-0005-0000-0000-000024190000}"/>
    <cellStyle name="Currency [0] 4165" xfId="6436" hidden="1" xr:uid="{00000000-0005-0000-0000-000045190000}"/>
    <cellStyle name="Currency [0] 4166" xfId="6438" hidden="1" xr:uid="{00000000-0005-0000-0000-000047190000}"/>
    <cellStyle name="Currency [0] 4167" xfId="6431" hidden="1" xr:uid="{00000000-0005-0000-0000-000040190000}"/>
    <cellStyle name="Currency [0] 4168" xfId="6377" hidden="1" xr:uid="{00000000-0005-0000-0000-00000A190000}"/>
    <cellStyle name="Currency [0] 4169" xfId="6440" hidden="1" xr:uid="{00000000-0005-0000-0000-000049190000}"/>
    <cellStyle name="Currency [0] 417" xfId="514" hidden="1" xr:uid="{00000000-0005-0000-0000-000023020000}"/>
    <cellStyle name="Currency [0] 4170" xfId="6442" hidden="1" xr:uid="{00000000-0005-0000-0000-00004B190000}"/>
    <cellStyle name="Currency [0] 4171" xfId="5180" hidden="1" xr:uid="{00000000-0005-0000-0000-00005D140000}"/>
    <cellStyle name="Currency [0] 4172" xfId="5247" hidden="1" xr:uid="{00000000-0005-0000-0000-0000A0140000}"/>
    <cellStyle name="Currency [0] 4173" xfId="5280" hidden="1" xr:uid="{00000000-0005-0000-0000-0000C1140000}"/>
    <cellStyle name="Currency [0] 4174" xfId="6449" hidden="1" xr:uid="{00000000-0005-0000-0000-000052190000}"/>
    <cellStyle name="Currency [0] 4175" xfId="6452" hidden="1" xr:uid="{00000000-0005-0000-0000-000055190000}"/>
    <cellStyle name="Currency [0] 4176" xfId="5188" hidden="1" xr:uid="{00000000-0005-0000-0000-000065140000}"/>
    <cellStyle name="Currency [0] 4177" xfId="6445" hidden="1" xr:uid="{00000000-0005-0000-0000-00004E190000}"/>
    <cellStyle name="Currency [0] 4178" xfId="6454" hidden="1" xr:uid="{00000000-0005-0000-0000-000057190000}"/>
    <cellStyle name="Currency [0] 4179" xfId="6456" hidden="1" xr:uid="{00000000-0005-0000-0000-000059190000}"/>
    <cellStyle name="Currency [0] 418" xfId="452" hidden="1" xr:uid="{00000000-0005-0000-0000-0000E5010000}"/>
    <cellStyle name="Currency [0] 4180" xfId="5221" hidden="1" xr:uid="{00000000-0005-0000-0000-000086140000}"/>
    <cellStyle name="Currency [0] 4181" xfId="5179" hidden="1" xr:uid="{00000000-0005-0000-0000-00005C140000}"/>
    <cellStyle name="Currency [0] 4182" xfId="6467" hidden="1" xr:uid="{00000000-0005-0000-0000-000064190000}"/>
    <cellStyle name="Currency [0] 4183" xfId="6476" hidden="1" xr:uid="{00000000-0005-0000-0000-00006D190000}"/>
    <cellStyle name="Currency [0] 4184" xfId="6487" hidden="1" xr:uid="{00000000-0005-0000-0000-000078190000}"/>
    <cellStyle name="Currency [0] 4185" xfId="6493" hidden="1" xr:uid="{00000000-0005-0000-0000-00007E190000}"/>
    <cellStyle name="Currency [0] 4186" xfId="6465" hidden="1" xr:uid="{00000000-0005-0000-0000-000062190000}"/>
    <cellStyle name="Currency [0] 4187" xfId="6483" hidden="1" xr:uid="{00000000-0005-0000-0000-000074190000}"/>
    <cellStyle name="Currency [0] 4188" xfId="6505" hidden="1" xr:uid="{00000000-0005-0000-0000-00008A190000}"/>
    <cellStyle name="Currency [0] 4189" xfId="6507" hidden="1" xr:uid="{00000000-0005-0000-0000-00008C190000}"/>
    <cellStyle name="Currency [0] 419" xfId="488" hidden="1" xr:uid="{00000000-0005-0000-0000-000009020000}"/>
    <cellStyle name="Currency [0] 4190" xfId="5183" hidden="1" xr:uid="{00000000-0005-0000-0000-000060140000}"/>
    <cellStyle name="Currency [0] 4191" xfId="5198" hidden="1" xr:uid="{00000000-0005-0000-0000-00006F140000}"/>
    <cellStyle name="Currency [0] 4192" xfId="6479" hidden="1" xr:uid="{00000000-0005-0000-0000-000070190000}"/>
    <cellStyle name="Currency [0] 4193" xfId="5193" hidden="1" xr:uid="{00000000-0005-0000-0000-00006A140000}"/>
    <cellStyle name="Currency [0] 4194" xfId="6468" hidden="1" xr:uid="{00000000-0005-0000-0000-000065190000}"/>
    <cellStyle name="Currency [0] 4195" xfId="6512" hidden="1" xr:uid="{00000000-0005-0000-0000-000091190000}"/>
    <cellStyle name="Currency [0] 4196" xfId="6480" hidden="1" xr:uid="{00000000-0005-0000-0000-000071190000}"/>
    <cellStyle name="Currency [0] 4197" xfId="6488" hidden="1" xr:uid="{00000000-0005-0000-0000-000079190000}"/>
    <cellStyle name="Currency [0] 4198" xfId="6524" hidden="1" xr:uid="{00000000-0005-0000-0000-00009D190000}"/>
    <cellStyle name="Currency [0] 4199" xfId="6526" hidden="1" xr:uid="{00000000-0005-0000-0000-00009F190000}"/>
    <cellStyle name="Currency [0] 42" xfId="109" hidden="1" xr:uid="{00000000-0005-0000-0000-00008E000000}"/>
    <cellStyle name="Currency [0] 420" xfId="468" hidden="1" xr:uid="{00000000-0005-0000-0000-0000F5010000}"/>
    <cellStyle name="Currency [0] 4200" xfId="6482" hidden="1" xr:uid="{00000000-0005-0000-0000-000073190000}"/>
    <cellStyle name="Currency [0] 4201" xfId="6495" hidden="1" xr:uid="{00000000-0005-0000-0000-000080190000}"/>
    <cellStyle name="Currency [0] 4202" xfId="6500" hidden="1" xr:uid="{00000000-0005-0000-0000-000085190000}"/>
    <cellStyle name="Currency [0] 4203" xfId="6494" hidden="1" xr:uid="{00000000-0005-0000-0000-00007F190000}"/>
    <cellStyle name="Currency [0] 4204" xfId="6542" hidden="1" xr:uid="{00000000-0005-0000-0000-0000AF190000}"/>
    <cellStyle name="Currency [0] 4205" xfId="6550" hidden="1" xr:uid="{00000000-0005-0000-0000-0000B7190000}"/>
    <cellStyle name="Currency [0] 4206" xfId="6478" hidden="1" xr:uid="{00000000-0005-0000-0000-00006F190000}"/>
    <cellStyle name="Currency [0] 4207" xfId="6536" hidden="1" xr:uid="{00000000-0005-0000-0000-0000A9190000}"/>
    <cellStyle name="Currency [0] 4208" xfId="6559" hidden="1" xr:uid="{00000000-0005-0000-0000-0000C0190000}"/>
    <cellStyle name="Currency [0] 4209" xfId="6561" hidden="1" xr:uid="{00000000-0005-0000-0000-0000C2190000}"/>
    <cellStyle name="Currency [0] 421" xfId="484" hidden="1" xr:uid="{00000000-0005-0000-0000-000005020000}"/>
    <cellStyle name="Currency [0] 4210" xfId="6461" hidden="1" xr:uid="{00000000-0005-0000-0000-00005E190000}"/>
    <cellStyle name="Currency [0] 4211" xfId="6471" hidden="1" xr:uid="{00000000-0005-0000-0000-000068190000}"/>
    <cellStyle name="Currency [0] 4212" xfId="6533" hidden="1" xr:uid="{00000000-0005-0000-0000-0000A6190000}"/>
    <cellStyle name="Currency [0] 4213" xfId="6498" hidden="1" xr:uid="{00000000-0005-0000-0000-000083190000}"/>
    <cellStyle name="Currency [0] 4214" xfId="6447" hidden="1" xr:uid="{00000000-0005-0000-0000-000050190000}"/>
    <cellStyle name="Currency [0] 4215" xfId="6569" hidden="1" xr:uid="{00000000-0005-0000-0000-0000CA190000}"/>
    <cellStyle name="Currency [0] 4216" xfId="6534" hidden="1" xr:uid="{00000000-0005-0000-0000-0000A7190000}"/>
    <cellStyle name="Currency [0] 4217" xfId="6545" hidden="1" xr:uid="{00000000-0005-0000-0000-0000B2190000}"/>
    <cellStyle name="Currency [0] 4218" xfId="6577" hidden="1" xr:uid="{00000000-0005-0000-0000-0000D2190000}"/>
    <cellStyle name="Currency [0] 4219" xfId="6579" hidden="1" xr:uid="{00000000-0005-0000-0000-0000D4190000}"/>
    <cellStyle name="Currency [0] 422" xfId="486" hidden="1" xr:uid="{00000000-0005-0000-0000-000007020000}"/>
    <cellStyle name="Currency [0] 4220" xfId="6531" hidden="1" xr:uid="{00000000-0005-0000-0000-0000A4190000}"/>
    <cellStyle name="Currency [0] 4221" xfId="6530" hidden="1" xr:uid="{00000000-0005-0000-0000-0000A3190000}"/>
    <cellStyle name="Currency [0] 4222" xfId="6520" hidden="1" xr:uid="{00000000-0005-0000-0000-000099190000}"/>
    <cellStyle name="Currency [0] 4223" xfId="6516" hidden="1" xr:uid="{00000000-0005-0000-0000-000095190000}"/>
    <cellStyle name="Currency [0] 4224" xfId="6518" hidden="1" xr:uid="{00000000-0005-0000-0000-000097190000}"/>
    <cellStyle name="Currency [0] 4225" xfId="6586" hidden="1" xr:uid="{00000000-0005-0000-0000-0000DB190000}"/>
    <cellStyle name="Currency [0] 4226" xfId="5225" hidden="1" xr:uid="{00000000-0005-0000-0000-00008A140000}"/>
    <cellStyle name="Currency [0] 4227" xfId="6564" hidden="1" xr:uid="{00000000-0005-0000-0000-0000C5190000}"/>
    <cellStyle name="Currency [0] 4228" xfId="6592" hidden="1" xr:uid="{00000000-0005-0000-0000-0000E1190000}"/>
    <cellStyle name="Currency [0] 4229" xfId="6594" hidden="1" xr:uid="{00000000-0005-0000-0000-0000E3190000}"/>
    <cellStyle name="Currency [0] 423" xfId="517" hidden="1" xr:uid="{00000000-0005-0000-0000-000026020000}"/>
    <cellStyle name="Currency [0] 4230" xfId="6469" hidden="1" xr:uid="{00000000-0005-0000-0000-000066190000}"/>
    <cellStyle name="Currency [0] 4231" xfId="6543" hidden="1" xr:uid="{00000000-0005-0000-0000-0000B0190000}"/>
    <cellStyle name="Currency [0] 4232" xfId="6499" hidden="1" xr:uid="{00000000-0005-0000-0000-000084190000}"/>
    <cellStyle name="Currency [0] 4233" xfId="6535" hidden="1" xr:uid="{00000000-0005-0000-0000-0000A8190000}"/>
    <cellStyle name="Currency [0] 4234" xfId="6539" hidden="1" xr:uid="{00000000-0005-0000-0000-0000AC190000}"/>
    <cellStyle name="Currency [0] 4235" xfId="6600" hidden="1" xr:uid="{00000000-0005-0000-0000-0000E9190000}"/>
    <cellStyle name="Currency [0] 4236" xfId="5200" hidden="1" xr:uid="{00000000-0005-0000-0000-000071140000}"/>
    <cellStyle name="Currency [0] 4237" xfId="6582" hidden="1" xr:uid="{00000000-0005-0000-0000-0000D7190000}"/>
    <cellStyle name="Currency [0] 4238" xfId="6605" hidden="1" xr:uid="{00000000-0005-0000-0000-0000EE190000}"/>
    <cellStyle name="Currency [0] 4239" xfId="6607" hidden="1" xr:uid="{00000000-0005-0000-0000-0000F0190000}"/>
    <cellStyle name="Currency [0] 424" xfId="190" hidden="1" xr:uid="{00000000-0005-0000-0000-0000DF000000}"/>
    <cellStyle name="Currency [0] 4240" xfId="6463" hidden="1" xr:uid="{00000000-0005-0000-0000-000060190000}"/>
    <cellStyle name="Currency [0] 4241" xfId="6562" hidden="1" xr:uid="{00000000-0005-0000-0000-0000C3190000}"/>
    <cellStyle name="Currency [0] 4242" xfId="6529" hidden="1" xr:uid="{00000000-0005-0000-0000-0000A2190000}"/>
    <cellStyle name="Currency [0] 4243" xfId="6547" hidden="1" xr:uid="{00000000-0005-0000-0000-0000B4190000}"/>
    <cellStyle name="Currency [0] 4244" xfId="6544" hidden="1" xr:uid="{00000000-0005-0000-0000-0000B1190000}"/>
    <cellStyle name="Currency [0] 4245" xfId="6611" hidden="1" xr:uid="{00000000-0005-0000-0000-0000F4190000}"/>
    <cellStyle name="Currency [0] 4246" xfId="6496" hidden="1" xr:uid="{00000000-0005-0000-0000-000081190000}"/>
    <cellStyle name="Currency [0] 4247" xfId="6596" hidden="1" xr:uid="{00000000-0005-0000-0000-0000E5190000}"/>
    <cellStyle name="Currency [0] 4248" xfId="6618" hidden="1" xr:uid="{00000000-0005-0000-0000-0000FB190000}"/>
    <cellStyle name="Currency [0] 4249" xfId="6620" hidden="1" xr:uid="{00000000-0005-0000-0000-0000FD190000}"/>
    <cellStyle name="Currency [0] 425" xfId="509" hidden="1" xr:uid="{00000000-0005-0000-0000-00001E020000}"/>
    <cellStyle name="Currency [0] 4250" xfId="6548" hidden="1" xr:uid="{00000000-0005-0000-0000-0000B5190000}"/>
    <cellStyle name="Currency [0] 4251" xfId="6580" hidden="1" xr:uid="{00000000-0005-0000-0000-0000D5190000}"/>
    <cellStyle name="Currency [0] 4252" xfId="5186" hidden="1" xr:uid="{00000000-0005-0000-0000-000063140000}"/>
    <cellStyle name="Currency [0] 4253" xfId="6566" hidden="1" xr:uid="{00000000-0005-0000-0000-0000C7190000}"/>
    <cellStyle name="Currency [0] 4254" xfId="6563" hidden="1" xr:uid="{00000000-0005-0000-0000-0000C4190000}"/>
    <cellStyle name="Currency [0] 4255" xfId="6624" hidden="1" xr:uid="{00000000-0005-0000-0000-0000011A0000}"/>
    <cellStyle name="Currency [0] 4256" xfId="6459" hidden="1" xr:uid="{00000000-0005-0000-0000-00005C190000}"/>
    <cellStyle name="Currency [0] 4257" xfId="6608" hidden="1" xr:uid="{00000000-0005-0000-0000-0000F1190000}"/>
    <cellStyle name="Currency [0] 4258" xfId="6628" hidden="1" xr:uid="{00000000-0005-0000-0000-0000051A0000}"/>
    <cellStyle name="Currency [0] 4259" xfId="6630" hidden="1" xr:uid="{00000000-0005-0000-0000-0000071A0000}"/>
    <cellStyle name="Currency [0] 426" xfId="519" hidden="1" xr:uid="{00000000-0005-0000-0000-000028020000}"/>
    <cellStyle name="Currency [0] 4260" xfId="6567" hidden="1" xr:uid="{00000000-0005-0000-0000-0000C8190000}"/>
    <cellStyle name="Currency [0] 4261" xfId="6595" hidden="1" xr:uid="{00000000-0005-0000-0000-0000E4190000}"/>
    <cellStyle name="Currency [0] 4262" xfId="6555" hidden="1" xr:uid="{00000000-0005-0000-0000-0000BC190000}"/>
    <cellStyle name="Currency [0] 4263" xfId="6584" hidden="1" xr:uid="{00000000-0005-0000-0000-0000D9190000}"/>
    <cellStyle name="Currency [0] 4264" xfId="6581" hidden="1" xr:uid="{00000000-0005-0000-0000-0000D6190000}"/>
    <cellStyle name="Currency [0] 4265" xfId="6634" hidden="1" xr:uid="{00000000-0005-0000-0000-00000B1A0000}"/>
    <cellStyle name="Currency [0] 4266" xfId="6462" hidden="1" xr:uid="{00000000-0005-0000-0000-00005F190000}"/>
    <cellStyle name="Currency [0] 4267" xfId="6621" hidden="1" xr:uid="{00000000-0005-0000-0000-0000FE190000}"/>
    <cellStyle name="Currency [0] 4268" xfId="6638" hidden="1" xr:uid="{00000000-0005-0000-0000-00000F1A0000}"/>
    <cellStyle name="Currency [0] 4269" xfId="6640" hidden="1" xr:uid="{00000000-0005-0000-0000-0000111A0000}"/>
    <cellStyle name="Currency [0] 427" xfId="520" hidden="1" xr:uid="{00000000-0005-0000-0000-000029020000}"/>
    <cellStyle name="Currency [0] 4270" xfId="6521" hidden="1" xr:uid="{00000000-0005-0000-0000-00009A190000}"/>
    <cellStyle name="Currency [0] 4271" xfId="6557" hidden="1" xr:uid="{00000000-0005-0000-0000-0000BE190000}"/>
    <cellStyle name="Currency [0] 4272" xfId="6626" hidden="1" xr:uid="{00000000-0005-0000-0000-0000031A0000}"/>
    <cellStyle name="Currency [0] 4273" xfId="6614" hidden="1" xr:uid="{00000000-0005-0000-0000-0000F7190000}"/>
    <cellStyle name="Currency [0] 4274" xfId="6631" hidden="1" xr:uid="{00000000-0005-0000-0000-0000081A0000}"/>
    <cellStyle name="Currency [0] 4275" xfId="6642" hidden="1" xr:uid="{00000000-0005-0000-0000-0000131A0000}"/>
    <cellStyle name="Currency [0] 4276" xfId="6490" hidden="1" xr:uid="{00000000-0005-0000-0000-00007B190000}"/>
    <cellStyle name="Currency [0] 4277" xfId="6554" hidden="1" xr:uid="{00000000-0005-0000-0000-0000BB190000}"/>
    <cellStyle name="Currency [0] 4278" xfId="6646" hidden="1" xr:uid="{00000000-0005-0000-0000-0000171A0000}"/>
    <cellStyle name="Currency [0] 4279" xfId="6648" hidden="1" xr:uid="{00000000-0005-0000-0000-0000191A0000}"/>
    <cellStyle name="Currency [0] 428" xfId="448" hidden="1" xr:uid="{00000000-0005-0000-0000-0000E1010000}"/>
    <cellStyle name="Currency [0] 4280" xfId="6603" hidden="1" xr:uid="{00000000-0005-0000-0000-0000EC190000}"/>
    <cellStyle name="Currency [0] 4281" xfId="6615" hidden="1" xr:uid="{00000000-0005-0000-0000-0000F8190000}"/>
    <cellStyle name="Currency [0] 4282" xfId="6643" hidden="1" xr:uid="{00000000-0005-0000-0000-0000141A0000}"/>
    <cellStyle name="Currency [0] 4283" xfId="6616" hidden="1" xr:uid="{00000000-0005-0000-0000-0000F9190000}"/>
    <cellStyle name="Currency [0] 4284" xfId="6649" hidden="1" xr:uid="{00000000-0005-0000-0000-00001A1A0000}"/>
    <cellStyle name="Currency [0] 4285" xfId="6651" hidden="1" xr:uid="{00000000-0005-0000-0000-00001C1A0000}"/>
    <cellStyle name="Currency [0] 4286" xfId="6644" hidden="1" xr:uid="{00000000-0005-0000-0000-0000151A0000}"/>
    <cellStyle name="Currency [0] 4287" xfId="6590" hidden="1" xr:uid="{00000000-0005-0000-0000-0000DF190000}"/>
    <cellStyle name="Currency [0] 4288" xfId="6653" hidden="1" xr:uid="{00000000-0005-0000-0000-00001E1A0000}"/>
    <cellStyle name="Currency [0] 4289" xfId="6655" hidden="1" xr:uid="{00000000-0005-0000-0000-0000201A0000}"/>
    <cellStyle name="Currency [0] 429" xfId="499" hidden="1" xr:uid="{00000000-0005-0000-0000-000014020000}"/>
    <cellStyle name="Currency [0] 4290" xfId="6715" hidden="1" xr:uid="{00000000-0005-0000-0000-00005C1A0000}"/>
    <cellStyle name="Currency [0] 4291" xfId="6734" hidden="1" xr:uid="{00000000-0005-0000-0000-00006F1A0000}"/>
    <cellStyle name="Currency [0] 4292" xfId="6741" hidden="1" xr:uid="{00000000-0005-0000-0000-0000761A0000}"/>
    <cellStyle name="Currency [0] 4293" xfId="6748" hidden="1" xr:uid="{00000000-0005-0000-0000-00007D1A0000}"/>
    <cellStyle name="Currency [0] 4294" xfId="6753" hidden="1" xr:uid="{00000000-0005-0000-0000-0000821A0000}"/>
    <cellStyle name="Currency [0] 4295" xfId="6732" hidden="1" xr:uid="{00000000-0005-0000-0000-00006D1A0000}"/>
    <cellStyle name="Currency [0] 4296" xfId="6743" hidden="1" xr:uid="{00000000-0005-0000-0000-0000781A0000}"/>
    <cellStyle name="Currency [0] 4297" xfId="6757" hidden="1" xr:uid="{00000000-0005-0000-0000-0000861A0000}"/>
    <cellStyle name="Currency [0] 4298" xfId="6759" hidden="1" xr:uid="{00000000-0005-0000-0000-0000881A0000}"/>
    <cellStyle name="Currency [0] 4299" xfId="6742" hidden="1" xr:uid="{00000000-0005-0000-0000-0000771A0000}"/>
    <cellStyle name="Currency [0] 43" xfId="121" hidden="1" xr:uid="{00000000-0005-0000-0000-00009A000000}"/>
    <cellStyle name="Currency [0] 430" xfId="479" hidden="1" xr:uid="{00000000-0005-0000-0000-000000020000}"/>
    <cellStyle name="Currency [0] 4300" xfId="6716" hidden="1" xr:uid="{00000000-0005-0000-0000-00005D1A0000}"/>
    <cellStyle name="Currency [0] 4301" xfId="6770" hidden="1" xr:uid="{00000000-0005-0000-0000-0000931A0000}"/>
    <cellStyle name="Currency [0] 4302" xfId="6779" hidden="1" xr:uid="{00000000-0005-0000-0000-00009C1A0000}"/>
    <cellStyle name="Currency [0] 4303" xfId="6790" hidden="1" xr:uid="{00000000-0005-0000-0000-0000A71A0000}"/>
    <cellStyle name="Currency [0] 4304" xfId="6796" hidden="1" xr:uid="{00000000-0005-0000-0000-0000AD1A0000}"/>
    <cellStyle name="Currency [0] 4305" xfId="6768" hidden="1" xr:uid="{00000000-0005-0000-0000-0000911A0000}"/>
    <cellStyle name="Currency [0] 4306" xfId="6786" hidden="1" xr:uid="{00000000-0005-0000-0000-0000A31A0000}"/>
    <cellStyle name="Currency [0] 4307" xfId="6808" hidden="1" xr:uid="{00000000-0005-0000-0000-0000B91A0000}"/>
    <cellStyle name="Currency [0] 4308" xfId="6810" hidden="1" xr:uid="{00000000-0005-0000-0000-0000BB1A0000}"/>
    <cellStyle name="Currency [0] 4309" xfId="6738" hidden="1" xr:uid="{00000000-0005-0000-0000-0000731A0000}"/>
    <cellStyle name="Currency [0] 431" xfId="491" hidden="1" xr:uid="{00000000-0005-0000-0000-00000C020000}"/>
    <cellStyle name="Currency [0] 4310" xfId="6722" hidden="1" xr:uid="{00000000-0005-0000-0000-0000631A0000}"/>
    <cellStyle name="Currency [0] 4311" xfId="6782" hidden="1" xr:uid="{00000000-0005-0000-0000-00009F1A0000}"/>
    <cellStyle name="Currency [0] 4312" xfId="6727" hidden="1" xr:uid="{00000000-0005-0000-0000-0000681A0000}"/>
    <cellStyle name="Currency [0] 4313" xfId="6771" hidden="1" xr:uid="{00000000-0005-0000-0000-0000941A0000}"/>
    <cellStyle name="Currency [0] 4314" xfId="6815" hidden="1" xr:uid="{00000000-0005-0000-0000-0000C01A0000}"/>
    <cellStyle name="Currency [0] 4315" xfId="6783" hidden="1" xr:uid="{00000000-0005-0000-0000-0000A01A0000}"/>
    <cellStyle name="Currency [0] 4316" xfId="6791" hidden="1" xr:uid="{00000000-0005-0000-0000-0000A81A0000}"/>
    <cellStyle name="Currency [0] 4317" xfId="6827" hidden="1" xr:uid="{00000000-0005-0000-0000-0000CC1A0000}"/>
    <cellStyle name="Currency [0] 4318" xfId="6829" hidden="1" xr:uid="{00000000-0005-0000-0000-0000CE1A0000}"/>
    <cellStyle name="Currency [0] 4319" xfId="6785" hidden="1" xr:uid="{00000000-0005-0000-0000-0000A21A0000}"/>
    <cellStyle name="Currency [0] 432" xfId="489" hidden="1" xr:uid="{00000000-0005-0000-0000-00000A020000}"/>
    <cellStyle name="Currency [0] 4320" xfId="6798" hidden="1" xr:uid="{00000000-0005-0000-0000-0000AF1A0000}"/>
    <cellStyle name="Currency [0] 4321" xfId="6803" hidden="1" xr:uid="{00000000-0005-0000-0000-0000B41A0000}"/>
    <cellStyle name="Currency [0] 4322" xfId="6797" hidden="1" xr:uid="{00000000-0005-0000-0000-0000AE1A0000}"/>
    <cellStyle name="Currency [0] 4323" xfId="6845" hidden="1" xr:uid="{00000000-0005-0000-0000-0000DE1A0000}"/>
    <cellStyle name="Currency [0] 4324" xfId="6853" hidden="1" xr:uid="{00000000-0005-0000-0000-0000E61A0000}"/>
    <cellStyle name="Currency [0] 4325" xfId="6781" hidden="1" xr:uid="{00000000-0005-0000-0000-00009E1A0000}"/>
    <cellStyle name="Currency [0] 4326" xfId="6839" hidden="1" xr:uid="{00000000-0005-0000-0000-0000D81A0000}"/>
    <cellStyle name="Currency [0] 4327" xfId="6862" hidden="1" xr:uid="{00000000-0005-0000-0000-0000EF1A0000}"/>
    <cellStyle name="Currency [0] 4328" xfId="6864" hidden="1" xr:uid="{00000000-0005-0000-0000-0000F11A0000}"/>
    <cellStyle name="Currency [0] 4329" xfId="6764" hidden="1" xr:uid="{00000000-0005-0000-0000-00008D1A0000}"/>
    <cellStyle name="Currency [0] 433" xfId="522" hidden="1" xr:uid="{00000000-0005-0000-0000-00002B020000}"/>
    <cellStyle name="Currency [0] 4330" xfId="6774" hidden="1" xr:uid="{00000000-0005-0000-0000-0000971A0000}"/>
    <cellStyle name="Currency [0] 4331" xfId="6836" hidden="1" xr:uid="{00000000-0005-0000-0000-0000D51A0000}"/>
    <cellStyle name="Currency [0] 4332" xfId="6801" hidden="1" xr:uid="{00000000-0005-0000-0000-0000B21A0000}"/>
    <cellStyle name="Currency [0] 4333" xfId="6746" hidden="1" xr:uid="{00000000-0005-0000-0000-00007B1A0000}"/>
    <cellStyle name="Currency [0] 4334" xfId="6872" hidden="1" xr:uid="{00000000-0005-0000-0000-0000F91A0000}"/>
    <cellStyle name="Currency [0] 4335" xfId="6837" hidden="1" xr:uid="{00000000-0005-0000-0000-0000D61A0000}"/>
    <cellStyle name="Currency [0] 4336" xfId="6848" hidden="1" xr:uid="{00000000-0005-0000-0000-0000E11A0000}"/>
    <cellStyle name="Currency [0] 4337" xfId="6880" hidden="1" xr:uid="{00000000-0005-0000-0000-0000011B0000}"/>
    <cellStyle name="Currency [0] 4338" xfId="6882" hidden="1" xr:uid="{00000000-0005-0000-0000-0000031B0000}"/>
    <cellStyle name="Currency [0] 4339" xfId="6834" hidden="1" xr:uid="{00000000-0005-0000-0000-0000D31A0000}"/>
    <cellStyle name="Currency [0] 434" xfId="466" hidden="1" xr:uid="{00000000-0005-0000-0000-0000F3010000}"/>
    <cellStyle name="Currency [0] 4340" xfId="6833" hidden="1" xr:uid="{00000000-0005-0000-0000-0000D21A0000}"/>
    <cellStyle name="Currency [0] 4341" xfId="6823" hidden="1" xr:uid="{00000000-0005-0000-0000-0000C81A0000}"/>
    <cellStyle name="Currency [0] 4342" xfId="6819" hidden="1" xr:uid="{00000000-0005-0000-0000-0000C41A0000}"/>
    <cellStyle name="Currency [0] 4343" xfId="6821" hidden="1" xr:uid="{00000000-0005-0000-0000-0000C61A0000}"/>
    <cellStyle name="Currency [0] 4344" xfId="6889" hidden="1" xr:uid="{00000000-0005-0000-0000-00000A1B0000}"/>
    <cellStyle name="Currency [0] 4345" xfId="6724" hidden="1" xr:uid="{00000000-0005-0000-0000-0000651A0000}"/>
    <cellStyle name="Currency [0] 4346" xfId="6867" hidden="1" xr:uid="{00000000-0005-0000-0000-0000F41A0000}"/>
    <cellStyle name="Currency [0] 4347" xfId="6895" hidden="1" xr:uid="{00000000-0005-0000-0000-0000101B0000}"/>
    <cellStyle name="Currency [0] 4348" xfId="6897" hidden="1" xr:uid="{00000000-0005-0000-0000-0000121B0000}"/>
    <cellStyle name="Currency [0] 4349" xfId="6772" hidden="1" xr:uid="{00000000-0005-0000-0000-0000951A0000}"/>
    <cellStyle name="Currency [0] 435" xfId="516" hidden="1" xr:uid="{00000000-0005-0000-0000-000025020000}"/>
    <cellStyle name="Currency [0] 4350" xfId="6846" hidden="1" xr:uid="{00000000-0005-0000-0000-0000DF1A0000}"/>
    <cellStyle name="Currency [0] 4351" xfId="6802" hidden="1" xr:uid="{00000000-0005-0000-0000-0000B31A0000}"/>
    <cellStyle name="Currency [0] 4352" xfId="6838" hidden="1" xr:uid="{00000000-0005-0000-0000-0000D71A0000}"/>
    <cellStyle name="Currency [0] 4353" xfId="6842" hidden="1" xr:uid="{00000000-0005-0000-0000-0000DB1A0000}"/>
    <cellStyle name="Currency [0] 4354" xfId="6903" hidden="1" xr:uid="{00000000-0005-0000-0000-0000181B0000}"/>
    <cellStyle name="Currency [0] 4355" xfId="6719" hidden="1" xr:uid="{00000000-0005-0000-0000-0000601A0000}"/>
    <cellStyle name="Currency [0] 4356" xfId="6885" hidden="1" xr:uid="{00000000-0005-0000-0000-0000061B0000}"/>
    <cellStyle name="Currency [0] 4357" xfId="6908" hidden="1" xr:uid="{00000000-0005-0000-0000-00001D1B0000}"/>
    <cellStyle name="Currency [0] 4358" xfId="6910" hidden="1" xr:uid="{00000000-0005-0000-0000-00001F1B0000}"/>
    <cellStyle name="Currency [0] 4359" xfId="6766" hidden="1" xr:uid="{00000000-0005-0000-0000-00008F1A0000}"/>
    <cellStyle name="Currency [0] 436" xfId="526" hidden="1" xr:uid="{00000000-0005-0000-0000-00002F020000}"/>
    <cellStyle name="Currency [0] 4360" xfId="6865" hidden="1" xr:uid="{00000000-0005-0000-0000-0000F21A0000}"/>
    <cellStyle name="Currency [0] 4361" xfId="6832" hidden="1" xr:uid="{00000000-0005-0000-0000-0000D11A0000}"/>
    <cellStyle name="Currency [0] 4362" xfId="6850" hidden="1" xr:uid="{00000000-0005-0000-0000-0000E31A0000}"/>
    <cellStyle name="Currency [0] 4363" xfId="6847" hidden="1" xr:uid="{00000000-0005-0000-0000-0000E01A0000}"/>
    <cellStyle name="Currency [0] 4364" xfId="6914" hidden="1" xr:uid="{00000000-0005-0000-0000-0000231B0000}"/>
    <cellStyle name="Currency [0] 4365" xfId="6799" hidden="1" xr:uid="{00000000-0005-0000-0000-0000B01A0000}"/>
    <cellStyle name="Currency [0] 4366" xfId="6899" hidden="1" xr:uid="{00000000-0005-0000-0000-0000141B0000}"/>
    <cellStyle name="Currency [0] 4367" xfId="6921" hidden="1" xr:uid="{00000000-0005-0000-0000-00002A1B0000}"/>
    <cellStyle name="Currency [0] 4368" xfId="6923" hidden="1" xr:uid="{00000000-0005-0000-0000-00002C1B0000}"/>
    <cellStyle name="Currency [0] 4369" xfId="6851" hidden="1" xr:uid="{00000000-0005-0000-0000-0000E41A0000}"/>
    <cellStyle name="Currency [0] 437" xfId="527" hidden="1" xr:uid="{00000000-0005-0000-0000-000030020000}"/>
    <cellStyle name="Currency [0] 4370" xfId="6883" hidden="1" xr:uid="{00000000-0005-0000-0000-0000041B0000}"/>
    <cellStyle name="Currency [0] 4371" xfId="6735" hidden="1" xr:uid="{00000000-0005-0000-0000-0000701A0000}"/>
    <cellStyle name="Currency [0] 4372" xfId="6869" hidden="1" xr:uid="{00000000-0005-0000-0000-0000F61A0000}"/>
    <cellStyle name="Currency [0] 4373" xfId="6866" hidden="1" xr:uid="{00000000-0005-0000-0000-0000F31A0000}"/>
    <cellStyle name="Currency [0] 4374" xfId="6927" hidden="1" xr:uid="{00000000-0005-0000-0000-0000301B0000}"/>
    <cellStyle name="Currency [0] 4375" xfId="6762" hidden="1" xr:uid="{00000000-0005-0000-0000-00008B1A0000}"/>
    <cellStyle name="Currency [0] 4376" xfId="6911" hidden="1" xr:uid="{00000000-0005-0000-0000-0000201B0000}"/>
    <cellStyle name="Currency [0] 4377" xfId="6931" hidden="1" xr:uid="{00000000-0005-0000-0000-0000341B0000}"/>
    <cellStyle name="Currency [0] 4378" xfId="6933" hidden="1" xr:uid="{00000000-0005-0000-0000-0000361B0000}"/>
    <cellStyle name="Currency [0] 4379" xfId="6870" hidden="1" xr:uid="{00000000-0005-0000-0000-0000F71A0000}"/>
    <cellStyle name="Currency [0] 438" xfId="492" hidden="1" xr:uid="{00000000-0005-0000-0000-00000D020000}"/>
    <cellStyle name="Currency [0] 4380" xfId="6898" hidden="1" xr:uid="{00000000-0005-0000-0000-0000131B0000}"/>
    <cellStyle name="Currency [0] 4381" xfId="6858" hidden="1" xr:uid="{00000000-0005-0000-0000-0000EB1A0000}"/>
    <cellStyle name="Currency [0] 4382" xfId="6887" hidden="1" xr:uid="{00000000-0005-0000-0000-0000081B0000}"/>
    <cellStyle name="Currency [0] 4383" xfId="6884" hidden="1" xr:uid="{00000000-0005-0000-0000-0000051B0000}"/>
    <cellStyle name="Currency [0] 4384" xfId="6937" hidden="1" xr:uid="{00000000-0005-0000-0000-00003A1B0000}"/>
    <cellStyle name="Currency [0] 4385" xfId="6765" hidden="1" xr:uid="{00000000-0005-0000-0000-00008E1A0000}"/>
    <cellStyle name="Currency [0] 4386" xfId="6924" hidden="1" xr:uid="{00000000-0005-0000-0000-00002D1B0000}"/>
    <cellStyle name="Currency [0] 4387" xfId="6941" hidden="1" xr:uid="{00000000-0005-0000-0000-00003E1B0000}"/>
    <cellStyle name="Currency [0] 4388" xfId="6943" hidden="1" xr:uid="{00000000-0005-0000-0000-0000401B0000}"/>
    <cellStyle name="Currency [0] 4389" xfId="6824" hidden="1" xr:uid="{00000000-0005-0000-0000-0000C91A0000}"/>
    <cellStyle name="Currency [0] 439" xfId="507" hidden="1" xr:uid="{00000000-0005-0000-0000-00001C020000}"/>
    <cellStyle name="Currency [0] 4390" xfId="6860" hidden="1" xr:uid="{00000000-0005-0000-0000-0000ED1A0000}"/>
    <cellStyle name="Currency [0] 4391" xfId="6929" hidden="1" xr:uid="{00000000-0005-0000-0000-0000321B0000}"/>
    <cellStyle name="Currency [0] 4392" xfId="6917" hidden="1" xr:uid="{00000000-0005-0000-0000-0000261B0000}"/>
    <cellStyle name="Currency [0] 4393" xfId="6934" hidden="1" xr:uid="{00000000-0005-0000-0000-0000371B0000}"/>
    <cellStyle name="Currency [0] 4394" xfId="6945" hidden="1" xr:uid="{00000000-0005-0000-0000-0000421B0000}"/>
    <cellStyle name="Currency [0] 4395" xfId="6793" hidden="1" xr:uid="{00000000-0005-0000-0000-0000AA1A0000}"/>
    <cellStyle name="Currency [0] 4396" xfId="6857" hidden="1" xr:uid="{00000000-0005-0000-0000-0000EA1A0000}"/>
    <cellStyle name="Currency [0] 4397" xfId="6949" hidden="1" xr:uid="{00000000-0005-0000-0000-0000461B0000}"/>
    <cellStyle name="Currency [0] 4398" xfId="6951" hidden="1" xr:uid="{00000000-0005-0000-0000-0000481B0000}"/>
    <cellStyle name="Currency [0] 4399" xfId="6906" hidden="1" xr:uid="{00000000-0005-0000-0000-00001B1B0000}"/>
    <cellStyle name="Currency [0] 44" xfId="112" hidden="1" xr:uid="{00000000-0005-0000-0000-000091000000}"/>
    <cellStyle name="Currency [0] 440" xfId="180" hidden="1" xr:uid="{00000000-0005-0000-0000-0000D5000000}"/>
    <cellStyle name="Currency [0] 4400" xfId="6918" hidden="1" xr:uid="{00000000-0005-0000-0000-0000271B0000}"/>
    <cellStyle name="Currency [0] 4401" xfId="6946" hidden="1" xr:uid="{00000000-0005-0000-0000-0000431B0000}"/>
    <cellStyle name="Currency [0] 4402" xfId="6919" hidden="1" xr:uid="{00000000-0005-0000-0000-0000281B0000}"/>
    <cellStyle name="Currency [0] 4403" xfId="6952" hidden="1" xr:uid="{00000000-0005-0000-0000-0000491B0000}"/>
    <cellStyle name="Currency [0] 4404" xfId="6954" hidden="1" xr:uid="{00000000-0005-0000-0000-00004B1B0000}"/>
    <cellStyle name="Currency [0] 4405" xfId="6947" hidden="1" xr:uid="{00000000-0005-0000-0000-0000441B0000}"/>
    <cellStyle name="Currency [0] 4406" xfId="6893" hidden="1" xr:uid="{00000000-0005-0000-0000-00000E1B0000}"/>
    <cellStyle name="Currency [0] 4407" xfId="6957" hidden="1" xr:uid="{00000000-0005-0000-0000-00004E1B0000}"/>
    <cellStyle name="Currency [0] 4408" xfId="6959" hidden="1" xr:uid="{00000000-0005-0000-0000-0000501B0000}"/>
    <cellStyle name="Currency [0] 4409" xfId="6676" hidden="1" xr:uid="{00000000-0005-0000-0000-0000351A0000}"/>
    <cellStyle name="Currency [0] 441" xfId="502" hidden="1" xr:uid="{00000000-0005-0000-0000-000017020000}"/>
    <cellStyle name="Currency [0] 4410" xfId="6698" hidden="1" xr:uid="{00000000-0005-0000-0000-00004B1A0000}"/>
    <cellStyle name="Currency [0] 4411" xfId="6963" hidden="1" xr:uid="{00000000-0005-0000-0000-0000541B0000}"/>
    <cellStyle name="Currency [0] 4412" xfId="6970" hidden="1" xr:uid="{00000000-0005-0000-0000-00005B1B0000}"/>
    <cellStyle name="Currency [0] 4413" xfId="6972" hidden="1" xr:uid="{00000000-0005-0000-0000-00005D1B0000}"/>
    <cellStyle name="Currency [0] 4414" xfId="6663" hidden="1" xr:uid="{00000000-0005-0000-0000-0000281A0000}"/>
    <cellStyle name="Currency [0] 4415" xfId="6966" hidden="1" xr:uid="{00000000-0005-0000-0000-0000571B0000}"/>
    <cellStyle name="Currency [0] 4416" xfId="6975" hidden="1" xr:uid="{00000000-0005-0000-0000-0000601B0000}"/>
    <cellStyle name="Currency [0] 4417" xfId="6977" hidden="1" xr:uid="{00000000-0005-0000-0000-0000621B0000}"/>
    <cellStyle name="Currency [0] 4418" xfId="6965" hidden="1" xr:uid="{00000000-0005-0000-0000-0000561B0000}"/>
    <cellStyle name="Currency [0] 4419" xfId="6675" hidden="1" xr:uid="{00000000-0005-0000-0000-0000341A0000}"/>
    <cellStyle name="Currency [0] 442" xfId="500" hidden="1" xr:uid="{00000000-0005-0000-0000-000015020000}"/>
    <cellStyle name="Currency [0] 4420" xfId="6988" hidden="1" xr:uid="{00000000-0005-0000-0000-00006D1B0000}"/>
    <cellStyle name="Currency [0] 4421" xfId="6997" hidden="1" xr:uid="{00000000-0005-0000-0000-0000761B0000}"/>
    <cellStyle name="Currency [0] 4422" xfId="7008" hidden="1" xr:uid="{00000000-0005-0000-0000-0000811B0000}"/>
    <cellStyle name="Currency [0] 4423" xfId="7014" hidden="1" xr:uid="{00000000-0005-0000-0000-0000871B0000}"/>
    <cellStyle name="Currency [0] 4424" xfId="6986" hidden="1" xr:uid="{00000000-0005-0000-0000-00006B1B0000}"/>
    <cellStyle name="Currency [0] 4425" xfId="7004" hidden="1" xr:uid="{00000000-0005-0000-0000-00007D1B0000}"/>
    <cellStyle name="Currency [0] 4426" xfId="7026" hidden="1" xr:uid="{00000000-0005-0000-0000-0000931B0000}"/>
    <cellStyle name="Currency [0] 4427" xfId="7028" hidden="1" xr:uid="{00000000-0005-0000-0000-0000951B0000}"/>
    <cellStyle name="Currency [0] 4428" xfId="6960" hidden="1" xr:uid="{00000000-0005-0000-0000-0000511B0000}"/>
    <cellStyle name="Currency [0] 4429" xfId="6671" hidden="1" xr:uid="{00000000-0005-0000-0000-0000301A0000}"/>
    <cellStyle name="Currency [0] 443" xfId="529" hidden="1" xr:uid="{00000000-0005-0000-0000-000032020000}"/>
    <cellStyle name="Currency [0] 4430" xfId="7000" hidden="1" xr:uid="{00000000-0005-0000-0000-0000791B0000}"/>
    <cellStyle name="Currency [0] 4431" xfId="6667" hidden="1" xr:uid="{00000000-0005-0000-0000-00002C1A0000}"/>
    <cellStyle name="Currency [0] 4432" xfId="6989" hidden="1" xr:uid="{00000000-0005-0000-0000-00006E1B0000}"/>
    <cellStyle name="Currency [0] 4433" xfId="7033" hidden="1" xr:uid="{00000000-0005-0000-0000-00009A1B0000}"/>
    <cellStyle name="Currency [0] 4434" xfId="7001" hidden="1" xr:uid="{00000000-0005-0000-0000-00007A1B0000}"/>
    <cellStyle name="Currency [0] 4435" xfId="7009" hidden="1" xr:uid="{00000000-0005-0000-0000-0000821B0000}"/>
    <cellStyle name="Currency [0] 4436" xfId="7045" hidden="1" xr:uid="{00000000-0005-0000-0000-0000A61B0000}"/>
    <cellStyle name="Currency [0] 4437" xfId="7047" hidden="1" xr:uid="{00000000-0005-0000-0000-0000A81B0000}"/>
    <cellStyle name="Currency [0] 4438" xfId="7003" hidden="1" xr:uid="{00000000-0005-0000-0000-00007C1B0000}"/>
    <cellStyle name="Currency [0] 4439" xfId="7016" hidden="1" xr:uid="{00000000-0005-0000-0000-0000891B0000}"/>
    <cellStyle name="Currency [0] 444" xfId="445" hidden="1" xr:uid="{00000000-0005-0000-0000-0000DE010000}"/>
    <cellStyle name="Currency [0] 4440" xfId="7021" hidden="1" xr:uid="{00000000-0005-0000-0000-00008E1B0000}"/>
    <cellStyle name="Currency [0] 4441" xfId="7015" hidden="1" xr:uid="{00000000-0005-0000-0000-0000881B0000}"/>
    <cellStyle name="Currency [0] 4442" xfId="7063" hidden="1" xr:uid="{00000000-0005-0000-0000-0000B81B0000}"/>
    <cellStyle name="Currency [0] 4443" xfId="7071" hidden="1" xr:uid="{00000000-0005-0000-0000-0000C01B0000}"/>
    <cellStyle name="Currency [0] 4444" xfId="6999" hidden="1" xr:uid="{00000000-0005-0000-0000-0000781B0000}"/>
    <cellStyle name="Currency [0] 4445" xfId="7057" hidden="1" xr:uid="{00000000-0005-0000-0000-0000B21B0000}"/>
    <cellStyle name="Currency [0] 4446" xfId="7080" hidden="1" xr:uid="{00000000-0005-0000-0000-0000C91B0000}"/>
    <cellStyle name="Currency [0] 4447" xfId="7082" hidden="1" xr:uid="{00000000-0005-0000-0000-0000CB1B0000}"/>
    <cellStyle name="Currency [0] 4448" xfId="6982" hidden="1" xr:uid="{00000000-0005-0000-0000-0000671B0000}"/>
    <cellStyle name="Currency [0] 4449" xfId="6992" hidden="1" xr:uid="{00000000-0005-0000-0000-0000711B0000}"/>
    <cellStyle name="Currency [0] 445" xfId="521" hidden="1" xr:uid="{00000000-0005-0000-0000-00002A020000}"/>
    <cellStyle name="Currency [0] 4450" xfId="7054" hidden="1" xr:uid="{00000000-0005-0000-0000-0000AF1B0000}"/>
    <cellStyle name="Currency [0] 4451" xfId="7019" hidden="1" xr:uid="{00000000-0005-0000-0000-00008C1B0000}"/>
    <cellStyle name="Currency [0] 4452" xfId="6968" hidden="1" xr:uid="{00000000-0005-0000-0000-0000591B0000}"/>
    <cellStyle name="Currency [0] 4453" xfId="7090" hidden="1" xr:uid="{00000000-0005-0000-0000-0000D31B0000}"/>
    <cellStyle name="Currency [0] 4454" xfId="7055" hidden="1" xr:uid="{00000000-0005-0000-0000-0000B01B0000}"/>
    <cellStyle name="Currency [0] 4455" xfId="7066" hidden="1" xr:uid="{00000000-0005-0000-0000-0000BB1B0000}"/>
    <cellStyle name="Currency [0] 4456" xfId="7098" hidden="1" xr:uid="{00000000-0005-0000-0000-0000DB1B0000}"/>
    <cellStyle name="Currency [0] 4457" xfId="7100" hidden="1" xr:uid="{00000000-0005-0000-0000-0000DD1B0000}"/>
    <cellStyle name="Currency [0] 4458" xfId="7052" hidden="1" xr:uid="{00000000-0005-0000-0000-0000AD1B0000}"/>
    <cellStyle name="Currency [0] 4459" xfId="7051" hidden="1" xr:uid="{00000000-0005-0000-0000-0000AC1B0000}"/>
    <cellStyle name="Currency [0] 446" xfId="531" hidden="1" xr:uid="{00000000-0005-0000-0000-000034020000}"/>
    <cellStyle name="Currency [0] 4460" xfId="7041" hidden="1" xr:uid="{00000000-0005-0000-0000-0000A21B0000}"/>
    <cellStyle name="Currency [0] 4461" xfId="7037" hidden="1" xr:uid="{00000000-0005-0000-0000-00009E1B0000}"/>
    <cellStyle name="Currency [0] 4462" xfId="7039" hidden="1" xr:uid="{00000000-0005-0000-0000-0000A01B0000}"/>
    <cellStyle name="Currency [0] 4463" xfId="7107" hidden="1" xr:uid="{00000000-0005-0000-0000-0000E41B0000}"/>
    <cellStyle name="Currency [0] 4464" xfId="6669" hidden="1" xr:uid="{00000000-0005-0000-0000-00002E1A0000}"/>
    <cellStyle name="Currency [0] 4465" xfId="7085" hidden="1" xr:uid="{00000000-0005-0000-0000-0000CE1B0000}"/>
    <cellStyle name="Currency [0] 4466" xfId="7113" hidden="1" xr:uid="{00000000-0005-0000-0000-0000EA1B0000}"/>
    <cellStyle name="Currency [0] 4467" xfId="7115" hidden="1" xr:uid="{00000000-0005-0000-0000-0000EC1B0000}"/>
    <cellStyle name="Currency [0] 4468" xfId="6990" hidden="1" xr:uid="{00000000-0005-0000-0000-00006F1B0000}"/>
    <cellStyle name="Currency [0] 4469" xfId="7064" hidden="1" xr:uid="{00000000-0005-0000-0000-0000B91B0000}"/>
    <cellStyle name="Currency [0] 447" xfId="532" hidden="1" xr:uid="{00000000-0005-0000-0000-000035020000}"/>
    <cellStyle name="Currency [0] 4470" xfId="7020" hidden="1" xr:uid="{00000000-0005-0000-0000-00008D1B0000}"/>
    <cellStyle name="Currency [0] 4471" xfId="7056" hidden="1" xr:uid="{00000000-0005-0000-0000-0000B11B0000}"/>
    <cellStyle name="Currency [0] 4472" xfId="7060" hidden="1" xr:uid="{00000000-0005-0000-0000-0000B51B0000}"/>
    <cellStyle name="Currency [0] 4473" xfId="7121" hidden="1" xr:uid="{00000000-0005-0000-0000-0000F21B0000}"/>
    <cellStyle name="Currency [0] 4474" xfId="6704" hidden="1" xr:uid="{00000000-0005-0000-0000-0000511A0000}"/>
    <cellStyle name="Currency [0] 4475" xfId="7103" hidden="1" xr:uid="{00000000-0005-0000-0000-0000E01B0000}"/>
    <cellStyle name="Currency [0] 4476" xfId="7126" hidden="1" xr:uid="{00000000-0005-0000-0000-0000F71B0000}"/>
    <cellStyle name="Currency [0] 4477" xfId="7128" hidden="1" xr:uid="{00000000-0005-0000-0000-0000F91B0000}"/>
    <cellStyle name="Currency [0] 4478" xfId="6984" hidden="1" xr:uid="{00000000-0005-0000-0000-0000691B0000}"/>
    <cellStyle name="Currency [0] 4479" xfId="7083" hidden="1" xr:uid="{00000000-0005-0000-0000-0000CC1B0000}"/>
    <cellStyle name="Currency [0] 448" xfId="503" hidden="1" xr:uid="{00000000-0005-0000-0000-000018020000}"/>
    <cellStyle name="Currency [0] 4480" xfId="7050" hidden="1" xr:uid="{00000000-0005-0000-0000-0000AB1B0000}"/>
    <cellStyle name="Currency [0] 4481" xfId="7068" hidden="1" xr:uid="{00000000-0005-0000-0000-0000BD1B0000}"/>
    <cellStyle name="Currency [0] 4482" xfId="7065" hidden="1" xr:uid="{00000000-0005-0000-0000-0000BA1B0000}"/>
    <cellStyle name="Currency [0] 4483" xfId="7132" hidden="1" xr:uid="{00000000-0005-0000-0000-0000FD1B0000}"/>
    <cellStyle name="Currency [0] 4484" xfId="7017" hidden="1" xr:uid="{00000000-0005-0000-0000-00008A1B0000}"/>
    <cellStyle name="Currency [0] 4485" xfId="7117" hidden="1" xr:uid="{00000000-0005-0000-0000-0000EE1B0000}"/>
    <cellStyle name="Currency [0] 4486" xfId="7139" hidden="1" xr:uid="{00000000-0005-0000-0000-0000041C0000}"/>
    <cellStyle name="Currency [0] 4487" xfId="7141" hidden="1" xr:uid="{00000000-0005-0000-0000-0000061C0000}"/>
    <cellStyle name="Currency [0] 4488" xfId="7069" hidden="1" xr:uid="{00000000-0005-0000-0000-0000BE1B0000}"/>
    <cellStyle name="Currency [0] 4489" xfId="7101" hidden="1" xr:uid="{00000000-0005-0000-0000-0000DE1B0000}"/>
    <cellStyle name="Currency [0] 449" xfId="515" hidden="1" xr:uid="{00000000-0005-0000-0000-000024020000}"/>
    <cellStyle name="Currency [0] 4490" xfId="6749" hidden="1" xr:uid="{00000000-0005-0000-0000-00007E1A0000}"/>
    <cellStyle name="Currency [0] 4491" xfId="7087" hidden="1" xr:uid="{00000000-0005-0000-0000-0000D01B0000}"/>
    <cellStyle name="Currency [0] 4492" xfId="7084" hidden="1" xr:uid="{00000000-0005-0000-0000-0000CD1B0000}"/>
    <cellStyle name="Currency [0] 4493" xfId="7145" hidden="1" xr:uid="{00000000-0005-0000-0000-00000A1C0000}"/>
    <cellStyle name="Currency [0] 4494" xfId="6980" hidden="1" xr:uid="{00000000-0005-0000-0000-0000651B0000}"/>
    <cellStyle name="Currency [0] 4495" xfId="7129" hidden="1" xr:uid="{00000000-0005-0000-0000-0000FA1B0000}"/>
    <cellStyle name="Currency [0] 4496" xfId="7149" hidden="1" xr:uid="{00000000-0005-0000-0000-00000E1C0000}"/>
    <cellStyle name="Currency [0] 4497" xfId="7151" hidden="1" xr:uid="{00000000-0005-0000-0000-0000101C0000}"/>
    <cellStyle name="Currency [0] 4498" xfId="7088" hidden="1" xr:uid="{00000000-0005-0000-0000-0000D11B0000}"/>
    <cellStyle name="Currency [0] 4499" xfId="7116" hidden="1" xr:uid="{00000000-0005-0000-0000-0000ED1B0000}"/>
    <cellStyle name="Currency [0] 45" xfId="104" hidden="1" xr:uid="{00000000-0005-0000-0000-000089000000}"/>
    <cellStyle name="Currency [0] 450" xfId="495" hidden="1" xr:uid="{00000000-0005-0000-0000-000010020000}"/>
    <cellStyle name="Currency [0] 4500" xfId="7076" hidden="1" xr:uid="{00000000-0005-0000-0000-0000C51B0000}"/>
    <cellStyle name="Currency [0] 4501" xfId="7105" hidden="1" xr:uid="{00000000-0005-0000-0000-0000E21B0000}"/>
    <cellStyle name="Currency [0] 4502" xfId="7102" hidden="1" xr:uid="{00000000-0005-0000-0000-0000DF1B0000}"/>
    <cellStyle name="Currency [0] 4503" xfId="7155" hidden="1" xr:uid="{00000000-0005-0000-0000-0000141C0000}"/>
    <cellStyle name="Currency [0] 4504" xfId="6983" hidden="1" xr:uid="{00000000-0005-0000-0000-0000681B0000}"/>
    <cellStyle name="Currency [0] 4505" xfId="7142" hidden="1" xr:uid="{00000000-0005-0000-0000-0000071C0000}"/>
    <cellStyle name="Currency [0] 4506" xfId="7159" hidden="1" xr:uid="{00000000-0005-0000-0000-0000181C0000}"/>
    <cellStyle name="Currency [0] 4507" xfId="7161" hidden="1" xr:uid="{00000000-0005-0000-0000-00001A1C0000}"/>
    <cellStyle name="Currency [0] 4508" xfId="7042" hidden="1" xr:uid="{00000000-0005-0000-0000-0000A31B0000}"/>
    <cellStyle name="Currency [0] 4509" xfId="7078" hidden="1" xr:uid="{00000000-0005-0000-0000-0000C71B0000}"/>
    <cellStyle name="Currency [0] 451" xfId="510" hidden="1" xr:uid="{00000000-0005-0000-0000-00001F020000}"/>
    <cellStyle name="Currency [0] 4510" xfId="7147" hidden="1" xr:uid="{00000000-0005-0000-0000-00000C1C0000}"/>
    <cellStyle name="Currency [0] 4511" xfId="7135" hidden="1" xr:uid="{00000000-0005-0000-0000-0000001C0000}"/>
    <cellStyle name="Currency [0] 4512" xfId="7152" hidden="1" xr:uid="{00000000-0005-0000-0000-0000111C0000}"/>
    <cellStyle name="Currency [0] 4513" xfId="7163" hidden="1" xr:uid="{00000000-0005-0000-0000-00001C1C0000}"/>
    <cellStyle name="Currency [0] 4514" xfId="7011" hidden="1" xr:uid="{00000000-0005-0000-0000-0000841B0000}"/>
    <cellStyle name="Currency [0] 4515" xfId="7075" hidden="1" xr:uid="{00000000-0005-0000-0000-0000C41B0000}"/>
    <cellStyle name="Currency [0] 4516" xfId="7167" hidden="1" xr:uid="{00000000-0005-0000-0000-0000201C0000}"/>
    <cellStyle name="Currency [0] 4517" xfId="7169" hidden="1" xr:uid="{00000000-0005-0000-0000-0000221C0000}"/>
    <cellStyle name="Currency [0] 4518" xfId="7124" hidden="1" xr:uid="{00000000-0005-0000-0000-0000F51B0000}"/>
    <cellStyle name="Currency [0] 4519" xfId="7136" hidden="1" xr:uid="{00000000-0005-0000-0000-0000011C0000}"/>
    <cellStyle name="Currency [0] 452" xfId="508" hidden="1" xr:uid="{00000000-0005-0000-0000-00001D020000}"/>
    <cellStyle name="Currency [0] 4520" xfId="7164" hidden="1" xr:uid="{00000000-0005-0000-0000-00001D1C0000}"/>
    <cellStyle name="Currency [0] 4521" xfId="7137" hidden="1" xr:uid="{00000000-0005-0000-0000-0000021C0000}"/>
    <cellStyle name="Currency [0] 4522" xfId="7170" hidden="1" xr:uid="{00000000-0005-0000-0000-0000231C0000}"/>
    <cellStyle name="Currency [0] 4523" xfId="7172" hidden="1" xr:uid="{00000000-0005-0000-0000-0000251C0000}"/>
    <cellStyle name="Currency [0] 4524" xfId="7165" hidden="1" xr:uid="{00000000-0005-0000-0000-00001E1C0000}"/>
    <cellStyle name="Currency [0] 4525" xfId="7111" hidden="1" xr:uid="{00000000-0005-0000-0000-0000E81B0000}"/>
    <cellStyle name="Currency [0] 4526" xfId="7174" hidden="1" xr:uid="{00000000-0005-0000-0000-0000271C0000}"/>
    <cellStyle name="Currency [0] 4527" xfId="7176" hidden="1" xr:uid="{00000000-0005-0000-0000-0000291C0000}"/>
    <cellStyle name="Currency [0] 4528" xfId="6688" hidden="1" xr:uid="{00000000-0005-0000-0000-0000411A0000}"/>
    <cellStyle name="Currency [0] 4529" xfId="6666" hidden="1" xr:uid="{00000000-0005-0000-0000-00002B1A0000}"/>
    <cellStyle name="Currency [0] 453" xfId="534" hidden="1" xr:uid="{00000000-0005-0000-0000-000037020000}"/>
    <cellStyle name="Currency [0] 4530" xfId="7182" hidden="1" xr:uid="{00000000-0005-0000-0000-00002F1C0000}"/>
    <cellStyle name="Currency [0] 4531" xfId="7188" hidden="1" xr:uid="{00000000-0005-0000-0000-0000351C0000}"/>
    <cellStyle name="Currency [0] 4532" xfId="7190" hidden="1" xr:uid="{00000000-0005-0000-0000-0000371C0000}"/>
    <cellStyle name="Currency [0] 4533" xfId="6683" hidden="1" xr:uid="{00000000-0005-0000-0000-00003C1A0000}"/>
    <cellStyle name="Currency [0] 4534" xfId="7184" hidden="1" xr:uid="{00000000-0005-0000-0000-0000311C0000}"/>
    <cellStyle name="Currency [0] 4535" xfId="7192" hidden="1" xr:uid="{00000000-0005-0000-0000-0000391C0000}"/>
    <cellStyle name="Currency [0] 4536" xfId="7194" hidden="1" xr:uid="{00000000-0005-0000-0000-00003B1C0000}"/>
    <cellStyle name="Currency [0] 4537" xfId="7183" hidden="1" xr:uid="{00000000-0005-0000-0000-0000301C0000}"/>
    <cellStyle name="Currency [0] 4538" xfId="6689" hidden="1" xr:uid="{00000000-0005-0000-0000-0000421A0000}"/>
    <cellStyle name="Currency [0] 4539" xfId="7205" hidden="1" xr:uid="{00000000-0005-0000-0000-0000461C0000}"/>
    <cellStyle name="Currency [0] 454" xfId="447" hidden="1" xr:uid="{00000000-0005-0000-0000-0000E0010000}"/>
    <cellStyle name="Currency [0] 4540" xfId="7214" hidden="1" xr:uid="{00000000-0005-0000-0000-00004F1C0000}"/>
    <cellStyle name="Currency [0] 4541" xfId="7225" hidden="1" xr:uid="{00000000-0005-0000-0000-00005A1C0000}"/>
    <cellStyle name="Currency [0] 4542" xfId="7231" hidden="1" xr:uid="{00000000-0005-0000-0000-0000601C0000}"/>
    <cellStyle name="Currency [0] 4543" xfId="7203" hidden="1" xr:uid="{00000000-0005-0000-0000-0000441C0000}"/>
    <cellStyle name="Currency [0] 4544" xfId="7221" hidden="1" xr:uid="{00000000-0005-0000-0000-0000561C0000}"/>
    <cellStyle name="Currency [0] 4545" xfId="7243" hidden="1" xr:uid="{00000000-0005-0000-0000-00006C1C0000}"/>
    <cellStyle name="Currency [0] 4546" xfId="7245" hidden="1" xr:uid="{00000000-0005-0000-0000-00006E1C0000}"/>
    <cellStyle name="Currency [0] 4547" xfId="7179" hidden="1" xr:uid="{00000000-0005-0000-0000-00002C1C0000}"/>
    <cellStyle name="Currency [0] 4548" xfId="6693" hidden="1" xr:uid="{00000000-0005-0000-0000-0000461A0000}"/>
    <cellStyle name="Currency [0] 4549" xfId="7217" hidden="1" xr:uid="{00000000-0005-0000-0000-0000521C0000}"/>
    <cellStyle name="Currency [0] 455" xfId="528" hidden="1" xr:uid="{00000000-0005-0000-0000-000031020000}"/>
    <cellStyle name="Currency [0] 4550" xfId="6709" hidden="1" xr:uid="{00000000-0005-0000-0000-0000561A0000}"/>
    <cellStyle name="Currency [0] 4551" xfId="7206" hidden="1" xr:uid="{00000000-0005-0000-0000-0000471C0000}"/>
    <cellStyle name="Currency [0] 4552" xfId="7250" hidden="1" xr:uid="{00000000-0005-0000-0000-0000731C0000}"/>
    <cellStyle name="Currency [0] 4553" xfId="7218" hidden="1" xr:uid="{00000000-0005-0000-0000-0000531C0000}"/>
    <cellStyle name="Currency [0] 4554" xfId="7226" hidden="1" xr:uid="{00000000-0005-0000-0000-00005B1C0000}"/>
    <cellStyle name="Currency [0] 4555" xfId="7262" hidden="1" xr:uid="{00000000-0005-0000-0000-00007F1C0000}"/>
    <cellStyle name="Currency [0] 4556" xfId="7264" hidden="1" xr:uid="{00000000-0005-0000-0000-0000811C0000}"/>
    <cellStyle name="Currency [0] 4557" xfId="7220" hidden="1" xr:uid="{00000000-0005-0000-0000-0000551C0000}"/>
    <cellStyle name="Currency [0] 4558" xfId="7233" hidden="1" xr:uid="{00000000-0005-0000-0000-0000621C0000}"/>
    <cellStyle name="Currency [0] 4559" xfId="7238" hidden="1" xr:uid="{00000000-0005-0000-0000-0000671C0000}"/>
    <cellStyle name="Currency [0] 456" xfId="535" hidden="1" xr:uid="{00000000-0005-0000-0000-000038020000}"/>
    <cellStyle name="Currency [0] 4560" xfId="7232" hidden="1" xr:uid="{00000000-0005-0000-0000-0000611C0000}"/>
    <cellStyle name="Currency [0] 4561" xfId="7280" hidden="1" xr:uid="{00000000-0005-0000-0000-0000911C0000}"/>
    <cellStyle name="Currency [0] 4562" xfId="7288" hidden="1" xr:uid="{00000000-0005-0000-0000-0000991C0000}"/>
    <cellStyle name="Currency [0] 4563" xfId="7216" hidden="1" xr:uid="{00000000-0005-0000-0000-0000511C0000}"/>
    <cellStyle name="Currency [0] 4564" xfId="7274" hidden="1" xr:uid="{00000000-0005-0000-0000-00008B1C0000}"/>
    <cellStyle name="Currency [0] 4565" xfId="7297" hidden="1" xr:uid="{00000000-0005-0000-0000-0000A21C0000}"/>
    <cellStyle name="Currency [0] 4566" xfId="7299" hidden="1" xr:uid="{00000000-0005-0000-0000-0000A41C0000}"/>
    <cellStyle name="Currency [0] 4567" xfId="7199" hidden="1" xr:uid="{00000000-0005-0000-0000-0000401C0000}"/>
    <cellStyle name="Currency [0] 4568" xfId="7209" hidden="1" xr:uid="{00000000-0005-0000-0000-00004A1C0000}"/>
    <cellStyle name="Currency [0] 4569" xfId="7271" hidden="1" xr:uid="{00000000-0005-0000-0000-0000881C0000}"/>
    <cellStyle name="Currency [0] 457" xfId="536" hidden="1" xr:uid="{00000000-0005-0000-0000-000039020000}"/>
    <cellStyle name="Currency [0] 4570" xfId="7236" hidden="1" xr:uid="{00000000-0005-0000-0000-0000651C0000}"/>
    <cellStyle name="Currency [0] 4571" xfId="7186" hidden="1" xr:uid="{00000000-0005-0000-0000-0000331C0000}"/>
    <cellStyle name="Currency [0] 4572" xfId="7307" hidden="1" xr:uid="{00000000-0005-0000-0000-0000AC1C0000}"/>
    <cellStyle name="Currency [0] 4573" xfId="7272" hidden="1" xr:uid="{00000000-0005-0000-0000-0000891C0000}"/>
    <cellStyle name="Currency [0] 4574" xfId="7283" hidden="1" xr:uid="{00000000-0005-0000-0000-0000941C0000}"/>
    <cellStyle name="Currency [0] 4575" xfId="7315" hidden="1" xr:uid="{00000000-0005-0000-0000-0000B41C0000}"/>
    <cellStyle name="Currency [0] 4576" xfId="7317" hidden="1" xr:uid="{00000000-0005-0000-0000-0000B61C0000}"/>
    <cellStyle name="Currency [0] 4577" xfId="7269" hidden="1" xr:uid="{00000000-0005-0000-0000-0000861C0000}"/>
    <cellStyle name="Currency [0] 4578" xfId="7268" hidden="1" xr:uid="{00000000-0005-0000-0000-0000851C0000}"/>
    <cellStyle name="Currency [0] 4579" xfId="7258" hidden="1" xr:uid="{00000000-0005-0000-0000-00007B1C0000}"/>
    <cellStyle name="Currency [0] 458" xfId="476" hidden="1" xr:uid="{00000000-0005-0000-0000-0000FD010000}"/>
    <cellStyle name="Currency [0] 4580" xfId="7254" hidden="1" xr:uid="{00000000-0005-0000-0000-0000771C0000}"/>
    <cellStyle name="Currency [0] 4581" xfId="7256" hidden="1" xr:uid="{00000000-0005-0000-0000-0000791C0000}"/>
    <cellStyle name="Currency [0] 4582" xfId="7324" hidden="1" xr:uid="{00000000-0005-0000-0000-0000BD1C0000}"/>
    <cellStyle name="Currency [0] 4583" xfId="6695" hidden="1" xr:uid="{00000000-0005-0000-0000-0000481A0000}"/>
    <cellStyle name="Currency [0] 4584" xfId="7302" hidden="1" xr:uid="{00000000-0005-0000-0000-0000A71C0000}"/>
    <cellStyle name="Currency [0] 4585" xfId="7330" hidden="1" xr:uid="{00000000-0005-0000-0000-0000C31C0000}"/>
    <cellStyle name="Currency [0] 4586" xfId="7332" hidden="1" xr:uid="{00000000-0005-0000-0000-0000C51C0000}"/>
    <cellStyle name="Currency [0] 4587" xfId="7207" hidden="1" xr:uid="{00000000-0005-0000-0000-0000481C0000}"/>
    <cellStyle name="Currency [0] 4588" xfId="7281" hidden="1" xr:uid="{00000000-0005-0000-0000-0000921C0000}"/>
    <cellStyle name="Currency [0] 4589" xfId="7237" hidden="1" xr:uid="{00000000-0005-0000-0000-0000661C0000}"/>
    <cellStyle name="Currency [0] 459" xfId="496" hidden="1" xr:uid="{00000000-0005-0000-0000-000011020000}"/>
    <cellStyle name="Currency [0] 4590" xfId="7273" hidden="1" xr:uid="{00000000-0005-0000-0000-00008A1C0000}"/>
    <cellStyle name="Currency [0] 4591" xfId="7277" hidden="1" xr:uid="{00000000-0005-0000-0000-00008E1C0000}"/>
    <cellStyle name="Currency [0] 4592" xfId="7338" hidden="1" xr:uid="{00000000-0005-0000-0000-0000CB1C0000}"/>
    <cellStyle name="Currency [0] 4593" xfId="6682" hidden="1" xr:uid="{00000000-0005-0000-0000-00003B1A0000}"/>
    <cellStyle name="Currency [0] 4594" xfId="7320" hidden="1" xr:uid="{00000000-0005-0000-0000-0000B91C0000}"/>
    <cellStyle name="Currency [0] 4595" xfId="7343" hidden="1" xr:uid="{00000000-0005-0000-0000-0000D01C0000}"/>
    <cellStyle name="Currency [0] 4596" xfId="7345" hidden="1" xr:uid="{00000000-0005-0000-0000-0000D21C0000}"/>
    <cellStyle name="Currency [0] 4597" xfId="7201" hidden="1" xr:uid="{00000000-0005-0000-0000-0000421C0000}"/>
    <cellStyle name="Currency [0] 4598" xfId="7300" hidden="1" xr:uid="{00000000-0005-0000-0000-0000A51C0000}"/>
    <cellStyle name="Currency [0] 4599" xfId="7267" hidden="1" xr:uid="{00000000-0005-0000-0000-0000841C0000}"/>
    <cellStyle name="Currency [0] 46" xfId="138" hidden="1" xr:uid="{00000000-0005-0000-0000-0000AB000000}"/>
    <cellStyle name="Currency [0] 460" xfId="530" hidden="1" xr:uid="{00000000-0005-0000-0000-000033020000}"/>
    <cellStyle name="Currency [0] 4600" xfId="7285" hidden="1" xr:uid="{00000000-0005-0000-0000-0000961C0000}"/>
    <cellStyle name="Currency [0] 4601" xfId="7282" hidden="1" xr:uid="{00000000-0005-0000-0000-0000931C0000}"/>
    <cellStyle name="Currency [0] 4602" xfId="7349" hidden="1" xr:uid="{00000000-0005-0000-0000-0000D61C0000}"/>
    <cellStyle name="Currency [0] 4603" xfId="7234" hidden="1" xr:uid="{00000000-0005-0000-0000-0000631C0000}"/>
    <cellStyle name="Currency [0] 4604" xfId="7334" hidden="1" xr:uid="{00000000-0005-0000-0000-0000C71C0000}"/>
    <cellStyle name="Currency [0] 4605" xfId="7356" hidden="1" xr:uid="{00000000-0005-0000-0000-0000DD1C0000}"/>
    <cellStyle name="Currency [0] 4606" xfId="7358" hidden="1" xr:uid="{00000000-0005-0000-0000-0000DF1C0000}"/>
    <cellStyle name="Currency [0] 4607" xfId="7286" hidden="1" xr:uid="{00000000-0005-0000-0000-0000971C0000}"/>
    <cellStyle name="Currency [0] 4608" xfId="7318" hidden="1" xr:uid="{00000000-0005-0000-0000-0000B71C0000}"/>
    <cellStyle name="Currency [0] 4609" xfId="6661" hidden="1" xr:uid="{00000000-0005-0000-0000-0000261A0000}"/>
    <cellStyle name="Currency [0] 461" xfId="523" hidden="1" xr:uid="{00000000-0005-0000-0000-00002C020000}"/>
    <cellStyle name="Currency [0] 4610" xfId="7304" hidden="1" xr:uid="{00000000-0005-0000-0000-0000A91C0000}"/>
    <cellStyle name="Currency [0] 4611" xfId="7301" hidden="1" xr:uid="{00000000-0005-0000-0000-0000A61C0000}"/>
    <cellStyle name="Currency [0] 4612" xfId="7362" hidden="1" xr:uid="{00000000-0005-0000-0000-0000E31C0000}"/>
    <cellStyle name="Currency [0] 4613" xfId="7197" hidden="1" xr:uid="{00000000-0005-0000-0000-00003E1C0000}"/>
    <cellStyle name="Currency [0] 4614" xfId="7346" hidden="1" xr:uid="{00000000-0005-0000-0000-0000D31C0000}"/>
    <cellStyle name="Currency [0] 4615" xfId="7366" hidden="1" xr:uid="{00000000-0005-0000-0000-0000E71C0000}"/>
    <cellStyle name="Currency [0] 4616" xfId="7368" hidden="1" xr:uid="{00000000-0005-0000-0000-0000E91C0000}"/>
    <cellStyle name="Currency [0] 4617" xfId="7305" hidden="1" xr:uid="{00000000-0005-0000-0000-0000AA1C0000}"/>
    <cellStyle name="Currency [0] 4618" xfId="7333" hidden="1" xr:uid="{00000000-0005-0000-0000-0000C61C0000}"/>
    <cellStyle name="Currency [0] 4619" xfId="7293" hidden="1" xr:uid="{00000000-0005-0000-0000-00009E1C0000}"/>
    <cellStyle name="Currency [0] 462" xfId="533" hidden="1" xr:uid="{00000000-0005-0000-0000-000036020000}"/>
    <cellStyle name="Currency [0] 4620" xfId="7322" hidden="1" xr:uid="{00000000-0005-0000-0000-0000BB1C0000}"/>
    <cellStyle name="Currency [0] 4621" xfId="7319" hidden="1" xr:uid="{00000000-0005-0000-0000-0000B81C0000}"/>
    <cellStyle name="Currency [0] 4622" xfId="7372" hidden="1" xr:uid="{00000000-0005-0000-0000-0000ED1C0000}"/>
    <cellStyle name="Currency [0] 4623" xfId="7200" hidden="1" xr:uid="{00000000-0005-0000-0000-0000411C0000}"/>
    <cellStyle name="Currency [0] 4624" xfId="7359" hidden="1" xr:uid="{00000000-0005-0000-0000-0000E01C0000}"/>
    <cellStyle name="Currency [0] 4625" xfId="7376" hidden="1" xr:uid="{00000000-0005-0000-0000-0000F11C0000}"/>
    <cellStyle name="Currency [0] 4626" xfId="7378" hidden="1" xr:uid="{00000000-0005-0000-0000-0000F31C0000}"/>
    <cellStyle name="Currency [0] 4627" xfId="7259" hidden="1" xr:uid="{00000000-0005-0000-0000-00007C1C0000}"/>
    <cellStyle name="Currency [0] 4628" xfId="7295" hidden="1" xr:uid="{00000000-0005-0000-0000-0000A01C0000}"/>
    <cellStyle name="Currency [0] 4629" xfId="7364" hidden="1" xr:uid="{00000000-0005-0000-0000-0000E51C0000}"/>
    <cellStyle name="Currency [0] 463" xfId="537" hidden="1" xr:uid="{00000000-0005-0000-0000-00003A020000}"/>
    <cellStyle name="Currency [0] 4630" xfId="7352" hidden="1" xr:uid="{00000000-0005-0000-0000-0000D91C0000}"/>
    <cellStyle name="Currency [0] 4631" xfId="7369" hidden="1" xr:uid="{00000000-0005-0000-0000-0000EA1C0000}"/>
    <cellStyle name="Currency [0] 4632" xfId="7380" hidden="1" xr:uid="{00000000-0005-0000-0000-0000F51C0000}"/>
    <cellStyle name="Currency [0] 4633" xfId="7228" hidden="1" xr:uid="{00000000-0005-0000-0000-00005D1C0000}"/>
    <cellStyle name="Currency [0] 4634" xfId="7292" hidden="1" xr:uid="{00000000-0005-0000-0000-00009D1C0000}"/>
    <cellStyle name="Currency [0] 4635" xfId="7384" hidden="1" xr:uid="{00000000-0005-0000-0000-0000F91C0000}"/>
    <cellStyle name="Currency [0] 4636" xfId="7386" hidden="1" xr:uid="{00000000-0005-0000-0000-0000FB1C0000}"/>
    <cellStyle name="Currency [0] 4637" xfId="7341" hidden="1" xr:uid="{00000000-0005-0000-0000-0000CE1C0000}"/>
    <cellStyle name="Currency [0] 4638" xfId="7353" hidden="1" xr:uid="{00000000-0005-0000-0000-0000DA1C0000}"/>
    <cellStyle name="Currency [0] 4639" xfId="7381" hidden="1" xr:uid="{00000000-0005-0000-0000-0000F61C0000}"/>
    <cellStyle name="Currency [0] 464" xfId="462" hidden="1" xr:uid="{00000000-0005-0000-0000-0000EF010000}"/>
    <cellStyle name="Currency [0] 4640" xfId="7354" hidden="1" xr:uid="{00000000-0005-0000-0000-0000DB1C0000}"/>
    <cellStyle name="Currency [0] 4641" xfId="7387" hidden="1" xr:uid="{00000000-0005-0000-0000-0000FC1C0000}"/>
    <cellStyle name="Currency [0] 4642" xfId="7389" hidden="1" xr:uid="{00000000-0005-0000-0000-0000FE1C0000}"/>
    <cellStyle name="Currency [0] 4643" xfId="7382" hidden="1" xr:uid="{00000000-0005-0000-0000-0000F71C0000}"/>
    <cellStyle name="Currency [0] 4644" xfId="7328" hidden="1" xr:uid="{00000000-0005-0000-0000-0000C11C0000}"/>
    <cellStyle name="Currency [0] 4645" xfId="7391" hidden="1" xr:uid="{00000000-0005-0000-0000-0000001D0000}"/>
    <cellStyle name="Currency [0] 4646" xfId="7393" hidden="1" xr:uid="{00000000-0005-0000-0000-0000021D0000}"/>
    <cellStyle name="Currency [0] 4647" xfId="6755" hidden="1" xr:uid="{00000000-0005-0000-0000-0000841A0000}"/>
    <cellStyle name="Currency [0] 4648" xfId="6696" hidden="1" xr:uid="{00000000-0005-0000-0000-0000491A0000}"/>
    <cellStyle name="Currency [0] 4649" xfId="7399" hidden="1" xr:uid="{00000000-0005-0000-0000-0000081D0000}"/>
    <cellStyle name="Currency [0] 465" xfId="494" hidden="1" xr:uid="{00000000-0005-0000-0000-00000F020000}"/>
    <cellStyle name="Currency [0] 4650" xfId="7405" hidden="1" xr:uid="{00000000-0005-0000-0000-00000E1D0000}"/>
    <cellStyle name="Currency [0] 4651" xfId="7407" hidden="1" xr:uid="{00000000-0005-0000-0000-0000101D0000}"/>
    <cellStyle name="Currency [0] 4652" xfId="6686" hidden="1" xr:uid="{00000000-0005-0000-0000-00003F1A0000}"/>
    <cellStyle name="Currency [0] 4653" xfId="7401" hidden="1" xr:uid="{00000000-0005-0000-0000-00000A1D0000}"/>
    <cellStyle name="Currency [0] 4654" xfId="7409" hidden="1" xr:uid="{00000000-0005-0000-0000-0000121D0000}"/>
    <cellStyle name="Currency [0] 4655" xfId="7411" hidden="1" xr:uid="{00000000-0005-0000-0000-0000141D0000}"/>
    <cellStyle name="Currency [0] 4656" xfId="7400" hidden="1" xr:uid="{00000000-0005-0000-0000-0000091D0000}"/>
    <cellStyle name="Currency [0] 4657" xfId="6731" hidden="1" xr:uid="{00000000-0005-0000-0000-00006C1A0000}"/>
    <cellStyle name="Currency [0] 4658" xfId="7422" hidden="1" xr:uid="{00000000-0005-0000-0000-00001F1D0000}"/>
    <cellStyle name="Currency [0] 4659" xfId="7431" hidden="1" xr:uid="{00000000-0005-0000-0000-0000281D0000}"/>
    <cellStyle name="Currency [0] 466" xfId="540" hidden="1" xr:uid="{00000000-0005-0000-0000-00003D020000}"/>
    <cellStyle name="Currency [0] 4660" xfId="7442" hidden="1" xr:uid="{00000000-0005-0000-0000-0000331D0000}"/>
    <cellStyle name="Currency [0] 4661" xfId="7448" hidden="1" xr:uid="{00000000-0005-0000-0000-0000391D0000}"/>
    <cellStyle name="Currency [0] 4662" xfId="7420" hidden="1" xr:uid="{00000000-0005-0000-0000-00001D1D0000}"/>
    <cellStyle name="Currency [0] 4663" xfId="7438" hidden="1" xr:uid="{00000000-0005-0000-0000-00002F1D0000}"/>
    <cellStyle name="Currency [0] 4664" xfId="7460" hidden="1" xr:uid="{00000000-0005-0000-0000-0000451D0000}"/>
    <cellStyle name="Currency [0] 4665" xfId="7462" hidden="1" xr:uid="{00000000-0005-0000-0000-0000471D0000}"/>
    <cellStyle name="Currency [0] 4666" xfId="7396" hidden="1" xr:uid="{00000000-0005-0000-0000-0000051D0000}"/>
    <cellStyle name="Currency [0] 4667" xfId="6685" hidden="1" xr:uid="{00000000-0005-0000-0000-00003E1A0000}"/>
    <cellStyle name="Currency [0] 4668" xfId="7434" hidden="1" xr:uid="{00000000-0005-0000-0000-00002B1D0000}"/>
    <cellStyle name="Currency [0] 4669" xfId="6664" hidden="1" xr:uid="{00000000-0005-0000-0000-0000291A0000}"/>
    <cellStyle name="Currency [0] 467" xfId="541" hidden="1" xr:uid="{00000000-0005-0000-0000-00003E020000}"/>
    <cellStyle name="Currency [0] 4670" xfId="7423" hidden="1" xr:uid="{00000000-0005-0000-0000-0000201D0000}"/>
    <cellStyle name="Currency [0] 4671" xfId="7467" hidden="1" xr:uid="{00000000-0005-0000-0000-00004C1D0000}"/>
    <cellStyle name="Currency [0] 4672" xfId="7435" hidden="1" xr:uid="{00000000-0005-0000-0000-00002C1D0000}"/>
    <cellStyle name="Currency [0] 4673" xfId="7443" hidden="1" xr:uid="{00000000-0005-0000-0000-0000341D0000}"/>
    <cellStyle name="Currency [0] 4674" xfId="7479" hidden="1" xr:uid="{00000000-0005-0000-0000-0000581D0000}"/>
    <cellStyle name="Currency [0] 4675" xfId="7481" hidden="1" xr:uid="{00000000-0005-0000-0000-00005A1D0000}"/>
    <cellStyle name="Currency [0] 4676" xfId="7437" hidden="1" xr:uid="{00000000-0005-0000-0000-00002E1D0000}"/>
    <cellStyle name="Currency [0] 4677" xfId="7450" hidden="1" xr:uid="{00000000-0005-0000-0000-00003B1D0000}"/>
    <cellStyle name="Currency [0] 4678" xfId="7455" hidden="1" xr:uid="{00000000-0005-0000-0000-0000401D0000}"/>
    <cellStyle name="Currency [0] 4679" xfId="7449" hidden="1" xr:uid="{00000000-0005-0000-0000-00003A1D0000}"/>
    <cellStyle name="Currency [0] 468" xfId="518" hidden="1" xr:uid="{00000000-0005-0000-0000-000027020000}"/>
    <cellStyle name="Currency [0] 4680" xfId="7497" hidden="1" xr:uid="{00000000-0005-0000-0000-00006A1D0000}"/>
    <cellStyle name="Currency [0] 4681" xfId="7505" hidden="1" xr:uid="{00000000-0005-0000-0000-0000721D0000}"/>
    <cellStyle name="Currency [0] 4682" xfId="7433" hidden="1" xr:uid="{00000000-0005-0000-0000-00002A1D0000}"/>
    <cellStyle name="Currency [0] 4683" xfId="7491" hidden="1" xr:uid="{00000000-0005-0000-0000-0000641D0000}"/>
    <cellStyle name="Currency [0] 4684" xfId="7514" hidden="1" xr:uid="{00000000-0005-0000-0000-00007B1D0000}"/>
    <cellStyle name="Currency [0] 4685" xfId="7516" hidden="1" xr:uid="{00000000-0005-0000-0000-00007D1D0000}"/>
    <cellStyle name="Currency [0] 4686" xfId="7416" hidden="1" xr:uid="{00000000-0005-0000-0000-0000191D0000}"/>
    <cellStyle name="Currency [0] 4687" xfId="7426" hidden="1" xr:uid="{00000000-0005-0000-0000-0000231D0000}"/>
    <cellStyle name="Currency [0] 4688" xfId="7488" hidden="1" xr:uid="{00000000-0005-0000-0000-0000611D0000}"/>
    <cellStyle name="Currency [0] 4689" xfId="7453" hidden="1" xr:uid="{00000000-0005-0000-0000-00003E1D0000}"/>
    <cellStyle name="Currency [0] 469" xfId="524" hidden="1" xr:uid="{00000000-0005-0000-0000-00002D020000}"/>
    <cellStyle name="Currency [0] 4690" xfId="7403" hidden="1" xr:uid="{00000000-0005-0000-0000-00000C1D0000}"/>
    <cellStyle name="Currency [0] 4691" xfId="7524" hidden="1" xr:uid="{00000000-0005-0000-0000-0000851D0000}"/>
    <cellStyle name="Currency [0] 4692" xfId="7489" hidden="1" xr:uid="{00000000-0005-0000-0000-0000621D0000}"/>
    <cellStyle name="Currency [0] 4693" xfId="7500" hidden="1" xr:uid="{00000000-0005-0000-0000-00006D1D0000}"/>
    <cellStyle name="Currency [0] 4694" xfId="7532" hidden="1" xr:uid="{00000000-0005-0000-0000-00008D1D0000}"/>
    <cellStyle name="Currency [0] 4695" xfId="7534" hidden="1" xr:uid="{00000000-0005-0000-0000-00008F1D0000}"/>
    <cellStyle name="Currency [0] 4696" xfId="7486" hidden="1" xr:uid="{00000000-0005-0000-0000-00005F1D0000}"/>
    <cellStyle name="Currency [0] 4697" xfId="7485" hidden="1" xr:uid="{00000000-0005-0000-0000-00005E1D0000}"/>
    <cellStyle name="Currency [0] 4698" xfId="7475" hidden="1" xr:uid="{00000000-0005-0000-0000-0000541D0000}"/>
    <cellStyle name="Currency [0] 4699" xfId="7471" hidden="1" xr:uid="{00000000-0005-0000-0000-0000501D0000}"/>
    <cellStyle name="Currency [0] 47" xfId="122" hidden="1" xr:uid="{00000000-0005-0000-0000-00009B000000}"/>
    <cellStyle name="Currency [0] 470" xfId="538" hidden="1" xr:uid="{00000000-0005-0000-0000-00003B020000}"/>
    <cellStyle name="Currency [0] 4700" xfId="7473" hidden="1" xr:uid="{00000000-0005-0000-0000-0000521D0000}"/>
    <cellStyle name="Currency [0] 4701" xfId="7541" hidden="1" xr:uid="{00000000-0005-0000-0000-0000961D0000}"/>
    <cellStyle name="Currency [0] 4702" xfId="6700" hidden="1" xr:uid="{00000000-0005-0000-0000-00004D1A0000}"/>
    <cellStyle name="Currency [0] 4703" xfId="7519" hidden="1" xr:uid="{00000000-0005-0000-0000-0000801D0000}"/>
    <cellStyle name="Currency [0] 4704" xfId="7547" hidden="1" xr:uid="{00000000-0005-0000-0000-00009C1D0000}"/>
    <cellStyle name="Currency [0] 4705" xfId="7549" hidden="1" xr:uid="{00000000-0005-0000-0000-00009E1D0000}"/>
    <cellStyle name="Currency [0] 4706" xfId="7424" hidden="1" xr:uid="{00000000-0005-0000-0000-0000211D0000}"/>
    <cellStyle name="Currency [0] 4707" xfId="7498" hidden="1" xr:uid="{00000000-0005-0000-0000-00006B1D0000}"/>
    <cellStyle name="Currency [0] 4708" xfId="7454" hidden="1" xr:uid="{00000000-0005-0000-0000-00003F1D0000}"/>
    <cellStyle name="Currency [0] 4709" xfId="7490" hidden="1" xr:uid="{00000000-0005-0000-0000-0000631D0000}"/>
    <cellStyle name="Currency [0] 471" xfId="525" hidden="1" xr:uid="{00000000-0005-0000-0000-00002E020000}"/>
    <cellStyle name="Currency [0] 4710" xfId="7494" hidden="1" xr:uid="{00000000-0005-0000-0000-0000671D0000}"/>
    <cellStyle name="Currency [0] 4711" xfId="7555" hidden="1" xr:uid="{00000000-0005-0000-0000-0000A41D0000}"/>
    <cellStyle name="Currency [0] 4712" xfId="6713" hidden="1" xr:uid="{00000000-0005-0000-0000-00005A1A0000}"/>
    <cellStyle name="Currency [0] 4713" xfId="7537" hidden="1" xr:uid="{00000000-0005-0000-0000-0000921D0000}"/>
    <cellStyle name="Currency [0] 4714" xfId="7560" hidden="1" xr:uid="{00000000-0005-0000-0000-0000A91D0000}"/>
    <cellStyle name="Currency [0] 4715" xfId="7562" hidden="1" xr:uid="{00000000-0005-0000-0000-0000AB1D0000}"/>
    <cellStyle name="Currency [0] 4716" xfId="7418" hidden="1" xr:uid="{00000000-0005-0000-0000-00001B1D0000}"/>
    <cellStyle name="Currency [0] 4717" xfId="7517" hidden="1" xr:uid="{00000000-0005-0000-0000-00007E1D0000}"/>
    <cellStyle name="Currency [0] 4718" xfId="7484" hidden="1" xr:uid="{00000000-0005-0000-0000-00005D1D0000}"/>
    <cellStyle name="Currency [0] 4719" xfId="7502" hidden="1" xr:uid="{00000000-0005-0000-0000-00006F1D0000}"/>
    <cellStyle name="Currency [0] 472" xfId="542" hidden="1" xr:uid="{00000000-0005-0000-0000-00003F020000}"/>
    <cellStyle name="Currency [0] 4720" xfId="7499" hidden="1" xr:uid="{00000000-0005-0000-0000-00006C1D0000}"/>
    <cellStyle name="Currency [0] 4721" xfId="7566" hidden="1" xr:uid="{00000000-0005-0000-0000-0000AF1D0000}"/>
    <cellStyle name="Currency [0] 4722" xfId="7451" hidden="1" xr:uid="{00000000-0005-0000-0000-00003C1D0000}"/>
    <cellStyle name="Currency [0] 4723" xfId="7551" hidden="1" xr:uid="{00000000-0005-0000-0000-0000A01D0000}"/>
    <cellStyle name="Currency [0] 4724" xfId="7573" hidden="1" xr:uid="{00000000-0005-0000-0000-0000B61D0000}"/>
    <cellStyle name="Currency [0] 4725" xfId="7575" hidden="1" xr:uid="{00000000-0005-0000-0000-0000B81D0000}"/>
    <cellStyle name="Currency [0] 4726" xfId="7503" hidden="1" xr:uid="{00000000-0005-0000-0000-0000701D0000}"/>
    <cellStyle name="Currency [0] 4727" xfId="7535" hidden="1" xr:uid="{00000000-0005-0000-0000-0000901D0000}"/>
    <cellStyle name="Currency [0] 4728" xfId="6665" hidden="1" xr:uid="{00000000-0005-0000-0000-00002A1A0000}"/>
    <cellStyle name="Currency [0] 4729" xfId="7521" hidden="1" xr:uid="{00000000-0005-0000-0000-0000821D0000}"/>
    <cellStyle name="Currency [0] 473" xfId="543" hidden="1" xr:uid="{00000000-0005-0000-0000-000040020000}"/>
    <cellStyle name="Currency [0] 4730" xfId="7518" hidden="1" xr:uid="{00000000-0005-0000-0000-00007F1D0000}"/>
    <cellStyle name="Currency [0] 4731" xfId="7579" hidden="1" xr:uid="{00000000-0005-0000-0000-0000BC1D0000}"/>
    <cellStyle name="Currency [0] 4732" xfId="7414" hidden="1" xr:uid="{00000000-0005-0000-0000-0000171D0000}"/>
    <cellStyle name="Currency [0] 4733" xfId="7563" hidden="1" xr:uid="{00000000-0005-0000-0000-0000AC1D0000}"/>
    <cellStyle name="Currency [0] 4734" xfId="7583" hidden="1" xr:uid="{00000000-0005-0000-0000-0000C01D0000}"/>
    <cellStyle name="Currency [0] 4735" xfId="7585" hidden="1" xr:uid="{00000000-0005-0000-0000-0000C21D0000}"/>
    <cellStyle name="Currency [0] 4736" xfId="7522" hidden="1" xr:uid="{00000000-0005-0000-0000-0000831D0000}"/>
    <cellStyle name="Currency [0] 4737" xfId="7550" hidden="1" xr:uid="{00000000-0005-0000-0000-00009F1D0000}"/>
    <cellStyle name="Currency [0] 4738" xfId="7510" hidden="1" xr:uid="{00000000-0005-0000-0000-0000771D0000}"/>
    <cellStyle name="Currency [0] 4739" xfId="7539" hidden="1" xr:uid="{00000000-0005-0000-0000-0000941D0000}"/>
    <cellStyle name="Currency [0] 474" xfId="539" hidden="1" xr:uid="{00000000-0005-0000-0000-00003C020000}"/>
    <cellStyle name="Currency [0] 4740" xfId="7536" hidden="1" xr:uid="{00000000-0005-0000-0000-0000911D0000}"/>
    <cellStyle name="Currency [0] 4741" xfId="7589" hidden="1" xr:uid="{00000000-0005-0000-0000-0000C61D0000}"/>
    <cellStyle name="Currency [0] 4742" xfId="7417" hidden="1" xr:uid="{00000000-0005-0000-0000-00001A1D0000}"/>
    <cellStyle name="Currency [0] 4743" xfId="7576" hidden="1" xr:uid="{00000000-0005-0000-0000-0000B91D0000}"/>
    <cellStyle name="Currency [0] 4744" xfId="7593" hidden="1" xr:uid="{00000000-0005-0000-0000-0000CA1D0000}"/>
    <cellStyle name="Currency [0] 4745" xfId="7595" hidden="1" xr:uid="{00000000-0005-0000-0000-0000CC1D0000}"/>
    <cellStyle name="Currency [0] 4746" xfId="7476" hidden="1" xr:uid="{00000000-0005-0000-0000-0000551D0000}"/>
    <cellStyle name="Currency [0] 4747" xfId="7512" hidden="1" xr:uid="{00000000-0005-0000-0000-0000791D0000}"/>
    <cellStyle name="Currency [0] 4748" xfId="7581" hidden="1" xr:uid="{00000000-0005-0000-0000-0000BE1D0000}"/>
    <cellStyle name="Currency [0] 4749" xfId="7569" hidden="1" xr:uid="{00000000-0005-0000-0000-0000B21D0000}"/>
    <cellStyle name="Currency [0] 475" xfId="512" hidden="1" xr:uid="{00000000-0005-0000-0000-000021020000}"/>
    <cellStyle name="Currency [0] 4750" xfId="7586" hidden="1" xr:uid="{00000000-0005-0000-0000-0000C31D0000}"/>
    <cellStyle name="Currency [0] 4751" xfId="7597" hidden="1" xr:uid="{00000000-0005-0000-0000-0000CE1D0000}"/>
    <cellStyle name="Currency [0] 4752" xfId="7445" hidden="1" xr:uid="{00000000-0005-0000-0000-0000361D0000}"/>
    <cellStyle name="Currency [0] 4753" xfId="7509" hidden="1" xr:uid="{00000000-0005-0000-0000-0000761D0000}"/>
    <cellStyle name="Currency [0] 4754" xfId="7601" hidden="1" xr:uid="{00000000-0005-0000-0000-0000D21D0000}"/>
    <cellStyle name="Currency [0] 4755" xfId="7603" hidden="1" xr:uid="{00000000-0005-0000-0000-0000D41D0000}"/>
    <cellStyle name="Currency [0] 4756" xfId="7558" hidden="1" xr:uid="{00000000-0005-0000-0000-0000A71D0000}"/>
    <cellStyle name="Currency [0] 4757" xfId="7570" hidden="1" xr:uid="{00000000-0005-0000-0000-0000B31D0000}"/>
    <cellStyle name="Currency [0] 4758" xfId="7598" hidden="1" xr:uid="{00000000-0005-0000-0000-0000CF1D0000}"/>
    <cellStyle name="Currency [0] 4759" xfId="7571" hidden="1" xr:uid="{00000000-0005-0000-0000-0000B41D0000}"/>
    <cellStyle name="Currency [0] 476" xfId="544" hidden="1" xr:uid="{00000000-0005-0000-0000-000041020000}"/>
    <cellStyle name="Currency [0] 4760" xfId="7604" hidden="1" xr:uid="{00000000-0005-0000-0000-0000D51D0000}"/>
    <cellStyle name="Currency [0] 4761" xfId="7606" hidden="1" xr:uid="{00000000-0005-0000-0000-0000D71D0000}"/>
    <cellStyle name="Currency [0] 4762" xfId="7599" hidden="1" xr:uid="{00000000-0005-0000-0000-0000D01D0000}"/>
    <cellStyle name="Currency [0] 4763" xfId="7545" hidden="1" xr:uid="{00000000-0005-0000-0000-00009A1D0000}"/>
    <cellStyle name="Currency [0] 4764" xfId="7608" hidden="1" xr:uid="{00000000-0005-0000-0000-0000D91D0000}"/>
    <cellStyle name="Currency [0] 4765" xfId="7610" hidden="1" xr:uid="{00000000-0005-0000-0000-0000DB1D0000}"/>
    <cellStyle name="Currency [0] 4766" xfId="5257" hidden="1" xr:uid="{00000000-0005-0000-0000-0000AA140000}"/>
    <cellStyle name="Currency [0] 4767" xfId="5195" hidden="1" xr:uid="{00000000-0005-0000-0000-00006C140000}"/>
    <cellStyle name="Currency [0] 4768" xfId="6450" hidden="1" xr:uid="{00000000-0005-0000-0000-000053190000}"/>
    <cellStyle name="Currency [0] 4769" xfId="7615" hidden="1" xr:uid="{00000000-0005-0000-0000-0000E01D0000}"/>
    <cellStyle name="Currency [0] 477" xfId="545" hidden="1" xr:uid="{00000000-0005-0000-0000-000042020000}"/>
    <cellStyle name="Currency [0] 4770" xfId="7618" hidden="1" xr:uid="{00000000-0005-0000-0000-0000E31D0000}"/>
    <cellStyle name="Currency [0] 4771" xfId="5232" hidden="1" xr:uid="{00000000-0005-0000-0000-000091140000}"/>
    <cellStyle name="Currency [0] 4772" xfId="7611" hidden="1" xr:uid="{00000000-0005-0000-0000-0000DC1D0000}"/>
    <cellStyle name="Currency [0] 4773" xfId="7620" hidden="1" xr:uid="{00000000-0005-0000-0000-0000E51D0000}"/>
    <cellStyle name="Currency [0] 4774" xfId="7622" hidden="1" xr:uid="{00000000-0005-0000-0000-0000E71D0000}"/>
    <cellStyle name="Currency [0] 4775" xfId="5207" hidden="1" xr:uid="{00000000-0005-0000-0000-000078140000}"/>
    <cellStyle name="Currency [0] 4776" xfId="5229" hidden="1" xr:uid="{00000000-0005-0000-0000-00008E140000}"/>
    <cellStyle name="Currency [0] 4777" xfId="7633" hidden="1" xr:uid="{00000000-0005-0000-0000-0000F21D0000}"/>
    <cellStyle name="Currency [0] 4778" xfId="7642" hidden="1" xr:uid="{00000000-0005-0000-0000-0000FB1D0000}"/>
    <cellStyle name="Currency [0] 4779" xfId="7653" hidden="1" xr:uid="{00000000-0005-0000-0000-0000061E0000}"/>
    <cellStyle name="Currency [0] 478" xfId="222" hidden="1" xr:uid="{00000000-0005-0000-0000-0000FF000000}"/>
    <cellStyle name="Currency [0] 4780" xfId="7659" hidden="1" xr:uid="{00000000-0005-0000-0000-00000C1E0000}"/>
    <cellStyle name="Currency [0] 4781" xfId="7631" hidden="1" xr:uid="{00000000-0005-0000-0000-0000F01D0000}"/>
    <cellStyle name="Currency [0] 4782" xfId="7649" hidden="1" xr:uid="{00000000-0005-0000-0000-0000021E0000}"/>
    <cellStyle name="Currency [0] 4783" xfId="7671" hidden="1" xr:uid="{00000000-0005-0000-0000-0000181E0000}"/>
    <cellStyle name="Currency [0] 4784" xfId="7673" hidden="1" xr:uid="{00000000-0005-0000-0000-00001A1E0000}"/>
    <cellStyle name="Currency [0] 4785" xfId="5178" hidden="1" xr:uid="{00000000-0005-0000-0000-00005B140000}"/>
    <cellStyle name="Currency [0] 4786" xfId="5212" hidden="1" xr:uid="{00000000-0005-0000-0000-00007D140000}"/>
    <cellStyle name="Currency [0] 4787" xfId="7645" hidden="1" xr:uid="{00000000-0005-0000-0000-0000FE1D0000}"/>
    <cellStyle name="Currency [0] 4788" xfId="5216" hidden="1" xr:uid="{00000000-0005-0000-0000-000081140000}"/>
    <cellStyle name="Currency [0] 4789" xfId="7634" hidden="1" xr:uid="{00000000-0005-0000-0000-0000F31D0000}"/>
    <cellStyle name="Currency [0] 479" xfId="198" hidden="1" xr:uid="{00000000-0005-0000-0000-0000E7000000}"/>
    <cellStyle name="Currency [0] 4790" xfId="7678" hidden="1" xr:uid="{00000000-0005-0000-0000-00001F1E0000}"/>
    <cellStyle name="Currency [0] 4791" xfId="7646" hidden="1" xr:uid="{00000000-0005-0000-0000-0000FF1D0000}"/>
    <cellStyle name="Currency [0] 4792" xfId="7654" hidden="1" xr:uid="{00000000-0005-0000-0000-0000071E0000}"/>
    <cellStyle name="Currency [0] 4793" xfId="7690" hidden="1" xr:uid="{00000000-0005-0000-0000-00002B1E0000}"/>
    <cellStyle name="Currency [0] 4794" xfId="7692" hidden="1" xr:uid="{00000000-0005-0000-0000-00002D1E0000}"/>
    <cellStyle name="Currency [0] 4795" xfId="7648" hidden="1" xr:uid="{00000000-0005-0000-0000-0000011E0000}"/>
    <cellStyle name="Currency [0] 4796" xfId="7661" hidden="1" xr:uid="{00000000-0005-0000-0000-00000E1E0000}"/>
    <cellStyle name="Currency [0] 4797" xfId="7666" hidden="1" xr:uid="{00000000-0005-0000-0000-0000131E0000}"/>
    <cellStyle name="Currency [0] 4798" xfId="7660" hidden="1" xr:uid="{00000000-0005-0000-0000-00000D1E0000}"/>
    <cellStyle name="Currency [0] 4799" xfId="7708" hidden="1" xr:uid="{00000000-0005-0000-0000-00003D1E0000}"/>
    <cellStyle name="Currency [0] 48" xfId="127" hidden="1" xr:uid="{00000000-0005-0000-0000-0000A0000000}"/>
    <cellStyle name="Currency [0] 480" xfId="547" hidden="1" xr:uid="{00000000-0005-0000-0000-000044020000}"/>
    <cellStyle name="Currency [0] 4800" xfId="7716" hidden="1" xr:uid="{00000000-0005-0000-0000-0000451E0000}"/>
    <cellStyle name="Currency [0] 4801" xfId="7644" hidden="1" xr:uid="{00000000-0005-0000-0000-0000FD1D0000}"/>
    <cellStyle name="Currency [0] 4802" xfId="7702" hidden="1" xr:uid="{00000000-0005-0000-0000-0000371E0000}"/>
    <cellStyle name="Currency [0] 4803" xfId="7725" hidden="1" xr:uid="{00000000-0005-0000-0000-00004E1E0000}"/>
    <cellStyle name="Currency [0] 4804" xfId="7727" hidden="1" xr:uid="{00000000-0005-0000-0000-0000501E0000}"/>
    <cellStyle name="Currency [0] 4805" xfId="7627" hidden="1" xr:uid="{00000000-0005-0000-0000-0000EC1D0000}"/>
    <cellStyle name="Currency [0] 4806" xfId="7637" hidden="1" xr:uid="{00000000-0005-0000-0000-0000F61D0000}"/>
    <cellStyle name="Currency [0] 4807" xfId="7699" hidden="1" xr:uid="{00000000-0005-0000-0000-0000341E0000}"/>
    <cellStyle name="Currency [0] 4808" xfId="7664" hidden="1" xr:uid="{00000000-0005-0000-0000-0000111E0000}"/>
    <cellStyle name="Currency [0] 4809" xfId="7613" hidden="1" xr:uid="{00000000-0005-0000-0000-0000DE1D0000}"/>
    <cellStyle name="Currency [0] 481" xfId="551" hidden="1" xr:uid="{00000000-0005-0000-0000-000048020000}"/>
    <cellStyle name="Currency [0] 4810" xfId="7735" hidden="1" xr:uid="{00000000-0005-0000-0000-0000581E0000}"/>
    <cellStyle name="Currency [0] 4811" xfId="7700" hidden="1" xr:uid="{00000000-0005-0000-0000-0000351E0000}"/>
    <cellStyle name="Currency [0] 4812" xfId="7711" hidden="1" xr:uid="{00000000-0005-0000-0000-0000401E0000}"/>
    <cellStyle name="Currency [0] 4813" xfId="7743" hidden="1" xr:uid="{00000000-0005-0000-0000-0000601E0000}"/>
    <cellStyle name="Currency [0] 4814" xfId="7745" hidden="1" xr:uid="{00000000-0005-0000-0000-0000621E0000}"/>
    <cellStyle name="Currency [0] 4815" xfId="7697" hidden="1" xr:uid="{00000000-0005-0000-0000-0000321E0000}"/>
    <cellStyle name="Currency [0] 4816" xfId="7696" hidden="1" xr:uid="{00000000-0005-0000-0000-0000311E0000}"/>
    <cellStyle name="Currency [0] 4817" xfId="7686" hidden="1" xr:uid="{00000000-0005-0000-0000-0000271E0000}"/>
    <cellStyle name="Currency [0] 4818" xfId="7682" hidden="1" xr:uid="{00000000-0005-0000-0000-0000231E0000}"/>
    <cellStyle name="Currency [0] 4819" xfId="7684" hidden="1" xr:uid="{00000000-0005-0000-0000-0000251E0000}"/>
    <cellStyle name="Currency [0] 482" xfId="552" hidden="1" xr:uid="{00000000-0005-0000-0000-000049020000}"/>
    <cellStyle name="Currency [0] 4820" xfId="7752" hidden="1" xr:uid="{00000000-0005-0000-0000-0000691E0000}"/>
    <cellStyle name="Currency [0] 4821" xfId="5271" hidden="1" xr:uid="{00000000-0005-0000-0000-0000B8140000}"/>
    <cellStyle name="Currency [0] 4822" xfId="7730" hidden="1" xr:uid="{00000000-0005-0000-0000-0000531E0000}"/>
    <cellStyle name="Currency [0] 4823" xfId="7758" hidden="1" xr:uid="{00000000-0005-0000-0000-00006F1E0000}"/>
    <cellStyle name="Currency [0] 4824" xfId="7760" hidden="1" xr:uid="{00000000-0005-0000-0000-0000711E0000}"/>
    <cellStyle name="Currency [0] 4825" xfId="7635" hidden="1" xr:uid="{00000000-0005-0000-0000-0000F41D0000}"/>
    <cellStyle name="Currency [0] 4826" xfId="7709" hidden="1" xr:uid="{00000000-0005-0000-0000-00003E1E0000}"/>
    <cellStyle name="Currency [0] 4827" xfId="7665" hidden="1" xr:uid="{00000000-0005-0000-0000-0000121E0000}"/>
    <cellStyle name="Currency [0] 4828" xfId="7701" hidden="1" xr:uid="{00000000-0005-0000-0000-0000361E0000}"/>
    <cellStyle name="Currency [0] 4829" xfId="7705" hidden="1" xr:uid="{00000000-0005-0000-0000-00003A1E0000}"/>
    <cellStyle name="Currency [0] 483" xfId="193" hidden="1" xr:uid="{00000000-0005-0000-0000-0000E2000000}"/>
    <cellStyle name="Currency [0] 4830" xfId="7766" hidden="1" xr:uid="{00000000-0005-0000-0000-0000771E0000}"/>
    <cellStyle name="Currency [0] 4831" xfId="5210" hidden="1" xr:uid="{00000000-0005-0000-0000-00007B140000}"/>
    <cellStyle name="Currency [0] 4832" xfId="7748" hidden="1" xr:uid="{00000000-0005-0000-0000-0000651E0000}"/>
    <cellStyle name="Currency [0] 4833" xfId="7771" hidden="1" xr:uid="{00000000-0005-0000-0000-00007C1E0000}"/>
    <cellStyle name="Currency [0] 4834" xfId="7773" hidden="1" xr:uid="{00000000-0005-0000-0000-00007E1E0000}"/>
    <cellStyle name="Currency [0] 4835" xfId="7629" hidden="1" xr:uid="{00000000-0005-0000-0000-0000EE1D0000}"/>
    <cellStyle name="Currency [0] 4836" xfId="7728" hidden="1" xr:uid="{00000000-0005-0000-0000-0000511E0000}"/>
    <cellStyle name="Currency [0] 4837" xfId="7695" hidden="1" xr:uid="{00000000-0005-0000-0000-0000301E0000}"/>
    <cellStyle name="Currency [0] 4838" xfId="7713" hidden="1" xr:uid="{00000000-0005-0000-0000-0000421E0000}"/>
    <cellStyle name="Currency [0] 4839" xfId="7710" hidden="1" xr:uid="{00000000-0005-0000-0000-00003F1E0000}"/>
    <cellStyle name="Currency [0] 484" xfId="549" hidden="1" xr:uid="{00000000-0005-0000-0000-000046020000}"/>
    <cellStyle name="Currency [0] 4840" xfId="7777" hidden="1" xr:uid="{00000000-0005-0000-0000-0000821E0000}"/>
    <cellStyle name="Currency [0] 4841" xfId="7662" hidden="1" xr:uid="{00000000-0005-0000-0000-00000F1E0000}"/>
    <cellStyle name="Currency [0] 4842" xfId="7762" hidden="1" xr:uid="{00000000-0005-0000-0000-0000731E0000}"/>
    <cellStyle name="Currency [0] 4843" xfId="7784" hidden="1" xr:uid="{00000000-0005-0000-0000-0000891E0000}"/>
    <cellStyle name="Currency [0] 4844" xfId="7786" hidden="1" xr:uid="{00000000-0005-0000-0000-00008B1E0000}"/>
    <cellStyle name="Currency [0] 4845" xfId="7714" hidden="1" xr:uid="{00000000-0005-0000-0000-0000431E0000}"/>
    <cellStyle name="Currency [0] 4846" xfId="7746" hidden="1" xr:uid="{00000000-0005-0000-0000-0000631E0000}"/>
    <cellStyle name="Currency [0] 4847" xfId="5219" hidden="1" xr:uid="{00000000-0005-0000-0000-000084140000}"/>
    <cellStyle name="Currency [0] 4848" xfId="7732" hidden="1" xr:uid="{00000000-0005-0000-0000-0000551E0000}"/>
    <cellStyle name="Currency [0] 4849" xfId="7729" hidden="1" xr:uid="{00000000-0005-0000-0000-0000521E0000}"/>
    <cellStyle name="Currency [0] 485" xfId="553" hidden="1" xr:uid="{00000000-0005-0000-0000-00004A020000}"/>
    <cellStyle name="Currency [0] 4850" xfId="7790" hidden="1" xr:uid="{00000000-0005-0000-0000-00008F1E0000}"/>
    <cellStyle name="Currency [0] 4851" xfId="7625" hidden="1" xr:uid="{00000000-0005-0000-0000-0000EA1D0000}"/>
    <cellStyle name="Currency [0] 4852" xfId="7774" hidden="1" xr:uid="{00000000-0005-0000-0000-00007F1E0000}"/>
    <cellStyle name="Currency [0] 4853" xfId="7794" hidden="1" xr:uid="{00000000-0005-0000-0000-0000931E0000}"/>
    <cellStyle name="Currency [0] 4854" xfId="7796" hidden="1" xr:uid="{00000000-0005-0000-0000-0000951E0000}"/>
    <cellStyle name="Currency [0] 4855" xfId="7733" hidden="1" xr:uid="{00000000-0005-0000-0000-0000561E0000}"/>
    <cellStyle name="Currency [0] 4856" xfId="7761" hidden="1" xr:uid="{00000000-0005-0000-0000-0000721E0000}"/>
    <cellStyle name="Currency [0] 4857" xfId="7721" hidden="1" xr:uid="{00000000-0005-0000-0000-00004A1E0000}"/>
    <cellStyle name="Currency [0] 4858" xfId="7750" hidden="1" xr:uid="{00000000-0005-0000-0000-0000671E0000}"/>
    <cellStyle name="Currency [0] 4859" xfId="7747" hidden="1" xr:uid="{00000000-0005-0000-0000-0000641E0000}"/>
    <cellStyle name="Currency [0] 486" xfId="554" hidden="1" xr:uid="{00000000-0005-0000-0000-00004B020000}"/>
    <cellStyle name="Currency [0] 4860" xfId="7800" hidden="1" xr:uid="{00000000-0005-0000-0000-0000991E0000}"/>
    <cellStyle name="Currency [0] 4861" xfId="7628" hidden="1" xr:uid="{00000000-0005-0000-0000-0000ED1D0000}"/>
    <cellStyle name="Currency [0] 4862" xfId="7787" hidden="1" xr:uid="{00000000-0005-0000-0000-00008C1E0000}"/>
    <cellStyle name="Currency [0] 4863" xfId="7804" hidden="1" xr:uid="{00000000-0005-0000-0000-00009D1E0000}"/>
    <cellStyle name="Currency [0] 4864" xfId="7806" hidden="1" xr:uid="{00000000-0005-0000-0000-00009F1E0000}"/>
    <cellStyle name="Currency [0] 4865" xfId="7687" hidden="1" xr:uid="{00000000-0005-0000-0000-0000281E0000}"/>
    <cellStyle name="Currency [0] 4866" xfId="7723" hidden="1" xr:uid="{00000000-0005-0000-0000-00004C1E0000}"/>
    <cellStyle name="Currency [0] 4867" xfId="7792" hidden="1" xr:uid="{00000000-0005-0000-0000-0000911E0000}"/>
    <cellStyle name="Currency [0] 4868" xfId="7780" hidden="1" xr:uid="{00000000-0005-0000-0000-0000851E0000}"/>
    <cellStyle name="Currency [0] 4869" xfId="7797" hidden="1" xr:uid="{00000000-0005-0000-0000-0000961E0000}"/>
    <cellStyle name="Currency [0] 487" xfId="548" hidden="1" xr:uid="{00000000-0005-0000-0000-000045020000}"/>
    <cellStyle name="Currency [0] 4870" xfId="7808" hidden="1" xr:uid="{00000000-0005-0000-0000-0000A11E0000}"/>
    <cellStyle name="Currency [0] 4871" xfId="7656" hidden="1" xr:uid="{00000000-0005-0000-0000-0000091E0000}"/>
    <cellStyle name="Currency [0] 4872" xfId="7720" hidden="1" xr:uid="{00000000-0005-0000-0000-0000491E0000}"/>
    <cellStyle name="Currency [0] 4873" xfId="7812" hidden="1" xr:uid="{00000000-0005-0000-0000-0000A51E0000}"/>
    <cellStyle name="Currency [0] 4874" xfId="7814" hidden="1" xr:uid="{00000000-0005-0000-0000-0000A71E0000}"/>
    <cellStyle name="Currency [0] 4875" xfId="7769" hidden="1" xr:uid="{00000000-0005-0000-0000-00007A1E0000}"/>
    <cellStyle name="Currency [0] 4876" xfId="7781" hidden="1" xr:uid="{00000000-0005-0000-0000-0000861E0000}"/>
    <cellStyle name="Currency [0] 4877" xfId="7809" hidden="1" xr:uid="{00000000-0005-0000-0000-0000A21E0000}"/>
    <cellStyle name="Currency [0] 4878" xfId="7782" hidden="1" xr:uid="{00000000-0005-0000-0000-0000871E0000}"/>
    <cellStyle name="Currency [0] 4879" xfId="7815" hidden="1" xr:uid="{00000000-0005-0000-0000-0000A81E0000}"/>
    <cellStyle name="Currency [0] 488" xfId="210" hidden="1" xr:uid="{00000000-0005-0000-0000-0000F3000000}"/>
    <cellStyle name="Currency [0] 4880" xfId="7817" hidden="1" xr:uid="{00000000-0005-0000-0000-0000AA1E0000}"/>
    <cellStyle name="Currency [0] 4881" xfId="7810" hidden="1" xr:uid="{00000000-0005-0000-0000-0000A31E0000}"/>
    <cellStyle name="Currency [0] 4882" xfId="7756" hidden="1" xr:uid="{00000000-0005-0000-0000-00006D1E0000}"/>
    <cellStyle name="Currency [0] 4883" xfId="7819" hidden="1" xr:uid="{00000000-0005-0000-0000-0000AC1E0000}"/>
    <cellStyle name="Currency [0] 4884" xfId="7821" hidden="1" xr:uid="{00000000-0005-0000-0000-0000AE1E0000}"/>
    <cellStyle name="Currency [0] 4885" xfId="7880" hidden="1" xr:uid="{00000000-0005-0000-0000-0000E91E0000}"/>
    <cellStyle name="Currency [0] 4886" xfId="7899" hidden="1" xr:uid="{00000000-0005-0000-0000-0000FC1E0000}"/>
    <cellStyle name="Currency [0] 4887" xfId="7906" hidden="1" xr:uid="{00000000-0005-0000-0000-0000031F0000}"/>
    <cellStyle name="Currency [0] 4888" xfId="7913" hidden="1" xr:uid="{00000000-0005-0000-0000-00000A1F0000}"/>
    <cellStyle name="Currency [0] 4889" xfId="7918" hidden="1" xr:uid="{00000000-0005-0000-0000-00000F1F0000}"/>
    <cellStyle name="Currency [0] 489" xfId="560" hidden="1" xr:uid="{00000000-0005-0000-0000-000051020000}"/>
    <cellStyle name="Currency [0] 4890" xfId="7897" hidden="1" xr:uid="{00000000-0005-0000-0000-0000FA1E0000}"/>
    <cellStyle name="Currency [0] 4891" xfId="7908" hidden="1" xr:uid="{00000000-0005-0000-0000-0000051F0000}"/>
    <cellStyle name="Currency [0] 4892" xfId="7922" hidden="1" xr:uid="{00000000-0005-0000-0000-0000131F0000}"/>
    <cellStyle name="Currency [0] 4893" xfId="7924" hidden="1" xr:uid="{00000000-0005-0000-0000-0000151F0000}"/>
    <cellStyle name="Currency [0] 4894" xfId="7907" hidden="1" xr:uid="{00000000-0005-0000-0000-0000041F0000}"/>
    <cellStyle name="Currency [0] 4895" xfId="7881" hidden="1" xr:uid="{00000000-0005-0000-0000-0000EA1E0000}"/>
    <cellStyle name="Currency [0] 4896" xfId="7935" hidden="1" xr:uid="{00000000-0005-0000-0000-0000201F0000}"/>
    <cellStyle name="Currency [0] 4897" xfId="7944" hidden="1" xr:uid="{00000000-0005-0000-0000-0000291F0000}"/>
    <cellStyle name="Currency [0] 4898" xfId="7955" hidden="1" xr:uid="{00000000-0005-0000-0000-0000341F0000}"/>
    <cellStyle name="Currency [0] 4899" xfId="7961" hidden="1" xr:uid="{00000000-0005-0000-0000-00003A1F0000}"/>
    <cellStyle name="Currency [0] 49" xfId="139" hidden="1" xr:uid="{00000000-0005-0000-0000-0000AC000000}"/>
    <cellStyle name="Currency [0] 490" xfId="564" hidden="1" xr:uid="{00000000-0005-0000-0000-000055020000}"/>
    <cellStyle name="Currency [0] 4900" xfId="7933" hidden="1" xr:uid="{00000000-0005-0000-0000-00001E1F0000}"/>
    <cellStyle name="Currency [0] 4901" xfId="7951" hidden="1" xr:uid="{00000000-0005-0000-0000-0000301F0000}"/>
    <cellStyle name="Currency [0] 4902" xfId="7973" hidden="1" xr:uid="{00000000-0005-0000-0000-0000461F0000}"/>
    <cellStyle name="Currency [0] 4903" xfId="7975" hidden="1" xr:uid="{00000000-0005-0000-0000-0000481F0000}"/>
    <cellStyle name="Currency [0] 4904" xfId="7903" hidden="1" xr:uid="{00000000-0005-0000-0000-0000001F0000}"/>
    <cellStyle name="Currency [0] 4905" xfId="7887" hidden="1" xr:uid="{00000000-0005-0000-0000-0000F01E0000}"/>
    <cellStyle name="Currency [0] 4906" xfId="7947" hidden="1" xr:uid="{00000000-0005-0000-0000-00002C1F0000}"/>
    <cellStyle name="Currency [0] 4907" xfId="7892" hidden="1" xr:uid="{00000000-0005-0000-0000-0000F51E0000}"/>
    <cellStyle name="Currency [0] 4908" xfId="7936" hidden="1" xr:uid="{00000000-0005-0000-0000-0000211F0000}"/>
    <cellStyle name="Currency [0] 4909" xfId="7980" hidden="1" xr:uid="{00000000-0005-0000-0000-00004D1F0000}"/>
    <cellStyle name="Currency [0] 491" xfId="570" hidden="1" xr:uid="{00000000-0005-0000-0000-00005B020000}"/>
    <cellStyle name="Currency [0] 4910" xfId="7948" hidden="1" xr:uid="{00000000-0005-0000-0000-00002D1F0000}"/>
    <cellStyle name="Currency [0] 4911" xfId="7956" hidden="1" xr:uid="{00000000-0005-0000-0000-0000351F0000}"/>
    <cellStyle name="Currency [0] 4912" xfId="7992" hidden="1" xr:uid="{00000000-0005-0000-0000-0000591F0000}"/>
    <cellStyle name="Currency [0] 4913" xfId="7994" hidden="1" xr:uid="{00000000-0005-0000-0000-00005B1F0000}"/>
    <cellStyle name="Currency [0] 4914" xfId="7950" hidden="1" xr:uid="{00000000-0005-0000-0000-00002F1F0000}"/>
    <cellStyle name="Currency [0] 4915" xfId="7963" hidden="1" xr:uid="{00000000-0005-0000-0000-00003C1F0000}"/>
    <cellStyle name="Currency [0] 4916" xfId="7968" hidden="1" xr:uid="{00000000-0005-0000-0000-0000411F0000}"/>
    <cellStyle name="Currency [0] 4917" xfId="7962" hidden="1" xr:uid="{00000000-0005-0000-0000-00003B1F0000}"/>
    <cellStyle name="Currency [0] 4918" xfId="8010" hidden="1" xr:uid="{00000000-0005-0000-0000-00006B1F0000}"/>
    <cellStyle name="Currency [0] 4919" xfId="8018" hidden="1" xr:uid="{00000000-0005-0000-0000-0000731F0000}"/>
    <cellStyle name="Currency [0] 492" xfId="573" hidden="1" xr:uid="{00000000-0005-0000-0000-00005E020000}"/>
    <cellStyle name="Currency [0] 4920" xfId="7946" hidden="1" xr:uid="{00000000-0005-0000-0000-00002B1F0000}"/>
    <cellStyle name="Currency [0] 4921" xfId="8004" hidden="1" xr:uid="{00000000-0005-0000-0000-0000651F0000}"/>
    <cellStyle name="Currency [0] 4922" xfId="8027" hidden="1" xr:uid="{00000000-0005-0000-0000-00007C1F0000}"/>
    <cellStyle name="Currency [0] 4923" xfId="8029" hidden="1" xr:uid="{00000000-0005-0000-0000-00007E1F0000}"/>
    <cellStyle name="Currency [0] 4924" xfId="7929" hidden="1" xr:uid="{00000000-0005-0000-0000-00001A1F0000}"/>
    <cellStyle name="Currency [0] 4925" xfId="7939" hidden="1" xr:uid="{00000000-0005-0000-0000-0000241F0000}"/>
    <cellStyle name="Currency [0] 4926" xfId="8001" hidden="1" xr:uid="{00000000-0005-0000-0000-0000621F0000}"/>
    <cellStyle name="Currency [0] 4927" xfId="7966" hidden="1" xr:uid="{00000000-0005-0000-0000-00003F1F0000}"/>
    <cellStyle name="Currency [0] 4928" xfId="7911" hidden="1" xr:uid="{00000000-0005-0000-0000-0000081F0000}"/>
    <cellStyle name="Currency [0] 4929" xfId="8037" hidden="1" xr:uid="{00000000-0005-0000-0000-0000861F0000}"/>
    <cellStyle name="Currency [0] 493" xfId="559" hidden="1" xr:uid="{00000000-0005-0000-0000-000050020000}"/>
    <cellStyle name="Currency [0] 4930" xfId="8002" hidden="1" xr:uid="{00000000-0005-0000-0000-0000631F0000}"/>
    <cellStyle name="Currency [0] 4931" xfId="8013" hidden="1" xr:uid="{00000000-0005-0000-0000-00006E1F0000}"/>
    <cellStyle name="Currency [0] 4932" xfId="8045" hidden="1" xr:uid="{00000000-0005-0000-0000-00008E1F0000}"/>
    <cellStyle name="Currency [0] 4933" xfId="8047" hidden="1" xr:uid="{00000000-0005-0000-0000-0000901F0000}"/>
    <cellStyle name="Currency [0] 4934" xfId="7999" hidden="1" xr:uid="{00000000-0005-0000-0000-0000601F0000}"/>
    <cellStyle name="Currency [0] 4935" xfId="7998" hidden="1" xr:uid="{00000000-0005-0000-0000-00005F1F0000}"/>
    <cellStyle name="Currency [0] 4936" xfId="7988" hidden="1" xr:uid="{00000000-0005-0000-0000-0000551F0000}"/>
    <cellStyle name="Currency [0] 4937" xfId="7984" hidden="1" xr:uid="{00000000-0005-0000-0000-0000511F0000}"/>
    <cellStyle name="Currency [0] 4938" xfId="7986" hidden="1" xr:uid="{00000000-0005-0000-0000-0000531F0000}"/>
    <cellStyle name="Currency [0] 4939" xfId="8054" hidden="1" xr:uid="{00000000-0005-0000-0000-0000971F0000}"/>
    <cellStyle name="Currency [0] 494" xfId="569" hidden="1" xr:uid="{00000000-0005-0000-0000-00005A020000}"/>
    <cellStyle name="Currency [0] 4940" xfId="7889" hidden="1" xr:uid="{00000000-0005-0000-0000-0000F21E0000}"/>
    <cellStyle name="Currency [0] 4941" xfId="8032" hidden="1" xr:uid="{00000000-0005-0000-0000-0000811F0000}"/>
    <cellStyle name="Currency [0] 4942" xfId="8060" hidden="1" xr:uid="{00000000-0005-0000-0000-00009D1F0000}"/>
    <cellStyle name="Currency [0] 4943" xfId="8062" hidden="1" xr:uid="{00000000-0005-0000-0000-00009F1F0000}"/>
    <cellStyle name="Currency [0] 4944" xfId="7937" hidden="1" xr:uid="{00000000-0005-0000-0000-0000221F0000}"/>
    <cellStyle name="Currency [0] 4945" xfId="8011" hidden="1" xr:uid="{00000000-0005-0000-0000-00006C1F0000}"/>
    <cellStyle name="Currency [0] 4946" xfId="7967" hidden="1" xr:uid="{00000000-0005-0000-0000-0000401F0000}"/>
    <cellStyle name="Currency [0] 4947" xfId="8003" hidden="1" xr:uid="{00000000-0005-0000-0000-0000641F0000}"/>
    <cellStyle name="Currency [0] 4948" xfId="8007" hidden="1" xr:uid="{00000000-0005-0000-0000-0000681F0000}"/>
    <cellStyle name="Currency [0] 4949" xfId="8068" hidden="1" xr:uid="{00000000-0005-0000-0000-0000A51F0000}"/>
    <cellStyle name="Currency [0] 495" xfId="580" hidden="1" xr:uid="{00000000-0005-0000-0000-000065020000}"/>
    <cellStyle name="Currency [0] 4950" xfId="7884" hidden="1" xr:uid="{00000000-0005-0000-0000-0000ED1E0000}"/>
    <cellStyle name="Currency [0] 4951" xfId="8050" hidden="1" xr:uid="{00000000-0005-0000-0000-0000931F0000}"/>
    <cellStyle name="Currency [0] 4952" xfId="8073" hidden="1" xr:uid="{00000000-0005-0000-0000-0000AA1F0000}"/>
    <cellStyle name="Currency [0] 4953" xfId="8075" hidden="1" xr:uid="{00000000-0005-0000-0000-0000AC1F0000}"/>
    <cellStyle name="Currency [0] 4954" xfId="7931" hidden="1" xr:uid="{00000000-0005-0000-0000-00001C1F0000}"/>
    <cellStyle name="Currency [0] 4955" xfId="8030" hidden="1" xr:uid="{00000000-0005-0000-0000-00007F1F0000}"/>
    <cellStyle name="Currency [0] 4956" xfId="7997" hidden="1" xr:uid="{00000000-0005-0000-0000-00005E1F0000}"/>
    <cellStyle name="Currency [0] 4957" xfId="8015" hidden="1" xr:uid="{00000000-0005-0000-0000-0000701F0000}"/>
    <cellStyle name="Currency [0] 4958" xfId="8012" hidden="1" xr:uid="{00000000-0005-0000-0000-00006D1F0000}"/>
    <cellStyle name="Currency [0] 4959" xfId="8079" hidden="1" xr:uid="{00000000-0005-0000-0000-0000B01F0000}"/>
    <cellStyle name="Currency [0] 496" xfId="581" hidden="1" xr:uid="{00000000-0005-0000-0000-000066020000}"/>
    <cellStyle name="Currency [0] 4960" xfId="7964" hidden="1" xr:uid="{00000000-0005-0000-0000-00003D1F0000}"/>
    <cellStyle name="Currency [0] 4961" xfId="8064" hidden="1" xr:uid="{00000000-0005-0000-0000-0000A11F0000}"/>
    <cellStyle name="Currency [0] 4962" xfId="8086" hidden="1" xr:uid="{00000000-0005-0000-0000-0000B71F0000}"/>
    <cellStyle name="Currency [0] 4963" xfId="8088" hidden="1" xr:uid="{00000000-0005-0000-0000-0000B91F0000}"/>
    <cellStyle name="Currency [0] 4964" xfId="8016" hidden="1" xr:uid="{00000000-0005-0000-0000-0000711F0000}"/>
    <cellStyle name="Currency [0] 4965" xfId="8048" hidden="1" xr:uid="{00000000-0005-0000-0000-0000911F0000}"/>
    <cellStyle name="Currency [0] 4966" xfId="7900" hidden="1" xr:uid="{00000000-0005-0000-0000-0000FD1E0000}"/>
    <cellStyle name="Currency [0] 4967" xfId="8034" hidden="1" xr:uid="{00000000-0005-0000-0000-0000831F0000}"/>
    <cellStyle name="Currency [0] 4968" xfId="8031" hidden="1" xr:uid="{00000000-0005-0000-0000-0000801F0000}"/>
    <cellStyle name="Currency [0] 4969" xfId="8092" hidden="1" xr:uid="{00000000-0005-0000-0000-0000BD1F0000}"/>
    <cellStyle name="Currency [0] 497" xfId="546" hidden="1" xr:uid="{00000000-0005-0000-0000-000043020000}"/>
    <cellStyle name="Currency [0] 4970" xfId="7927" hidden="1" xr:uid="{00000000-0005-0000-0000-0000181F0000}"/>
    <cellStyle name="Currency [0] 4971" xfId="8076" hidden="1" xr:uid="{00000000-0005-0000-0000-0000AD1F0000}"/>
    <cellStyle name="Currency [0] 4972" xfId="8096" hidden="1" xr:uid="{00000000-0005-0000-0000-0000C11F0000}"/>
    <cellStyle name="Currency [0] 4973" xfId="8098" hidden="1" xr:uid="{00000000-0005-0000-0000-0000C31F0000}"/>
    <cellStyle name="Currency [0] 4974" xfId="8035" hidden="1" xr:uid="{00000000-0005-0000-0000-0000841F0000}"/>
    <cellStyle name="Currency [0] 4975" xfId="8063" hidden="1" xr:uid="{00000000-0005-0000-0000-0000A01F0000}"/>
    <cellStyle name="Currency [0] 4976" xfId="8023" hidden="1" xr:uid="{00000000-0005-0000-0000-0000781F0000}"/>
    <cellStyle name="Currency [0] 4977" xfId="8052" hidden="1" xr:uid="{00000000-0005-0000-0000-0000951F0000}"/>
    <cellStyle name="Currency [0] 4978" xfId="8049" hidden="1" xr:uid="{00000000-0005-0000-0000-0000921F0000}"/>
    <cellStyle name="Currency [0] 4979" xfId="8102" hidden="1" xr:uid="{00000000-0005-0000-0000-0000C71F0000}"/>
    <cellStyle name="Currency [0] 498" xfId="192" hidden="1" xr:uid="{00000000-0005-0000-0000-0000E1000000}"/>
    <cellStyle name="Currency [0] 4980" xfId="7930" hidden="1" xr:uid="{00000000-0005-0000-0000-00001B1F0000}"/>
    <cellStyle name="Currency [0] 4981" xfId="8089" hidden="1" xr:uid="{00000000-0005-0000-0000-0000BA1F0000}"/>
    <cellStyle name="Currency [0] 4982" xfId="8106" hidden="1" xr:uid="{00000000-0005-0000-0000-0000CB1F0000}"/>
    <cellStyle name="Currency [0] 4983" xfId="8108" hidden="1" xr:uid="{00000000-0005-0000-0000-0000CD1F0000}"/>
    <cellStyle name="Currency [0] 4984" xfId="7989" hidden="1" xr:uid="{00000000-0005-0000-0000-0000561F0000}"/>
    <cellStyle name="Currency [0] 4985" xfId="8025" hidden="1" xr:uid="{00000000-0005-0000-0000-00007A1F0000}"/>
    <cellStyle name="Currency [0] 4986" xfId="8094" hidden="1" xr:uid="{00000000-0005-0000-0000-0000BF1F0000}"/>
    <cellStyle name="Currency [0] 4987" xfId="8082" hidden="1" xr:uid="{00000000-0005-0000-0000-0000B31F0000}"/>
    <cellStyle name="Currency [0] 4988" xfId="8099" hidden="1" xr:uid="{00000000-0005-0000-0000-0000C41F0000}"/>
    <cellStyle name="Currency [0] 4989" xfId="8110" hidden="1" xr:uid="{00000000-0005-0000-0000-0000CF1F0000}"/>
    <cellStyle name="Currency [0] 499" xfId="566" hidden="1" xr:uid="{00000000-0005-0000-0000-000057020000}"/>
    <cellStyle name="Currency [0] 4990" xfId="7958" hidden="1" xr:uid="{00000000-0005-0000-0000-0000371F0000}"/>
    <cellStyle name="Currency [0] 4991" xfId="8022" hidden="1" xr:uid="{00000000-0005-0000-0000-0000771F0000}"/>
    <cellStyle name="Currency [0] 4992" xfId="8114" hidden="1" xr:uid="{00000000-0005-0000-0000-0000D31F0000}"/>
    <cellStyle name="Currency [0] 4993" xfId="8116" hidden="1" xr:uid="{00000000-0005-0000-0000-0000D51F0000}"/>
    <cellStyle name="Currency [0] 4994" xfId="8071" hidden="1" xr:uid="{00000000-0005-0000-0000-0000A81F0000}"/>
    <cellStyle name="Currency [0] 4995" xfId="8083" hidden="1" xr:uid="{00000000-0005-0000-0000-0000B41F0000}"/>
    <cellStyle name="Currency [0] 4996" xfId="8111" hidden="1" xr:uid="{00000000-0005-0000-0000-0000D01F0000}"/>
    <cellStyle name="Currency [0] 4997" xfId="8084" hidden="1" xr:uid="{00000000-0005-0000-0000-0000B51F0000}"/>
    <cellStyle name="Currency [0] 4998" xfId="8117" hidden="1" xr:uid="{00000000-0005-0000-0000-0000D61F0000}"/>
    <cellStyle name="Currency [0] 4999" xfId="8119" hidden="1" xr:uid="{00000000-0005-0000-0000-0000D81F0000}"/>
    <cellStyle name="Currency [0] 5" xfId="67" hidden="1" xr:uid="{00000000-0005-0000-0000-000063000000}"/>
    <cellStyle name="Currency [0] 50" xfId="140" hidden="1" xr:uid="{00000000-0005-0000-0000-0000AD000000}"/>
    <cellStyle name="Currency [0] 500" xfId="182" hidden="1" xr:uid="{00000000-0005-0000-0000-0000D7000000}"/>
    <cellStyle name="Currency [0] 5000" xfId="8112" hidden="1" xr:uid="{00000000-0005-0000-0000-0000D11F0000}"/>
    <cellStyle name="Currency [0] 5001" xfId="8058" hidden="1" xr:uid="{00000000-0005-0000-0000-00009B1F0000}"/>
    <cellStyle name="Currency [0] 5002" xfId="8122" hidden="1" xr:uid="{00000000-0005-0000-0000-0000DB1F0000}"/>
    <cellStyle name="Currency [0] 5003" xfId="8124" hidden="1" xr:uid="{00000000-0005-0000-0000-0000DD1F0000}"/>
    <cellStyle name="Currency [0] 5004" xfId="7841" hidden="1" xr:uid="{00000000-0005-0000-0000-0000C21E0000}"/>
    <cellStyle name="Currency [0] 5005" xfId="7863" hidden="1" xr:uid="{00000000-0005-0000-0000-0000D81E0000}"/>
    <cellStyle name="Currency [0] 5006" xfId="8128" hidden="1" xr:uid="{00000000-0005-0000-0000-0000E11F0000}"/>
    <cellStyle name="Currency [0] 5007" xfId="8135" hidden="1" xr:uid="{00000000-0005-0000-0000-0000E81F0000}"/>
    <cellStyle name="Currency [0] 5008" xfId="8137" hidden="1" xr:uid="{00000000-0005-0000-0000-0000EA1F0000}"/>
    <cellStyle name="Currency [0] 5009" xfId="7828" hidden="1" xr:uid="{00000000-0005-0000-0000-0000B51E0000}"/>
    <cellStyle name="Currency [0] 501" xfId="561" hidden="1" xr:uid="{00000000-0005-0000-0000-000052020000}"/>
    <cellStyle name="Currency [0] 5010" xfId="8131" hidden="1" xr:uid="{00000000-0005-0000-0000-0000E41F0000}"/>
    <cellStyle name="Currency [0] 5011" xfId="8140" hidden="1" xr:uid="{00000000-0005-0000-0000-0000ED1F0000}"/>
    <cellStyle name="Currency [0] 5012" xfId="8142" hidden="1" xr:uid="{00000000-0005-0000-0000-0000EF1F0000}"/>
    <cellStyle name="Currency [0] 5013" xfId="8130" hidden="1" xr:uid="{00000000-0005-0000-0000-0000E31F0000}"/>
    <cellStyle name="Currency [0] 5014" xfId="7840" hidden="1" xr:uid="{00000000-0005-0000-0000-0000C11E0000}"/>
    <cellStyle name="Currency [0] 5015" xfId="8153" hidden="1" xr:uid="{00000000-0005-0000-0000-0000FA1F0000}"/>
    <cellStyle name="Currency [0] 5016" xfId="8162" hidden="1" xr:uid="{00000000-0005-0000-0000-000003200000}"/>
    <cellStyle name="Currency [0] 5017" xfId="8173" hidden="1" xr:uid="{00000000-0005-0000-0000-00000E200000}"/>
    <cellStyle name="Currency [0] 5018" xfId="8179" hidden="1" xr:uid="{00000000-0005-0000-0000-000014200000}"/>
    <cellStyle name="Currency [0] 5019" xfId="8151" hidden="1" xr:uid="{00000000-0005-0000-0000-0000F81F0000}"/>
    <cellStyle name="Currency [0] 502" xfId="582" hidden="1" xr:uid="{00000000-0005-0000-0000-000067020000}"/>
    <cellStyle name="Currency [0] 5020" xfId="8169" hidden="1" xr:uid="{00000000-0005-0000-0000-00000A200000}"/>
    <cellStyle name="Currency [0] 5021" xfId="8191" hidden="1" xr:uid="{00000000-0005-0000-0000-000020200000}"/>
    <cellStyle name="Currency [0] 5022" xfId="8193" hidden="1" xr:uid="{00000000-0005-0000-0000-000022200000}"/>
    <cellStyle name="Currency [0] 5023" xfId="8125" hidden="1" xr:uid="{00000000-0005-0000-0000-0000DE1F0000}"/>
    <cellStyle name="Currency [0] 5024" xfId="7836" hidden="1" xr:uid="{00000000-0005-0000-0000-0000BD1E0000}"/>
    <cellStyle name="Currency [0] 5025" xfId="8165" hidden="1" xr:uid="{00000000-0005-0000-0000-000006200000}"/>
    <cellStyle name="Currency [0] 5026" xfId="7832" hidden="1" xr:uid="{00000000-0005-0000-0000-0000B91E0000}"/>
    <cellStyle name="Currency [0] 5027" xfId="8154" hidden="1" xr:uid="{00000000-0005-0000-0000-0000FB1F0000}"/>
    <cellStyle name="Currency [0] 5028" xfId="8198" hidden="1" xr:uid="{00000000-0005-0000-0000-000027200000}"/>
    <cellStyle name="Currency [0] 5029" xfId="8166" hidden="1" xr:uid="{00000000-0005-0000-0000-000007200000}"/>
    <cellStyle name="Currency [0] 503" xfId="567" hidden="1" xr:uid="{00000000-0005-0000-0000-000058020000}"/>
    <cellStyle name="Currency [0] 5030" xfId="8174" hidden="1" xr:uid="{00000000-0005-0000-0000-00000F200000}"/>
    <cellStyle name="Currency [0] 5031" xfId="8210" hidden="1" xr:uid="{00000000-0005-0000-0000-000033200000}"/>
    <cellStyle name="Currency [0] 5032" xfId="8212" hidden="1" xr:uid="{00000000-0005-0000-0000-000035200000}"/>
    <cellStyle name="Currency [0] 5033" xfId="8168" hidden="1" xr:uid="{00000000-0005-0000-0000-000009200000}"/>
    <cellStyle name="Currency [0] 5034" xfId="8181" hidden="1" xr:uid="{00000000-0005-0000-0000-000016200000}"/>
    <cellStyle name="Currency [0] 5035" xfId="8186" hidden="1" xr:uid="{00000000-0005-0000-0000-00001B200000}"/>
    <cellStyle name="Currency [0] 5036" xfId="8180" hidden="1" xr:uid="{00000000-0005-0000-0000-000015200000}"/>
    <cellStyle name="Currency [0] 5037" xfId="8228" hidden="1" xr:uid="{00000000-0005-0000-0000-000045200000}"/>
    <cellStyle name="Currency [0] 5038" xfId="8236" hidden="1" xr:uid="{00000000-0005-0000-0000-00004D200000}"/>
    <cellStyle name="Currency [0] 5039" xfId="8164" hidden="1" xr:uid="{00000000-0005-0000-0000-000005200000}"/>
    <cellStyle name="Currency [0] 504" xfId="571" hidden="1" xr:uid="{00000000-0005-0000-0000-00005C020000}"/>
    <cellStyle name="Currency [0] 5040" xfId="8222" hidden="1" xr:uid="{00000000-0005-0000-0000-00003F200000}"/>
    <cellStyle name="Currency [0] 5041" xfId="8245" hidden="1" xr:uid="{00000000-0005-0000-0000-000056200000}"/>
    <cellStyle name="Currency [0] 5042" xfId="8247" hidden="1" xr:uid="{00000000-0005-0000-0000-000058200000}"/>
    <cellStyle name="Currency [0] 5043" xfId="8147" hidden="1" xr:uid="{00000000-0005-0000-0000-0000F41F0000}"/>
    <cellStyle name="Currency [0] 5044" xfId="8157" hidden="1" xr:uid="{00000000-0005-0000-0000-0000FE1F0000}"/>
    <cellStyle name="Currency [0] 5045" xfId="8219" hidden="1" xr:uid="{00000000-0005-0000-0000-00003C200000}"/>
    <cellStyle name="Currency [0] 5046" xfId="8184" hidden="1" xr:uid="{00000000-0005-0000-0000-000019200000}"/>
    <cellStyle name="Currency [0] 5047" xfId="8133" hidden="1" xr:uid="{00000000-0005-0000-0000-0000E61F0000}"/>
    <cellStyle name="Currency [0] 5048" xfId="8255" hidden="1" xr:uid="{00000000-0005-0000-0000-000060200000}"/>
    <cellStyle name="Currency [0] 5049" xfId="8220" hidden="1" xr:uid="{00000000-0005-0000-0000-00003D200000}"/>
    <cellStyle name="Currency [0] 505" xfId="587" hidden="1" xr:uid="{00000000-0005-0000-0000-00006C020000}"/>
    <cellStyle name="Currency [0] 5050" xfId="8231" hidden="1" xr:uid="{00000000-0005-0000-0000-000048200000}"/>
    <cellStyle name="Currency [0] 5051" xfId="8263" hidden="1" xr:uid="{00000000-0005-0000-0000-000068200000}"/>
    <cellStyle name="Currency [0] 5052" xfId="8265" hidden="1" xr:uid="{00000000-0005-0000-0000-00006A200000}"/>
    <cellStyle name="Currency [0] 5053" xfId="8217" hidden="1" xr:uid="{00000000-0005-0000-0000-00003A200000}"/>
    <cellStyle name="Currency [0] 5054" xfId="8216" hidden="1" xr:uid="{00000000-0005-0000-0000-000039200000}"/>
    <cellStyle name="Currency [0] 5055" xfId="8206" hidden="1" xr:uid="{00000000-0005-0000-0000-00002F200000}"/>
    <cellStyle name="Currency [0] 5056" xfId="8202" hidden="1" xr:uid="{00000000-0005-0000-0000-00002B200000}"/>
    <cellStyle name="Currency [0] 5057" xfId="8204" hidden="1" xr:uid="{00000000-0005-0000-0000-00002D200000}"/>
    <cellStyle name="Currency [0] 5058" xfId="8272" hidden="1" xr:uid="{00000000-0005-0000-0000-000071200000}"/>
    <cellStyle name="Currency [0] 5059" xfId="7834" hidden="1" xr:uid="{00000000-0005-0000-0000-0000BB1E0000}"/>
    <cellStyle name="Currency [0] 506" xfId="588" hidden="1" xr:uid="{00000000-0005-0000-0000-00006D020000}"/>
    <cellStyle name="Currency [0] 5060" xfId="8250" hidden="1" xr:uid="{00000000-0005-0000-0000-00005B200000}"/>
    <cellStyle name="Currency [0] 5061" xfId="8278" hidden="1" xr:uid="{00000000-0005-0000-0000-000077200000}"/>
    <cellStyle name="Currency [0] 5062" xfId="8280" hidden="1" xr:uid="{00000000-0005-0000-0000-000079200000}"/>
    <cellStyle name="Currency [0] 5063" xfId="8155" hidden="1" xr:uid="{00000000-0005-0000-0000-0000FC1F0000}"/>
    <cellStyle name="Currency [0] 5064" xfId="8229" hidden="1" xr:uid="{00000000-0005-0000-0000-000046200000}"/>
    <cellStyle name="Currency [0] 5065" xfId="8185" hidden="1" xr:uid="{00000000-0005-0000-0000-00001A200000}"/>
    <cellStyle name="Currency [0] 5066" xfId="8221" hidden="1" xr:uid="{00000000-0005-0000-0000-00003E200000}"/>
    <cellStyle name="Currency [0] 5067" xfId="8225" hidden="1" xr:uid="{00000000-0005-0000-0000-000042200000}"/>
    <cellStyle name="Currency [0] 5068" xfId="8286" hidden="1" xr:uid="{00000000-0005-0000-0000-00007F200000}"/>
    <cellStyle name="Currency [0] 5069" xfId="7869" hidden="1" xr:uid="{00000000-0005-0000-0000-0000DE1E0000}"/>
    <cellStyle name="Currency [0] 507" xfId="568" hidden="1" xr:uid="{00000000-0005-0000-0000-000059020000}"/>
    <cellStyle name="Currency [0] 5070" xfId="8268" hidden="1" xr:uid="{00000000-0005-0000-0000-00006D200000}"/>
    <cellStyle name="Currency [0] 5071" xfId="8291" hidden="1" xr:uid="{00000000-0005-0000-0000-000084200000}"/>
    <cellStyle name="Currency [0] 5072" xfId="8293" hidden="1" xr:uid="{00000000-0005-0000-0000-000086200000}"/>
    <cellStyle name="Currency [0] 5073" xfId="8149" hidden="1" xr:uid="{00000000-0005-0000-0000-0000F61F0000}"/>
    <cellStyle name="Currency [0] 5074" xfId="8248" hidden="1" xr:uid="{00000000-0005-0000-0000-000059200000}"/>
    <cellStyle name="Currency [0] 5075" xfId="8215" hidden="1" xr:uid="{00000000-0005-0000-0000-000038200000}"/>
    <cellStyle name="Currency [0] 5076" xfId="8233" hidden="1" xr:uid="{00000000-0005-0000-0000-00004A200000}"/>
    <cellStyle name="Currency [0] 5077" xfId="8230" hidden="1" xr:uid="{00000000-0005-0000-0000-000047200000}"/>
    <cellStyle name="Currency [0] 5078" xfId="8297" hidden="1" xr:uid="{00000000-0005-0000-0000-00008A200000}"/>
    <cellStyle name="Currency [0] 5079" xfId="8182" hidden="1" xr:uid="{00000000-0005-0000-0000-000017200000}"/>
    <cellStyle name="Currency [0] 508" xfId="575" hidden="1" xr:uid="{00000000-0005-0000-0000-000060020000}"/>
    <cellStyle name="Currency [0] 5080" xfId="8282" hidden="1" xr:uid="{00000000-0005-0000-0000-00007B200000}"/>
    <cellStyle name="Currency [0] 5081" xfId="8304" hidden="1" xr:uid="{00000000-0005-0000-0000-000091200000}"/>
    <cellStyle name="Currency [0] 5082" xfId="8306" hidden="1" xr:uid="{00000000-0005-0000-0000-000093200000}"/>
    <cellStyle name="Currency [0] 5083" xfId="8234" hidden="1" xr:uid="{00000000-0005-0000-0000-00004B200000}"/>
    <cellStyle name="Currency [0] 5084" xfId="8266" hidden="1" xr:uid="{00000000-0005-0000-0000-00006B200000}"/>
    <cellStyle name="Currency [0] 5085" xfId="7914" hidden="1" xr:uid="{00000000-0005-0000-0000-00000B1F0000}"/>
    <cellStyle name="Currency [0] 5086" xfId="8252" hidden="1" xr:uid="{00000000-0005-0000-0000-00005D200000}"/>
    <cellStyle name="Currency [0] 5087" xfId="8249" hidden="1" xr:uid="{00000000-0005-0000-0000-00005A200000}"/>
    <cellStyle name="Currency [0] 5088" xfId="8310" hidden="1" xr:uid="{00000000-0005-0000-0000-000097200000}"/>
    <cellStyle name="Currency [0] 5089" xfId="8145" hidden="1" xr:uid="{00000000-0005-0000-0000-0000F21F0000}"/>
    <cellStyle name="Currency [0] 509" xfId="579" hidden="1" xr:uid="{00000000-0005-0000-0000-000064020000}"/>
    <cellStyle name="Currency [0] 5090" xfId="8294" hidden="1" xr:uid="{00000000-0005-0000-0000-000087200000}"/>
    <cellStyle name="Currency [0] 5091" xfId="8314" hidden="1" xr:uid="{00000000-0005-0000-0000-00009B200000}"/>
    <cellStyle name="Currency [0] 5092" xfId="8316" hidden="1" xr:uid="{00000000-0005-0000-0000-00009D200000}"/>
    <cellStyle name="Currency [0] 5093" xfId="8253" hidden="1" xr:uid="{00000000-0005-0000-0000-00005E200000}"/>
    <cellStyle name="Currency [0] 5094" xfId="8281" hidden="1" xr:uid="{00000000-0005-0000-0000-00007A200000}"/>
    <cellStyle name="Currency [0] 5095" xfId="8241" hidden="1" xr:uid="{00000000-0005-0000-0000-000052200000}"/>
    <cellStyle name="Currency [0] 5096" xfId="8270" hidden="1" xr:uid="{00000000-0005-0000-0000-00006F200000}"/>
    <cellStyle name="Currency [0] 5097" xfId="8267" hidden="1" xr:uid="{00000000-0005-0000-0000-00006C200000}"/>
    <cellStyle name="Currency [0] 5098" xfId="8320" hidden="1" xr:uid="{00000000-0005-0000-0000-0000A1200000}"/>
    <cellStyle name="Currency [0] 5099" xfId="8148" hidden="1" xr:uid="{00000000-0005-0000-0000-0000F51F0000}"/>
    <cellStyle name="Currency [0] 51" xfId="120" hidden="1" xr:uid="{00000000-0005-0000-0000-000099000000}"/>
    <cellStyle name="Currency [0] 510" xfId="574" hidden="1" xr:uid="{00000000-0005-0000-0000-00005F020000}"/>
    <cellStyle name="Currency [0] 5100" xfId="8307" hidden="1" xr:uid="{00000000-0005-0000-0000-000094200000}"/>
    <cellStyle name="Currency [0] 5101" xfId="8324" hidden="1" xr:uid="{00000000-0005-0000-0000-0000A5200000}"/>
    <cellStyle name="Currency [0] 5102" xfId="8326" hidden="1" xr:uid="{00000000-0005-0000-0000-0000A7200000}"/>
    <cellStyle name="Currency [0] 5103" xfId="8207" hidden="1" xr:uid="{00000000-0005-0000-0000-000030200000}"/>
    <cellStyle name="Currency [0] 5104" xfId="8243" hidden="1" xr:uid="{00000000-0005-0000-0000-000054200000}"/>
    <cellStyle name="Currency [0] 5105" xfId="8312" hidden="1" xr:uid="{00000000-0005-0000-0000-000099200000}"/>
    <cellStyle name="Currency [0] 5106" xfId="8300" hidden="1" xr:uid="{00000000-0005-0000-0000-00008D200000}"/>
    <cellStyle name="Currency [0] 5107" xfId="8317" hidden="1" xr:uid="{00000000-0005-0000-0000-00009E200000}"/>
    <cellStyle name="Currency [0] 5108" xfId="8328" hidden="1" xr:uid="{00000000-0005-0000-0000-0000A9200000}"/>
    <cellStyle name="Currency [0] 5109" xfId="8176" hidden="1" xr:uid="{00000000-0005-0000-0000-000011200000}"/>
    <cellStyle name="Currency [0] 511" xfId="597" hidden="1" xr:uid="{00000000-0005-0000-0000-000076020000}"/>
    <cellStyle name="Currency [0] 5110" xfId="8240" hidden="1" xr:uid="{00000000-0005-0000-0000-000051200000}"/>
    <cellStyle name="Currency [0] 5111" xfId="8332" hidden="1" xr:uid="{00000000-0005-0000-0000-0000AD200000}"/>
    <cellStyle name="Currency [0] 5112" xfId="8334" hidden="1" xr:uid="{00000000-0005-0000-0000-0000AF200000}"/>
    <cellStyle name="Currency [0] 5113" xfId="8289" hidden="1" xr:uid="{00000000-0005-0000-0000-000082200000}"/>
    <cellStyle name="Currency [0] 5114" xfId="8301" hidden="1" xr:uid="{00000000-0005-0000-0000-00008E200000}"/>
    <cellStyle name="Currency [0] 5115" xfId="8329" hidden="1" xr:uid="{00000000-0005-0000-0000-0000AA200000}"/>
    <cellStyle name="Currency [0] 5116" xfId="8302" hidden="1" xr:uid="{00000000-0005-0000-0000-00008F200000}"/>
    <cellStyle name="Currency [0] 5117" xfId="8335" hidden="1" xr:uid="{00000000-0005-0000-0000-0000B0200000}"/>
    <cellStyle name="Currency [0] 5118" xfId="8337" hidden="1" xr:uid="{00000000-0005-0000-0000-0000B2200000}"/>
    <cellStyle name="Currency [0] 5119" xfId="8330" hidden="1" xr:uid="{00000000-0005-0000-0000-0000AB200000}"/>
    <cellStyle name="Currency [0] 512" xfId="603" hidden="1" xr:uid="{00000000-0005-0000-0000-00007C020000}"/>
    <cellStyle name="Currency [0] 5120" xfId="8276" hidden="1" xr:uid="{00000000-0005-0000-0000-000075200000}"/>
    <cellStyle name="Currency [0] 5121" xfId="8339" hidden="1" xr:uid="{00000000-0005-0000-0000-0000B4200000}"/>
    <cellStyle name="Currency [0] 5122" xfId="8341" hidden="1" xr:uid="{00000000-0005-0000-0000-0000B6200000}"/>
    <cellStyle name="Currency [0] 5123" xfId="7853" hidden="1" xr:uid="{00000000-0005-0000-0000-0000CE1E0000}"/>
    <cellStyle name="Currency [0] 5124" xfId="7831" hidden="1" xr:uid="{00000000-0005-0000-0000-0000B81E0000}"/>
    <cellStyle name="Currency [0] 5125" xfId="8347" hidden="1" xr:uid="{00000000-0005-0000-0000-0000BC200000}"/>
    <cellStyle name="Currency [0] 5126" xfId="8353" hidden="1" xr:uid="{00000000-0005-0000-0000-0000C2200000}"/>
    <cellStyle name="Currency [0] 5127" xfId="8355" hidden="1" xr:uid="{00000000-0005-0000-0000-0000C4200000}"/>
    <cellStyle name="Currency [0] 5128" xfId="7848" hidden="1" xr:uid="{00000000-0005-0000-0000-0000C91E0000}"/>
    <cellStyle name="Currency [0] 5129" xfId="8349" hidden="1" xr:uid="{00000000-0005-0000-0000-0000BE200000}"/>
    <cellStyle name="Currency [0] 513" xfId="565" hidden="1" xr:uid="{00000000-0005-0000-0000-000056020000}"/>
    <cellStyle name="Currency [0] 5130" xfId="8357" hidden="1" xr:uid="{00000000-0005-0000-0000-0000C6200000}"/>
    <cellStyle name="Currency [0] 5131" xfId="8359" hidden="1" xr:uid="{00000000-0005-0000-0000-0000C8200000}"/>
    <cellStyle name="Currency [0] 5132" xfId="8348" hidden="1" xr:uid="{00000000-0005-0000-0000-0000BD200000}"/>
    <cellStyle name="Currency [0] 5133" xfId="7854" hidden="1" xr:uid="{00000000-0005-0000-0000-0000CF1E0000}"/>
    <cellStyle name="Currency [0] 5134" xfId="8370" hidden="1" xr:uid="{00000000-0005-0000-0000-0000D3200000}"/>
    <cellStyle name="Currency [0] 5135" xfId="8379" hidden="1" xr:uid="{00000000-0005-0000-0000-0000DC200000}"/>
    <cellStyle name="Currency [0] 5136" xfId="8390" hidden="1" xr:uid="{00000000-0005-0000-0000-0000E7200000}"/>
    <cellStyle name="Currency [0] 5137" xfId="8396" hidden="1" xr:uid="{00000000-0005-0000-0000-0000ED200000}"/>
    <cellStyle name="Currency [0] 5138" xfId="8368" hidden="1" xr:uid="{00000000-0005-0000-0000-0000D1200000}"/>
    <cellStyle name="Currency [0] 5139" xfId="8386" hidden="1" xr:uid="{00000000-0005-0000-0000-0000E3200000}"/>
    <cellStyle name="Currency [0] 514" xfId="595" hidden="1" xr:uid="{00000000-0005-0000-0000-000074020000}"/>
    <cellStyle name="Currency [0] 5140" xfId="8408" hidden="1" xr:uid="{00000000-0005-0000-0000-0000F9200000}"/>
    <cellStyle name="Currency [0] 5141" xfId="8410" hidden="1" xr:uid="{00000000-0005-0000-0000-0000FB200000}"/>
    <cellStyle name="Currency [0] 5142" xfId="8344" hidden="1" xr:uid="{00000000-0005-0000-0000-0000B9200000}"/>
    <cellStyle name="Currency [0] 5143" xfId="7858" hidden="1" xr:uid="{00000000-0005-0000-0000-0000D31E0000}"/>
    <cellStyle name="Currency [0] 5144" xfId="8382" hidden="1" xr:uid="{00000000-0005-0000-0000-0000DF200000}"/>
    <cellStyle name="Currency [0] 5145" xfId="7874" hidden="1" xr:uid="{00000000-0005-0000-0000-0000E31E0000}"/>
    <cellStyle name="Currency [0] 5146" xfId="8371" hidden="1" xr:uid="{00000000-0005-0000-0000-0000D4200000}"/>
    <cellStyle name="Currency [0] 5147" xfId="8415" hidden="1" xr:uid="{00000000-0005-0000-0000-000000210000}"/>
    <cellStyle name="Currency [0] 5148" xfId="8383" hidden="1" xr:uid="{00000000-0005-0000-0000-0000E0200000}"/>
    <cellStyle name="Currency [0] 5149" xfId="8391" hidden="1" xr:uid="{00000000-0005-0000-0000-0000E8200000}"/>
    <cellStyle name="Currency [0] 515" xfId="607" hidden="1" xr:uid="{00000000-0005-0000-0000-000080020000}"/>
    <cellStyle name="Currency [0] 5150" xfId="8427" hidden="1" xr:uid="{00000000-0005-0000-0000-00000C210000}"/>
    <cellStyle name="Currency [0] 5151" xfId="8429" hidden="1" xr:uid="{00000000-0005-0000-0000-00000E210000}"/>
    <cellStyle name="Currency [0] 5152" xfId="8385" hidden="1" xr:uid="{00000000-0005-0000-0000-0000E2200000}"/>
    <cellStyle name="Currency [0] 5153" xfId="8398" hidden="1" xr:uid="{00000000-0005-0000-0000-0000EF200000}"/>
    <cellStyle name="Currency [0] 5154" xfId="8403" hidden="1" xr:uid="{00000000-0005-0000-0000-0000F4200000}"/>
    <cellStyle name="Currency [0] 5155" xfId="8397" hidden="1" xr:uid="{00000000-0005-0000-0000-0000EE200000}"/>
    <cellStyle name="Currency [0] 5156" xfId="8445" hidden="1" xr:uid="{00000000-0005-0000-0000-00001E210000}"/>
    <cellStyle name="Currency [0] 5157" xfId="8453" hidden="1" xr:uid="{00000000-0005-0000-0000-000026210000}"/>
    <cellStyle name="Currency [0] 5158" xfId="8381" hidden="1" xr:uid="{00000000-0005-0000-0000-0000DE200000}"/>
    <cellStyle name="Currency [0] 5159" xfId="8439" hidden="1" xr:uid="{00000000-0005-0000-0000-000018210000}"/>
    <cellStyle name="Currency [0] 516" xfId="608" hidden="1" xr:uid="{00000000-0005-0000-0000-000081020000}"/>
    <cellStyle name="Currency [0] 5160" xfId="8462" hidden="1" xr:uid="{00000000-0005-0000-0000-00002F210000}"/>
    <cellStyle name="Currency [0] 5161" xfId="8464" hidden="1" xr:uid="{00000000-0005-0000-0000-000031210000}"/>
    <cellStyle name="Currency [0] 5162" xfId="8364" hidden="1" xr:uid="{00000000-0005-0000-0000-0000CD200000}"/>
    <cellStyle name="Currency [0] 5163" xfId="8374" hidden="1" xr:uid="{00000000-0005-0000-0000-0000D7200000}"/>
    <cellStyle name="Currency [0] 5164" xfId="8436" hidden="1" xr:uid="{00000000-0005-0000-0000-000015210000}"/>
    <cellStyle name="Currency [0] 5165" xfId="8401" hidden="1" xr:uid="{00000000-0005-0000-0000-0000F2200000}"/>
    <cellStyle name="Currency [0] 5166" xfId="8351" hidden="1" xr:uid="{00000000-0005-0000-0000-0000C0200000}"/>
    <cellStyle name="Currency [0] 5167" xfId="8472" hidden="1" xr:uid="{00000000-0005-0000-0000-000039210000}"/>
    <cellStyle name="Currency [0] 5168" xfId="8437" hidden="1" xr:uid="{00000000-0005-0000-0000-000016210000}"/>
    <cellStyle name="Currency [0] 5169" xfId="8448" hidden="1" xr:uid="{00000000-0005-0000-0000-000021210000}"/>
    <cellStyle name="Currency [0] 517" xfId="556" hidden="1" xr:uid="{00000000-0005-0000-0000-00004D020000}"/>
    <cellStyle name="Currency [0] 5170" xfId="8480" hidden="1" xr:uid="{00000000-0005-0000-0000-000041210000}"/>
    <cellStyle name="Currency [0] 5171" xfId="8482" hidden="1" xr:uid="{00000000-0005-0000-0000-000043210000}"/>
    <cellStyle name="Currency [0] 5172" xfId="8434" hidden="1" xr:uid="{00000000-0005-0000-0000-000013210000}"/>
    <cellStyle name="Currency [0] 5173" xfId="8433" hidden="1" xr:uid="{00000000-0005-0000-0000-000012210000}"/>
    <cellStyle name="Currency [0] 5174" xfId="8423" hidden="1" xr:uid="{00000000-0005-0000-0000-000008210000}"/>
    <cellStyle name="Currency [0] 5175" xfId="8419" hidden="1" xr:uid="{00000000-0005-0000-0000-000004210000}"/>
    <cellStyle name="Currency [0] 5176" xfId="8421" hidden="1" xr:uid="{00000000-0005-0000-0000-000006210000}"/>
    <cellStyle name="Currency [0] 5177" xfId="8489" hidden="1" xr:uid="{00000000-0005-0000-0000-00004A210000}"/>
    <cellStyle name="Currency [0] 5178" xfId="7860" hidden="1" xr:uid="{00000000-0005-0000-0000-0000D51E0000}"/>
    <cellStyle name="Currency [0] 5179" xfId="8467" hidden="1" xr:uid="{00000000-0005-0000-0000-000034210000}"/>
    <cellStyle name="Currency [0] 518" xfId="563" hidden="1" xr:uid="{00000000-0005-0000-0000-000054020000}"/>
    <cellStyle name="Currency [0] 5180" xfId="8495" hidden="1" xr:uid="{00000000-0005-0000-0000-000050210000}"/>
    <cellStyle name="Currency [0] 5181" xfId="8497" hidden="1" xr:uid="{00000000-0005-0000-0000-000052210000}"/>
    <cellStyle name="Currency [0] 5182" xfId="8372" hidden="1" xr:uid="{00000000-0005-0000-0000-0000D5200000}"/>
    <cellStyle name="Currency [0] 5183" xfId="8446" hidden="1" xr:uid="{00000000-0005-0000-0000-00001F210000}"/>
    <cellStyle name="Currency [0] 5184" xfId="8402" hidden="1" xr:uid="{00000000-0005-0000-0000-0000F3200000}"/>
    <cellStyle name="Currency [0] 5185" xfId="8438" hidden="1" xr:uid="{00000000-0005-0000-0000-000017210000}"/>
    <cellStyle name="Currency [0] 5186" xfId="8442" hidden="1" xr:uid="{00000000-0005-0000-0000-00001B210000}"/>
    <cellStyle name="Currency [0] 5187" xfId="8503" hidden="1" xr:uid="{00000000-0005-0000-0000-000058210000}"/>
    <cellStyle name="Currency [0] 5188" xfId="7847" hidden="1" xr:uid="{00000000-0005-0000-0000-0000C81E0000}"/>
    <cellStyle name="Currency [0] 5189" xfId="8485" hidden="1" xr:uid="{00000000-0005-0000-0000-000046210000}"/>
    <cellStyle name="Currency [0] 519" xfId="592" hidden="1" xr:uid="{00000000-0005-0000-0000-000071020000}"/>
    <cellStyle name="Currency [0] 5190" xfId="8508" hidden="1" xr:uid="{00000000-0005-0000-0000-00005D210000}"/>
    <cellStyle name="Currency [0] 5191" xfId="8510" hidden="1" xr:uid="{00000000-0005-0000-0000-00005F210000}"/>
    <cellStyle name="Currency [0] 5192" xfId="8366" hidden="1" xr:uid="{00000000-0005-0000-0000-0000CF200000}"/>
    <cellStyle name="Currency [0] 5193" xfId="8465" hidden="1" xr:uid="{00000000-0005-0000-0000-000032210000}"/>
    <cellStyle name="Currency [0] 5194" xfId="8432" hidden="1" xr:uid="{00000000-0005-0000-0000-000011210000}"/>
    <cellStyle name="Currency [0] 5195" xfId="8450" hidden="1" xr:uid="{00000000-0005-0000-0000-000023210000}"/>
    <cellStyle name="Currency [0] 5196" xfId="8447" hidden="1" xr:uid="{00000000-0005-0000-0000-000020210000}"/>
    <cellStyle name="Currency [0] 5197" xfId="8514" hidden="1" xr:uid="{00000000-0005-0000-0000-000063210000}"/>
    <cellStyle name="Currency [0] 5198" xfId="8399" hidden="1" xr:uid="{00000000-0005-0000-0000-0000F0200000}"/>
    <cellStyle name="Currency [0] 5199" xfId="8499" hidden="1" xr:uid="{00000000-0005-0000-0000-000054210000}"/>
    <cellStyle name="Currency [0] 52" xfId="119" hidden="1" xr:uid="{00000000-0005-0000-0000-000098000000}"/>
    <cellStyle name="Currency [0] 520" xfId="577" hidden="1" xr:uid="{00000000-0005-0000-0000-000062020000}"/>
    <cellStyle name="Currency [0] 5200" xfId="8521" hidden="1" xr:uid="{00000000-0005-0000-0000-00006A210000}"/>
    <cellStyle name="Currency [0] 5201" xfId="8523" hidden="1" xr:uid="{00000000-0005-0000-0000-00006C210000}"/>
    <cellStyle name="Currency [0] 5202" xfId="8451" hidden="1" xr:uid="{00000000-0005-0000-0000-000024210000}"/>
    <cellStyle name="Currency [0] 5203" xfId="8483" hidden="1" xr:uid="{00000000-0005-0000-0000-000044210000}"/>
    <cellStyle name="Currency [0] 5204" xfId="7826" hidden="1" xr:uid="{00000000-0005-0000-0000-0000B31E0000}"/>
    <cellStyle name="Currency [0] 5205" xfId="8469" hidden="1" xr:uid="{00000000-0005-0000-0000-000036210000}"/>
    <cellStyle name="Currency [0] 5206" xfId="8466" hidden="1" xr:uid="{00000000-0005-0000-0000-000033210000}"/>
    <cellStyle name="Currency [0] 5207" xfId="8527" hidden="1" xr:uid="{00000000-0005-0000-0000-000070210000}"/>
    <cellStyle name="Currency [0] 5208" xfId="8362" hidden="1" xr:uid="{00000000-0005-0000-0000-0000CB200000}"/>
    <cellStyle name="Currency [0] 5209" xfId="8511" hidden="1" xr:uid="{00000000-0005-0000-0000-000060210000}"/>
    <cellStyle name="Currency [0] 521" xfId="550" hidden="1" xr:uid="{00000000-0005-0000-0000-000047020000}"/>
    <cellStyle name="Currency [0] 5210" xfId="8531" hidden="1" xr:uid="{00000000-0005-0000-0000-000074210000}"/>
    <cellStyle name="Currency [0] 5211" xfId="8533" hidden="1" xr:uid="{00000000-0005-0000-0000-000076210000}"/>
    <cellStyle name="Currency [0] 5212" xfId="8470" hidden="1" xr:uid="{00000000-0005-0000-0000-000037210000}"/>
    <cellStyle name="Currency [0] 5213" xfId="8498" hidden="1" xr:uid="{00000000-0005-0000-0000-000053210000}"/>
    <cellStyle name="Currency [0] 5214" xfId="8458" hidden="1" xr:uid="{00000000-0005-0000-0000-00002B210000}"/>
    <cellStyle name="Currency [0] 5215" xfId="8487" hidden="1" xr:uid="{00000000-0005-0000-0000-000048210000}"/>
    <cellStyle name="Currency [0] 5216" xfId="8484" hidden="1" xr:uid="{00000000-0005-0000-0000-000045210000}"/>
    <cellStyle name="Currency [0] 5217" xfId="8537" hidden="1" xr:uid="{00000000-0005-0000-0000-00007A210000}"/>
    <cellStyle name="Currency [0] 5218" xfId="8365" hidden="1" xr:uid="{00000000-0005-0000-0000-0000CE200000}"/>
    <cellStyle name="Currency [0] 5219" xfId="8524" hidden="1" xr:uid="{00000000-0005-0000-0000-00006D210000}"/>
    <cellStyle name="Currency [0] 522" xfId="614" hidden="1" xr:uid="{00000000-0005-0000-0000-000087020000}"/>
    <cellStyle name="Currency [0] 5220" xfId="8541" hidden="1" xr:uid="{00000000-0005-0000-0000-00007E210000}"/>
    <cellStyle name="Currency [0] 5221" xfId="8543" hidden="1" xr:uid="{00000000-0005-0000-0000-000080210000}"/>
    <cellStyle name="Currency [0] 5222" xfId="8424" hidden="1" xr:uid="{00000000-0005-0000-0000-000009210000}"/>
    <cellStyle name="Currency [0] 5223" xfId="8460" hidden="1" xr:uid="{00000000-0005-0000-0000-00002D210000}"/>
    <cellStyle name="Currency [0] 5224" xfId="8529" hidden="1" xr:uid="{00000000-0005-0000-0000-000072210000}"/>
    <cellStyle name="Currency [0] 5225" xfId="8517" hidden="1" xr:uid="{00000000-0005-0000-0000-000066210000}"/>
    <cellStyle name="Currency [0] 5226" xfId="8534" hidden="1" xr:uid="{00000000-0005-0000-0000-000077210000}"/>
    <cellStyle name="Currency [0] 5227" xfId="8545" hidden="1" xr:uid="{00000000-0005-0000-0000-000082210000}"/>
    <cellStyle name="Currency [0] 5228" xfId="8393" hidden="1" xr:uid="{00000000-0005-0000-0000-0000EA200000}"/>
    <cellStyle name="Currency [0] 5229" xfId="8457" hidden="1" xr:uid="{00000000-0005-0000-0000-00002A210000}"/>
    <cellStyle name="Currency [0] 523" xfId="593" hidden="1" xr:uid="{00000000-0005-0000-0000-000072020000}"/>
    <cellStyle name="Currency [0] 5230" xfId="8549" hidden="1" xr:uid="{00000000-0005-0000-0000-000086210000}"/>
    <cellStyle name="Currency [0] 5231" xfId="8551" hidden="1" xr:uid="{00000000-0005-0000-0000-000088210000}"/>
    <cellStyle name="Currency [0] 5232" xfId="8506" hidden="1" xr:uid="{00000000-0005-0000-0000-00005B210000}"/>
    <cellStyle name="Currency [0] 5233" xfId="8518" hidden="1" xr:uid="{00000000-0005-0000-0000-000067210000}"/>
    <cellStyle name="Currency [0] 5234" xfId="8546" hidden="1" xr:uid="{00000000-0005-0000-0000-000083210000}"/>
    <cellStyle name="Currency [0] 5235" xfId="8519" hidden="1" xr:uid="{00000000-0005-0000-0000-000068210000}"/>
    <cellStyle name="Currency [0] 5236" xfId="8552" hidden="1" xr:uid="{00000000-0005-0000-0000-000089210000}"/>
    <cellStyle name="Currency [0] 5237" xfId="8554" hidden="1" xr:uid="{00000000-0005-0000-0000-00008B210000}"/>
    <cellStyle name="Currency [0] 5238" xfId="8547" hidden="1" xr:uid="{00000000-0005-0000-0000-000084210000}"/>
    <cellStyle name="Currency [0] 5239" xfId="8493" hidden="1" xr:uid="{00000000-0005-0000-0000-00004E210000}"/>
    <cellStyle name="Currency [0] 524" xfId="600" hidden="1" xr:uid="{00000000-0005-0000-0000-000079020000}"/>
    <cellStyle name="Currency [0] 5240" xfId="8556" hidden="1" xr:uid="{00000000-0005-0000-0000-00008D210000}"/>
    <cellStyle name="Currency [0] 5241" xfId="8558" hidden="1" xr:uid="{00000000-0005-0000-0000-00008F210000}"/>
    <cellStyle name="Currency [0] 5242" xfId="7920" hidden="1" xr:uid="{00000000-0005-0000-0000-0000111F0000}"/>
    <cellStyle name="Currency [0] 5243" xfId="7861" hidden="1" xr:uid="{00000000-0005-0000-0000-0000D61E0000}"/>
    <cellStyle name="Currency [0] 5244" xfId="8564" hidden="1" xr:uid="{00000000-0005-0000-0000-000095210000}"/>
    <cellStyle name="Currency [0] 5245" xfId="8570" hidden="1" xr:uid="{00000000-0005-0000-0000-00009B210000}"/>
    <cellStyle name="Currency [0] 5246" xfId="8572" hidden="1" xr:uid="{00000000-0005-0000-0000-00009D210000}"/>
    <cellStyle name="Currency [0] 5247" xfId="7851" hidden="1" xr:uid="{00000000-0005-0000-0000-0000CC1E0000}"/>
    <cellStyle name="Currency [0] 5248" xfId="8566" hidden="1" xr:uid="{00000000-0005-0000-0000-000097210000}"/>
    <cellStyle name="Currency [0] 5249" xfId="8574" hidden="1" xr:uid="{00000000-0005-0000-0000-00009F210000}"/>
    <cellStyle name="Currency [0] 525" xfId="615" hidden="1" xr:uid="{00000000-0005-0000-0000-000088020000}"/>
    <cellStyle name="Currency [0] 5250" xfId="8576" hidden="1" xr:uid="{00000000-0005-0000-0000-0000A1210000}"/>
    <cellStyle name="Currency [0] 5251" xfId="8565" hidden="1" xr:uid="{00000000-0005-0000-0000-000096210000}"/>
    <cellStyle name="Currency [0] 5252" xfId="7896" hidden="1" xr:uid="{00000000-0005-0000-0000-0000F91E0000}"/>
    <cellStyle name="Currency [0] 5253" xfId="8587" hidden="1" xr:uid="{00000000-0005-0000-0000-0000AC210000}"/>
    <cellStyle name="Currency [0] 5254" xfId="8596" hidden="1" xr:uid="{00000000-0005-0000-0000-0000B5210000}"/>
    <cellStyle name="Currency [0] 5255" xfId="8607" hidden="1" xr:uid="{00000000-0005-0000-0000-0000C0210000}"/>
    <cellStyle name="Currency [0] 5256" xfId="8613" hidden="1" xr:uid="{00000000-0005-0000-0000-0000C6210000}"/>
    <cellStyle name="Currency [0] 5257" xfId="8585" hidden="1" xr:uid="{00000000-0005-0000-0000-0000AA210000}"/>
    <cellStyle name="Currency [0] 5258" xfId="8603" hidden="1" xr:uid="{00000000-0005-0000-0000-0000BC210000}"/>
    <cellStyle name="Currency [0] 5259" xfId="8625" hidden="1" xr:uid="{00000000-0005-0000-0000-0000D2210000}"/>
    <cellStyle name="Currency [0] 526" xfId="616" hidden="1" xr:uid="{00000000-0005-0000-0000-000089020000}"/>
    <cellStyle name="Currency [0] 5260" xfId="8627" hidden="1" xr:uid="{00000000-0005-0000-0000-0000D4210000}"/>
    <cellStyle name="Currency [0] 5261" xfId="8561" hidden="1" xr:uid="{00000000-0005-0000-0000-000092210000}"/>
    <cellStyle name="Currency [0] 5262" xfId="7850" hidden="1" xr:uid="{00000000-0005-0000-0000-0000CB1E0000}"/>
    <cellStyle name="Currency [0] 5263" xfId="8599" hidden="1" xr:uid="{00000000-0005-0000-0000-0000B8210000}"/>
    <cellStyle name="Currency [0] 5264" xfId="7829" hidden="1" xr:uid="{00000000-0005-0000-0000-0000B61E0000}"/>
    <cellStyle name="Currency [0] 5265" xfId="8588" hidden="1" xr:uid="{00000000-0005-0000-0000-0000AD210000}"/>
    <cellStyle name="Currency [0] 5266" xfId="8632" hidden="1" xr:uid="{00000000-0005-0000-0000-0000D9210000}"/>
    <cellStyle name="Currency [0] 5267" xfId="8600" hidden="1" xr:uid="{00000000-0005-0000-0000-0000B9210000}"/>
    <cellStyle name="Currency [0] 5268" xfId="8608" hidden="1" xr:uid="{00000000-0005-0000-0000-0000C1210000}"/>
    <cellStyle name="Currency [0] 5269" xfId="8644" hidden="1" xr:uid="{00000000-0005-0000-0000-0000E5210000}"/>
    <cellStyle name="Currency [0] 527" xfId="591" hidden="1" xr:uid="{00000000-0005-0000-0000-000070020000}"/>
    <cellStyle name="Currency [0] 5270" xfId="8646" hidden="1" xr:uid="{00000000-0005-0000-0000-0000E7210000}"/>
    <cellStyle name="Currency [0] 5271" xfId="8602" hidden="1" xr:uid="{00000000-0005-0000-0000-0000BB210000}"/>
    <cellStyle name="Currency [0] 5272" xfId="8615" hidden="1" xr:uid="{00000000-0005-0000-0000-0000C8210000}"/>
    <cellStyle name="Currency [0] 5273" xfId="8620" hidden="1" xr:uid="{00000000-0005-0000-0000-0000CD210000}"/>
    <cellStyle name="Currency [0] 5274" xfId="8614" hidden="1" xr:uid="{00000000-0005-0000-0000-0000C7210000}"/>
    <cellStyle name="Currency [0] 5275" xfId="8662" hidden="1" xr:uid="{00000000-0005-0000-0000-0000F7210000}"/>
    <cellStyle name="Currency [0] 5276" xfId="8670" hidden="1" xr:uid="{00000000-0005-0000-0000-0000FF210000}"/>
    <cellStyle name="Currency [0] 5277" xfId="8598" hidden="1" xr:uid="{00000000-0005-0000-0000-0000B7210000}"/>
    <cellStyle name="Currency [0] 5278" xfId="8656" hidden="1" xr:uid="{00000000-0005-0000-0000-0000F1210000}"/>
    <cellStyle name="Currency [0] 5279" xfId="8679" hidden="1" xr:uid="{00000000-0005-0000-0000-000008220000}"/>
    <cellStyle name="Currency [0] 528" xfId="590" hidden="1" xr:uid="{00000000-0005-0000-0000-00006F020000}"/>
    <cellStyle name="Currency [0] 5280" xfId="8681" hidden="1" xr:uid="{00000000-0005-0000-0000-00000A220000}"/>
    <cellStyle name="Currency [0] 5281" xfId="8581" hidden="1" xr:uid="{00000000-0005-0000-0000-0000A6210000}"/>
    <cellStyle name="Currency [0] 5282" xfId="8591" hidden="1" xr:uid="{00000000-0005-0000-0000-0000B0210000}"/>
    <cellStyle name="Currency [0] 5283" xfId="8653" hidden="1" xr:uid="{00000000-0005-0000-0000-0000EE210000}"/>
    <cellStyle name="Currency [0] 5284" xfId="8618" hidden="1" xr:uid="{00000000-0005-0000-0000-0000CB210000}"/>
    <cellStyle name="Currency [0] 5285" xfId="8568" hidden="1" xr:uid="{00000000-0005-0000-0000-000099210000}"/>
    <cellStyle name="Currency [0] 5286" xfId="8689" hidden="1" xr:uid="{00000000-0005-0000-0000-000012220000}"/>
    <cellStyle name="Currency [0] 5287" xfId="8654" hidden="1" xr:uid="{00000000-0005-0000-0000-0000EF210000}"/>
    <cellStyle name="Currency [0] 5288" xfId="8665" hidden="1" xr:uid="{00000000-0005-0000-0000-0000FA210000}"/>
    <cellStyle name="Currency [0] 5289" xfId="8697" hidden="1" xr:uid="{00000000-0005-0000-0000-00001A220000}"/>
    <cellStyle name="Currency [0] 529" xfId="585" hidden="1" xr:uid="{00000000-0005-0000-0000-00006A020000}"/>
    <cellStyle name="Currency [0] 5290" xfId="8699" hidden="1" xr:uid="{00000000-0005-0000-0000-00001C220000}"/>
    <cellStyle name="Currency [0] 5291" xfId="8651" hidden="1" xr:uid="{00000000-0005-0000-0000-0000EC210000}"/>
    <cellStyle name="Currency [0] 5292" xfId="8650" hidden="1" xr:uid="{00000000-0005-0000-0000-0000EB210000}"/>
    <cellStyle name="Currency [0] 5293" xfId="8640" hidden="1" xr:uid="{00000000-0005-0000-0000-0000E1210000}"/>
    <cellStyle name="Currency [0] 5294" xfId="8636" hidden="1" xr:uid="{00000000-0005-0000-0000-0000DD210000}"/>
    <cellStyle name="Currency [0] 5295" xfId="8638" hidden="1" xr:uid="{00000000-0005-0000-0000-0000DF210000}"/>
    <cellStyle name="Currency [0] 5296" xfId="8706" hidden="1" xr:uid="{00000000-0005-0000-0000-000023220000}"/>
    <cellStyle name="Currency [0] 5297" xfId="7865" hidden="1" xr:uid="{00000000-0005-0000-0000-0000DA1E0000}"/>
    <cellStyle name="Currency [0] 5298" xfId="8684" hidden="1" xr:uid="{00000000-0005-0000-0000-00000D220000}"/>
    <cellStyle name="Currency [0] 5299" xfId="8712" hidden="1" xr:uid="{00000000-0005-0000-0000-000029220000}"/>
    <cellStyle name="Currency [0] 53" xfId="116" hidden="1" xr:uid="{00000000-0005-0000-0000-000095000000}"/>
    <cellStyle name="Currency [0] 530" xfId="583" hidden="1" xr:uid="{00000000-0005-0000-0000-000068020000}"/>
    <cellStyle name="Currency [0] 5300" xfId="8714" hidden="1" xr:uid="{00000000-0005-0000-0000-00002B220000}"/>
    <cellStyle name="Currency [0] 5301" xfId="8589" hidden="1" xr:uid="{00000000-0005-0000-0000-0000AE210000}"/>
    <cellStyle name="Currency [0] 5302" xfId="8663" hidden="1" xr:uid="{00000000-0005-0000-0000-0000F8210000}"/>
    <cellStyle name="Currency [0] 5303" xfId="8619" hidden="1" xr:uid="{00000000-0005-0000-0000-0000CC210000}"/>
    <cellStyle name="Currency [0] 5304" xfId="8655" hidden="1" xr:uid="{00000000-0005-0000-0000-0000F0210000}"/>
    <cellStyle name="Currency [0] 5305" xfId="8659" hidden="1" xr:uid="{00000000-0005-0000-0000-0000F4210000}"/>
    <cellStyle name="Currency [0] 5306" xfId="8720" hidden="1" xr:uid="{00000000-0005-0000-0000-000031220000}"/>
    <cellStyle name="Currency [0] 5307" xfId="7878" hidden="1" xr:uid="{00000000-0005-0000-0000-0000E71E0000}"/>
    <cellStyle name="Currency [0] 5308" xfId="8702" hidden="1" xr:uid="{00000000-0005-0000-0000-00001F220000}"/>
    <cellStyle name="Currency [0] 5309" xfId="8725" hidden="1" xr:uid="{00000000-0005-0000-0000-000036220000}"/>
    <cellStyle name="Currency [0] 531" xfId="584" hidden="1" xr:uid="{00000000-0005-0000-0000-000069020000}"/>
    <cellStyle name="Currency [0] 5310" xfId="8727" hidden="1" xr:uid="{00000000-0005-0000-0000-000038220000}"/>
    <cellStyle name="Currency [0] 5311" xfId="8583" hidden="1" xr:uid="{00000000-0005-0000-0000-0000A8210000}"/>
    <cellStyle name="Currency [0] 5312" xfId="8682" hidden="1" xr:uid="{00000000-0005-0000-0000-00000B220000}"/>
    <cellStyle name="Currency [0] 5313" xfId="8649" hidden="1" xr:uid="{00000000-0005-0000-0000-0000EA210000}"/>
    <cellStyle name="Currency [0] 5314" xfId="8667" hidden="1" xr:uid="{00000000-0005-0000-0000-0000FC210000}"/>
    <cellStyle name="Currency [0] 5315" xfId="8664" hidden="1" xr:uid="{00000000-0005-0000-0000-0000F9210000}"/>
    <cellStyle name="Currency [0] 5316" xfId="8731" hidden="1" xr:uid="{00000000-0005-0000-0000-00003C220000}"/>
    <cellStyle name="Currency [0] 5317" xfId="8616" hidden="1" xr:uid="{00000000-0005-0000-0000-0000C9210000}"/>
    <cellStyle name="Currency [0] 5318" xfId="8716" hidden="1" xr:uid="{00000000-0005-0000-0000-00002D220000}"/>
    <cellStyle name="Currency [0] 5319" xfId="8738" hidden="1" xr:uid="{00000000-0005-0000-0000-000043220000}"/>
    <cellStyle name="Currency [0] 532" xfId="621" hidden="1" xr:uid="{00000000-0005-0000-0000-00008E020000}"/>
    <cellStyle name="Currency [0] 5320" xfId="8740" hidden="1" xr:uid="{00000000-0005-0000-0000-000045220000}"/>
    <cellStyle name="Currency [0] 5321" xfId="8668" hidden="1" xr:uid="{00000000-0005-0000-0000-0000FD210000}"/>
    <cellStyle name="Currency [0] 5322" xfId="8700" hidden="1" xr:uid="{00000000-0005-0000-0000-00001D220000}"/>
    <cellStyle name="Currency [0] 5323" xfId="7830" hidden="1" xr:uid="{00000000-0005-0000-0000-0000B71E0000}"/>
    <cellStyle name="Currency [0] 5324" xfId="8686" hidden="1" xr:uid="{00000000-0005-0000-0000-00000F220000}"/>
    <cellStyle name="Currency [0] 5325" xfId="8683" hidden="1" xr:uid="{00000000-0005-0000-0000-00000C220000}"/>
    <cellStyle name="Currency [0] 5326" xfId="8744" hidden="1" xr:uid="{00000000-0005-0000-0000-000049220000}"/>
    <cellStyle name="Currency [0] 5327" xfId="8579" hidden="1" xr:uid="{00000000-0005-0000-0000-0000A4210000}"/>
    <cellStyle name="Currency [0] 5328" xfId="8728" hidden="1" xr:uid="{00000000-0005-0000-0000-000039220000}"/>
    <cellStyle name="Currency [0] 5329" xfId="8748" hidden="1" xr:uid="{00000000-0005-0000-0000-00004D220000}"/>
    <cellStyle name="Currency [0] 533" xfId="200" hidden="1" xr:uid="{00000000-0005-0000-0000-0000E9000000}"/>
    <cellStyle name="Currency [0] 5330" xfId="8750" hidden="1" xr:uid="{00000000-0005-0000-0000-00004F220000}"/>
    <cellStyle name="Currency [0] 5331" xfId="8687" hidden="1" xr:uid="{00000000-0005-0000-0000-000010220000}"/>
    <cellStyle name="Currency [0] 5332" xfId="8715" hidden="1" xr:uid="{00000000-0005-0000-0000-00002C220000}"/>
    <cellStyle name="Currency [0] 5333" xfId="8675" hidden="1" xr:uid="{00000000-0005-0000-0000-000004220000}"/>
    <cellStyle name="Currency [0] 5334" xfId="8704" hidden="1" xr:uid="{00000000-0005-0000-0000-000021220000}"/>
    <cellStyle name="Currency [0] 5335" xfId="8701" hidden="1" xr:uid="{00000000-0005-0000-0000-00001E220000}"/>
    <cellStyle name="Currency [0] 5336" xfId="8754" hidden="1" xr:uid="{00000000-0005-0000-0000-000053220000}"/>
    <cellStyle name="Currency [0] 5337" xfId="8582" hidden="1" xr:uid="{00000000-0005-0000-0000-0000A7210000}"/>
    <cellStyle name="Currency [0] 5338" xfId="8741" hidden="1" xr:uid="{00000000-0005-0000-0000-000046220000}"/>
    <cellStyle name="Currency [0] 5339" xfId="8758" hidden="1" xr:uid="{00000000-0005-0000-0000-000057220000}"/>
    <cellStyle name="Currency [0] 534" xfId="611" hidden="1" xr:uid="{00000000-0005-0000-0000-000084020000}"/>
    <cellStyle name="Currency [0] 5340" xfId="8760" hidden="1" xr:uid="{00000000-0005-0000-0000-000059220000}"/>
    <cellStyle name="Currency [0] 5341" xfId="8641" hidden="1" xr:uid="{00000000-0005-0000-0000-0000E2210000}"/>
    <cellStyle name="Currency [0] 5342" xfId="8677" hidden="1" xr:uid="{00000000-0005-0000-0000-000006220000}"/>
    <cellStyle name="Currency [0] 5343" xfId="8746" hidden="1" xr:uid="{00000000-0005-0000-0000-00004B220000}"/>
    <cellStyle name="Currency [0] 5344" xfId="8734" hidden="1" xr:uid="{00000000-0005-0000-0000-00003F220000}"/>
    <cellStyle name="Currency [0] 5345" xfId="8751" hidden="1" xr:uid="{00000000-0005-0000-0000-000050220000}"/>
    <cellStyle name="Currency [0] 5346" xfId="8762" hidden="1" xr:uid="{00000000-0005-0000-0000-00005B220000}"/>
    <cellStyle name="Currency [0] 5347" xfId="8610" hidden="1" xr:uid="{00000000-0005-0000-0000-0000C3210000}"/>
    <cellStyle name="Currency [0] 5348" xfId="8674" hidden="1" xr:uid="{00000000-0005-0000-0000-000003220000}"/>
    <cellStyle name="Currency [0] 5349" xfId="8766" hidden="1" xr:uid="{00000000-0005-0000-0000-00005F220000}"/>
    <cellStyle name="Currency [0] 535" xfId="623" hidden="1" xr:uid="{00000000-0005-0000-0000-000090020000}"/>
    <cellStyle name="Currency [0] 5350" xfId="8768" hidden="1" xr:uid="{00000000-0005-0000-0000-000061220000}"/>
    <cellStyle name="Currency [0] 5351" xfId="8723" hidden="1" xr:uid="{00000000-0005-0000-0000-000034220000}"/>
    <cellStyle name="Currency [0] 5352" xfId="8735" hidden="1" xr:uid="{00000000-0005-0000-0000-000040220000}"/>
    <cellStyle name="Currency [0] 5353" xfId="8763" hidden="1" xr:uid="{00000000-0005-0000-0000-00005C220000}"/>
    <cellStyle name="Currency [0] 5354" xfId="8736" hidden="1" xr:uid="{00000000-0005-0000-0000-000041220000}"/>
    <cellStyle name="Currency [0] 5355" xfId="8769" hidden="1" xr:uid="{00000000-0005-0000-0000-000062220000}"/>
    <cellStyle name="Currency [0] 5356" xfId="8771" hidden="1" xr:uid="{00000000-0005-0000-0000-000064220000}"/>
    <cellStyle name="Currency [0] 5357" xfId="8764" hidden="1" xr:uid="{00000000-0005-0000-0000-00005D220000}"/>
    <cellStyle name="Currency [0] 5358" xfId="8710" hidden="1" xr:uid="{00000000-0005-0000-0000-000027220000}"/>
    <cellStyle name="Currency [0] 5359" xfId="8773" hidden="1" xr:uid="{00000000-0005-0000-0000-000066220000}"/>
    <cellStyle name="Currency [0] 536" xfId="624" hidden="1" xr:uid="{00000000-0005-0000-0000-000091020000}"/>
    <cellStyle name="Currency [0] 5360" xfId="8775" hidden="1" xr:uid="{00000000-0005-0000-0000-000068220000}"/>
    <cellStyle name="Currency [0] 5361" xfId="5189" hidden="1" xr:uid="{00000000-0005-0000-0000-000066140000}"/>
    <cellStyle name="Currency [0] 5362" xfId="5214" hidden="1" xr:uid="{00000000-0005-0000-0000-00007F140000}"/>
    <cellStyle name="Currency [0] 5363" xfId="7616" hidden="1" xr:uid="{00000000-0005-0000-0000-0000E11D0000}"/>
    <cellStyle name="Currency [0] 5364" xfId="8780" hidden="1" xr:uid="{00000000-0005-0000-0000-00006D220000}"/>
    <cellStyle name="Currency [0] 5365" xfId="8782" hidden="1" xr:uid="{00000000-0005-0000-0000-00006F220000}"/>
    <cellStyle name="Currency [0] 5366" xfId="5203" hidden="1" xr:uid="{00000000-0005-0000-0000-000074140000}"/>
    <cellStyle name="Currency [0] 5367" xfId="8776" hidden="1" xr:uid="{00000000-0005-0000-0000-000069220000}"/>
    <cellStyle name="Currency [0] 5368" xfId="8784" hidden="1" xr:uid="{00000000-0005-0000-0000-000071220000}"/>
    <cellStyle name="Currency [0] 5369" xfId="8786" hidden="1" xr:uid="{00000000-0005-0000-0000-000073220000}"/>
    <cellStyle name="Currency [0] 537" xfId="562" hidden="1" xr:uid="{00000000-0005-0000-0000-000053020000}"/>
    <cellStyle name="Currency [0] 5370" xfId="5208" hidden="1" xr:uid="{00000000-0005-0000-0000-000079140000}"/>
    <cellStyle name="Currency [0] 5371" xfId="5205" hidden="1" xr:uid="{00000000-0005-0000-0000-000076140000}"/>
    <cellStyle name="Currency [0] 5372" xfId="8797" hidden="1" xr:uid="{00000000-0005-0000-0000-00007E220000}"/>
    <cellStyle name="Currency [0] 5373" xfId="8806" hidden="1" xr:uid="{00000000-0005-0000-0000-000087220000}"/>
    <cellStyle name="Currency [0] 5374" xfId="8817" hidden="1" xr:uid="{00000000-0005-0000-0000-000092220000}"/>
    <cellStyle name="Currency [0] 5375" xfId="8823" hidden="1" xr:uid="{00000000-0005-0000-0000-000098220000}"/>
    <cellStyle name="Currency [0] 5376" xfId="8795" hidden="1" xr:uid="{00000000-0005-0000-0000-00007C220000}"/>
    <cellStyle name="Currency [0] 5377" xfId="8813" hidden="1" xr:uid="{00000000-0005-0000-0000-00008E220000}"/>
    <cellStyle name="Currency [0] 5378" xfId="8835" hidden="1" xr:uid="{00000000-0005-0000-0000-0000A4220000}"/>
    <cellStyle name="Currency [0] 5379" xfId="8837" hidden="1" xr:uid="{00000000-0005-0000-0000-0000A6220000}"/>
    <cellStyle name="Currency [0] 538" xfId="598" hidden="1" xr:uid="{00000000-0005-0000-0000-000077020000}"/>
    <cellStyle name="Currency [0] 5380" xfId="5233" hidden="1" xr:uid="{00000000-0005-0000-0000-000092140000}"/>
    <cellStyle name="Currency [0] 5381" xfId="5251" hidden="1" xr:uid="{00000000-0005-0000-0000-0000A4140000}"/>
    <cellStyle name="Currency [0] 5382" xfId="8809" hidden="1" xr:uid="{00000000-0005-0000-0000-00008A220000}"/>
    <cellStyle name="Currency [0] 5383" xfId="5284" hidden="1" xr:uid="{00000000-0005-0000-0000-0000C5140000}"/>
    <cellStyle name="Currency [0] 5384" xfId="8798" hidden="1" xr:uid="{00000000-0005-0000-0000-00007F220000}"/>
    <cellStyle name="Currency [0] 5385" xfId="8842" hidden="1" xr:uid="{00000000-0005-0000-0000-0000AB220000}"/>
    <cellStyle name="Currency [0] 5386" xfId="8810" hidden="1" xr:uid="{00000000-0005-0000-0000-00008B220000}"/>
    <cellStyle name="Currency [0] 5387" xfId="8818" hidden="1" xr:uid="{00000000-0005-0000-0000-000093220000}"/>
    <cellStyle name="Currency [0] 5388" xfId="8854" hidden="1" xr:uid="{00000000-0005-0000-0000-0000B7220000}"/>
    <cellStyle name="Currency [0] 5389" xfId="8856" hidden="1" xr:uid="{00000000-0005-0000-0000-0000B9220000}"/>
    <cellStyle name="Currency [0] 539" xfId="578" hidden="1" xr:uid="{00000000-0005-0000-0000-000063020000}"/>
    <cellStyle name="Currency [0] 5390" xfId="8812" hidden="1" xr:uid="{00000000-0005-0000-0000-00008D220000}"/>
    <cellStyle name="Currency [0] 5391" xfId="8825" hidden="1" xr:uid="{00000000-0005-0000-0000-00009A220000}"/>
    <cellStyle name="Currency [0] 5392" xfId="8830" hidden="1" xr:uid="{00000000-0005-0000-0000-00009F220000}"/>
    <cellStyle name="Currency [0] 5393" xfId="8824" hidden="1" xr:uid="{00000000-0005-0000-0000-000099220000}"/>
    <cellStyle name="Currency [0] 5394" xfId="8872" hidden="1" xr:uid="{00000000-0005-0000-0000-0000C9220000}"/>
    <cellStyle name="Currency [0] 5395" xfId="8880" hidden="1" xr:uid="{00000000-0005-0000-0000-0000D1220000}"/>
    <cellStyle name="Currency [0] 5396" xfId="8808" hidden="1" xr:uid="{00000000-0005-0000-0000-000089220000}"/>
    <cellStyle name="Currency [0] 5397" xfId="8866" hidden="1" xr:uid="{00000000-0005-0000-0000-0000C3220000}"/>
    <cellStyle name="Currency [0] 5398" xfId="8889" hidden="1" xr:uid="{00000000-0005-0000-0000-0000DA220000}"/>
    <cellStyle name="Currency [0] 5399" xfId="8891" hidden="1" xr:uid="{00000000-0005-0000-0000-0000DC220000}"/>
    <cellStyle name="Currency [0] 54" xfId="114" hidden="1" xr:uid="{00000000-0005-0000-0000-000093000000}"/>
    <cellStyle name="Currency [0] 540" xfId="594" hidden="1" xr:uid="{00000000-0005-0000-0000-000073020000}"/>
    <cellStyle name="Currency [0] 5400" xfId="8791" hidden="1" xr:uid="{00000000-0005-0000-0000-000078220000}"/>
    <cellStyle name="Currency [0] 5401" xfId="8801" hidden="1" xr:uid="{00000000-0005-0000-0000-000082220000}"/>
    <cellStyle name="Currency [0] 5402" xfId="8863" hidden="1" xr:uid="{00000000-0005-0000-0000-0000C0220000}"/>
    <cellStyle name="Currency [0] 5403" xfId="8828" hidden="1" xr:uid="{00000000-0005-0000-0000-00009D220000}"/>
    <cellStyle name="Currency [0] 5404" xfId="8778" hidden="1" xr:uid="{00000000-0005-0000-0000-00006B220000}"/>
    <cellStyle name="Currency [0] 5405" xfId="8899" hidden="1" xr:uid="{00000000-0005-0000-0000-0000E4220000}"/>
    <cellStyle name="Currency [0] 5406" xfId="8864" hidden="1" xr:uid="{00000000-0005-0000-0000-0000C1220000}"/>
    <cellStyle name="Currency [0] 5407" xfId="8875" hidden="1" xr:uid="{00000000-0005-0000-0000-0000CC220000}"/>
    <cellStyle name="Currency [0] 5408" xfId="8907" hidden="1" xr:uid="{00000000-0005-0000-0000-0000EC220000}"/>
    <cellStyle name="Currency [0] 5409" xfId="8909" hidden="1" xr:uid="{00000000-0005-0000-0000-0000EE220000}"/>
    <cellStyle name="Currency [0] 541" xfId="596" hidden="1" xr:uid="{00000000-0005-0000-0000-000075020000}"/>
    <cellStyle name="Currency [0] 5410" xfId="8861" hidden="1" xr:uid="{00000000-0005-0000-0000-0000BE220000}"/>
    <cellStyle name="Currency [0] 5411" xfId="8860" hidden="1" xr:uid="{00000000-0005-0000-0000-0000BD220000}"/>
    <cellStyle name="Currency [0] 5412" xfId="8850" hidden="1" xr:uid="{00000000-0005-0000-0000-0000B3220000}"/>
    <cellStyle name="Currency [0] 5413" xfId="8846" hidden="1" xr:uid="{00000000-0005-0000-0000-0000AF220000}"/>
    <cellStyle name="Currency [0] 5414" xfId="8848" hidden="1" xr:uid="{00000000-0005-0000-0000-0000B1220000}"/>
    <cellStyle name="Currency [0] 5415" xfId="8916" hidden="1" xr:uid="{00000000-0005-0000-0000-0000F5220000}"/>
    <cellStyle name="Currency [0] 5416" xfId="6444" hidden="1" xr:uid="{00000000-0005-0000-0000-00004D190000}"/>
    <cellStyle name="Currency [0] 5417" xfId="8894" hidden="1" xr:uid="{00000000-0005-0000-0000-0000DF220000}"/>
    <cellStyle name="Currency [0] 5418" xfId="8922" hidden="1" xr:uid="{00000000-0005-0000-0000-0000FB220000}"/>
    <cellStyle name="Currency [0] 5419" xfId="8924" hidden="1" xr:uid="{00000000-0005-0000-0000-0000FD220000}"/>
    <cellStyle name="Currency [0] 542" xfId="627" hidden="1" xr:uid="{00000000-0005-0000-0000-000094020000}"/>
    <cellStyle name="Currency [0] 5420" xfId="8799" hidden="1" xr:uid="{00000000-0005-0000-0000-000080220000}"/>
    <cellStyle name="Currency [0] 5421" xfId="8873" hidden="1" xr:uid="{00000000-0005-0000-0000-0000CA220000}"/>
    <cellStyle name="Currency [0] 5422" xfId="8829" hidden="1" xr:uid="{00000000-0005-0000-0000-00009E220000}"/>
    <cellStyle name="Currency [0] 5423" xfId="8865" hidden="1" xr:uid="{00000000-0005-0000-0000-0000C2220000}"/>
    <cellStyle name="Currency [0] 5424" xfId="8869" hidden="1" xr:uid="{00000000-0005-0000-0000-0000C6220000}"/>
    <cellStyle name="Currency [0] 5425" xfId="8930" hidden="1" xr:uid="{00000000-0005-0000-0000-000003230000}"/>
    <cellStyle name="Currency [0] 5426" xfId="5253" hidden="1" xr:uid="{00000000-0005-0000-0000-0000A6140000}"/>
    <cellStyle name="Currency [0] 5427" xfId="8912" hidden="1" xr:uid="{00000000-0005-0000-0000-0000F1220000}"/>
    <cellStyle name="Currency [0] 5428" xfId="8935" hidden="1" xr:uid="{00000000-0005-0000-0000-000008230000}"/>
    <cellStyle name="Currency [0] 5429" xfId="8937" hidden="1" xr:uid="{00000000-0005-0000-0000-00000A230000}"/>
    <cellStyle name="Currency [0] 543" xfId="203" hidden="1" xr:uid="{00000000-0005-0000-0000-0000EC000000}"/>
    <cellStyle name="Currency [0] 5430" xfId="8793" hidden="1" xr:uid="{00000000-0005-0000-0000-00007A220000}"/>
    <cellStyle name="Currency [0] 5431" xfId="8892" hidden="1" xr:uid="{00000000-0005-0000-0000-0000DD220000}"/>
    <cellStyle name="Currency [0] 5432" xfId="8859" hidden="1" xr:uid="{00000000-0005-0000-0000-0000BC220000}"/>
    <cellStyle name="Currency [0] 5433" xfId="8877" hidden="1" xr:uid="{00000000-0005-0000-0000-0000CE220000}"/>
    <cellStyle name="Currency [0] 5434" xfId="8874" hidden="1" xr:uid="{00000000-0005-0000-0000-0000CB220000}"/>
    <cellStyle name="Currency [0] 5435" xfId="8941" hidden="1" xr:uid="{00000000-0005-0000-0000-00000E230000}"/>
    <cellStyle name="Currency [0] 5436" xfId="8826" hidden="1" xr:uid="{00000000-0005-0000-0000-00009B220000}"/>
    <cellStyle name="Currency [0] 5437" xfId="8926" hidden="1" xr:uid="{00000000-0005-0000-0000-0000FF220000}"/>
    <cellStyle name="Currency [0] 5438" xfId="8948" hidden="1" xr:uid="{00000000-0005-0000-0000-000015230000}"/>
    <cellStyle name="Currency [0] 5439" xfId="8950" hidden="1" xr:uid="{00000000-0005-0000-0000-000017230000}"/>
    <cellStyle name="Currency [0] 544" xfId="619" hidden="1" xr:uid="{00000000-0005-0000-0000-00008C020000}"/>
    <cellStyle name="Currency [0] 5440" xfId="8878" hidden="1" xr:uid="{00000000-0005-0000-0000-0000CF220000}"/>
    <cellStyle name="Currency [0] 5441" xfId="8910" hidden="1" xr:uid="{00000000-0005-0000-0000-0000EF220000}"/>
    <cellStyle name="Currency [0] 5442" xfId="5223" hidden="1" xr:uid="{00000000-0005-0000-0000-000088140000}"/>
    <cellStyle name="Currency [0] 5443" xfId="8896" hidden="1" xr:uid="{00000000-0005-0000-0000-0000E1220000}"/>
    <cellStyle name="Currency [0] 5444" xfId="8893" hidden="1" xr:uid="{00000000-0005-0000-0000-0000DE220000}"/>
    <cellStyle name="Currency [0] 5445" xfId="8954" hidden="1" xr:uid="{00000000-0005-0000-0000-00001B230000}"/>
    <cellStyle name="Currency [0] 5446" xfId="8789" hidden="1" xr:uid="{00000000-0005-0000-0000-000076220000}"/>
    <cellStyle name="Currency [0] 5447" xfId="8938" hidden="1" xr:uid="{00000000-0005-0000-0000-00000B230000}"/>
    <cellStyle name="Currency [0] 5448" xfId="8958" hidden="1" xr:uid="{00000000-0005-0000-0000-00001F230000}"/>
    <cellStyle name="Currency [0] 5449" xfId="8960" hidden="1" xr:uid="{00000000-0005-0000-0000-000021230000}"/>
    <cellStyle name="Currency [0] 545" xfId="629" hidden="1" xr:uid="{00000000-0005-0000-0000-000096020000}"/>
    <cellStyle name="Currency [0] 5450" xfId="8897" hidden="1" xr:uid="{00000000-0005-0000-0000-0000E2220000}"/>
    <cellStyle name="Currency [0] 5451" xfId="8925" hidden="1" xr:uid="{00000000-0005-0000-0000-0000FE220000}"/>
    <cellStyle name="Currency [0] 5452" xfId="8885" hidden="1" xr:uid="{00000000-0005-0000-0000-0000D6220000}"/>
    <cellStyle name="Currency [0] 5453" xfId="8914" hidden="1" xr:uid="{00000000-0005-0000-0000-0000F3220000}"/>
    <cellStyle name="Currency [0] 5454" xfId="8911" hidden="1" xr:uid="{00000000-0005-0000-0000-0000F0220000}"/>
    <cellStyle name="Currency [0] 5455" xfId="8964" hidden="1" xr:uid="{00000000-0005-0000-0000-000025230000}"/>
    <cellStyle name="Currency [0] 5456" xfId="8792" hidden="1" xr:uid="{00000000-0005-0000-0000-000079220000}"/>
    <cellStyle name="Currency [0] 5457" xfId="8951" hidden="1" xr:uid="{00000000-0005-0000-0000-000018230000}"/>
    <cellStyle name="Currency [0] 5458" xfId="8968" hidden="1" xr:uid="{00000000-0005-0000-0000-000029230000}"/>
    <cellStyle name="Currency [0] 5459" xfId="8970" hidden="1" xr:uid="{00000000-0005-0000-0000-00002B230000}"/>
    <cellStyle name="Currency [0] 546" xfId="630" hidden="1" xr:uid="{00000000-0005-0000-0000-000097020000}"/>
    <cellStyle name="Currency [0] 5460" xfId="8851" hidden="1" xr:uid="{00000000-0005-0000-0000-0000B4220000}"/>
    <cellStyle name="Currency [0] 5461" xfId="8887" hidden="1" xr:uid="{00000000-0005-0000-0000-0000D8220000}"/>
    <cellStyle name="Currency [0] 5462" xfId="8956" hidden="1" xr:uid="{00000000-0005-0000-0000-00001D230000}"/>
    <cellStyle name="Currency [0] 5463" xfId="8944" hidden="1" xr:uid="{00000000-0005-0000-0000-000011230000}"/>
    <cellStyle name="Currency [0] 5464" xfId="8961" hidden="1" xr:uid="{00000000-0005-0000-0000-000022230000}"/>
    <cellStyle name="Currency [0] 5465" xfId="8972" hidden="1" xr:uid="{00000000-0005-0000-0000-00002D230000}"/>
    <cellStyle name="Currency [0] 5466" xfId="8820" hidden="1" xr:uid="{00000000-0005-0000-0000-000095220000}"/>
    <cellStyle name="Currency [0] 5467" xfId="8884" hidden="1" xr:uid="{00000000-0005-0000-0000-0000D5220000}"/>
    <cellStyle name="Currency [0] 5468" xfId="8976" hidden="1" xr:uid="{00000000-0005-0000-0000-000031230000}"/>
    <cellStyle name="Currency [0] 5469" xfId="8978" hidden="1" xr:uid="{00000000-0005-0000-0000-000033230000}"/>
    <cellStyle name="Currency [0] 547" xfId="558" hidden="1" xr:uid="{00000000-0005-0000-0000-00004F020000}"/>
    <cellStyle name="Currency [0] 5470" xfId="8933" hidden="1" xr:uid="{00000000-0005-0000-0000-000006230000}"/>
    <cellStyle name="Currency [0] 5471" xfId="8945" hidden="1" xr:uid="{00000000-0005-0000-0000-000012230000}"/>
    <cellStyle name="Currency [0] 5472" xfId="8973" hidden="1" xr:uid="{00000000-0005-0000-0000-00002E230000}"/>
    <cellStyle name="Currency [0] 5473" xfId="8946" hidden="1" xr:uid="{00000000-0005-0000-0000-000013230000}"/>
    <cellStyle name="Currency [0] 5474" xfId="8979" hidden="1" xr:uid="{00000000-0005-0000-0000-000034230000}"/>
    <cellStyle name="Currency [0] 5475" xfId="8981" hidden="1" xr:uid="{00000000-0005-0000-0000-000036230000}"/>
    <cellStyle name="Currency [0] 5476" xfId="8974" hidden="1" xr:uid="{00000000-0005-0000-0000-00002F230000}"/>
    <cellStyle name="Currency [0] 5477" xfId="8920" hidden="1" xr:uid="{00000000-0005-0000-0000-0000F9220000}"/>
    <cellStyle name="Currency [0] 5478" xfId="8983" hidden="1" xr:uid="{00000000-0005-0000-0000-000038230000}"/>
    <cellStyle name="Currency [0] 5479" xfId="8985" hidden="1" xr:uid="{00000000-0005-0000-0000-00003A230000}"/>
    <cellStyle name="Currency [0] 548" xfId="609" hidden="1" xr:uid="{00000000-0005-0000-0000-000082020000}"/>
    <cellStyle name="Currency [0] 5480" xfId="9042" hidden="1" xr:uid="{00000000-0005-0000-0000-000073230000}"/>
    <cellStyle name="Currency [0] 5481" xfId="9061" hidden="1" xr:uid="{00000000-0005-0000-0000-000086230000}"/>
    <cellStyle name="Currency [0] 5482" xfId="9068" hidden="1" xr:uid="{00000000-0005-0000-0000-00008D230000}"/>
    <cellStyle name="Currency [0] 5483" xfId="9075" hidden="1" xr:uid="{00000000-0005-0000-0000-000094230000}"/>
    <cellStyle name="Currency [0] 5484" xfId="9080" hidden="1" xr:uid="{00000000-0005-0000-0000-000099230000}"/>
    <cellStyle name="Currency [0] 5485" xfId="9059" hidden="1" xr:uid="{00000000-0005-0000-0000-000084230000}"/>
    <cellStyle name="Currency [0] 5486" xfId="9070" hidden="1" xr:uid="{00000000-0005-0000-0000-00008F230000}"/>
    <cellStyle name="Currency [0] 5487" xfId="9084" hidden="1" xr:uid="{00000000-0005-0000-0000-00009D230000}"/>
    <cellStyle name="Currency [0] 5488" xfId="9086" hidden="1" xr:uid="{00000000-0005-0000-0000-00009F230000}"/>
    <cellStyle name="Currency [0] 5489" xfId="9069" hidden="1" xr:uid="{00000000-0005-0000-0000-00008E230000}"/>
    <cellStyle name="Currency [0] 549" xfId="589" hidden="1" xr:uid="{00000000-0005-0000-0000-00006E020000}"/>
    <cellStyle name="Currency [0] 5490" xfId="9043" hidden="1" xr:uid="{00000000-0005-0000-0000-000074230000}"/>
    <cellStyle name="Currency [0] 5491" xfId="9097" hidden="1" xr:uid="{00000000-0005-0000-0000-0000AA230000}"/>
    <cellStyle name="Currency [0] 5492" xfId="9106" hidden="1" xr:uid="{00000000-0005-0000-0000-0000B3230000}"/>
    <cellStyle name="Currency [0] 5493" xfId="9117" hidden="1" xr:uid="{00000000-0005-0000-0000-0000BE230000}"/>
    <cellStyle name="Currency [0] 5494" xfId="9123" hidden="1" xr:uid="{00000000-0005-0000-0000-0000C4230000}"/>
    <cellStyle name="Currency [0] 5495" xfId="9095" hidden="1" xr:uid="{00000000-0005-0000-0000-0000A8230000}"/>
    <cellStyle name="Currency [0] 5496" xfId="9113" hidden="1" xr:uid="{00000000-0005-0000-0000-0000BA230000}"/>
    <cellStyle name="Currency [0] 5497" xfId="9135" hidden="1" xr:uid="{00000000-0005-0000-0000-0000D0230000}"/>
    <cellStyle name="Currency [0] 5498" xfId="9137" hidden="1" xr:uid="{00000000-0005-0000-0000-0000D2230000}"/>
    <cellStyle name="Currency [0] 5499" xfId="9065" hidden="1" xr:uid="{00000000-0005-0000-0000-00008A230000}"/>
    <cellStyle name="Currency [0] 55" xfId="115" hidden="1" xr:uid="{00000000-0005-0000-0000-000094000000}"/>
    <cellStyle name="Currency [0] 550" xfId="601" hidden="1" xr:uid="{00000000-0005-0000-0000-00007A020000}"/>
    <cellStyle name="Currency [0] 5500" xfId="9049" hidden="1" xr:uid="{00000000-0005-0000-0000-00007A230000}"/>
    <cellStyle name="Currency [0] 5501" xfId="9109" hidden="1" xr:uid="{00000000-0005-0000-0000-0000B6230000}"/>
    <cellStyle name="Currency [0] 5502" xfId="9054" hidden="1" xr:uid="{00000000-0005-0000-0000-00007F230000}"/>
    <cellStyle name="Currency [0] 5503" xfId="9098" hidden="1" xr:uid="{00000000-0005-0000-0000-0000AB230000}"/>
    <cellStyle name="Currency [0] 5504" xfId="9142" hidden="1" xr:uid="{00000000-0005-0000-0000-0000D7230000}"/>
    <cellStyle name="Currency [0] 5505" xfId="9110" hidden="1" xr:uid="{00000000-0005-0000-0000-0000B7230000}"/>
    <cellStyle name="Currency [0] 5506" xfId="9118" hidden="1" xr:uid="{00000000-0005-0000-0000-0000BF230000}"/>
    <cellStyle name="Currency [0] 5507" xfId="9154" hidden="1" xr:uid="{00000000-0005-0000-0000-0000E3230000}"/>
    <cellStyle name="Currency [0] 5508" xfId="9156" hidden="1" xr:uid="{00000000-0005-0000-0000-0000E5230000}"/>
    <cellStyle name="Currency [0] 5509" xfId="9112" hidden="1" xr:uid="{00000000-0005-0000-0000-0000B9230000}"/>
    <cellStyle name="Currency [0] 551" xfId="599" hidden="1" xr:uid="{00000000-0005-0000-0000-000078020000}"/>
    <cellStyle name="Currency [0] 5510" xfId="9125" hidden="1" xr:uid="{00000000-0005-0000-0000-0000C6230000}"/>
    <cellStyle name="Currency [0] 5511" xfId="9130" hidden="1" xr:uid="{00000000-0005-0000-0000-0000CB230000}"/>
    <cellStyle name="Currency [0] 5512" xfId="9124" hidden="1" xr:uid="{00000000-0005-0000-0000-0000C5230000}"/>
    <cellStyle name="Currency [0] 5513" xfId="9172" hidden="1" xr:uid="{00000000-0005-0000-0000-0000F5230000}"/>
    <cellStyle name="Currency [0] 5514" xfId="9180" hidden="1" xr:uid="{00000000-0005-0000-0000-0000FD230000}"/>
    <cellStyle name="Currency [0] 5515" xfId="9108" hidden="1" xr:uid="{00000000-0005-0000-0000-0000B5230000}"/>
    <cellStyle name="Currency [0] 5516" xfId="9166" hidden="1" xr:uid="{00000000-0005-0000-0000-0000EF230000}"/>
    <cellStyle name="Currency [0] 5517" xfId="9189" hidden="1" xr:uid="{00000000-0005-0000-0000-000006240000}"/>
    <cellStyle name="Currency [0] 5518" xfId="9191" hidden="1" xr:uid="{00000000-0005-0000-0000-000008240000}"/>
    <cellStyle name="Currency [0] 5519" xfId="9091" hidden="1" xr:uid="{00000000-0005-0000-0000-0000A4230000}"/>
    <cellStyle name="Currency [0] 552" xfId="632" hidden="1" xr:uid="{00000000-0005-0000-0000-000099020000}"/>
    <cellStyle name="Currency [0] 5520" xfId="9101" hidden="1" xr:uid="{00000000-0005-0000-0000-0000AE230000}"/>
    <cellStyle name="Currency [0] 5521" xfId="9163" hidden="1" xr:uid="{00000000-0005-0000-0000-0000EC230000}"/>
    <cellStyle name="Currency [0] 5522" xfId="9128" hidden="1" xr:uid="{00000000-0005-0000-0000-0000C9230000}"/>
    <cellStyle name="Currency [0] 5523" xfId="9073" hidden="1" xr:uid="{00000000-0005-0000-0000-000092230000}"/>
    <cellStyle name="Currency [0] 5524" xfId="9199" hidden="1" xr:uid="{00000000-0005-0000-0000-000010240000}"/>
    <cellStyle name="Currency [0] 5525" xfId="9164" hidden="1" xr:uid="{00000000-0005-0000-0000-0000ED230000}"/>
    <cellStyle name="Currency [0] 5526" xfId="9175" hidden="1" xr:uid="{00000000-0005-0000-0000-0000F8230000}"/>
    <cellStyle name="Currency [0] 5527" xfId="9207" hidden="1" xr:uid="{00000000-0005-0000-0000-000018240000}"/>
    <cellStyle name="Currency [0] 5528" xfId="9209" hidden="1" xr:uid="{00000000-0005-0000-0000-00001A240000}"/>
    <cellStyle name="Currency [0] 5529" xfId="9161" hidden="1" xr:uid="{00000000-0005-0000-0000-0000EA230000}"/>
    <cellStyle name="Currency [0] 553" xfId="576" hidden="1" xr:uid="{00000000-0005-0000-0000-000061020000}"/>
    <cellStyle name="Currency [0] 5530" xfId="9160" hidden="1" xr:uid="{00000000-0005-0000-0000-0000E9230000}"/>
    <cellStyle name="Currency [0] 5531" xfId="9150" hidden="1" xr:uid="{00000000-0005-0000-0000-0000DF230000}"/>
    <cellStyle name="Currency [0] 5532" xfId="9146" hidden="1" xr:uid="{00000000-0005-0000-0000-0000DB230000}"/>
    <cellStyle name="Currency [0] 5533" xfId="9148" hidden="1" xr:uid="{00000000-0005-0000-0000-0000DD230000}"/>
    <cellStyle name="Currency [0] 5534" xfId="9216" hidden="1" xr:uid="{00000000-0005-0000-0000-000021240000}"/>
    <cellStyle name="Currency [0] 5535" xfId="9051" hidden="1" xr:uid="{00000000-0005-0000-0000-00007C230000}"/>
    <cellStyle name="Currency [0] 5536" xfId="9194" hidden="1" xr:uid="{00000000-0005-0000-0000-00000B240000}"/>
    <cellStyle name="Currency [0] 5537" xfId="9222" hidden="1" xr:uid="{00000000-0005-0000-0000-000027240000}"/>
    <cellStyle name="Currency [0] 5538" xfId="9224" hidden="1" xr:uid="{00000000-0005-0000-0000-000029240000}"/>
    <cellStyle name="Currency [0] 5539" xfId="9099" hidden="1" xr:uid="{00000000-0005-0000-0000-0000AC230000}"/>
    <cellStyle name="Currency [0] 554" xfId="626" hidden="1" xr:uid="{00000000-0005-0000-0000-000093020000}"/>
    <cellStyle name="Currency [0] 5540" xfId="9173" hidden="1" xr:uid="{00000000-0005-0000-0000-0000F6230000}"/>
    <cellStyle name="Currency [0] 5541" xfId="9129" hidden="1" xr:uid="{00000000-0005-0000-0000-0000CA230000}"/>
    <cellStyle name="Currency [0] 5542" xfId="9165" hidden="1" xr:uid="{00000000-0005-0000-0000-0000EE230000}"/>
    <cellStyle name="Currency [0] 5543" xfId="9169" hidden="1" xr:uid="{00000000-0005-0000-0000-0000F2230000}"/>
    <cellStyle name="Currency [0] 5544" xfId="9230" hidden="1" xr:uid="{00000000-0005-0000-0000-00002F240000}"/>
    <cellStyle name="Currency [0] 5545" xfId="9046" hidden="1" xr:uid="{00000000-0005-0000-0000-000077230000}"/>
    <cellStyle name="Currency [0] 5546" xfId="9212" hidden="1" xr:uid="{00000000-0005-0000-0000-00001D240000}"/>
    <cellStyle name="Currency [0] 5547" xfId="9235" hidden="1" xr:uid="{00000000-0005-0000-0000-000034240000}"/>
    <cellStyle name="Currency [0] 5548" xfId="9237" hidden="1" xr:uid="{00000000-0005-0000-0000-000036240000}"/>
    <cellStyle name="Currency [0] 5549" xfId="9093" hidden="1" xr:uid="{00000000-0005-0000-0000-0000A6230000}"/>
    <cellStyle name="Currency [0] 555" xfId="636" hidden="1" xr:uid="{00000000-0005-0000-0000-00009D020000}"/>
    <cellStyle name="Currency [0] 5550" xfId="9192" hidden="1" xr:uid="{00000000-0005-0000-0000-000009240000}"/>
    <cellStyle name="Currency [0] 5551" xfId="9159" hidden="1" xr:uid="{00000000-0005-0000-0000-0000E8230000}"/>
    <cellStyle name="Currency [0] 5552" xfId="9177" hidden="1" xr:uid="{00000000-0005-0000-0000-0000FA230000}"/>
    <cellStyle name="Currency [0] 5553" xfId="9174" hidden="1" xr:uid="{00000000-0005-0000-0000-0000F7230000}"/>
    <cellStyle name="Currency [0] 5554" xfId="9241" hidden="1" xr:uid="{00000000-0005-0000-0000-00003A240000}"/>
    <cellStyle name="Currency [0] 5555" xfId="9126" hidden="1" xr:uid="{00000000-0005-0000-0000-0000C7230000}"/>
    <cellStyle name="Currency [0] 5556" xfId="9226" hidden="1" xr:uid="{00000000-0005-0000-0000-00002B240000}"/>
    <cellStyle name="Currency [0] 5557" xfId="9248" hidden="1" xr:uid="{00000000-0005-0000-0000-000041240000}"/>
    <cellStyle name="Currency [0] 5558" xfId="9250" hidden="1" xr:uid="{00000000-0005-0000-0000-000043240000}"/>
    <cellStyle name="Currency [0] 5559" xfId="9178" hidden="1" xr:uid="{00000000-0005-0000-0000-0000FB230000}"/>
    <cellStyle name="Currency [0] 556" xfId="637" hidden="1" xr:uid="{00000000-0005-0000-0000-00009E020000}"/>
    <cellStyle name="Currency [0] 5560" xfId="9210" hidden="1" xr:uid="{00000000-0005-0000-0000-00001B240000}"/>
    <cellStyle name="Currency [0] 5561" xfId="9062" hidden="1" xr:uid="{00000000-0005-0000-0000-000087230000}"/>
    <cellStyle name="Currency [0] 5562" xfId="9196" hidden="1" xr:uid="{00000000-0005-0000-0000-00000D240000}"/>
    <cellStyle name="Currency [0] 5563" xfId="9193" hidden="1" xr:uid="{00000000-0005-0000-0000-00000A240000}"/>
    <cellStyle name="Currency [0] 5564" xfId="9254" hidden="1" xr:uid="{00000000-0005-0000-0000-000047240000}"/>
    <cellStyle name="Currency [0] 5565" xfId="9089" hidden="1" xr:uid="{00000000-0005-0000-0000-0000A2230000}"/>
    <cellStyle name="Currency [0] 5566" xfId="9238" hidden="1" xr:uid="{00000000-0005-0000-0000-000037240000}"/>
    <cellStyle name="Currency [0] 5567" xfId="9258" hidden="1" xr:uid="{00000000-0005-0000-0000-00004B240000}"/>
    <cellStyle name="Currency [0] 5568" xfId="9260" hidden="1" xr:uid="{00000000-0005-0000-0000-00004D240000}"/>
    <cellStyle name="Currency [0] 5569" xfId="9197" hidden="1" xr:uid="{00000000-0005-0000-0000-00000E240000}"/>
    <cellStyle name="Currency [0] 557" xfId="602" hidden="1" xr:uid="{00000000-0005-0000-0000-00007B020000}"/>
    <cellStyle name="Currency [0] 5570" xfId="9225" hidden="1" xr:uid="{00000000-0005-0000-0000-00002A240000}"/>
    <cellStyle name="Currency [0] 5571" xfId="9185" hidden="1" xr:uid="{00000000-0005-0000-0000-000002240000}"/>
    <cellStyle name="Currency [0] 5572" xfId="9214" hidden="1" xr:uid="{00000000-0005-0000-0000-00001F240000}"/>
    <cellStyle name="Currency [0] 5573" xfId="9211" hidden="1" xr:uid="{00000000-0005-0000-0000-00001C240000}"/>
    <cellStyle name="Currency [0] 5574" xfId="9264" hidden="1" xr:uid="{00000000-0005-0000-0000-000051240000}"/>
    <cellStyle name="Currency [0] 5575" xfId="9092" hidden="1" xr:uid="{00000000-0005-0000-0000-0000A5230000}"/>
    <cellStyle name="Currency [0] 5576" xfId="9251" hidden="1" xr:uid="{00000000-0005-0000-0000-000044240000}"/>
    <cellStyle name="Currency [0] 5577" xfId="9268" hidden="1" xr:uid="{00000000-0005-0000-0000-000055240000}"/>
    <cellStyle name="Currency [0] 5578" xfId="9270" hidden="1" xr:uid="{00000000-0005-0000-0000-000057240000}"/>
    <cellStyle name="Currency [0] 5579" xfId="9151" hidden="1" xr:uid="{00000000-0005-0000-0000-0000E0230000}"/>
    <cellStyle name="Currency [0] 558" xfId="617" hidden="1" xr:uid="{00000000-0005-0000-0000-00008A020000}"/>
    <cellStyle name="Currency [0] 5580" xfId="9187" hidden="1" xr:uid="{00000000-0005-0000-0000-000004240000}"/>
    <cellStyle name="Currency [0] 5581" xfId="9256" hidden="1" xr:uid="{00000000-0005-0000-0000-000049240000}"/>
    <cellStyle name="Currency [0] 5582" xfId="9244" hidden="1" xr:uid="{00000000-0005-0000-0000-00003D240000}"/>
    <cellStyle name="Currency [0] 5583" xfId="9261" hidden="1" xr:uid="{00000000-0005-0000-0000-00004E240000}"/>
    <cellStyle name="Currency [0] 5584" xfId="9272" hidden="1" xr:uid="{00000000-0005-0000-0000-000059240000}"/>
    <cellStyle name="Currency [0] 5585" xfId="9120" hidden="1" xr:uid="{00000000-0005-0000-0000-0000C1230000}"/>
    <cellStyle name="Currency [0] 5586" xfId="9184" hidden="1" xr:uid="{00000000-0005-0000-0000-000001240000}"/>
    <cellStyle name="Currency [0] 5587" xfId="9276" hidden="1" xr:uid="{00000000-0005-0000-0000-00005D240000}"/>
    <cellStyle name="Currency [0] 5588" xfId="9278" hidden="1" xr:uid="{00000000-0005-0000-0000-00005F240000}"/>
    <cellStyle name="Currency [0] 5589" xfId="9233" hidden="1" xr:uid="{00000000-0005-0000-0000-000032240000}"/>
    <cellStyle name="Currency [0] 559" xfId="183" hidden="1" xr:uid="{00000000-0005-0000-0000-0000D8000000}"/>
    <cellStyle name="Currency [0] 5590" xfId="9245" hidden="1" xr:uid="{00000000-0005-0000-0000-00003E240000}"/>
    <cellStyle name="Currency [0] 5591" xfId="9273" hidden="1" xr:uid="{00000000-0005-0000-0000-00005A240000}"/>
    <cellStyle name="Currency [0] 5592" xfId="9246" hidden="1" xr:uid="{00000000-0005-0000-0000-00003F240000}"/>
    <cellStyle name="Currency [0] 5593" xfId="9279" hidden="1" xr:uid="{00000000-0005-0000-0000-000060240000}"/>
    <cellStyle name="Currency [0] 5594" xfId="9281" hidden="1" xr:uid="{00000000-0005-0000-0000-000062240000}"/>
    <cellStyle name="Currency [0] 5595" xfId="9274" hidden="1" xr:uid="{00000000-0005-0000-0000-00005B240000}"/>
    <cellStyle name="Currency [0] 5596" xfId="9220" hidden="1" xr:uid="{00000000-0005-0000-0000-000025240000}"/>
    <cellStyle name="Currency [0] 5597" xfId="9284" hidden="1" xr:uid="{00000000-0005-0000-0000-000065240000}"/>
    <cellStyle name="Currency [0] 5598" xfId="9286" hidden="1" xr:uid="{00000000-0005-0000-0000-000067240000}"/>
    <cellStyle name="Currency [0] 5599" xfId="9003" hidden="1" xr:uid="{00000000-0005-0000-0000-00004C230000}"/>
    <cellStyle name="Currency [0] 56" xfId="145" hidden="1" xr:uid="{00000000-0005-0000-0000-0000B2000000}"/>
    <cellStyle name="Currency [0] 560" xfId="612" hidden="1" xr:uid="{00000000-0005-0000-0000-000085020000}"/>
    <cellStyle name="Currency [0] 5600" xfId="9025" hidden="1" xr:uid="{00000000-0005-0000-0000-000062230000}"/>
    <cellStyle name="Currency [0] 5601" xfId="9290" hidden="1" xr:uid="{00000000-0005-0000-0000-00006B240000}"/>
    <cellStyle name="Currency [0] 5602" xfId="9297" hidden="1" xr:uid="{00000000-0005-0000-0000-000072240000}"/>
    <cellStyle name="Currency [0] 5603" xfId="9299" hidden="1" xr:uid="{00000000-0005-0000-0000-000074240000}"/>
    <cellStyle name="Currency [0] 5604" xfId="8990" hidden="1" xr:uid="{00000000-0005-0000-0000-00003F230000}"/>
    <cellStyle name="Currency [0] 5605" xfId="9293" hidden="1" xr:uid="{00000000-0005-0000-0000-00006E240000}"/>
    <cellStyle name="Currency [0] 5606" xfId="9302" hidden="1" xr:uid="{00000000-0005-0000-0000-000077240000}"/>
    <cellStyle name="Currency [0] 5607" xfId="9304" hidden="1" xr:uid="{00000000-0005-0000-0000-000079240000}"/>
    <cellStyle name="Currency [0] 5608" xfId="9292" hidden="1" xr:uid="{00000000-0005-0000-0000-00006D240000}"/>
    <cellStyle name="Currency [0] 5609" xfId="9002" hidden="1" xr:uid="{00000000-0005-0000-0000-00004B230000}"/>
    <cellStyle name="Currency [0] 561" xfId="610" hidden="1" xr:uid="{00000000-0005-0000-0000-000083020000}"/>
    <cellStyle name="Currency [0] 5610" xfId="9315" hidden="1" xr:uid="{00000000-0005-0000-0000-000084240000}"/>
    <cellStyle name="Currency [0] 5611" xfId="9324" hidden="1" xr:uid="{00000000-0005-0000-0000-00008D240000}"/>
    <cellStyle name="Currency [0] 5612" xfId="9335" hidden="1" xr:uid="{00000000-0005-0000-0000-000098240000}"/>
    <cellStyle name="Currency [0] 5613" xfId="9341" hidden="1" xr:uid="{00000000-0005-0000-0000-00009E240000}"/>
    <cellStyle name="Currency [0] 5614" xfId="9313" hidden="1" xr:uid="{00000000-0005-0000-0000-000082240000}"/>
    <cellStyle name="Currency [0] 5615" xfId="9331" hidden="1" xr:uid="{00000000-0005-0000-0000-000094240000}"/>
    <cellStyle name="Currency [0] 5616" xfId="9353" hidden="1" xr:uid="{00000000-0005-0000-0000-0000AA240000}"/>
    <cellStyle name="Currency [0] 5617" xfId="9355" hidden="1" xr:uid="{00000000-0005-0000-0000-0000AC240000}"/>
    <cellStyle name="Currency [0] 5618" xfId="9287" hidden="1" xr:uid="{00000000-0005-0000-0000-000068240000}"/>
    <cellStyle name="Currency [0] 5619" xfId="8998" hidden="1" xr:uid="{00000000-0005-0000-0000-000047230000}"/>
    <cellStyle name="Currency [0] 562" xfId="639" hidden="1" xr:uid="{00000000-0005-0000-0000-0000A0020000}"/>
    <cellStyle name="Currency [0] 5620" xfId="9327" hidden="1" xr:uid="{00000000-0005-0000-0000-000090240000}"/>
    <cellStyle name="Currency [0] 5621" xfId="8994" hidden="1" xr:uid="{00000000-0005-0000-0000-000043230000}"/>
    <cellStyle name="Currency [0] 5622" xfId="9316" hidden="1" xr:uid="{00000000-0005-0000-0000-000085240000}"/>
    <cellStyle name="Currency [0] 5623" xfId="9360" hidden="1" xr:uid="{00000000-0005-0000-0000-0000B1240000}"/>
    <cellStyle name="Currency [0] 5624" xfId="9328" hidden="1" xr:uid="{00000000-0005-0000-0000-000091240000}"/>
    <cellStyle name="Currency [0] 5625" xfId="9336" hidden="1" xr:uid="{00000000-0005-0000-0000-000099240000}"/>
    <cellStyle name="Currency [0] 5626" xfId="9372" hidden="1" xr:uid="{00000000-0005-0000-0000-0000BD240000}"/>
    <cellStyle name="Currency [0] 5627" xfId="9374" hidden="1" xr:uid="{00000000-0005-0000-0000-0000BF240000}"/>
    <cellStyle name="Currency [0] 5628" xfId="9330" hidden="1" xr:uid="{00000000-0005-0000-0000-000093240000}"/>
    <cellStyle name="Currency [0] 5629" xfId="9343" hidden="1" xr:uid="{00000000-0005-0000-0000-0000A0240000}"/>
    <cellStyle name="Currency [0] 563" xfId="555" hidden="1" xr:uid="{00000000-0005-0000-0000-00004C020000}"/>
    <cellStyle name="Currency [0] 5630" xfId="9348" hidden="1" xr:uid="{00000000-0005-0000-0000-0000A5240000}"/>
    <cellStyle name="Currency [0] 5631" xfId="9342" hidden="1" xr:uid="{00000000-0005-0000-0000-00009F240000}"/>
    <cellStyle name="Currency [0] 5632" xfId="9390" hidden="1" xr:uid="{00000000-0005-0000-0000-0000CF240000}"/>
    <cellStyle name="Currency [0] 5633" xfId="9398" hidden="1" xr:uid="{00000000-0005-0000-0000-0000D7240000}"/>
    <cellStyle name="Currency [0] 5634" xfId="9326" hidden="1" xr:uid="{00000000-0005-0000-0000-00008F240000}"/>
    <cellStyle name="Currency [0] 5635" xfId="9384" hidden="1" xr:uid="{00000000-0005-0000-0000-0000C9240000}"/>
    <cellStyle name="Currency [0] 5636" xfId="9407" hidden="1" xr:uid="{00000000-0005-0000-0000-0000E0240000}"/>
    <cellStyle name="Currency [0] 5637" xfId="9409" hidden="1" xr:uid="{00000000-0005-0000-0000-0000E2240000}"/>
    <cellStyle name="Currency [0] 5638" xfId="9309" hidden="1" xr:uid="{00000000-0005-0000-0000-00007E240000}"/>
    <cellStyle name="Currency [0] 5639" xfId="9319" hidden="1" xr:uid="{00000000-0005-0000-0000-000088240000}"/>
    <cellStyle name="Currency [0] 564" xfId="631" hidden="1" xr:uid="{00000000-0005-0000-0000-000098020000}"/>
    <cellStyle name="Currency [0] 5640" xfId="9381" hidden="1" xr:uid="{00000000-0005-0000-0000-0000C6240000}"/>
    <cellStyle name="Currency [0] 5641" xfId="9346" hidden="1" xr:uid="{00000000-0005-0000-0000-0000A3240000}"/>
    <cellStyle name="Currency [0] 5642" xfId="9295" hidden="1" xr:uid="{00000000-0005-0000-0000-000070240000}"/>
    <cellStyle name="Currency [0] 5643" xfId="9417" hidden="1" xr:uid="{00000000-0005-0000-0000-0000EA240000}"/>
    <cellStyle name="Currency [0] 5644" xfId="9382" hidden="1" xr:uid="{00000000-0005-0000-0000-0000C7240000}"/>
    <cellStyle name="Currency [0] 5645" xfId="9393" hidden="1" xr:uid="{00000000-0005-0000-0000-0000D2240000}"/>
    <cellStyle name="Currency [0] 5646" xfId="9425" hidden="1" xr:uid="{00000000-0005-0000-0000-0000F2240000}"/>
    <cellStyle name="Currency [0] 5647" xfId="9427" hidden="1" xr:uid="{00000000-0005-0000-0000-0000F4240000}"/>
    <cellStyle name="Currency [0] 5648" xfId="9379" hidden="1" xr:uid="{00000000-0005-0000-0000-0000C4240000}"/>
    <cellStyle name="Currency [0] 5649" xfId="9378" hidden="1" xr:uid="{00000000-0005-0000-0000-0000C3240000}"/>
    <cellStyle name="Currency [0] 565" xfId="641" hidden="1" xr:uid="{00000000-0005-0000-0000-0000A2020000}"/>
    <cellStyle name="Currency [0] 5650" xfId="9368" hidden="1" xr:uid="{00000000-0005-0000-0000-0000B9240000}"/>
    <cellStyle name="Currency [0] 5651" xfId="9364" hidden="1" xr:uid="{00000000-0005-0000-0000-0000B5240000}"/>
    <cellStyle name="Currency [0] 5652" xfId="9366" hidden="1" xr:uid="{00000000-0005-0000-0000-0000B7240000}"/>
    <cellStyle name="Currency [0] 5653" xfId="9434" hidden="1" xr:uid="{00000000-0005-0000-0000-0000FB240000}"/>
    <cellStyle name="Currency [0] 5654" xfId="8996" hidden="1" xr:uid="{00000000-0005-0000-0000-000045230000}"/>
    <cellStyle name="Currency [0] 5655" xfId="9412" hidden="1" xr:uid="{00000000-0005-0000-0000-0000E5240000}"/>
    <cellStyle name="Currency [0] 5656" xfId="9440" hidden="1" xr:uid="{00000000-0005-0000-0000-000001250000}"/>
    <cellStyle name="Currency [0] 5657" xfId="9442" hidden="1" xr:uid="{00000000-0005-0000-0000-000003250000}"/>
    <cellStyle name="Currency [0] 5658" xfId="9317" hidden="1" xr:uid="{00000000-0005-0000-0000-000086240000}"/>
    <cellStyle name="Currency [0] 5659" xfId="9391" hidden="1" xr:uid="{00000000-0005-0000-0000-0000D0240000}"/>
    <cellStyle name="Currency [0] 566" xfId="642" hidden="1" xr:uid="{00000000-0005-0000-0000-0000A3020000}"/>
    <cellStyle name="Currency [0] 5660" xfId="9347" hidden="1" xr:uid="{00000000-0005-0000-0000-0000A4240000}"/>
    <cellStyle name="Currency [0] 5661" xfId="9383" hidden="1" xr:uid="{00000000-0005-0000-0000-0000C8240000}"/>
    <cellStyle name="Currency [0] 5662" xfId="9387" hidden="1" xr:uid="{00000000-0005-0000-0000-0000CC240000}"/>
    <cellStyle name="Currency [0] 5663" xfId="9448" hidden="1" xr:uid="{00000000-0005-0000-0000-000009250000}"/>
    <cellStyle name="Currency [0] 5664" xfId="9031" hidden="1" xr:uid="{00000000-0005-0000-0000-000068230000}"/>
    <cellStyle name="Currency [0] 5665" xfId="9430" hidden="1" xr:uid="{00000000-0005-0000-0000-0000F7240000}"/>
    <cellStyle name="Currency [0] 5666" xfId="9453" hidden="1" xr:uid="{00000000-0005-0000-0000-00000E250000}"/>
    <cellStyle name="Currency [0] 5667" xfId="9455" hidden="1" xr:uid="{00000000-0005-0000-0000-000010250000}"/>
    <cellStyle name="Currency [0] 5668" xfId="9311" hidden="1" xr:uid="{00000000-0005-0000-0000-000080240000}"/>
    <cellStyle name="Currency [0] 5669" xfId="9410" hidden="1" xr:uid="{00000000-0005-0000-0000-0000E3240000}"/>
    <cellStyle name="Currency [0] 567" xfId="613" hidden="1" xr:uid="{00000000-0005-0000-0000-000086020000}"/>
    <cellStyle name="Currency [0] 5670" xfId="9377" hidden="1" xr:uid="{00000000-0005-0000-0000-0000C2240000}"/>
    <cellStyle name="Currency [0] 5671" xfId="9395" hidden="1" xr:uid="{00000000-0005-0000-0000-0000D4240000}"/>
    <cellStyle name="Currency [0] 5672" xfId="9392" hidden="1" xr:uid="{00000000-0005-0000-0000-0000D1240000}"/>
    <cellStyle name="Currency [0] 5673" xfId="9459" hidden="1" xr:uid="{00000000-0005-0000-0000-000014250000}"/>
    <cellStyle name="Currency [0] 5674" xfId="9344" hidden="1" xr:uid="{00000000-0005-0000-0000-0000A1240000}"/>
    <cellStyle name="Currency [0] 5675" xfId="9444" hidden="1" xr:uid="{00000000-0005-0000-0000-000005250000}"/>
    <cellStyle name="Currency [0] 5676" xfId="9466" hidden="1" xr:uid="{00000000-0005-0000-0000-00001B250000}"/>
    <cellStyle name="Currency [0] 5677" xfId="9468" hidden="1" xr:uid="{00000000-0005-0000-0000-00001D250000}"/>
    <cellStyle name="Currency [0] 5678" xfId="9396" hidden="1" xr:uid="{00000000-0005-0000-0000-0000D5240000}"/>
    <cellStyle name="Currency [0] 5679" xfId="9428" hidden="1" xr:uid="{00000000-0005-0000-0000-0000F5240000}"/>
    <cellStyle name="Currency [0] 568" xfId="625" hidden="1" xr:uid="{00000000-0005-0000-0000-000092020000}"/>
    <cellStyle name="Currency [0] 5680" xfId="9076" hidden="1" xr:uid="{00000000-0005-0000-0000-000095230000}"/>
    <cellStyle name="Currency [0] 5681" xfId="9414" hidden="1" xr:uid="{00000000-0005-0000-0000-0000E7240000}"/>
    <cellStyle name="Currency [0] 5682" xfId="9411" hidden="1" xr:uid="{00000000-0005-0000-0000-0000E4240000}"/>
    <cellStyle name="Currency [0] 5683" xfId="9472" hidden="1" xr:uid="{00000000-0005-0000-0000-000021250000}"/>
    <cellStyle name="Currency [0] 5684" xfId="9307" hidden="1" xr:uid="{00000000-0005-0000-0000-00007C240000}"/>
    <cellStyle name="Currency [0] 5685" xfId="9456" hidden="1" xr:uid="{00000000-0005-0000-0000-000011250000}"/>
    <cellStyle name="Currency [0] 5686" xfId="9476" hidden="1" xr:uid="{00000000-0005-0000-0000-000025250000}"/>
    <cellStyle name="Currency [0] 5687" xfId="9478" hidden="1" xr:uid="{00000000-0005-0000-0000-000027250000}"/>
    <cellStyle name="Currency [0] 5688" xfId="9415" hidden="1" xr:uid="{00000000-0005-0000-0000-0000E8240000}"/>
    <cellStyle name="Currency [0] 5689" xfId="9443" hidden="1" xr:uid="{00000000-0005-0000-0000-000004250000}"/>
    <cellStyle name="Currency [0] 569" xfId="605" hidden="1" xr:uid="{00000000-0005-0000-0000-00007E020000}"/>
    <cellStyle name="Currency [0] 5690" xfId="9403" hidden="1" xr:uid="{00000000-0005-0000-0000-0000DC240000}"/>
    <cellStyle name="Currency [0] 5691" xfId="9432" hidden="1" xr:uid="{00000000-0005-0000-0000-0000F9240000}"/>
    <cellStyle name="Currency [0] 5692" xfId="9429" hidden="1" xr:uid="{00000000-0005-0000-0000-0000F6240000}"/>
    <cellStyle name="Currency [0] 5693" xfId="9482" hidden="1" xr:uid="{00000000-0005-0000-0000-00002B250000}"/>
    <cellStyle name="Currency [0] 5694" xfId="9310" hidden="1" xr:uid="{00000000-0005-0000-0000-00007F240000}"/>
    <cellStyle name="Currency [0] 5695" xfId="9469" hidden="1" xr:uid="{00000000-0005-0000-0000-00001E250000}"/>
    <cellStyle name="Currency [0] 5696" xfId="9486" hidden="1" xr:uid="{00000000-0005-0000-0000-00002F250000}"/>
    <cellStyle name="Currency [0] 5697" xfId="9488" hidden="1" xr:uid="{00000000-0005-0000-0000-000031250000}"/>
    <cellStyle name="Currency [0] 5698" xfId="9369" hidden="1" xr:uid="{00000000-0005-0000-0000-0000BA240000}"/>
    <cellStyle name="Currency [0] 5699" xfId="9405" hidden="1" xr:uid="{00000000-0005-0000-0000-0000DE240000}"/>
    <cellStyle name="Currency [0] 57" xfId="102" hidden="1" xr:uid="{00000000-0005-0000-0000-000087000000}"/>
    <cellStyle name="Currency [0] 570" xfId="620" hidden="1" xr:uid="{00000000-0005-0000-0000-00008D020000}"/>
    <cellStyle name="Currency [0] 5700" xfId="9474" hidden="1" xr:uid="{00000000-0005-0000-0000-000023250000}"/>
    <cellStyle name="Currency [0] 5701" xfId="9462" hidden="1" xr:uid="{00000000-0005-0000-0000-000017250000}"/>
    <cellStyle name="Currency [0] 5702" xfId="9479" hidden="1" xr:uid="{00000000-0005-0000-0000-000028250000}"/>
    <cellStyle name="Currency [0] 5703" xfId="9490" hidden="1" xr:uid="{00000000-0005-0000-0000-000033250000}"/>
    <cellStyle name="Currency [0] 5704" xfId="9338" hidden="1" xr:uid="{00000000-0005-0000-0000-00009B240000}"/>
    <cellStyle name="Currency [0] 5705" xfId="9402" hidden="1" xr:uid="{00000000-0005-0000-0000-0000DB240000}"/>
    <cellStyle name="Currency [0] 5706" xfId="9494" hidden="1" xr:uid="{00000000-0005-0000-0000-000037250000}"/>
    <cellStyle name="Currency [0] 5707" xfId="9496" hidden="1" xr:uid="{00000000-0005-0000-0000-000039250000}"/>
    <cellStyle name="Currency [0] 5708" xfId="9451" hidden="1" xr:uid="{00000000-0005-0000-0000-00000C250000}"/>
    <cellStyle name="Currency [0] 5709" xfId="9463" hidden="1" xr:uid="{00000000-0005-0000-0000-000018250000}"/>
    <cellStyle name="Currency [0] 571" xfId="618" hidden="1" xr:uid="{00000000-0005-0000-0000-00008B020000}"/>
    <cellStyle name="Currency [0] 5710" xfId="9491" hidden="1" xr:uid="{00000000-0005-0000-0000-000034250000}"/>
    <cellStyle name="Currency [0] 5711" xfId="9464" hidden="1" xr:uid="{00000000-0005-0000-0000-000019250000}"/>
    <cellStyle name="Currency [0] 5712" xfId="9497" hidden="1" xr:uid="{00000000-0005-0000-0000-00003A250000}"/>
    <cellStyle name="Currency [0] 5713" xfId="9499" hidden="1" xr:uid="{00000000-0005-0000-0000-00003C250000}"/>
    <cellStyle name="Currency [0] 5714" xfId="9492" hidden="1" xr:uid="{00000000-0005-0000-0000-000035250000}"/>
    <cellStyle name="Currency [0] 5715" xfId="9438" hidden="1" xr:uid="{00000000-0005-0000-0000-0000FF240000}"/>
    <cellStyle name="Currency [0] 5716" xfId="9501" hidden="1" xr:uid="{00000000-0005-0000-0000-00003E250000}"/>
    <cellStyle name="Currency [0] 5717" xfId="9503" hidden="1" xr:uid="{00000000-0005-0000-0000-000040250000}"/>
    <cellStyle name="Currency [0] 5718" xfId="9015" hidden="1" xr:uid="{00000000-0005-0000-0000-000058230000}"/>
    <cellStyle name="Currency [0] 5719" xfId="8993" hidden="1" xr:uid="{00000000-0005-0000-0000-000042230000}"/>
    <cellStyle name="Currency [0] 572" xfId="644" hidden="1" xr:uid="{00000000-0005-0000-0000-0000A5020000}"/>
    <cellStyle name="Currency [0] 5720" xfId="9509" hidden="1" xr:uid="{00000000-0005-0000-0000-000046250000}"/>
    <cellStyle name="Currency [0] 5721" xfId="9515" hidden="1" xr:uid="{00000000-0005-0000-0000-00004C250000}"/>
    <cellStyle name="Currency [0] 5722" xfId="9517" hidden="1" xr:uid="{00000000-0005-0000-0000-00004E250000}"/>
    <cellStyle name="Currency [0] 5723" xfId="9010" hidden="1" xr:uid="{00000000-0005-0000-0000-000053230000}"/>
    <cellStyle name="Currency [0] 5724" xfId="9511" hidden="1" xr:uid="{00000000-0005-0000-0000-000048250000}"/>
    <cellStyle name="Currency [0] 5725" xfId="9519" hidden="1" xr:uid="{00000000-0005-0000-0000-000050250000}"/>
    <cellStyle name="Currency [0] 5726" xfId="9521" hidden="1" xr:uid="{00000000-0005-0000-0000-000052250000}"/>
    <cellStyle name="Currency [0] 5727" xfId="9510" hidden="1" xr:uid="{00000000-0005-0000-0000-000047250000}"/>
    <cellStyle name="Currency [0] 5728" xfId="9016" hidden="1" xr:uid="{00000000-0005-0000-0000-000059230000}"/>
    <cellStyle name="Currency [0] 5729" xfId="9532" hidden="1" xr:uid="{00000000-0005-0000-0000-00005D250000}"/>
    <cellStyle name="Currency [0] 573" xfId="557" hidden="1" xr:uid="{00000000-0005-0000-0000-00004E020000}"/>
    <cellStyle name="Currency [0] 5730" xfId="9541" hidden="1" xr:uid="{00000000-0005-0000-0000-000066250000}"/>
    <cellStyle name="Currency [0] 5731" xfId="9552" hidden="1" xr:uid="{00000000-0005-0000-0000-000071250000}"/>
    <cellStyle name="Currency [0] 5732" xfId="9558" hidden="1" xr:uid="{00000000-0005-0000-0000-000077250000}"/>
    <cellStyle name="Currency [0] 5733" xfId="9530" hidden="1" xr:uid="{00000000-0005-0000-0000-00005B250000}"/>
    <cellStyle name="Currency [0] 5734" xfId="9548" hidden="1" xr:uid="{00000000-0005-0000-0000-00006D250000}"/>
    <cellStyle name="Currency [0] 5735" xfId="9570" hidden="1" xr:uid="{00000000-0005-0000-0000-000083250000}"/>
    <cellStyle name="Currency [0] 5736" xfId="9572" hidden="1" xr:uid="{00000000-0005-0000-0000-000085250000}"/>
    <cellStyle name="Currency [0] 5737" xfId="9506" hidden="1" xr:uid="{00000000-0005-0000-0000-000043250000}"/>
    <cellStyle name="Currency [0] 5738" xfId="9020" hidden="1" xr:uid="{00000000-0005-0000-0000-00005D230000}"/>
    <cellStyle name="Currency [0] 5739" xfId="9544" hidden="1" xr:uid="{00000000-0005-0000-0000-000069250000}"/>
    <cellStyle name="Currency [0] 574" xfId="638" hidden="1" xr:uid="{00000000-0005-0000-0000-00009F020000}"/>
    <cellStyle name="Currency [0] 5740" xfId="9036" hidden="1" xr:uid="{00000000-0005-0000-0000-00006D230000}"/>
    <cellStyle name="Currency [0] 5741" xfId="9533" hidden="1" xr:uid="{00000000-0005-0000-0000-00005E250000}"/>
    <cellStyle name="Currency [0] 5742" xfId="9577" hidden="1" xr:uid="{00000000-0005-0000-0000-00008A250000}"/>
    <cellStyle name="Currency [0] 5743" xfId="9545" hidden="1" xr:uid="{00000000-0005-0000-0000-00006A250000}"/>
    <cellStyle name="Currency [0] 5744" xfId="9553" hidden="1" xr:uid="{00000000-0005-0000-0000-000072250000}"/>
    <cellStyle name="Currency [0] 5745" xfId="9589" hidden="1" xr:uid="{00000000-0005-0000-0000-000096250000}"/>
    <cellStyle name="Currency [0] 5746" xfId="9591" hidden="1" xr:uid="{00000000-0005-0000-0000-000098250000}"/>
    <cellStyle name="Currency [0] 5747" xfId="9547" hidden="1" xr:uid="{00000000-0005-0000-0000-00006C250000}"/>
    <cellStyle name="Currency [0] 5748" xfId="9560" hidden="1" xr:uid="{00000000-0005-0000-0000-000079250000}"/>
    <cellStyle name="Currency [0] 5749" xfId="9565" hidden="1" xr:uid="{00000000-0005-0000-0000-00007E250000}"/>
    <cellStyle name="Currency [0] 575" xfId="645" hidden="1" xr:uid="{00000000-0005-0000-0000-0000A6020000}"/>
    <cellStyle name="Currency [0] 5750" xfId="9559" hidden="1" xr:uid="{00000000-0005-0000-0000-000078250000}"/>
    <cellStyle name="Currency [0] 5751" xfId="9607" hidden="1" xr:uid="{00000000-0005-0000-0000-0000A8250000}"/>
    <cellStyle name="Currency [0] 5752" xfId="9615" hidden="1" xr:uid="{00000000-0005-0000-0000-0000B0250000}"/>
    <cellStyle name="Currency [0] 5753" xfId="9543" hidden="1" xr:uid="{00000000-0005-0000-0000-000068250000}"/>
    <cellStyle name="Currency [0] 5754" xfId="9601" hidden="1" xr:uid="{00000000-0005-0000-0000-0000A2250000}"/>
    <cellStyle name="Currency [0] 5755" xfId="9624" hidden="1" xr:uid="{00000000-0005-0000-0000-0000B9250000}"/>
    <cellStyle name="Currency [0] 5756" xfId="9626" hidden="1" xr:uid="{00000000-0005-0000-0000-0000BB250000}"/>
    <cellStyle name="Currency [0] 5757" xfId="9526" hidden="1" xr:uid="{00000000-0005-0000-0000-000057250000}"/>
    <cellStyle name="Currency [0] 5758" xfId="9536" hidden="1" xr:uid="{00000000-0005-0000-0000-000061250000}"/>
    <cellStyle name="Currency [0] 5759" xfId="9598" hidden="1" xr:uid="{00000000-0005-0000-0000-00009F250000}"/>
    <cellStyle name="Currency [0] 576" xfId="646" hidden="1" xr:uid="{00000000-0005-0000-0000-0000A7020000}"/>
    <cellStyle name="Currency [0] 5760" xfId="9563" hidden="1" xr:uid="{00000000-0005-0000-0000-00007C250000}"/>
    <cellStyle name="Currency [0] 5761" xfId="9513" hidden="1" xr:uid="{00000000-0005-0000-0000-00004A250000}"/>
    <cellStyle name="Currency [0] 5762" xfId="9634" hidden="1" xr:uid="{00000000-0005-0000-0000-0000C3250000}"/>
    <cellStyle name="Currency [0] 5763" xfId="9599" hidden="1" xr:uid="{00000000-0005-0000-0000-0000A0250000}"/>
    <cellStyle name="Currency [0] 5764" xfId="9610" hidden="1" xr:uid="{00000000-0005-0000-0000-0000AB250000}"/>
    <cellStyle name="Currency [0] 5765" xfId="9642" hidden="1" xr:uid="{00000000-0005-0000-0000-0000CB250000}"/>
    <cellStyle name="Currency [0] 5766" xfId="9644" hidden="1" xr:uid="{00000000-0005-0000-0000-0000CD250000}"/>
    <cellStyle name="Currency [0] 5767" xfId="9596" hidden="1" xr:uid="{00000000-0005-0000-0000-00009D250000}"/>
    <cellStyle name="Currency [0] 5768" xfId="9595" hidden="1" xr:uid="{00000000-0005-0000-0000-00009C250000}"/>
    <cellStyle name="Currency [0] 5769" xfId="9585" hidden="1" xr:uid="{00000000-0005-0000-0000-000092250000}"/>
    <cellStyle name="Currency [0] 577" xfId="586" hidden="1" xr:uid="{00000000-0005-0000-0000-00006B020000}"/>
    <cellStyle name="Currency [0] 5770" xfId="9581" hidden="1" xr:uid="{00000000-0005-0000-0000-00008E250000}"/>
    <cellStyle name="Currency [0] 5771" xfId="9583" hidden="1" xr:uid="{00000000-0005-0000-0000-000090250000}"/>
    <cellStyle name="Currency [0] 5772" xfId="9651" hidden="1" xr:uid="{00000000-0005-0000-0000-0000D4250000}"/>
    <cellStyle name="Currency [0] 5773" xfId="9022" hidden="1" xr:uid="{00000000-0005-0000-0000-00005F230000}"/>
    <cellStyle name="Currency [0] 5774" xfId="9629" hidden="1" xr:uid="{00000000-0005-0000-0000-0000BE250000}"/>
    <cellStyle name="Currency [0] 5775" xfId="9657" hidden="1" xr:uid="{00000000-0005-0000-0000-0000DA250000}"/>
    <cellStyle name="Currency [0] 5776" xfId="9659" hidden="1" xr:uid="{00000000-0005-0000-0000-0000DC250000}"/>
    <cellStyle name="Currency [0] 5777" xfId="9534" hidden="1" xr:uid="{00000000-0005-0000-0000-00005F250000}"/>
    <cellStyle name="Currency [0] 5778" xfId="9608" hidden="1" xr:uid="{00000000-0005-0000-0000-0000A9250000}"/>
    <cellStyle name="Currency [0] 5779" xfId="9564" hidden="1" xr:uid="{00000000-0005-0000-0000-00007D250000}"/>
    <cellStyle name="Currency [0] 578" xfId="606" hidden="1" xr:uid="{00000000-0005-0000-0000-00007F020000}"/>
    <cellStyle name="Currency [0] 5780" xfId="9600" hidden="1" xr:uid="{00000000-0005-0000-0000-0000A1250000}"/>
    <cellStyle name="Currency [0] 5781" xfId="9604" hidden="1" xr:uid="{00000000-0005-0000-0000-0000A5250000}"/>
    <cellStyle name="Currency [0] 5782" xfId="9665" hidden="1" xr:uid="{00000000-0005-0000-0000-0000E2250000}"/>
    <cellStyle name="Currency [0] 5783" xfId="9009" hidden="1" xr:uid="{00000000-0005-0000-0000-000052230000}"/>
    <cellStyle name="Currency [0] 5784" xfId="9647" hidden="1" xr:uid="{00000000-0005-0000-0000-0000D0250000}"/>
    <cellStyle name="Currency [0] 5785" xfId="9670" hidden="1" xr:uid="{00000000-0005-0000-0000-0000E7250000}"/>
    <cellStyle name="Currency [0] 5786" xfId="9672" hidden="1" xr:uid="{00000000-0005-0000-0000-0000E9250000}"/>
    <cellStyle name="Currency [0] 5787" xfId="9528" hidden="1" xr:uid="{00000000-0005-0000-0000-000059250000}"/>
    <cellStyle name="Currency [0] 5788" xfId="9627" hidden="1" xr:uid="{00000000-0005-0000-0000-0000BC250000}"/>
    <cellStyle name="Currency [0] 5789" xfId="9594" hidden="1" xr:uid="{00000000-0005-0000-0000-00009B250000}"/>
    <cellStyle name="Currency [0] 579" xfId="640" hidden="1" xr:uid="{00000000-0005-0000-0000-0000A1020000}"/>
    <cellStyle name="Currency [0] 5790" xfId="9612" hidden="1" xr:uid="{00000000-0005-0000-0000-0000AD250000}"/>
    <cellStyle name="Currency [0] 5791" xfId="9609" hidden="1" xr:uid="{00000000-0005-0000-0000-0000AA250000}"/>
    <cellStyle name="Currency [0] 5792" xfId="9676" hidden="1" xr:uid="{00000000-0005-0000-0000-0000ED250000}"/>
    <cellStyle name="Currency [0] 5793" xfId="9561" hidden="1" xr:uid="{00000000-0005-0000-0000-00007A250000}"/>
    <cellStyle name="Currency [0] 5794" xfId="9661" hidden="1" xr:uid="{00000000-0005-0000-0000-0000DE250000}"/>
    <cellStyle name="Currency [0] 5795" xfId="9683" hidden="1" xr:uid="{00000000-0005-0000-0000-0000F4250000}"/>
    <cellStyle name="Currency [0] 5796" xfId="9685" hidden="1" xr:uid="{00000000-0005-0000-0000-0000F6250000}"/>
    <cellStyle name="Currency [0] 5797" xfId="9613" hidden="1" xr:uid="{00000000-0005-0000-0000-0000AE250000}"/>
    <cellStyle name="Currency [0] 5798" xfId="9645" hidden="1" xr:uid="{00000000-0005-0000-0000-0000CE250000}"/>
    <cellStyle name="Currency [0] 5799" xfId="8988" hidden="1" xr:uid="{00000000-0005-0000-0000-00003D230000}"/>
    <cellStyle name="Currency [0] 58" xfId="135" hidden="1" xr:uid="{00000000-0005-0000-0000-0000A8000000}"/>
    <cellStyle name="Currency [0] 580" xfId="633" hidden="1" xr:uid="{00000000-0005-0000-0000-00009A020000}"/>
    <cellStyle name="Currency [0] 5800" xfId="9631" hidden="1" xr:uid="{00000000-0005-0000-0000-0000C0250000}"/>
    <cellStyle name="Currency [0] 5801" xfId="9628" hidden="1" xr:uid="{00000000-0005-0000-0000-0000BD250000}"/>
    <cellStyle name="Currency [0] 5802" xfId="9689" hidden="1" xr:uid="{00000000-0005-0000-0000-0000FA250000}"/>
    <cellStyle name="Currency [0] 5803" xfId="9524" hidden="1" xr:uid="{00000000-0005-0000-0000-000055250000}"/>
    <cellStyle name="Currency [0] 5804" xfId="9673" hidden="1" xr:uid="{00000000-0005-0000-0000-0000EA250000}"/>
    <cellStyle name="Currency [0] 5805" xfId="9693" hidden="1" xr:uid="{00000000-0005-0000-0000-0000FE250000}"/>
    <cellStyle name="Currency [0] 5806" xfId="9695" hidden="1" xr:uid="{00000000-0005-0000-0000-000000260000}"/>
    <cellStyle name="Currency [0] 5807" xfId="9632" hidden="1" xr:uid="{00000000-0005-0000-0000-0000C1250000}"/>
    <cellStyle name="Currency [0] 5808" xfId="9660" hidden="1" xr:uid="{00000000-0005-0000-0000-0000DD250000}"/>
    <cellStyle name="Currency [0] 5809" xfId="9620" hidden="1" xr:uid="{00000000-0005-0000-0000-0000B5250000}"/>
    <cellStyle name="Currency [0] 581" xfId="643" hidden="1" xr:uid="{00000000-0005-0000-0000-0000A4020000}"/>
    <cellStyle name="Currency [0] 5810" xfId="9649" hidden="1" xr:uid="{00000000-0005-0000-0000-0000D2250000}"/>
    <cellStyle name="Currency [0] 5811" xfId="9646" hidden="1" xr:uid="{00000000-0005-0000-0000-0000CF250000}"/>
    <cellStyle name="Currency [0] 5812" xfId="9699" hidden="1" xr:uid="{00000000-0005-0000-0000-000004260000}"/>
    <cellStyle name="Currency [0] 5813" xfId="9527" hidden="1" xr:uid="{00000000-0005-0000-0000-000058250000}"/>
    <cellStyle name="Currency [0] 5814" xfId="9686" hidden="1" xr:uid="{00000000-0005-0000-0000-0000F7250000}"/>
    <cellStyle name="Currency [0] 5815" xfId="9703" hidden="1" xr:uid="{00000000-0005-0000-0000-000008260000}"/>
    <cellStyle name="Currency [0] 5816" xfId="9705" hidden="1" xr:uid="{00000000-0005-0000-0000-00000A260000}"/>
    <cellStyle name="Currency [0] 5817" xfId="9586" hidden="1" xr:uid="{00000000-0005-0000-0000-000093250000}"/>
    <cellStyle name="Currency [0] 5818" xfId="9622" hidden="1" xr:uid="{00000000-0005-0000-0000-0000B7250000}"/>
    <cellStyle name="Currency [0] 5819" xfId="9691" hidden="1" xr:uid="{00000000-0005-0000-0000-0000FC250000}"/>
    <cellStyle name="Currency [0] 582" xfId="647" hidden="1" xr:uid="{00000000-0005-0000-0000-0000A8020000}"/>
    <cellStyle name="Currency [0] 5820" xfId="9679" hidden="1" xr:uid="{00000000-0005-0000-0000-0000F0250000}"/>
    <cellStyle name="Currency [0] 5821" xfId="9696" hidden="1" xr:uid="{00000000-0005-0000-0000-000001260000}"/>
    <cellStyle name="Currency [0] 5822" xfId="9707" hidden="1" xr:uid="{00000000-0005-0000-0000-00000C260000}"/>
    <cellStyle name="Currency [0] 5823" xfId="9555" hidden="1" xr:uid="{00000000-0005-0000-0000-000074250000}"/>
    <cellStyle name="Currency [0] 5824" xfId="9619" hidden="1" xr:uid="{00000000-0005-0000-0000-0000B4250000}"/>
    <cellStyle name="Currency [0] 5825" xfId="9711" hidden="1" xr:uid="{00000000-0005-0000-0000-000010260000}"/>
    <cellStyle name="Currency [0] 5826" xfId="9713" hidden="1" xr:uid="{00000000-0005-0000-0000-000012260000}"/>
    <cellStyle name="Currency [0] 5827" xfId="9668" hidden="1" xr:uid="{00000000-0005-0000-0000-0000E5250000}"/>
    <cellStyle name="Currency [0] 5828" xfId="9680" hidden="1" xr:uid="{00000000-0005-0000-0000-0000F1250000}"/>
    <cellStyle name="Currency [0] 5829" xfId="9708" hidden="1" xr:uid="{00000000-0005-0000-0000-00000D260000}"/>
    <cellStyle name="Currency [0] 583" xfId="572" hidden="1" xr:uid="{00000000-0005-0000-0000-00005D020000}"/>
    <cellStyle name="Currency [0] 5830" xfId="9681" hidden="1" xr:uid="{00000000-0005-0000-0000-0000F2250000}"/>
    <cellStyle name="Currency [0] 5831" xfId="9714" hidden="1" xr:uid="{00000000-0005-0000-0000-000013260000}"/>
    <cellStyle name="Currency [0] 5832" xfId="9716" hidden="1" xr:uid="{00000000-0005-0000-0000-000015260000}"/>
    <cellStyle name="Currency [0] 5833" xfId="9709" hidden="1" xr:uid="{00000000-0005-0000-0000-00000E260000}"/>
    <cellStyle name="Currency [0] 5834" xfId="9655" hidden="1" xr:uid="{00000000-0005-0000-0000-0000D8250000}"/>
    <cellStyle name="Currency [0] 5835" xfId="9718" hidden="1" xr:uid="{00000000-0005-0000-0000-000017260000}"/>
    <cellStyle name="Currency [0] 5836" xfId="9720" hidden="1" xr:uid="{00000000-0005-0000-0000-000019260000}"/>
    <cellStyle name="Currency [0] 5837" xfId="9082" hidden="1" xr:uid="{00000000-0005-0000-0000-00009B230000}"/>
    <cellStyle name="Currency [0] 5838" xfId="9023" hidden="1" xr:uid="{00000000-0005-0000-0000-000060230000}"/>
    <cellStyle name="Currency [0] 5839" xfId="9726" hidden="1" xr:uid="{00000000-0005-0000-0000-00001F260000}"/>
    <cellStyle name="Currency [0] 584" xfId="604" hidden="1" xr:uid="{00000000-0005-0000-0000-00007D020000}"/>
    <cellStyle name="Currency [0] 5840" xfId="9732" hidden="1" xr:uid="{00000000-0005-0000-0000-000025260000}"/>
    <cellStyle name="Currency [0] 5841" xfId="9734" hidden="1" xr:uid="{00000000-0005-0000-0000-000027260000}"/>
    <cellStyle name="Currency [0] 5842" xfId="9013" hidden="1" xr:uid="{00000000-0005-0000-0000-000056230000}"/>
    <cellStyle name="Currency [0] 5843" xfId="9728" hidden="1" xr:uid="{00000000-0005-0000-0000-000021260000}"/>
    <cellStyle name="Currency [0] 5844" xfId="9736" hidden="1" xr:uid="{00000000-0005-0000-0000-000029260000}"/>
    <cellStyle name="Currency [0] 5845" xfId="9738" hidden="1" xr:uid="{00000000-0005-0000-0000-00002B260000}"/>
    <cellStyle name="Currency [0] 5846" xfId="9727" hidden="1" xr:uid="{00000000-0005-0000-0000-000020260000}"/>
    <cellStyle name="Currency [0] 5847" xfId="9058" hidden="1" xr:uid="{00000000-0005-0000-0000-000083230000}"/>
    <cellStyle name="Currency [0] 5848" xfId="9749" hidden="1" xr:uid="{00000000-0005-0000-0000-000036260000}"/>
    <cellStyle name="Currency [0] 5849" xfId="9758" hidden="1" xr:uid="{00000000-0005-0000-0000-00003F260000}"/>
    <cellStyle name="Currency [0] 585" xfId="650" hidden="1" xr:uid="{00000000-0005-0000-0000-0000AB020000}"/>
    <cellStyle name="Currency [0] 5850" xfId="9769" hidden="1" xr:uid="{00000000-0005-0000-0000-00004A260000}"/>
    <cellStyle name="Currency [0] 5851" xfId="9775" hidden="1" xr:uid="{00000000-0005-0000-0000-000050260000}"/>
    <cellStyle name="Currency [0] 5852" xfId="9747" hidden="1" xr:uid="{00000000-0005-0000-0000-000034260000}"/>
    <cellStyle name="Currency [0] 5853" xfId="9765" hidden="1" xr:uid="{00000000-0005-0000-0000-000046260000}"/>
    <cellStyle name="Currency [0] 5854" xfId="9787" hidden="1" xr:uid="{00000000-0005-0000-0000-00005C260000}"/>
    <cellStyle name="Currency [0] 5855" xfId="9789" hidden="1" xr:uid="{00000000-0005-0000-0000-00005E260000}"/>
    <cellStyle name="Currency [0] 5856" xfId="9723" hidden="1" xr:uid="{00000000-0005-0000-0000-00001C260000}"/>
    <cellStyle name="Currency [0] 5857" xfId="9012" hidden="1" xr:uid="{00000000-0005-0000-0000-000055230000}"/>
    <cellStyle name="Currency [0] 5858" xfId="9761" hidden="1" xr:uid="{00000000-0005-0000-0000-000042260000}"/>
    <cellStyle name="Currency [0] 5859" xfId="8991" hidden="1" xr:uid="{00000000-0005-0000-0000-000040230000}"/>
    <cellStyle name="Currency [0] 586" xfId="651" hidden="1" xr:uid="{00000000-0005-0000-0000-0000AC020000}"/>
    <cellStyle name="Currency [0] 5860" xfId="9750" hidden="1" xr:uid="{00000000-0005-0000-0000-000037260000}"/>
    <cellStyle name="Currency [0] 5861" xfId="9794" hidden="1" xr:uid="{00000000-0005-0000-0000-000063260000}"/>
    <cellStyle name="Currency [0] 5862" xfId="9762" hidden="1" xr:uid="{00000000-0005-0000-0000-000043260000}"/>
    <cellStyle name="Currency [0] 5863" xfId="9770" hidden="1" xr:uid="{00000000-0005-0000-0000-00004B260000}"/>
    <cellStyle name="Currency [0] 5864" xfId="9806" hidden="1" xr:uid="{00000000-0005-0000-0000-00006F260000}"/>
    <cellStyle name="Currency [0] 5865" xfId="9808" hidden="1" xr:uid="{00000000-0005-0000-0000-000071260000}"/>
    <cellStyle name="Currency [0] 5866" xfId="9764" hidden="1" xr:uid="{00000000-0005-0000-0000-000045260000}"/>
    <cellStyle name="Currency [0] 5867" xfId="9777" hidden="1" xr:uid="{00000000-0005-0000-0000-000052260000}"/>
    <cellStyle name="Currency [0] 5868" xfId="9782" hidden="1" xr:uid="{00000000-0005-0000-0000-000057260000}"/>
    <cellStyle name="Currency [0] 5869" xfId="9776" hidden="1" xr:uid="{00000000-0005-0000-0000-000051260000}"/>
    <cellStyle name="Currency [0] 587" xfId="628" hidden="1" xr:uid="{00000000-0005-0000-0000-000095020000}"/>
    <cellStyle name="Currency [0] 5870" xfId="9824" hidden="1" xr:uid="{00000000-0005-0000-0000-000081260000}"/>
    <cellStyle name="Currency [0] 5871" xfId="9832" hidden="1" xr:uid="{00000000-0005-0000-0000-000089260000}"/>
    <cellStyle name="Currency [0] 5872" xfId="9760" hidden="1" xr:uid="{00000000-0005-0000-0000-000041260000}"/>
    <cellStyle name="Currency [0] 5873" xfId="9818" hidden="1" xr:uid="{00000000-0005-0000-0000-00007B260000}"/>
    <cellStyle name="Currency [0] 5874" xfId="9841" hidden="1" xr:uid="{00000000-0005-0000-0000-000092260000}"/>
    <cellStyle name="Currency [0] 5875" xfId="9843" hidden="1" xr:uid="{00000000-0005-0000-0000-000094260000}"/>
    <cellStyle name="Currency [0] 5876" xfId="9743" hidden="1" xr:uid="{00000000-0005-0000-0000-000030260000}"/>
    <cellStyle name="Currency [0] 5877" xfId="9753" hidden="1" xr:uid="{00000000-0005-0000-0000-00003A260000}"/>
    <cellStyle name="Currency [0] 5878" xfId="9815" hidden="1" xr:uid="{00000000-0005-0000-0000-000078260000}"/>
    <cellStyle name="Currency [0] 5879" xfId="9780" hidden="1" xr:uid="{00000000-0005-0000-0000-000055260000}"/>
    <cellStyle name="Currency [0] 588" xfId="634" hidden="1" xr:uid="{00000000-0005-0000-0000-00009B020000}"/>
    <cellStyle name="Currency [0] 5880" xfId="9730" hidden="1" xr:uid="{00000000-0005-0000-0000-000023260000}"/>
    <cellStyle name="Currency [0] 5881" xfId="9851" hidden="1" xr:uid="{00000000-0005-0000-0000-00009C260000}"/>
    <cellStyle name="Currency [0] 5882" xfId="9816" hidden="1" xr:uid="{00000000-0005-0000-0000-000079260000}"/>
    <cellStyle name="Currency [0] 5883" xfId="9827" hidden="1" xr:uid="{00000000-0005-0000-0000-000084260000}"/>
    <cellStyle name="Currency [0] 5884" xfId="9859" hidden="1" xr:uid="{00000000-0005-0000-0000-0000A4260000}"/>
    <cellStyle name="Currency [0] 5885" xfId="9861" hidden="1" xr:uid="{00000000-0005-0000-0000-0000A6260000}"/>
    <cellStyle name="Currency [0] 5886" xfId="9813" hidden="1" xr:uid="{00000000-0005-0000-0000-000076260000}"/>
    <cellStyle name="Currency [0] 5887" xfId="9812" hidden="1" xr:uid="{00000000-0005-0000-0000-000075260000}"/>
    <cellStyle name="Currency [0] 5888" xfId="9802" hidden="1" xr:uid="{00000000-0005-0000-0000-00006B260000}"/>
    <cellStyle name="Currency [0] 5889" xfId="9798" hidden="1" xr:uid="{00000000-0005-0000-0000-000067260000}"/>
    <cellStyle name="Currency [0] 589" xfId="648" hidden="1" xr:uid="{00000000-0005-0000-0000-0000A9020000}"/>
    <cellStyle name="Currency [0] 5890" xfId="9800" hidden="1" xr:uid="{00000000-0005-0000-0000-000069260000}"/>
    <cellStyle name="Currency [0] 5891" xfId="9868" hidden="1" xr:uid="{00000000-0005-0000-0000-0000AD260000}"/>
    <cellStyle name="Currency [0] 5892" xfId="9027" hidden="1" xr:uid="{00000000-0005-0000-0000-000064230000}"/>
    <cellStyle name="Currency [0] 5893" xfId="9846" hidden="1" xr:uid="{00000000-0005-0000-0000-000097260000}"/>
    <cellStyle name="Currency [0] 5894" xfId="9874" hidden="1" xr:uid="{00000000-0005-0000-0000-0000B3260000}"/>
    <cellStyle name="Currency [0] 5895" xfId="9876" hidden="1" xr:uid="{00000000-0005-0000-0000-0000B5260000}"/>
    <cellStyle name="Currency [0] 5896" xfId="9751" hidden="1" xr:uid="{00000000-0005-0000-0000-000038260000}"/>
    <cellStyle name="Currency [0] 5897" xfId="9825" hidden="1" xr:uid="{00000000-0005-0000-0000-000082260000}"/>
    <cellStyle name="Currency [0] 5898" xfId="9781" hidden="1" xr:uid="{00000000-0005-0000-0000-000056260000}"/>
    <cellStyle name="Currency [0] 5899" xfId="9817" hidden="1" xr:uid="{00000000-0005-0000-0000-00007A260000}"/>
    <cellStyle name="Currency [0] 59" xfId="147" hidden="1" xr:uid="{00000000-0005-0000-0000-0000B4000000}"/>
    <cellStyle name="Currency [0] 590" xfId="635" hidden="1" xr:uid="{00000000-0005-0000-0000-00009C020000}"/>
    <cellStyle name="Currency [0] 5900" xfId="9821" hidden="1" xr:uid="{00000000-0005-0000-0000-00007E260000}"/>
    <cellStyle name="Currency [0] 5901" xfId="9882" hidden="1" xr:uid="{00000000-0005-0000-0000-0000BB260000}"/>
    <cellStyle name="Currency [0] 5902" xfId="9040" hidden="1" xr:uid="{00000000-0005-0000-0000-000071230000}"/>
    <cellStyle name="Currency [0] 5903" xfId="9864" hidden="1" xr:uid="{00000000-0005-0000-0000-0000A9260000}"/>
    <cellStyle name="Currency [0] 5904" xfId="9887" hidden="1" xr:uid="{00000000-0005-0000-0000-0000C0260000}"/>
    <cellStyle name="Currency [0] 5905" xfId="9889" hidden="1" xr:uid="{00000000-0005-0000-0000-0000C2260000}"/>
    <cellStyle name="Currency [0] 5906" xfId="9745" hidden="1" xr:uid="{00000000-0005-0000-0000-000032260000}"/>
    <cellStyle name="Currency [0] 5907" xfId="9844" hidden="1" xr:uid="{00000000-0005-0000-0000-000095260000}"/>
    <cellStyle name="Currency [0] 5908" xfId="9811" hidden="1" xr:uid="{00000000-0005-0000-0000-000074260000}"/>
    <cellStyle name="Currency [0] 5909" xfId="9829" hidden="1" xr:uid="{00000000-0005-0000-0000-000086260000}"/>
    <cellStyle name="Currency [0] 591" xfId="652" hidden="1" xr:uid="{00000000-0005-0000-0000-0000AD020000}"/>
    <cellStyle name="Currency [0] 5910" xfId="9826" hidden="1" xr:uid="{00000000-0005-0000-0000-000083260000}"/>
    <cellStyle name="Currency [0] 5911" xfId="9893" hidden="1" xr:uid="{00000000-0005-0000-0000-0000C6260000}"/>
    <cellStyle name="Currency [0] 5912" xfId="9778" hidden="1" xr:uid="{00000000-0005-0000-0000-000053260000}"/>
    <cellStyle name="Currency [0] 5913" xfId="9878" hidden="1" xr:uid="{00000000-0005-0000-0000-0000B7260000}"/>
    <cellStyle name="Currency [0] 5914" xfId="9900" hidden="1" xr:uid="{00000000-0005-0000-0000-0000CD260000}"/>
    <cellStyle name="Currency [0] 5915" xfId="9902" hidden="1" xr:uid="{00000000-0005-0000-0000-0000CF260000}"/>
    <cellStyle name="Currency [0] 5916" xfId="9830" hidden="1" xr:uid="{00000000-0005-0000-0000-000087260000}"/>
    <cellStyle name="Currency [0] 5917" xfId="9862" hidden="1" xr:uid="{00000000-0005-0000-0000-0000A7260000}"/>
    <cellStyle name="Currency [0] 5918" xfId="8992" hidden="1" xr:uid="{00000000-0005-0000-0000-000041230000}"/>
    <cellStyle name="Currency [0] 5919" xfId="9848" hidden="1" xr:uid="{00000000-0005-0000-0000-000099260000}"/>
    <cellStyle name="Currency [0] 592" xfId="653" hidden="1" xr:uid="{00000000-0005-0000-0000-0000AE020000}"/>
    <cellStyle name="Currency [0] 5920" xfId="9845" hidden="1" xr:uid="{00000000-0005-0000-0000-000096260000}"/>
    <cellStyle name="Currency [0] 5921" xfId="9906" hidden="1" xr:uid="{00000000-0005-0000-0000-0000D3260000}"/>
    <cellStyle name="Currency [0] 5922" xfId="9741" hidden="1" xr:uid="{00000000-0005-0000-0000-00002E260000}"/>
    <cellStyle name="Currency [0] 5923" xfId="9890" hidden="1" xr:uid="{00000000-0005-0000-0000-0000C3260000}"/>
    <cellStyle name="Currency [0] 5924" xfId="9910" hidden="1" xr:uid="{00000000-0005-0000-0000-0000D7260000}"/>
    <cellStyle name="Currency [0] 5925" xfId="9912" hidden="1" xr:uid="{00000000-0005-0000-0000-0000D9260000}"/>
    <cellStyle name="Currency [0] 5926" xfId="9849" hidden="1" xr:uid="{00000000-0005-0000-0000-00009A260000}"/>
    <cellStyle name="Currency [0] 5927" xfId="9877" hidden="1" xr:uid="{00000000-0005-0000-0000-0000B6260000}"/>
    <cellStyle name="Currency [0] 5928" xfId="9837" hidden="1" xr:uid="{00000000-0005-0000-0000-00008E260000}"/>
    <cellStyle name="Currency [0] 5929" xfId="9866" hidden="1" xr:uid="{00000000-0005-0000-0000-0000AB260000}"/>
    <cellStyle name="Currency [0] 593" xfId="649" hidden="1" xr:uid="{00000000-0005-0000-0000-0000AA020000}"/>
    <cellStyle name="Currency [0] 5930" xfId="9863" hidden="1" xr:uid="{00000000-0005-0000-0000-0000A8260000}"/>
    <cellStyle name="Currency [0] 5931" xfId="9916" hidden="1" xr:uid="{00000000-0005-0000-0000-0000DD260000}"/>
    <cellStyle name="Currency [0] 5932" xfId="9744" hidden="1" xr:uid="{00000000-0005-0000-0000-000031260000}"/>
    <cellStyle name="Currency [0] 5933" xfId="9903" hidden="1" xr:uid="{00000000-0005-0000-0000-0000D0260000}"/>
    <cellStyle name="Currency [0] 5934" xfId="9920" hidden="1" xr:uid="{00000000-0005-0000-0000-0000E1260000}"/>
    <cellStyle name="Currency [0] 5935" xfId="9922" hidden="1" xr:uid="{00000000-0005-0000-0000-0000E3260000}"/>
    <cellStyle name="Currency [0] 5936" xfId="9803" hidden="1" xr:uid="{00000000-0005-0000-0000-00006C260000}"/>
    <cellStyle name="Currency [0] 5937" xfId="9839" hidden="1" xr:uid="{00000000-0005-0000-0000-000090260000}"/>
    <cellStyle name="Currency [0] 5938" xfId="9908" hidden="1" xr:uid="{00000000-0005-0000-0000-0000D5260000}"/>
    <cellStyle name="Currency [0] 5939" xfId="9896" hidden="1" xr:uid="{00000000-0005-0000-0000-0000C9260000}"/>
    <cellStyle name="Currency [0] 594" xfId="622" hidden="1" xr:uid="{00000000-0005-0000-0000-00008F020000}"/>
    <cellStyle name="Currency [0] 5940" xfId="9913" hidden="1" xr:uid="{00000000-0005-0000-0000-0000DA260000}"/>
    <cellStyle name="Currency [0] 5941" xfId="9924" hidden="1" xr:uid="{00000000-0005-0000-0000-0000E5260000}"/>
    <cellStyle name="Currency [0] 5942" xfId="9772" hidden="1" xr:uid="{00000000-0005-0000-0000-00004D260000}"/>
    <cellStyle name="Currency [0] 5943" xfId="9836" hidden="1" xr:uid="{00000000-0005-0000-0000-00008D260000}"/>
    <cellStyle name="Currency [0] 5944" xfId="9928" hidden="1" xr:uid="{00000000-0005-0000-0000-0000E9260000}"/>
    <cellStyle name="Currency [0] 5945" xfId="9930" hidden="1" xr:uid="{00000000-0005-0000-0000-0000EB260000}"/>
    <cellStyle name="Currency [0] 5946" xfId="9885" hidden="1" xr:uid="{00000000-0005-0000-0000-0000BE260000}"/>
    <cellStyle name="Currency [0] 5947" xfId="9897" hidden="1" xr:uid="{00000000-0005-0000-0000-0000CA260000}"/>
    <cellStyle name="Currency [0] 5948" xfId="9925" hidden="1" xr:uid="{00000000-0005-0000-0000-0000E6260000}"/>
    <cellStyle name="Currency [0] 5949" xfId="9898" hidden="1" xr:uid="{00000000-0005-0000-0000-0000CB260000}"/>
    <cellStyle name="Currency [0] 595" xfId="654" hidden="1" xr:uid="{00000000-0005-0000-0000-0000AF020000}"/>
    <cellStyle name="Currency [0] 5950" xfId="9931" hidden="1" xr:uid="{00000000-0005-0000-0000-0000EC260000}"/>
    <cellStyle name="Currency [0] 5951" xfId="9933" hidden="1" xr:uid="{00000000-0005-0000-0000-0000EE260000}"/>
    <cellStyle name="Currency [0] 5952" xfId="9926" hidden="1" xr:uid="{00000000-0005-0000-0000-0000E7260000}"/>
    <cellStyle name="Currency [0] 5953" xfId="9872" hidden="1" xr:uid="{00000000-0005-0000-0000-0000B1260000}"/>
    <cellStyle name="Currency [0] 5954" xfId="9935" hidden="1" xr:uid="{00000000-0005-0000-0000-0000F0260000}"/>
    <cellStyle name="Currency [0] 5955" xfId="9937" hidden="1" xr:uid="{00000000-0005-0000-0000-0000F2260000}"/>
    <cellStyle name="Currency [0] 5956" xfId="9939" hidden="1" xr:uid="{00000000-0005-0000-0000-0000F4260000}"/>
    <cellStyle name="Currency [0] 5957" xfId="9940" hidden="1" xr:uid="{00000000-0005-0000-0000-0000F5260000}"/>
    <cellStyle name="Currency [0] 5958" xfId="9943" hidden="1" xr:uid="{00000000-0005-0000-0000-0000F8260000}"/>
    <cellStyle name="Currency [0] 5959" xfId="9961" hidden="1" xr:uid="{00000000-0005-0000-0000-00000A270000}"/>
    <cellStyle name="Currency [0] 596" xfId="655" hidden="1" xr:uid="{00000000-0005-0000-0000-0000B0020000}"/>
    <cellStyle name="Currency [0] 5960" xfId="9968" hidden="1" xr:uid="{00000000-0005-0000-0000-000011270000}"/>
    <cellStyle name="Currency [0] 5961" xfId="9974" hidden="1" xr:uid="{00000000-0005-0000-0000-000017270000}"/>
    <cellStyle name="Currency [0] 5962" xfId="9976" hidden="1" xr:uid="{00000000-0005-0000-0000-000019270000}"/>
    <cellStyle name="Currency [0] 5963" xfId="9959" hidden="1" xr:uid="{00000000-0005-0000-0000-000008270000}"/>
    <cellStyle name="Currency [0] 5964" xfId="9970" hidden="1" xr:uid="{00000000-0005-0000-0000-000013270000}"/>
    <cellStyle name="Currency [0] 5965" xfId="9978" hidden="1" xr:uid="{00000000-0005-0000-0000-00001B270000}"/>
    <cellStyle name="Currency [0] 5966" xfId="9980" hidden="1" xr:uid="{00000000-0005-0000-0000-00001D270000}"/>
    <cellStyle name="Currency [0] 5967" xfId="9969" hidden="1" xr:uid="{00000000-0005-0000-0000-000012270000}"/>
    <cellStyle name="Currency [0] 5968" xfId="9944" hidden="1" xr:uid="{00000000-0005-0000-0000-0000F9260000}"/>
    <cellStyle name="Currency [0] 5969" xfId="9991" hidden="1" xr:uid="{00000000-0005-0000-0000-000028270000}"/>
    <cellStyle name="Currency [0] 597" xfId="656" hidden="1" xr:uid="{00000000-0005-0000-0000-0000B1020000}"/>
    <cellStyle name="Currency [0] 5970" xfId="10000" hidden="1" xr:uid="{00000000-0005-0000-0000-000031270000}"/>
    <cellStyle name="Currency [0] 5971" xfId="10011" hidden="1" xr:uid="{00000000-0005-0000-0000-00003C270000}"/>
    <cellStyle name="Currency [0] 5972" xfId="10017" hidden="1" xr:uid="{00000000-0005-0000-0000-000042270000}"/>
    <cellStyle name="Currency [0] 5973" xfId="9989" hidden="1" xr:uid="{00000000-0005-0000-0000-000026270000}"/>
    <cellStyle name="Currency [0] 5974" xfId="10007" hidden="1" xr:uid="{00000000-0005-0000-0000-000038270000}"/>
    <cellStyle name="Currency [0] 5975" xfId="10029" hidden="1" xr:uid="{00000000-0005-0000-0000-00004E270000}"/>
    <cellStyle name="Currency [0] 5976" xfId="10031" hidden="1" xr:uid="{00000000-0005-0000-0000-000050270000}"/>
    <cellStyle name="Currency [0] 5977" xfId="9965" hidden="1" xr:uid="{00000000-0005-0000-0000-00000E270000}"/>
    <cellStyle name="Currency [0] 5978" xfId="9950" hidden="1" xr:uid="{00000000-0005-0000-0000-0000FF260000}"/>
    <cellStyle name="Currency [0] 5979" xfId="10003" hidden="1" xr:uid="{00000000-0005-0000-0000-000034270000}"/>
    <cellStyle name="Currency [0] 598" xfId="662" hidden="1" xr:uid="{00000000-0005-0000-0000-0000B7020000}"/>
    <cellStyle name="Currency [0] 5980" xfId="9955" hidden="1" xr:uid="{00000000-0005-0000-0000-000004270000}"/>
    <cellStyle name="Currency [0] 5981" xfId="9992" hidden="1" xr:uid="{00000000-0005-0000-0000-000029270000}"/>
    <cellStyle name="Currency [0] 5982" xfId="10036" hidden="1" xr:uid="{00000000-0005-0000-0000-000055270000}"/>
    <cellStyle name="Currency [0] 5983" xfId="10004" hidden="1" xr:uid="{00000000-0005-0000-0000-000035270000}"/>
    <cellStyle name="Currency [0] 5984" xfId="10012" hidden="1" xr:uid="{00000000-0005-0000-0000-00003D270000}"/>
    <cellStyle name="Currency [0] 5985" xfId="10048" hidden="1" xr:uid="{00000000-0005-0000-0000-000061270000}"/>
    <cellStyle name="Currency [0] 5986" xfId="10050" hidden="1" xr:uid="{00000000-0005-0000-0000-000063270000}"/>
    <cellStyle name="Currency [0] 5987" xfId="10006" hidden="1" xr:uid="{00000000-0005-0000-0000-000037270000}"/>
    <cellStyle name="Currency [0] 5988" xfId="10019" hidden="1" xr:uid="{00000000-0005-0000-0000-000044270000}"/>
    <cellStyle name="Currency [0] 5989" xfId="10024" hidden="1" xr:uid="{00000000-0005-0000-0000-000049270000}"/>
    <cellStyle name="Currency [0] 599" xfId="688" hidden="1" xr:uid="{00000000-0005-0000-0000-0000D1020000}"/>
    <cellStyle name="Currency [0] 5990" xfId="10018" hidden="1" xr:uid="{00000000-0005-0000-0000-000043270000}"/>
    <cellStyle name="Currency [0] 5991" xfId="10066" hidden="1" xr:uid="{00000000-0005-0000-0000-000073270000}"/>
    <cellStyle name="Currency [0] 5992" xfId="10074" hidden="1" xr:uid="{00000000-0005-0000-0000-00007B270000}"/>
    <cellStyle name="Currency [0] 5993" xfId="10002" hidden="1" xr:uid="{00000000-0005-0000-0000-000033270000}"/>
    <cellStyle name="Currency [0] 5994" xfId="10060" hidden="1" xr:uid="{00000000-0005-0000-0000-00006D270000}"/>
    <cellStyle name="Currency [0] 5995" xfId="10083" hidden="1" xr:uid="{00000000-0005-0000-0000-000084270000}"/>
    <cellStyle name="Currency [0] 5996" xfId="10085" hidden="1" xr:uid="{00000000-0005-0000-0000-000086270000}"/>
    <cellStyle name="Currency [0] 5997" xfId="9985" hidden="1" xr:uid="{00000000-0005-0000-0000-000022270000}"/>
    <cellStyle name="Currency [0] 5998" xfId="9995" hidden="1" xr:uid="{00000000-0005-0000-0000-00002C270000}"/>
    <cellStyle name="Currency [0] 5999" xfId="10057" hidden="1" xr:uid="{00000000-0005-0000-0000-00006A270000}"/>
    <cellStyle name="Currency [0] 6" xfId="65" hidden="1" xr:uid="{00000000-0005-0000-0000-000061000000}"/>
    <cellStyle name="Currency [0] 60" xfId="148" hidden="1" xr:uid="{00000000-0005-0000-0000-0000B5000000}"/>
    <cellStyle name="Currency [0] 600" xfId="696" hidden="1" xr:uid="{00000000-0005-0000-0000-0000D9020000}"/>
    <cellStyle name="Currency [0] 6000" xfId="10022" hidden="1" xr:uid="{00000000-0005-0000-0000-000047270000}"/>
    <cellStyle name="Currency [0] 6001" xfId="9972" hidden="1" xr:uid="{00000000-0005-0000-0000-000015270000}"/>
    <cellStyle name="Currency [0] 6002" xfId="10093" hidden="1" xr:uid="{00000000-0005-0000-0000-00008E270000}"/>
    <cellStyle name="Currency [0] 6003" xfId="10058" hidden="1" xr:uid="{00000000-0005-0000-0000-00006B270000}"/>
    <cellStyle name="Currency [0] 6004" xfId="10069" hidden="1" xr:uid="{00000000-0005-0000-0000-000076270000}"/>
    <cellStyle name="Currency [0] 6005" xfId="10101" hidden="1" xr:uid="{00000000-0005-0000-0000-000096270000}"/>
    <cellStyle name="Currency [0] 6006" xfId="10103" hidden="1" xr:uid="{00000000-0005-0000-0000-000098270000}"/>
    <cellStyle name="Currency [0] 6007" xfId="10055" hidden="1" xr:uid="{00000000-0005-0000-0000-000068270000}"/>
    <cellStyle name="Currency [0] 6008" xfId="10054" hidden="1" xr:uid="{00000000-0005-0000-0000-000067270000}"/>
    <cellStyle name="Currency [0] 6009" xfId="10044" hidden="1" xr:uid="{00000000-0005-0000-0000-00005D270000}"/>
    <cellStyle name="Currency [0] 601" xfId="699" hidden="1" xr:uid="{00000000-0005-0000-0000-0000DC020000}"/>
    <cellStyle name="Currency [0] 6010" xfId="10040" hidden="1" xr:uid="{00000000-0005-0000-0000-000059270000}"/>
    <cellStyle name="Currency [0] 6011" xfId="10042" hidden="1" xr:uid="{00000000-0005-0000-0000-00005B270000}"/>
    <cellStyle name="Currency [0] 6012" xfId="10110" hidden="1" xr:uid="{00000000-0005-0000-0000-00009F270000}"/>
    <cellStyle name="Currency [0] 6013" xfId="9952" hidden="1" xr:uid="{00000000-0005-0000-0000-000001270000}"/>
    <cellStyle name="Currency [0] 6014" xfId="10088" hidden="1" xr:uid="{00000000-0005-0000-0000-000089270000}"/>
    <cellStyle name="Currency [0] 6015" xfId="10116" hidden="1" xr:uid="{00000000-0005-0000-0000-0000A5270000}"/>
    <cellStyle name="Currency [0] 6016" xfId="10118" hidden="1" xr:uid="{00000000-0005-0000-0000-0000A7270000}"/>
    <cellStyle name="Currency [0] 6017" xfId="9993" hidden="1" xr:uid="{00000000-0005-0000-0000-00002A270000}"/>
    <cellStyle name="Currency [0] 6018" xfId="10067" hidden="1" xr:uid="{00000000-0005-0000-0000-000074270000}"/>
    <cellStyle name="Currency [0] 6019" xfId="10023" hidden="1" xr:uid="{00000000-0005-0000-0000-000048270000}"/>
    <cellStyle name="Currency [0] 602" xfId="703" hidden="1" xr:uid="{00000000-0005-0000-0000-0000E0020000}"/>
    <cellStyle name="Currency [0] 6020" xfId="10059" hidden="1" xr:uid="{00000000-0005-0000-0000-00006C270000}"/>
    <cellStyle name="Currency [0] 6021" xfId="10063" hidden="1" xr:uid="{00000000-0005-0000-0000-000070270000}"/>
    <cellStyle name="Currency [0] 6022" xfId="10124" hidden="1" xr:uid="{00000000-0005-0000-0000-0000AD270000}"/>
    <cellStyle name="Currency [0] 6023" xfId="9947" hidden="1" xr:uid="{00000000-0005-0000-0000-0000FC260000}"/>
    <cellStyle name="Currency [0] 6024" xfId="10106" hidden="1" xr:uid="{00000000-0005-0000-0000-00009B270000}"/>
    <cellStyle name="Currency [0] 6025" xfId="10129" hidden="1" xr:uid="{00000000-0005-0000-0000-0000B2270000}"/>
    <cellStyle name="Currency [0] 6026" xfId="10131" hidden="1" xr:uid="{00000000-0005-0000-0000-0000B4270000}"/>
    <cellStyle name="Currency [0] 6027" xfId="9987" hidden="1" xr:uid="{00000000-0005-0000-0000-000024270000}"/>
    <cellStyle name="Currency [0] 6028" xfId="10086" hidden="1" xr:uid="{00000000-0005-0000-0000-000087270000}"/>
    <cellStyle name="Currency [0] 6029" xfId="10053" hidden="1" xr:uid="{00000000-0005-0000-0000-000066270000}"/>
    <cellStyle name="Currency [0] 603" xfId="705" hidden="1" xr:uid="{00000000-0005-0000-0000-0000E2020000}"/>
    <cellStyle name="Currency [0] 6030" xfId="10071" hidden="1" xr:uid="{00000000-0005-0000-0000-000078270000}"/>
    <cellStyle name="Currency [0] 6031" xfId="10068" hidden="1" xr:uid="{00000000-0005-0000-0000-000075270000}"/>
    <cellStyle name="Currency [0] 6032" xfId="10135" hidden="1" xr:uid="{00000000-0005-0000-0000-0000B8270000}"/>
    <cellStyle name="Currency [0] 6033" xfId="10020" hidden="1" xr:uid="{00000000-0005-0000-0000-000045270000}"/>
    <cellStyle name="Currency [0] 6034" xfId="10120" hidden="1" xr:uid="{00000000-0005-0000-0000-0000A9270000}"/>
    <cellStyle name="Currency [0] 6035" xfId="10142" hidden="1" xr:uid="{00000000-0005-0000-0000-0000BF270000}"/>
    <cellStyle name="Currency [0] 6036" xfId="10144" hidden="1" xr:uid="{00000000-0005-0000-0000-0000C1270000}"/>
    <cellStyle name="Currency [0] 6037" xfId="10072" hidden="1" xr:uid="{00000000-0005-0000-0000-000079270000}"/>
    <cellStyle name="Currency [0] 6038" xfId="10104" hidden="1" xr:uid="{00000000-0005-0000-0000-000099270000}"/>
    <cellStyle name="Currency [0] 6039" xfId="9962" hidden="1" xr:uid="{00000000-0005-0000-0000-00000B270000}"/>
    <cellStyle name="Currency [0] 604" xfId="695" hidden="1" xr:uid="{00000000-0005-0000-0000-0000D8020000}"/>
    <cellStyle name="Currency [0] 6040" xfId="10090" hidden="1" xr:uid="{00000000-0005-0000-0000-00008B270000}"/>
    <cellStyle name="Currency [0] 6041" xfId="10087" hidden="1" xr:uid="{00000000-0005-0000-0000-000088270000}"/>
    <cellStyle name="Currency [0] 6042" xfId="10148" hidden="1" xr:uid="{00000000-0005-0000-0000-0000C5270000}"/>
    <cellStyle name="Currency [0] 6043" xfId="9983" hidden="1" xr:uid="{00000000-0005-0000-0000-000020270000}"/>
    <cellStyle name="Currency [0] 6044" xfId="10132" hidden="1" xr:uid="{00000000-0005-0000-0000-0000B5270000}"/>
    <cellStyle name="Currency [0] 6045" xfId="10152" hidden="1" xr:uid="{00000000-0005-0000-0000-0000C9270000}"/>
    <cellStyle name="Currency [0] 6046" xfId="10154" hidden="1" xr:uid="{00000000-0005-0000-0000-0000CB270000}"/>
    <cellStyle name="Currency [0] 6047" xfId="10091" hidden="1" xr:uid="{00000000-0005-0000-0000-00008C270000}"/>
    <cellStyle name="Currency [0] 6048" xfId="10119" hidden="1" xr:uid="{00000000-0005-0000-0000-0000A8270000}"/>
    <cellStyle name="Currency [0] 6049" xfId="10079" hidden="1" xr:uid="{00000000-0005-0000-0000-000080270000}"/>
    <cellStyle name="Currency [0] 605" xfId="701" hidden="1" xr:uid="{00000000-0005-0000-0000-0000DE020000}"/>
    <cellStyle name="Currency [0] 6050" xfId="10108" hidden="1" xr:uid="{00000000-0005-0000-0000-00009D270000}"/>
    <cellStyle name="Currency [0] 6051" xfId="10105" hidden="1" xr:uid="{00000000-0005-0000-0000-00009A270000}"/>
    <cellStyle name="Currency [0] 6052" xfId="10158" hidden="1" xr:uid="{00000000-0005-0000-0000-0000CF270000}"/>
    <cellStyle name="Currency [0] 6053" xfId="9986" hidden="1" xr:uid="{00000000-0005-0000-0000-000023270000}"/>
    <cellStyle name="Currency [0] 6054" xfId="10145" hidden="1" xr:uid="{00000000-0005-0000-0000-0000C2270000}"/>
    <cellStyle name="Currency [0] 6055" xfId="10162" hidden="1" xr:uid="{00000000-0005-0000-0000-0000D3270000}"/>
    <cellStyle name="Currency [0] 6056" xfId="10164" hidden="1" xr:uid="{00000000-0005-0000-0000-0000D5270000}"/>
    <cellStyle name="Currency [0] 6057" xfId="10045" hidden="1" xr:uid="{00000000-0005-0000-0000-00005E270000}"/>
    <cellStyle name="Currency [0] 6058" xfId="10081" hidden="1" xr:uid="{00000000-0005-0000-0000-000082270000}"/>
    <cellStyle name="Currency [0] 6059" xfId="10150" hidden="1" xr:uid="{00000000-0005-0000-0000-0000C7270000}"/>
    <cellStyle name="Currency [0] 606" xfId="706" hidden="1" xr:uid="{00000000-0005-0000-0000-0000E3020000}"/>
    <cellStyle name="Currency [0] 6060" xfId="10138" hidden="1" xr:uid="{00000000-0005-0000-0000-0000BB270000}"/>
    <cellStyle name="Currency [0] 6061" xfId="10155" hidden="1" xr:uid="{00000000-0005-0000-0000-0000CC270000}"/>
    <cellStyle name="Currency [0] 6062" xfId="10166" hidden="1" xr:uid="{00000000-0005-0000-0000-0000D7270000}"/>
    <cellStyle name="Currency [0] 6063" xfId="10014" hidden="1" xr:uid="{00000000-0005-0000-0000-00003F270000}"/>
    <cellStyle name="Currency [0] 6064" xfId="10078" hidden="1" xr:uid="{00000000-0005-0000-0000-00007F270000}"/>
    <cellStyle name="Currency [0] 6065" xfId="10170" hidden="1" xr:uid="{00000000-0005-0000-0000-0000DB270000}"/>
    <cellStyle name="Currency [0] 6066" xfId="10172" hidden="1" xr:uid="{00000000-0005-0000-0000-0000DD270000}"/>
    <cellStyle name="Currency [0] 6067" xfId="10127" hidden="1" xr:uid="{00000000-0005-0000-0000-0000B0270000}"/>
    <cellStyle name="Currency [0] 6068" xfId="10139" hidden="1" xr:uid="{00000000-0005-0000-0000-0000BC270000}"/>
    <cellStyle name="Currency [0] 6069" xfId="10167" hidden="1" xr:uid="{00000000-0005-0000-0000-0000D8270000}"/>
    <cellStyle name="Currency [0] 607" xfId="707" hidden="1" xr:uid="{00000000-0005-0000-0000-0000E4020000}"/>
    <cellStyle name="Currency [0] 6070" xfId="10140" hidden="1" xr:uid="{00000000-0005-0000-0000-0000BD270000}"/>
    <cellStyle name="Currency [0] 6071" xfId="10173" hidden="1" xr:uid="{00000000-0005-0000-0000-0000DE270000}"/>
    <cellStyle name="Currency [0] 6072" xfId="10175" hidden="1" xr:uid="{00000000-0005-0000-0000-0000E0270000}"/>
    <cellStyle name="Currency [0] 6073" xfId="10168" hidden="1" xr:uid="{00000000-0005-0000-0000-0000D9270000}"/>
    <cellStyle name="Currency [0] 6074" xfId="10114" hidden="1" xr:uid="{00000000-0005-0000-0000-0000A3270000}"/>
    <cellStyle name="Currency [0] 6075" xfId="10177" hidden="1" xr:uid="{00000000-0005-0000-0000-0000E2270000}"/>
    <cellStyle name="Currency [0] 6076" xfId="10179" hidden="1" xr:uid="{00000000-0005-0000-0000-0000E4270000}"/>
    <cellStyle name="Currency [0] 6077" xfId="10236" hidden="1" xr:uid="{00000000-0005-0000-0000-00001D280000}"/>
    <cellStyle name="Currency [0] 6078" xfId="10255" hidden="1" xr:uid="{00000000-0005-0000-0000-000030280000}"/>
    <cellStyle name="Currency [0] 6079" xfId="10262" hidden="1" xr:uid="{00000000-0005-0000-0000-000037280000}"/>
    <cellStyle name="Currency [0] 608" xfId="700" hidden="1" xr:uid="{00000000-0005-0000-0000-0000DD020000}"/>
    <cellStyle name="Currency [0] 6080" xfId="10269" hidden="1" xr:uid="{00000000-0005-0000-0000-00003E280000}"/>
    <cellStyle name="Currency [0] 6081" xfId="10274" hidden="1" xr:uid="{00000000-0005-0000-0000-000043280000}"/>
    <cellStyle name="Currency [0] 6082" xfId="10253" hidden="1" xr:uid="{00000000-0005-0000-0000-00002E280000}"/>
    <cellStyle name="Currency [0] 6083" xfId="10264" hidden="1" xr:uid="{00000000-0005-0000-0000-000039280000}"/>
    <cellStyle name="Currency [0] 6084" xfId="10278" hidden="1" xr:uid="{00000000-0005-0000-0000-000047280000}"/>
    <cellStyle name="Currency [0] 6085" xfId="10280" hidden="1" xr:uid="{00000000-0005-0000-0000-000049280000}"/>
    <cellStyle name="Currency [0] 6086" xfId="10263" hidden="1" xr:uid="{00000000-0005-0000-0000-000038280000}"/>
    <cellStyle name="Currency [0] 6087" xfId="10237" hidden="1" xr:uid="{00000000-0005-0000-0000-00001E280000}"/>
    <cellStyle name="Currency [0] 6088" xfId="10291" hidden="1" xr:uid="{00000000-0005-0000-0000-000054280000}"/>
    <cellStyle name="Currency [0] 6089" xfId="10300" hidden="1" xr:uid="{00000000-0005-0000-0000-00005D280000}"/>
    <cellStyle name="Currency [0] 609" xfId="689" hidden="1" xr:uid="{00000000-0005-0000-0000-0000D2020000}"/>
    <cellStyle name="Currency [0] 6090" xfId="10311" hidden="1" xr:uid="{00000000-0005-0000-0000-000068280000}"/>
    <cellStyle name="Currency [0] 6091" xfId="10317" hidden="1" xr:uid="{00000000-0005-0000-0000-00006E280000}"/>
    <cellStyle name="Currency [0] 6092" xfId="10289" hidden="1" xr:uid="{00000000-0005-0000-0000-000052280000}"/>
    <cellStyle name="Currency [0] 6093" xfId="10307" hidden="1" xr:uid="{00000000-0005-0000-0000-000064280000}"/>
    <cellStyle name="Currency [0] 6094" xfId="10329" hidden="1" xr:uid="{00000000-0005-0000-0000-00007A280000}"/>
    <cellStyle name="Currency [0] 6095" xfId="10331" hidden="1" xr:uid="{00000000-0005-0000-0000-00007C280000}"/>
    <cellStyle name="Currency [0] 6096" xfId="10259" hidden="1" xr:uid="{00000000-0005-0000-0000-000034280000}"/>
    <cellStyle name="Currency [0] 6097" xfId="10243" hidden="1" xr:uid="{00000000-0005-0000-0000-000024280000}"/>
    <cellStyle name="Currency [0] 6098" xfId="10303" hidden="1" xr:uid="{00000000-0005-0000-0000-000060280000}"/>
    <cellStyle name="Currency [0] 6099" xfId="10248" hidden="1" xr:uid="{00000000-0005-0000-0000-000029280000}"/>
    <cellStyle name="Currency [0] 61" xfId="108" hidden="1" xr:uid="{00000000-0005-0000-0000-00008D000000}"/>
    <cellStyle name="Currency [0] 610" xfId="713" hidden="1" xr:uid="{00000000-0005-0000-0000-0000EA020000}"/>
    <cellStyle name="Currency [0] 6100" xfId="10292" hidden="1" xr:uid="{00000000-0005-0000-0000-000055280000}"/>
    <cellStyle name="Currency [0] 6101" xfId="10336" hidden="1" xr:uid="{00000000-0005-0000-0000-000081280000}"/>
    <cellStyle name="Currency [0] 6102" xfId="10304" hidden="1" xr:uid="{00000000-0005-0000-0000-000061280000}"/>
    <cellStyle name="Currency [0] 6103" xfId="10312" hidden="1" xr:uid="{00000000-0005-0000-0000-000069280000}"/>
    <cellStyle name="Currency [0] 6104" xfId="10348" hidden="1" xr:uid="{00000000-0005-0000-0000-00008D280000}"/>
    <cellStyle name="Currency [0] 6105" xfId="10350" hidden="1" xr:uid="{00000000-0005-0000-0000-00008F280000}"/>
    <cellStyle name="Currency [0] 6106" xfId="10306" hidden="1" xr:uid="{00000000-0005-0000-0000-000063280000}"/>
    <cellStyle name="Currency [0] 6107" xfId="10319" hidden="1" xr:uid="{00000000-0005-0000-0000-000070280000}"/>
    <cellStyle name="Currency [0] 6108" xfId="10324" hidden="1" xr:uid="{00000000-0005-0000-0000-000075280000}"/>
    <cellStyle name="Currency [0] 6109" xfId="10318" hidden="1" xr:uid="{00000000-0005-0000-0000-00006F280000}"/>
    <cellStyle name="Currency [0] 611" xfId="717" hidden="1" xr:uid="{00000000-0005-0000-0000-0000EE020000}"/>
    <cellStyle name="Currency [0] 6110" xfId="10366" hidden="1" xr:uid="{00000000-0005-0000-0000-00009F280000}"/>
    <cellStyle name="Currency [0] 6111" xfId="10374" hidden="1" xr:uid="{00000000-0005-0000-0000-0000A7280000}"/>
    <cellStyle name="Currency [0] 6112" xfId="10302" hidden="1" xr:uid="{00000000-0005-0000-0000-00005F280000}"/>
    <cellStyle name="Currency [0] 6113" xfId="10360" hidden="1" xr:uid="{00000000-0005-0000-0000-000099280000}"/>
    <cellStyle name="Currency [0] 6114" xfId="10383" hidden="1" xr:uid="{00000000-0005-0000-0000-0000B0280000}"/>
    <cellStyle name="Currency [0] 6115" xfId="10385" hidden="1" xr:uid="{00000000-0005-0000-0000-0000B2280000}"/>
    <cellStyle name="Currency [0] 6116" xfId="10285" hidden="1" xr:uid="{00000000-0005-0000-0000-00004E280000}"/>
    <cellStyle name="Currency [0] 6117" xfId="10295" hidden="1" xr:uid="{00000000-0005-0000-0000-000058280000}"/>
    <cellStyle name="Currency [0] 6118" xfId="10357" hidden="1" xr:uid="{00000000-0005-0000-0000-000096280000}"/>
    <cellStyle name="Currency [0] 6119" xfId="10322" hidden="1" xr:uid="{00000000-0005-0000-0000-000073280000}"/>
    <cellStyle name="Currency [0] 612" xfId="723" hidden="1" xr:uid="{00000000-0005-0000-0000-0000F4020000}"/>
    <cellStyle name="Currency [0] 6120" xfId="10267" hidden="1" xr:uid="{00000000-0005-0000-0000-00003C280000}"/>
    <cellStyle name="Currency [0] 6121" xfId="10393" hidden="1" xr:uid="{00000000-0005-0000-0000-0000BA280000}"/>
    <cellStyle name="Currency [0] 6122" xfId="10358" hidden="1" xr:uid="{00000000-0005-0000-0000-000097280000}"/>
    <cellStyle name="Currency [0] 6123" xfId="10369" hidden="1" xr:uid="{00000000-0005-0000-0000-0000A2280000}"/>
    <cellStyle name="Currency [0] 6124" xfId="10401" hidden="1" xr:uid="{00000000-0005-0000-0000-0000C2280000}"/>
    <cellStyle name="Currency [0] 6125" xfId="10403" hidden="1" xr:uid="{00000000-0005-0000-0000-0000C4280000}"/>
    <cellStyle name="Currency [0] 6126" xfId="10355" hidden="1" xr:uid="{00000000-0005-0000-0000-000094280000}"/>
    <cellStyle name="Currency [0] 6127" xfId="10354" hidden="1" xr:uid="{00000000-0005-0000-0000-000093280000}"/>
    <cellStyle name="Currency [0] 6128" xfId="10344" hidden="1" xr:uid="{00000000-0005-0000-0000-000089280000}"/>
    <cellStyle name="Currency [0] 6129" xfId="10340" hidden="1" xr:uid="{00000000-0005-0000-0000-000085280000}"/>
    <cellStyle name="Currency [0] 613" xfId="726" hidden="1" xr:uid="{00000000-0005-0000-0000-0000F7020000}"/>
    <cellStyle name="Currency [0] 6130" xfId="10342" hidden="1" xr:uid="{00000000-0005-0000-0000-000087280000}"/>
    <cellStyle name="Currency [0] 6131" xfId="10410" hidden="1" xr:uid="{00000000-0005-0000-0000-0000CB280000}"/>
    <cellStyle name="Currency [0] 6132" xfId="10245" hidden="1" xr:uid="{00000000-0005-0000-0000-000026280000}"/>
    <cellStyle name="Currency [0] 6133" xfId="10388" hidden="1" xr:uid="{00000000-0005-0000-0000-0000B5280000}"/>
    <cellStyle name="Currency [0] 6134" xfId="10416" hidden="1" xr:uid="{00000000-0005-0000-0000-0000D1280000}"/>
    <cellStyle name="Currency [0] 6135" xfId="10418" hidden="1" xr:uid="{00000000-0005-0000-0000-0000D3280000}"/>
    <cellStyle name="Currency [0] 6136" xfId="10293" hidden="1" xr:uid="{00000000-0005-0000-0000-000056280000}"/>
    <cellStyle name="Currency [0] 6137" xfId="10367" hidden="1" xr:uid="{00000000-0005-0000-0000-0000A0280000}"/>
    <cellStyle name="Currency [0] 6138" xfId="10323" hidden="1" xr:uid="{00000000-0005-0000-0000-000074280000}"/>
    <cellStyle name="Currency [0] 6139" xfId="10359" hidden="1" xr:uid="{00000000-0005-0000-0000-000098280000}"/>
    <cellStyle name="Currency [0] 614" xfId="712" hidden="1" xr:uid="{00000000-0005-0000-0000-0000E9020000}"/>
    <cellStyle name="Currency [0] 6140" xfId="10363" hidden="1" xr:uid="{00000000-0005-0000-0000-00009C280000}"/>
    <cellStyle name="Currency [0] 6141" xfId="10424" hidden="1" xr:uid="{00000000-0005-0000-0000-0000D9280000}"/>
    <cellStyle name="Currency [0] 6142" xfId="10240" hidden="1" xr:uid="{00000000-0005-0000-0000-000021280000}"/>
    <cellStyle name="Currency [0] 6143" xfId="10406" hidden="1" xr:uid="{00000000-0005-0000-0000-0000C7280000}"/>
    <cellStyle name="Currency [0] 6144" xfId="10429" hidden="1" xr:uid="{00000000-0005-0000-0000-0000DE280000}"/>
    <cellStyle name="Currency [0] 6145" xfId="10431" hidden="1" xr:uid="{00000000-0005-0000-0000-0000E0280000}"/>
    <cellStyle name="Currency [0] 6146" xfId="10287" hidden="1" xr:uid="{00000000-0005-0000-0000-000050280000}"/>
    <cellStyle name="Currency [0] 6147" xfId="10386" hidden="1" xr:uid="{00000000-0005-0000-0000-0000B3280000}"/>
    <cellStyle name="Currency [0] 6148" xfId="10353" hidden="1" xr:uid="{00000000-0005-0000-0000-000092280000}"/>
    <cellStyle name="Currency [0] 6149" xfId="10371" hidden="1" xr:uid="{00000000-0005-0000-0000-0000A4280000}"/>
    <cellStyle name="Currency [0] 615" xfId="722" hidden="1" xr:uid="{00000000-0005-0000-0000-0000F3020000}"/>
    <cellStyle name="Currency [0] 6150" xfId="10368" hidden="1" xr:uid="{00000000-0005-0000-0000-0000A1280000}"/>
    <cellStyle name="Currency [0] 6151" xfId="10435" hidden="1" xr:uid="{00000000-0005-0000-0000-0000E4280000}"/>
    <cellStyle name="Currency [0] 6152" xfId="10320" hidden="1" xr:uid="{00000000-0005-0000-0000-000071280000}"/>
    <cellStyle name="Currency [0] 6153" xfId="10420" hidden="1" xr:uid="{00000000-0005-0000-0000-0000D5280000}"/>
    <cellStyle name="Currency [0] 6154" xfId="10442" hidden="1" xr:uid="{00000000-0005-0000-0000-0000EB280000}"/>
    <cellStyle name="Currency [0] 6155" xfId="10444" hidden="1" xr:uid="{00000000-0005-0000-0000-0000ED280000}"/>
    <cellStyle name="Currency [0] 6156" xfId="10372" hidden="1" xr:uid="{00000000-0005-0000-0000-0000A5280000}"/>
    <cellStyle name="Currency [0] 6157" xfId="10404" hidden="1" xr:uid="{00000000-0005-0000-0000-0000C5280000}"/>
    <cellStyle name="Currency [0] 6158" xfId="10256" hidden="1" xr:uid="{00000000-0005-0000-0000-000031280000}"/>
    <cellStyle name="Currency [0] 6159" xfId="10390" hidden="1" xr:uid="{00000000-0005-0000-0000-0000B7280000}"/>
    <cellStyle name="Currency [0] 616" xfId="733" hidden="1" xr:uid="{00000000-0005-0000-0000-0000FE020000}"/>
    <cellStyle name="Currency [0] 6160" xfId="10387" hidden="1" xr:uid="{00000000-0005-0000-0000-0000B4280000}"/>
    <cellStyle name="Currency [0] 6161" xfId="10448" hidden="1" xr:uid="{00000000-0005-0000-0000-0000F1280000}"/>
    <cellStyle name="Currency [0] 6162" xfId="10283" hidden="1" xr:uid="{00000000-0005-0000-0000-00004C280000}"/>
    <cellStyle name="Currency [0] 6163" xfId="10432" hidden="1" xr:uid="{00000000-0005-0000-0000-0000E1280000}"/>
    <cellStyle name="Currency [0] 6164" xfId="10452" hidden="1" xr:uid="{00000000-0005-0000-0000-0000F5280000}"/>
    <cellStyle name="Currency [0] 6165" xfId="10454" hidden="1" xr:uid="{00000000-0005-0000-0000-0000F7280000}"/>
    <cellStyle name="Currency [0] 6166" xfId="10391" hidden="1" xr:uid="{00000000-0005-0000-0000-0000B8280000}"/>
    <cellStyle name="Currency [0] 6167" xfId="10419" hidden="1" xr:uid="{00000000-0005-0000-0000-0000D4280000}"/>
    <cellStyle name="Currency [0] 6168" xfId="10379" hidden="1" xr:uid="{00000000-0005-0000-0000-0000AC280000}"/>
    <cellStyle name="Currency [0] 6169" xfId="10408" hidden="1" xr:uid="{00000000-0005-0000-0000-0000C9280000}"/>
    <cellStyle name="Currency [0] 617" xfId="734" hidden="1" xr:uid="{00000000-0005-0000-0000-0000FF020000}"/>
    <cellStyle name="Currency [0] 6170" xfId="10405" hidden="1" xr:uid="{00000000-0005-0000-0000-0000C6280000}"/>
    <cellStyle name="Currency [0] 6171" xfId="10458" hidden="1" xr:uid="{00000000-0005-0000-0000-0000FB280000}"/>
    <cellStyle name="Currency [0] 6172" xfId="10286" hidden="1" xr:uid="{00000000-0005-0000-0000-00004F280000}"/>
    <cellStyle name="Currency [0] 6173" xfId="10445" hidden="1" xr:uid="{00000000-0005-0000-0000-0000EE280000}"/>
    <cellStyle name="Currency [0] 6174" xfId="10462" hidden="1" xr:uid="{00000000-0005-0000-0000-0000FF280000}"/>
    <cellStyle name="Currency [0] 6175" xfId="10464" hidden="1" xr:uid="{00000000-0005-0000-0000-000001290000}"/>
    <cellStyle name="Currency [0] 6176" xfId="10345" hidden="1" xr:uid="{00000000-0005-0000-0000-00008A280000}"/>
    <cellStyle name="Currency [0] 6177" xfId="10381" hidden="1" xr:uid="{00000000-0005-0000-0000-0000AE280000}"/>
    <cellStyle name="Currency [0] 6178" xfId="10450" hidden="1" xr:uid="{00000000-0005-0000-0000-0000F3280000}"/>
    <cellStyle name="Currency [0] 6179" xfId="10438" hidden="1" xr:uid="{00000000-0005-0000-0000-0000E7280000}"/>
    <cellStyle name="Currency [0] 618" xfId="698" hidden="1" xr:uid="{00000000-0005-0000-0000-0000DB020000}"/>
    <cellStyle name="Currency [0] 6180" xfId="10455" hidden="1" xr:uid="{00000000-0005-0000-0000-0000F8280000}"/>
    <cellStyle name="Currency [0] 6181" xfId="10466" hidden="1" xr:uid="{00000000-0005-0000-0000-000003290000}"/>
    <cellStyle name="Currency [0] 6182" xfId="10314" hidden="1" xr:uid="{00000000-0005-0000-0000-00006B280000}"/>
    <cellStyle name="Currency [0] 6183" xfId="10378" hidden="1" xr:uid="{00000000-0005-0000-0000-0000AB280000}"/>
    <cellStyle name="Currency [0] 6184" xfId="10470" hidden="1" xr:uid="{00000000-0005-0000-0000-000007290000}"/>
    <cellStyle name="Currency [0] 6185" xfId="10472" hidden="1" xr:uid="{00000000-0005-0000-0000-000009290000}"/>
    <cellStyle name="Currency [0] 6186" xfId="10427" hidden="1" xr:uid="{00000000-0005-0000-0000-0000DC280000}"/>
    <cellStyle name="Currency [0] 6187" xfId="10439" hidden="1" xr:uid="{00000000-0005-0000-0000-0000E8280000}"/>
    <cellStyle name="Currency [0] 6188" xfId="10467" hidden="1" xr:uid="{00000000-0005-0000-0000-000004290000}"/>
    <cellStyle name="Currency [0] 6189" xfId="10440" hidden="1" xr:uid="{00000000-0005-0000-0000-0000E9280000}"/>
    <cellStyle name="Currency [0] 619" xfId="691" hidden="1" xr:uid="{00000000-0005-0000-0000-0000D4020000}"/>
    <cellStyle name="Currency [0] 6190" xfId="10473" hidden="1" xr:uid="{00000000-0005-0000-0000-00000A290000}"/>
    <cellStyle name="Currency [0] 6191" xfId="10475" hidden="1" xr:uid="{00000000-0005-0000-0000-00000C290000}"/>
    <cellStyle name="Currency [0] 6192" xfId="10468" hidden="1" xr:uid="{00000000-0005-0000-0000-000005290000}"/>
    <cellStyle name="Currency [0] 6193" xfId="10414" hidden="1" xr:uid="{00000000-0005-0000-0000-0000CF280000}"/>
    <cellStyle name="Currency [0] 6194" xfId="10478" hidden="1" xr:uid="{00000000-0005-0000-0000-00000F290000}"/>
    <cellStyle name="Currency [0] 6195" xfId="10480" hidden="1" xr:uid="{00000000-0005-0000-0000-000011290000}"/>
    <cellStyle name="Currency [0] 6196" xfId="10197" hidden="1" xr:uid="{00000000-0005-0000-0000-0000F6270000}"/>
    <cellStyle name="Currency [0] 6197" xfId="10219" hidden="1" xr:uid="{00000000-0005-0000-0000-00000C280000}"/>
    <cellStyle name="Currency [0] 6198" xfId="10484" hidden="1" xr:uid="{00000000-0005-0000-0000-000015290000}"/>
    <cellStyle name="Currency [0] 6199" xfId="10491" hidden="1" xr:uid="{00000000-0005-0000-0000-00001C290000}"/>
    <cellStyle name="Currency [0] 62" xfId="125" hidden="1" xr:uid="{00000000-0005-0000-0000-00009E000000}"/>
    <cellStyle name="Currency [0] 620" xfId="719" hidden="1" xr:uid="{00000000-0005-0000-0000-0000F0020000}"/>
    <cellStyle name="Currency [0] 6200" xfId="10493" hidden="1" xr:uid="{00000000-0005-0000-0000-00001E290000}"/>
    <cellStyle name="Currency [0] 6201" xfId="10184" hidden="1" xr:uid="{00000000-0005-0000-0000-0000E9270000}"/>
    <cellStyle name="Currency [0] 6202" xfId="10487" hidden="1" xr:uid="{00000000-0005-0000-0000-000018290000}"/>
    <cellStyle name="Currency [0] 6203" xfId="10496" hidden="1" xr:uid="{00000000-0005-0000-0000-000021290000}"/>
    <cellStyle name="Currency [0] 6204" xfId="10498" hidden="1" xr:uid="{00000000-0005-0000-0000-000023290000}"/>
    <cellStyle name="Currency [0] 6205" xfId="10486" hidden="1" xr:uid="{00000000-0005-0000-0000-000017290000}"/>
    <cellStyle name="Currency [0] 6206" xfId="10196" hidden="1" xr:uid="{00000000-0005-0000-0000-0000F5270000}"/>
    <cellStyle name="Currency [0] 6207" xfId="10509" hidden="1" xr:uid="{00000000-0005-0000-0000-00002E290000}"/>
    <cellStyle name="Currency [0] 6208" xfId="10518" hidden="1" xr:uid="{00000000-0005-0000-0000-000037290000}"/>
    <cellStyle name="Currency [0] 6209" xfId="10529" hidden="1" xr:uid="{00000000-0005-0000-0000-000042290000}"/>
    <cellStyle name="Currency [0] 621" xfId="693" hidden="1" xr:uid="{00000000-0005-0000-0000-0000D6020000}"/>
    <cellStyle name="Currency [0] 6210" xfId="10535" hidden="1" xr:uid="{00000000-0005-0000-0000-000048290000}"/>
    <cellStyle name="Currency [0] 6211" xfId="10507" hidden="1" xr:uid="{00000000-0005-0000-0000-00002C290000}"/>
    <cellStyle name="Currency [0] 6212" xfId="10525" hidden="1" xr:uid="{00000000-0005-0000-0000-00003E290000}"/>
    <cellStyle name="Currency [0] 6213" xfId="10547" hidden="1" xr:uid="{00000000-0005-0000-0000-000054290000}"/>
    <cellStyle name="Currency [0] 6214" xfId="10549" hidden="1" xr:uid="{00000000-0005-0000-0000-000056290000}"/>
    <cellStyle name="Currency [0] 6215" xfId="10481" hidden="1" xr:uid="{00000000-0005-0000-0000-000012290000}"/>
    <cellStyle name="Currency [0] 6216" xfId="10192" hidden="1" xr:uid="{00000000-0005-0000-0000-0000F1270000}"/>
    <cellStyle name="Currency [0] 6217" xfId="10521" hidden="1" xr:uid="{00000000-0005-0000-0000-00003A290000}"/>
    <cellStyle name="Currency [0] 6218" xfId="10188" hidden="1" xr:uid="{00000000-0005-0000-0000-0000ED270000}"/>
    <cellStyle name="Currency [0] 6219" xfId="10510" hidden="1" xr:uid="{00000000-0005-0000-0000-00002F290000}"/>
    <cellStyle name="Currency [0] 622" xfId="714" hidden="1" xr:uid="{00000000-0005-0000-0000-0000EB020000}"/>
    <cellStyle name="Currency [0] 6220" xfId="10554" hidden="1" xr:uid="{00000000-0005-0000-0000-00005B290000}"/>
    <cellStyle name="Currency [0] 6221" xfId="10522" hidden="1" xr:uid="{00000000-0005-0000-0000-00003B290000}"/>
    <cellStyle name="Currency [0] 6222" xfId="10530" hidden="1" xr:uid="{00000000-0005-0000-0000-000043290000}"/>
    <cellStyle name="Currency [0] 6223" xfId="10566" hidden="1" xr:uid="{00000000-0005-0000-0000-000067290000}"/>
    <cellStyle name="Currency [0] 6224" xfId="10568" hidden="1" xr:uid="{00000000-0005-0000-0000-000069290000}"/>
    <cellStyle name="Currency [0] 6225" xfId="10524" hidden="1" xr:uid="{00000000-0005-0000-0000-00003D290000}"/>
    <cellStyle name="Currency [0] 6226" xfId="10537" hidden="1" xr:uid="{00000000-0005-0000-0000-00004A290000}"/>
    <cellStyle name="Currency [0] 6227" xfId="10542" hidden="1" xr:uid="{00000000-0005-0000-0000-00004F290000}"/>
    <cellStyle name="Currency [0] 6228" xfId="10536" hidden="1" xr:uid="{00000000-0005-0000-0000-000049290000}"/>
    <cellStyle name="Currency [0] 6229" xfId="10584" hidden="1" xr:uid="{00000000-0005-0000-0000-000079290000}"/>
    <cellStyle name="Currency [0] 623" xfId="735" hidden="1" xr:uid="{00000000-0005-0000-0000-000000030000}"/>
    <cellStyle name="Currency [0] 6230" xfId="10592" hidden="1" xr:uid="{00000000-0005-0000-0000-000081290000}"/>
    <cellStyle name="Currency [0] 6231" xfId="10520" hidden="1" xr:uid="{00000000-0005-0000-0000-000039290000}"/>
    <cellStyle name="Currency [0] 6232" xfId="10578" hidden="1" xr:uid="{00000000-0005-0000-0000-000073290000}"/>
    <cellStyle name="Currency [0] 6233" xfId="10601" hidden="1" xr:uid="{00000000-0005-0000-0000-00008A290000}"/>
    <cellStyle name="Currency [0] 6234" xfId="10603" hidden="1" xr:uid="{00000000-0005-0000-0000-00008C290000}"/>
    <cellStyle name="Currency [0] 6235" xfId="10503" hidden="1" xr:uid="{00000000-0005-0000-0000-000028290000}"/>
    <cellStyle name="Currency [0] 6236" xfId="10513" hidden="1" xr:uid="{00000000-0005-0000-0000-000032290000}"/>
    <cellStyle name="Currency [0] 6237" xfId="10575" hidden="1" xr:uid="{00000000-0005-0000-0000-000070290000}"/>
    <cellStyle name="Currency [0] 6238" xfId="10540" hidden="1" xr:uid="{00000000-0005-0000-0000-00004D290000}"/>
    <cellStyle name="Currency [0] 6239" xfId="10489" hidden="1" xr:uid="{00000000-0005-0000-0000-00001A290000}"/>
    <cellStyle name="Currency [0] 624" xfId="720" hidden="1" xr:uid="{00000000-0005-0000-0000-0000F1020000}"/>
    <cellStyle name="Currency [0] 6240" xfId="10611" hidden="1" xr:uid="{00000000-0005-0000-0000-000094290000}"/>
    <cellStyle name="Currency [0] 6241" xfId="10576" hidden="1" xr:uid="{00000000-0005-0000-0000-000071290000}"/>
    <cellStyle name="Currency [0] 6242" xfId="10587" hidden="1" xr:uid="{00000000-0005-0000-0000-00007C290000}"/>
    <cellStyle name="Currency [0] 6243" xfId="10619" hidden="1" xr:uid="{00000000-0005-0000-0000-00009C290000}"/>
    <cellStyle name="Currency [0] 6244" xfId="10621" hidden="1" xr:uid="{00000000-0005-0000-0000-00009E290000}"/>
    <cellStyle name="Currency [0] 6245" xfId="10573" hidden="1" xr:uid="{00000000-0005-0000-0000-00006E290000}"/>
    <cellStyle name="Currency [0] 6246" xfId="10572" hidden="1" xr:uid="{00000000-0005-0000-0000-00006D290000}"/>
    <cellStyle name="Currency [0] 6247" xfId="10562" hidden="1" xr:uid="{00000000-0005-0000-0000-000063290000}"/>
    <cellStyle name="Currency [0] 6248" xfId="10558" hidden="1" xr:uid="{00000000-0005-0000-0000-00005F290000}"/>
    <cellStyle name="Currency [0] 6249" xfId="10560" hidden="1" xr:uid="{00000000-0005-0000-0000-000061290000}"/>
    <cellStyle name="Currency [0] 625" xfId="724" hidden="1" xr:uid="{00000000-0005-0000-0000-0000F5020000}"/>
    <cellStyle name="Currency [0] 6250" xfId="10628" hidden="1" xr:uid="{00000000-0005-0000-0000-0000A5290000}"/>
    <cellStyle name="Currency [0] 6251" xfId="10190" hidden="1" xr:uid="{00000000-0005-0000-0000-0000EF270000}"/>
    <cellStyle name="Currency [0] 6252" xfId="10606" hidden="1" xr:uid="{00000000-0005-0000-0000-00008F290000}"/>
    <cellStyle name="Currency [0] 6253" xfId="10634" hidden="1" xr:uid="{00000000-0005-0000-0000-0000AB290000}"/>
    <cellStyle name="Currency [0] 6254" xfId="10636" hidden="1" xr:uid="{00000000-0005-0000-0000-0000AD290000}"/>
    <cellStyle name="Currency [0] 6255" xfId="10511" hidden="1" xr:uid="{00000000-0005-0000-0000-000030290000}"/>
    <cellStyle name="Currency [0] 6256" xfId="10585" hidden="1" xr:uid="{00000000-0005-0000-0000-00007A290000}"/>
    <cellStyle name="Currency [0] 6257" xfId="10541" hidden="1" xr:uid="{00000000-0005-0000-0000-00004E290000}"/>
    <cellStyle name="Currency [0] 6258" xfId="10577" hidden="1" xr:uid="{00000000-0005-0000-0000-000072290000}"/>
    <cellStyle name="Currency [0] 6259" xfId="10581" hidden="1" xr:uid="{00000000-0005-0000-0000-000076290000}"/>
    <cellStyle name="Currency [0] 626" xfId="740" hidden="1" xr:uid="{00000000-0005-0000-0000-000005030000}"/>
    <cellStyle name="Currency [0] 6260" xfId="10642" hidden="1" xr:uid="{00000000-0005-0000-0000-0000B3290000}"/>
    <cellStyle name="Currency [0] 6261" xfId="10225" hidden="1" xr:uid="{00000000-0005-0000-0000-000012280000}"/>
    <cellStyle name="Currency [0] 6262" xfId="10624" hidden="1" xr:uid="{00000000-0005-0000-0000-0000A1290000}"/>
    <cellStyle name="Currency [0] 6263" xfId="10647" hidden="1" xr:uid="{00000000-0005-0000-0000-0000B8290000}"/>
    <cellStyle name="Currency [0] 6264" xfId="10649" hidden="1" xr:uid="{00000000-0005-0000-0000-0000BA290000}"/>
    <cellStyle name="Currency [0] 6265" xfId="10505" hidden="1" xr:uid="{00000000-0005-0000-0000-00002A290000}"/>
    <cellStyle name="Currency [0] 6266" xfId="10604" hidden="1" xr:uid="{00000000-0005-0000-0000-00008D290000}"/>
    <cellStyle name="Currency [0] 6267" xfId="10571" hidden="1" xr:uid="{00000000-0005-0000-0000-00006C290000}"/>
    <cellStyle name="Currency [0] 6268" xfId="10589" hidden="1" xr:uid="{00000000-0005-0000-0000-00007E290000}"/>
    <cellStyle name="Currency [0] 6269" xfId="10586" hidden="1" xr:uid="{00000000-0005-0000-0000-00007B290000}"/>
    <cellStyle name="Currency [0] 627" xfId="741" hidden="1" xr:uid="{00000000-0005-0000-0000-000006030000}"/>
    <cellStyle name="Currency [0] 6270" xfId="10653" hidden="1" xr:uid="{00000000-0005-0000-0000-0000BE290000}"/>
    <cellStyle name="Currency [0] 6271" xfId="10538" hidden="1" xr:uid="{00000000-0005-0000-0000-00004B290000}"/>
    <cellStyle name="Currency [0] 6272" xfId="10638" hidden="1" xr:uid="{00000000-0005-0000-0000-0000AF290000}"/>
    <cellStyle name="Currency [0] 6273" xfId="10660" hidden="1" xr:uid="{00000000-0005-0000-0000-0000C5290000}"/>
    <cellStyle name="Currency [0] 6274" xfId="10662" hidden="1" xr:uid="{00000000-0005-0000-0000-0000C7290000}"/>
    <cellStyle name="Currency [0] 6275" xfId="10590" hidden="1" xr:uid="{00000000-0005-0000-0000-00007F290000}"/>
    <cellStyle name="Currency [0] 6276" xfId="10622" hidden="1" xr:uid="{00000000-0005-0000-0000-00009F290000}"/>
    <cellStyle name="Currency [0] 6277" xfId="10270" hidden="1" xr:uid="{00000000-0005-0000-0000-00003F280000}"/>
    <cellStyle name="Currency [0] 6278" xfId="10608" hidden="1" xr:uid="{00000000-0005-0000-0000-000091290000}"/>
    <cellStyle name="Currency [0] 6279" xfId="10605" hidden="1" xr:uid="{00000000-0005-0000-0000-00008E290000}"/>
    <cellStyle name="Currency [0] 628" xfId="721" hidden="1" xr:uid="{00000000-0005-0000-0000-0000F2020000}"/>
    <cellStyle name="Currency [0] 6280" xfId="10666" hidden="1" xr:uid="{00000000-0005-0000-0000-0000CB290000}"/>
    <cellStyle name="Currency [0] 6281" xfId="10501" hidden="1" xr:uid="{00000000-0005-0000-0000-000026290000}"/>
    <cellStyle name="Currency [0] 6282" xfId="10650" hidden="1" xr:uid="{00000000-0005-0000-0000-0000BB290000}"/>
    <cellStyle name="Currency [0] 6283" xfId="10670" hidden="1" xr:uid="{00000000-0005-0000-0000-0000CF290000}"/>
    <cellStyle name="Currency [0] 6284" xfId="10672" hidden="1" xr:uid="{00000000-0005-0000-0000-0000D1290000}"/>
    <cellStyle name="Currency [0] 6285" xfId="10609" hidden="1" xr:uid="{00000000-0005-0000-0000-000092290000}"/>
    <cellStyle name="Currency [0] 6286" xfId="10637" hidden="1" xr:uid="{00000000-0005-0000-0000-0000AE290000}"/>
    <cellStyle name="Currency [0] 6287" xfId="10597" hidden="1" xr:uid="{00000000-0005-0000-0000-000086290000}"/>
    <cellStyle name="Currency [0] 6288" xfId="10626" hidden="1" xr:uid="{00000000-0005-0000-0000-0000A3290000}"/>
    <cellStyle name="Currency [0] 6289" xfId="10623" hidden="1" xr:uid="{00000000-0005-0000-0000-0000A0290000}"/>
    <cellStyle name="Currency [0] 629" xfId="728" hidden="1" xr:uid="{00000000-0005-0000-0000-0000F9020000}"/>
    <cellStyle name="Currency [0] 6290" xfId="10676" hidden="1" xr:uid="{00000000-0005-0000-0000-0000D5290000}"/>
    <cellStyle name="Currency [0] 6291" xfId="10504" hidden="1" xr:uid="{00000000-0005-0000-0000-000029290000}"/>
    <cellStyle name="Currency [0] 6292" xfId="10663" hidden="1" xr:uid="{00000000-0005-0000-0000-0000C8290000}"/>
    <cellStyle name="Currency [0] 6293" xfId="10680" hidden="1" xr:uid="{00000000-0005-0000-0000-0000D9290000}"/>
    <cellStyle name="Currency [0] 6294" xfId="10682" hidden="1" xr:uid="{00000000-0005-0000-0000-0000DB290000}"/>
    <cellStyle name="Currency [0] 6295" xfId="10563" hidden="1" xr:uid="{00000000-0005-0000-0000-000064290000}"/>
    <cellStyle name="Currency [0] 6296" xfId="10599" hidden="1" xr:uid="{00000000-0005-0000-0000-000088290000}"/>
    <cellStyle name="Currency [0] 6297" xfId="10668" hidden="1" xr:uid="{00000000-0005-0000-0000-0000CD290000}"/>
    <cellStyle name="Currency [0] 6298" xfId="10656" hidden="1" xr:uid="{00000000-0005-0000-0000-0000C1290000}"/>
    <cellStyle name="Currency [0] 6299" xfId="10673" hidden="1" xr:uid="{00000000-0005-0000-0000-0000D2290000}"/>
    <cellStyle name="Currency [0] 63" xfId="113" hidden="1" xr:uid="{00000000-0005-0000-0000-000092000000}"/>
    <cellStyle name="Currency [0] 630" xfId="732" hidden="1" xr:uid="{00000000-0005-0000-0000-0000FD020000}"/>
    <cellStyle name="Currency [0] 6300" xfId="10684" hidden="1" xr:uid="{00000000-0005-0000-0000-0000DD290000}"/>
    <cellStyle name="Currency [0] 6301" xfId="10532" hidden="1" xr:uid="{00000000-0005-0000-0000-000045290000}"/>
    <cellStyle name="Currency [0] 6302" xfId="10596" hidden="1" xr:uid="{00000000-0005-0000-0000-000085290000}"/>
    <cellStyle name="Currency [0] 6303" xfId="10688" hidden="1" xr:uid="{00000000-0005-0000-0000-0000E1290000}"/>
    <cellStyle name="Currency [0] 6304" xfId="10690" hidden="1" xr:uid="{00000000-0005-0000-0000-0000E3290000}"/>
    <cellStyle name="Currency [0] 6305" xfId="10645" hidden="1" xr:uid="{00000000-0005-0000-0000-0000B6290000}"/>
    <cellStyle name="Currency [0] 6306" xfId="10657" hidden="1" xr:uid="{00000000-0005-0000-0000-0000C2290000}"/>
    <cellStyle name="Currency [0] 6307" xfId="10685" hidden="1" xr:uid="{00000000-0005-0000-0000-0000DE290000}"/>
    <cellStyle name="Currency [0] 6308" xfId="10658" hidden="1" xr:uid="{00000000-0005-0000-0000-0000C3290000}"/>
    <cellStyle name="Currency [0] 6309" xfId="10691" hidden="1" xr:uid="{00000000-0005-0000-0000-0000E4290000}"/>
    <cellStyle name="Currency [0] 631" xfId="727" hidden="1" xr:uid="{00000000-0005-0000-0000-0000F8020000}"/>
    <cellStyle name="Currency [0] 6310" xfId="10693" hidden="1" xr:uid="{00000000-0005-0000-0000-0000E6290000}"/>
    <cellStyle name="Currency [0] 6311" xfId="10686" hidden="1" xr:uid="{00000000-0005-0000-0000-0000DF290000}"/>
    <cellStyle name="Currency [0] 6312" xfId="10632" hidden="1" xr:uid="{00000000-0005-0000-0000-0000A9290000}"/>
    <cellStyle name="Currency [0] 6313" xfId="10695" hidden="1" xr:uid="{00000000-0005-0000-0000-0000E8290000}"/>
    <cellStyle name="Currency [0] 6314" xfId="10697" hidden="1" xr:uid="{00000000-0005-0000-0000-0000EA290000}"/>
    <cellStyle name="Currency [0] 6315" xfId="10209" hidden="1" xr:uid="{00000000-0005-0000-0000-000002280000}"/>
    <cellStyle name="Currency [0] 6316" xfId="10187" hidden="1" xr:uid="{00000000-0005-0000-0000-0000EC270000}"/>
    <cellStyle name="Currency [0] 6317" xfId="10703" hidden="1" xr:uid="{00000000-0005-0000-0000-0000F0290000}"/>
    <cellStyle name="Currency [0] 6318" xfId="10709" hidden="1" xr:uid="{00000000-0005-0000-0000-0000F6290000}"/>
    <cellStyle name="Currency [0] 6319" xfId="10711" hidden="1" xr:uid="{00000000-0005-0000-0000-0000F8290000}"/>
    <cellStyle name="Currency [0] 632" xfId="750" hidden="1" xr:uid="{00000000-0005-0000-0000-00000F030000}"/>
    <cellStyle name="Currency [0] 6320" xfId="10204" hidden="1" xr:uid="{00000000-0005-0000-0000-0000FD270000}"/>
    <cellStyle name="Currency [0] 6321" xfId="10705" hidden="1" xr:uid="{00000000-0005-0000-0000-0000F2290000}"/>
    <cellStyle name="Currency [0] 6322" xfId="10713" hidden="1" xr:uid="{00000000-0005-0000-0000-0000FA290000}"/>
    <cellStyle name="Currency [0] 6323" xfId="10715" hidden="1" xr:uid="{00000000-0005-0000-0000-0000FC290000}"/>
    <cellStyle name="Currency [0] 6324" xfId="10704" hidden="1" xr:uid="{00000000-0005-0000-0000-0000F1290000}"/>
    <cellStyle name="Currency [0] 6325" xfId="10210" hidden="1" xr:uid="{00000000-0005-0000-0000-000003280000}"/>
    <cellStyle name="Currency [0] 6326" xfId="10726" hidden="1" xr:uid="{00000000-0005-0000-0000-0000072A0000}"/>
    <cellStyle name="Currency [0] 6327" xfId="10735" hidden="1" xr:uid="{00000000-0005-0000-0000-0000102A0000}"/>
    <cellStyle name="Currency [0] 6328" xfId="10746" hidden="1" xr:uid="{00000000-0005-0000-0000-00001B2A0000}"/>
    <cellStyle name="Currency [0] 6329" xfId="10752" hidden="1" xr:uid="{00000000-0005-0000-0000-0000212A0000}"/>
    <cellStyle name="Currency [0] 633" xfId="756" hidden="1" xr:uid="{00000000-0005-0000-0000-000015030000}"/>
    <cellStyle name="Currency [0] 6330" xfId="10724" hidden="1" xr:uid="{00000000-0005-0000-0000-0000052A0000}"/>
    <cellStyle name="Currency [0] 6331" xfId="10742" hidden="1" xr:uid="{00000000-0005-0000-0000-0000172A0000}"/>
    <cellStyle name="Currency [0] 6332" xfId="10764" hidden="1" xr:uid="{00000000-0005-0000-0000-00002D2A0000}"/>
    <cellStyle name="Currency [0] 6333" xfId="10766" hidden="1" xr:uid="{00000000-0005-0000-0000-00002F2A0000}"/>
    <cellStyle name="Currency [0] 6334" xfId="10700" hidden="1" xr:uid="{00000000-0005-0000-0000-0000ED290000}"/>
    <cellStyle name="Currency [0] 6335" xfId="10214" hidden="1" xr:uid="{00000000-0005-0000-0000-000007280000}"/>
    <cellStyle name="Currency [0] 6336" xfId="10738" hidden="1" xr:uid="{00000000-0005-0000-0000-0000132A0000}"/>
    <cellStyle name="Currency [0] 6337" xfId="10230" hidden="1" xr:uid="{00000000-0005-0000-0000-000017280000}"/>
    <cellStyle name="Currency [0] 6338" xfId="10727" hidden="1" xr:uid="{00000000-0005-0000-0000-0000082A0000}"/>
    <cellStyle name="Currency [0] 6339" xfId="10771" hidden="1" xr:uid="{00000000-0005-0000-0000-0000342A0000}"/>
    <cellStyle name="Currency [0] 634" xfId="718" hidden="1" xr:uid="{00000000-0005-0000-0000-0000EF020000}"/>
    <cellStyle name="Currency [0] 6340" xfId="10739" hidden="1" xr:uid="{00000000-0005-0000-0000-0000142A0000}"/>
    <cellStyle name="Currency [0] 6341" xfId="10747" hidden="1" xr:uid="{00000000-0005-0000-0000-00001C2A0000}"/>
    <cellStyle name="Currency [0] 6342" xfId="10783" hidden="1" xr:uid="{00000000-0005-0000-0000-0000402A0000}"/>
    <cellStyle name="Currency [0] 6343" xfId="10785" hidden="1" xr:uid="{00000000-0005-0000-0000-0000422A0000}"/>
    <cellStyle name="Currency [0] 6344" xfId="10741" hidden="1" xr:uid="{00000000-0005-0000-0000-0000162A0000}"/>
    <cellStyle name="Currency [0] 6345" xfId="10754" hidden="1" xr:uid="{00000000-0005-0000-0000-0000232A0000}"/>
    <cellStyle name="Currency [0] 6346" xfId="10759" hidden="1" xr:uid="{00000000-0005-0000-0000-0000282A0000}"/>
    <cellStyle name="Currency [0] 6347" xfId="10753" hidden="1" xr:uid="{00000000-0005-0000-0000-0000222A0000}"/>
    <cellStyle name="Currency [0] 6348" xfId="10801" hidden="1" xr:uid="{00000000-0005-0000-0000-0000522A0000}"/>
    <cellStyle name="Currency [0] 6349" xfId="10809" hidden="1" xr:uid="{00000000-0005-0000-0000-00005A2A0000}"/>
    <cellStyle name="Currency [0] 635" xfId="748" hidden="1" xr:uid="{00000000-0005-0000-0000-00000D030000}"/>
    <cellStyle name="Currency [0] 6350" xfId="10737" hidden="1" xr:uid="{00000000-0005-0000-0000-0000122A0000}"/>
    <cellStyle name="Currency [0] 6351" xfId="10795" hidden="1" xr:uid="{00000000-0005-0000-0000-00004C2A0000}"/>
    <cellStyle name="Currency [0] 6352" xfId="10818" hidden="1" xr:uid="{00000000-0005-0000-0000-0000632A0000}"/>
    <cellStyle name="Currency [0] 6353" xfId="10820" hidden="1" xr:uid="{00000000-0005-0000-0000-0000652A0000}"/>
    <cellStyle name="Currency [0] 6354" xfId="10720" hidden="1" xr:uid="{00000000-0005-0000-0000-0000012A0000}"/>
    <cellStyle name="Currency [0] 6355" xfId="10730" hidden="1" xr:uid="{00000000-0005-0000-0000-00000B2A0000}"/>
    <cellStyle name="Currency [0] 6356" xfId="10792" hidden="1" xr:uid="{00000000-0005-0000-0000-0000492A0000}"/>
    <cellStyle name="Currency [0] 6357" xfId="10757" hidden="1" xr:uid="{00000000-0005-0000-0000-0000262A0000}"/>
    <cellStyle name="Currency [0] 6358" xfId="10707" hidden="1" xr:uid="{00000000-0005-0000-0000-0000F4290000}"/>
    <cellStyle name="Currency [0] 6359" xfId="10828" hidden="1" xr:uid="{00000000-0005-0000-0000-00006D2A0000}"/>
    <cellStyle name="Currency [0] 636" xfId="760" hidden="1" xr:uid="{00000000-0005-0000-0000-000019030000}"/>
    <cellStyle name="Currency [0] 6360" xfId="10793" hidden="1" xr:uid="{00000000-0005-0000-0000-00004A2A0000}"/>
    <cellStyle name="Currency [0] 6361" xfId="10804" hidden="1" xr:uid="{00000000-0005-0000-0000-0000552A0000}"/>
    <cellStyle name="Currency [0] 6362" xfId="10836" hidden="1" xr:uid="{00000000-0005-0000-0000-0000752A0000}"/>
    <cellStyle name="Currency [0] 6363" xfId="10838" hidden="1" xr:uid="{00000000-0005-0000-0000-0000772A0000}"/>
    <cellStyle name="Currency [0] 6364" xfId="10790" hidden="1" xr:uid="{00000000-0005-0000-0000-0000472A0000}"/>
    <cellStyle name="Currency [0] 6365" xfId="10789" hidden="1" xr:uid="{00000000-0005-0000-0000-0000462A0000}"/>
    <cellStyle name="Currency [0] 6366" xfId="10779" hidden="1" xr:uid="{00000000-0005-0000-0000-00003C2A0000}"/>
    <cellStyle name="Currency [0] 6367" xfId="10775" hidden="1" xr:uid="{00000000-0005-0000-0000-0000382A0000}"/>
    <cellStyle name="Currency [0] 6368" xfId="10777" hidden="1" xr:uid="{00000000-0005-0000-0000-00003A2A0000}"/>
    <cellStyle name="Currency [0] 6369" xfId="10845" hidden="1" xr:uid="{00000000-0005-0000-0000-00007E2A0000}"/>
    <cellStyle name="Currency [0] 637" xfId="761" hidden="1" xr:uid="{00000000-0005-0000-0000-00001A030000}"/>
    <cellStyle name="Currency [0] 6370" xfId="10216" hidden="1" xr:uid="{00000000-0005-0000-0000-000009280000}"/>
    <cellStyle name="Currency [0] 6371" xfId="10823" hidden="1" xr:uid="{00000000-0005-0000-0000-0000682A0000}"/>
    <cellStyle name="Currency [0] 6372" xfId="10851" hidden="1" xr:uid="{00000000-0005-0000-0000-0000842A0000}"/>
    <cellStyle name="Currency [0] 6373" xfId="10853" hidden="1" xr:uid="{00000000-0005-0000-0000-0000862A0000}"/>
    <cellStyle name="Currency [0] 6374" xfId="10728" hidden="1" xr:uid="{00000000-0005-0000-0000-0000092A0000}"/>
    <cellStyle name="Currency [0] 6375" xfId="10802" hidden="1" xr:uid="{00000000-0005-0000-0000-0000532A0000}"/>
    <cellStyle name="Currency [0] 6376" xfId="10758" hidden="1" xr:uid="{00000000-0005-0000-0000-0000272A0000}"/>
    <cellStyle name="Currency [0] 6377" xfId="10794" hidden="1" xr:uid="{00000000-0005-0000-0000-00004B2A0000}"/>
    <cellStyle name="Currency [0] 6378" xfId="10798" hidden="1" xr:uid="{00000000-0005-0000-0000-00004F2A0000}"/>
    <cellStyle name="Currency [0] 6379" xfId="10859" hidden="1" xr:uid="{00000000-0005-0000-0000-00008C2A0000}"/>
    <cellStyle name="Currency [0] 638" xfId="709" hidden="1" xr:uid="{00000000-0005-0000-0000-0000E6020000}"/>
    <cellStyle name="Currency [0] 6380" xfId="10203" hidden="1" xr:uid="{00000000-0005-0000-0000-0000FC270000}"/>
    <cellStyle name="Currency [0] 6381" xfId="10841" hidden="1" xr:uid="{00000000-0005-0000-0000-00007A2A0000}"/>
    <cellStyle name="Currency [0] 6382" xfId="10864" hidden="1" xr:uid="{00000000-0005-0000-0000-0000912A0000}"/>
    <cellStyle name="Currency [0] 6383" xfId="10866" hidden="1" xr:uid="{00000000-0005-0000-0000-0000932A0000}"/>
    <cellStyle name="Currency [0] 6384" xfId="10722" hidden="1" xr:uid="{00000000-0005-0000-0000-0000032A0000}"/>
    <cellStyle name="Currency [0] 6385" xfId="10821" hidden="1" xr:uid="{00000000-0005-0000-0000-0000662A0000}"/>
    <cellStyle name="Currency [0] 6386" xfId="10788" hidden="1" xr:uid="{00000000-0005-0000-0000-0000452A0000}"/>
    <cellStyle name="Currency [0] 6387" xfId="10806" hidden="1" xr:uid="{00000000-0005-0000-0000-0000572A0000}"/>
    <cellStyle name="Currency [0] 6388" xfId="10803" hidden="1" xr:uid="{00000000-0005-0000-0000-0000542A0000}"/>
    <cellStyle name="Currency [0] 6389" xfId="10870" hidden="1" xr:uid="{00000000-0005-0000-0000-0000972A0000}"/>
    <cellStyle name="Currency [0] 639" xfId="716" hidden="1" xr:uid="{00000000-0005-0000-0000-0000ED020000}"/>
    <cellStyle name="Currency [0] 6390" xfId="10755" hidden="1" xr:uid="{00000000-0005-0000-0000-0000242A0000}"/>
    <cellStyle name="Currency [0] 6391" xfId="10855" hidden="1" xr:uid="{00000000-0005-0000-0000-0000882A0000}"/>
    <cellStyle name="Currency [0] 6392" xfId="10877" hidden="1" xr:uid="{00000000-0005-0000-0000-00009E2A0000}"/>
    <cellStyle name="Currency [0] 6393" xfId="10879" hidden="1" xr:uid="{00000000-0005-0000-0000-0000A02A0000}"/>
    <cellStyle name="Currency [0] 6394" xfId="10807" hidden="1" xr:uid="{00000000-0005-0000-0000-0000582A0000}"/>
    <cellStyle name="Currency [0] 6395" xfId="10839" hidden="1" xr:uid="{00000000-0005-0000-0000-0000782A0000}"/>
    <cellStyle name="Currency [0] 6396" xfId="10182" hidden="1" xr:uid="{00000000-0005-0000-0000-0000E7270000}"/>
    <cellStyle name="Currency [0] 6397" xfId="10825" hidden="1" xr:uid="{00000000-0005-0000-0000-00006A2A0000}"/>
    <cellStyle name="Currency [0] 6398" xfId="10822" hidden="1" xr:uid="{00000000-0005-0000-0000-0000672A0000}"/>
    <cellStyle name="Currency [0] 6399" xfId="10883" hidden="1" xr:uid="{00000000-0005-0000-0000-0000A42A0000}"/>
    <cellStyle name="Currency [0] 64" xfId="123" hidden="1" xr:uid="{00000000-0005-0000-0000-00009C000000}"/>
    <cellStyle name="Currency [0] 640" xfId="745" hidden="1" xr:uid="{00000000-0005-0000-0000-00000A030000}"/>
    <cellStyle name="Currency [0] 6400" xfId="10718" hidden="1" xr:uid="{00000000-0005-0000-0000-0000FF290000}"/>
    <cellStyle name="Currency [0] 6401" xfId="10867" hidden="1" xr:uid="{00000000-0005-0000-0000-0000942A0000}"/>
    <cellStyle name="Currency [0] 6402" xfId="10887" hidden="1" xr:uid="{00000000-0005-0000-0000-0000A82A0000}"/>
    <cellStyle name="Currency [0] 6403" xfId="10889" hidden="1" xr:uid="{00000000-0005-0000-0000-0000AA2A0000}"/>
    <cellStyle name="Currency [0] 6404" xfId="10826" hidden="1" xr:uid="{00000000-0005-0000-0000-00006B2A0000}"/>
    <cellStyle name="Currency [0] 6405" xfId="10854" hidden="1" xr:uid="{00000000-0005-0000-0000-0000872A0000}"/>
    <cellStyle name="Currency [0] 6406" xfId="10814" hidden="1" xr:uid="{00000000-0005-0000-0000-00005F2A0000}"/>
    <cellStyle name="Currency [0] 6407" xfId="10843" hidden="1" xr:uid="{00000000-0005-0000-0000-00007C2A0000}"/>
    <cellStyle name="Currency [0] 6408" xfId="10840" hidden="1" xr:uid="{00000000-0005-0000-0000-0000792A0000}"/>
    <cellStyle name="Currency [0] 6409" xfId="10893" hidden="1" xr:uid="{00000000-0005-0000-0000-0000AE2A0000}"/>
    <cellStyle name="Currency [0] 641" xfId="730" hidden="1" xr:uid="{00000000-0005-0000-0000-0000FB020000}"/>
    <cellStyle name="Currency [0] 6410" xfId="10721" hidden="1" xr:uid="{00000000-0005-0000-0000-0000022A0000}"/>
    <cellStyle name="Currency [0] 6411" xfId="10880" hidden="1" xr:uid="{00000000-0005-0000-0000-0000A12A0000}"/>
    <cellStyle name="Currency [0] 6412" xfId="10897" hidden="1" xr:uid="{00000000-0005-0000-0000-0000B22A0000}"/>
    <cellStyle name="Currency [0] 6413" xfId="10899" hidden="1" xr:uid="{00000000-0005-0000-0000-0000B42A0000}"/>
    <cellStyle name="Currency [0] 6414" xfId="10780" hidden="1" xr:uid="{00000000-0005-0000-0000-00003D2A0000}"/>
    <cellStyle name="Currency [0] 6415" xfId="10816" hidden="1" xr:uid="{00000000-0005-0000-0000-0000612A0000}"/>
    <cellStyle name="Currency [0] 6416" xfId="10885" hidden="1" xr:uid="{00000000-0005-0000-0000-0000A62A0000}"/>
    <cellStyle name="Currency [0] 6417" xfId="10873" hidden="1" xr:uid="{00000000-0005-0000-0000-00009A2A0000}"/>
    <cellStyle name="Currency [0] 6418" xfId="10890" hidden="1" xr:uid="{00000000-0005-0000-0000-0000AB2A0000}"/>
    <cellStyle name="Currency [0] 6419" xfId="10901" hidden="1" xr:uid="{00000000-0005-0000-0000-0000B62A0000}"/>
    <cellStyle name="Currency [0] 642" xfId="702" hidden="1" xr:uid="{00000000-0005-0000-0000-0000DF020000}"/>
    <cellStyle name="Currency [0] 6420" xfId="10749" hidden="1" xr:uid="{00000000-0005-0000-0000-00001E2A0000}"/>
    <cellStyle name="Currency [0] 6421" xfId="10813" hidden="1" xr:uid="{00000000-0005-0000-0000-00005E2A0000}"/>
    <cellStyle name="Currency [0] 6422" xfId="10905" hidden="1" xr:uid="{00000000-0005-0000-0000-0000BA2A0000}"/>
    <cellStyle name="Currency [0] 6423" xfId="10907" hidden="1" xr:uid="{00000000-0005-0000-0000-0000BC2A0000}"/>
    <cellStyle name="Currency [0] 6424" xfId="10862" hidden="1" xr:uid="{00000000-0005-0000-0000-00008F2A0000}"/>
    <cellStyle name="Currency [0] 6425" xfId="10874" hidden="1" xr:uid="{00000000-0005-0000-0000-00009B2A0000}"/>
    <cellStyle name="Currency [0] 6426" xfId="10902" hidden="1" xr:uid="{00000000-0005-0000-0000-0000B72A0000}"/>
    <cellStyle name="Currency [0] 6427" xfId="10875" hidden="1" xr:uid="{00000000-0005-0000-0000-00009C2A0000}"/>
    <cellStyle name="Currency [0] 6428" xfId="10908" hidden="1" xr:uid="{00000000-0005-0000-0000-0000BD2A0000}"/>
    <cellStyle name="Currency [0] 6429" xfId="10910" hidden="1" xr:uid="{00000000-0005-0000-0000-0000BF2A0000}"/>
    <cellStyle name="Currency [0] 643" xfId="767" hidden="1" xr:uid="{00000000-0005-0000-0000-000020030000}"/>
    <cellStyle name="Currency [0] 6430" xfId="10903" hidden="1" xr:uid="{00000000-0005-0000-0000-0000B82A0000}"/>
    <cellStyle name="Currency [0] 6431" xfId="10849" hidden="1" xr:uid="{00000000-0005-0000-0000-0000822A0000}"/>
    <cellStyle name="Currency [0] 6432" xfId="10912" hidden="1" xr:uid="{00000000-0005-0000-0000-0000C12A0000}"/>
    <cellStyle name="Currency [0] 6433" xfId="10914" hidden="1" xr:uid="{00000000-0005-0000-0000-0000C32A0000}"/>
    <cellStyle name="Currency [0] 6434" xfId="10276" hidden="1" xr:uid="{00000000-0005-0000-0000-000045280000}"/>
    <cellStyle name="Currency [0] 6435" xfId="10217" hidden="1" xr:uid="{00000000-0005-0000-0000-00000A280000}"/>
    <cellStyle name="Currency [0] 6436" xfId="10920" hidden="1" xr:uid="{00000000-0005-0000-0000-0000C92A0000}"/>
    <cellStyle name="Currency [0] 6437" xfId="10926" hidden="1" xr:uid="{00000000-0005-0000-0000-0000CF2A0000}"/>
    <cellStyle name="Currency [0] 6438" xfId="10928" hidden="1" xr:uid="{00000000-0005-0000-0000-0000D12A0000}"/>
    <cellStyle name="Currency [0] 6439" xfId="10207" hidden="1" xr:uid="{00000000-0005-0000-0000-000000280000}"/>
    <cellStyle name="Currency [0] 644" xfId="746" hidden="1" xr:uid="{00000000-0005-0000-0000-00000B030000}"/>
    <cellStyle name="Currency [0] 6440" xfId="10922" hidden="1" xr:uid="{00000000-0005-0000-0000-0000CB2A0000}"/>
    <cellStyle name="Currency [0] 6441" xfId="10930" hidden="1" xr:uid="{00000000-0005-0000-0000-0000D32A0000}"/>
    <cellStyle name="Currency [0] 6442" xfId="10932" hidden="1" xr:uid="{00000000-0005-0000-0000-0000D52A0000}"/>
    <cellStyle name="Currency [0] 6443" xfId="10921" hidden="1" xr:uid="{00000000-0005-0000-0000-0000CA2A0000}"/>
    <cellStyle name="Currency [0] 6444" xfId="10252" hidden="1" xr:uid="{00000000-0005-0000-0000-00002D280000}"/>
    <cellStyle name="Currency [0] 6445" xfId="10943" hidden="1" xr:uid="{00000000-0005-0000-0000-0000E02A0000}"/>
    <cellStyle name="Currency [0] 6446" xfId="10952" hidden="1" xr:uid="{00000000-0005-0000-0000-0000E92A0000}"/>
    <cellStyle name="Currency [0] 6447" xfId="10963" hidden="1" xr:uid="{00000000-0005-0000-0000-0000F42A0000}"/>
    <cellStyle name="Currency [0] 6448" xfId="10969" hidden="1" xr:uid="{00000000-0005-0000-0000-0000FA2A0000}"/>
    <cellStyle name="Currency [0] 6449" xfId="10941" hidden="1" xr:uid="{00000000-0005-0000-0000-0000DE2A0000}"/>
    <cellStyle name="Currency [0] 645" xfId="753" hidden="1" xr:uid="{00000000-0005-0000-0000-000012030000}"/>
    <cellStyle name="Currency [0] 6450" xfId="10959" hidden="1" xr:uid="{00000000-0005-0000-0000-0000F02A0000}"/>
    <cellStyle name="Currency [0] 6451" xfId="10981" hidden="1" xr:uid="{00000000-0005-0000-0000-0000062B0000}"/>
    <cellStyle name="Currency [0] 6452" xfId="10983" hidden="1" xr:uid="{00000000-0005-0000-0000-0000082B0000}"/>
    <cellStyle name="Currency [0] 6453" xfId="10917" hidden="1" xr:uid="{00000000-0005-0000-0000-0000C62A0000}"/>
    <cellStyle name="Currency [0] 6454" xfId="10206" hidden="1" xr:uid="{00000000-0005-0000-0000-0000FF270000}"/>
    <cellStyle name="Currency [0] 6455" xfId="10955" hidden="1" xr:uid="{00000000-0005-0000-0000-0000EC2A0000}"/>
    <cellStyle name="Currency [0] 6456" xfId="10185" hidden="1" xr:uid="{00000000-0005-0000-0000-0000EA270000}"/>
    <cellStyle name="Currency [0] 6457" xfId="10944" hidden="1" xr:uid="{00000000-0005-0000-0000-0000E12A0000}"/>
    <cellStyle name="Currency [0] 6458" xfId="10988" hidden="1" xr:uid="{00000000-0005-0000-0000-00000D2B0000}"/>
    <cellStyle name="Currency [0] 6459" xfId="10956" hidden="1" xr:uid="{00000000-0005-0000-0000-0000ED2A0000}"/>
    <cellStyle name="Currency [0] 646" xfId="768" hidden="1" xr:uid="{00000000-0005-0000-0000-000021030000}"/>
    <cellStyle name="Currency [0] 6460" xfId="10964" hidden="1" xr:uid="{00000000-0005-0000-0000-0000F52A0000}"/>
    <cellStyle name="Currency [0] 6461" xfId="11000" hidden="1" xr:uid="{00000000-0005-0000-0000-0000192B0000}"/>
    <cellStyle name="Currency [0] 6462" xfId="11002" hidden="1" xr:uid="{00000000-0005-0000-0000-00001B2B0000}"/>
    <cellStyle name="Currency [0] 6463" xfId="10958" hidden="1" xr:uid="{00000000-0005-0000-0000-0000EF2A0000}"/>
    <cellStyle name="Currency [0] 6464" xfId="10971" hidden="1" xr:uid="{00000000-0005-0000-0000-0000FC2A0000}"/>
    <cellStyle name="Currency [0] 6465" xfId="10976" hidden="1" xr:uid="{00000000-0005-0000-0000-0000012B0000}"/>
    <cellStyle name="Currency [0] 6466" xfId="10970" hidden="1" xr:uid="{00000000-0005-0000-0000-0000FB2A0000}"/>
    <cellStyle name="Currency [0] 6467" xfId="11018" hidden="1" xr:uid="{00000000-0005-0000-0000-00002B2B0000}"/>
    <cellStyle name="Currency [0] 6468" xfId="11026" hidden="1" xr:uid="{00000000-0005-0000-0000-0000332B0000}"/>
    <cellStyle name="Currency [0] 6469" xfId="10954" hidden="1" xr:uid="{00000000-0005-0000-0000-0000EB2A0000}"/>
    <cellStyle name="Currency [0] 647" xfId="769" hidden="1" xr:uid="{00000000-0005-0000-0000-000022030000}"/>
    <cellStyle name="Currency [0] 6470" xfId="11012" hidden="1" xr:uid="{00000000-0005-0000-0000-0000252B0000}"/>
    <cellStyle name="Currency [0] 6471" xfId="11035" hidden="1" xr:uid="{00000000-0005-0000-0000-00003C2B0000}"/>
    <cellStyle name="Currency [0] 6472" xfId="11037" hidden="1" xr:uid="{00000000-0005-0000-0000-00003E2B0000}"/>
    <cellStyle name="Currency [0] 6473" xfId="10937" hidden="1" xr:uid="{00000000-0005-0000-0000-0000DA2A0000}"/>
    <cellStyle name="Currency [0] 6474" xfId="10947" hidden="1" xr:uid="{00000000-0005-0000-0000-0000E42A0000}"/>
    <cellStyle name="Currency [0] 6475" xfId="11009" hidden="1" xr:uid="{00000000-0005-0000-0000-0000222B0000}"/>
    <cellStyle name="Currency [0] 6476" xfId="10974" hidden="1" xr:uid="{00000000-0005-0000-0000-0000FF2A0000}"/>
    <cellStyle name="Currency [0] 6477" xfId="10924" hidden="1" xr:uid="{00000000-0005-0000-0000-0000CD2A0000}"/>
    <cellStyle name="Currency [0] 6478" xfId="11045" hidden="1" xr:uid="{00000000-0005-0000-0000-0000462B0000}"/>
    <cellStyle name="Currency [0] 6479" xfId="11010" hidden="1" xr:uid="{00000000-0005-0000-0000-0000232B0000}"/>
    <cellStyle name="Currency [0] 648" xfId="744" hidden="1" xr:uid="{00000000-0005-0000-0000-000009030000}"/>
    <cellStyle name="Currency [0] 6480" xfId="11021" hidden="1" xr:uid="{00000000-0005-0000-0000-00002E2B0000}"/>
    <cellStyle name="Currency [0] 6481" xfId="11053" hidden="1" xr:uid="{00000000-0005-0000-0000-00004E2B0000}"/>
    <cellStyle name="Currency [0] 6482" xfId="11055" hidden="1" xr:uid="{00000000-0005-0000-0000-0000502B0000}"/>
    <cellStyle name="Currency [0] 6483" xfId="11007" hidden="1" xr:uid="{00000000-0005-0000-0000-0000202B0000}"/>
    <cellStyle name="Currency [0] 6484" xfId="11006" hidden="1" xr:uid="{00000000-0005-0000-0000-00001F2B0000}"/>
    <cellStyle name="Currency [0] 6485" xfId="10996" hidden="1" xr:uid="{00000000-0005-0000-0000-0000152B0000}"/>
    <cellStyle name="Currency [0] 6486" xfId="10992" hidden="1" xr:uid="{00000000-0005-0000-0000-0000112B0000}"/>
    <cellStyle name="Currency [0] 6487" xfId="10994" hidden="1" xr:uid="{00000000-0005-0000-0000-0000132B0000}"/>
    <cellStyle name="Currency [0] 6488" xfId="11062" hidden="1" xr:uid="{00000000-0005-0000-0000-0000572B0000}"/>
    <cellStyle name="Currency [0] 6489" xfId="10221" hidden="1" xr:uid="{00000000-0005-0000-0000-00000E280000}"/>
    <cellStyle name="Currency [0] 649" xfId="743" hidden="1" xr:uid="{00000000-0005-0000-0000-000008030000}"/>
    <cellStyle name="Currency [0] 6490" xfId="11040" hidden="1" xr:uid="{00000000-0005-0000-0000-0000412B0000}"/>
    <cellStyle name="Currency [0] 6491" xfId="11068" hidden="1" xr:uid="{00000000-0005-0000-0000-00005D2B0000}"/>
    <cellStyle name="Currency [0] 6492" xfId="11070" hidden="1" xr:uid="{00000000-0005-0000-0000-00005F2B0000}"/>
    <cellStyle name="Currency [0] 6493" xfId="10945" hidden="1" xr:uid="{00000000-0005-0000-0000-0000E22A0000}"/>
    <cellStyle name="Currency [0] 6494" xfId="11019" hidden="1" xr:uid="{00000000-0005-0000-0000-00002C2B0000}"/>
    <cellStyle name="Currency [0] 6495" xfId="10975" hidden="1" xr:uid="{00000000-0005-0000-0000-0000002B0000}"/>
    <cellStyle name="Currency [0] 6496" xfId="11011" hidden="1" xr:uid="{00000000-0005-0000-0000-0000242B0000}"/>
    <cellStyle name="Currency [0] 6497" xfId="11015" hidden="1" xr:uid="{00000000-0005-0000-0000-0000282B0000}"/>
    <cellStyle name="Currency [0] 6498" xfId="11076" hidden="1" xr:uid="{00000000-0005-0000-0000-0000652B0000}"/>
    <cellStyle name="Currency [0] 6499" xfId="10234" hidden="1" xr:uid="{00000000-0005-0000-0000-00001B280000}"/>
    <cellStyle name="Currency [0] 65" xfId="124" hidden="1" xr:uid="{00000000-0005-0000-0000-00009D000000}"/>
    <cellStyle name="Currency [0] 650" xfId="738" hidden="1" xr:uid="{00000000-0005-0000-0000-000003030000}"/>
    <cellStyle name="Currency [0] 6500" xfId="11058" hidden="1" xr:uid="{00000000-0005-0000-0000-0000532B0000}"/>
    <cellStyle name="Currency [0] 6501" xfId="11081" hidden="1" xr:uid="{00000000-0005-0000-0000-00006A2B0000}"/>
    <cellStyle name="Currency [0] 6502" xfId="11083" hidden="1" xr:uid="{00000000-0005-0000-0000-00006C2B0000}"/>
    <cellStyle name="Currency [0] 6503" xfId="10939" hidden="1" xr:uid="{00000000-0005-0000-0000-0000DC2A0000}"/>
    <cellStyle name="Currency [0] 6504" xfId="11038" hidden="1" xr:uid="{00000000-0005-0000-0000-00003F2B0000}"/>
    <cellStyle name="Currency [0] 6505" xfId="11005" hidden="1" xr:uid="{00000000-0005-0000-0000-00001E2B0000}"/>
    <cellStyle name="Currency [0] 6506" xfId="11023" hidden="1" xr:uid="{00000000-0005-0000-0000-0000302B0000}"/>
    <cellStyle name="Currency [0] 6507" xfId="11020" hidden="1" xr:uid="{00000000-0005-0000-0000-00002D2B0000}"/>
    <cellStyle name="Currency [0] 6508" xfId="11087" hidden="1" xr:uid="{00000000-0005-0000-0000-0000702B0000}"/>
    <cellStyle name="Currency [0] 6509" xfId="10972" hidden="1" xr:uid="{00000000-0005-0000-0000-0000FD2A0000}"/>
    <cellStyle name="Currency [0] 651" xfId="736" hidden="1" xr:uid="{00000000-0005-0000-0000-000001030000}"/>
    <cellStyle name="Currency [0] 6510" xfId="11072" hidden="1" xr:uid="{00000000-0005-0000-0000-0000612B0000}"/>
    <cellStyle name="Currency [0] 6511" xfId="11094" hidden="1" xr:uid="{00000000-0005-0000-0000-0000772B0000}"/>
    <cellStyle name="Currency [0] 6512" xfId="11096" hidden="1" xr:uid="{00000000-0005-0000-0000-0000792B0000}"/>
    <cellStyle name="Currency [0] 6513" xfId="11024" hidden="1" xr:uid="{00000000-0005-0000-0000-0000312B0000}"/>
    <cellStyle name="Currency [0] 6514" xfId="11056" hidden="1" xr:uid="{00000000-0005-0000-0000-0000512B0000}"/>
    <cellStyle name="Currency [0] 6515" xfId="10186" hidden="1" xr:uid="{00000000-0005-0000-0000-0000EB270000}"/>
    <cellStyle name="Currency [0] 6516" xfId="11042" hidden="1" xr:uid="{00000000-0005-0000-0000-0000432B0000}"/>
    <cellStyle name="Currency [0] 6517" xfId="11039" hidden="1" xr:uid="{00000000-0005-0000-0000-0000402B0000}"/>
    <cellStyle name="Currency [0] 6518" xfId="11100" hidden="1" xr:uid="{00000000-0005-0000-0000-00007D2B0000}"/>
    <cellStyle name="Currency [0] 6519" xfId="10935" hidden="1" xr:uid="{00000000-0005-0000-0000-0000D82A0000}"/>
    <cellStyle name="Currency [0] 652" xfId="737" hidden="1" xr:uid="{00000000-0005-0000-0000-000002030000}"/>
    <cellStyle name="Currency [0] 6520" xfId="11084" hidden="1" xr:uid="{00000000-0005-0000-0000-00006D2B0000}"/>
    <cellStyle name="Currency [0] 6521" xfId="11104" hidden="1" xr:uid="{00000000-0005-0000-0000-0000812B0000}"/>
    <cellStyle name="Currency [0] 6522" xfId="11106" hidden="1" xr:uid="{00000000-0005-0000-0000-0000832B0000}"/>
    <cellStyle name="Currency [0] 6523" xfId="11043" hidden="1" xr:uid="{00000000-0005-0000-0000-0000442B0000}"/>
    <cellStyle name="Currency [0] 6524" xfId="11071" hidden="1" xr:uid="{00000000-0005-0000-0000-0000602B0000}"/>
    <cellStyle name="Currency [0] 6525" xfId="11031" hidden="1" xr:uid="{00000000-0005-0000-0000-0000382B0000}"/>
    <cellStyle name="Currency [0] 6526" xfId="11060" hidden="1" xr:uid="{00000000-0005-0000-0000-0000552B0000}"/>
    <cellStyle name="Currency [0] 6527" xfId="11057" hidden="1" xr:uid="{00000000-0005-0000-0000-0000522B0000}"/>
    <cellStyle name="Currency [0] 6528" xfId="11110" hidden="1" xr:uid="{00000000-0005-0000-0000-0000872B0000}"/>
    <cellStyle name="Currency [0] 6529" xfId="10938" hidden="1" xr:uid="{00000000-0005-0000-0000-0000DB2A0000}"/>
    <cellStyle name="Currency [0] 653" xfId="774" hidden="1" xr:uid="{00000000-0005-0000-0000-000027030000}"/>
    <cellStyle name="Currency [0] 6530" xfId="11097" hidden="1" xr:uid="{00000000-0005-0000-0000-00007A2B0000}"/>
    <cellStyle name="Currency [0] 6531" xfId="11114" hidden="1" xr:uid="{00000000-0005-0000-0000-00008B2B0000}"/>
    <cellStyle name="Currency [0] 6532" xfId="11116" hidden="1" xr:uid="{00000000-0005-0000-0000-00008D2B0000}"/>
    <cellStyle name="Currency [0] 6533" xfId="10997" hidden="1" xr:uid="{00000000-0005-0000-0000-0000162B0000}"/>
    <cellStyle name="Currency [0] 6534" xfId="11033" hidden="1" xr:uid="{00000000-0005-0000-0000-00003A2B0000}"/>
    <cellStyle name="Currency [0] 6535" xfId="11102" hidden="1" xr:uid="{00000000-0005-0000-0000-00007F2B0000}"/>
    <cellStyle name="Currency [0] 6536" xfId="11090" hidden="1" xr:uid="{00000000-0005-0000-0000-0000732B0000}"/>
    <cellStyle name="Currency [0] 6537" xfId="11107" hidden="1" xr:uid="{00000000-0005-0000-0000-0000842B0000}"/>
    <cellStyle name="Currency [0] 6538" xfId="11118" hidden="1" xr:uid="{00000000-0005-0000-0000-00008F2B0000}"/>
    <cellStyle name="Currency [0] 6539" xfId="10966" hidden="1" xr:uid="{00000000-0005-0000-0000-0000F72A0000}"/>
    <cellStyle name="Currency [0] 654" xfId="692" hidden="1" xr:uid="{00000000-0005-0000-0000-0000D5020000}"/>
    <cellStyle name="Currency [0] 6540" xfId="11030" hidden="1" xr:uid="{00000000-0005-0000-0000-0000372B0000}"/>
    <cellStyle name="Currency [0] 6541" xfId="11122" hidden="1" xr:uid="{00000000-0005-0000-0000-0000932B0000}"/>
    <cellStyle name="Currency [0] 6542" xfId="11124" hidden="1" xr:uid="{00000000-0005-0000-0000-0000952B0000}"/>
    <cellStyle name="Currency [0] 6543" xfId="11079" hidden="1" xr:uid="{00000000-0005-0000-0000-0000682B0000}"/>
    <cellStyle name="Currency [0] 6544" xfId="11091" hidden="1" xr:uid="{00000000-0005-0000-0000-0000742B0000}"/>
    <cellStyle name="Currency [0] 6545" xfId="11119" hidden="1" xr:uid="{00000000-0005-0000-0000-0000902B0000}"/>
    <cellStyle name="Currency [0] 6546" xfId="11092" hidden="1" xr:uid="{00000000-0005-0000-0000-0000752B0000}"/>
    <cellStyle name="Currency [0] 6547" xfId="11125" hidden="1" xr:uid="{00000000-0005-0000-0000-0000962B0000}"/>
    <cellStyle name="Currency [0] 6548" xfId="11127" hidden="1" xr:uid="{00000000-0005-0000-0000-0000982B0000}"/>
    <cellStyle name="Currency [0] 6549" xfId="11120" hidden="1" xr:uid="{00000000-0005-0000-0000-0000912B0000}"/>
    <cellStyle name="Currency [0] 655" xfId="764" hidden="1" xr:uid="{00000000-0005-0000-0000-00001D030000}"/>
    <cellStyle name="Currency [0] 6550" xfId="11066" hidden="1" xr:uid="{00000000-0005-0000-0000-00005B2B0000}"/>
    <cellStyle name="Currency [0] 6551" xfId="11129" hidden="1" xr:uid="{00000000-0005-0000-0000-00009A2B0000}"/>
    <cellStyle name="Currency [0] 6552" xfId="11131" hidden="1" xr:uid="{00000000-0005-0000-0000-00009C2B0000}"/>
    <cellStyle name="Currency [0] 6553" xfId="11178" hidden="1" xr:uid="{00000000-0005-0000-0000-0000CB2B0000}"/>
    <cellStyle name="Currency [0] 6554" xfId="11198" hidden="1" xr:uid="{00000000-0005-0000-0000-0000DF2B0000}"/>
    <cellStyle name="Currency [0] 6555" xfId="11205" hidden="1" xr:uid="{00000000-0005-0000-0000-0000E62B0000}"/>
    <cellStyle name="Currency [0] 6556" xfId="11213" hidden="1" xr:uid="{00000000-0005-0000-0000-0000EE2B0000}"/>
    <cellStyle name="Currency [0] 6557" xfId="11216" hidden="1" xr:uid="{00000000-0005-0000-0000-0000F12B0000}"/>
    <cellStyle name="Currency [0] 6558" xfId="11196" hidden="1" xr:uid="{00000000-0005-0000-0000-0000DD2B0000}"/>
    <cellStyle name="Currency [0] 6559" xfId="11209" hidden="1" xr:uid="{00000000-0005-0000-0000-0000EA2B0000}"/>
    <cellStyle name="Currency [0] 656" xfId="776" hidden="1" xr:uid="{00000000-0005-0000-0000-000029030000}"/>
    <cellStyle name="Currency [0] 6560" xfId="11218" hidden="1" xr:uid="{00000000-0005-0000-0000-0000F32B0000}"/>
    <cellStyle name="Currency [0] 6561" xfId="11220" hidden="1" xr:uid="{00000000-0005-0000-0000-0000F52B0000}"/>
    <cellStyle name="Currency [0] 6562" xfId="11206" hidden="1" xr:uid="{00000000-0005-0000-0000-0000E72B0000}"/>
    <cellStyle name="Currency [0] 6563" xfId="11179" hidden="1" xr:uid="{00000000-0005-0000-0000-0000CC2B0000}"/>
    <cellStyle name="Currency [0] 6564" xfId="11231" hidden="1" xr:uid="{00000000-0005-0000-0000-0000002C0000}"/>
    <cellStyle name="Currency [0] 6565" xfId="11240" hidden="1" xr:uid="{00000000-0005-0000-0000-0000092C0000}"/>
    <cellStyle name="Currency [0] 6566" xfId="11251" hidden="1" xr:uid="{00000000-0005-0000-0000-0000142C0000}"/>
    <cellStyle name="Currency [0] 6567" xfId="11257" hidden="1" xr:uid="{00000000-0005-0000-0000-00001A2C0000}"/>
    <cellStyle name="Currency [0] 6568" xfId="11229" hidden="1" xr:uid="{00000000-0005-0000-0000-0000FE2B0000}"/>
    <cellStyle name="Currency [0] 6569" xfId="11247" hidden="1" xr:uid="{00000000-0005-0000-0000-0000102C0000}"/>
    <cellStyle name="Currency [0] 657" xfId="777" hidden="1" xr:uid="{00000000-0005-0000-0000-00002A030000}"/>
    <cellStyle name="Currency [0] 6570" xfId="11269" hidden="1" xr:uid="{00000000-0005-0000-0000-0000262C0000}"/>
    <cellStyle name="Currency [0] 6571" xfId="11271" hidden="1" xr:uid="{00000000-0005-0000-0000-0000282C0000}"/>
    <cellStyle name="Currency [0] 6572" xfId="11202" hidden="1" xr:uid="{00000000-0005-0000-0000-0000E32B0000}"/>
    <cellStyle name="Currency [0] 6573" xfId="11185" hidden="1" xr:uid="{00000000-0005-0000-0000-0000D22B0000}"/>
    <cellStyle name="Currency [0] 6574" xfId="11243" hidden="1" xr:uid="{00000000-0005-0000-0000-00000C2C0000}"/>
    <cellStyle name="Currency [0] 6575" xfId="11191" hidden="1" xr:uid="{00000000-0005-0000-0000-0000D82B0000}"/>
    <cellStyle name="Currency [0] 6576" xfId="11232" hidden="1" xr:uid="{00000000-0005-0000-0000-0000012C0000}"/>
    <cellStyle name="Currency [0] 6577" xfId="11276" hidden="1" xr:uid="{00000000-0005-0000-0000-00002D2C0000}"/>
    <cellStyle name="Currency [0] 6578" xfId="11244" hidden="1" xr:uid="{00000000-0005-0000-0000-00000D2C0000}"/>
    <cellStyle name="Currency [0] 6579" xfId="11252" hidden="1" xr:uid="{00000000-0005-0000-0000-0000152C0000}"/>
    <cellStyle name="Currency [0] 658" xfId="715" hidden="1" xr:uid="{00000000-0005-0000-0000-0000EC020000}"/>
    <cellStyle name="Currency [0] 6580" xfId="11288" hidden="1" xr:uid="{00000000-0005-0000-0000-0000392C0000}"/>
    <cellStyle name="Currency [0] 6581" xfId="11290" hidden="1" xr:uid="{00000000-0005-0000-0000-00003B2C0000}"/>
    <cellStyle name="Currency [0] 6582" xfId="11246" hidden="1" xr:uid="{00000000-0005-0000-0000-00000F2C0000}"/>
    <cellStyle name="Currency [0] 6583" xfId="11259" hidden="1" xr:uid="{00000000-0005-0000-0000-00001C2C0000}"/>
    <cellStyle name="Currency [0] 6584" xfId="11264" hidden="1" xr:uid="{00000000-0005-0000-0000-0000212C0000}"/>
    <cellStyle name="Currency [0] 6585" xfId="11258" hidden="1" xr:uid="{00000000-0005-0000-0000-00001B2C0000}"/>
    <cellStyle name="Currency [0] 6586" xfId="11306" hidden="1" xr:uid="{00000000-0005-0000-0000-00004B2C0000}"/>
    <cellStyle name="Currency [0] 6587" xfId="11314" hidden="1" xr:uid="{00000000-0005-0000-0000-0000532C0000}"/>
    <cellStyle name="Currency [0] 6588" xfId="11242" hidden="1" xr:uid="{00000000-0005-0000-0000-00000B2C0000}"/>
    <cellStyle name="Currency [0] 6589" xfId="11300" hidden="1" xr:uid="{00000000-0005-0000-0000-0000452C0000}"/>
    <cellStyle name="Currency [0] 659" xfId="751" hidden="1" xr:uid="{00000000-0005-0000-0000-000010030000}"/>
    <cellStyle name="Currency [0] 6590" xfId="11323" hidden="1" xr:uid="{00000000-0005-0000-0000-00005C2C0000}"/>
    <cellStyle name="Currency [0] 6591" xfId="11325" hidden="1" xr:uid="{00000000-0005-0000-0000-00005E2C0000}"/>
    <cellStyle name="Currency [0] 6592" xfId="11225" hidden="1" xr:uid="{00000000-0005-0000-0000-0000FA2B0000}"/>
    <cellStyle name="Currency [0] 6593" xfId="11235" hidden="1" xr:uid="{00000000-0005-0000-0000-0000042C0000}"/>
    <cellStyle name="Currency [0] 6594" xfId="11297" hidden="1" xr:uid="{00000000-0005-0000-0000-0000422C0000}"/>
    <cellStyle name="Currency [0] 6595" xfId="11262" hidden="1" xr:uid="{00000000-0005-0000-0000-00001F2C0000}"/>
    <cellStyle name="Currency [0] 6596" xfId="11211" hidden="1" xr:uid="{00000000-0005-0000-0000-0000EC2B0000}"/>
    <cellStyle name="Currency [0] 6597" xfId="11333" hidden="1" xr:uid="{00000000-0005-0000-0000-0000662C0000}"/>
    <cellStyle name="Currency [0] 6598" xfId="11298" hidden="1" xr:uid="{00000000-0005-0000-0000-0000432C0000}"/>
    <cellStyle name="Currency [0] 6599" xfId="11309" hidden="1" xr:uid="{00000000-0005-0000-0000-00004E2C0000}"/>
    <cellStyle name="Currency [0] 66" xfId="151" hidden="1" xr:uid="{00000000-0005-0000-0000-0000B8000000}"/>
    <cellStyle name="Currency [0] 660" xfId="731" hidden="1" xr:uid="{00000000-0005-0000-0000-0000FC020000}"/>
    <cellStyle name="Currency [0] 6600" xfId="11341" hidden="1" xr:uid="{00000000-0005-0000-0000-00006E2C0000}"/>
    <cellStyle name="Currency [0] 6601" xfId="11343" hidden="1" xr:uid="{00000000-0005-0000-0000-0000702C0000}"/>
    <cellStyle name="Currency [0] 6602" xfId="11295" hidden="1" xr:uid="{00000000-0005-0000-0000-0000402C0000}"/>
    <cellStyle name="Currency [0] 6603" xfId="11294" hidden="1" xr:uid="{00000000-0005-0000-0000-00003F2C0000}"/>
    <cellStyle name="Currency [0] 6604" xfId="11284" hidden="1" xr:uid="{00000000-0005-0000-0000-0000352C0000}"/>
    <cellStyle name="Currency [0] 6605" xfId="11280" hidden="1" xr:uid="{00000000-0005-0000-0000-0000312C0000}"/>
    <cellStyle name="Currency [0] 6606" xfId="11282" hidden="1" xr:uid="{00000000-0005-0000-0000-0000332C0000}"/>
    <cellStyle name="Currency [0] 6607" xfId="11350" hidden="1" xr:uid="{00000000-0005-0000-0000-0000772C0000}"/>
    <cellStyle name="Currency [0] 6608" xfId="11187" hidden="1" xr:uid="{00000000-0005-0000-0000-0000D42B0000}"/>
    <cellStyle name="Currency [0] 6609" xfId="11328" hidden="1" xr:uid="{00000000-0005-0000-0000-0000612C0000}"/>
    <cellStyle name="Currency [0] 661" xfId="747" hidden="1" xr:uid="{00000000-0005-0000-0000-00000C030000}"/>
    <cellStyle name="Currency [0] 6610" xfId="11356" hidden="1" xr:uid="{00000000-0005-0000-0000-00007D2C0000}"/>
    <cellStyle name="Currency [0] 6611" xfId="11358" hidden="1" xr:uid="{00000000-0005-0000-0000-00007F2C0000}"/>
    <cellStyle name="Currency [0] 6612" xfId="11233" hidden="1" xr:uid="{00000000-0005-0000-0000-0000022C0000}"/>
    <cellStyle name="Currency [0] 6613" xfId="11307" hidden="1" xr:uid="{00000000-0005-0000-0000-00004C2C0000}"/>
    <cellStyle name="Currency [0] 6614" xfId="11263" hidden="1" xr:uid="{00000000-0005-0000-0000-0000202C0000}"/>
    <cellStyle name="Currency [0] 6615" xfId="11299" hidden="1" xr:uid="{00000000-0005-0000-0000-0000442C0000}"/>
    <cellStyle name="Currency [0] 6616" xfId="11303" hidden="1" xr:uid="{00000000-0005-0000-0000-0000482C0000}"/>
    <cellStyle name="Currency [0] 6617" xfId="11364" hidden="1" xr:uid="{00000000-0005-0000-0000-0000852C0000}"/>
    <cellStyle name="Currency [0] 6618" xfId="11182" hidden="1" xr:uid="{00000000-0005-0000-0000-0000CF2B0000}"/>
    <cellStyle name="Currency [0] 6619" xfId="11346" hidden="1" xr:uid="{00000000-0005-0000-0000-0000732C0000}"/>
    <cellStyle name="Currency [0] 662" xfId="749" hidden="1" xr:uid="{00000000-0005-0000-0000-00000E030000}"/>
    <cellStyle name="Currency [0] 6620" xfId="11369" hidden="1" xr:uid="{00000000-0005-0000-0000-00008A2C0000}"/>
    <cellStyle name="Currency [0] 6621" xfId="11371" hidden="1" xr:uid="{00000000-0005-0000-0000-00008C2C0000}"/>
    <cellStyle name="Currency [0] 6622" xfId="11227" hidden="1" xr:uid="{00000000-0005-0000-0000-0000FC2B0000}"/>
    <cellStyle name="Currency [0] 6623" xfId="11326" hidden="1" xr:uid="{00000000-0005-0000-0000-00005F2C0000}"/>
    <cellStyle name="Currency [0] 6624" xfId="11293" hidden="1" xr:uid="{00000000-0005-0000-0000-00003E2C0000}"/>
    <cellStyle name="Currency [0] 6625" xfId="11311" hidden="1" xr:uid="{00000000-0005-0000-0000-0000502C0000}"/>
    <cellStyle name="Currency [0] 6626" xfId="11308" hidden="1" xr:uid="{00000000-0005-0000-0000-00004D2C0000}"/>
    <cellStyle name="Currency [0] 6627" xfId="11375" hidden="1" xr:uid="{00000000-0005-0000-0000-0000902C0000}"/>
    <cellStyle name="Currency [0] 6628" xfId="11260" hidden="1" xr:uid="{00000000-0005-0000-0000-00001D2C0000}"/>
    <cellStyle name="Currency [0] 6629" xfId="11360" hidden="1" xr:uid="{00000000-0005-0000-0000-0000812C0000}"/>
    <cellStyle name="Currency [0] 663" xfId="780" hidden="1" xr:uid="{00000000-0005-0000-0000-00002D030000}"/>
    <cellStyle name="Currency [0] 6630" xfId="11382" hidden="1" xr:uid="{00000000-0005-0000-0000-0000972C0000}"/>
    <cellStyle name="Currency [0] 6631" xfId="11384" hidden="1" xr:uid="{00000000-0005-0000-0000-0000992C0000}"/>
    <cellStyle name="Currency [0] 6632" xfId="11312" hidden="1" xr:uid="{00000000-0005-0000-0000-0000512C0000}"/>
    <cellStyle name="Currency [0] 6633" xfId="11344" hidden="1" xr:uid="{00000000-0005-0000-0000-0000712C0000}"/>
    <cellStyle name="Currency [0] 6634" xfId="11199" hidden="1" xr:uid="{00000000-0005-0000-0000-0000E02B0000}"/>
    <cellStyle name="Currency [0] 6635" xfId="11330" hidden="1" xr:uid="{00000000-0005-0000-0000-0000632C0000}"/>
    <cellStyle name="Currency [0] 6636" xfId="11327" hidden="1" xr:uid="{00000000-0005-0000-0000-0000602C0000}"/>
    <cellStyle name="Currency [0] 6637" xfId="11388" hidden="1" xr:uid="{00000000-0005-0000-0000-00009D2C0000}"/>
    <cellStyle name="Currency [0] 6638" xfId="11223" hidden="1" xr:uid="{00000000-0005-0000-0000-0000F82B0000}"/>
    <cellStyle name="Currency [0] 6639" xfId="11372" hidden="1" xr:uid="{00000000-0005-0000-0000-00008D2C0000}"/>
    <cellStyle name="Currency [0] 664" xfId="690" hidden="1" xr:uid="{00000000-0005-0000-0000-0000D3020000}"/>
    <cellStyle name="Currency [0] 6640" xfId="11392" hidden="1" xr:uid="{00000000-0005-0000-0000-0000A12C0000}"/>
    <cellStyle name="Currency [0] 6641" xfId="11394" hidden="1" xr:uid="{00000000-0005-0000-0000-0000A32C0000}"/>
    <cellStyle name="Currency [0] 6642" xfId="11331" hidden="1" xr:uid="{00000000-0005-0000-0000-0000642C0000}"/>
    <cellStyle name="Currency [0] 6643" xfId="11359" hidden="1" xr:uid="{00000000-0005-0000-0000-0000802C0000}"/>
    <cellStyle name="Currency [0] 6644" xfId="11319" hidden="1" xr:uid="{00000000-0005-0000-0000-0000582C0000}"/>
    <cellStyle name="Currency [0] 6645" xfId="11348" hidden="1" xr:uid="{00000000-0005-0000-0000-0000752C0000}"/>
    <cellStyle name="Currency [0] 6646" xfId="11345" hidden="1" xr:uid="{00000000-0005-0000-0000-0000722C0000}"/>
    <cellStyle name="Currency [0] 6647" xfId="11398" hidden="1" xr:uid="{00000000-0005-0000-0000-0000A72C0000}"/>
    <cellStyle name="Currency [0] 6648" xfId="11226" hidden="1" xr:uid="{00000000-0005-0000-0000-0000FB2B0000}"/>
    <cellStyle name="Currency [0] 6649" xfId="11385" hidden="1" xr:uid="{00000000-0005-0000-0000-00009A2C0000}"/>
    <cellStyle name="Currency [0] 665" xfId="772" hidden="1" xr:uid="{00000000-0005-0000-0000-000025030000}"/>
    <cellStyle name="Currency [0] 6650" xfId="11402" hidden="1" xr:uid="{00000000-0005-0000-0000-0000AB2C0000}"/>
    <cellStyle name="Currency [0] 6651" xfId="11404" hidden="1" xr:uid="{00000000-0005-0000-0000-0000AD2C0000}"/>
    <cellStyle name="Currency [0] 6652" xfId="11285" hidden="1" xr:uid="{00000000-0005-0000-0000-0000362C0000}"/>
    <cellStyle name="Currency [0] 6653" xfId="11321" hidden="1" xr:uid="{00000000-0005-0000-0000-00005A2C0000}"/>
    <cellStyle name="Currency [0] 6654" xfId="11390" hidden="1" xr:uid="{00000000-0005-0000-0000-00009F2C0000}"/>
    <cellStyle name="Currency [0] 6655" xfId="11378" hidden="1" xr:uid="{00000000-0005-0000-0000-0000932C0000}"/>
    <cellStyle name="Currency [0] 6656" xfId="11395" hidden="1" xr:uid="{00000000-0005-0000-0000-0000A42C0000}"/>
    <cellStyle name="Currency [0] 6657" xfId="11406" hidden="1" xr:uid="{00000000-0005-0000-0000-0000AF2C0000}"/>
    <cellStyle name="Currency [0] 6658" xfId="11254" hidden="1" xr:uid="{00000000-0005-0000-0000-0000172C0000}"/>
    <cellStyle name="Currency [0] 6659" xfId="11318" hidden="1" xr:uid="{00000000-0005-0000-0000-0000572C0000}"/>
    <cellStyle name="Currency [0] 666" xfId="782" hidden="1" xr:uid="{00000000-0005-0000-0000-00002F030000}"/>
    <cellStyle name="Currency [0] 6660" xfId="11410" hidden="1" xr:uid="{00000000-0005-0000-0000-0000B32C0000}"/>
    <cellStyle name="Currency [0] 6661" xfId="11412" hidden="1" xr:uid="{00000000-0005-0000-0000-0000B52C0000}"/>
    <cellStyle name="Currency [0] 6662" xfId="11367" hidden="1" xr:uid="{00000000-0005-0000-0000-0000882C0000}"/>
    <cellStyle name="Currency [0] 6663" xfId="11379" hidden="1" xr:uid="{00000000-0005-0000-0000-0000942C0000}"/>
    <cellStyle name="Currency [0] 6664" xfId="11407" hidden="1" xr:uid="{00000000-0005-0000-0000-0000B02C0000}"/>
    <cellStyle name="Currency [0] 6665" xfId="11380" hidden="1" xr:uid="{00000000-0005-0000-0000-0000952C0000}"/>
    <cellStyle name="Currency [0] 6666" xfId="11413" hidden="1" xr:uid="{00000000-0005-0000-0000-0000B62C0000}"/>
    <cellStyle name="Currency [0] 6667" xfId="11415" hidden="1" xr:uid="{00000000-0005-0000-0000-0000B82C0000}"/>
    <cellStyle name="Currency [0] 6668" xfId="11408" hidden="1" xr:uid="{00000000-0005-0000-0000-0000B12C0000}"/>
    <cellStyle name="Currency [0] 6669" xfId="11354" hidden="1" xr:uid="{00000000-0005-0000-0000-00007B2C0000}"/>
    <cellStyle name="Currency [0] 667" xfId="783" hidden="1" xr:uid="{00000000-0005-0000-0000-000030030000}"/>
    <cellStyle name="Currency [0] 6670" xfId="11417" hidden="1" xr:uid="{00000000-0005-0000-0000-0000BA2C0000}"/>
    <cellStyle name="Currency [0] 6671" xfId="11419" hidden="1" xr:uid="{00000000-0005-0000-0000-0000BC2C0000}"/>
    <cellStyle name="Currency [0] 6672" xfId="11479" hidden="1" xr:uid="{00000000-0005-0000-0000-0000F82C0000}"/>
    <cellStyle name="Currency [0] 6673" xfId="11498" hidden="1" xr:uid="{00000000-0005-0000-0000-00000B2D0000}"/>
    <cellStyle name="Currency [0] 6674" xfId="11505" hidden="1" xr:uid="{00000000-0005-0000-0000-0000122D0000}"/>
    <cellStyle name="Currency [0] 6675" xfId="11512" hidden="1" xr:uid="{00000000-0005-0000-0000-0000192D0000}"/>
    <cellStyle name="Currency [0] 6676" xfId="11517" hidden="1" xr:uid="{00000000-0005-0000-0000-00001E2D0000}"/>
    <cellStyle name="Currency [0] 6677" xfId="11496" hidden="1" xr:uid="{00000000-0005-0000-0000-0000092D0000}"/>
    <cellStyle name="Currency [0] 6678" xfId="11507" hidden="1" xr:uid="{00000000-0005-0000-0000-0000142D0000}"/>
    <cellStyle name="Currency [0] 6679" xfId="11521" hidden="1" xr:uid="{00000000-0005-0000-0000-0000222D0000}"/>
    <cellStyle name="Currency [0] 668" xfId="711" hidden="1" xr:uid="{00000000-0005-0000-0000-0000E8020000}"/>
    <cellStyle name="Currency [0] 6680" xfId="11523" hidden="1" xr:uid="{00000000-0005-0000-0000-0000242D0000}"/>
    <cellStyle name="Currency [0] 6681" xfId="11506" hidden="1" xr:uid="{00000000-0005-0000-0000-0000132D0000}"/>
    <cellStyle name="Currency [0] 6682" xfId="11480" hidden="1" xr:uid="{00000000-0005-0000-0000-0000F92C0000}"/>
    <cellStyle name="Currency [0] 6683" xfId="11534" hidden="1" xr:uid="{00000000-0005-0000-0000-00002F2D0000}"/>
    <cellStyle name="Currency [0] 6684" xfId="11543" hidden="1" xr:uid="{00000000-0005-0000-0000-0000382D0000}"/>
    <cellStyle name="Currency [0] 6685" xfId="11554" hidden="1" xr:uid="{00000000-0005-0000-0000-0000432D0000}"/>
    <cellStyle name="Currency [0] 6686" xfId="11560" hidden="1" xr:uid="{00000000-0005-0000-0000-0000492D0000}"/>
    <cellStyle name="Currency [0] 6687" xfId="11532" hidden="1" xr:uid="{00000000-0005-0000-0000-00002D2D0000}"/>
    <cellStyle name="Currency [0] 6688" xfId="11550" hidden="1" xr:uid="{00000000-0005-0000-0000-00003F2D0000}"/>
    <cellStyle name="Currency [0] 6689" xfId="11572" hidden="1" xr:uid="{00000000-0005-0000-0000-0000552D0000}"/>
    <cellStyle name="Currency [0] 669" xfId="762" hidden="1" xr:uid="{00000000-0005-0000-0000-00001B030000}"/>
    <cellStyle name="Currency [0] 6690" xfId="11574" hidden="1" xr:uid="{00000000-0005-0000-0000-0000572D0000}"/>
    <cellStyle name="Currency [0] 6691" xfId="11502" hidden="1" xr:uid="{00000000-0005-0000-0000-00000F2D0000}"/>
    <cellStyle name="Currency [0] 6692" xfId="11486" hidden="1" xr:uid="{00000000-0005-0000-0000-0000FF2C0000}"/>
    <cellStyle name="Currency [0] 6693" xfId="11546" hidden="1" xr:uid="{00000000-0005-0000-0000-00003B2D0000}"/>
    <cellStyle name="Currency [0] 6694" xfId="11491" hidden="1" xr:uid="{00000000-0005-0000-0000-0000042D0000}"/>
    <cellStyle name="Currency [0] 6695" xfId="11535" hidden="1" xr:uid="{00000000-0005-0000-0000-0000302D0000}"/>
    <cellStyle name="Currency [0] 6696" xfId="11579" hidden="1" xr:uid="{00000000-0005-0000-0000-00005C2D0000}"/>
    <cellStyle name="Currency [0] 6697" xfId="11547" hidden="1" xr:uid="{00000000-0005-0000-0000-00003C2D0000}"/>
    <cellStyle name="Currency [0] 6698" xfId="11555" hidden="1" xr:uid="{00000000-0005-0000-0000-0000442D0000}"/>
    <cellStyle name="Currency [0] 6699" xfId="11591" hidden="1" xr:uid="{00000000-0005-0000-0000-0000682D0000}"/>
    <cellStyle name="Currency [0] 67" xfId="101" hidden="1" xr:uid="{00000000-0005-0000-0000-000086000000}"/>
    <cellStyle name="Currency [0] 670" xfId="742" hidden="1" xr:uid="{00000000-0005-0000-0000-000007030000}"/>
    <cellStyle name="Currency [0] 6700" xfId="11593" hidden="1" xr:uid="{00000000-0005-0000-0000-00006A2D0000}"/>
    <cellStyle name="Currency [0] 6701" xfId="11549" hidden="1" xr:uid="{00000000-0005-0000-0000-00003E2D0000}"/>
    <cellStyle name="Currency [0] 6702" xfId="11562" hidden="1" xr:uid="{00000000-0005-0000-0000-00004B2D0000}"/>
    <cellStyle name="Currency [0] 6703" xfId="11567" hidden="1" xr:uid="{00000000-0005-0000-0000-0000502D0000}"/>
    <cellStyle name="Currency [0] 6704" xfId="11561" hidden="1" xr:uid="{00000000-0005-0000-0000-00004A2D0000}"/>
    <cellStyle name="Currency [0] 6705" xfId="11609" hidden="1" xr:uid="{00000000-0005-0000-0000-00007A2D0000}"/>
    <cellStyle name="Currency [0] 6706" xfId="11617" hidden="1" xr:uid="{00000000-0005-0000-0000-0000822D0000}"/>
    <cellStyle name="Currency [0] 6707" xfId="11545" hidden="1" xr:uid="{00000000-0005-0000-0000-00003A2D0000}"/>
    <cellStyle name="Currency [0] 6708" xfId="11603" hidden="1" xr:uid="{00000000-0005-0000-0000-0000742D0000}"/>
    <cellStyle name="Currency [0] 6709" xfId="11626" hidden="1" xr:uid="{00000000-0005-0000-0000-00008B2D0000}"/>
    <cellStyle name="Currency [0] 671" xfId="754" hidden="1" xr:uid="{00000000-0005-0000-0000-000013030000}"/>
    <cellStyle name="Currency [0] 6710" xfId="11628" hidden="1" xr:uid="{00000000-0005-0000-0000-00008D2D0000}"/>
    <cellStyle name="Currency [0] 6711" xfId="11528" hidden="1" xr:uid="{00000000-0005-0000-0000-0000292D0000}"/>
    <cellStyle name="Currency [0] 6712" xfId="11538" hidden="1" xr:uid="{00000000-0005-0000-0000-0000332D0000}"/>
    <cellStyle name="Currency [0] 6713" xfId="11600" hidden="1" xr:uid="{00000000-0005-0000-0000-0000712D0000}"/>
    <cellStyle name="Currency [0] 6714" xfId="11565" hidden="1" xr:uid="{00000000-0005-0000-0000-00004E2D0000}"/>
    <cellStyle name="Currency [0] 6715" xfId="11510" hidden="1" xr:uid="{00000000-0005-0000-0000-0000172D0000}"/>
    <cellStyle name="Currency [0] 6716" xfId="11636" hidden="1" xr:uid="{00000000-0005-0000-0000-0000952D0000}"/>
    <cellStyle name="Currency [0] 6717" xfId="11601" hidden="1" xr:uid="{00000000-0005-0000-0000-0000722D0000}"/>
    <cellStyle name="Currency [0] 6718" xfId="11612" hidden="1" xr:uid="{00000000-0005-0000-0000-00007D2D0000}"/>
    <cellStyle name="Currency [0] 6719" xfId="11644" hidden="1" xr:uid="{00000000-0005-0000-0000-00009D2D0000}"/>
    <cellStyle name="Currency [0] 672" xfId="752" hidden="1" xr:uid="{00000000-0005-0000-0000-000011030000}"/>
    <cellStyle name="Currency [0] 6720" xfId="11646" hidden="1" xr:uid="{00000000-0005-0000-0000-00009F2D0000}"/>
    <cellStyle name="Currency [0] 6721" xfId="11598" hidden="1" xr:uid="{00000000-0005-0000-0000-00006F2D0000}"/>
    <cellStyle name="Currency [0] 6722" xfId="11597" hidden="1" xr:uid="{00000000-0005-0000-0000-00006E2D0000}"/>
    <cellStyle name="Currency [0] 6723" xfId="11587" hidden="1" xr:uid="{00000000-0005-0000-0000-0000642D0000}"/>
    <cellStyle name="Currency [0] 6724" xfId="11583" hidden="1" xr:uid="{00000000-0005-0000-0000-0000602D0000}"/>
    <cellStyle name="Currency [0] 6725" xfId="11585" hidden="1" xr:uid="{00000000-0005-0000-0000-0000622D0000}"/>
    <cellStyle name="Currency [0] 6726" xfId="11653" hidden="1" xr:uid="{00000000-0005-0000-0000-0000A62D0000}"/>
    <cellStyle name="Currency [0] 6727" xfId="11488" hidden="1" xr:uid="{00000000-0005-0000-0000-0000012D0000}"/>
    <cellStyle name="Currency [0] 6728" xfId="11631" hidden="1" xr:uid="{00000000-0005-0000-0000-0000902D0000}"/>
    <cellStyle name="Currency [0] 6729" xfId="11659" hidden="1" xr:uid="{00000000-0005-0000-0000-0000AC2D0000}"/>
    <cellStyle name="Currency [0] 673" xfId="785" hidden="1" xr:uid="{00000000-0005-0000-0000-000032030000}"/>
    <cellStyle name="Currency [0] 6730" xfId="11661" hidden="1" xr:uid="{00000000-0005-0000-0000-0000AE2D0000}"/>
    <cellStyle name="Currency [0] 6731" xfId="11536" hidden="1" xr:uid="{00000000-0005-0000-0000-0000312D0000}"/>
    <cellStyle name="Currency [0] 6732" xfId="11610" hidden="1" xr:uid="{00000000-0005-0000-0000-00007B2D0000}"/>
    <cellStyle name="Currency [0] 6733" xfId="11566" hidden="1" xr:uid="{00000000-0005-0000-0000-00004F2D0000}"/>
    <cellStyle name="Currency [0] 6734" xfId="11602" hidden="1" xr:uid="{00000000-0005-0000-0000-0000732D0000}"/>
    <cellStyle name="Currency [0] 6735" xfId="11606" hidden="1" xr:uid="{00000000-0005-0000-0000-0000772D0000}"/>
    <cellStyle name="Currency [0] 6736" xfId="11667" hidden="1" xr:uid="{00000000-0005-0000-0000-0000B42D0000}"/>
    <cellStyle name="Currency [0] 6737" xfId="11483" hidden="1" xr:uid="{00000000-0005-0000-0000-0000FC2C0000}"/>
    <cellStyle name="Currency [0] 6738" xfId="11649" hidden="1" xr:uid="{00000000-0005-0000-0000-0000A22D0000}"/>
    <cellStyle name="Currency [0] 6739" xfId="11672" hidden="1" xr:uid="{00000000-0005-0000-0000-0000B92D0000}"/>
    <cellStyle name="Currency [0] 674" xfId="729" hidden="1" xr:uid="{00000000-0005-0000-0000-0000FA020000}"/>
    <cellStyle name="Currency [0] 6740" xfId="11674" hidden="1" xr:uid="{00000000-0005-0000-0000-0000BB2D0000}"/>
    <cellStyle name="Currency [0] 6741" xfId="11530" hidden="1" xr:uid="{00000000-0005-0000-0000-00002B2D0000}"/>
    <cellStyle name="Currency [0] 6742" xfId="11629" hidden="1" xr:uid="{00000000-0005-0000-0000-00008E2D0000}"/>
    <cellStyle name="Currency [0] 6743" xfId="11596" hidden="1" xr:uid="{00000000-0005-0000-0000-00006D2D0000}"/>
    <cellStyle name="Currency [0] 6744" xfId="11614" hidden="1" xr:uid="{00000000-0005-0000-0000-00007F2D0000}"/>
    <cellStyle name="Currency [0] 6745" xfId="11611" hidden="1" xr:uid="{00000000-0005-0000-0000-00007C2D0000}"/>
    <cellStyle name="Currency [0] 6746" xfId="11678" hidden="1" xr:uid="{00000000-0005-0000-0000-0000BF2D0000}"/>
    <cellStyle name="Currency [0] 6747" xfId="11563" hidden="1" xr:uid="{00000000-0005-0000-0000-00004C2D0000}"/>
    <cellStyle name="Currency [0] 6748" xfId="11663" hidden="1" xr:uid="{00000000-0005-0000-0000-0000B02D0000}"/>
    <cellStyle name="Currency [0] 6749" xfId="11685" hidden="1" xr:uid="{00000000-0005-0000-0000-0000C62D0000}"/>
    <cellStyle name="Currency [0] 675" xfId="779" hidden="1" xr:uid="{00000000-0005-0000-0000-00002C030000}"/>
    <cellStyle name="Currency [0] 6750" xfId="11687" hidden="1" xr:uid="{00000000-0005-0000-0000-0000C82D0000}"/>
    <cellStyle name="Currency [0] 6751" xfId="11615" hidden="1" xr:uid="{00000000-0005-0000-0000-0000802D0000}"/>
    <cellStyle name="Currency [0] 6752" xfId="11647" hidden="1" xr:uid="{00000000-0005-0000-0000-0000A02D0000}"/>
    <cellStyle name="Currency [0] 6753" xfId="11499" hidden="1" xr:uid="{00000000-0005-0000-0000-00000C2D0000}"/>
    <cellStyle name="Currency [0] 6754" xfId="11633" hidden="1" xr:uid="{00000000-0005-0000-0000-0000922D0000}"/>
    <cellStyle name="Currency [0] 6755" xfId="11630" hidden="1" xr:uid="{00000000-0005-0000-0000-00008F2D0000}"/>
    <cellStyle name="Currency [0] 6756" xfId="11691" hidden="1" xr:uid="{00000000-0005-0000-0000-0000CC2D0000}"/>
    <cellStyle name="Currency [0] 6757" xfId="11526" hidden="1" xr:uid="{00000000-0005-0000-0000-0000272D0000}"/>
    <cellStyle name="Currency [0] 6758" xfId="11675" hidden="1" xr:uid="{00000000-0005-0000-0000-0000BC2D0000}"/>
    <cellStyle name="Currency [0] 6759" xfId="11695" hidden="1" xr:uid="{00000000-0005-0000-0000-0000D02D0000}"/>
    <cellStyle name="Currency [0] 676" xfId="789" hidden="1" xr:uid="{00000000-0005-0000-0000-000036030000}"/>
    <cellStyle name="Currency [0] 6760" xfId="11697" hidden="1" xr:uid="{00000000-0005-0000-0000-0000D22D0000}"/>
    <cellStyle name="Currency [0] 6761" xfId="11634" hidden="1" xr:uid="{00000000-0005-0000-0000-0000932D0000}"/>
    <cellStyle name="Currency [0] 6762" xfId="11662" hidden="1" xr:uid="{00000000-0005-0000-0000-0000AF2D0000}"/>
    <cellStyle name="Currency [0] 6763" xfId="11622" hidden="1" xr:uid="{00000000-0005-0000-0000-0000872D0000}"/>
    <cellStyle name="Currency [0] 6764" xfId="11651" hidden="1" xr:uid="{00000000-0005-0000-0000-0000A42D0000}"/>
    <cellStyle name="Currency [0] 6765" xfId="11648" hidden="1" xr:uid="{00000000-0005-0000-0000-0000A12D0000}"/>
    <cellStyle name="Currency [0] 6766" xfId="11701" hidden="1" xr:uid="{00000000-0005-0000-0000-0000D62D0000}"/>
    <cellStyle name="Currency [0] 6767" xfId="11529" hidden="1" xr:uid="{00000000-0005-0000-0000-00002A2D0000}"/>
    <cellStyle name="Currency [0] 6768" xfId="11688" hidden="1" xr:uid="{00000000-0005-0000-0000-0000C92D0000}"/>
    <cellStyle name="Currency [0] 6769" xfId="11705" hidden="1" xr:uid="{00000000-0005-0000-0000-0000DA2D0000}"/>
    <cellStyle name="Currency [0] 677" xfId="790" hidden="1" xr:uid="{00000000-0005-0000-0000-000037030000}"/>
    <cellStyle name="Currency [0] 6770" xfId="11707" hidden="1" xr:uid="{00000000-0005-0000-0000-0000DC2D0000}"/>
    <cellStyle name="Currency [0] 6771" xfId="11588" hidden="1" xr:uid="{00000000-0005-0000-0000-0000652D0000}"/>
    <cellStyle name="Currency [0] 6772" xfId="11624" hidden="1" xr:uid="{00000000-0005-0000-0000-0000892D0000}"/>
    <cellStyle name="Currency [0] 6773" xfId="11693" hidden="1" xr:uid="{00000000-0005-0000-0000-0000CE2D0000}"/>
    <cellStyle name="Currency [0] 6774" xfId="11681" hidden="1" xr:uid="{00000000-0005-0000-0000-0000C22D0000}"/>
    <cellStyle name="Currency [0] 6775" xfId="11698" hidden="1" xr:uid="{00000000-0005-0000-0000-0000D32D0000}"/>
    <cellStyle name="Currency [0] 6776" xfId="11709" hidden="1" xr:uid="{00000000-0005-0000-0000-0000DE2D0000}"/>
    <cellStyle name="Currency [0] 6777" xfId="11557" hidden="1" xr:uid="{00000000-0005-0000-0000-0000462D0000}"/>
    <cellStyle name="Currency [0] 6778" xfId="11621" hidden="1" xr:uid="{00000000-0005-0000-0000-0000862D0000}"/>
    <cellStyle name="Currency [0] 6779" xfId="11713" hidden="1" xr:uid="{00000000-0005-0000-0000-0000E22D0000}"/>
    <cellStyle name="Currency [0] 678" xfId="755" hidden="1" xr:uid="{00000000-0005-0000-0000-000014030000}"/>
    <cellStyle name="Currency [0] 6780" xfId="11715" hidden="1" xr:uid="{00000000-0005-0000-0000-0000E42D0000}"/>
    <cellStyle name="Currency [0] 6781" xfId="11670" hidden="1" xr:uid="{00000000-0005-0000-0000-0000B72D0000}"/>
    <cellStyle name="Currency [0] 6782" xfId="11682" hidden="1" xr:uid="{00000000-0005-0000-0000-0000C32D0000}"/>
    <cellStyle name="Currency [0] 6783" xfId="11710" hidden="1" xr:uid="{00000000-0005-0000-0000-0000DF2D0000}"/>
    <cellStyle name="Currency [0] 6784" xfId="11683" hidden="1" xr:uid="{00000000-0005-0000-0000-0000C42D0000}"/>
    <cellStyle name="Currency [0] 6785" xfId="11716" hidden="1" xr:uid="{00000000-0005-0000-0000-0000E52D0000}"/>
    <cellStyle name="Currency [0] 6786" xfId="11718" hidden="1" xr:uid="{00000000-0005-0000-0000-0000E72D0000}"/>
    <cellStyle name="Currency [0] 6787" xfId="11711" hidden="1" xr:uid="{00000000-0005-0000-0000-0000E02D0000}"/>
    <cellStyle name="Currency [0] 6788" xfId="11657" hidden="1" xr:uid="{00000000-0005-0000-0000-0000AA2D0000}"/>
    <cellStyle name="Currency [0] 6789" xfId="11721" hidden="1" xr:uid="{00000000-0005-0000-0000-0000EA2D0000}"/>
    <cellStyle name="Currency [0] 679" xfId="770" hidden="1" xr:uid="{00000000-0005-0000-0000-000023030000}"/>
    <cellStyle name="Currency [0] 6790" xfId="11723" hidden="1" xr:uid="{00000000-0005-0000-0000-0000EC2D0000}"/>
    <cellStyle name="Currency [0] 6791" xfId="11440" hidden="1" xr:uid="{00000000-0005-0000-0000-0000D12C0000}"/>
    <cellStyle name="Currency [0] 6792" xfId="11462" hidden="1" xr:uid="{00000000-0005-0000-0000-0000E72C0000}"/>
    <cellStyle name="Currency [0] 6793" xfId="11727" hidden="1" xr:uid="{00000000-0005-0000-0000-0000F02D0000}"/>
    <cellStyle name="Currency [0] 6794" xfId="11734" hidden="1" xr:uid="{00000000-0005-0000-0000-0000F72D0000}"/>
    <cellStyle name="Currency [0] 6795" xfId="11736" hidden="1" xr:uid="{00000000-0005-0000-0000-0000F92D0000}"/>
    <cellStyle name="Currency [0] 6796" xfId="11427" hidden="1" xr:uid="{00000000-0005-0000-0000-0000C42C0000}"/>
    <cellStyle name="Currency [0] 6797" xfId="11730" hidden="1" xr:uid="{00000000-0005-0000-0000-0000F32D0000}"/>
    <cellStyle name="Currency [0] 6798" xfId="11739" hidden="1" xr:uid="{00000000-0005-0000-0000-0000FC2D0000}"/>
    <cellStyle name="Currency [0] 6799" xfId="11741" hidden="1" xr:uid="{00000000-0005-0000-0000-0000FE2D0000}"/>
    <cellStyle name="Currency [0] 68" xfId="143" hidden="1" xr:uid="{00000000-0005-0000-0000-0000B0000000}"/>
    <cellStyle name="Currency [0] 680" xfId="697" hidden="1" xr:uid="{00000000-0005-0000-0000-0000DA020000}"/>
    <cellStyle name="Currency [0] 6800" xfId="11729" hidden="1" xr:uid="{00000000-0005-0000-0000-0000F22D0000}"/>
    <cellStyle name="Currency [0] 6801" xfId="11439" hidden="1" xr:uid="{00000000-0005-0000-0000-0000D02C0000}"/>
    <cellStyle name="Currency [0] 6802" xfId="11752" hidden="1" xr:uid="{00000000-0005-0000-0000-0000092E0000}"/>
    <cellStyle name="Currency [0] 6803" xfId="11761" hidden="1" xr:uid="{00000000-0005-0000-0000-0000122E0000}"/>
    <cellStyle name="Currency [0] 6804" xfId="11772" hidden="1" xr:uid="{00000000-0005-0000-0000-00001D2E0000}"/>
    <cellStyle name="Currency [0] 6805" xfId="11778" hidden="1" xr:uid="{00000000-0005-0000-0000-0000232E0000}"/>
    <cellStyle name="Currency [0] 6806" xfId="11750" hidden="1" xr:uid="{00000000-0005-0000-0000-0000072E0000}"/>
    <cellStyle name="Currency [0] 6807" xfId="11768" hidden="1" xr:uid="{00000000-0005-0000-0000-0000192E0000}"/>
    <cellStyle name="Currency [0] 6808" xfId="11790" hidden="1" xr:uid="{00000000-0005-0000-0000-00002F2E0000}"/>
    <cellStyle name="Currency [0] 6809" xfId="11792" hidden="1" xr:uid="{00000000-0005-0000-0000-0000312E0000}"/>
    <cellStyle name="Currency [0] 681" xfId="765" hidden="1" xr:uid="{00000000-0005-0000-0000-00001E030000}"/>
    <cellStyle name="Currency [0] 6810" xfId="11724" hidden="1" xr:uid="{00000000-0005-0000-0000-0000ED2D0000}"/>
    <cellStyle name="Currency [0] 6811" xfId="11435" hidden="1" xr:uid="{00000000-0005-0000-0000-0000CC2C0000}"/>
    <cellStyle name="Currency [0] 6812" xfId="11764" hidden="1" xr:uid="{00000000-0005-0000-0000-0000152E0000}"/>
    <cellStyle name="Currency [0] 6813" xfId="11431" hidden="1" xr:uid="{00000000-0005-0000-0000-0000C82C0000}"/>
    <cellStyle name="Currency [0] 6814" xfId="11753" hidden="1" xr:uid="{00000000-0005-0000-0000-00000A2E0000}"/>
    <cellStyle name="Currency [0] 6815" xfId="11797" hidden="1" xr:uid="{00000000-0005-0000-0000-0000362E0000}"/>
    <cellStyle name="Currency [0] 6816" xfId="11765" hidden="1" xr:uid="{00000000-0005-0000-0000-0000162E0000}"/>
    <cellStyle name="Currency [0] 6817" xfId="11773" hidden="1" xr:uid="{00000000-0005-0000-0000-00001E2E0000}"/>
    <cellStyle name="Currency [0] 6818" xfId="11809" hidden="1" xr:uid="{00000000-0005-0000-0000-0000422E0000}"/>
    <cellStyle name="Currency [0] 6819" xfId="11811" hidden="1" xr:uid="{00000000-0005-0000-0000-0000442E0000}"/>
    <cellStyle name="Currency [0] 682" xfId="763" hidden="1" xr:uid="{00000000-0005-0000-0000-00001C030000}"/>
    <cellStyle name="Currency [0] 6820" xfId="11767" hidden="1" xr:uid="{00000000-0005-0000-0000-0000182E0000}"/>
    <cellStyle name="Currency [0] 6821" xfId="11780" hidden="1" xr:uid="{00000000-0005-0000-0000-0000252E0000}"/>
    <cellStyle name="Currency [0] 6822" xfId="11785" hidden="1" xr:uid="{00000000-0005-0000-0000-00002A2E0000}"/>
    <cellStyle name="Currency [0] 6823" xfId="11779" hidden="1" xr:uid="{00000000-0005-0000-0000-0000242E0000}"/>
    <cellStyle name="Currency [0] 6824" xfId="11827" hidden="1" xr:uid="{00000000-0005-0000-0000-0000542E0000}"/>
    <cellStyle name="Currency [0] 6825" xfId="11835" hidden="1" xr:uid="{00000000-0005-0000-0000-00005C2E0000}"/>
    <cellStyle name="Currency [0] 6826" xfId="11763" hidden="1" xr:uid="{00000000-0005-0000-0000-0000142E0000}"/>
    <cellStyle name="Currency [0] 6827" xfId="11821" hidden="1" xr:uid="{00000000-0005-0000-0000-00004E2E0000}"/>
    <cellStyle name="Currency [0] 6828" xfId="11844" hidden="1" xr:uid="{00000000-0005-0000-0000-0000652E0000}"/>
    <cellStyle name="Currency [0] 6829" xfId="11846" hidden="1" xr:uid="{00000000-0005-0000-0000-0000672E0000}"/>
    <cellStyle name="Currency [0] 683" xfId="792" hidden="1" xr:uid="{00000000-0005-0000-0000-000039030000}"/>
    <cellStyle name="Currency [0] 6830" xfId="11746" hidden="1" xr:uid="{00000000-0005-0000-0000-0000032E0000}"/>
    <cellStyle name="Currency [0] 6831" xfId="11756" hidden="1" xr:uid="{00000000-0005-0000-0000-00000D2E0000}"/>
    <cellStyle name="Currency [0] 6832" xfId="11818" hidden="1" xr:uid="{00000000-0005-0000-0000-00004B2E0000}"/>
    <cellStyle name="Currency [0] 6833" xfId="11783" hidden="1" xr:uid="{00000000-0005-0000-0000-0000282E0000}"/>
    <cellStyle name="Currency [0] 6834" xfId="11732" hidden="1" xr:uid="{00000000-0005-0000-0000-0000F52D0000}"/>
    <cellStyle name="Currency [0] 6835" xfId="11854" hidden="1" xr:uid="{00000000-0005-0000-0000-00006F2E0000}"/>
    <cellStyle name="Currency [0] 6836" xfId="11819" hidden="1" xr:uid="{00000000-0005-0000-0000-00004C2E0000}"/>
    <cellStyle name="Currency [0] 6837" xfId="11830" hidden="1" xr:uid="{00000000-0005-0000-0000-0000572E0000}"/>
    <cellStyle name="Currency [0] 6838" xfId="11862" hidden="1" xr:uid="{00000000-0005-0000-0000-0000772E0000}"/>
    <cellStyle name="Currency [0] 6839" xfId="11864" hidden="1" xr:uid="{00000000-0005-0000-0000-0000792E0000}"/>
    <cellStyle name="Currency [0] 684" xfId="708" hidden="1" xr:uid="{00000000-0005-0000-0000-0000E5020000}"/>
    <cellStyle name="Currency [0] 6840" xfId="11816" hidden="1" xr:uid="{00000000-0005-0000-0000-0000492E0000}"/>
    <cellStyle name="Currency [0] 6841" xfId="11815" hidden="1" xr:uid="{00000000-0005-0000-0000-0000482E0000}"/>
    <cellStyle name="Currency [0] 6842" xfId="11805" hidden="1" xr:uid="{00000000-0005-0000-0000-00003E2E0000}"/>
    <cellStyle name="Currency [0] 6843" xfId="11801" hidden="1" xr:uid="{00000000-0005-0000-0000-00003A2E0000}"/>
    <cellStyle name="Currency [0] 6844" xfId="11803" hidden="1" xr:uid="{00000000-0005-0000-0000-00003C2E0000}"/>
    <cellStyle name="Currency [0] 6845" xfId="11871" hidden="1" xr:uid="{00000000-0005-0000-0000-0000802E0000}"/>
    <cellStyle name="Currency [0] 6846" xfId="11433" hidden="1" xr:uid="{00000000-0005-0000-0000-0000CA2C0000}"/>
    <cellStyle name="Currency [0] 6847" xfId="11849" hidden="1" xr:uid="{00000000-0005-0000-0000-00006A2E0000}"/>
    <cellStyle name="Currency [0] 6848" xfId="11877" hidden="1" xr:uid="{00000000-0005-0000-0000-0000862E0000}"/>
    <cellStyle name="Currency [0] 6849" xfId="11879" hidden="1" xr:uid="{00000000-0005-0000-0000-0000882E0000}"/>
    <cellStyle name="Currency [0] 685" xfId="784" hidden="1" xr:uid="{00000000-0005-0000-0000-000031030000}"/>
    <cellStyle name="Currency [0] 6850" xfId="11754" hidden="1" xr:uid="{00000000-0005-0000-0000-00000B2E0000}"/>
    <cellStyle name="Currency [0] 6851" xfId="11828" hidden="1" xr:uid="{00000000-0005-0000-0000-0000552E0000}"/>
    <cellStyle name="Currency [0] 6852" xfId="11784" hidden="1" xr:uid="{00000000-0005-0000-0000-0000292E0000}"/>
    <cellStyle name="Currency [0] 6853" xfId="11820" hidden="1" xr:uid="{00000000-0005-0000-0000-00004D2E0000}"/>
    <cellStyle name="Currency [0] 6854" xfId="11824" hidden="1" xr:uid="{00000000-0005-0000-0000-0000512E0000}"/>
    <cellStyle name="Currency [0] 6855" xfId="11885" hidden="1" xr:uid="{00000000-0005-0000-0000-00008E2E0000}"/>
    <cellStyle name="Currency [0] 6856" xfId="11468" hidden="1" xr:uid="{00000000-0005-0000-0000-0000ED2C0000}"/>
    <cellStyle name="Currency [0] 6857" xfId="11867" hidden="1" xr:uid="{00000000-0005-0000-0000-00007C2E0000}"/>
    <cellStyle name="Currency [0] 6858" xfId="11890" hidden="1" xr:uid="{00000000-0005-0000-0000-0000932E0000}"/>
    <cellStyle name="Currency [0] 6859" xfId="11892" hidden="1" xr:uid="{00000000-0005-0000-0000-0000952E0000}"/>
    <cellStyle name="Currency [0] 686" xfId="794" hidden="1" xr:uid="{00000000-0005-0000-0000-00003B030000}"/>
    <cellStyle name="Currency [0] 6860" xfId="11748" hidden="1" xr:uid="{00000000-0005-0000-0000-0000052E0000}"/>
    <cellStyle name="Currency [0] 6861" xfId="11847" hidden="1" xr:uid="{00000000-0005-0000-0000-0000682E0000}"/>
    <cellStyle name="Currency [0] 6862" xfId="11814" hidden="1" xr:uid="{00000000-0005-0000-0000-0000472E0000}"/>
    <cellStyle name="Currency [0] 6863" xfId="11832" hidden="1" xr:uid="{00000000-0005-0000-0000-0000592E0000}"/>
    <cellStyle name="Currency [0] 6864" xfId="11829" hidden="1" xr:uid="{00000000-0005-0000-0000-0000562E0000}"/>
    <cellStyle name="Currency [0] 6865" xfId="11896" hidden="1" xr:uid="{00000000-0005-0000-0000-0000992E0000}"/>
    <cellStyle name="Currency [0] 6866" xfId="11781" hidden="1" xr:uid="{00000000-0005-0000-0000-0000262E0000}"/>
    <cellStyle name="Currency [0] 6867" xfId="11881" hidden="1" xr:uid="{00000000-0005-0000-0000-00008A2E0000}"/>
    <cellStyle name="Currency [0] 6868" xfId="11903" hidden="1" xr:uid="{00000000-0005-0000-0000-0000A02E0000}"/>
    <cellStyle name="Currency [0] 6869" xfId="11905" hidden="1" xr:uid="{00000000-0005-0000-0000-0000A22E0000}"/>
    <cellStyle name="Currency [0] 687" xfId="795" hidden="1" xr:uid="{00000000-0005-0000-0000-00003C030000}"/>
    <cellStyle name="Currency [0] 6870" xfId="11833" hidden="1" xr:uid="{00000000-0005-0000-0000-00005A2E0000}"/>
    <cellStyle name="Currency [0] 6871" xfId="11865" hidden="1" xr:uid="{00000000-0005-0000-0000-00007A2E0000}"/>
    <cellStyle name="Currency [0] 6872" xfId="11513" hidden="1" xr:uid="{00000000-0005-0000-0000-00001A2D0000}"/>
    <cellStyle name="Currency [0] 6873" xfId="11851" hidden="1" xr:uid="{00000000-0005-0000-0000-00006C2E0000}"/>
    <cellStyle name="Currency [0] 6874" xfId="11848" hidden="1" xr:uid="{00000000-0005-0000-0000-0000692E0000}"/>
    <cellStyle name="Currency [0] 6875" xfId="11909" hidden="1" xr:uid="{00000000-0005-0000-0000-0000A62E0000}"/>
    <cellStyle name="Currency [0] 6876" xfId="11744" hidden="1" xr:uid="{00000000-0005-0000-0000-0000012E0000}"/>
    <cellStyle name="Currency [0] 6877" xfId="11893" hidden="1" xr:uid="{00000000-0005-0000-0000-0000962E0000}"/>
    <cellStyle name="Currency [0] 6878" xfId="11913" hidden="1" xr:uid="{00000000-0005-0000-0000-0000AA2E0000}"/>
    <cellStyle name="Currency [0] 6879" xfId="11915" hidden="1" xr:uid="{00000000-0005-0000-0000-0000AC2E0000}"/>
    <cellStyle name="Currency [0] 688" xfId="766" hidden="1" xr:uid="{00000000-0005-0000-0000-00001F030000}"/>
    <cellStyle name="Currency [0] 6880" xfId="11852" hidden="1" xr:uid="{00000000-0005-0000-0000-00006D2E0000}"/>
    <cellStyle name="Currency [0] 6881" xfId="11880" hidden="1" xr:uid="{00000000-0005-0000-0000-0000892E0000}"/>
    <cellStyle name="Currency [0] 6882" xfId="11840" hidden="1" xr:uid="{00000000-0005-0000-0000-0000612E0000}"/>
    <cellStyle name="Currency [0] 6883" xfId="11869" hidden="1" xr:uid="{00000000-0005-0000-0000-00007E2E0000}"/>
    <cellStyle name="Currency [0] 6884" xfId="11866" hidden="1" xr:uid="{00000000-0005-0000-0000-00007B2E0000}"/>
    <cellStyle name="Currency [0] 6885" xfId="11919" hidden="1" xr:uid="{00000000-0005-0000-0000-0000B02E0000}"/>
    <cellStyle name="Currency [0] 6886" xfId="11747" hidden="1" xr:uid="{00000000-0005-0000-0000-0000042E0000}"/>
    <cellStyle name="Currency [0] 6887" xfId="11906" hidden="1" xr:uid="{00000000-0005-0000-0000-0000A32E0000}"/>
    <cellStyle name="Currency [0] 6888" xfId="11923" hidden="1" xr:uid="{00000000-0005-0000-0000-0000B42E0000}"/>
    <cellStyle name="Currency [0] 6889" xfId="11925" hidden="1" xr:uid="{00000000-0005-0000-0000-0000B62E0000}"/>
    <cellStyle name="Currency [0] 689" xfId="778" hidden="1" xr:uid="{00000000-0005-0000-0000-00002B030000}"/>
    <cellStyle name="Currency [0] 6890" xfId="11806" hidden="1" xr:uid="{00000000-0005-0000-0000-00003F2E0000}"/>
    <cellStyle name="Currency [0] 6891" xfId="11842" hidden="1" xr:uid="{00000000-0005-0000-0000-0000632E0000}"/>
    <cellStyle name="Currency [0] 6892" xfId="11911" hidden="1" xr:uid="{00000000-0005-0000-0000-0000A82E0000}"/>
    <cellStyle name="Currency [0] 6893" xfId="11899" hidden="1" xr:uid="{00000000-0005-0000-0000-00009C2E0000}"/>
    <cellStyle name="Currency [0] 6894" xfId="11916" hidden="1" xr:uid="{00000000-0005-0000-0000-0000AD2E0000}"/>
    <cellStyle name="Currency [0] 6895" xfId="11927" hidden="1" xr:uid="{00000000-0005-0000-0000-0000B82E0000}"/>
    <cellStyle name="Currency [0] 6896" xfId="11775" hidden="1" xr:uid="{00000000-0005-0000-0000-0000202E0000}"/>
    <cellStyle name="Currency [0] 6897" xfId="11839" hidden="1" xr:uid="{00000000-0005-0000-0000-0000602E0000}"/>
    <cellStyle name="Currency [0] 6898" xfId="11931" hidden="1" xr:uid="{00000000-0005-0000-0000-0000BC2E0000}"/>
    <cellStyle name="Currency [0] 6899" xfId="11933" hidden="1" xr:uid="{00000000-0005-0000-0000-0000BE2E0000}"/>
    <cellStyle name="Currency [0] 69" xfId="153" hidden="1" xr:uid="{00000000-0005-0000-0000-0000BA000000}"/>
    <cellStyle name="Currency [0] 690" xfId="758" hidden="1" xr:uid="{00000000-0005-0000-0000-000017030000}"/>
    <cellStyle name="Currency [0] 6900" xfId="11888" hidden="1" xr:uid="{00000000-0005-0000-0000-0000912E0000}"/>
    <cellStyle name="Currency [0] 6901" xfId="11900" hidden="1" xr:uid="{00000000-0005-0000-0000-00009D2E0000}"/>
    <cellStyle name="Currency [0] 6902" xfId="11928" hidden="1" xr:uid="{00000000-0005-0000-0000-0000B92E0000}"/>
    <cellStyle name="Currency [0] 6903" xfId="11901" hidden="1" xr:uid="{00000000-0005-0000-0000-00009E2E0000}"/>
    <cellStyle name="Currency [0] 6904" xfId="11934" hidden="1" xr:uid="{00000000-0005-0000-0000-0000BF2E0000}"/>
    <cellStyle name="Currency [0] 6905" xfId="11936" hidden="1" xr:uid="{00000000-0005-0000-0000-0000C12E0000}"/>
    <cellStyle name="Currency [0] 6906" xfId="11929" hidden="1" xr:uid="{00000000-0005-0000-0000-0000BA2E0000}"/>
    <cellStyle name="Currency [0] 6907" xfId="11875" hidden="1" xr:uid="{00000000-0005-0000-0000-0000842E0000}"/>
    <cellStyle name="Currency [0] 6908" xfId="11938" hidden="1" xr:uid="{00000000-0005-0000-0000-0000C32E0000}"/>
    <cellStyle name="Currency [0] 6909" xfId="11940" hidden="1" xr:uid="{00000000-0005-0000-0000-0000C52E0000}"/>
    <cellStyle name="Currency [0] 691" xfId="773" hidden="1" xr:uid="{00000000-0005-0000-0000-000026030000}"/>
    <cellStyle name="Currency [0] 6910" xfId="11452" hidden="1" xr:uid="{00000000-0005-0000-0000-0000DD2C0000}"/>
    <cellStyle name="Currency [0] 6911" xfId="11430" hidden="1" xr:uid="{00000000-0005-0000-0000-0000C72C0000}"/>
    <cellStyle name="Currency [0] 6912" xfId="11946" hidden="1" xr:uid="{00000000-0005-0000-0000-0000CB2E0000}"/>
    <cellStyle name="Currency [0] 6913" xfId="11952" hidden="1" xr:uid="{00000000-0005-0000-0000-0000D12E0000}"/>
    <cellStyle name="Currency [0] 6914" xfId="11954" hidden="1" xr:uid="{00000000-0005-0000-0000-0000D32E0000}"/>
    <cellStyle name="Currency [0] 6915" xfId="11447" hidden="1" xr:uid="{00000000-0005-0000-0000-0000D82C0000}"/>
    <cellStyle name="Currency [0] 6916" xfId="11948" hidden="1" xr:uid="{00000000-0005-0000-0000-0000CD2E0000}"/>
    <cellStyle name="Currency [0] 6917" xfId="11956" hidden="1" xr:uid="{00000000-0005-0000-0000-0000D52E0000}"/>
    <cellStyle name="Currency [0] 6918" xfId="11958" hidden="1" xr:uid="{00000000-0005-0000-0000-0000D72E0000}"/>
    <cellStyle name="Currency [0] 6919" xfId="11947" hidden="1" xr:uid="{00000000-0005-0000-0000-0000CC2E0000}"/>
    <cellStyle name="Currency [0] 692" xfId="771" hidden="1" xr:uid="{00000000-0005-0000-0000-000024030000}"/>
    <cellStyle name="Currency [0] 6920" xfId="11453" hidden="1" xr:uid="{00000000-0005-0000-0000-0000DE2C0000}"/>
    <cellStyle name="Currency [0] 6921" xfId="11969" hidden="1" xr:uid="{00000000-0005-0000-0000-0000E22E0000}"/>
    <cellStyle name="Currency [0] 6922" xfId="11978" hidden="1" xr:uid="{00000000-0005-0000-0000-0000EB2E0000}"/>
    <cellStyle name="Currency [0] 6923" xfId="11989" hidden="1" xr:uid="{00000000-0005-0000-0000-0000F62E0000}"/>
    <cellStyle name="Currency [0] 6924" xfId="11995" hidden="1" xr:uid="{00000000-0005-0000-0000-0000FC2E0000}"/>
    <cellStyle name="Currency [0] 6925" xfId="11967" hidden="1" xr:uid="{00000000-0005-0000-0000-0000E02E0000}"/>
    <cellStyle name="Currency [0] 6926" xfId="11985" hidden="1" xr:uid="{00000000-0005-0000-0000-0000F22E0000}"/>
    <cellStyle name="Currency [0] 6927" xfId="12007" hidden="1" xr:uid="{00000000-0005-0000-0000-0000082F0000}"/>
    <cellStyle name="Currency [0] 6928" xfId="12009" hidden="1" xr:uid="{00000000-0005-0000-0000-00000A2F0000}"/>
    <cellStyle name="Currency [0] 6929" xfId="11943" hidden="1" xr:uid="{00000000-0005-0000-0000-0000C82E0000}"/>
    <cellStyle name="Currency [0] 693" xfId="797" hidden="1" xr:uid="{00000000-0005-0000-0000-00003E030000}"/>
    <cellStyle name="Currency [0] 6930" xfId="11457" hidden="1" xr:uid="{00000000-0005-0000-0000-0000E22C0000}"/>
    <cellStyle name="Currency [0] 6931" xfId="11981" hidden="1" xr:uid="{00000000-0005-0000-0000-0000EE2E0000}"/>
    <cellStyle name="Currency [0] 6932" xfId="11473" hidden="1" xr:uid="{00000000-0005-0000-0000-0000F22C0000}"/>
    <cellStyle name="Currency [0] 6933" xfId="11970" hidden="1" xr:uid="{00000000-0005-0000-0000-0000E32E0000}"/>
    <cellStyle name="Currency [0] 6934" xfId="12014" hidden="1" xr:uid="{00000000-0005-0000-0000-00000F2F0000}"/>
    <cellStyle name="Currency [0] 6935" xfId="11982" hidden="1" xr:uid="{00000000-0005-0000-0000-0000EF2E0000}"/>
    <cellStyle name="Currency [0] 6936" xfId="11990" hidden="1" xr:uid="{00000000-0005-0000-0000-0000F72E0000}"/>
    <cellStyle name="Currency [0] 6937" xfId="12026" hidden="1" xr:uid="{00000000-0005-0000-0000-00001B2F0000}"/>
    <cellStyle name="Currency [0] 6938" xfId="12028" hidden="1" xr:uid="{00000000-0005-0000-0000-00001D2F0000}"/>
    <cellStyle name="Currency [0] 6939" xfId="11984" hidden="1" xr:uid="{00000000-0005-0000-0000-0000F12E0000}"/>
    <cellStyle name="Currency [0] 694" xfId="710" hidden="1" xr:uid="{00000000-0005-0000-0000-0000E7020000}"/>
    <cellStyle name="Currency [0] 6940" xfId="11997" hidden="1" xr:uid="{00000000-0005-0000-0000-0000FE2E0000}"/>
    <cellStyle name="Currency [0] 6941" xfId="12002" hidden="1" xr:uid="{00000000-0005-0000-0000-0000032F0000}"/>
    <cellStyle name="Currency [0] 6942" xfId="11996" hidden="1" xr:uid="{00000000-0005-0000-0000-0000FD2E0000}"/>
    <cellStyle name="Currency [0] 6943" xfId="12044" hidden="1" xr:uid="{00000000-0005-0000-0000-00002D2F0000}"/>
    <cellStyle name="Currency [0] 6944" xfId="12052" hidden="1" xr:uid="{00000000-0005-0000-0000-0000352F0000}"/>
    <cellStyle name="Currency [0] 6945" xfId="11980" hidden="1" xr:uid="{00000000-0005-0000-0000-0000ED2E0000}"/>
    <cellStyle name="Currency [0] 6946" xfId="12038" hidden="1" xr:uid="{00000000-0005-0000-0000-0000272F0000}"/>
    <cellStyle name="Currency [0] 6947" xfId="12061" hidden="1" xr:uid="{00000000-0005-0000-0000-00003E2F0000}"/>
    <cellStyle name="Currency [0] 6948" xfId="12063" hidden="1" xr:uid="{00000000-0005-0000-0000-0000402F0000}"/>
    <cellStyle name="Currency [0] 6949" xfId="11963" hidden="1" xr:uid="{00000000-0005-0000-0000-0000DC2E0000}"/>
    <cellStyle name="Currency [0] 695" xfId="791" hidden="1" xr:uid="{00000000-0005-0000-0000-000038030000}"/>
    <cellStyle name="Currency [0] 6950" xfId="11973" hidden="1" xr:uid="{00000000-0005-0000-0000-0000E62E0000}"/>
    <cellStyle name="Currency [0] 6951" xfId="12035" hidden="1" xr:uid="{00000000-0005-0000-0000-0000242F0000}"/>
    <cellStyle name="Currency [0] 6952" xfId="12000" hidden="1" xr:uid="{00000000-0005-0000-0000-0000012F0000}"/>
    <cellStyle name="Currency [0] 6953" xfId="11950" hidden="1" xr:uid="{00000000-0005-0000-0000-0000CF2E0000}"/>
    <cellStyle name="Currency [0] 6954" xfId="12071" hidden="1" xr:uid="{00000000-0005-0000-0000-0000482F0000}"/>
    <cellStyle name="Currency [0] 6955" xfId="12036" hidden="1" xr:uid="{00000000-0005-0000-0000-0000252F0000}"/>
    <cellStyle name="Currency [0] 6956" xfId="12047" hidden="1" xr:uid="{00000000-0005-0000-0000-0000302F0000}"/>
    <cellStyle name="Currency [0] 6957" xfId="12079" hidden="1" xr:uid="{00000000-0005-0000-0000-0000502F0000}"/>
    <cellStyle name="Currency [0] 6958" xfId="12081" hidden="1" xr:uid="{00000000-0005-0000-0000-0000522F0000}"/>
    <cellStyle name="Currency [0] 6959" xfId="12033" hidden="1" xr:uid="{00000000-0005-0000-0000-0000222F0000}"/>
    <cellStyle name="Currency [0] 696" xfId="798" hidden="1" xr:uid="{00000000-0005-0000-0000-00003F030000}"/>
    <cellStyle name="Currency [0] 6960" xfId="12032" hidden="1" xr:uid="{00000000-0005-0000-0000-0000212F0000}"/>
    <cellStyle name="Currency [0] 6961" xfId="12022" hidden="1" xr:uid="{00000000-0005-0000-0000-0000172F0000}"/>
    <cellStyle name="Currency [0] 6962" xfId="12018" hidden="1" xr:uid="{00000000-0005-0000-0000-0000132F0000}"/>
    <cellStyle name="Currency [0] 6963" xfId="12020" hidden="1" xr:uid="{00000000-0005-0000-0000-0000152F0000}"/>
    <cellStyle name="Currency [0] 6964" xfId="12088" hidden="1" xr:uid="{00000000-0005-0000-0000-0000592F0000}"/>
    <cellStyle name="Currency [0] 6965" xfId="11459" hidden="1" xr:uid="{00000000-0005-0000-0000-0000E42C0000}"/>
    <cellStyle name="Currency [0] 6966" xfId="12066" hidden="1" xr:uid="{00000000-0005-0000-0000-0000432F0000}"/>
    <cellStyle name="Currency [0] 6967" xfId="12094" hidden="1" xr:uid="{00000000-0005-0000-0000-00005F2F0000}"/>
    <cellStyle name="Currency [0] 6968" xfId="12096" hidden="1" xr:uid="{00000000-0005-0000-0000-0000612F0000}"/>
    <cellStyle name="Currency [0] 6969" xfId="11971" hidden="1" xr:uid="{00000000-0005-0000-0000-0000E42E0000}"/>
    <cellStyle name="Currency [0] 697" xfId="799" hidden="1" xr:uid="{00000000-0005-0000-0000-000040030000}"/>
    <cellStyle name="Currency [0] 6970" xfId="12045" hidden="1" xr:uid="{00000000-0005-0000-0000-00002E2F0000}"/>
    <cellStyle name="Currency [0] 6971" xfId="12001" hidden="1" xr:uid="{00000000-0005-0000-0000-0000022F0000}"/>
    <cellStyle name="Currency [0] 6972" xfId="12037" hidden="1" xr:uid="{00000000-0005-0000-0000-0000262F0000}"/>
    <cellStyle name="Currency [0] 6973" xfId="12041" hidden="1" xr:uid="{00000000-0005-0000-0000-00002A2F0000}"/>
    <cellStyle name="Currency [0] 6974" xfId="12102" hidden="1" xr:uid="{00000000-0005-0000-0000-0000672F0000}"/>
    <cellStyle name="Currency [0] 6975" xfId="11446" hidden="1" xr:uid="{00000000-0005-0000-0000-0000D72C0000}"/>
    <cellStyle name="Currency [0] 6976" xfId="12084" hidden="1" xr:uid="{00000000-0005-0000-0000-0000552F0000}"/>
    <cellStyle name="Currency [0] 6977" xfId="12107" hidden="1" xr:uid="{00000000-0005-0000-0000-00006C2F0000}"/>
    <cellStyle name="Currency [0] 6978" xfId="12109" hidden="1" xr:uid="{00000000-0005-0000-0000-00006E2F0000}"/>
    <cellStyle name="Currency [0] 6979" xfId="11965" hidden="1" xr:uid="{00000000-0005-0000-0000-0000DE2E0000}"/>
    <cellStyle name="Currency [0] 698" xfId="739" hidden="1" xr:uid="{00000000-0005-0000-0000-000004030000}"/>
    <cellStyle name="Currency [0] 6980" xfId="12064" hidden="1" xr:uid="{00000000-0005-0000-0000-0000412F0000}"/>
    <cellStyle name="Currency [0] 6981" xfId="12031" hidden="1" xr:uid="{00000000-0005-0000-0000-0000202F0000}"/>
    <cellStyle name="Currency [0] 6982" xfId="12049" hidden="1" xr:uid="{00000000-0005-0000-0000-0000322F0000}"/>
    <cellStyle name="Currency [0] 6983" xfId="12046" hidden="1" xr:uid="{00000000-0005-0000-0000-00002F2F0000}"/>
    <cellStyle name="Currency [0] 6984" xfId="12113" hidden="1" xr:uid="{00000000-0005-0000-0000-0000722F0000}"/>
    <cellStyle name="Currency [0] 6985" xfId="11998" hidden="1" xr:uid="{00000000-0005-0000-0000-0000FF2E0000}"/>
    <cellStyle name="Currency [0] 6986" xfId="12098" hidden="1" xr:uid="{00000000-0005-0000-0000-0000632F0000}"/>
    <cellStyle name="Currency [0] 6987" xfId="12120" hidden="1" xr:uid="{00000000-0005-0000-0000-0000792F0000}"/>
    <cellStyle name="Currency [0] 6988" xfId="12122" hidden="1" xr:uid="{00000000-0005-0000-0000-00007B2F0000}"/>
    <cellStyle name="Currency [0] 6989" xfId="12050" hidden="1" xr:uid="{00000000-0005-0000-0000-0000332F0000}"/>
    <cellStyle name="Currency [0] 699" xfId="759" hidden="1" xr:uid="{00000000-0005-0000-0000-000018030000}"/>
    <cellStyle name="Currency [0] 6990" xfId="12082" hidden="1" xr:uid="{00000000-0005-0000-0000-0000532F0000}"/>
    <cellStyle name="Currency [0] 6991" xfId="11425" hidden="1" xr:uid="{00000000-0005-0000-0000-0000C22C0000}"/>
    <cellStyle name="Currency [0] 6992" xfId="12068" hidden="1" xr:uid="{00000000-0005-0000-0000-0000452F0000}"/>
    <cellStyle name="Currency [0] 6993" xfId="12065" hidden="1" xr:uid="{00000000-0005-0000-0000-0000422F0000}"/>
    <cellStyle name="Currency [0] 6994" xfId="12126" hidden="1" xr:uid="{00000000-0005-0000-0000-00007F2F0000}"/>
    <cellStyle name="Currency [0] 6995" xfId="11961" hidden="1" xr:uid="{00000000-0005-0000-0000-0000DA2E0000}"/>
    <cellStyle name="Currency [0] 6996" xfId="12110" hidden="1" xr:uid="{00000000-0005-0000-0000-00006F2F0000}"/>
    <cellStyle name="Currency [0] 6997" xfId="12130" hidden="1" xr:uid="{00000000-0005-0000-0000-0000832F0000}"/>
    <cellStyle name="Currency [0] 6998" xfId="12132" hidden="1" xr:uid="{00000000-0005-0000-0000-0000852F0000}"/>
    <cellStyle name="Currency [0] 6999" xfId="12069" hidden="1" xr:uid="{00000000-0005-0000-0000-0000462F0000}"/>
    <cellStyle name="Currency [0] 7" xfId="63" hidden="1" xr:uid="{00000000-0005-0000-0000-00005F000000}"/>
    <cellStyle name="Currency [0] 70" xfId="154" hidden="1" xr:uid="{00000000-0005-0000-0000-0000BB000000}"/>
    <cellStyle name="Currency [0] 700" xfId="793" hidden="1" xr:uid="{00000000-0005-0000-0000-00003A030000}"/>
    <cellStyle name="Currency [0] 7000" xfId="12097" hidden="1" xr:uid="{00000000-0005-0000-0000-0000622F0000}"/>
    <cellStyle name="Currency [0] 7001" xfId="12057" hidden="1" xr:uid="{00000000-0005-0000-0000-00003A2F0000}"/>
    <cellStyle name="Currency [0] 7002" xfId="12086" hidden="1" xr:uid="{00000000-0005-0000-0000-0000572F0000}"/>
    <cellStyle name="Currency [0] 7003" xfId="12083" hidden="1" xr:uid="{00000000-0005-0000-0000-0000542F0000}"/>
    <cellStyle name="Currency [0] 7004" xfId="12136" hidden="1" xr:uid="{00000000-0005-0000-0000-0000892F0000}"/>
    <cellStyle name="Currency [0] 7005" xfId="11964" hidden="1" xr:uid="{00000000-0005-0000-0000-0000DD2E0000}"/>
    <cellStyle name="Currency [0] 7006" xfId="12123" hidden="1" xr:uid="{00000000-0005-0000-0000-00007C2F0000}"/>
    <cellStyle name="Currency [0] 7007" xfId="12140" hidden="1" xr:uid="{00000000-0005-0000-0000-00008D2F0000}"/>
    <cellStyle name="Currency [0] 7008" xfId="12142" hidden="1" xr:uid="{00000000-0005-0000-0000-00008F2F0000}"/>
    <cellStyle name="Currency [0] 7009" xfId="12023" hidden="1" xr:uid="{00000000-0005-0000-0000-0000182F0000}"/>
    <cellStyle name="Currency [0] 701" xfId="786" hidden="1" xr:uid="{00000000-0005-0000-0000-000033030000}"/>
    <cellStyle name="Currency [0] 7010" xfId="12059" hidden="1" xr:uid="{00000000-0005-0000-0000-00003C2F0000}"/>
    <cellStyle name="Currency [0] 7011" xfId="12128" hidden="1" xr:uid="{00000000-0005-0000-0000-0000812F0000}"/>
    <cellStyle name="Currency [0] 7012" xfId="12116" hidden="1" xr:uid="{00000000-0005-0000-0000-0000752F0000}"/>
    <cellStyle name="Currency [0] 7013" xfId="12133" hidden="1" xr:uid="{00000000-0005-0000-0000-0000862F0000}"/>
    <cellStyle name="Currency [0] 7014" xfId="12144" hidden="1" xr:uid="{00000000-0005-0000-0000-0000912F0000}"/>
    <cellStyle name="Currency [0] 7015" xfId="11992" hidden="1" xr:uid="{00000000-0005-0000-0000-0000F92E0000}"/>
    <cellStyle name="Currency [0] 7016" xfId="12056" hidden="1" xr:uid="{00000000-0005-0000-0000-0000392F0000}"/>
    <cellStyle name="Currency [0] 7017" xfId="12148" hidden="1" xr:uid="{00000000-0005-0000-0000-0000952F0000}"/>
    <cellStyle name="Currency [0] 7018" xfId="12150" hidden="1" xr:uid="{00000000-0005-0000-0000-0000972F0000}"/>
    <cellStyle name="Currency [0] 7019" xfId="12105" hidden="1" xr:uid="{00000000-0005-0000-0000-00006A2F0000}"/>
    <cellStyle name="Currency [0] 702" xfId="796" hidden="1" xr:uid="{00000000-0005-0000-0000-00003D030000}"/>
    <cellStyle name="Currency [0] 7020" xfId="12117" hidden="1" xr:uid="{00000000-0005-0000-0000-0000762F0000}"/>
    <cellStyle name="Currency [0] 7021" xfId="12145" hidden="1" xr:uid="{00000000-0005-0000-0000-0000922F0000}"/>
    <cellStyle name="Currency [0] 7022" xfId="12118" hidden="1" xr:uid="{00000000-0005-0000-0000-0000772F0000}"/>
    <cellStyle name="Currency [0] 7023" xfId="12151" hidden="1" xr:uid="{00000000-0005-0000-0000-0000982F0000}"/>
    <cellStyle name="Currency [0] 7024" xfId="12153" hidden="1" xr:uid="{00000000-0005-0000-0000-00009A2F0000}"/>
    <cellStyle name="Currency [0] 7025" xfId="12146" hidden="1" xr:uid="{00000000-0005-0000-0000-0000932F0000}"/>
    <cellStyle name="Currency [0] 7026" xfId="12092" hidden="1" xr:uid="{00000000-0005-0000-0000-00005D2F0000}"/>
    <cellStyle name="Currency [0] 7027" xfId="12155" hidden="1" xr:uid="{00000000-0005-0000-0000-00009C2F0000}"/>
    <cellStyle name="Currency [0] 7028" xfId="12157" hidden="1" xr:uid="{00000000-0005-0000-0000-00009E2F0000}"/>
    <cellStyle name="Currency [0] 7029" xfId="11519" hidden="1" xr:uid="{00000000-0005-0000-0000-0000202D0000}"/>
    <cellStyle name="Currency [0] 703" xfId="800" hidden="1" xr:uid="{00000000-0005-0000-0000-000041030000}"/>
    <cellStyle name="Currency [0] 7030" xfId="11460" hidden="1" xr:uid="{00000000-0005-0000-0000-0000E52C0000}"/>
    <cellStyle name="Currency [0] 7031" xfId="12163" hidden="1" xr:uid="{00000000-0005-0000-0000-0000A42F0000}"/>
    <cellStyle name="Currency [0] 7032" xfId="12169" hidden="1" xr:uid="{00000000-0005-0000-0000-0000AA2F0000}"/>
    <cellStyle name="Currency [0] 7033" xfId="12171" hidden="1" xr:uid="{00000000-0005-0000-0000-0000AC2F0000}"/>
    <cellStyle name="Currency [0] 7034" xfId="11450" hidden="1" xr:uid="{00000000-0005-0000-0000-0000DB2C0000}"/>
    <cellStyle name="Currency [0] 7035" xfId="12165" hidden="1" xr:uid="{00000000-0005-0000-0000-0000A62F0000}"/>
    <cellStyle name="Currency [0] 7036" xfId="12173" hidden="1" xr:uid="{00000000-0005-0000-0000-0000AE2F0000}"/>
    <cellStyle name="Currency [0] 7037" xfId="12175" hidden="1" xr:uid="{00000000-0005-0000-0000-0000B02F0000}"/>
    <cellStyle name="Currency [0] 7038" xfId="12164" hidden="1" xr:uid="{00000000-0005-0000-0000-0000A52F0000}"/>
    <cellStyle name="Currency [0] 7039" xfId="11495" hidden="1" xr:uid="{00000000-0005-0000-0000-0000082D0000}"/>
    <cellStyle name="Currency [0] 704" xfId="725" hidden="1" xr:uid="{00000000-0005-0000-0000-0000F6020000}"/>
    <cellStyle name="Currency [0] 7040" xfId="12186" hidden="1" xr:uid="{00000000-0005-0000-0000-0000BB2F0000}"/>
    <cellStyle name="Currency [0] 7041" xfId="12195" hidden="1" xr:uid="{00000000-0005-0000-0000-0000C42F0000}"/>
    <cellStyle name="Currency [0] 7042" xfId="12206" hidden="1" xr:uid="{00000000-0005-0000-0000-0000CF2F0000}"/>
    <cellStyle name="Currency [0] 7043" xfId="12212" hidden="1" xr:uid="{00000000-0005-0000-0000-0000D52F0000}"/>
    <cellStyle name="Currency [0] 7044" xfId="12184" hidden="1" xr:uid="{00000000-0005-0000-0000-0000B92F0000}"/>
    <cellStyle name="Currency [0] 7045" xfId="12202" hidden="1" xr:uid="{00000000-0005-0000-0000-0000CB2F0000}"/>
    <cellStyle name="Currency [0] 7046" xfId="12224" hidden="1" xr:uid="{00000000-0005-0000-0000-0000E12F0000}"/>
    <cellStyle name="Currency [0] 7047" xfId="12226" hidden="1" xr:uid="{00000000-0005-0000-0000-0000E32F0000}"/>
    <cellStyle name="Currency [0] 7048" xfId="12160" hidden="1" xr:uid="{00000000-0005-0000-0000-0000A12F0000}"/>
    <cellStyle name="Currency [0] 7049" xfId="11449" hidden="1" xr:uid="{00000000-0005-0000-0000-0000DA2C0000}"/>
    <cellStyle name="Currency [0] 705" xfId="757" hidden="1" xr:uid="{00000000-0005-0000-0000-000016030000}"/>
    <cellStyle name="Currency [0] 7050" xfId="12198" hidden="1" xr:uid="{00000000-0005-0000-0000-0000C72F0000}"/>
    <cellStyle name="Currency [0] 7051" xfId="11428" hidden="1" xr:uid="{00000000-0005-0000-0000-0000C52C0000}"/>
    <cellStyle name="Currency [0] 7052" xfId="12187" hidden="1" xr:uid="{00000000-0005-0000-0000-0000BC2F0000}"/>
    <cellStyle name="Currency [0] 7053" xfId="12231" hidden="1" xr:uid="{00000000-0005-0000-0000-0000E82F0000}"/>
    <cellStyle name="Currency [0] 7054" xfId="12199" hidden="1" xr:uid="{00000000-0005-0000-0000-0000C82F0000}"/>
    <cellStyle name="Currency [0] 7055" xfId="12207" hidden="1" xr:uid="{00000000-0005-0000-0000-0000D02F0000}"/>
    <cellStyle name="Currency [0] 7056" xfId="12243" hidden="1" xr:uid="{00000000-0005-0000-0000-0000F42F0000}"/>
    <cellStyle name="Currency [0] 7057" xfId="12245" hidden="1" xr:uid="{00000000-0005-0000-0000-0000F62F0000}"/>
    <cellStyle name="Currency [0] 7058" xfId="12201" hidden="1" xr:uid="{00000000-0005-0000-0000-0000CA2F0000}"/>
    <cellStyle name="Currency [0] 7059" xfId="12214" hidden="1" xr:uid="{00000000-0005-0000-0000-0000D72F0000}"/>
    <cellStyle name="Currency [0] 706" xfId="803" hidden="1" xr:uid="{00000000-0005-0000-0000-000044030000}"/>
    <cellStyle name="Currency [0] 7060" xfId="12219" hidden="1" xr:uid="{00000000-0005-0000-0000-0000DC2F0000}"/>
    <cellStyle name="Currency [0] 7061" xfId="12213" hidden="1" xr:uid="{00000000-0005-0000-0000-0000D62F0000}"/>
    <cellStyle name="Currency [0] 7062" xfId="12261" hidden="1" xr:uid="{00000000-0005-0000-0000-000006300000}"/>
    <cellStyle name="Currency [0] 7063" xfId="12269" hidden="1" xr:uid="{00000000-0005-0000-0000-00000E300000}"/>
    <cellStyle name="Currency [0] 7064" xfId="12197" hidden="1" xr:uid="{00000000-0005-0000-0000-0000C62F0000}"/>
    <cellStyle name="Currency [0] 7065" xfId="12255" hidden="1" xr:uid="{00000000-0005-0000-0000-000000300000}"/>
    <cellStyle name="Currency [0] 7066" xfId="12278" hidden="1" xr:uid="{00000000-0005-0000-0000-000017300000}"/>
    <cellStyle name="Currency [0] 7067" xfId="12280" hidden="1" xr:uid="{00000000-0005-0000-0000-000019300000}"/>
    <cellStyle name="Currency [0] 7068" xfId="12180" hidden="1" xr:uid="{00000000-0005-0000-0000-0000B52F0000}"/>
    <cellStyle name="Currency [0] 7069" xfId="12190" hidden="1" xr:uid="{00000000-0005-0000-0000-0000BF2F0000}"/>
    <cellStyle name="Currency [0] 707" xfId="804" hidden="1" xr:uid="{00000000-0005-0000-0000-000045030000}"/>
    <cellStyle name="Currency [0] 7070" xfId="12252" hidden="1" xr:uid="{00000000-0005-0000-0000-0000FD2F0000}"/>
    <cellStyle name="Currency [0] 7071" xfId="12217" hidden="1" xr:uid="{00000000-0005-0000-0000-0000DA2F0000}"/>
    <cellStyle name="Currency [0] 7072" xfId="12167" hidden="1" xr:uid="{00000000-0005-0000-0000-0000A82F0000}"/>
    <cellStyle name="Currency [0] 7073" xfId="12288" hidden="1" xr:uid="{00000000-0005-0000-0000-000021300000}"/>
    <cellStyle name="Currency [0] 7074" xfId="12253" hidden="1" xr:uid="{00000000-0005-0000-0000-0000FE2F0000}"/>
    <cellStyle name="Currency [0] 7075" xfId="12264" hidden="1" xr:uid="{00000000-0005-0000-0000-000009300000}"/>
    <cellStyle name="Currency [0] 7076" xfId="12296" hidden="1" xr:uid="{00000000-0005-0000-0000-000029300000}"/>
    <cellStyle name="Currency [0] 7077" xfId="12298" hidden="1" xr:uid="{00000000-0005-0000-0000-00002B300000}"/>
    <cellStyle name="Currency [0] 7078" xfId="12250" hidden="1" xr:uid="{00000000-0005-0000-0000-0000FB2F0000}"/>
    <cellStyle name="Currency [0] 7079" xfId="12249" hidden="1" xr:uid="{00000000-0005-0000-0000-0000FA2F0000}"/>
    <cellStyle name="Currency [0] 708" xfId="781" hidden="1" xr:uid="{00000000-0005-0000-0000-00002E030000}"/>
    <cellStyle name="Currency [0] 7080" xfId="12239" hidden="1" xr:uid="{00000000-0005-0000-0000-0000F02F0000}"/>
    <cellStyle name="Currency [0] 7081" xfId="12235" hidden="1" xr:uid="{00000000-0005-0000-0000-0000EC2F0000}"/>
    <cellStyle name="Currency [0] 7082" xfId="12237" hidden="1" xr:uid="{00000000-0005-0000-0000-0000EE2F0000}"/>
    <cellStyle name="Currency [0] 7083" xfId="12305" hidden="1" xr:uid="{00000000-0005-0000-0000-000032300000}"/>
    <cellStyle name="Currency [0] 7084" xfId="11464" hidden="1" xr:uid="{00000000-0005-0000-0000-0000E92C0000}"/>
    <cellStyle name="Currency [0] 7085" xfId="12283" hidden="1" xr:uid="{00000000-0005-0000-0000-00001C300000}"/>
    <cellStyle name="Currency [0] 7086" xfId="12311" hidden="1" xr:uid="{00000000-0005-0000-0000-000038300000}"/>
    <cellStyle name="Currency [0] 7087" xfId="12313" hidden="1" xr:uid="{00000000-0005-0000-0000-00003A300000}"/>
    <cellStyle name="Currency [0] 7088" xfId="12188" hidden="1" xr:uid="{00000000-0005-0000-0000-0000BD2F0000}"/>
    <cellStyle name="Currency [0] 7089" xfId="12262" hidden="1" xr:uid="{00000000-0005-0000-0000-000007300000}"/>
    <cellStyle name="Currency [0] 709" xfId="787" hidden="1" xr:uid="{00000000-0005-0000-0000-000034030000}"/>
    <cellStyle name="Currency [0] 7090" xfId="12218" hidden="1" xr:uid="{00000000-0005-0000-0000-0000DB2F0000}"/>
    <cellStyle name="Currency [0] 7091" xfId="12254" hidden="1" xr:uid="{00000000-0005-0000-0000-0000FF2F0000}"/>
    <cellStyle name="Currency [0] 7092" xfId="12258" hidden="1" xr:uid="{00000000-0005-0000-0000-000003300000}"/>
    <cellStyle name="Currency [0] 7093" xfId="12319" hidden="1" xr:uid="{00000000-0005-0000-0000-000040300000}"/>
    <cellStyle name="Currency [0] 7094" xfId="11477" hidden="1" xr:uid="{00000000-0005-0000-0000-0000F62C0000}"/>
    <cellStyle name="Currency [0] 7095" xfId="12301" hidden="1" xr:uid="{00000000-0005-0000-0000-00002E300000}"/>
    <cellStyle name="Currency [0] 7096" xfId="12324" hidden="1" xr:uid="{00000000-0005-0000-0000-000045300000}"/>
    <cellStyle name="Currency [0] 7097" xfId="12326" hidden="1" xr:uid="{00000000-0005-0000-0000-000047300000}"/>
    <cellStyle name="Currency [0] 7098" xfId="12182" hidden="1" xr:uid="{00000000-0005-0000-0000-0000B72F0000}"/>
    <cellStyle name="Currency [0] 7099" xfId="12281" hidden="1" xr:uid="{00000000-0005-0000-0000-00001A300000}"/>
    <cellStyle name="Currency [0] 71" xfId="107" hidden="1" xr:uid="{00000000-0005-0000-0000-00008C000000}"/>
    <cellStyle name="Currency [0] 710" xfId="801" hidden="1" xr:uid="{00000000-0005-0000-0000-000042030000}"/>
    <cellStyle name="Currency [0] 7100" xfId="12248" hidden="1" xr:uid="{00000000-0005-0000-0000-0000F92F0000}"/>
    <cellStyle name="Currency [0] 7101" xfId="12266" hidden="1" xr:uid="{00000000-0005-0000-0000-00000B300000}"/>
    <cellStyle name="Currency [0] 7102" xfId="12263" hidden="1" xr:uid="{00000000-0005-0000-0000-000008300000}"/>
    <cellStyle name="Currency [0] 7103" xfId="12330" hidden="1" xr:uid="{00000000-0005-0000-0000-00004B300000}"/>
    <cellStyle name="Currency [0] 7104" xfId="12215" hidden="1" xr:uid="{00000000-0005-0000-0000-0000D82F0000}"/>
    <cellStyle name="Currency [0] 7105" xfId="12315" hidden="1" xr:uid="{00000000-0005-0000-0000-00003C300000}"/>
    <cellStyle name="Currency [0] 7106" xfId="12337" hidden="1" xr:uid="{00000000-0005-0000-0000-000052300000}"/>
    <cellStyle name="Currency [0] 7107" xfId="12339" hidden="1" xr:uid="{00000000-0005-0000-0000-000054300000}"/>
    <cellStyle name="Currency [0] 7108" xfId="12267" hidden="1" xr:uid="{00000000-0005-0000-0000-00000C300000}"/>
    <cellStyle name="Currency [0] 7109" xfId="12299" hidden="1" xr:uid="{00000000-0005-0000-0000-00002C300000}"/>
    <cellStyle name="Currency [0] 711" xfId="788" hidden="1" xr:uid="{00000000-0005-0000-0000-000035030000}"/>
    <cellStyle name="Currency [0] 7110" xfId="11429" hidden="1" xr:uid="{00000000-0005-0000-0000-0000C62C0000}"/>
    <cellStyle name="Currency [0] 7111" xfId="12285" hidden="1" xr:uid="{00000000-0005-0000-0000-00001E300000}"/>
    <cellStyle name="Currency [0] 7112" xfId="12282" hidden="1" xr:uid="{00000000-0005-0000-0000-00001B300000}"/>
    <cellStyle name="Currency [0] 7113" xfId="12343" hidden="1" xr:uid="{00000000-0005-0000-0000-000058300000}"/>
    <cellStyle name="Currency [0] 7114" xfId="12178" hidden="1" xr:uid="{00000000-0005-0000-0000-0000B32F0000}"/>
    <cellStyle name="Currency [0] 7115" xfId="12327" hidden="1" xr:uid="{00000000-0005-0000-0000-000048300000}"/>
    <cellStyle name="Currency [0] 7116" xfId="12347" hidden="1" xr:uid="{00000000-0005-0000-0000-00005C300000}"/>
    <cellStyle name="Currency [0] 7117" xfId="12349" hidden="1" xr:uid="{00000000-0005-0000-0000-00005E300000}"/>
    <cellStyle name="Currency [0] 7118" xfId="12286" hidden="1" xr:uid="{00000000-0005-0000-0000-00001F300000}"/>
    <cellStyle name="Currency [0] 7119" xfId="12314" hidden="1" xr:uid="{00000000-0005-0000-0000-00003B300000}"/>
    <cellStyle name="Currency [0] 712" xfId="805" hidden="1" xr:uid="{00000000-0005-0000-0000-000046030000}"/>
    <cellStyle name="Currency [0] 7120" xfId="12274" hidden="1" xr:uid="{00000000-0005-0000-0000-000013300000}"/>
    <cellStyle name="Currency [0] 7121" xfId="12303" hidden="1" xr:uid="{00000000-0005-0000-0000-000030300000}"/>
    <cellStyle name="Currency [0] 7122" xfId="12300" hidden="1" xr:uid="{00000000-0005-0000-0000-00002D300000}"/>
    <cellStyle name="Currency [0] 7123" xfId="12353" hidden="1" xr:uid="{00000000-0005-0000-0000-000062300000}"/>
    <cellStyle name="Currency [0] 7124" xfId="12181" hidden="1" xr:uid="{00000000-0005-0000-0000-0000B62F0000}"/>
    <cellStyle name="Currency [0] 7125" xfId="12340" hidden="1" xr:uid="{00000000-0005-0000-0000-000055300000}"/>
    <cellStyle name="Currency [0] 7126" xfId="12357" hidden="1" xr:uid="{00000000-0005-0000-0000-000066300000}"/>
    <cellStyle name="Currency [0] 7127" xfId="12359" hidden="1" xr:uid="{00000000-0005-0000-0000-000068300000}"/>
    <cellStyle name="Currency [0] 7128" xfId="12240" hidden="1" xr:uid="{00000000-0005-0000-0000-0000F12F0000}"/>
    <cellStyle name="Currency [0] 7129" xfId="12276" hidden="1" xr:uid="{00000000-0005-0000-0000-000015300000}"/>
    <cellStyle name="Currency [0] 713" xfId="806" hidden="1" xr:uid="{00000000-0005-0000-0000-000047030000}"/>
    <cellStyle name="Currency [0] 7130" xfId="12345" hidden="1" xr:uid="{00000000-0005-0000-0000-00005A300000}"/>
    <cellStyle name="Currency [0] 7131" xfId="12333" hidden="1" xr:uid="{00000000-0005-0000-0000-00004E300000}"/>
    <cellStyle name="Currency [0] 7132" xfId="12350" hidden="1" xr:uid="{00000000-0005-0000-0000-00005F300000}"/>
    <cellStyle name="Currency [0] 7133" xfId="12361" hidden="1" xr:uid="{00000000-0005-0000-0000-00006A300000}"/>
    <cellStyle name="Currency [0] 7134" xfId="12209" hidden="1" xr:uid="{00000000-0005-0000-0000-0000D22F0000}"/>
    <cellStyle name="Currency [0] 7135" xfId="12273" hidden="1" xr:uid="{00000000-0005-0000-0000-000012300000}"/>
    <cellStyle name="Currency [0] 7136" xfId="12365" hidden="1" xr:uid="{00000000-0005-0000-0000-00006E300000}"/>
    <cellStyle name="Currency [0] 7137" xfId="12367" hidden="1" xr:uid="{00000000-0005-0000-0000-000070300000}"/>
    <cellStyle name="Currency [0] 7138" xfId="12322" hidden="1" xr:uid="{00000000-0005-0000-0000-000043300000}"/>
    <cellStyle name="Currency [0] 7139" xfId="12334" hidden="1" xr:uid="{00000000-0005-0000-0000-00004F300000}"/>
    <cellStyle name="Currency [0] 714" xfId="802" hidden="1" xr:uid="{00000000-0005-0000-0000-000043030000}"/>
    <cellStyle name="Currency [0] 7140" xfId="12362" hidden="1" xr:uid="{00000000-0005-0000-0000-00006B300000}"/>
    <cellStyle name="Currency [0] 7141" xfId="12335" hidden="1" xr:uid="{00000000-0005-0000-0000-000050300000}"/>
    <cellStyle name="Currency [0] 7142" xfId="12368" hidden="1" xr:uid="{00000000-0005-0000-0000-000071300000}"/>
    <cellStyle name="Currency [0] 7143" xfId="12370" hidden="1" xr:uid="{00000000-0005-0000-0000-000073300000}"/>
    <cellStyle name="Currency [0] 7144" xfId="12363" hidden="1" xr:uid="{00000000-0005-0000-0000-00006C300000}"/>
    <cellStyle name="Currency [0] 7145" xfId="12309" hidden="1" xr:uid="{00000000-0005-0000-0000-000036300000}"/>
    <cellStyle name="Currency [0] 7146" xfId="12372" hidden="1" xr:uid="{00000000-0005-0000-0000-000075300000}"/>
    <cellStyle name="Currency [0] 7147" xfId="12374" hidden="1" xr:uid="{00000000-0005-0000-0000-000077300000}"/>
    <cellStyle name="Currency [0] 7148" xfId="11134" hidden="1" xr:uid="{00000000-0005-0000-0000-00009F2B0000}"/>
    <cellStyle name="Currency [0] 7149" xfId="11189" hidden="1" xr:uid="{00000000-0005-0000-0000-0000D62B0000}"/>
    <cellStyle name="Currency [0] 715" xfId="775" hidden="1" xr:uid="{00000000-0005-0000-0000-000028030000}"/>
    <cellStyle name="Currency [0] 7150" xfId="11214" hidden="1" xr:uid="{00000000-0005-0000-0000-0000EF2B0000}"/>
    <cellStyle name="Currency [0] 7151" xfId="12379" hidden="1" xr:uid="{00000000-0005-0000-0000-00007C300000}"/>
    <cellStyle name="Currency [0] 7152" xfId="12382" hidden="1" xr:uid="{00000000-0005-0000-0000-00007F300000}"/>
    <cellStyle name="Currency [0] 7153" xfId="11142" hidden="1" xr:uid="{00000000-0005-0000-0000-0000A72B0000}"/>
    <cellStyle name="Currency [0] 7154" xfId="12375" hidden="1" xr:uid="{00000000-0005-0000-0000-000078300000}"/>
    <cellStyle name="Currency [0] 7155" xfId="12384" hidden="1" xr:uid="{00000000-0005-0000-0000-000081300000}"/>
    <cellStyle name="Currency [0] 7156" xfId="12386" hidden="1" xr:uid="{00000000-0005-0000-0000-000083300000}"/>
    <cellStyle name="Currency [0] 7157" xfId="11167" hidden="1" xr:uid="{00000000-0005-0000-0000-0000C02B0000}"/>
    <cellStyle name="Currency [0] 7158" xfId="11133" hidden="1" xr:uid="{00000000-0005-0000-0000-00009E2B0000}"/>
    <cellStyle name="Currency [0] 7159" xfId="12397" hidden="1" xr:uid="{00000000-0005-0000-0000-00008E300000}"/>
    <cellStyle name="Currency [0] 716" xfId="807" hidden="1" xr:uid="{00000000-0005-0000-0000-000048030000}"/>
    <cellStyle name="Currency [0] 7160" xfId="12406" hidden="1" xr:uid="{00000000-0005-0000-0000-000097300000}"/>
    <cellStyle name="Currency [0] 7161" xfId="12417" hidden="1" xr:uid="{00000000-0005-0000-0000-0000A2300000}"/>
    <cellStyle name="Currency [0] 7162" xfId="12423" hidden="1" xr:uid="{00000000-0005-0000-0000-0000A8300000}"/>
    <cellStyle name="Currency [0] 7163" xfId="12395" hidden="1" xr:uid="{00000000-0005-0000-0000-00008C300000}"/>
    <cellStyle name="Currency [0] 7164" xfId="12413" hidden="1" xr:uid="{00000000-0005-0000-0000-00009E300000}"/>
    <cellStyle name="Currency [0] 7165" xfId="12435" hidden="1" xr:uid="{00000000-0005-0000-0000-0000B4300000}"/>
    <cellStyle name="Currency [0] 7166" xfId="12437" hidden="1" xr:uid="{00000000-0005-0000-0000-0000B6300000}"/>
    <cellStyle name="Currency [0] 7167" xfId="11137" hidden="1" xr:uid="{00000000-0005-0000-0000-0000A22B0000}"/>
    <cellStyle name="Currency [0] 7168" xfId="11151" hidden="1" xr:uid="{00000000-0005-0000-0000-0000B02B0000}"/>
    <cellStyle name="Currency [0] 7169" xfId="12409" hidden="1" xr:uid="{00000000-0005-0000-0000-00009A300000}"/>
    <cellStyle name="Currency [0] 717" xfId="808" hidden="1" xr:uid="{00000000-0005-0000-0000-000049030000}"/>
    <cellStyle name="Currency [0] 7170" xfId="11146" hidden="1" xr:uid="{00000000-0005-0000-0000-0000AB2B0000}"/>
    <cellStyle name="Currency [0] 7171" xfId="12398" hidden="1" xr:uid="{00000000-0005-0000-0000-00008F300000}"/>
    <cellStyle name="Currency [0] 7172" xfId="12442" hidden="1" xr:uid="{00000000-0005-0000-0000-0000BB300000}"/>
    <cellStyle name="Currency [0] 7173" xfId="12410" hidden="1" xr:uid="{00000000-0005-0000-0000-00009B300000}"/>
    <cellStyle name="Currency [0] 7174" xfId="12418" hidden="1" xr:uid="{00000000-0005-0000-0000-0000A3300000}"/>
    <cellStyle name="Currency [0] 7175" xfId="12454" hidden="1" xr:uid="{00000000-0005-0000-0000-0000C7300000}"/>
    <cellStyle name="Currency [0] 7176" xfId="12456" hidden="1" xr:uid="{00000000-0005-0000-0000-0000C9300000}"/>
    <cellStyle name="Currency [0] 7177" xfId="12412" hidden="1" xr:uid="{00000000-0005-0000-0000-00009D300000}"/>
    <cellStyle name="Currency [0] 7178" xfId="12425" hidden="1" xr:uid="{00000000-0005-0000-0000-0000AA300000}"/>
    <cellStyle name="Currency [0] 7179" xfId="12430" hidden="1" xr:uid="{00000000-0005-0000-0000-0000AF300000}"/>
    <cellStyle name="Currency [0] 718" xfId="833" hidden="1" xr:uid="{00000000-0005-0000-0000-000062030000}"/>
    <cellStyle name="Currency [0] 7180" xfId="12424" hidden="1" xr:uid="{00000000-0005-0000-0000-0000A9300000}"/>
    <cellStyle name="Currency [0] 7181" xfId="12472" hidden="1" xr:uid="{00000000-0005-0000-0000-0000D9300000}"/>
    <cellStyle name="Currency [0] 7182" xfId="12480" hidden="1" xr:uid="{00000000-0005-0000-0000-0000E1300000}"/>
    <cellStyle name="Currency [0] 7183" xfId="12408" hidden="1" xr:uid="{00000000-0005-0000-0000-000099300000}"/>
    <cellStyle name="Currency [0] 7184" xfId="12466" hidden="1" xr:uid="{00000000-0005-0000-0000-0000D3300000}"/>
    <cellStyle name="Currency [0] 7185" xfId="12489" hidden="1" xr:uid="{00000000-0005-0000-0000-0000EA300000}"/>
    <cellStyle name="Currency [0] 7186" xfId="12491" hidden="1" xr:uid="{00000000-0005-0000-0000-0000EC300000}"/>
    <cellStyle name="Currency [0] 7187" xfId="12391" hidden="1" xr:uid="{00000000-0005-0000-0000-000088300000}"/>
    <cellStyle name="Currency [0] 7188" xfId="12401" hidden="1" xr:uid="{00000000-0005-0000-0000-000092300000}"/>
    <cellStyle name="Currency [0] 7189" xfId="12463" hidden="1" xr:uid="{00000000-0005-0000-0000-0000D0300000}"/>
    <cellStyle name="Currency [0] 719" xfId="841" hidden="1" xr:uid="{00000000-0005-0000-0000-00006A030000}"/>
    <cellStyle name="Currency [0] 7190" xfId="12428" hidden="1" xr:uid="{00000000-0005-0000-0000-0000AD300000}"/>
    <cellStyle name="Currency [0] 7191" xfId="12377" hidden="1" xr:uid="{00000000-0005-0000-0000-00007A300000}"/>
    <cellStyle name="Currency [0] 7192" xfId="12499" hidden="1" xr:uid="{00000000-0005-0000-0000-0000F4300000}"/>
    <cellStyle name="Currency [0] 7193" xfId="12464" hidden="1" xr:uid="{00000000-0005-0000-0000-0000D1300000}"/>
    <cellStyle name="Currency [0] 7194" xfId="12475" hidden="1" xr:uid="{00000000-0005-0000-0000-0000DC300000}"/>
    <cellStyle name="Currency [0] 7195" xfId="12507" hidden="1" xr:uid="{00000000-0005-0000-0000-0000FC300000}"/>
    <cellStyle name="Currency [0] 7196" xfId="12509" hidden="1" xr:uid="{00000000-0005-0000-0000-0000FE300000}"/>
    <cellStyle name="Currency [0] 7197" xfId="12461" hidden="1" xr:uid="{00000000-0005-0000-0000-0000CE300000}"/>
    <cellStyle name="Currency [0] 7198" xfId="12460" hidden="1" xr:uid="{00000000-0005-0000-0000-0000CD300000}"/>
    <cellStyle name="Currency [0] 7199" xfId="12450" hidden="1" xr:uid="{00000000-0005-0000-0000-0000C3300000}"/>
    <cellStyle name="Currency [0] 72" xfId="133" hidden="1" xr:uid="{00000000-0005-0000-0000-0000A6000000}"/>
    <cellStyle name="Currency [0] 720" xfId="844" hidden="1" xr:uid="{00000000-0005-0000-0000-00006D030000}"/>
    <cellStyle name="Currency [0] 7200" xfId="12446" hidden="1" xr:uid="{00000000-0005-0000-0000-0000BF300000}"/>
    <cellStyle name="Currency [0] 7201" xfId="12448" hidden="1" xr:uid="{00000000-0005-0000-0000-0000C1300000}"/>
    <cellStyle name="Currency [0] 7202" xfId="12516" hidden="1" xr:uid="{00000000-0005-0000-0000-000005310000}"/>
    <cellStyle name="Currency [0] 7203" xfId="11169" hidden="1" xr:uid="{00000000-0005-0000-0000-0000C22B0000}"/>
    <cellStyle name="Currency [0] 7204" xfId="12494" hidden="1" xr:uid="{00000000-0005-0000-0000-0000EF300000}"/>
    <cellStyle name="Currency [0] 7205" xfId="12522" hidden="1" xr:uid="{00000000-0005-0000-0000-00000B310000}"/>
    <cellStyle name="Currency [0] 7206" xfId="12524" hidden="1" xr:uid="{00000000-0005-0000-0000-00000D310000}"/>
    <cellStyle name="Currency [0] 7207" xfId="12399" hidden="1" xr:uid="{00000000-0005-0000-0000-000090300000}"/>
    <cellStyle name="Currency [0] 7208" xfId="12473" hidden="1" xr:uid="{00000000-0005-0000-0000-0000DA300000}"/>
    <cellStyle name="Currency [0] 7209" xfId="12429" hidden="1" xr:uid="{00000000-0005-0000-0000-0000AE300000}"/>
    <cellStyle name="Currency [0] 721" xfId="848" hidden="1" xr:uid="{00000000-0005-0000-0000-000071030000}"/>
    <cellStyle name="Currency [0] 7210" xfId="12465" hidden="1" xr:uid="{00000000-0005-0000-0000-0000D2300000}"/>
    <cellStyle name="Currency [0] 7211" xfId="12469" hidden="1" xr:uid="{00000000-0005-0000-0000-0000D6300000}"/>
    <cellStyle name="Currency [0] 7212" xfId="12530" hidden="1" xr:uid="{00000000-0005-0000-0000-000013310000}"/>
    <cellStyle name="Currency [0] 7213" xfId="11153" hidden="1" xr:uid="{00000000-0005-0000-0000-0000B22B0000}"/>
    <cellStyle name="Currency [0] 7214" xfId="12512" hidden="1" xr:uid="{00000000-0005-0000-0000-000001310000}"/>
    <cellStyle name="Currency [0] 7215" xfId="12535" hidden="1" xr:uid="{00000000-0005-0000-0000-000018310000}"/>
    <cellStyle name="Currency [0] 7216" xfId="12537" hidden="1" xr:uid="{00000000-0005-0000-0000-00001A310000}"/>
    <cellStyle name="Currency [0] 7217" xfId="12393" hidden="1" xr:uid="{00000000-0005-0000-0000-00008A300000}"/>
    <cellStyle name="Currency [0] 7218" xfId="12492" hidden="1" xr:uid="{00000000-0005-0000-0000-0000ED300000}"/>
    <cellStyle name="Currency [0] 7219" xfId="12459" hidden="1" xr:uid="{00000000-0005-0000-0000-0000CC300000}"/>
    <cellStyle name="Currency [0] 722" xfId="850" hidden="1" xr:uid="{00000000-0005-0000-0000-000073030000}"/>
    <cellStyle name="Currency [0] 7220" xfId="12477" hidden="1" xr:uid="{00000000-0005-0000-0000-0000DE300000}"/>
    <cellStyle name="Currency [0] 7221" xfId="12474" hidden="1" xr:uid="{00000000-0005-0000-0000-0000DB300000}"/>
    <cellStyle name="Currency [0] 7222" xfId="12541" hidden="1" xr:uid="{00000000-0005-0000-0000-00001E310000}"/>
    <cellStyle name="Currency [0] 7223" xfId="12426" hidden="1" xr:uid="{00000000-0005-0000-0000-0000AB300000}"/>
    <cellStyle name="Currency [0] 7224" xfId="12526" hidden="1" xr:uid="{00000000-0005-0000-0000-00000F310000}"/>
    <cellStyle name="Currency [0] 7225" xfId="12548" hidden="1" xr:uid="{00000000-0005-0000-0000-000025310000}"/>
    <cellStyle name="Currency [0] 7226" xfId="12550" hidden="1" xr:uid="{00000000-0005-0000-0000-000027310000}"/>
    <cellStyle name="Currency [0] 7227" xfId="12478" hidden="1" xr:uid="{00000000-0005-0000-0000-0000DF300000}"/>
    <cellStyle name="Currency [0] 7228" xfId="12510" hidden="1" xr:uid="{00000000-0005-0000-0000-0000FF300000}"/>
    <cellStyle name="Currency [0] 7229" xfId="11140" hidden="1" xr:uid="{00000000-0005-0000-0000-0000A52B0000}"/>
    <cellStyle name="Currency [0] 723" xfId="840" hidden="1" xr:uid="{00000000-0005-0000-0000-000069030000}"/>
    <cellStyle name="Currency [0] 7230" xfId="12496" hidden="1" xr:uid="{00000000-0005-0000-0000-0000F1300000}"/>
    <cellStyle name="Currency [0] 7231" xfId="12493" hidden="1" xr:uid="{00000000-0005-0000-0000-0000EE300000}"/>
    <cellStyle name="Currency [0] 7232" xfId="12554" hidden="1" xr:uid="{00000000-0005-0000-0000-00002B310000}"/>
    <cellStyle name="Currency [0] 7233" xfId="12389" hidden="1" xr:uid="{00000000-0005-0000-0000-000086300000}"/>
    <cellStyle name="Currency [0] 7234" xfId="12538" hidden="1" xr:uid="{00000000-0005-0000-0000-00001B310000}"/>
    <cellStyle name="Currency [0] 7235" xfId="12558" hidden="1" xr:uid="{00000000-0005-0000-0000-00002F310000}"/>
    <cellStyle name="Currency [0] 7236" xfId="12560" hidden="1" xr:uid="{00000000-0005-0000-0000-000031310000}"/>
    <cellStyle name="Currency [0] 7237" xfId="12497" hidden="1" xr:uid="{00000000-0005-0000-0000-0000F2300000}"/>
    <cellStyle name="Currency [0] 7238" xfId="12525" hidden="1" xr:uid="{00000000-0005-0000-0000-00000E310000}"/>
    <cellStyle name="Currency [0] 7239" xfId="12485" hidden="1" xr:uid="{00000000-0005-0000-0000-0000E6300000}"/>
    <cellStyle name="Currency [0] 724" xfId="846" hidden="1" xr:uid="{00000000-0005-0000-0000-00006F030000}"/>
    <cellStyle name="Currency [0] 7240" xfId="12514" hidden="1" xr:uid="{00000000-0005-0000-0000-000003310000}"/>
    <cellStyle name="Currency [0] 7241" xfId="12511" hidden="1" xr:uid="{00000000-0005-0000-0000-000000310000}"/>
    <cellStyle name="Currency [0] 7242" xfId="12564" hidden="1" xr:uid="{00000000-0005-0000-0000-000035310000}"/>
    <cellStyle name="Currency [0] 7243" xfId="12392" hidden="1" xr:uid="{00000000-0005-0000-0000-000089300000}"/>
    <cellStyle name="Currency [0] 7244" xfId="12551" hidden="1" xr:uid="{00000000-0005-0000-0000-000028310000}"/>
    <cellStyle name="Currency [0] 7245" xfId="12568" hidden="1" xr:uid="{00000000-0005-0000-0000-000039310000}"/>
    <cellStyle name="Currency [0] 7246" xfId="12570" hidden="1" xr:uid="{00000000-0005-0000-0000-00003B310000}"/>
    <cellStyle name="Currency [0] 7247" xfId="12451" hidden="1" xr:uid="{00000000-0005-0000-0000-0000C4300000}"/>
    <cellStyle name="Currency [0] 7248" xfId="12487" hidden="1" xr:uid="{00000000-0005-0000-0000-0000E8300000}"/>
    <cellStyle name="Currency [0] 7249" xfId="12556" hidden="1" xr:uid="{00000000-0005-0000-0000-00002D310000}"/>
    <cellStyle name="Currency [0] 725" xfId="852" hidden="1" xr:uid="{00000000-0005-0000-0000-000075030000}"/>
    <cellStyle name="Currency [0] 7250" xfId="12544" hidden="1" xr:uid="{00000000-0005-0000-0000-000021310000}"/>
    <cellStyle name="Currency [0] 7251" xfId="12561" hidden="1" xr:uid="{00000000-0005-0000-0000-000032310000}"/>
    <cellStyle name="Currency [0] 7252" xfId="12572" hidden="1" xr:uid="{00000000-0005-0000-0000-00003D310000}"/>
    <cellStyle name="Currency [0] 7253" xfId="12420" hidden="1" xr:uid="{00000000-0005-0000-0000-0000A5300000}"/>
    <cellStyle name="Currency [0] 7254" xfId="12484" hidden="1" xr:uid="{00000000-0005-0000-0000-0000E5300000}"/>
    <cellStyle name="Currency [0] 7255" xfId="12576" hidden="1" xr:uid="{00000000-0005-0000-0000-000041310000}"/>
    <cellStyle name="Currency [0] 7256" xfId="12578" hidden="1" xr:uid="{00000000-0005-0000-0000-000043310000}"/>
    <cellStyle name="Currency [0] 7257" xfId="12533" hidden="1" xr:uid="{00000000-0005-0000-0000-000016310000}"/>
    <cellStyle name="Currency [0] 7258" xfId="12545" hidden="1" xr:uid="{00000000-0005-0000-0000-000022310000}"/>
    <cellStyle name="Currency [0] 7259" xfId="12573" hidden="1" xr:uid="{00000000-0005-0000-0000-00003E310000}"/>
    <cellStyle name="Currency [0] 726" xfId="853" hidden="1" xr:uid="{00000000-0005-0000-0000-000076030000}"/>
    <cellStyle name="Currency [0] 7260" xfId="12546" hidden="1" xr:uid="{00000000-0005-0000-0000-000023310000}"/>
    <cellStyle name="Currency [0] 7261" xfId="12579" hidden="1" xr:uid="{00000000-0005-0000-0000-000044310000}"/>
    <cellStyle name="Currency [0] 7262" xfId="12581" hidden="1" xr:uid="{00000000-0005-0000-0000-000046310000}"/>
    <cellStyle name="Currency [0] 7263" xfId="12574" hidden="1" xr:uid="{00000000-0005-0000-0000-00003F310000}"/>
    <cellStyle name="Currency [0] 7264" xfId="12520" hidden="1" xr:uid="{00000000-0005-0000-0000-000009310000}"/>
    <cellStyle name="Currency [0] 7265" xfId="12583" hidden="1" xr:uid="{00000000-0005-0000-0000-000048310000}"/>
    <cellStyle name="Currency [0] 7266" xfId="12585" hidden="1" xr:uid="{00000000-0005-0000-0000-00004A310000}"/>
    <cellStyle name="Currency [0] 7267" xfId="12644" hidden="1" xr:uid="{00000000-0005-0000-0000-000085310000}"/>
    <cellStyle name="Currency [0] 7268" xfId="12663" hidden="1" xr:uid="{00000000-0005-0000-0000-000098310000}"/>
    <cellStyle name="Currency [0] 7269" xfId="12670" hidden="1" xr:uid="{00000000-0005-0000-0000-00009F310000}"/>
    <cellStyle name="Currency [0] 727" xfId="845" hidden="1" xr:uid="{00000000-0005-0000-0000-00006E030000}"/>
    <cellStyle name="Currency [0] 7270" xfId="12677" hidden="1" xr:uid="{00000000-0005-0000-0000-0000A6310000}"/>
    <cellStyle name="Currency [0] 7271" xfId="12682" hidden="1" xr:uid="{00000000-0005-0000-0000-0000AB310000}"/>
    <cellStyle name="Currency [0] 7272" xfId="12661" hidden="1" xr:uid="{00000000-0005-0000-0000-000096310000}"/>
    <cellStyle name="Currency [0] 7273" xfId="12672" hidden="1" xr:uid="{00000000-0005-0000-0000-0000A1310000}"/>
    <cellStyle name="Currency [0] 7274" xfId="12686" hidden="1" xr:uid="{00000000-0005-0000-0000-0000AF310000}"/>
    <cellStyle name="Currency [0] 7275" xfId="12688" hidden="1" xr:uid="{00000000-0005-0000-0000-0000B1310000}"/>
    <cellStyle name="Currency [0] 7276" xfId="12671" hidden="1" xr:uid="{00000000-0005-0000-0000-0000A0310000}"/>
    <cellStyle name="Currency [0] 7277" xfId="12645" hidden="1" xr:uid="{00000000-0005-0000-0000-000086310000}"/>
    <cellStyle name="Currency [0] 7278" xfId="12699" hidden="1" xr:uid="{00000000-0005-0000-0000-0000BC310000}"/>
    <cellStyle name="Currency [0] 7279" xfId="12708" hidden="1" xr:uid="{00000000-0005-0000-0000-0000C5310000}"/>
    <cellStyle name="Currency [0] 728" xfId="834" hidden="1" xr:uid="{00000000-0005-0000-0000-000063030000}"/>
    <cellStyle name="Currency [0] 7280" xfId="12719" hidden="1" xr:uid="{00000000-0005-0000-0000-0000D0310000}"/>
    <cellStyle name="Currency [0] 7281" xfId="12725" hidden="1" xr:uid="{00000000-0005-0000-0000-0000D6310000}"/>
    <cellStyle name="Currency [0] 7282" xfId="12697" hidden="1" xr:uid="{00000000-0005-0000-0000-0000BA310000}"/>
    <cellStyle name="Currency [0] 7283" xfId="12715" hidden="1" xr:uid="{00000000-0005-0000-0000-0000CC310000}"/>
    <cellStyle name="Currency [0] 7284" xfId="12737" hidden="1" xr:uid="{00000000-0005-0000-0000-0000E2310000}"/>
    <cellStyle name="Currency [0] 7285" xfId="12739" hidden="1" xr:uid="{00000000-0005-0000-0000-0000E4310000}"/>
    <cellStyle name="Currency [0] 7286" xfId="12667" hidden="1" xr:uid="{00000000-0005-0000-0000-00009C310000}"/>
    <cellStyle name="Currency [0] 7287" xfId="12651" hidden="1" xr:uid="{00000000-0005-0000-0000-00008C310000}"/>
    <cellStyle name="Currency [0] 7288" xfId="12711" hidden="1" xr:uid="{00000000-0005-0000-0000-0000C8310000}"/>
    <cellStyle name="Currency [0] 7289" xfId="12656" hidden="1" xr:uid="{00000000-0005-0000-0000-000091310000}"/>
    <cellStyle name="Currency [0] 729" xfId="859" hidden="1" xr:uid="{00000000-0005-0000-0000-00007C030000}"/>
    <cellStyle name="Currency [0] 7290" xfId="12700" hidden="1" xr:uid="{00000000-0005-0000-0000-0000BD310000}"/>
    <cellStyle name="Currency [0] 7291" xfId="12744" hidden="1" xr:uid="{00000000-0005-0000-0000-0000E9310000}"/>
    <cellStyle name="Currency [0] 7292" xfId="12712" hidden="1" xr:uid="{00000000-0005-0000-0000-0000C9310000}"/>
    <cellStyle name="Currency [0] 7293" xfId="12720" hidden="1" xr:uid="{00000000-0005-0000-0000-0000D1310000}"/>
    <cellStyle name="Currency [0] 7294" xfId="12756" hidden="1" xr:uid="{00000000-0005-0000-0000-0000F5310000}"/>
    <cellStyle name="Currency [0] 7295" xfId="12758" hidden="1" xr:uid="{00000000-0005-0000-0000-0000F7310000}"/>
    <cellStyle name="Currency [0] 7296" xfId="12714" hidden="1" xr:uid="{00000000-0005-0000-0000-0000CB310000}"/>
    <cellStyle name="Currency [0] 7297" xfId="12727" hidden="1" xr:uid="{00000000-0005-0000-0000-0000D8310000}"/>
    <cellStyle name="Currency [0] 7298" xfId="12732" hidden="1" xr:uid="{00000000-0005-0000-0000-0000DD310000}"/>
    <cellStyle name="Currency [0] 7299" xfId="12726" hidden="1" xr:uid="{00000000-0005-0000-0000-0000D7310000}"/>
    <cellStyle name="Currency [0] 73" xfId="118" hidden="1" xr:uid="{00000000-0005-0000-0000-000097000000}"/>
    <cellStyle name="Currency [0] 730" xfId="863" hidden="1" xr:uid="{00000000-0005-0000-0000-000080030000}"/>
    <cellStyle name="Currency [0] 7300" xfId="12774" hidden="1" xr:uid="{00000000-0005-0000-0000-000007320000}"/>
    <cellStyle name="Currency [0] 7301" xfId="12782" hidden="1" xr:uid="{00000000-0005-0000-0000-00000F320000}"/>
    <cellStyle name="Currency [0] 7302" xfId="12710" hidden="1" xr:uid="{00000000-0005-0000-0000-0000C7310000}"/>
    <cellStyle name="Currency [0] 7303" xfId="12768" hidden="1" xr:uid="{00000000-0005-0000-0000-000001320000}"/>
    <cellStyle name="Currency [0] 7304" xfId="12791" hidden="1" xr:uid="{00000000-0005-0000-0000-000018320000}"/>
    <cellStyle name="Currency [0] 7305" xfId="12793" hidden="1" xr:uid="{00000000-0005-0000-0000-00001A320000}"/>
    <cellStyle name="Currency [0] 7306" xfId="12693" hidden="1" xr:uid="{00000000-0005-0000-0000-0000B6310000}"/>
    <cellStyle name="Currency [0] 7307" xfId="12703" hidden="1" xr:uid="{00000000-0005-0000-0000-0000C0310000}"/>
    <cellStyle name="Currency [0] 7308" xfId="12765" hidden="1" xr:uid="{00000000-0005-0000-0000-0000FE310000}"/>
    <cellStyle name="Currency [0] 7309" xfId="12730" hidden="1" xr:uid="{00000000-0005-0000-0000-0000DB310000}"/>
    <cellStyle name="Currency [0] 731" xfId="869" hidden="1" xr:uid="{00000000-0005-0000-0000-000086030000}"/>
    <cellStyle name="Currency [0] 7310" xfId="12675" hidden="1" xr:uid="{00000000-0005-0000-0000-0000A4310000}"/>
    <cellStyle name="Currency [0] 7311" xfId="12801" hidden="1" xr:uid="{00000000-0005-0000-0000-000022320000}"/>
    <cellStyle name="Currency [0] 7312" xfId="12766" hidden="1" xr:uid="{00000000-0005-0000-0000-0000FF310000}"/>
    <cellStyle name="Currency [0] 7313" xfId="12777" hidden="1" xr:uid="{00000000-0005-0000-0000-00000A320000}"/>
    <cellStyle name="Currency [0] 7314" xfId="12809" hidden="1" xr:uid="{00000000-0005-0000-0000-00002A320000}"/>
    <cellStyle name="Currency [0] 7315" xfId="12811" hidden="1" xr:uid="{00000000-0005-0000-0000-00002C320000}"/>
    <cellStyle name="Currency [0] 7316" xfId="12763" hidden="1" xr:uid="{00000000-0005-0000-0000-0000FC310000}"/>
    <cellStyle name="Currency [0] 7317" xfId="12762" hidden="1" xr:uid="{00000000-0005-0000-0000-0000FB310000}"/>
    <cellStyle name="Currency [0] 7318" xfId="12752" hidden="1" xr:uid="{00000000-0005-0000-0000-0000F1310000}"/>
    <cellStyle name="Currency [0] 7319" xfId="12748" hidden="1" xr:uid="{00000000-0005-0000-0000-0000ED310000}"/>
    <cellStyle name="Currency [0] 732" xfId="872" hidden="1" xr:uid="{00000000-0005-0000-0000-000089030000}"/>
    <cellStyle name="Currency [0] 7320" xfId="12750" hidden="1" xr:uid="{00000000-0005-0000-0000-0000EF310000}"/>
    <cellStyle name="Currency [0] 7321" xfId="12818" hidden="1" xr:uid="{00000000-0005-0000-0000-000033320000}"/>
    <cellStyle name="Currency [0] 7322" xfId="12653" hidden="1" xr:uid="{00000000-0005-0000-0000-00008E310000}"/>
    <cellStyle name="Currency [0] 7323" xfId="12796" hidden="1" xr:uid="{00000000-0005-0000-0000-00001D320000}"/>
    <cellStyle name="Currency [0] 7324" xfId="12824" hidden="1" xr:uid="{00000000-0005-0000-0000-000039320000}"/>
    <cellStyle name="Currency [0] 7325" xfId="12826" hidden="1" xr:uid="{00000000-0005-0000-0000-00003B320000}"/>
    <cellStyle name="Currency [0] 7326" xfId="12701" hidden="1" xr:uid="{00000000-0005-0000-0000-0000BE310000}"/>
    <cellStyle name="Currency [0] 7327" xfId="12775" hidden="1" xr:uid="{00000000-0005-0000-0000-000008320000}"/>
    <cellStyle name="Currency [0] 7328" xfId="12731" hidden="1" xr:uid="{00000000-0005-0000-0000-0000DC310000}"/>
    <cellStyle name="Currency [0] 7329" xfId="12767" hidden="1" xr:uid="{00000000-0005-0000-0000-000000320000}"/>
    <cellStyle name="Currency [0] 733" xfId="858" hidden="1" xr:uid="{00000000-0005-0000-0000-00007B030000}"/>
    <cellStyle name="Currency [0] 7330" xfId="12771" hidden="1" xr:uid="{00000000-0005-0000-0000-000004320000}"/>
    <cellStyle name="Currency [0] 7331" xfId="12832" hidden="1" xr:uid="{00000000-0005-0000-0000-000041320000}"/>
    <cellStyle name="Currency [0] 7332" xfId="12648" hidden="1" xr:uid="{00000000-0005-0000-0000-000089310000}"/>
    <cellStyle name="Currency [0] 7333" xfId="12814" hidden="1" xr:uid="{00000000-0005-0000-0000-00002F320000}"/>
    <cellStyle name="Currency [0] 7334" xfId="12837" hidden="1" xr:uid="{00000000-0005-0000-0000-000046320000}"/>
    <cellStyle name="Currency [0] 7335" xfId="12839" hidden="1" xr:uid="{00000000-0005-0000-0000-000048320000}"/>
    <cellStyle name="Currency [0] 7336" xfId="12695" hidden="1" xr:uid="{00000000-0005-0000-0000-0000B8310000}"/>
    <cellStyle name="Currency [0] 7337" xfId="12794" hidden="1" xr:uid="{00000000-0005-0000-0000-00001B320000}"/>
    <cellStyle name="Currency [0] 7338" xfId="12761" hidden="1" xr:uid="{00000000-0005-0000-0000-0000FA310000}"/>
    <cellStyle name="Currency [0] 7339" xfId="12779" hidden="1" xr:uid="{00000000-0005-0000-0000-00000C320000}"/>
    <cellStyle name="Currency [0] 734" xfId="868" hidden="1" xr:uid="{00000000-0005-0000-0000-000085030000}"/>
    <cellStyle name="Currency [0] 7340" xfId="12776" hidden="1" xr:uid="{00000000-0005-0000-0000-000009320000}"/>
    <cellStyle name="Currency [0] 7341" xfId="12843" hidden="1" xr:uid="{00000000-0005-0000-0000-00004C320000}"/>
    <cellStyle name="Currency [0] 7342" xfId="12728" hidden="1" xr:uid="{00000000-0005-0000-0000-0000D9310000}"/>
    <cellStyle name="Currency [0] 7343" xfId="12828" hidden="1" xr:uid="{00000000-0005-0000-0000-00003D320000}"/>
    <cellStyle name="Currency [0] 7344" xfId="12850" hidden="1" xr:uid="{00000000-0005-0000-0000-000053320000}"/>
    <cellStyle name="Currency [0] 7345" xfId="12852" hidden="1" xr:uid="{00000000-0005-0000-0000-000055320000}"/>
    <cellStyle name="Currency [0] 7346" xfId="12780" hidden="1" xr:uid="{00000000-0005-0000-0000-00000D320000}"/>
    <cellStyle name="Currency [0] 7347" xfId="12812" hidden="1" xr:uid="{00000000-0005-0000-0000-00002D320000}"/>
    <cellStyle name="Currency [0] 7348" xfId="12664" hidden="1" xr:uid="{00000000-0005-0000-0000-000099310000}"/>
    <cellStyle name="Currency [0] 7349" xfId="12798" hidden="1" xr:uid="{00000000-0005-0000-0000-00001F320000}"/>
    <cellStyle name="Currency [0] 735" xfId="879" hidden="1" xr:uid="{00000000-0005-0000-0000-000090030000}"/>
    <cellStyle name="Currency [0] 7350" xfId="12795" hidden="1" xr:uid="{00000000-0005-0000-0000-00001C320000}"/>
    <cellStyle name="Currency [0] 7351" xfId="12856" hidden="1" xr:uid="{00000000-0005-0000-0000-000059320000}"/>
    <cellStyle name="Currency [0] 7352" xfId="12691" hidden="1" xr:uid="{00000000-0005-0000-0000-0000B4310000}"/>
    <cellStyle name="Currency [0] 7353" xfId="12840" hidden="1" xr:uid="{00000000-0005-0000-0000-000049320000}"/>
    <cellStyle name="Currency [0] 7354" xfId="12860" hidden="1" xr:uid="{00000000-0005-0000-0000-00005D320000}"/>
    <cellStyle name="Currency [0] 7355" xfId="12862" hidden="1" xr:uid="{00000000-0005-0000-0000-00005F320000}"/>
    <cellStyle name="Currency [0] 7356" xfId="12799" hidden="1" xr:uid="{00000000-0005-0000-0000-000020320000}"/>
    <cellStyle name="Currency [0] 7357" xfId="12827" hidden="1" xr:uid="{00000000-0005-0000-0000-00003C320000}"/>
    <cellStyle name="Currency [0] 7358" xfId="12787" hidden="1" xr:uid="{00000000-0005-0000-0000-000014320000}"/>
    <cellStyle name="Currency [0] 7359" xfId="12816" hidden="1" xr:uid="{00000000-0005-0000-0000-000031320000}"/>
    <cellStyle name="Currency [0] 736" xfId="880" hidden="1" xr:uid="{00000000-0005-0000-0000-000091030000}"/>
    <cellStyle name="Currency [0] 7360" xfId="12813" hidden="1" xr:uid="{00000000-0005-0000-0000-00002E320000}"/>
    <cellStyle name="Currency [0] 7361" xfId="12866" hidden="1" xr:uid="{00000000-0005-0000-0000-000063320000}"/>
    <cellStyle name="Currency [0] 7362" xfId="12694" hidden="1" xr:uid="{00000000-0005-0000-0000-0000B7310000}"/>
    <cellStyle name="Currency [0] 7363" xfId="12853" hidden="1" xr:uid="{00000000-0005-0000-0000-000056320000}"/>
    <cellStyle name="Currency [0] 7364" xfId="12870" hidden="1" xr:uid="{00000000-0005-0000-0000-000067320000}"/>
    <cellStyle name="Currency [0] 7365" xfId="12872" hidden="1" xr:uid="{00000000-0005-0000-0000-000069320000}"/>
    <cellStyle name="Currency [0] 7366" xfId="12753" hidden="1" xr:uid="{00000000-0005-0000-0000-0000F2310000}"/>
    <cellStyle name="Currency [0] 7367" xfId="12789" hidden="1" xr:uid="{00000000-0005-0000-0000-000016320000}"/>
    <cellStyle name="Currency [0] 7368" xfId="12858" hidden="1" xr:uid="{00000000-0005-0000-0000-00005B320000}"/>
    <cellStyle name="Currency [0] 7369" xfId="12846" hidden="1" xr:uid="{00000000-0005-0000-0000-00004F320000}"/>
    <cellStyle name="Currency [0] 737" xfId="843" hidden="1" xr:uid="{00000000-0005-0000-0000-00006C030000}"/>
    <cellStyle name="Currency [0] 7370" xfId="12863" hidden="1" xr:uid="{00000000-0005-0000-0000-000060320000}"/>
    <cellStyle name="Currency [0] 7371" xfId="12874" hidden="1" xr:uid="{00000000-0005-0000-0000-00006B320000}"/>
    <cellStyle name="Currency [0] 7372" xfId="12722" hidden="1" xr:uid="{00000000-0005-0000-0000-0000D3310000}"/>
    <cellStyle name="Currency [0] 7373" xfId="12786" hidden="1" xr:uid="{00000000-0005-0000-0000-000013320000}"/>
    <cellStyle name="Currency [0] 7374" xfId="12878" hidden="1" xr:uid="{00000000-0005-0000-0000-00006F320000}"/>
    <cellStyle name="Currency [0] 7375" xfId="12880" hidden="1" xr:uid="{00000000-0005-0000-0000-000071320000}"/>
    <cellStyle name="Currency [0] 7376" xfId="12835" hidden="1" xr:uid="{00000000-0005-0000-0000-000044320000}"/>
    <cellStyle name="Currency [0] 7377" xfId="12847" hidden="1" xr:uid="{00000000-0005-0000-0000-000050320000}"/>
    <cellStyle name="Currency [0] 7378" xfId="12875" hidden="1" xr:uid="{00000000-0005-0000-0000-00006C320000}"/>
    <cellStyle name="Currency [0] 7379" xfId="12848" hidden="1" xr:uid="{00000000-0005-0000-0000-000051320000}"/>
    <cellStyle name="Currency [0] 738" xfId="836" hidden="1" xr:uid="{00000000-0005-0000-0000-000065030000}"/>
    <cellStyle name="Currency [0] 7380" xfId="12881" hidden="1" xr:uid="{00000000-0005-0000-0000-000072320000}"/>
    <cellStyle name="Currency [0] 7381" xfId="12883" hidden="1" xr:uid="{00000000-0005-0000-0000-000074320000}"/>
    <cellStyle name="Currency [0] 7382" xfId="12876" hidden="1" xr:uid="{00000000-0005-0000-0000-00006D320000}"/>
    <cellStyle name="Currency [0] 7383" xfId="12822" hidden="1" xr:uid="{00000000-0005-0000-0000-000037320000}"/>
    <cellStyle name="Currency [0] 7384" xfId="12886" hidden="1" xr:uid="{00000000-0005-0000-0000-000077320000}"/>
    <cellStyle name="Currency [0] 7385" xfId="12888" hidden="1" xr:uid="{00000000-0005-0000-0000-000079320000}"/>
    <cellStyle name="Currency [0] 7386" xfId="12605" hidden="1" xr:uid="{00000000-0005-0000-0000-00005E310000}"/>
    <cellStyle name="Currency [0] 7387" xfId="12627" hidden="1" xr:uid="{00000000-0005-0000-0000-000074310000}"/>
    <cellStyle name="Currency [0] 7388" xfId="12892" hidden="1" xr:uid="{00000000-0005-0000-0000-00007D320000}"/>
    <cellStyle name="Currency [0] 7389" xfId="12899" hidden="1" xr:uid="{00000000-0005-0000-0000-000084320000}"/>
    <cellStyle name="Currency [0] 739" xfId="865" hidden="1" xr:uid="{00000000-0005-0000-0000-000082030000}"/>
    <cellStyle name="Currency [0] 7390" xfId="12901" hidden="1" xr:uid="{00000000-0005-0000-0000-000086320000}"/>
    <cellStyle name="Currency [0] 7391" xfId="12592" hidden="1" xr:uid="{00000000-0005-0000-0000-000051310000}"/>
    <cellStyle name="Currency [0] 7392" xfId="12895" hidden="1" xr:uid="{00000000-0005-0000-0000-000080320000}"/>
    <cellStyle name="Currency [0] 7393" xfId="12904" hidden="1" xr:uid="{00000000-0005-0000-0000-000089320000}"/>
    <cellStyle name="Currency [0] 7394" xfId="12906" hidden="1" xr:uid="{00000000-0005-0000-0000-00008B320000}"/>
    <cellStyle name="Currency [0] 7395" xfId="12894" hidden="1" xr:uid="{00000000-0005-0000-0000-00007F320000}"/>
    <cellStyle name="Currency [0] 7396" xfId="12604" hidden="1" xr:uid="{00000000-0005-0000-0000-00005D310000}"/>
    <cellStyle name="Currency [0] 7397" xfId="12917" hidden="1" xr:uid="{00000000-0005-0000-0000-000096320000}"/>
    <cellStyle name="Currency [0] 7398" xfId="12926" hidden="1" xr:uid="{00000000-0005-0000-0000-00009F320000}"/>
    <cellStyle name="Currency [0] 7399" xfId="12937" hidden="1" xr:uid="{00000000-0005-0000-0000-0000AA320000}"/>
    <cellStyle name="Currency [0] 74" xfId="128" hidden="1" xr:uid="{00000000-0005-0000-0000-0000A1000000}"/>
    <cellStyle name="Currency [0] 740" xfId="838" hidden="1" xr:uid="{00000000-0005-0000-0000-000067030000}"/>
    <cellStyle name="Currency [0] 7400" xfId="12943" hidden="1" xr:uid="{00000000-0005-0000-0000-0000B0320000}"/>
    <cellStyle name="Currency [0] 7401" xfId="12915" hidden="1" xr:uid="{00000000-0005-0000-0000-000094320000}"/>
    <cellStyle name="Currency [0] 7402" xfId="12933" hidden="1" xr:uid="{00000000-0005-0000-0000-0000A6320000}"/>
    <cellStyle name="Currency [0] 7403" xfId="12955" hidden="1" xr:uid="{00000000-0005-0000-0000-0000BC320000}"/>
    <cellStyle name="Currency [0] 7404" xfId="12957" hidden="1" xr:uid="{00000000-0005-0000-0000-0000BE320000}"/>
    <cellStyle name="Currency [0] 7405" xfId="12889" hidden="1" xr:uid="{00000000-0005-0000-0000-00007A320000}"/>
    <cellStyle name="Currency [0] 7406" xfId="12600" hidden="1" xr:uid="{00000000-0005-0000-0000-000059310000}"/>
    <cellStyle name="Currency [0] 7407" xfId="12929" hidden="1" xr:uid="{00000000-0005-0000-0000-0000A2320000}"/>
    <cellStyle name="Currency [0] 7408" xfId="12596" hidden="1" xr:uid="{00000000-0005-0000-0000-000055310000}"/>
    <cellStyle name="Currency [0] 7409" xfId="12918" hidden="1" xr:uid="{00000000-0005-0000-0000-000097320000}"/>
    <cellStyle name="Currency [0] 741" xfId="860" hidden="1" xr:uid="{00000000-0005-0000-0000-00007D030000}"/>
    <cellStyle name="Currency [0] 7410" xfId="12962" hidden="1" xr:uid="{00000000-0005-0000-0000-0000C3320000}"/>
    <cellStyle name="Currency [0] 7411" xfId="12930" hidden="1" xr:uid="{00000000-0005-0000-0000-0000A3320000}"/>
    <cellStyle name="Currency [0] 7412" xfId="12938" hidden="1" xr:uid="{00000000-0005-0000-0000-0000AB320000}"/>
    <cellStyle name="Currency [0] 7413" xfId="12974" hidden="1" xr:uid="{00000000-0005-0000-0000-0000CF320000}"/>
    <cellStyle name="Currency [0] 7414" xfId="12976" hidden="1" xr:uid="{00000000-0005-0000-0000-0000D1320000}"/>
    <cellStyle name="Currency [0] 7415" xfId="12932" hidden="1" xr:uid="{00000000-0005-0000-0000-0000A5320000}"/>
    <cellStyle name="Currency [0] 7416" xfId="12945" hidden="1" xr:uid="{00000000-0005-0000-0000-0000B2320000}"/>
    <cellStyle name="Currency [0] 7417" xfId="12950" hidden="1" xr:uid="{00000000-0005-0000-0000-0000B7320000}"/>
    <cellStyle name="Currency [0] 7418" xfId="12944" hidden="1" xr:uid="{00000000-0005-0000-0000-0000B1320000}"/>
    <cellStyle name="Currency [0] 7419" xfId="12992" hidden="1" xr:uid="{00000000-0005-0000-0000-0000E1320000}"/>
    <cellStyle name="Currency [0] 742" xfId="881" hidden="1" xr:uid="{00000000-0005-0000-0000-000092030000}"/>
    <cellStyle name="Currency [0] 7420" xfId="13000" hidden="1" xr:uid="{00000000-0005-0000-0000-0000E9320000}"/>
    <cellStyle name="Currency [0] 7421" xfId="12928" hidden="1" xr:uid="{00000000-0005-0000-0000-0000A1320000}"/>
    <cellStyle name="Currency [0] 7422" xfId="12986" hidden="1" xr:uid="{00000000-0005-0000-0000-0000DB320000}"/>
    <cellStyle name="Currency [0] 7423" xfId="13009" hidden="1" xr:uid="{00000000-0005-0000-0000-0000F2320000}"/>
    <cellStyle name="Currency [0] 7424" xfId="13011" hidden="1" xr:uid="{00000000-0005-0000-0000-0000F4320000}"/>
    <cellStyle name="Currency [0] 7425" xfId="12911" hidden="1" xr:uid="{00000000-0005-0000-0000-000090320000}"/>
    <cellStyle name="Currency [0] 7426" xfId="12921" hidden="1" xr:uid="{00000000-0005-0000-0000-00009A320000}"/>
    <cellStyle name="Currency [0] 7427" xfId="12983" hidden="1" xr:uid="{00000000-0005-0000-0000-0000D8320000}"/>
    <cellStyle name="Currency [0] 7428" xfId="12948" hidden="1" xr:uid="{00000000-0005-0000-0000-0000B5320000}"/>
    <cellStyle name="Currency [0] 7429" xfId="12897" hidden="1" xr:uid="{00000000-0005-0000-0000-000082320000}"/>
    <cellStyle name="Currency [0] 743" xfId="866" hidden="1" xr:uid="{00000000-0005-0000-0000-000083030000}"/>
    <cellStyle name="Currency [0] 7430" xfId="13019" hidden="1" xr:uid="{00000000-0005-0000-0000-0000FC320000}"/>
    <cellStyle name="Currency [0] 7431" xfId="12984" hidden="1" xr:uid="{00000000-0005-0000-0000-0000D9320000}"/>
    <cellStyle name="Currency [0] 7432" xfId="12995" hidden="1" xr:uid="{00000000-0005-0000-0000-0000E4320000}"/>
    <cellStyle name="Currency [0] 7433" xfId="13027" hidden="1" xr:uid="{00000000-0005-0000-0000-000004330000}"/>
    <cellStyle name="Currency [0] 7434" xfId="13029" hidden="1" xr:uid="{00000000-0005-0000-0000-000006330000}"/>
    <cellStyle name="Currency [0] 7435" xfId="12981" hidden="1" xr:uid="{00000000-0005-0000-0000-0000D6320000}"/>
    <cellStyle name="Currency [0] 7436" xfId="12980" hidden="1" xr:uid="{00000000-0005-0000-0000-0000D5320000}"/>
    <cellStyle name="Currency [0] 7437" xfId="12970" hidden="1" xr:uid="{00000000-0005-0000-0000-0000CB320000}"/>
    <cellStyle name="Currency [0] 7438" xfId="12966" hidden="1" xr:uid="{00000000-0005-0000-0000-0000C7320000}"/>
    <cellStyle name="Currency [0] 7439" xfId="12968" hidden="1" xr:uid="{00000000-0005-0000-0000-0000C9320000}"/>
    <cellStyle name="Currency [0] 744" xfId="870" hidden="1" xr:uid="{00000000-0005-0000-0000-000087030000}"/>
    <cellStyle name="Currency [0] 7440" xfId="13036" hidden="1" xr:uid="{00000000-0005-0000-0000-00000D330000}"/>
    <cellStyle name="Currency [0] 7441" xfId="12598" hidden="1" xr:uid="{00000000-0005-0000-0000-000057310000}"/>
    <cellStyle name="Currency [0] 7442" xfId="13014" hidden="1" xr:uid="{00000000-0005-0000-0000-0000F7320000}"/>
    <cellStyle name="Currency [0] 7443" xfId="13042" hidden="1" xr:uid="{00000000-0005-0000-0000-000013330000}"/>
    <cellStyle name="Currency [0] 7444" xfId="13044" hidden="1" xr:uid="{00000000-0005-0000-0000-000015330000}"/>
    <cellStyle name="Currency [0] 7445" xfId="12919" hidden="1" xr:uid="{00000000-0005-0000-0000-000098320000}"/>
    <cellStyle name="Currency [0] 7446" xfId="12993" hidden="1" xr:uid="{00000000-0005-0000-0000-0000E2320000}"/>
    <cellStyle name="Currency [0] 7447" xfId="12949" hidden="1" xr:uid="{00000000-0005-0000-0000-0000B6320000}"/>
    <cellStyle name="Currency [0] 7448" xfId="12985" hidden="1" xr:uid="{00000000-0005-0000-0000-0000DA320000}"/>
    <cellStyle name="Currency [0] 7449" xfId="12989" hidden="1" xr:uid="{00000000-0005-0000-0000-0000DE320000}"/>
    <cellStyle name="Currency [0] 745" xfId="886" hidden="1" xr:uid="{00000000-0005-0000-0000-000097030000}"/>
    <cellStyle name="Currency [0] 7450" xfId="13050" hidden="1" xr:uid="{00000000-0005-0000-0000-00001B330000}"/>
    <cellStyle name="Currency [0] 7451" xfId="12633" hidden="1" xr:uid="{00000000-0005-0000-0000-00007A310000}"/>
    <cellStyle name="Currency [0] 7452" xfId="13032" hidden="1" xr:uid="{00000000-0005-0000-0000-000009330000}"/>
    <cellStyle name="Currency [0] 7453" xfId="13055" hidden="1" xr:uid="{00000000-0005-0000-0000-000020330000}"/>
    <cellStyle name="Currency [0] 7454" xfId="13057" hidden="1" xr:uid="{00000000-0005-0000-0000-000022330000}"/>
    <cellStyle name="Currency [0] 7455" xfId="12913" hidden="1" xr:uid="{00000000-0005-0000-0000-000092320000}"/>
    <cellStyle name="Currency [0] 7456" xfId="13012" hidden="1" xr:uid="{00000000-0005-0000-0000-0000F5320000}"/>
    <cellStyle name="Currency [0] 7457" xfId="12979" hidden="1" xr:uid="{00000000-0005-0000-0000-0000D4320000}"/>
    <cellStyle name="Currency [0] 7458" xfId="12997" hidden="1" xr:uid="{00000000-0005-0000-0000-0000E6320000}"/>
    <cellStyle name="Currency [0] 7459" xfId="12994" hidden="1" xr:uid="{00000000-0005-0000-0000-0000E3320000}"/>
    <cellStyle name="Currency [0] 746" xfId="887" hidden="1" xr:uid="{00000000-0005-0000-0000-000098030000}"/>
    <cellStyle name="Currency [0] 7460" xfId="13061" hidden="1" xr:uid="{00000000-0005-0000-0000-000026330000}"/>
    <cellStyle name="Currency [0] 7461" xfId="12946" hidden="1" xr:uid="{00000000-0005-0000-0000-0000B3320000}"/>
    <cellStyle name="Currency [0] 7462" xfId="13046" hidden="1" xr:uid="{00000000-0005-0000-0000-000017330000}"/>
    <cellStyle name="Currency [0] 7463" xfId="13068" hidden="1" xr:uid="{00000000-0005-0000-0000-00002D330000}"/>
    <cellStyle name="Currency [0] 7464" xfId="13070" hidden="1" xr:uid="{00000000-0005-0000-0000-00002F330000}"/>
    <cellStyle name="Currency [0] 7465" xfId="12998" hidden="1" xr:uid="{00000000-0005-0000-0000-0000E7320000}"/>
    <cellStyle name="Currency [0] 7466" xfId="13030" hidden="1" xr:uid="{00000000-0005-0000-0000-000007330000}"/>
    <cellStyle name="Currency [0] 7467" xfId="12678" hidden="1" xr:uid="{00000000-0005-0000-0000-0000A7310000}"/>
    <cellStyle name="Currency [0] 7468" xfId="13016" hidden="1" xr:uid="{00000000-0005-0000-0000-0000F9320000}"/>
    <cellStyle name="Currency [0] 7469" xfId="13013" hidden="1" xr:uid="{00000000-0005-0000-0000-0000F6320000}"/>
    <cellStyle name="Currency [0] 747" xfId="867" hidden="1" xr:uid="{00000000-0005-0000-0000-000084030000}"/>
    <cellStyle name="Currency [0] 7470" xfId="13074" hidden="1" xr:uid="{00000000-0005-0000-0000-000033330000}"/>
    <cellStyle name="Currency [0] 7471" xfId="12909" hidden="1" xr:uid="{00000000-0005-0000-0000-00008E320000}"/>
    <cellStyle name="Currency [0] 7472" xfId="13058" hidden="1" xr:uid="{00000000-0005-0000-0000-000023330000}"/>
    <cellStyle name="Currency [0] 7473" xfId="13078" hidden="1" xr:uid="{00000000-0005-0000-0000-000037330000}"/>
    <cellStyle name="Currency [0] 7474" xfId="13080" hidden="1" xr:uid="{00000000-0005-0000-0000-000039330000}"/>
    <cellStyle name="Currency [0] 7475" xfId="13017" hidden="1" xr:uid="{00000000-0005-0000-0000-0000FA320000}"/>
    <cellStyle name="Currency [0] 7476" xfId="13045" hidden="1" xr:uid="{00000000-0005-0000-0000-000016330000}"/>
    <cellStyle name="Currency [0] 7477" xfId="13005" hidden="1" xr:uid="{00000000-0005-0000-0000-0000EE320000}"/>
    <cellStyle name="Currency [0] 7478" xfId="13034" hidden="1" xr:uid="{00000000-0005-0000-0000-00000B330000}"/>
    <cellStyle name="Currency [0] 7479" xfId="13031" hidden="1" xr:uid="{00000000-0005-0000-0000-000008330000}"/>
    <cellStyle name="Currency [0] 748" xfId="874" hidden="1" xr:uid="{00000000-0005-0000-0000-00008B030000}"/>
    <cellStyle name="Currency [0] 7480" xfId="13084" hidden="1" xr:uid="{00000000-0005-0000-0000-00003D330000}"/>
    <cellStyle name="Currency [0] 7481" xfId="12912" hidden="1" xr:uid="{00000000-0005-0000-0000-000091320000}"/>
    <cellStyle name="Currency [0] 7482" xfId="13071" hidden="1" xr:uid="{00000000-0005-0000-0000-000030330000}"/>
    <cellStyle name="Currency [0] 7483" xfId="13088" hidden="1" xr:uid="{00000000-0005-0000-0000-000041330000}"/>
    <cellStyle name="Currency [0] 7484" xfId="13090" hidden="1" xr:uid="{00000000-0005-0000-0000-000043330000}"/>
    <cellStyle name="Currency [0] 7485" xfId="12971" hidden="1" xr:uid="{00000000-0005-0000-0000-0000CC320000}"/>
    <cellStyle name="Currency [0] 7486" xfId="13007" hidden="1" xr:uid="{00000000-0005-0000-0000-0000F0320000}"/>
    <cellStyle name="Currency [0] 7487" xfId="13076" hidden="1" xr:uid="{00000000-0005-0000-0000-000035330000}"/>
    <cellStyle name="Currency [0] 7488" xfId="13064" hidden="1" xr:uid="{00000000-0005-0000-0000-000029330000}"/>
    <cellStyle name="Currency [0] 7489" xfId="13081" hidden="1" xr:uid="{00000000-0005-0000-0000-00003A330000}"/>
    <cellStyle name="Currency [0] 749" xfId="878" hidden="1" xr:uid="{00000000-0005-0000-0000-00008F030000}"/>
    <cellStyle name="Currency [0] 7490" xfId="13092" hidden="1" xr:uid="{00000000-0005-0000-0000-000045330000}"/>
    <cellStyle name="Currency [0] 7491" xfId="12940" hidden="1" xr:uid="{00000000-0005-0000-0000-0000AD320000}"/>
    <cellStyle name="Currency [0] 7492" xfId="13004" hidden="1" xr:uid="{00000000-0005-0000-0000-0000ED320000}"/>
    <cellStyle name="Currency [0] 7493" xfId="13096" hidden="1" xr:uid="{00000000-0005-0000-0000-000049330000}"/>
    <cellStyle name="Currency [0] 7494" xfId="13098" hidden="1" xr:uid="{00000000-0005-0000-0000-00004B330000}"/>
    <cellStyle name="Currency [0] 7495" xfId="13053" hidden="1" xr:uid="{00000000-0005-0000-0000-00001E330000}"/>
    <cellStyle name="Currency [0] 7496" xfId="13065" hidden="1" xr:uid="{00000000-0005-0000-0000-00002A330000}"/>
    <cellStyle name="Currency [0] 7497" xfId="13093" hidden="1" xr:uid="{00000000-0005-0000-0000-000046330000}"/>
    <cellStyle name="Currency [0] 7498" xfId="13066" hidden="1" xr:uid="{00000000-0005-0000-0000-00002B330000}"/>
    <cellStyle name="Currency [0] 7499" xfId="13099" hidden="1" xr:uid="{00000000-0005-0000-0000-00004C330000}"/>
    <cellStyle name="Currency [0] 75" xfId="126" hidden="1" xr:uid="{00000000-0005-0000-0000-00009F000000}"/>
    <cellStyle name="Currency [0] 750" xfId="873" hidden="1" xr:uid="{00000000-0005-0000-0000-00008A030000}"/>
    <cellStyle name="Currency [0] 7500" xfId="13101" hidden="1" xr:uid="{00000000-0005-0000-0000-00004E330000}"/>
    <cellStyle name="Currency [0] 7501" xfId="13094" hidden="1" xr:uid="{00000000-0005-0000-0000-000047330000}"/>
    <cellStyle name="Currency [0] 7502" xfId="13040" hidden="1" xr:uid="{00000000-0005-0000-0000-000011330000}"/>
    <cellStyle name="Currency [0] 7503" xfId="13103" hidden="1" xr:uid="{00000000-0005-0000-0000-000050330000}"/>
    <cellStyle name="Currency [0] 7504" xfId="13105" hidden="1" xr:uid="{00000000-0005-0000-0000-000052330000}"/>
    <cellStyle name="Currency [0] 7505" xfId="12617" hidden="1" xr:uid="{00000000-0005-0000-0000-00006A310000}"/>
    <cellStyle name="Currency [0] 7506" xfId="12595" hidden="1" xr:uid="{00000000-0005-0000-0000-000054310000}"/>
    <cellStyle name="Currency [0] 7507" xfId="13111" hidden="1" xr:uid="{00000000-0005-0000-0000-000058330000}"/>
    <cellStyle name="Currency [0] 7508" xfId="13117" hidden="1" xr:uid="{00000000-0005-0000-0000-00005E330000}"/>
    <cellStyle name="Currency [0] 7509" xfId="13119" hidden="1" xr:uid="{00000000-0005-0000-0000-000060330000}"/>
    <cellStyle name="Currency [0] 751" xfId="896" hidden="1" xr:uid="{00000000-0005-0000-0000-0000A1030000}"/>
    <cellStyle name="Currency [0] 7510" xfId="12612" hidden="1" xr:uid="{00000000-0005-0000-0000-000065310000}"/>
    <cellStyle name="Currency [0] 7511" xfId="13113" hidden="1" xr:uid="{00000000-0005-0000-0000-00005A330000}"/>
    <cellStyle name="Currency [0] 7512" xfId="13121" hidden="1" xr:uid="{00000000-0005-0000-0000-000062330000}"/>
    <cellStyle name="Currency [0] 7513" xfId="13123" hidden="1" xr:uid="{00000000-0005-0000-0000-000064330000}"/>
    <cellStyle name="Currency [0] 7514" xfId="13112" hidden="1" xr:uid="{00000000-0005-0000-0000-000059330000}"/>
    <cellStyle name="Currency [0] 7515" xfId="12618" hidden="1" xr:uid="{00000000-0005-0000-0000-00006B310000}"/>
    <cellStyle name="Currency [0] 7516" xfId="13134" hidden="1" xr:uid="{00000000-0005-0000-0000-00006F330000}"/>
    <cellStyle name="Currency [0] 7517" xfId="13143" hidden="1" xr:uid="{00000000-0005-0000-0000-000078330000}"/>
    <cellStyle name="Currency [0] 7518" xfId="13154" hidden="1" xr:uid="{00000000-0005-0000-0000-000083330000}"/>
    <cellStyle name="Currency [0] 7519" xfId="13160" hidden="1" xr:uid="{00000000-0005-0000-0000-000089330000}"/>
    <cellStyle name="Currency [0] 752" xfId="902" hidden="1" xr:uid="{00000000-0005-0000-0000-0000A7030000}"/>
    <cellStyle name="Currency [0] 7520" xfId="13132" hidden="1" xr:uid="{00000000-0005-0000-0000-00006D330000}"/>
    <cellStyle name="Currency [0] 7521" xfId="13150" hidden="1" xr:uid="{00000000-0005-0000-0000-00007F330000}"/>
    <cellStyle name="Currency [0] 7522" xfId="13172" hidden="1" xr:uid="{00000000-0005-0000-0000-000095330000}"/>
    <cellStyle name="Currency [0] 7523" xfId="13174" hidden="1" xr:uid="{00000000-0005-0000-0000-000097330000}"/>
    <cellStyle name="Currency [0] 7524" xfId="13108" hidden="1" xr:uid="{00000000-0005-0000-0000-000055330000}"/>
    <cellStyle name="Currency [0] 7525" xfId="12622" hidden="1" xr:uid="{00000000-0005-0000-0000-00006F310000}"/>
    <cellStyle name="Currency [0] 7526" xfId="13146" hidden="1" xr:uid="{00000000-0005-0000-0000-00007B330000}"/>
    <cellStyle name="Currency [0] 7527" xfId="12638" hidden="1" xr:uid="{00000000-0005-0000-0000-00007F310000}"/>
    <cellStyle name="Currency [0] 7528" xfId="13135" hidden="1" xr:uid="{00000000-0005-0000-0000-000070330000}"/>
    <cellStyle name="Currency [0] 7529" xfId="13179" hidden="1" xr:uid="{00000000-0005-0000-0000-00009C330000}"/>
    <cellStyle name="Currency [0] 753" xfId="864" hidden="1" xr:uid="{00000000-0005-0000-0000-000081030000}"/>
    <cellStyle name="Currency [0] 7530" xfId="13147" hidden="1" xr:uid="{00000000-0005-0000-0000-00007C330000}"/>
    <cellStyle name="Currency [0] 7531" xfId="13155" hidden="1" xr:uid="{00000000-0005-0000-0000-000084330000}"/>
    <cellStyle name="Currency [0] 7532" xfId="13191" hidden="1" xr:uid="{00000000-0005-0000-0000-0000A8330000}"/>
    <cellStyle name="Currency [0] 7533" xfId="13193" hidden="1" xr:uid="{00000000-0005-0000-0000-0000AA330000}"/>
    <cellStyle name="Currency [0] 7534" xfId="13149" hidden="1" xr:uid="{00000000-0005-0000-0000-00007E330000}"/>
    <cellStyle name="Currency [0] 7535" xfId="13162" hidden="1" xr:uid="{00000000-0005-0000-0000-00008B330000}"/>
    <cellStyle name="Currency [0] 7536" xfId="13167" hidden="1" xr:uid="{00000000-0005-0000-0000-000090330000}"/>
    <cellStyle name="Currency [0] 7537" xfId="13161" hidden="1" xr:uid="{00000000-0005-0000-0000-00008A330000}"/>
    <cellStyle name="Currency [0] 7538" xfId="13209" hidden="1" xr:uid="{00000000-0005-0000-0000-0000BA330000}"/>
    <cellStyle name="Currency [0] 7539" xfId="13217" hidden="1" xr:uid="{00000000-0005-0000-0000-0000C2330000}"/>
    <cellStyle name="Currency [0] 754" xfId="894" hidden="1" xr:uid="{00000000-0005-0000-0000-00009F030000}"/>
    <cellStyle name="Currency [0] 7540" xfId="13145" hidden="1" xr:uid="{00000000-0005-0000-0000-00007A330000}"/>
    <cellStyle name="Currency [0] 7541" xfId="13203" hidden="1" xr:uid="{00000000-0005-0000-0000-0000B4330000}"/>
    <cellStyle name="Currency [0] 7542" xfId="13226" hidden="1" xr:uid="{00000000-0005-0000-0000-0000CB330000}"/>
    <cellStyle name="Currency [0] 7543" xfId="13228" hidden="1" xr:uid="{00000000-0005-0000-0000-0000CD330000}"/>
    <cellStyle name="Currency [0] 7544" xfId="13128" hidden="1" xr:uid="{00000000-0005-0000-0000-000069330000}"/>
    <cellStyle name="Currency [0] 7545" xfId="13138" hidden="1" xr:uid="{00000000-0005-0000-0000-000073330000}"/>
    <cellStyle name="Currency [0] 7546" xfId="13200" hidden="1" xr:uid="{00000000-0005-0000-0000-0000B1330000}"/>
    <cellStyle name="Currency [0] 7547" xfId="13165" hidden="1" xr:uid="{00000000-0005-0000-0000-00008E330000}"/>
    <cellStyle name="Currency [0] 7548" xfId="13115" hidden="1" xr:uid="{00000000-0005-0000-0000-00005C330000}"/>
    <cellStyle name="Currency [0] 7549" xfId="13236" hidden="1" xr:uid="{00000000-0005-0000-0000-0000D5330000}"/>
    <cellStyle name="Currency [0] 755" xfId="906" hidden="1" xr:uid="{00000000-0005-0000-0000-0000AB030000}"/>
    <cellStyle name="Currency [0] 7550" xfId="13201" hidden="1" xr:uid="{00000000-0005-0000-0000-0000B2330000}"/>
    <cellStyle name="Currency [0] 7551" xfId="13212" hidden="1" xr:uid="{00000000-0005-0000-0000-0000BD330000}"/>
    <cellStyle name="Currency [0] 7552" xfId="13244" hidden="1" xr:uid="{00000000-0005-0000-0000-0000DD330000}"/>
    <cellStyle name="Currency [0] 7553" xfId="13246" hidden="1" xr:uid="{00000000-0005-0000-0000-0000DF330000}"/>
    <cellStyle name="Currency [0] 7554" xfId="13198" hidden="1" xr:uid="{00000000-0005-0000-0000-0000AF330000}"/>
    <cellStyle name="Currency [0] 7555" xfId="13197" hidden="1" xr:uid="{00000000-0005-0000-0000-0000AE330000}"/>
    <cellStyle name="Currency [0] 7556" xfId="13187" hidden="1" xr:uid="{00000000-0005-0000-0000-0000A4330000}"/>
    <cellStyle name="Currency [0] 7557" xfId="13183" hidden="1" xr:uid="{00000000-0005-0000-0000-0000A0330000}"/>
    <cellStyle name="Currency [0] 7558" xfId="13185" hidden="1" xr:uid="{00000000-0005-0000-0000-0000A2330000}"/>
    <cellStyle name="Currency [0] 7559" xfId="13253" hidden="1" xr:uid="{00000000-0005-0000-0000-0000E6330000}"/>
    <cellStyle name="Currency [0] 756" xfId="907" hidden="1" xr:uid="{00000000-0005-0000-0000-0000AC030000}"/>
    <cellStyle name="Currency [0] 7560" xfId="12624" hidden="1" xr:uid="{00000000-0005-0000-0000-000071310000}"/>
    <cellStyle name="Currency [0] 7561" xfId="13231" hidden="1" xr:uid="{00000000-0005-0000-0000-0000D0330000}"/>
    <cellStyle name="Currency [0] 7562" xfId="13259" hidden="1" xr:uid="{00000000-0005-0000-0000-0000EC330000}"/>
    <cellStyle name="Currency [0] 7563" xfId="13261" hidden="1" xr:uid="{00000000-0005-0000-0000-0000EE330000}"/>
    <cellStyle name="Currency [0] 7564" xfId="13136" hidden="1" xr:uid="{00000000-0005-0000-0000-000071330000}"/>
    <cellStyle name="Currency [0] 7565" xfId="13210" hidden="1" xr:uid="{00000000-0005-0000-0000-0000BB330000}"/>
    <cellStyle name="Currency [0] 7566" xfId="13166" hidden="1" xr:uid="{00000000-0005-0000-0000-00008F330000}"/>
    <cellStyle name="Currency [0] 7567" xfId="13202" hidden="1" xr:uid="{00000000-0005-0000-0000-0000B3330000}"/>
    <cellStyle name="Currency [0] 7568" xfId="13206" hidden="1" xr:uid="{00000000-0005-0000-0000-0000B7330000}"/>
    <cellStyle name="Currency [0] 7569" xfId="13267" hidden="1" xr:uid="{00000000-0005-0000-0000-0000F4330000}"/>
    <cellStyle name="Currency [0] 757" xfId="855" hidden="1" xr:uid="{00000000-0005-0000-0000-000078030000}"/>
    <cellStyle name="Currency [0] 7570" xfId="12611" hidden="1" xr:uid="{00000000-0005-0000-0000-000064310000}"/>
    <cellStyle name="Currency [0] 7571" xfId="13249" hidden="1" xr:uid="{00000000-0005-0000-0000-0000E2330000}"/>
    <cellStyle name="Currency [0] 7572" xfId="13272" hidden="1" xr:uid="{00000000-0005-0000-0000-0000F9330000}"/>
    <cellStyle name="Currency [0] 7573" xfId="13274" hidden="1" xr:uid="{00000000-0005-0000-0000-0000FB330000}"/>
    <cellStyle name="Currency [0] 7574" xfId="13130" hidden="1" xr:uid="{00000000-0005-0000-0000-00006B330000}"/>
    <cellStyle name="Currency [0] 7575" xfId="13229" hidden="1" xr:uid="{00000000-0005-0000-0000-0000CE330000}"/>
    <cellStyle name="Currency [0] 7576" xfId="13196" hidden="1" xr:uid="{00000000-0005-0000-0000-0000AD330000}"/>
    <cellStyle name="Currency [0] 7577" xfId="13214" hidden="1" xr:uid="{00000000-0005-0000-0000-0000BF330000}"/>
    <cellStyle name="Currency [0] 7578" xfId="13211" hidden="1" xr:uid="{00000000-0005-0000-0000-0000BC330000}"/>
    <cellStyle name="Currency [0] 7579" xfId="13278" hidden="1" xr:uid="{00000000-0005-0000-0000-0000FF330000}"/>
    <cellStyle name="Currency [0] 758" xfId="862" hidden="1" xr:uid="{00000000-0005-0000-0000-00007F030000}"/>
    <cellStyle name="Currency [0] 7580" xfId="13163" hidden="1" xr:uid="{00000000-0005-0000-0000-00008C330000}"/>
    <cellStyle name="Currency [0] 7581" xfId="13263" hidden="1" xr:uid="{00000000-0005-0000-0000-0000F0330000}"/>
    <cellStyle name="Currency [0] 7582" xfId="13285" hidden="1" xr:uid="{00000000-0005-0000-0000-000006340000}"/>
    <cellStyle name="Currency [0] 7583" xfId="13287" hidden="1" xr:uid="{00000000-0005-0000-0000-000008340000}"/>
    <cellStyle name="Currency [0] 7584" xfId="13215" hidden="1" xr:uid="{00000000-0005-0000-0000-0000C0330000}"/>
    <cellStyle name="Currency [0] 7585" xfId="13247" hidden="1" xr:uid="{00000000-0005-0000-0000-0000E0330000}"/>
    <cellStyle name="Currency [0] 7586" xfId="12590" hidden="1" xr:uid="{00000000-0005-0000-0000-00004F310000}"/>
    <cellStyle name="Currency [0] 7587" xfId="13233" hidden="1" xr:uid="{00000000-0005-0000-0000-0000D2330000}"/>
    <cellStyle name="Currency [0] 7588" xfId="13230" hidden="1" xr:uid="{00000000-0005-0000-0000-0000CF330000}"/>
    <cellStyle name="Currency [0] 7589" xfId="13291" hidden="1" xr:uid="{00000000-0005-0000-0000-00000C340000}"/>
    <cellStyle name="Currency [0] 759" xfId="891" hidden="1" xr:uid="{00000000-0005-0000-0000-00009C030000}"/>
    <cellStyle name="Currency [0] 7590" xfId="13126" hidden="1" xr:uid="{00000000-0005-0000-0000-000067330000}"/>
    <cellStyle name="Currency [0] 7591" xfId="13275" hidden="1" xr:uid="{00000000-0005-0000-0000-0000FC330000}"/>
    <cellStyle name="Currency [0] 7592" xfId="13295" hidden="1" xr:uid="{00000000-0005-0000-0000-000010340000}"/>
    <cellStyle name="Currency [0] 7593" xfId="13297" hidden="1" xr:uid="{00000000-0005-0000-0000-000012340000}"/>
    <cellStyle name="Currency [0] 7594" xfId="13234" hidden="1" xr:uid="{00000000-0005-0000-0000-0000D3330000}"/>
    <cellStyle name="Currency [0] 7595" xfId="13262" hidden="1" xr:uid="{00000000-0005-0000-0000-0000EF330000}"/>
    <cellStyle name="Currency [0] 7596" xfId="13222" hidden="1" xr:uid="{00000000-0005-0000-0000-0000C7330000}"/>
    <cellStyle name="Currency [0] 7597" xfId="13251" hidden="1" xr:uid="{00000000-0005-0000-0000-0000E4330000}"/>
    <cellStyle name="Currency [0] 7598" xfId="13248" hidden="1" xr:uid="{00000000-0005-0000-0000-0000E1330000}"/>
    <cellStyle name="Currency [0] 7599" xfId="13301" hidden="1" xr:uid="{00000000-0005-0000-0000-000016340000}"/>
    <cellStyle name="Currency [0] 76" xfId="156" hidden="1" xr:uid="{00000000-0005-0000-0000-0000BD000000}"/>
    <cellStyle name="Currency [0] 760" xfId="876" hidden="1" xr:uid="{00000000-0005-0000-0000-00008D030000}"/>
    <cellStyle name="Currency [0] 7600" xfId="13129" hidden="1" xr:uid="{00000000-0005-0000-0000-00006A330000}"/>
    <cellStyle name="Currency [0] 7601" xfId="13288" hidden="1" xr:uid="{00000000-0005-0000-0000-000009340000}"/>
    <cellStyle name="Currency [0] 7602" xfId="13305" hidden="1" xr:uid="{00000000-0005-0000-0000-00001A340000}"/>
    <cellStyle name="Currency [0] 7603" xfId="13307" hidden="1" xr:uid="{00000000-0005-0000-0000-00001C340000}"/>
    <cellStyle name="Currency [0] 7604" xfId="13188" hidden="1" xr:uid="{00000000-0005-0000-0000-0000A5330000}"/>
    <cellStyle name="Currency [0] 7605" xfId="13224" hidden="1" xr:uid="{00000000-0005-0000-0000-0000C9330000}"/>
    <cellStyle name="Currency [0] 7606" xfId="13293" hidden="1" xr:uid="{00000000-0005-0000-0000-00000E340000}"/>
    <cellStyle name="Currency [0] 7607" xfId="13281" hidden="1" xr:uid="{00000000-0005-0000-0000-000002340000}"/>
    <cellStyle name="Currency [0] 7608" xfId="13298" hidden="1" xr:uid="{00000000-0005-0000-0000-000013340000}"/>
    <cellStyle name="Currency [0] 7609" xfId="13309" hidden="1" xr:uid="{00000000-0005-0000-0000-00001E340000}"/>
    <cellStyle name="Currency [0] 761" xfId="847" hidden="1" xr:uid="{00000000-0005-0000-0000-000070030000}"/>
    <cellStyle name="Currency [0] 7610" xfId="13157" hidden="1" xr:uid="{00000000-0005-0000-0000-000086330000}"/>
    <cellStyle name="Currency [0] 7611" xfId="13221" hidden="1" xr:uid="{00000000-0005-0000-0000-0000C6330000}"/>
    <cellStyle name="Currency [0] 7612" xfId="13313" hidden="1" xr:uid="{00000000-0005-0000-0000-000022340000}"/>
    <cellStyle name="Currency [0] 7613" xfId="13315" hidden="1" xr:uid="{00000000-0005-0000-0000-000024340000}"/>
    <cellStyle name="Currency [0] 7614" xfId="13270" hidden="1" xr:uid="{00000000-0005-0000-0000-0000F7330000}"/>
    <cellStyle name="Currency [0] 7615" xfId="13282" hidden="1" xr:uid="{00000000-0005-0000-0000-000003340000}"/>
    <cellStyle name="Currency [0] 7616" xfId="13310" hidden="1" xr:uid="{00000000-0005-0000-0000-00001F340000}"/>
    <cellStyle name="Currency [0] 7617" xfId="13283" hidden="1" xr:uid="{00000000-0005-0000-0000-000004340000}"/>
    <cellStyle name="Currency [0] 7618" xfId="13316" hidden="1" xr:uid="{00000000-0005-0000-0000-000025340000}"/>
    <cellStyle name="Currency [0] 7619" xfId="13318" hidden="1" xr:uid="{00000000-0005-0000-0000-000027340000}"/>
    <cellStyle name="Currency [0] 762" xfId="913" hidden="1" xr:uid="{00000000-0005-0000-0000-0000B2030000}"/>
    <cellStyle name="Currency [0] 7620" xfId="13311" hidden="1" xr:uid="{00000000-0005-0000-0000-000020340000}"/>
    <cellStyle name="Currency [0] 7621" xfId="13257" hidden="1" xr:uid="{00000000-0005-0000-0000-0000EA330000}"/>
    <cellStyle name="Currency [0] 7622" xfId="13320" hidden="1" xr:uid="{00000000-0005-0000-0000-000029340000}"/>
    <cellStyle name="Currency [0] 7623" xfId="13322" hidden="1" xr:uid="{00000000-0005-0000-0000-00002B340000}"/>
    <cellStyle name="Currency [0] 7624" xfId="12684" hidden="1" xr:uid="{00000000-0005-0000-0000-0000AD310000}"/>
    <cellStyle name="Currency [0] 7625" xfId="12625" hidden="1" xr:uid="{00000000-0005-0000-0000-000072310000}"/>
    <cellStyle name="Currency [0] 7626" xfId="13328" hidden="1" xr:uid="{00000000-0005-0000-0000-000031340000}"/>
    <cellStyle name="Currency [0] 7627" xfId="13334" hidden="1" xr:uid="{00000000-0005-0000-0000-000037340000}"/>
    <cellStyle name="Currency [0] 7628" xfId="13336" hidden="1" xr:uid="{00000000-0005-0000-0000-000039340000}"/>
    <cellStyle name="Currency [0] 7629" xfId="12615" hidden="1" xr:uid="{00000000-0005-0000-0000-000068310000}"/>
    <cellStyle name="Currency [0] 763" xfId="892" hidden="1" xr:uid="{00000000-0005-0000-0000-00009D030000}"/>
    <cellStyle name="Currency [0] 7630" xfId="13330" hidden="1" xr:uid="{00000000-0005-0000-0000-000033340000}"/>
    <cellStyle name="Currency [0] 7631" xfId="13338" hidden="1" xr:uid="{00000000-0005-0000-0000-00003B340000}"/>
    <cellStyle name="Currency [0] 7632" xfId="13340" hidden="1" xr:uid="{00000000-0005-0000-0000-00003D340000}"/>
    <cellStyle name="Currency [0] 7633" xfId="13329" hidden="1" xr:uid="{00000000-0005-0000-0000-000032340000}"/>
    <cellStyle name="Currency [0] 7634" xfId="12660" hidden="1" xr:uid="{00000000-0005-0000-0000-000095310000}"/>
    <cellStyle name="Currency [0] 7635" xfId="13351" hidden="1" xr:uid="{00000000-0005-0000-0000-000048340000}"/>
    <cellStyle name="Currency [0] 7636" xfId="13360" hidden="1" xr:uid="{00000000-0005-0000-0000-000051340000}"/>
    <cellStyle name="Currency [0] 7637" xfId="13371" hidden="1" xr:uid="{00000000-0005-0000-0000-00005C340000}"/>
    <cellStyle name="Currency [0] 7638" xfId="13377" hidden="1" xr:uid="{00000000-0005-0000-0000-000062340000}"/>
    <cellStyle name="Currency [0] 7639" xfId="13349" hidden="1" xr:uid="{00000000-0005-0000-0000-000046340000}"/>
    <cellStyle name="Currency [0] 764" xfId="899" hidden="1" xr:uid="{00000000-0005-0000-0000-0000A4030000}"/>
    <cellStyle name="Currency [0] 7640" xfId="13367" hidden="1" xr:uid="{00000000-0005-0000-0000-000058340000}"/>
    <cellStyle name="Currency [0] 7641" xfId="13389" hidden="1" xr:uid="{00000000-0005-0000-0000-00006E340000}"/>
    <cellStyle name="Currency [0] 7642" xfId="13391" hidden="1" xr:uid="{00000000-0005-0000-0000-000070340000}"/>
    <cellStyle name="Currency [0] 7643" xfId="13325" hidden="1" xr:uid="{00000000-0005-0000-0000-00002E340000}"/>
    <cellStyle name="Currency [0] 7644" xfId="12614" hidden="1" xr:uid="{00000000-0005-0000-0000-000067310000}"/>
    <cellStyle name="Currency [0] 7645" xfId="13363" hidden="1" xr:uid="{00000000-0005-0000-0000-000054340000}"/>
    <cellStyle name="Currency [0] 7646" xfId="12593" hidden="1" xr:uid="{00000000-0005-0000-0000-000052310000}"/>
    <cellStyle name="Currency [0] 7647" xfId="13352" hidden="1" xr:uid="{00000000-0005-0000-0000-000049340000}"/>
    <cellStyle name="Currency [0] 7648" xfId="13396" hidden="1" xr:uid="{00000000-0005-0000-0000-000075340000}"/>
    <cellStyle name="Currency [0] 7649" xfId="13364" hidden="1" xr:uid="{00000000-0005-0000-0000-000055340000}"/>
    <cellStyle name="Currency [0] 765" xfId="914" hidden="1" xr:uid="{00000000-0005-0000-0000-0000B3030000}"/>
    <cellStyle name="Currency [0] 7650" xfId="13372" hidden="1" xr:uid="{00000000-0005-0000-0000-00005D340000}"/>
    <cellStyle name="Currency [0] 7651" xfId="13408" hidden="1" xr:uid="{00000000-0005-0000-0000-000081340000}"/>
    <cellStyle name="Currency [0] 7652" xfId="13410" hidden="1" xr:uid="{00000000-0005-0000-0000-000083340000}"/>
    <cellStyle name="Currency [0] 7653" xfId="13366" hidden="1" xr:uid="{00000000-0005-0000-0000-000057340000}"/>
    <cellStyle name="Currency [0] 7654" xfId="13379" hidden="1" xr:uid="{00000000-0005-0000-0000-000064340000}"/>
    <cellStyle name="Currency [0] 7655" xfId="13384" hidden="1" xr:uid="{00000000-0005-0000-0000-000069340000}"/>
    <cellStyle name="Currency [0] 7656" xfId="13378" hidden="1" xr:uid="{00000000-0005-0000-0000-000063340000}"/>
    <cellStyle name="Currency [0] 7657" xfId="13426" hidden="1" xr:uid="{00000000-0005-0000-0000-000093340000}"/>
    <cellStyle name="Currency [0] 7658" xfId="13434" hidden="1" xr:uid="{00000000-0005-0000-0000-00009B340000}"/>
    <cellStyle name="Currency [0] 7659" xfId="13362" hidden="1" xr:uid="{00000000-0005-0000-0000-000053340000}"/>
    <cellStyle name="Currency [0] 766" xfId="915" hidden="1" xr:uid="{00000000-0005-0000-0000-0000B4030000}"/>
    <cellStyle name="Currency [0] 7660" xfId="13420" hidden="1" xr:uid="{00000000-0005-0000-0000-00008D340000}"/>
    <cellStyle name="Currency [0] 7661" xfId="13443" hidden="1" xr:uid="{00000000-0005-0000-0000-0000A4340000}"/>
    <cellStyle name="Currency [0] 7662" xfId="13445" hidden="1" xr:uid="{00000000-0005-0000-0000-0000A6340000}"/>
    <cellStyle name="Currency [0] 7663" xfId="13345" hidden="1" xr:uid="{00000000-0005-0000-0000-000042340000}"/>
    <cellStyle name="Currency [0] 7664" xfId="13355" hidden="1" xr:uid="{00000000-0005-0000-0000-00004C340000}"/>
    <cellStyle name="Currency [0] 7665" xfId="13417" hidden="1" xr:uid="{00000000-0005-0000-0000-00008A340000}"/>
    <cellStyle name="Currency [0] 7666" xfId="13382" hidden="1" xr:uid="{00000000-0005-0000-0000-000067340000}"/>
    <cellStyle name="Currency [0] 7667" xfId="13332" hidden="1" xr:uid="{00000000-0005-0000-0000-000035340000}"/>
    <cellStyle name="Currency [0] 7668" xfId="13453" hidden="1" xr:uid="{00000000-0005-0000-0000-0000AE340000}"/>
    <cellStyle name="Currency [0] 7669" xfId="13418" hidden="1" xr:uid="{00000000-0005-0000-0000-00008B340000}"/>
    <cellStyle name="Currency [0] 767" xfId="890" hidden="1" xr:uid="{00000000-0005-0000-0000-00009B030000}"/>
    <cellStyle name="Currency [0] 7670" xfId="13429" hidden="1" xr:uid="{00000000-0005-0000-0000-000096340000}"/>
    <cellStyle name="Currency [0] 7671" xfId="13461" hidden="1" xr:uid="{00000000-0005-0000-0000-0000B6340000}"/>
    <cellStyle name="Currency [0] 7672" xfId="13463" hidden="1" xr:uid="{00000000-0005-0000-0000-0000B8340000}"/>
    <cellStyle name="Currency [0] 7673" xfId="13415" hidden="1" xr:uid="{00000000-0005-0000-0000-000088340000}"/>
    <cellStyle name="Currency [0] 7674" xfId="13414" hidden="1" xr:uid="{00000000-0005-0000-0000-000087340000}"/>
    <cellStyle name="Currency [0] 7675" xfId="13404" hidden="1" xr:uid="{00000000-0005-0000-0000-00007D340000}"/>
    <cellStyle name="Currency [0] 7676" xfId="13400" hidden="1" xr:uid="{00000000-0005-0000-0000-000079340000}"/>
    <cellStyle name="Currency [0] 7677" xfId="13402" hidden="1" xr:uid="{00000000-0005-0000-0000-00007B340000}"/>
    <cellStyle name="Currency [0] 7678" xfId="13470" hidden="1" xr:uid="{00000000-0005-0000-0000-0000BF340000}"/>
    <cellStyle name="Currency [0] 7679" xfId="12629" hidden="1" xr:uid="{00000000-0005-0000-0000-000076310000}"/>
    <cellStyle name="Currency [0] 768" xfId="889" hidden="1" xr:uid="{00000000-0005-0000-0000-00009A030000}"/>
    <cellStyle name="Currency [0] 7680" xfId="13448" hidden="1" xr:uid="{00000000-0005-0000-0000-0000A9340000}"/>
    <cellStyle name="Currency [0] 7681" xfId="13476" hidden="1" xr:uid="{00000000-0005-0000-0000-0000C5340000}"/>
    <cellStyle name="Currency [0] 7682" xfId="13478" hidden="1" xr:uid="{00000000-0005-0000-0000-0000C7340000}"/>
    <cellStyle name="Currency [0] 7683" xfId="13353" hidden="1" xr:uid="{00000000-0005-0000-0000-00004A340000}"/>
    <cellStyle name="Currency [0] 7684" xfId="13427" hidden="1" xr:uid="{00000000-0005-0000-0000-000094340000}"/>
    <cellStyle name="Currency [0] 7685" xfId="13383" hidden="1" xr:uid="{00000000-0005-0000-0000-000068340000}"/>
    <cellStyle name="Currency [0] 7686" xfId="13419" hidden="1" xr:uid="{00000000-0005-0000-0000-00008C340000}"/>
    <cellStyle name="Currency [0] 7687" xfId="13423" hidden="1" xr:uid="{00000000-0005-0000-0000-000090340000}"/>
    <cellStyle name="Currency [0] 7688" xfId="13484" hidden="1" xr:uid="{00000000-0005-0000-0000-0000CD340000}"/>
    <cellStyle name="Currency [0] 7689" xfId="12642" hidden="1" xr:uid="{00000000-0005-0000-0000-000083310000}"/>
    <cellStyle name="Currency [0] 769" xfId="884" hidden="1" xr:uid="{00000000-0005-0000-0000-000095030000}"/>
    <cellStyle name="Currency [0] 7690" xfId="13466" hidden="1" xr:uid="{00000000-0005-0000-0000-0000BB340000}"/>
    <cellStyle name="Currency [0] 7691" xfId="13489" hidden="1" xr:uid="{00000000-0005-0000-0000-0000D2340000}"/>
    <cellStyle name="Currency [0] 7692" xfId="13491" hidden="1" xr:uid="{00000000-0005-0000-0000-0000D4340000}"/>
    <cellStyle name="Currency [0] 7693" xfId="13347" hidden="1" xr:uid="{00000000-0005-0000-0000-000044340000}"/>
    <cellStyle name="Currency [0] 7694" xfId="13446" hidden="1" xr:uid="{00000000-0005-0000-0000-0000A7340000}"/>
    <cellStyle name="Currency [0] 7695" xfId="13413" hidden="1" xr:uid="{00000000-0005-0000-0000-000086340000}"/>
    <cellStyle name="Currency [0] 7696" xfId="13431" hidden="1" xr:uid="{00000000-0005-0000-0000-000098340000}"/>
    <cellStyle name="Currency [0] 7697" xfId="13428" hidden="1" xr:uid="{00000000-0005-0000-0000-000095340000}"/>
    <cellStyle name="Currency [0] 7698" xfId="13495" hidden="1" xr:uid="{00000000-0005-0000-0000-0000D8340000}"/>
    <cellStyle name="Currency [0] 7699" xfId="13380" hidden="1" xr:uid="{00000000-0005-0000-0000-000065340000}"/>
    <cellStyle name="Currency [0] 77" xfId="111" hidden="1" xr:uid="{00000000-0005-0000-0000-000090000000}"/>
    <cellStyle name="Currency [0] 770" xfId="882" hidden="1" xr:uid="{00000000-0005-0000-0000-000093030000}"/>
    <cellStyle name="Currency [0] 7700" xfId="13480" hidden="1" xr:uid="{00000000-0005-0000-0000-0000C9340000}"/>
    <cellStyle name="Currency [0] 7701" xfId="13502" hidden="1" xr:uid="{00000000-0005-0000-0000-0000DF340000}"/>
    <cellStyle name="Currency [0] 7702" xfId="13504" hidden="1" xr:uid="{00000000-0005-0000-0000-0000E1340000}"/>
    <cellStyle name="Currency [0] 7703" xfId="13432" hidden="1" xr:uid="{00000000-0005-0000-0000-000099340000}"/>
    <cellStyle name="Currency [0] 7704" xfId="13464" hidden="1" xr:uid="{00000000-0005-0000-0000-0000B9340000}"/>
    <cellStyle name="Currency [0] 7705" xfId="12594" hidden="1" xr:uid="{00000000-0005-0000-0000-000053310000}"/>
    <cellStyle name="Currency [0] 7706" xfId="13450" hidden="1" xr:uid="{00000000-0005-0000-0000-0000AB340000}"/>
    <cellStyle name="Currency [0] 7707" xfId="13447" hidden="1" xr:uid="{00000000-0005-0000-0000-0000A8340000}"/>
    <cellStyle name="Currency [0] 7708" xfId="13508" hidden="1" xr:uid="{00000000-0005-0000-0000-0000E5340000}"/>
    <cellStyle name="Currency [0] 7709" xfId="13343" hidden="1" xr:uid="{00000000-0005-0000-0000-000040340000}"/>
    <cellStyle name="Currency [0] 771" xfId="883" hidden="1" xr:uid="{00000000-0005-0000-0000-000094030000}"/>
    <cellStyle name="Currency [0] 7710" xfId="13492" hidden="1" xr:uid="{00000000-0005-0000-0000-0000D5340000}"/>
    <cellStyle name="Currency [0] 7711" xfId="13512" hidden="1" xr:uid="{00000000-0005-0000-0000-0000E9340000}"/>
    <cellStyle name="Currency [0] 7712" xfId="13514" hidden="1" xr:uid="{00000000-0005-0000-0000-0000EB340000}"/>
    <cellStyle name="Currency [0] 7713" xfId="13451" hidden="1" xr:uid="{00000000-0005-0000-0000-0000AC340000}"/>
    <cellStyle name="Currency [0] 7714" xfId="13479" hidden="1" xr:uid="{00000000-0005-0000-0000-0000C8340000}"/>
    <cellStyle name="Currency [0] 7715" xfId="13439" hidden="1" xr:uid="{00000000-0005-0000-0000-0000A0340000}"/>
    <cellStyle name="Currency [0] 7716" xfId="13468" hidden="1" xr:uid="{00000000-0005-0000-0000-0000BD340000}"/>
    <cellStyle name="Currency [0] 7717" xfId="13465" hidden="1" xr:uid="{00000000-0005-0000-0000-0000BA340000}"/>
    <cellStyle name="Currency [0] 7718" xfId="13518" hidden="1" xr:uid="{00000000-0005-0000-0000-0000EF340000}"/>
    <cellStyle name="Currency [0] 7719" xfId="13346" hidden="1" xr:uid="{00000000-0005-0000-0000-000043340000}"/>
    <cellStyle name="Currency [0] 772" xfId="920" hidden="1" xr:uid="{00000000-0005-0000-0000-0000B9030000}"/>
    <cellStyle name="Currency [0] 7720" xfId="13505" hidden="1" xr:uid="{00000000-0005-0000-0000-0000E2340000}"/>
    <cellStyle name="Currency [0] 7721" xfId="13522" hidden="1" xr:uid="{00000000-0005-0000-0000-0000F3340000}"/>
    <cellStyle name="Currency [0] 7722" xfId="13524" hidden="1" xr:uid="{00000000-0005-0000-0000-0000F5340000}"/>
    <cellStyle name="Currency [0] 7723" xfId="13405" hidden="1" xr:uid="{00000000-0005-0000-0000-00007E340000}"/>
    <cellStyle name="Currency [0] 7724" xfId="13441" hidden="1" xr:uid="{00000000-0005-0000-0000-0000A2340000}"/>
    <cellStyle name="Currency [0] 7725" xfId="13510" hidden="1" xr:uid="{00000000-0005-0000-0000-0000E7340000}"/>
    <cellStyle name="Currency [0] 7726" xfId="13498" hidden="1" xr:uid="{00000000-0005-0000-0000-0000DB340000}"/>
    <cellStyle name="Currency [0] 7727" xfId="13515" hidden="1" xr:uid="{00000000-0005-0000-0000-0000EC340000}"/>
    <cellStyle name="Currency [0] 7728" xfId="13526" hidden="1" xr:uid="{00000000-0005-0000-0000-0000F7340000}"/>
    <cellStyle name="Currency [0] 7729" xfId="13374" hidden="1" xr:uid="{00000000-0005-0000-0000-00005F340000}"/>
    <cellStyle name="Currency [0] 773" xfId="837" hidden="1" xr:uid="{00000000-0005-0000-0000-000066030000}"/>
    <cellStyle name="Currency [0] 7730" xfId="13438" hidden="1" xr:uid="{00000000-0005-0000-0000-00009F340000}"/>
    <cellStyle name="Currency [0] 7731" xfId="13530" hidden="1" xr:uid="{00000000-0005-0000-0000-0000FB340000}"/>
    <cellStyle name="Currency [0] 7732" xfId="13532" hidden="1" xr:uid="{00000000-0005-0000-0000-0000FD340000}"/>
    <cellStyle name="Currency [0] 7733" xfId="13487" hidden="1" xr:uid="{00000000-0005-0000-0000-0000D0340000}"/>
    <cellStyle name="Currency [0] 7734" xfId="13499" hidden="1" xr:uid="{00000000-0005-0000-0000-0000DC340000}"/>
    <cellStyle name="Currency [0] 7735" xfId="13527" hidden="1" xr:uid="{00000000-0005-0000-0000-0000F8340000}"/>
    <cellStyle name="Currency [0] 7736" xfId="13500" hidden="1" xr:uid="{00000000-0005-0000-0000-0000DD340000}"/>
    <cellStyle name="Currency [0] 7737" xfId="13533" hidden="1" xr:uid="{00000000-0005-0000-0000-0000FE340000}"/>
    <cellStyle name="Currency [0] 7738" xfId="13535" hidden="1" xr:uid="{00000000-0005-0000-0000-000000350000}"/>
    <cellStyle name="Currency [0] 7739" xfId="13528" hidden="1" xr:uid="{00000000-0005-0000-0000-0000F9340000}"/>
    <cellStyle name="Currency [0] 774" xfId="910" hidden="1" xr:uid="{00000000-0005-0000-0000-0000AF030000}"/>
    <cellStyle name="Currency [0] 7740" xfId="13474" hidden="1" xr:uid="{00000000-0005-0000-0000-0000C3340000}"/>
    <cellStyle name="Currency [0] 7741" xfId="13537" hidden="1" xr:uid="{00000000-0005-0000-0000-000002350000}"/>
    <cellStyle name="Currency [0] 7742" xfId="13539" hidden="1" xr:uid="{00000000-0005-0000-0000-000004350000}"/>
    <cellStyle name="Currency [0] 7743" xfId="11195" hidden="1" xr:uid="{00000000-0005-0000-0000-0000DC2B0000}"/>
    <cellStyle name="Currency [0] 7744" xfId="11148" hidden="1" xr:uid="{00000000-0005-0000-0000-0000AD2B0000}"/>
    <cellStyle name="Currency [0] 7745" xfId="12380" hidden="1" xr:uid="{00000000-0005-0000-0000-00007D300000}"/>
    <cellStyle name="Currency [0] 7746" xfId="13544" hidden="1" xr:uid="{00000000-0005-0000-0000-000009350000}"/>
    <cellStyle name="Currency [0] 7747" xfId="13546" hidden="1" xr:uid="{00000000-0005-0000-0000-00000B350000}"/>
    <cellStyle name="Currency [0] 7748" xfId="11175" hidden="1" xr:uid="{00000000-0005-0000-0000-0000C82B0000}"/>
    <cellStyle name="Currency [0] 7749" xfId="13540" hidden="1" xr:uid="{00000000-0005-0000-0000-000005350000}"/>
    <cellStyle name="Currency [0] 775" xfId="922" hidden="1" xr:uid="{00000000-0005-0000-0000-0000BB030000}"/>
    <cellStyle name="Currency [0] 7750" xfId="13548" hidden="1" xr:uid="{00000000-0005-0000-0000-00000D350000}"/>
    <cellStyle name="Currency [0] 7751" xfId="13550" hidden="1" xr:uid="{00000000-0005-0000-0000-00000F350000}"/>
    <cellStyle name="Currency [0] 7752" xfId="11155" hidden="1" xr:uid="{00000000-0005-0000-0000-0000B42B0000}"/>
    <cellStyle name="Currency [0] 7753" xfId="11173" hidden="1" xr:uid="{00000000-0005-0000-0000-0000C62B0000}"/>
    <cellStyle name="Currency [0] 7754" xfId="13561" hidden="1" xr:uid="{00000000-0005-0000-0000-00001A350000}"/>
    <cellStyle name="Currency [0] 7755" xfId="13570" hidden="1" xr:uid="{00000000-0005-0000-0000-000023350000}"/>
    <cellStyle name="Currency [0] 7756" xfId="13581" hidden="1" xr:uid="{00000000-0005-0000-0000-00002E350000}"/>
    <cellStyle name="Currency [0] 7757" xfId="13587" hidden="1" xr:uid="{00000000-0005-0000-0000-000034350000}"/>
    <cellStyle name="Currency [0] 7758" xfId="13559" hidden="1" xr:uid="{00000000-0005-0000-0000-000018350000}"/>
    <cellStyle name="Currency [0] 7759" xfId="13577" hidden="1" xr:uid="{00000000-0005-0000-0000-00002A350000}"/>
    <cellStyle name="Currency [0] 776" xfId="923" hidden="1" xr:uid="{00000000-0005-0000-0000-0000BC030000}"/>
    <cellStyle name="Currency [0] 7760" xfId="13599" hidden="1" xr:uid="{00000000-0005-0000-0000-000040350000}"/>
    <cellStyle name="Currency [0] 7761" xfId="13601" hidden="1" xr:uid="{00000000-0005-0000-0000-000042350000}"/>
    <cellStyle name="Currency [0] 7762" xfId="11132" hidden="1" xr:uid="{00000000-0005-0000-0000-00009D2B0000}"/>
    <cellStyle name="Currency [0] 7763" xfId="11159" hidden="1" xr:uid="{00000000-0005-0000-0000-0000B82B0000}"/>
    <cellStyle name="Currency [0] 7764" xfId="13573" hidden="1" xr:uid="{00000000-0005-0000-0000-000026350000}"/>
    <cellStyle name="Currency [0] 7765" xfId="11162" hidden="1" xr:uid="{00000000-0005-0000-0000-0000BB2B0000}"/>
    <cellStyle name="Currency [0] 7766" xfId="13562" hidden="1" xr:uid="{00000000-0005-0000-0000-00001B350000}"/>
    <cellStyle name="Currency [0] 7767" xfId="13606" hidden="1" xr:uid="{00000000-0005-0000-0000-000047350000}"/>
    <cellStyle name="Currency [0] 7768" xfId="13574" hidden="1" xr:uid="{00000000-0005-0000-0000-000027350000}"/>
    <cellStyle name="Currency [0] 7769" xfId="13582" hidden="1" xr:uid="{00000000-0005-0000-0000-00002F350000}"/>
    <cellStyle name="Currency [0] 777" xfId="861" hidden="1" xr:uid="{00000000-0005-0000-0000-00007E030000}"/>
    <cellStyle name="Currency [0] 7770" xfId="13618" hidden="1" xr:uid="{00000000-0005-0000-0000-000053350000}"/>
    <cellStyle name="Currency [0] 7771" xfId="13620" hidden="1" xr:uid="{00000000-0005-0000-0000-000055350000}"/>
    <cellStyle name="Currency [0] 7772" xfId="13576" hidden="1" xr:uid="{00000000-0005-0000-0000-000029350000}"/>
    <cellStyle name="Currency [0] 7773" xfId="13589" hidden="1" xr:uid="{00000000-0005-0000-0000-000036350000}"/>
    <cellStyle name="Currency [0] 7774" xfId="13594" hidden="1" xr:uid="{00000000-0005-0000-0000-00003B350000}"/>
    <cellStyle name="Currency [0] 7775" xfId="13588" hidden="1" xr:uid="{00000000-0005-0000-0000-000035350000}"/>
    <cellStyle name="Currency [0] 7776" xfId="13636" hidden="1" xr:uid="{00000000-0005-0000-0000-000065350000}"/>
    <cellStyle name="Currency [0] 7777" xfId="13644" hidden="1" xr:uid="{00000000-0005-0000-0000-00006D350000}"/>
    <cellStyle name="Currency [0] 7778" xfId="13572" hidden="1" xr:uid="{00000000-0005-0000-0000-000025350000}"/>
    <cellStyle name="Currency [0] 7779" xfId="13630" hidden="1" xr:uid="{00000000-0005-0000-0000-00005F350000}"/>
    <cellStyle name="Currency [0] 778" xfId="897" hidden="1" xr:uid="{00000000-0005-0000-0000-0000A2030000}"/>
    <cellStyle name="Currency [0] 7780" xfId="13653" hidden="1" xr:uid="{00000000-0005-0000-0000-000076350000}"/>
    <cellStyle name="Currency [0] 7781" xfId="13655" hidden="1" xr:uid="{00000000-0005-0000-0000-000078350000}"/>
    <cellStyle name="Currency [0] 7782" xfId="13555" hidden="1" xr:uid="{00000000-0005-0000-0000-000014350000}"/>
    <cellStyle name="Currency [0] 7783" xfId="13565" hidden="1" xr:uid="{00000000-0005-0000-0000-00001E350000}"/>
    <cellStyle name="Currency [0] 7784" xfId="13627" hidden="1" xr:uid="{00000000-0005-0000-0000-00005C350000}"/>
    <cellStyle name="Currency [0] 7785" xfId="13592" hidden="1" xr:uid="{00000000-0005-0000-0000-000039350000}"/>
    <cellStyle name="Currency [0] 7786" xfId="13542" hidden="1" xr:uid="{00000000-0005-0000-0000-000007350000}"/>
    <cellStyle name="Currency [0] 7787" xfId="13663" hidden="1" xr:uid="{00000000-0005-0000-0000-000080350000}"/>
    <cellStyle name="Currency [0] 7788" xfId="13628" hidden="1" xr:uid="{00000000-0005-0000-0000-00005D350000}"/>
    <cellStyle name="Currency [0] 7789" xfId="13639" hidden="1" xr:uid="{00000000-0005-0000-0000-000068350000}"/>
    <cellStyle name="Currency [0] 779" xfId="877" hidden="1" xr:uid="{00000000-0005-0000-0000-00008E030000}"/>
    <cellStyle name="Currency [0] 7790" xfId="13671" hidden="1" xr:uid="{00000000-0005-0000-0000-000088350000}"/>
    <cellStyle name="Currency [0] 7791" xfId="13673" hidden="1" xr:uid="{00000000-0005-0000-0000-00008A350000}"/>
    <cellStyle name="Currency [0] 7792" xfId="13625" hidden="1" xr:uid="{00000000-0005-0000-0000-00005A350000}"/>
    <cellStyle name="Currency [0] 7793" xfId="13624" hidden="1" xr:uid="{00000000-0005-0000-0000-000059350000}"/>
    <cellStyle name="Currency [0] 7794" xfId="13614" hidden="1" xr:uid="{00000000-0005-0000-0000-00004F350000}"/>
    <cellStyle name="Currency [0] 7795" xfId="13610" hidden="1" xr:uid="{00000000-0005-0000-0000-00004B350000}"/>
    <cellStyle name="Currency [0] 7796" xfId="13612" hidden="1" xr:uid="{00000000-0005-0000-0000-00004D350000}"/>
    <cellStyle name="Currency [0] 7797" xfId="13680" hidden="1" xr:uid="{00000000-0005-0000-0000-000091350000}"/>
    <cellStyle name="Currency [0] 7798" xfId="11208" hidden="1" xr:uid="{00000000-0005-0000-0000-0000E92B0000}"/>
    <cellStyle name="Currency [0] 7799" xfId="13658" hidden="1" xr:uid="{00000000-0005-0000-0000-00007B350000}"/>
    <cellStyle name="Currency [0] 78" xfId="150" hidden="1" xr:uid="{00000000-0005-0000-0000-0000B7000000}"/>
    <cellStyle name="Currency [0] 780" xfId="893" hidden="1" xr:uid="{00000000-0005-0000-0000-00009E030000}"/>
    <cellStyle name="Currency [0] 7800" xfId="13686" hidden="1" xr:uid="{00000000-0005-0000-0000-000097350000}"/>
    <cellStyle name="Currency [0] 7801" xfId="13688" hidden="1" xr:uid="{00000000-0005-0000-0000-000099350000}"/>
    <cellStyle name="Currency [0] 7802" xfId="13563" hidden="1" xr:uid="{00000000-0005-0000-0000-00001C350000}"/>
    <cellStyle name="Currency [0] 7803" xfId="13637" hidden="1" xr:uid="{00000000-0005-0000-0000-000066350000}"/>
    <cellStyle name="Currency [0] 7804" xfId="13593" hidden="1" xr:uid="{00000000-0005-0000-0000-00003A350000}"/>
    <cellStyle name="Currency [0] 7805" xfId="13629" hidden="1" xr:uid="{00000000-0005-0000-0000-00005E350000}"/>
    <cellStyle name="Currency [0] 7806" xfId="13633" hidden="1" xr:uid="{00000000-0005-0000-0000-000062350000}"/>
    <cellStyle name="Currency [0] 7807" xfId="13694" hidden="1" xr:uid="{00000000-0005-0000-0000-00009F350000}"/>
    <cellStyle name="Currency [0] 7808" xfId="11157" hidden="1" xr:uid="{00000000-0005-0000-0000-0000B62B0000}"/>
    <cellStyle name="Currency [0] 7809" xfId="13676" hidden="1" xr:uid="{00000000-0005-0000-0000-00008D350000}"/>
    <cellStyle name="Currency [0] 781" xfId="895" hidden="1" xr:uid="{00000000-0005-0000-0000-0000A0030000}"/>
    <cellStyle name="Currency [0] 7810" xfId="13699" hidden="1" xr:uid="{00000000-0005-0000-0000-0000A4350000}"/>
    <cellStyle name="Currency [0] 7811" xfId="13701" hidden="1" xr:uid="{00000000-0005-0000-0000-0000A6350000}"/>
    <cellStyle name="Currency [0] 7812" xfId="13557" hidden="1" xr:uid="{00000000-0005-0000-0000-000016350000}"/>
    <cellStyle name="Currency [0] 7813" xfId="13656" hidden="1" xr:uid="{00000000-0005-0000-0000-000079350000}"/>
    <cellStyle name="Currency [0] 7814" xfId="13623" hidden="1" xr:uid="{00000000-0005-0000-0000-000058350000}"/>
    <cellStyle name="Currency [0] 7815" xfId="13641" hidden="1" xr:uid="{00000000-0005-0000-0000-00006A350000}"/>
    <cellStyle name="Currency [0] 7816" xfId="13638" hidden="1" xr:uid="{00000000-0005-0000-0000-000067350000}"/>
    <cellStyle name="Currency [0] 7817" xfId="13705" hidden="1" xr:uid="{00000000-0005-0000-0000-0000AA350000}"/>
    <cellStyle name="Currency [0] 7818" xfId="13590" hidden="1" xr:uid="{00000000-0005-0000-0000-000037350000}"/>
    <cellStyle name="Currency [0] 7819" xfId="13690" hidden="1" xr:uid="{00000000-0005-0000-0000-00009B350000}"/>
    <cellStyle name="Currency [0] 782" xfId="926" hidden="1" xr:uid="{00000000-0005-0000-0000-0000BF030000}"/>
    <cellStyle name="Currency [0] 7820" xfId="13712" hidden="1" xr:uid="{00000000-0005-0000-0000-0000B1350000}"/>
    <cellStyle name="Currency [0] 7821" xfId="13714" hidden="1" xr:uid="{00000000-0005-0000-0000-0000B3350000}"/>
    <cellStyle name="Currency [0] 7822" xfId="13642" hidden="1" xr:uid="{00000000-0005-0000-0000-00006B350000}"/>
    <cellStyle name="Currency [0] 7823" xfId="13674" hidden="1" xr:uid="{00000000-0005-0000-0000-00008B350000}"/>
    <cellStyle name="Currency [0] 7824" xfId="11165" hidden="1" xr:uid="{00000000-0005-0000-0000-0000BE2B0000}"/>
    <cellStyle name="Currency [0] 7825" xfId="13660" hidden="1" xr:uid="{00000000-0005-0000-0000-00007D350000}"/>
    <cellStyle name="Currency [0] 7826" xfId="13657" hidden="1" xr:uid="{00000000-0005-0000-0000-00007A350000}"/>
    <cellStyle name="Currency [0] 7827" xfId="13718" hidden="1" xr:uid="{00000000-0005-0000-0000-0000B7350000}"/>
    <cellStyle name="Currency [0] 7828" xfId="13553" hidden="1" xr:uid="{00000000-0005-0000-0000-000012350000}"/>
    <cellStyle name="Currency [0] 7829" xfId="13702" hidden="1" xr:uid="{00000000-0005-0000-0000-0000A7350000}"/>
    <cellStyle name="Currency [0] 783" xfId="835" hidden="1" xr:uid="{00000000-0005-0000-0000-000064030000}"/>
    <cellStyle name="Currency [0] 7830" xfId="13722" hidden="1" xr:uid="{00000000-0005-0000-0000-0000BB350000}"/>
    <cellStyle name="Currency [0] 7831" xfId="13724" hidden="1" xr:uid="{00000000-0005-0000-0000-0000BD350000}"/>
    <cellStyle name="Currency [0] 7832" xfId="13661" hidden="1" xr:uid="{00000000-0005-0000-0000-00007E350000}"/>
    <cellStyle name="Currency [0] 7833" xfId="13689" hidden="1" xr:uid="{00000000-0005-0000-0000-00009A350000}"/>
    <cellStyle name="Currency [0] 7834" xfId="13649" hidden="1" xr:uid="{00000000-0005-0000-0000-000072350000}"/>
    <cellStyle name="Currency [0] 7835" xfId="13678" hidden="1" xr:uid="{00000000-0005-0000-0000-00008F350000}"/>
    <cellStyle name="Currency [0] 7836" xfId="13675" hidden="1" xr:uid="{00000000-0005-0000-0000-00008C350000}"/>
    <cellStyle name="Currency [0] 7837" xfId="13728" hidden="1" xr:uid="{00000000-0005-0000-0000-0000C1350000}"/>
    <cellStyle name="Currency [0] 7838" xfId="13556" hidden="1" xr:uid="{00000000-0005-0000-0000-000015350000}"/>
    <cellStyle name="Currency [0] 7839" xfId="13715" hidden="1" xr:uid="{00000000-0005-0000-0000-0000B4350000}"/>
    <cellStyle name="Currency [0] 784" xfId="918" hidden="1" xr:uid="{00000000-0005-0000-0000-0000B7030000}"/>
    <cellStyle name="Currency [0] 7840" xfId="13732" hidden="1" xr:uid="{00000000-0005-0000-0000-0000C5350000}"/>
    <cellStyle name="Currency [0] 7841" xfId="13734" hidden="1" xr:uid="{00000000-0005-0000-0000-0000C7350000}"/>
    <cellStyle name="Currency [0] 7842" xfId="13615" hidden="1" xr:uid="{00000000-0005-0000-0000-000050350000}"/>
    <cellStyle name="Currency [0] 7843" xfId="13651" hidden="1" xr:uid="{00000000-0005-0000-0000-000074350000}"/>
    <cellStyle name="Currency [0] 7844" xfId="13720" hidden="1" xr:uid="{00000000-0005-0000-0000-0000B9350000}"/>
    <cellStyle name="Currency [0] 7845" xfId="13708" hidden="1" xr:uid="{00000000-0005-0000-0000-0000AD350000}"/>
    <cellStyle name="Currency [0] 7846" xfId="13725" hidden="1" xr:uid="{00000000-0005-0000-0000-0000BE350000}"/>
    <cellStyle name="Currency [0] 7847" xfId="13736" hidden="1" xr:uid="{00000000-0005-0000-0000-0000C9350000}"/>
    <cellStyle name="Currency [0] 7848" xfId="13584" hidden="1" xr:uid="{00000000-0005-0000-0000-000031350000}"/>
    <cellStyle name="Currency [0] 7849" xfId="13648" hidden="1" xr:uid="{00000000-0005-0000-0000-000071350000}"/>
    <cellStyle name="Currency [0] 785" xfId="928" hidden="1" xr:uid="{00000000-0005-0000-0000-0000C1030000}"/>
    <cellStyle name="Currency [0] 7850" xfId="13740" hidden="1" xr:uid="{00000000-0005-0000-0000-0000CD350000}"/>
    <cellStyle name="Currency [0] 7851" xfId="13742" hidden="1" xr:uid="{00000000-0005-0000-0000-0000CF350000}"/>
    <cellStyle name="Currency [0] 7852" xfId="13697" hidden="1" xr:uid="{00000000-0005-0000-0000-0000A2350000}"/>
    <cellStyle name="Currency [0] 7853" xfId="13709" hidden="1" xr:uid="{00000000-0005-0000-0000-0000AE350000}"/>
    <cellStyle name="Currency [0] 7854" xfId="13737" hidden="1" xr:uid="{00000000-0005-0000-0000-0000CA350000}"/>
    <cellStyle name="Currency [0] 7855" xfId="13710" hidden="1" xr:uid="{00000000-0005-0000-0000-0000AF350000}"/>
    <cellStyle name="Currency [0] 7856" xfId="13743" hidden="1" xr:uid="{00000000-0005-0000-0000-0000D0350000}"/>
    <cellStyle name="Currency [0] 7857" xfId="13745" hidden="1" xr:uid="{00000000-0005-0000-0000-0000D2350000}"/>
    <cellStyle name="Currency [0] 7858" xfId="13738" hidden="1" xr:uid="{00000000-0005-0000-0000-0000CB350000}"/>
    <cellStyle name="Currency [0] 7859" xfId="13684" hidden="1" xr:uid="{00000000-0005-0000-0000-000095350000}"/>
    <cellStyle name="Currency [0] 786" xfId="929" hidden="1" xr:uid="{00000000-0005-0000-0000-0000C2030000}"/>
    <cellStyle name="Currency [0] 7860" xfId="13747" hidden="1" xr:uid="{00000000-0005-0000-0000-0000D4350000}"/>
    <cellStyle name="Currency [0] 7861" xfId="13749" hidden="1" xr:uid="{00000000-0005-0000-0000-0000D6350000}"/>
    <cellStyle name="Currency [0] 7862" xfId="13806" hidden="1" xr:uid="{00000000-0005-0000-0000-00000F360000}"/>
    <cellStyle name="Currency [0] 7863" xfId="13825" hidden="1" xr:uid="{00000000-0005-0000-0000-000022360000}"/>
    <cellStyle name="Currency [0] 7864" xfId="13832" hidden="1" xr:uid="{00000000-0005-0000-0000-000029360000}"/>
    <cellStyle name="Currency [0] 7865" xfId="13839" hidden="1" xr:uid="{00000000-0005-0000-0000-000030360000}"/>
    <cellStyle name="Currency [0] 7866" xfId="13844" hidden="1" xr:uid="{00000000-0005-0000-0000-000035360000}"/>
    <cellStyle name="Currency [0] 7867" xfId="13823" hidden="1" xr:uid="{00000000-0005-0000-0000-000020360000}"/>
    <cellStyle name="Currency [0] 7868" xfId="13834" hidden="1" xr:uid="{00000000-0005-0000-0000-00002B360000}"/>
    <cellStyle name="Currency [0] 7869" xfId="13848" hidden="1" xr:uid="{00000000-0005-0000-0000-000039360000}"/>
    <cellStyle name="Currency [0] 787" xfId="857" hidden="1" xr:uid="{00000000-0005-0000-0000-00007A030000}"/>
    <cellStyle name="Currency [0] 7870" xfId="13850" hidden="1" xr:uid="{00000000-0005-0000-0000-00003B360000}"/>
    <cellStyle name="Currency [0] 7871" xfId="13833" hidden="1" xr:uid="{00000000-0005-0000-0000-00002A360000}"/>
    <cellStyle name="Currency [0] 7872" xfId="13807" hidden="1" xr:uid="{00000000-0005-0000-0000-000010360000}"/>
    <cellStyle name="Currency [0] 7873" xfId="13861" hidden="1" xr:uid="{00000000-0005-0000-0000-000046360000}"/>
    <cellStyle name="Currency [0] 7874" xfId="13870" hidden="1" xr:uid="{00000000-0005-0000-0000-00004F360000}"/>
    <cellStyle name="Currency [0] 7875" xfId="13881" hidden="1" xr:uid="{00000000-0005-0000-0000-00005A360000}"/>
    <cellStyle name="Currency [0] 7876" xfId="13887" hidden="1" xr:uid="{00000000-0005-0000-0000-000060360000}"/>
    <cellStyle name="Currency [0] 7877" xfId="13859" hidden="1" xr:uid="{00000000-0005-0000-0000-000044360000}"/>
    <cellStyle name="Currency [0] 7878" xfId="13877" hidden="1" xr:uid="{00000000-0005-0000-0000-000056360000}"/>
    <cellStyle name="Currency [0] 7879" xfId="13899" hidden="1" xr:uid="{00000000-0005-0000-0000-00006C360000}"/>
    <cellStyle name="Currency [0] 788" xfId="908" hidden="1" xr:uid="{00000000-0005-0000-0000-0000AD030000}"/>
    <cellStyle name="Currency [0] 7880" xfId="13901" hidden="1" xr:uid="{00000000-0005-0000-0000-00006E360000}"/>
    <cellStyle name="Currency [0] 7881" xfId="13829" hidden="1" xr:uid="{00000000-0005-0000-0000-000026360000}"/>
    <cellStyle name="Currency [0] 7882" xfId="13813" hidden="1" xr:uid="{00000000-0005-0000-0000-000016360000}"/>
    <cellStyle name="Currency [0] 7883" xfId="13873" hidden="1" xr:uid="{00000000-0005-0000-0000-000052360000}"/>
    <cellStyle name="Currency [0] 7884" xfId="13818" hidden="1" xr:uid="{00000000-0005-0000-0000-00001B360000}"/>
    <cellStyle name="Currency [0] 7885" xfId="13862" hidden="1" xr:uid="{00000000-0005-0000-0000-000047360000}"/>
    <cellStyle name="Currency [0] 7886" xfId="13906" hidden="1" xr:uid="{00000000-0005-0000-0000-000073360000}"/>
    <cellStyle name="Currency [0] 7887" xfId="13874" hidden="1" xr:uid="{00000000-0005-0000-0000-000053360000}"/>
    <cellStyle name="Currency [0] 7888" xfId="13882" hidden="1" xr:uid="{00000000-0005-0000-0000-00005B360000}"/>
    <cellStyle name="Currency [0] 7889" xfId="13918" hidden="1" xr:uid="{00000000-0005-0000-0000-00007F360000}"/>
    <cellStyle name="Currency [0] 789" xfId="888" hidden="1" xr:uid="{00000000-0005-0000-0000-000099030000}"/>
    <cellStyle name="Currency [0] 7890" xfId="13920" hidden="1" xr:uid="{00000000-0005-0000-0000-000081360000}"/>
    <cellStyle name="Currency [0] 7891" xfId="13876" hidden="1" xr:uid="{00000000-0005-0000-0000-000055360000}"/>
    <cellStyle name="Currency [0] 7892" xfId="13889" hidden="1" xr:uid="{00000000-0005-0000-0000-000062360000}"/>
    <cellStyle name="Currency [0] 7893" xfId="13894" hidden="1" xr:uid="{00000000-0005-0000-0000-000067360000}"/>
    <cellStyle name="Currency [0] 7894" xfId="13888" hidden="1" xr:uid="{00000000-0005-0000-0000-000061360000}"/>
    <cellStyle name="Currency [0] 7895" xfId="13936" hidden="1" xr:uid="{00000000-0005-0000-0000-000091360000}"/>
    <cellStyle name="Currency [0] 7896" xfId="13944" hidden="1" xr:uid="{00000000-0005-0000-0000-000099360000}"/>
    <cellStyle name="Currency [0] 7897" xfId="13872" hidden="1" xr:uid="{00000000-0005-0000-0000-000051360000}"/>
    <cellStyle name="Currency [0] 7898" xfId="13930" hidden="1" xr:uid="{00000000-0005-0000-0000-00008B360000}"/>
    <cellStyle name="Currency [0] 7899" xfId="13953" hidden="1" xr:uid="{00000000-0005-0000-0000-0000A2360000}"/>
    <cellStyle name="Currency [0] 79" xfId="160" hidden="1" xr:uid="{00000000-0005-0000-0000-0000C1000000}"/>
    <cellStyle name="Currency [0] 790" xfId="900" hidden="1" xr:uid="{00000000-0005-0000-0000-0000A5030000}"/>
    <cellStyle name="Currency [0] 7900" xfId="13955" hidden="1" xr:uid="{00000000-0005-0000-0000-0000A4360000}"/>
    <cellStyle name="Currency [0] 7901" xfId="13855" hidden="1" xr:uid="{00000000-0005-0000-0000-000040360000}"/>
    <cellStyle name="Currency [0] 7902" xfId="13865" hidden="1" xr:uid="{00000000-0005-0000-0000-00004A360000}"/>
    <cellStyle name="Currency [0] 7903" xfId="13927" hidden="1" xr:uid="{00000000-0005-0000-0000-000088360000}"/>
    <cellStyle name="Currency [0] 7904" xfId="13892" hidden="1" xr:uid="{00000000-0005-0000-0000-000065360000}"/>
    <cellStyle name="Currency [0] 7905" xfId="13837" hidden="1" xr:uid="{00000000-0005-0000-0000-00002E360000}"/>
    <cellStyle name="Currency [0] 7906" xfId="13963" hidden="1" xr:uid="{00000000-0005-0000-0000-0000AC360000}"/>
    <cellStyle name="Currency [0] 7907" xfId="13928" hidden="1" xr:uid="{00000000-0005-0000-0000-000089360000}"/>
    <cellStyle name="Currency [0] 7908" xfId="13939" hidden="1" xr:uid="{00000000-0005-0000-0000-000094360000}"/>
    <cellStyle name="Currency [0] 7909" xfId="13971" hidden="1" xr:uid="{00000000-0005-0000-0000-0000B4360000}"/>
    <cellStyle name="Currency [0] 791" xfId="898" hidden="1" xr:uid="{00000000-0005-0000-0000-0000A3030000}"/>
    <cellStyle name="Currency [0] 7910" xfId="13973" hidden="1" xr:uid="{00000000-0005-0000-0000-0000B6360000}"/>
    <cellStyle name="Currency [0] 7911" xfId="13925" hidden="1" xr:uid="{00000000-0005-0000-0000-000086360000}"/>
    <cellStyle name="Currency [0] 7912" xfId="13924" hidden="1" xr:uid="{00000000-0005-0000-0000-000085360000}"/>
    <cellStyle name="Currency [0] 7913" xfId="13914" hidden="1" xr:uid="{00000000-0005-0000-0000-00007B360000}"/>
    <cellStyle name="Currency [0] 7914" xfId="13910" hidden="1" xr:uid="{00000000-0005-0000-0000-000077360000}"/>
    <cellStyle name="Currency [0] 7915" xfId="13912" hidden="1" xr:uid="{00000000-0005-0000-0000-000079360000}"/>
    <cellStyle name="Currency [0] 7916" xfId="13980" hidden="1" xr:uid="{00000000-0005-0000-0000-0000BD360000}"/>
    <cellStyle name="Currency [0] 7917" xfId="13815" hidden="1" xr:uid="{00000000-0005-0000-0000-000018360000}"/>
    <cellStyle name="Currency [0] 7918" xfId="13958" hidden="1" xr:uid="{00000000-0005-0000-0000-0000A7360000}"/>
    <cellStyle name="Currency [0] 7919" xfId="13986" hidden="1" xr:uid="{00000000-0005-0000-0000-0000C3360000}"/>
    <cellStyle name="Currency [0] 792" xfId="931" hidden="1" xr:uid="{00000000-0005-0000-0000-0000C4030000}"/>
    <cellStyle name="Currency [0] 7920" xfId="13988" hidden="1" xr:uid="{00000000-0005-0000-0000-0000C5360000}"/>
    <cellStyle name="Currency [0] 7921" xfId="13863" hidden="1" xr:uid="{00000000-0005-0000-0000-000048360000}"/>
    <cellStyle name="Currency [0] 7922" xfId="13937" hidden="1" xr:uid="{00000000-0005-0000-0000-000092360000}"/>
    <cellStyle name="Currency [0] 7923" xfId="13893" hidden="1" xr:uid="{00000000-0005-0000-0000-000066360000}"/>
    <cellStyle name="Currency [0] 7924" xfId="13929" hidden="1" xr:uid="{00000000-0005-0000-0000-00008A360000}"/>
    <cellStyle name="Currency [0] 7925" xfId="13933" hidden="1" xr:uid="{00000000-0005-0000-0000-00008E360000}"/>
    <cellStyle name="Currency [0] 7926" xfId="13994" hidden="1" xr:uid="{00000000-0005-0000-0000-0000CB360000}"/>
    <cellStyle name="Currency [0] 7927" xfId="13810" hidden="1" xr:uid="{00000000-0005-0000-0000-000013360000}"/>
    <cellStyle name="Currency [0] 7928" xfId="13976" hidden="1" xr:uid="{00000000-0005-0000-0000-0000B9360000}"/>
    <cellStyle name="Currency [0] 7929" xfId="13999" hidden="1" xr:uid="{00000000-0005-0000-0000-0000D0360000}"/>
    <cellStyle name="Currency [0] 793" xfId="875" hidden="1" xr:uid="{00000000-0005-0000-0000-00008C030000}"/>
    <cellStyle name="Currency [0] 7930" xfId="14001" hidden="1" xr:uid="{00000000-0005-0000-0000-0000D2360000}"/>
    <cellStyle name="Currency [0] 7931" xfId="13857" hidden="1" xr:uid="{00000000-0005-0000-0000-000042360000}"/>
    <cellStyle name="Currency [0] 7932" xfId="13956" hidden="1" xr:uid="{00000000-0005-0000-0000-0000A5360000}"/>
    <cellStyle name="Currency [0] 7933" xfId="13923" hidden="1" xr:uid="{00000000-0005-0000-0000-000084360000}"/>
    <cellStyle name="Currency [0] 7934" xfId="13941" hidden="1" xr:uid="{00000000-0005-0000-0000-000096360000}"/>
    <cellStyle name="Currency [0] 7935" xfId="13938" hidden="1" xr:uid="{00000000-0005-0000-0000-000093360000}"/>
    <cellStyle name="Currency [0] 7936" xfId="14005" hidden="1" xr:uid="{00000000-0005-0000-0000-0000D6360000}"/>
    <cellStyle name="Currency [0] 7937" xfId="13890" hidden="1" xr:uid="{00000000-0005-0000-0000-000063360000}"/>
    <cellStyle name="Currency [0] 7938" xfId="13990" hidden="1" xr:uid="{00000000-0005-0000-0000-0000C7360000}"/>
    <cellStyle name="Currency [0] 7939" xfId="14012" hidden="1" xr:uid="{00000000-0005-0000-0000-0000DD360000}"/>
    <cellStyle name="Currency [0] 794" xfId="925" hidden="1" xr:uid="{00000000-0005-0000-0000-0000BE030000}"/>
    <cellStyle name="Currency [0] 7940" xfId="14014" hidden="1" xr:uid="{00000000-0005-0000-0000-0000DF360000}"/>
    <cellStyle name="Currency [0] 7941" xfId="13942" hidden="1" xr:uid="{00000000-0005-0000-0000-000097360000}"/>
    <cellStyle name="Currency [0] 7942" xfId="13974" hidden="1" xr:uid="{00000000-0005-0000-0000-0000B7360000}"/>
    <cellStyle name="Currency [0] 7943" xfId="13826" hidden="1" xr:uid="{00000000-0005-0000-0000-000023360000}"/>
    <cellStyle name="Currency [0] 7944" xfId="13960" hidden="1" xr:uid="{00000000-0005-0000-0000-0000A9360000}"/>
    <cellStyle name="Currency [0] 7945" xfId="13957" hidden="1" xr:uid="{00000000-0005-0000-0000-0000A6360000}"/>
    <cellStyle name="Currency [0] 7946" xfId="14018" hidden="1" xr:uid="{00000000-0005-0000-0000-0000E3360000}"/>
    <cellStyle name="Currency [0] 7947" xfId="13853" hidden="1" xr:uid="{00000000-0005-0000-0000-00003E360000}"/>
    <cellStyle name="Currency [0] 7948" xfId="14002" hidden="1" xr:uid="{00000000-0005-0000-0000-0000D3360000}"/>
    <cellStyle name="Currency [0] 7949" xfId="14022" hidden="1" xr:uid="{00000000-0005-0000-0000-0000E7360000}"/>
    <cellStyle name="Currency [0] 795" xfId="935" hidden="1" xr:uid="{00000000-0005-0000-0000-0000C8030000}"/>
    <cellStyle name="Currency [0] 7950" xfId="14024" hidden="1" xr:uid="{00000000-0005-0000-0000-0000E9360000}"/>
    <cellStyle name="Currency [0] 7951" xfId="13961" hidden="1" xr:uid="{00000000-0005-0000-0000-0000AA360000}"/>
    <cellStyle name="Currency [0] 7952" xfId="13989" hidden="1" xr:uid="{00000000-0005-0000-0000-0000C6360000}"/>
    <cellStyle name="Currency [0] 7953" xfId="13949" hidden="1" xr:uid="{00000000-0005-0000-0000-00009E360000}"/>
    <cellStyle name="Currency [0] 7954" xfId="13978" hidden="1" xr:uid="{00000000-0005-0000-0000-0000BB360000}"/>
    <cellStyle name="Currency [0] 7955" xfId="13975" hidden="1" xr:uid="{00000000-0005-0000-0000-0000B8360000}"/>
    <cellStyle name="Currency [0] 7956" xfId="14028" hidden="1" xr:uid="{00000000-0005-0000-0000-0000ED360000}"/>
    <cellStyle name="Currency [0] 7957" xfId="13856" hidden="1" xr:uid="{00000000-0005-0000-0000-000041360000}"/>
    <cellStyle name="Currency [0] 7958" xfId="14015" hidden="1" xr:uid="{00000000-0005-0000-0000-0000E0360000}"/>
    <cellStyle name="Currency [0] 7959" xfId="14032" hidden="1" xr:uid="{00000000-0005-0000-0000-0000F1360000}"/>
    <cellStyle name="Currency [0] 796" xfId="936" hidden="1" xr:uid="{00000000-0005-0000-0000-0000C9030000}"/>
    <cellStyle name="Currency [0] 7960" xfId="14034" hidden="1" xr:uid="{00000000-0005-0000-0000-0000F3360000}"/>
    <cellStyle name="Currency [0] 7961" xfId="13915" hidden="1" xr:uid="{00000000-0005-0000-0000-00007C360000}"/>
    <cellStyle name="Currency [0] 7962" xfId="13951" hidden="1" xr:uid="{00000000-0005-0000-0000-0000A0360000}"/>
    <cellStyle name="Currency [0] 7963" xfId="14020" hidden="1" xr:uid="{00000000-0005-0000-0000-0000E5360000}"/>
    <cellStyle name="Currency [0] 7964" xfId="14008" hidden="1" xr:uid="{00000000-0005-0000-0000-0000D9360000}"/>
    <cellStyle name="Currency [0] 7965" xfId="14025" hidden="1" xr:uid="{00000000-0005-0000-0000-0000EA360000}"/>
    <cellStyle name="Currency [0] 7966" xfId="14036" hidden="1" xr:uid="{00000000-0005-0000-0000-0000F5360000}"/>
    <cellStyle name="Currency [0] 7967" xfId="13884" hidden="1" xr:uid="{00000000-0005-0000-0000-00005D360000}"/>
    <cellStyle name="Currency [0] 7968" xfId="13948" hidden="1" xr:uid="{00000000-0005-0000-0000-00009D360000}"/>
    <cellStyle name="Currency [0] 7969" xfId="14040" hidden="1" xr:uid="{00000000-0005-0000-0000-0000F9360000}"/>
    <cellStyle name="Currency [0] 797" xfId="901" hidden="1" xr:uid="{00000000-0005-0000-0000-0000A6030000}"/>
    <cellStyle name="Currency [0] 7970" xfId="14042" hidden="1" xr:uid="{00000000-0005-0000-0000-0000FB360000}"/>
    <cellStyle name="Currency [0] 7971" xfId="13997" hidden="1" xr:uid="{00000000-0005-0000-0000-0000CE360000}"/>
    <cellStyle name="Currency [0] 7972" xfId="14009" hidden="1" xr:uid="{00000000-0005-0000-0000-0000DA360000}"/>
    <cellStyle name="Currency [0] 7973" xfId="14037" hidden="1" xr:uid="{00000000-0005-0000-0000-0000F6360000}"/>
    <cellStyle name="Currency [0] 7974" xfId="14010" hidden="1" xr:uid="{00000000-0005-0000-0000-0000DB360000}"/>
    <cellStyle name="Currency [0] 7975" xfId="14043" hidden="1" xr:uid="{00000000-0005-0000-0000-0000FC360000}"/>
    <cellStyle name="Currency [0] 7976" xfId="14045" hidden="1" xr:uid="{00000000-0005-0000-0000-0000FE360000}"/>
    <cellStyle name="Currency [0] 7977" xfId="14038" hidden="1" xr:uid="{00000000-0005-0000-0000-0000F7360000}"/>
    <cellStyle name="Currency [0] 7978" xfId="13984" hidden="1" xr:uid="{00000000-0005-0000-0000-0000C1360000}"/>
    <cellStyle name="Currency [0] 7979" xfId="14048" hidden="1" xr:uid="{00000000-0005-0000-0000-000001370000}"/>
    <cellStyle name="Currency [0] 798" xfId="916" hidden="1" xr:uid="{00000000-0005-0000-0000-0000B5030000}"/>
    <cellStyle name="Currency [0] 7980" xfId="14050" hidden="1" xr:uid="{00000000-0005-0000-0000-000003370000}"/>
    <cellStyle name="Currency [0] 7981" xfId="13767" hidden="1" xr:uid="{00000000-0005-0000-0000-0000E8350000}"/>
    <cellStyle name="Currency [0] 7982" xfId="13789" hidden="1" xr:uid="{00000000-0005-0000-0000-0000FE350000}"/>
    <cellStyle name="Currency [0] 7983" xfId="14054" hidden="1" xr:uid="{00000000-0005-0000-0000-000007370000}"/>
    <cellStyle name="Currency [0] 7984" xfId="14061" hidden="1" xr:uid="{00000000-0005-0000-0000-00000E370000}"/>
    <cellStyle name="Currency [0] 7985" xfId="14063" hidden="1" xr:uid="{00000000-0005-0000-0000-000010370000}"/>
    <cellStyle name="Currency [0] 7986" xfId="13754" hidden="1" xr:uid="{00000000-0005-0000-0000-0000DB350000}"/>
    <cellStyle name="Currency [0] 7987" xfId="14057" hidden="1" xr:uid="{00000000-0005-0000-0000-00000A370000}"/>
    <cellStyle name="Currency [0] 7988" xfId="14066" hidden="1" xr:uid="{00000000-0005-0000-0000-000013370000}"/>
    <cellStyle name="Currency [0] 7989" xfId="14068" hidden="1" xr:uid="{00000000-0005-0000-0000-000015370000}"/>
    <cellStyle name="Currency [0] 799" xfId="842" hidden="1" xr:uid="{00000000-0005-0000-0000-00006B030000}"/>
    <cellStyle name="Currency [0] 7990" xfId="14056" hidden="1" xr:uid="{00000000-0005-0000-0000-000009370000}"/>
    <cellStyle name="Currency [0] 7991" xfId="13766" hidden="1" xr:uid="{00000000-0005-0000-0000-0000E7350000}"/>
    <cellStyle name="Currency [0] 7992" xfId="14079" hidden="1" xr:uid="{00000000-0005-0000-0000-000020370000}"/>
    <cellStyle name="Currency [0] 7993" xfId="14088" hidden="1" xr:uid="{00000000-0005-0000-0000-000029370000}"/>
    <cellStyle name="Currency [0] 7994" xfId="14099" hidden="1" xr:uid="{00000000-0005-0000-0000-000034370000}"/>
    <cellStyle name="Currency [0] 7995" xfId="14105" hidden="1" xr:uid="{00000000-0005-0000-0000-00003A370000}"/>
    <cellStyle name="Currency [0] 7996" xfId="14077" hidden="1" xr:uid="{00000000-0005-0000-0000-00001E370000}"/>
    <cellStyle name="Currency [0] 7997" xfId="14095" hidden="1" xr:uid="{00000000-0005-0000-0000-000030370000}"/>
    <cellStyle name="Currency [0] 7998" xfId="14117" hidden="1" xr:uid="{00000000-0005-0000-0000-000046370000}"/>
    <cellStyle name="Currency [0] 7999" xfId="14119" hidden="1" xr:uid="{00000000-0005-0000-0000-000048370000}"/>
    <cellStyle name="Currency [0] 8" xfId="61" hidden="1" xr:uid="{00000000-0005-0000-0000-00005D000000}"/>
    <cellStyle name="Currency [0] 80" xfId="161" hidden="1" xr:uid="{00000000-0005-0000-0000-0000C2000000}"/>
    <cellStyle name="Currency [0] 800" xfId="911" hidden="1" xr:uid="{00000000-0005-0000-0000-0000B0030000}"/>
    <cellStyle name="Currency [0] 8000" xfId="14051" hidden="1" xr:uid="{00000000-0005-0000-0000-000004370000}"/>
    <cellStyle name="Currency [0] 8001" xfId="13762" hidden="1" xr:uid="{00000000-0005-0000-0000-0000E3350000}"/>
    <cellStyle name="Currency [0] 8002" xfId="14091" hidden="1" xr:uid="{00000000-0005-0000-0000-00002C370000}"/>
    <cellStyle name="Currency [0] 8003" xfId="13758" hidden="1" xr:uid="{00000000-0005-0000-0000-0000DF350000}"/>
    <cellStyle name="Currency [0] 8004" xfId="14080" hidden="1" xr:uid="{00000000-0005-0000-0000-000021370000}"/>
    <cellStyle name="Currency [0] 8005" xfId="14124" hidden="1" xr:uid="{00000000-0005-0000-0000-00004D370000}"/>
    <cellStyle name="Currency [0] 8006" xfId="14092" hidden="1" xr:uid="{00000000-0005-0000-0000-00002D370000}"/>
    <cellStyle name="Currency [0] 8007" xfId="14100" hidden="1" xr:uid="{00000000-0005-0000-0000-000035370000}"/>
    <cellStyle name="Currency [0] 8008" xfId="14136" hidden="1" xr:uid="{00000000-0005-0000-0000-000059370000}"/>
    <cellStyle name="Currency [0] 8009" xfId="14138" hidden="1" xr:uid="{00000000-0005-0000-0000-00005B370000}"/>
    <cellStyle name="Currency [0] 801" xfId="909" hidden="1" xr:uid="{00000000-0005-0000-0000-0000AE030000}"/>
    <cellStyle name="Currency [0] 8010" xfId="14094" hidden="1" xr:uid="{00000000-0005-0000-0000-00002F370000}"/>
    <cellStyle name="Currency [0] 8011" xfId="14107" hidden="1" xr:uid="{00000000-0005-0000-0000-00003C370000}"/>
    <cellStyle name="Currency [0] 8012" xfId="14112" hidden="1" xr:uid="{00000000-0005-0000-0000-000041370000}"/>
    <cellStyle name="Currency [0] 8013" xfId="14106" hidden="1" xr:uid="{00000000-0005-0000-0000-00003B370000}"/>
    <cellStyle name="Currency [0] 8014" xfId="14154" hidden="1" xr:uid="{00000000-0005-0000-0000-00006B370000}"/>
    <cellStyle name="Currency [0] 8015" xfId="14162" hidden="1" xr:uid="{00000000-0005-0000-0000-000073370000}"/>
    <cellStyle name="Currency [0] 8016" xfId="14090" hidden="1" xr:uid="{00000000-0005-0000-0000-00002B370000}"/>
    <cellStyle name="Currency [0] 8017" xfId="14148" hidden="1" xr:uid="{00000000-0005-0000-0000-000065370000}"/>
    <cellStyle name="Currency [0] 8018" xfId="14171" hidden="1" xr:uid="{00000000-0005-0000-0000-00007C370000}"/>
    <cellStyle name="Currency [0] 8019" xfId="14173" hidden="1" xr:uid="{00000000-0005-0000-0000-00007E370000}"/>
    <cellStyle name="Currency [0] 802" xfId="938" hidden="1" xr:uid="{00000000-0005-0000-0000-0000CB030000}"/>
    <cellStyle name="Currency [0] 8020" xfId="14073" hidden="1" xr:uid="{00000000-0005-0000-0000-00001A370000}"/>
    <cellStyle name="Currency [0] 8021" xfId="14083" hidden="1" xr:uid="{00000000-0005-0000-0000-000024370000}"/>
    <cellStyle name="Currency [0] 8022" xfId="14145" hidden="1" xr:uid="{00000000-0005-0000-0000-000062370000}"/>
    <cellStyle name="Currency [0] 8023" xfId="14110" hidden="1" xr:uid="{00000000-0005-0000-0000-00003F370000}"/>
    <cellStyle name="Currency [0] 8024" xfId="14059" hidden="1" xr:uid="{00000000-0005-0000-0000-00000C370000}"/>
    <cellStyle name="Currency [0] 8025" xfId="14181" hidden="1" xr:uid="{00000000-0005-0000-0000-000086370000}"/>
    <cellStyle name="Currency [0] 8026" xfId="14146" hidden="1" xr:uid="{00000000-0005-0000-0000-000063370000}"/>
    <cellStyle name="Currency [0] 8027" xfId="14157" hidden="1" xr:uid="{00000000-0005-0000-0000-00006E370000}"/>
    <cellStyle name="Currency [0] 8028" xfId="14189" hidden="1" xr:uid="{00000000-0005-0000-0000-00008E370000}"/>
    <cellStyle name="Currency [0] 8029" xfId="14191" hidden="1" xr:uid="{00000000-0005-0000-0000-000090370000}"/>
    <cellStyle name="Currency [0] 803" xfId="854" hidden="1" xr:uid="{00000000-0005-0000-0000-000077030000}"/>
    <cellStyle name="Currency [0] 8030" xfId="14143" hidden="1" xr:uid="{00000000-0005-0000-0000-000060370000}"/>
    <cellStyle name="Currency [0] 8031" xfId="14142" hidden="1" xr:uid="{00000000-0005-0000-0000-00005F370000}"/>
    <cellStyle name="Currency [0] 8032" xfId="14132" hidden="1" xr:uid="{00000000-0005-0000-0000-000055370000}"/>
    <cellStyle name="Currency [0] 8033" xfId="14128" hidden="1" xr:uid="{00000000-0005-0000-0000-000051370000}"/>
    <cellStyle name="Currency [0] 8034" xfId="14130" hidden="1" xr:uid="{00000000-0005-0000-0000-000053370000}"/>
    <cellStyle name="Currency [0] 8035" xfId="14198" hidden="1" xr:uid="{00000000-0005-0000-0000-000097370000}"/>
    <cellStyle name="Currency [0] 8036" xfId="13760" hidden="1" xr:uid="{00000000-0005-0000-0000-0000E1350000}"/>
    <cellStyle name="Currency [0] 8037" xfId="14176" hidden="1" xr:uid="{00000000-0005-0000-0000-000081370000}"/>
    <cellStyle name="Currency [0] 8038" xfId="14204" hidden="1" xr:uid="{00000000-0005-0000-0000-00009D370000}"/>
    <cellStyle name="Currency [0] 8039" xfId="14206" hidden="1" xr:uid="{00000000-0005-0000-0000-00009F370000}"/>
    <cellStyle name="Currency [0] 804" xfId="930" hidden="1" xr:uid="{00000000-0005-0000-0000-0000C3030000}"/>
    <cellStyle name="Currency [0] 8040" xfId="14081" hidden="1" xr:uid="{00000000-0005-0000-0000-000022370000}"/>
    <cellStyle name="Currency [0] 8041" xfId="14155" hidden="1" xr:uid="{00000000-0005-0000-0000-00006C370000}"/>
    <cellStyle name="Currency [0] 8042" xfId="14111" hidden="1" xr:uid="{00000000-0005-0000-0000-000040370000}"/>
    <cellStyle name="Currency [0] 8043" xfId="14147" hidden="1" xr:uid="{00000000-0005-0000-0000-000064370000}"/>
    <cellStyle name="Currency [0] 8044" xfId="14151" hidden="1" xr:uid="{00000000-0005-0000-0000-000068370000}"/>
    <cellStyle name="Currency [0] 8045" xfId="14212" hidden="1" xr:uid="{00000000-0005-0000-0000-0000A5370000}"/>
    <cellStyle name="Currency [0] 8046" xfId="13795" hidden="1" xr:uid="{00000000-0005-0000-0000-000004360000}"/>
    <cellStyle name="Currency [0] 8047" xfId="14194" hidden="1" xr:uid="{00000000-0005-0000-0000-000093370000}"/>
    <cellStyle name="Currency [0] 8048" xfId="14217" hidden="1" xr:uid="{00000000-0005-0000-0000-0000AA370000}"/>
    <cellStyle name="Currency [0] 8049" xfId="14219" hidden="1" xr:uid="{00000000-0005-0000-0000-0000AC370000}"/>
    <cellStyle name="Currency [0] 805" xfId="940" hidden="1" xr:uid="{00000000-0005-0000-0000-0000CD030000}"/>
    <cellStyle name="Currency [0] 8050" xfId="14075" hidden="1" xr:uid="{00000000-0005-0000-0000-00001C370000}"/>
    <cellStyle name="Currency [0] 8051" xfId="14174" hidden="1" xr:uid="{00000000-0005-0000-0000-00007F370000}"/>
    <cellStyle name="Currency [0] 8052" xfId="14141" hidden="1" xr:uid="{00000000-0005-0000-0000-00005E370000}"/>
    <cellStyle name="Currency [0] 8053" xfId="14159" hidden="1" xr:uid="{00000000-0005-0000-0000-000070370000}"/>
    <cellStyle name="Currency [0] 8054" xfId="14156" hidden="1" xr:uid="{00000000-0005-0000-0000-00006D370000}"/>
    <cellStyle name="Currency [0] 8055" xfId="14223" hidden="1" xr:uid="{00000000-0005-0000-0000-0000B0370000}"/>
    <cellStyle name="Currency [0] 8056" xfId="14108" hidden="1" xr:uid="{00000000-0005-0000-0000-00003D370000}"/>
    <cellStyle name="Currency [0] 8057" xfId="14208" hidden="1" xr:uid="{00000000-0005-0000-0000-0000A1370000}"/>
    <cellStyle name="Currency [0] 8058" xfId="14230" hidden="1" xr:uid="{00000000-0005-0000-0000-0000B7370000}"/>
    <cellStyle name="Currency [0] 8059" xfId="14232" hidden="1" xr:uid="{00000000-0005-0000-0000-0000B9370000}"/>
    <cellStyle name="Currency [0] 806" xfId="941" hidden="1" xr:uid="{00000000-0005-0000-0000-0000CE030000}"/>
    <cellStyle name="Currency [0] 8060" xfId="14160" hidden="1" xr:uid="{00000000-0005-0000-0000-000071370000}"/>
    <cellStyle name="Currency [0] 8061" xfId="14192" hidden="1" xr:uid="{00000000-0005-0000-0000-000091370000}"/>
    <cellStyle name="Currency [0] 8062" xfId="13840" hidden="1" xr:uid="{00000000-0005-0000-0000-000031360000}"/>
    <cellStyle name="Currency [0] 8063" xfId="14178" hidden="1" xr:uid="{00000000-0005-0000-0000-000083370000}"/>
    <cellStyle name="Currency [0] 8064" xfId="14175" hidden="1" xr:uid="{00000000-0005-0000-0000-000080370000}"/>
    <cellStyle name="Currency [0] 8065" xfId="14236" hidden="1" xr:uid="{00000000-0005-0000-0000-0000BD370000}"/>
    <cellStyle name="Currency [0] 8066" xfId="14071" hidden="1" xr:uid="{00000000-0005-0000-0000-000018370000}"/>
    <cellStyle name="Currency [0] 8067" xfId="14220" hidden="1" xr:uid="{00000000-0005-0000-0000-0000AD370000}"/>
    <cellStyle name="Currency [0] 8068" xfId="14240" hidden="1" xr:uid="{00000000-0005-0000-0000-0000C1370000}"/>
    <cellStyle name="Currency [0] 8069" xfId="14242" hidden="1" xr:uid="{00000000-0005-0000-0000-0000C3370000}"/>
    <cellStyle name="Currency [0] 807" xfId="912" hidden="1" xr:uid="{00000000-0005-0000-0000-0000B1030000}"/>
    <cellStyle name="Currency [0] 8070" xfId="14179" hidden="1" xr:uid="{00000000-0005-0000-0000-000084370000}"/>
    <cellStyle name="Currency [0] 8071" xfId="14207" hidden="1" xr:uid="{00000000-0005-0000-0000-0000A0370000}"/>
    <cellStyle name="Currency [0] 8072" xfId="14167" hidden="1" xr:uid="{00000000-0005-0000-0000-000078370000}"/>
    <cellStyle name="Currency [0] 8073" xfId="14196" hidden="1" xr:uid="{00000000-0005-0000-0000-000095370000}"/>
    <cellStyle name="Currency [0] 8074" xfId="14193" hidden="1" xr:uid="{00000000-0005-0000-0000-000092370000}"/>
    <cellStyle name="Currency [0] 8075" xfId="14246" hidden="1" xr:uid="{00000000-0005-0000-0000-0000C7370000}"/>
    <cellStyle name="Currency [0] 8076" xfId="14074" hidden="1" xr:uid="{00000000-0005-0000-0000-00001B370000}"/>
    <cellStyle name="Currency [0] 8077" xfId="14233" hidden="1" xr:uid="{00000000-0005-0000-0000-0000BA370000}"/>
    <cellStyle name="Currency [0] 8078" xfId="14250" hidden="1" xr:uid="{00000000-0005-0000-0000-0000CB370000}"/>
    <cellStyle name="Currency [0] 8079" xfId="14252" hidden="1" xr:uid="{00000000-0005-0000-0000-0000CD370000}"/>
    <cellStyle name="Currency [0] 808" xfId="924" hidden="1" xr:uid="{00000000-0005-0000-0000-0000BD030000}"/>
    <cellStyle name="Currency [0] 8080" xfId="14133" hidden="1" xr:uid="{00000000-0005-0000-0000-000056370000}"/>
    <cellStyle name="Currency [0] 8081" xfId="14169" hidden="1" xr:uid="{00000000-0005-0000-0000-00007A370000}"/>
    <cellStyle name="Currency [0] 8082" xfId="14238" hidden="1" xr:uid="{00000000-0005-0000-0000-0000BF370000}"/>
    <cellStyle name="Currency [0] 8083" xfId="14226" hidden="1" xr:uid="{00000000-0005-0000-0000-0000B3370000}"/>
    <cellStyle name="Currency [0] 8084" xfId="14243" hidden="1" xr:uid="{00000000-0005-0000-0000-0000C4370000}"/>
    <cellStyle name="Currency [0] 8085" xfId="14254" hidden="1" xr:uid="{00000000-0005-0000-0000-0000CF370000}"/>
    <cellStyle name="Currency [0] 8086" xfId="14102" hidden="1" xr:uid="{00000000-0005-0000-0000-000037370000}"/>
    <cellStyle name="Currency [0] 8087" xfId="14166" hidden="1" xr:uid="{00000000-0005-0000-0000-000077370000}"/>
    <cellStyle name="Currency [0] 8088" xfId="14258" hidden="1" xr:uid="{00000000-0005-0000-0000-0000D3370000}"/>
    <cellStyle name="Currency [0] 8089" xfId="14260" hidden="1" xr:uid="{00000000-0005-0000-0000-0000D5370000}"/>
    <cellStyle name="Currency [0] 809" xfId="904" hidden="1" xr:uid="{00000000-0005-0000-0000-0000A9030000}"/>
    <cellStyle name="Currency [0] 8090" xfId="14215" hidden="1" xr:uid="{00000000-0005-0000-0000-0000A8370000}"/>
    <cellStyle name="Currency [0] 8091" xfId="14227" hidden="1" xr:uid="{00000000-0005-0000-0000-0000B4370000}"/>
    <cellStyle name="Currency [0] 8092" xfId="14255" hidden="1" xr:uid="{00000000-0005-0000-0000-0000D0370000}"/>
    <cellStyle name="Currency [0] 8093" xfId="14228" hidden="1" xr:uid="{00000000-0005-0000-0000-0000B5370000}"/>
    <cellStyle name="Currency [0] 8094" xfId="14261" hidden="1" xr:uid="{00000000-0005-0000-0000-0000D6370000}"/>
    <cellStyle name="Currency [0] 8095" xfId="14263" hidden="1" xr:uid="{00000000-0005-0000-0000-0000D8370000}"/>
    <cellStyle name="Currency [0] 8096" xfId="14256" hidden="1" xr:uid="{00000000-0005-0000-0000-0000D1370000}"/>
    <cellStyle name="Currency [0] 8097" xfId="14202" hidden="1" xr:uid="{00000000-0005-0000-0000-00009B370000}"/>
    <cellStyle name="Currency [0] 8098" xfId="14265" hidden="1" xr:uid="{00000000-0005-0000-0000-0000DA370000}"/>
    <cellStyle name="Currency [0] 8099" xfId="14267" hidden="1" xr:uid="{00000000-0005-0000-0000-0000DC370000}"/>
    <cellStyle name="Currency [0] 81" xfId="129" hidden="1" xr:uid="{00000000-0005-0000-0000-0000A2000000}"/>
    <cellStyle name="Currency [0] 810" xfId="919" hidden="1" xr:uid="{00000000-0005-0000-0000-0000B8030000}"/>
    <cellStyle name="Currency [0] 8100" xfId="13779" hidden="1" xr:uid="{00000000-0005-0000-0000-0000F4350000}"/>
    <cellStyle name="Currency [0] 8101" xfId="13757" hidden="1" xr:uid="{00000000-0005-0000-0000-0000DE350000}"/>
    <cellStyle name="Currency [0] 8102" xfId="14273" hidden="1" xr:uid="{00000000-0005-0000-0000-0000E2370000}"/>
    <cellStyle name="Currency [0] 8103" xfId="14279" hidden="1" xr:uid="{00000000-0005-0000-0000-0000E8370000}"/>
    <cellStyle name="Currency [0] 8104" xfId="14281" hidden="1" xr:uid="{00000000-0005-0000-0000-0000EA370000}"/>
    <cellStyle name="Currency [0] 8105" xfId="13774" hidden="1" xr:uid="{00000000-0005-0000-0000-0000EF350000}"/>
    <cellStyle name="Currency [0] 8106" xfId="14275" hidden="1" xr:uid="{00000000-0005-0000-0000-0000E4370000}"/>
    <cellStyle name="Currency [0] 8107" xfId="14283" hidden="1" xr:uid="{00000000-0005-0000-0000-0000EC370000}"/>
    <cellStyle name="Currency [0] 8108" xfId="14285" hidden="1" xr:uid="{00000000-0005-0000-0000-0000EE370000}"/>
    <cellStyle name="Currency [0] 8109" xfId="14274" hidden="1" xr:uid="{00000000-0005-0000-0000-0000E3370000}"/>
    <cellStyle name="Currency [0] 811" xfId="917" hidden="1" xr:uid="{00000000-0005-0000-0000-0000B6030000}"/>
    <cellStyle name="Currency [0] 8110" xfId="13780" hidden="1" xr:uid="{00000000-0005-0000-0000-0000F5350000}"/>
    <cellStyle name="Currency [0] 8111" xfId="14296" hidden="1" xr:uid="{00000000-0005-0000-0000-0000F9370000}"/>
    <cellStyle name="Currency [0] 8112" xfId="14305" hidden="1" xr:uid="{00000000-0005-0000-0000-000002380000}"/>
    <cellStyle name="Currency [0] 8113" xfId="14316" hidden="1" xr:uid="{00000000-0005-0000-0000-00000D380000}"/>
    <cellStyle name="Currency [0] 8114" xfId="14322" hidden="1" xr:uid="{00000000-0005-0000-0000-000013380000}"/>
    <cellStyle name="Currency [0] 8115" xfId="14294" hidden="1" xr:uid="{00000000-0005-0000-0000-0000F7370000}"/>
    <cellStyle name="Currency [0] 8116" xfId="14312" hidden="1" xr:uid="{00000000-0005-0000-0000-000009380000}"/>
    <cellStyle name="Currency [0] 8117" xfId="14334" hidden="1" xr:uid="{00000000-0005-0000-0000-00001F380000}"/>
    <cellStyle name="Currency [0] 8118" xfId="14336" hidden="1" xr:uid="{00000000-0005-0000-0000-000021380000}"/>
    <cellStyle name="Currency [0] 8119" xfId="14270" hidden="1" xr:uid="{00000000-0005-0000-0000-0000DF370000}"/>
    <cellStyle name="Currency [0] 812" xfId="943" hidden="1" xr:uid="{00000000-0005-0000-0000-0000D0030000}"/>
    <cellStyle name="Currency [0] 8120" xfId="13784" hidden="1" xr:uid="{00000000-0005-0000-0000-0000F9350000}"/>
    <cellStyle name="Currency [0] 8121" xfId="14308" hidden="1" xr:uid="{00000000-0005-0000-0000-000005380000}"/>
    <cellStyle name="Currency [0] 8122" xfId="13800" hidden="1" xr:uid="{00000000-0005-0000-0000-000009360000}"/>
    <cellStyle name="Currency [0] 8123" xfId="14297" hidden="1" xr:uid="{00000000-0005-0000-0000-0000FA370000}"/>
    <cellStyle name="Currency [0] 8124" xfId="14341" hidden="1" xr:uid="{00000000-0005-0000-0000-000026380000}"/>
    <cellStyle name="Currency [0] 8125" xfId="14309" hidden="1" xr:uid="{00000000-0005-0000-0000-000006380000}"/>
    <cellStyle name="Currency [0] 8126" xfId="14317" hidden="1" xr:uid="{00000000-0005-0000-0000-00000E380000}"/>
    <cellStyle name="Currency [0] 8127" xfId="14353" hidden="1" xr:uid="{00000000-0005-0000-0000-000032380000}"/>
    <cellStyle name="Currency [0] 8128" xfId="14355" hidden="1" xr:uid="{00000000-0005-0000-0000-000034380000}"/>
    <cellStyle name="Currency [0] 8129" xfId="14311" hidden="1" xr:uid="{00000000-0005-0000-0000-000008380000}"/>
    <cellStyle name="Currency [0] 813" xfId="856" hidden="1" xr:uid="{00000000-0005-0000-0000-000079030000}"/>
    <cellStyle name="Currency [0] 8130" xfId="14324" hidden="1" xr:uid="{00000000-0005-0000-0000-000015380000}"/>
    <cellStyle name="Currency [0] 8131" xfId="14329" hidden="1" xr:uid="{00000000-0005-0000-0000-00001A380000}"/>
    <cellStyle name="Currency [0] 8132" xfId="14323" hidden="1" xr:uid="{00000000-0005-0000-0000-000014380000}"/>
    <cellStyle name="Currency [0] 8133" xfId="14371" hidden="1" xr:uid="{00000000-0005-0000-0000-000044380000}"/>
    <cellStyle name="Currency [0] 8134" xfId="14379" hidden="1" xr:uid="{00000000-0005-0000-0000-00004C380000}"/>
    <cellStyle name="Currency [0] 8135" xfId="14307" hidden="1" xr:uid="{00000000-0005-0000-0000-000004380000}"/>
    <cellStyle name="Currency [0] 8136" xfId="14365" hidden="1" xr:uid="{00000000-0005-0000-0000-00003E380000}"/>
    <cellStyle name="Currency [0] 8137" xfId="14388" hidden="1" xr:uid="{00000000-0005-0000-0000-000055380000}"/>
    <cellStyle name="Currency [0] 8138" xfId="14390" hidden="1" xr:uid="{00000000-0005-0000-0000-000057380000}"/>
    <cellStyle name="Currency [0] 8139" xfId="14290" hidden="1" xr:uid="{00000000-0005-0000-0000-0000F3370000}"/>
    <cellStyle name="Currency [0] 814" xfId="937" hidden="1" xr:uid="{00000000-0005-0000-0000-0000CA030000}"/>
    <cellStyle name="Currency [0] 8140" xfId="14300" hidden="1" xr:uid="{00000000-0005-0000-0000-0000FD370000}"/>
    <cellStyle name="Currency [0] 8141" xfId="14362" hidden="1" xr:uid="{00000000-0005-0000-0000-00003B380000}"/>
    <cellStyle name="Currency [0] 8142" xfId="14327" hidden="1" xr:uid="{00000000-0005-0000-0000-000018380000}"/>
    <cellStyle name="Currency [0] 8143" xfId="14277" hidden="1" xr:uid="{00000000-0005-0000-0000-0000E6370000}"/>
    <cellStyle name="Currency [0] 8144" xfId="14398" hidden="1" xr:uid="{00000000-0005-0000-0000-00005F380000}"/>
    <cellStyle name="Currency [0] 8145" xfId="14363" hidden="1" xr:uid="{00000000-0005-0000-0000-00003C380000}"/>
    <cellStyle name="Currency [0] 8146" xfId="14374" hidden="1" xr:uid="{00000000-0005-0000-0000-000047380000}"/>
    <cellStyle name="Currency [0] 8147" xfId="14406" hidden="1" xr:uid="{00000000-0005-0000-0000-000067380000}"/>
    <cellStyle name="Currency [0] 8148" xfId="14408" hidden="1" xr:uid="{00000000-0005-0000-0000-000069380000}"/>
    <cellStyle name="Currency [0] 8149" xfId="14360" hidden="1" xr:uid="{00000000-0005-0000-0000-000039380000}"/>
    <cellStyle name="Currency [0] 815" xfId="944" hidden="1" xr:uid="{00000000-0005-0000-0000-0000D1030000}"/>
    <cellStyle name="Currency [0] 8150" xfId="14359" hidden="1" xr:uid="{00000000-0005-0000-0000-000038380000}"/>
    <cellStyle name="Currency [0] 8151" xfId="14349" hidden="1" xr:uid="{00000000-0005-0000-0000-00002E380000}"/>
    <cellStyle name="Currency [0] 8152" xfId="14345" hidden="1" xr:uid="{00000000-0005-0000-0000-00002A380000}"/>
    <cellStyle name="Currency [0] 8153" xfId="14347" hidden="1" xr:uid="{00000000-0005-0000-0000-00002C380000}"/>
    <cellStyle name="Currency [0] 8154" xfId="14415" hidden="1" xr:uid="{00000000-0005-0000-0000-000070380000}"/>
    <cellStyle name="Currency [0] 8155" xfId="13786" hidden="1" xr:uid="{00000000-0005-0000-0000-0000FB350000}"/>
    <cellStyle name="Currency [0] 8156" xfId="14393" hidden="1" xr:uid="{00000000-0005-0000-0000-00005A380000}"/>
    <cellStyle name="Currency [0] 8157" xfId="14421" hidden="1" xr:uid="{00000000-0005-0000-0000-000076380000}"/>
    <cellStyle name="Currency [0] 8158" xfId="14423" hidden="1" xr:uid="{00000000-0005-0000-0000-000078380000}"/>
    <cellStyle name="Currency [0] 8159" xfId="14298" hidden="1" xr:uid="{00000000-0005-0000-0000-0000FB370000}"/>
    <cellStyle name="Currency [0] 816" xfId="945" hidden="1" xr:uid="{00000000-0005-0000-0000-0000D2030000}"/>
    <cellStyle name="Currency [0] 8160" xfId="14372" hidden="1" xr:uid="{00000000-0005-0000-0000-000045380000}"/>
    <cellStyle name="Currency [0] 8161" xfId="14328" hidden="1" xr:uid="{00000000-0005-0000-0000-000019380000}"/>
    <cellStyle name="Currency [0] 8162" xfId="14364" hidden="1" xr:uid="{00000000-0005-0000-0000-00003D380000}"/>
    <cellStyle name="Currency [0] 8163" xfId="14368" hidden="1" xr:uid="{00000000-0005-0000-0000-000041380000}"/>
    <cellStyle name="Currency [0] 8164" xfId="14429" hidden="1" xr:uid="{00000000-0005-0000-0000-00007E380000}"/>
    <cellStyle name="Currency [0] 8165" xfId="13773" hidden="1" xr:uid="{00000000-0005-0000-0000-0000EE350000}"/>
    <cellStyle name="Currency [0] 8166" xfId="14411" hidden="1" xr:uid="{00000000-0005-0000-0000-00006C380000}"/>
    <cellStyle name="Currency [0] 8167" xfId="14434" hidden="1" xr:uid="{00000000-0005-0000-0000-000083380000}"/>
    <cellStyle name="Currency [0] 8168" xfId="14436" hidden="1" xr:uid="{00000000-0005-0000-0000-000085380000}"/>
    <cellStyle name="Currency [0] 8169" xfId="14292" hidden="1" xr:uid="{00000000-0005-0000-0000-0000F5370000}"/>
    <cellStyle name="Currency [0] 817" xfId="885" hidden="1" xr:uid="{00000000-0005-0000-0000-000096030000}"/>
    <cellStyle name="Currency [0] 8170" xfId="14391" hidden="1" xr:uid="{00000000-0005-0000-0000-000058380000}"/>
    <cellStyle name="Currency [0] 8171" xfId="14358" hidden="1" xr:uid="{00000000-0005-0000-0000-000037380000}"/>
    <cellStyle name="Currency [0] 8172" xfId="14376" hidden="1" xr:uid="{00000000-0005-0000-0000-000049380000}"/>
    <cellStyle name="Currency [0] 8173" xfId="14373" hidden="1" xr:uid="{00000000-0005-0000-0000-000046380000}"/>
    <cellStyle name="Currency [0] 8174" xfId="14440" hidden="1" xr:uid="{00000000-0005-0000-0000-000089380000}"/>
    <cellStyle name="Currency [0] 8175" xfId="14325" hidden="1" xr:uid="{00000000-0005-0000-0000-000016380000}"/>
    <cellStyle name="Currency [0] 8176" xfId="14425" hidden="1" xr:uid="{00000000-0005-0000-0000-00007A380000}"/>
    <cellStyle name="Currency [0] 8177" xfId="14447" hidden="1" xr:uid="{00000000-0005-0000-0000-000090380000}"/>
    <cellStyle name="Currency [0] 8178" xfId="14449" hidden="1" xr:uid="{00000000-0005-0000-0000-000092380000}"/>
    <cellStyle name="Currency [0] 8179" xfId="14377" hidden="1" xr:uid="{00000000-0005-0000-0000-00004A380000}"/>
    <cellStyle name="Currency [0] 818" xfId="905" hidden="1" xr:uid="{00000000-0005-0000-0000-0000AA030000}"/>
    <cellStyle name="Currency [0] 8180" xfId="14409" hidden="1" xr:uid="{00000000-0005-0000-0000-00006A380000}"/>
    <cellStyle name="Currency [0] 8181" xfId="13752" hidden="1" xr:uid="{00000000-0005-0000-0000-0000D9350000}"/>
    <cellStyle name="Currency [0] 8182" xfId="14395" hidden="1" xr:uid="{00000000-0005-0000-0000-00005C380000}"/>
    <cellStyle name="Currency [0] 8183" xfId="14392" hidden="1" xr:uid="{00000000-0005-0000-0000-000059380000}"/>
    <cellStyle name="Currency [0] 8184" xfId="14453" hidden="1" xr:uid="{00000000-0005-0000-0000-000096380000}"/>
    <cellStyle name="Currency [0] 8185" xfId="14288" hidden="1" xr:uid="{00000000-0005-0000-0000-0000F1370000}"/>
    <cellStyle name="Currency [0] 8186" xfId="14437" hidden="1" xr:uid="{00000000-0005-0000-0000-000086380000}"/>
    <cellStyle name="Currency [0] 8187" xfId="14457" hidden="1" xr:uid="{00000000-0005-0000-0000-00009A380000}"/>
    <cellStyle name="Currency [0] 8188" xfId="14459" hidden="1" xr:uid="{00000000-0005-0000-0000-00009C380000}"/>
    <cellStyle name="Currency [0] 8189" xfId="14396" hidden="1" xr:uid="{00000000-0005-0000-0000-00005D380000}"/>
    <cellStyle name="Currency [0] 819" xfId="939" hidden="1" xr:uid="{00000000-0005-0000-0000-0000CC030000}"/>
    <cellStyle name="Currency [0] 8190" xfId="14424" hidden="1" xr:uid="{00000000-0005-0000-0000-000079380000}"/>
    <cellStyle name="Currency [0] 8191" xfId="14384" hidden="1" xr:uid="{00000000-0005-0000-0000-000051380000}"/>
    <cellStyle name="Currency [0] 8192" xfId="14413" hidden="1" xr:uid="{00000000-0005-0000-0000-00006E380000}"/>
    <cellStyle name="Currency [0] 8193" xfId="14410" hidden="1" xr:uid="{00000000-0005-0000-0000-00006B380000}"/>
    <cellStyle name="Currency [0] 8194" xfId="14463" hidden="1" xr:uid="{00000000-0005-0000-0000-0000A0380000}"/>
    <cellStyle name="Currency [0] 8195" xfId="14291" hidden="1" xr:uid="{00000000-0005-0000-0000-0000F4370000}"/>
    <cellStyle name="Currency [0] 8196" xfId="14450" hidden="1" xr:uid="{00000000-0005-0000-0000-000093380000}"/>
    <cellStyle name="Currency [0] 8197" xfId="14467" hidden="1" xr:uid="{00000000-0005-0000-0000-0000A4380000}"/>
    <cellStyle name="Currency [0] 8198" xfId="14469" hidden="1" xr:uid="{00000000-0005-0000-0000-0000A6380000}"/>
    <cellStyle name="Currency [0] 8199" xfId="14350" hidden="1" xr:uid="{00000000-0005-0000-0000-00002F380000}"/>
    <cellStyle name="Currency [0] 82" xfId="141" hidden="1" xr:uid="{00000000-0005-0000-0000-0000AE000000}"/>
    <cellStyle name="Currency [0] 820" xfId="932" hidden="1" xr:uid="{00000000-0005-0000-0000-0000C5030000}"/>
    <cellStyle name="Currency [0] 8200" xfId="14386" hidden="1" xr:uid="{00000000-0005-0000-0000-000053380000}"/>
    <cellStyle name="Currency [0] 8201" xfId="14455" hidden="1" xr:uid="{00000000-0005-0000-0000-000098380000}"/>
    <cellStyle name="Currency [0] 8202" xfId="14443" hidden="1" xr:uid="{00000000-0005-0000-0000-00008C380000}"/>
    <cellStyle name="Currency [0] 8203" xfId="14460" hidden="1" xr:uid="{00000000-0005-0000-0000-00009D380000}"/>
    <cellStyle name="Currency [0] 8204" xfId="14471" hidden="1" xr:uid="{00000000-0005-0000-0000-0000A8380000}"/>
    <cellStyle name="Currency [0] 8205" xfId="14319" hidden="1" xr:uid="{00000000-0005-0000-0000-000010380000}"/>
    <cellStyle name="Currency [0] 8206" xfId="14383" hidden="1" xr:uid="{00000000-0005-0000-0000-000050380000}"/>
    <cellStyle name="Currency [0] 8207" xfId="14475" hidden="1" xr:uid="{00000000-0005-0000-0000-0000AC380000}"/>
    <cellStyle name="Currency [0] 8208" xfId="14477" hidden="1" xr:uid="{00000000-0005-0000-0000-0000AE380000}"/>
    <cellStyle name="Currency [0] 8209" xfId="14432" hidden="1" xr:uid="{00000000-0005-0000-0000-000081380000}"/>
    <cellStyle name="Currency [0] 821" xfId="942" hidden="1" xr:uid="{00000000-0005-0000-0000-0000CF030000}"/>
    <cellStyle name="Currency [0] 8210" xfId="14444" hidden="1" xr:uid="{00000000-0005-0000-0000-00008D380000}"/>
    <cellStyle name="Currency [0] 8211" xfId="14472" hidden="1" xr:uid="{00000000-0005-0000-0000-0000A9380000}"/>
    <cellStyle name="Currency [0] 8212" xfId="14445" hidden="1" xr:uid="{00000000-0005-0000-0000-00008E380000}"/>
    <cellStyle name="Currency [0] 8213" xfId="14478" hidden="1" xr:uid="{00000000-0005-0000-0000-0000AF380000}"/>
    <cellStyle name="Currency [0] 8214" xfId="14480" hidden="1" xr:uid="{00000000-0005-0000-0000-0000B1380000}"/>
    <cellStyle name="Currency [0] 8215" xfId="14473" hidden="1" xr:uid="{00000000-0005-0000-0000-0000AA380000}"/>
    <cellStyle name="Currency [0] 8216" xfId="14419" hidden="1" xr:uid="{00000000-0005-0000-0000-000074380000}"/>
    <cellStyle name="Currency [0] 8217" xfId="14482" hidden="1" xr:uid="{00000000-0005-0000-0000-0000B3380000}"/>
    <cellStyle name="Currency [0] 8218" xfId="14484" hidden="1" xr:uid="{00000000-0005-0000-0000-0000B5380000}"/>
    <cellStyle name="Currency [0] 8219" xfId="13846" hidden="1" xr:uid="{00000000-0005-0000-0000-000037360000}"/>
    <cellStyle name="Currency [0] 822" xfId="946" hidden="1" xr:uid="{00000000-0005-0000-0000-0000D3030000}"/>
    <cellStyle name="Currency [0] 8220" xfId="13787" hidden="1" xr:uid="{00000000-0005-0000-0000-0000FC350000}"/>
    <cellStyle name="Currency [0] 8221" xfId="14490" hidden="1" xr:uid="{00000000-0005-0000-0000-0000BB380000}"/>
    <cellStyle name="Currency [0] 8222" xfId="14496" hidden="1" xr:uid="{00000000-0005-0000-0000-0000C1380000}"/>
    <cellStyle name="Currency [0] 8223" xfId="14498" hidden="1" xr:uid="{00000000-0005-0000-0000-0000C3380000}"/>
    <cellStyle name="Currency [0] 8224" xfId="13777" hidden="1" xr:uid="{00000000-0005-0000-0000-0000F2350000}"/>
    <cellStyle name="Currency [0] 8225" xfId="14492" hidden="1" xr:uid="{00000000-0005-0000-0000-0000BD380000}"/>
    <cellStyle name="Currency [0] 8226" xfId="14500" hidden="1" xr:uid="{00000000-0005-0000-0000-0000C5380000}"/>
    <cellStyle name="Currency [0] 8227" xfId="14502" hidden="1" xr:uid="{00000000-0005-0000-0000-0000C7380000}"/>
    <cellStyle name="Currency [0] 8228" xfId="14491" hidden="1" xr:uid="{00000000-0005-0000-0000-0000BC380000}"/>
    <cellStyle name="Currency [0] 8229" xfId="13822" hidden="1" xr:uid="{00000000-0005-0000-0000-00001F360000}"/>
    <cellStyle name="Currency [0] 823" xfId="871" hidden="1" xr:uid="{00000000-0005-0000-0000-000088030000}"/>
    <cellStyle name="Currency [0] 8230" xfId="14513" hidden="1" xr:uid="{00000000-0005-0000-0000-0000D2380000}"/>
    <cellStyle name="Currency [0] 8231" xfId="14522" hidden="1" xr:uid="{00000000-0005-0000-0000-0000DB380000}"/>
    <cellStyle name="Currency [0] 8232" xfId="14533" hidden="1" xr:uid="{00000000-0005-0000-0000-0000E6380000}"/>
    <cellStyle name="Currency [0] 8233" xfId="14539" hidden="1" xr:uid="{00000000-0005-0000-0000-0000EC380000}"/>
    <cellStyle name="Currency [0] 8234" xfId="14511" hidden="1" xr:uid="{00000000-0005-0000-0000-0000D0380000}"/>
    <cellStyle name="Currency [0] 8235" xfId="14529" hidden="1" xr:uid="{00000000-0005-0000-0000-0000E2380000}"/>
    <cellStyle name="Currency [0] 8236" xfId="14551" hidden="1" xr:uid="{00000000-0005-0000-0000-0000F8380000}"/>
    <cellStyle name="Currency [0] 8237" xfId="14553" hidden="1" xr:uid="{00000000-0005-0000-0000-0000FA380000}"/>
    <cellStyle name="Currency [0] 8238" xfId="14487" hidden="1" xr:uid="{00000000-0005-0000-0000-0000B8380000}"/>
    <cellStyle name="Currency [0] 8239" xfId="13776" hidden="1" xr:uid="{00000000-0005-0000-0000-0000F1350000}"/>
    <cellStyle name="Currency [0] 824" xfId="903" hidden="1" xr:uid="{00000000-0005-0000-0000-0000A8030000}"/>
    <cellStyle name="Currency [0] 8240" xfId="14525" hidden="1" xr:uid="{00000000-0005-0000-0000-0000DE380000}"/>
    <cellStyle name="Currency [0] 8241" xfId="13755" hidden="1" xr:uid="{00000000-0005-0000-0000-0000DC350000}"/>
    <cellStyle name="Currency [0] 8242" xfId="14514" hidden="1" xr:uid="{00000000-0005-0000-0000-0000D3380000}"/>
    <cellStyle name="Currency [0] 8243" xfId="14558" hidden="1" xr:uid="{00000000-0005-0000-0000-0000FF380000}"/>
    <cellStyle name="Currency [0] 8244" xfId="14526" hidden="1" xr:uid="{00000000-0005-0000-0000-0000DF380000}"/>
    <cellStyle name="Currency [0] 8245" xfId="14534" hidden="1" xr:uid="{00000000-0005-0000-0000-0000E7380000}"/>
    <cellStyle name="Currency [0] 8246" xfId="14570" hidden="1" xr:uid="{00000000-0005-0000-0000-00000B390000}"/>
    <cellStyle name="Currency [0] 8247" xfId="14572" hidden="1" xr:uid="{00000000-0005-0000-0000-00000D390000}"/>
    <cellStyle name="Currency [0] 8248" xfId="14528" hidden="1" xr:uid="{00000000-0005-0000-0000-0000E1380000}"/>
    <cellStyle name="Currency [0] 8249" xfId="14541" hidden="1" xr:uid="{00000000-0005-0000-0000-0000EE380000}"/>
    <cellStyle name="Currency [0] 825" xfId="949" hidden="1" xr:uid="{00000000-0005-0000-0000-0000D6030000}"/>
    <cellStyle name="Currency [0] 8250" xfId="14546" hidden="1" xr:uid="{00000000-0005-0000-0000-0000F3380000}"/>
    <cellStyle name="Currency [0] 8251" xfId="14540" hidden="1" xr:uid="{00000000-0005-0000-0000-0000ED380000}"/>
    <cellStyle name="Currency [0] 8252" xfId="14588" hidden="1" xr:uid="{00000000-0005-0000-0000-00001D390000}"/>
    <cellStyle name="Currency [0] 8253" xfId="14596" hidden="1" xr:uid="{00000000-0005-0000-0000-000025390000}"/>
    <cellStyle name="Currency [0] 8254" xfId="14524" hidden="1" xr:uid="{00000000-0005-0000-0000-0000DD380000}"/>
    <cellStyle name="Currency [0] 8255" xfId="14582" hidden="1" xr:uid="{00000000-0005-0000-0000-000017390000}"/>
    <cellStyle name="Currency [0] 8256" xfId="14605" hidden="1" xr:uid="{00000000-0005-0000-0000-00002E390000}"/>
    <cellStyle name="Currency [0] 8257" xfId="14607" hidden="1" xr:uid="{00000000-0005-0000-0000-000030390000}"/>
    <cellStyle name="Currency [0] 8258" xfId="14507" hidden="1" xr:uid="{00000000-0005-0000-0000-0000CC380000}"/>
    <cellStyle name="Currency [0] 8259" xfId="14517" hidden="1" xr:uid="{00000000-0005-0000-0000-0000D6380000}"/>
    <cellStyle name="Currency [0] 826" xfId="950" hidden="1" xr:uid="{00000000-0005-0000-0000-0000D7030000}"/>
    <cellStyle name="Currency [0] 8260" xfId="14579" hidden="1" xr:uid="{00000000-0005-0000-0000-000014390000}"/>
    <cellStyle name="Currency [0] 8261" xfId="14544" hidden="1" xr:uid="{00000000-0005-0000-0000-0000F1380000}"/>
    <cellStyle name="Currency [0] 8262" xfId="14494" hidden="1" xr:uid="{00000000-0005-0000-0000-0000BF380000}"/>
    <cellStyle name="Currency [0] 8263" xfId="14615" hidden="1" xr:uid="{00000000-0005-0000-0000-000038390000}"/>
    <cellStyle name="Currency [0] 8264" xfId="14580" hidden="1" xr:uid="{00000000-0005-0000-0000-000015390000}"/>
    <cellStyle name="Currency [0] 8265" xfId="14591" hidden="1" xr:uid="{00000000-0005-0000-0000-000020390000}"/>
    <cellStyle name="Currency [0] 8266" xfId="14623" hidden="1" xr:uid="{00000000-0005-0000-0000-000040390000}"/>
    <cellStyle name="Currency [0] 8267" xfId="14625" hidden="1" xr:uid="{00000000-0005-0000-0000-000042390000}"/>
    <cellStyle name="Currency [0] 8268" xfId="14577" hidden="1" xr:uid="{00000000-0005-0000-0000-000012390000}"/>
    <cellStyle name="Currency [0] 8269" xfId="14576" hidden="1" xr:uid="{00000000-0005-0000-0000-000011390000}"/>
    <cellStyle name="Currency [0] 827" xfId="927" hidden="1" xr:uid="{00000000-0005-0000-0000-0000C0030000}"/>
    <cellStyle name="Currency [0] 8270" xfId="14566" hidden="1" xr:uid="{00000000-0005-0000-0000-000007390000}"/>
    <cellStyle name="Currency [0] 8271" xfId="14562" hidden="1" xr:uid="{00000000-0005-0000-0000-000003390000}"/>
    <cellStyle name="Currency [0] 8272" xfId="14564" hidden="1" xr:uid="{00000000-0005-0000-0000-000005390000}"/>
    <cellStyle name="Currency [0] 8273" xfId="14632" hidden="1" xr:uid="{00000000-0005-0000-0000-000049390000}"/>
    <cellStyle name="Currency [0] 8274" xfId="13791" hidden="1" xr:uid="{00000000-0005-0000-0000-000000360000}"/>
    <cellStyle name="Currency [0] 8275" xfId="14610" hidden="1" xr:uid="{00000000-0005-0000-0000-000033390000}"/>
    <cellStyle name="Currency [0] 8276" xfId="14638" hidden="1" xr:uid="{00000000-0005-0000-0000-00004F390000}"/>
    <cellStyle name="Currency [0] 8277" xfId="14640" hidden="1" xr:uid="{00000000-0005-0000-0000-000051390000}"/>
    <cellStyle name="Currency [0] 8278" xfId="14515" hidden="1" xr:uid="{00000000-0005-0000-0000-0000D4380000}"/>
    <cellStyle name="Currency [0] 8279" xfId="14589" hidden="1" xr:uid="{00000000-0005-0000-0000-00001E390000}"/>
    <cellStyle name="Currency [0] 828" xfId="933" hidden="1" xr:uid="{00000000-0005-0000-0000-0000C6030000}"/>
    <cellStyle name="Currency [0] 8280" xfId="14545" hidden="1" xr:uid="{00000000-0005-0000-0000-0000F2380000}"/>
    <cellStyle name="Currency [0] 8281" xfId="14581" hidden="1" xr:uid="{00000000-0005-0000-0000-000016390000}"/>
    <cellStyle name="Currency [0] 8282" xfId="14585" hidden="1" xr:uid="{00000000-0005-0000-0000-00001A390000}"/>
    <cellStyle name="Currency [0] 8283" xfId="14646" hidden="1" xr:uid="{00000000-0005-0000-0000-000057390000}"/>
    <cellStyle name="Currency [0] 8284" xfId="13804" hidden="1" xr:uid="{00000000-0005-0000-0000-00000D360000}"/>
    <cellStyle name="Currency [0] 8285" xfId="14628" hidden="1" xr:uid="{00000000-0005-0000-0000-000045390000}"/>
    <cellStyle name="Currency [0] 8286" xfId="14651" hidden="1" xr:uid="{00000000-0005-0000-0000-00005C390000}"/>
    <cellStyle name="Currency [0] 8287" xfId="14653" hidden="1" xr:uid="{00000000-0005-0000-0000-00005E390000}"/>
    <cellStyle name="Currency [0] 8288" xfId="14509" hidden="1" xr:uid="{00000000-0005-0000-0000-0000CE380000}"/>
    <cellStyle name="Currency [0] 8289" xfId="14608" hidden="1" xr:uid="{00000000-0005-0000-0000-000031390000}"/>
    <cellStyle name="Currency [0] 829" xfId="947" hidden="1" xr:uid="{00000000-0005-0000-0000-0000D4030000}"/>
    <cellStyle name="Currency [0] 8290" xfId="14575" hidden="1" xr:uid="{00000000-0005-0000-0000-000010390000}"/>
    <cellStyle name="Currency [0] 8291" xfId="14593" hidden="1" xr:uid="{00000000-0005-0000-0000-000022390000}"/>
    <cellStyle name="Currency [0] 8292" xfId="14590" hidden="1" xr:uid="{00000000-0005-0000-0000-00001F390000}"/>
    <cellStyle name="Currency [0] 8293" xfId="14657" hidden="1" xr:uid="{00000000-0005-0000-0000-000062390000}"/>
    <cellStyle name="Currency [0] 8294" xfId="14542" hidden="1" xr:uid="{00000000-0005-0000-0000-0000EF380000}"/>
    <cellStyle name="Currency [0] 8295" xfId="14642" hidden="1" xr:uid="{00000000-0005-0000-0000-000053390000}"/>
    <cellStyle name="Currency [0] 8296" xfId="14664" hidden="1" xr:uid="{00000000-0005-0000-0000-000069390000}"/>
    <cellStyle name="Currency [0] 8297" xfId="14666" hidden="1" xr:uid="{00000000-0005-0000-0000-00006B390000}"/>
    <cellStyle name="Currency [0] 8298" xfId="14594" hidden="1" xr:uid="{00000000-0005-0000-0000-000023390000}"/>
    <cellStyle name="Currency [0] 8299" xfId="14626" hidden="1" xr:uid="{00000000-0005-0000-0000-000043390000}"/>
    <cellStyle name="Currency [0] 83" xfId="103" hidden="1" xr:uid="{00000000-0005-0000-0000-000088000000}"/>
    <cellStyle name="Currency [0] 830" xfId="934" hidden="1" xr:uid="{00000000-0005-0000-0000-0000C7030000}"/>
    <cellStyle name="Currency [0] 8300" xfId="13756" hidden="1" xr:uid="{00000000-0005-0000-0000-0000DD350000}"/>
    <cellStyle name="Currency [0] 8301" xfId="14612" hidden="1" xr:uid="{00000000-0005-0000-0000-000035390000}"/>
    <cellStyle name="Currency [0] 8302" xfId="14609" hidden="1" xr:uid="{00000000-0005-0000-0000-000032390000}"/>
    <cellStyle name="Currency [0] 8303" xfId="14670" hidden="1" xr:uid="{00000000-0005-0000-0000-00006F390000}"/>
    <cellStyle name="Currency [0] 8304" xfId="14505" hidden="1" xr:uid="{00000000-0005-0000-0000-0000CA380000}"/>
    <cellStyle name="Currency [0] 8305" xfId="14654" hidden="1" xr:uid="{00000000-0005-0000-0000-00005F390000}"/>
    <cellStyle name="Currency [0] 8306" xfId="14674" hidden="1" xr:uid="{00000000-0005-0000-0000-000073390000}"/>
    <cellStyle name="Currency [0] 8307" xfId="14676" hidden="1" xr:uid="{00000000-0005-0000-0000-000075390000}"/>
    <cellStyle name="Currency [0] 8308" xfId="14613" hidden="1" xr:uid="{00000000-0005-0000-0000-000036390000}"/>
    <cellStyle name="Currency [0] 8309" xfId="14641" hidden="1" xr:uid="{00000000-0005-0000-0000-000052390000}"/>
    <cellStyle name="Currency [0] 831" xfId="951" hidden="1" xr:uid="{00000000-0005-0000-0000-0000D8030000}"/>
    <cellStyle name="Currency [0] 8310" xfId="14601" hidden="1" xr:uid="{00000000-0005-0000-0000-00002A390000}"/>
    <cellStyle name="Currency [0] 8311" xfId="14630" hidden="1" xr:uid="{00000000-0005-0000-0000-000047390000}"/>
    <cellStyle name="Currency [0] 8312" xfId="14627" hidden="1" xr:uid="{00000000-0005-0000-0000-000044390000}"/>
    <cellStyle name="Currency [0] 8313" xfId="14680" hidden="1" xr:uid="{00000000-0005-0000-0000-000079390000}"/>
    <cellStyle name="Currency [0] 8314" xfId="14508" hidden="1" xr:uid="{00000000-0005-0000-0000-0000CD380000}"/>
    <cellStyle name="Currency [0] 8315" xfId="14667" hidden="1" xr:uid="{00000000-0005-0000-0000-00006C390000}"/>
    <cellStyle name="Currency [0] 8316" xfId="14684" hidden="1" xr:uid="{00000000-0005-0000-0000-00007D390000}"/>
    <cellStyle name="Currency [0] 8317" xfId="14686" hidden="1" xr:uid="{00000000-0005-0000-0000-00007F390000}"/>
    <cellStyle name="Currency [0] 8318" xfId="14567" hidden="1" xr:uid="{00000000-0005-0000-0000-000008390000}"/>
    <cellStyle name="Currency [0] 8319" xfId="14603" hidden="1" xr:uid="{00000000-0005-0000-0000-00002C390000}"/>
    <cellStyle name="Currency [0] 832" xfId="952" hidden="1" xr:uid="{00000000-0005-0000-0000-0000D9030000}"/>
    <cellStyle name="Currency [0] 8320" xfId="14672" hidden="1" xr:uid="{00000000-0005-0000-0000-000071390000}"/>
    <cellStyle name="Currency [0] 8321" xfId="14660" hidden="1" xr:uid="{00000000-0005-0000-0000-000065390000}"/>
    <cellStyle name="Currency [0] 8322" xfId="14677" hidden="1" xr:uid="{00000000-0005-0000-0000-000076390000}"/>
    <cellStyle name="Currency [0] 8323" xfId="14688" hidden="1" xr:uid="{00000000-0005-0000-0000-000081390000}"/>
    <cellStyle name="Currency [0] 8324" xfId="14536" hidden="1" xr:uid="{00000000-0005-0000-0000-0000E9380000}"/>
    <cellStyle name="Currency [0] 8325" xfId="14600" hidden="1" xr:uid="{00000000-0005-0000-0000-000029390000}"/>
    <cellStyle name="Currency [0] 8326" xfId="14692" hidden="1" xr:uid="{00000000-0005-0000-0000-000085390000}"/>
    <cellStyle name="Currency [0] 8327" xfId="14694" hidden="1" xr:uid="{00000000-0005-0000-0000-000087390000}"/>
    <cellStyle name="Currency [0] 8328" xfId="14649" hidden="1" xr:uid="{00000000-0005-0000-0000-00005A390000}"/>
    <cellStyle name="Currency [0] 8329" xfId="14661" hidden="1" xr:uid="{00000000-0005-0000-0000-000066390000}"/>
    <cellStyle name="Currency [0] 833" xfId="948" hidden="1" xr:uid="{00000000-0005-0000-0000-0000D5030000}"/>
    <cellStyle name="Currency [0] 8330" xfId="14689" hidden="1" xr:uid="{00000000-0005-0000-0000-000082390000}"/>
    <cellStyle name="Currency [0] 8331" xfId="14662" hidden="1" xr:uid="{00000000-0005-0000-0000-000067390000}"/>
    <cellStyle name="Currency [0] 8332" xfId="14695" hidden="1" xr:uid="{00000000-0005-0000-0000-000088390000}"/>
    <cellStyle name="Currency [0] 8333" xfId="14697" hidden="1" xr:uid="{00000000-0005-0000-0000-00008A390000}"/>
    <cellStyle name="Currency [0] 8334" xfId="14690" hidden="1" xr:uid="{00000000-0005-0000-0000-000083390000}"/>
    <cellStyle name="Currency [0] 8335" xfId="14636" hidden="1" xr:uid="{00000000-0005-0000-0000-00004D390000}"/>
    <cellStyle name="Currency [0] 8336" xfId="14699" hidden="1" xr:uid="{00000000-0005-0000-0000-00008C390000}"/>
    <cellStyle name="Currency [0] 8337" xfId="14701" hidden="1" xr:uid="{00000000-0005-0000-0000-00008E390000}"/>
    <cellStyle name="Currency [0] 8338" xfId="99" hidden="1" xr:uid="{00000000-0005-0000-0000-000084000000}"/>
    <cellStyle name="Currency [0] 8339" xfId="14703" hidden="1" xr:uid="{00000000-0005-0000-0000-000090390000}"/>
    <cellStyle name="Currency [0] 834" xfId="921" hidden="1" xr:uid="{00000000-0005-0000-0000-0000BA030000}"/>
    <cellStyle name="Currency [0] 8340" xfId="14705" hidden="1" xr:uid="{00000000-0005-0000-0000-000092390000}"/>
    <cellStyle name="Currency [0] 8341" xfId="14707" hidden="1" xr:uid="{00000000-0005-0000-0000-000094390000}"/>
    <cellStyle name="Currency [0] 8342" xfId="14709" hidden="1" xr:uid="{00000000-0005-0000-0000-000096390000}"/>
    <cellStyle name="Currency [0] 8343" xfId="14711" hidden="1" xr:uid="{00000000-0005-0000-0000-000098390000}"/>
    <cellStyle name="Currency [0] 8344" xfId="14716" hidden="1" xr:uid="{00000000-0005-0000-0000-00009D390000}"/>
    <cellStyle name="Currency [0] 8345" xfId="14723" hidden="1" xr:uid="{00000000-0005-0000-0000-0000A4390000}"/>
    <cellStyle name="Currency [0] 8346" xfId="14726" hidden="1" xr:uid="{00000000-0005-0000-0000-0000A7390000}"/>
    <cellStyle name="Currency [0] 8347" xfId="14730" hidden="1" xr:uid="{00000000-0005-0000-0000-0000AB390000}"/>
    <cellStyle name="Currency [0] 8348" xfId="14731" hidden="1" xr:uid="{00000000-0005-0000-0000-0000AC390000}"/>
    <cellStyle name="Currency [0] 8349" xfId="14722" hidden="1" xr:uid="{00000000-0005-0000-0000-0000A3390000}"/>
    <cellStyle name="Currency [0] 835" xfId="953" hidden="1" xr:uid="{00000000-0005-0000-0000-0000DA030000}"/>
    <cellStyle name="Currency [0] 8350" xfId="14728" hidden="1" xr:uid="{00000000-0005-0000-0000-0000A9390000}"/>
    <cellStyle name="Currency [0] 8351" xfId="14732" hidden="1" xr:uid="{00000000-0005-0000-0000-0000AD390000}"/>
    <cellStyle name="Currency [0] 8352" xfId="14733" hidden="1" xr:uid="{00000000-0005-0000-0000-0000AE390000}"/>
    <cellStyle name="Currency [0] 8353" xfId="14727" hidden="1" xr:uid="{00000000-0005-0000-0000-0000A8390000}"/>
    <cellStyle name="Currency [0] 8354" xfId="14717" hidden="1" xr:uid="{00000000-0005-0000-0000-00009E390000}"/>
    <cellStyle name="Currency [0] 8355" xfId="14739" hidden="1" xr:uid="{00000000-0005-0000-0000-0000B4390000}"/>
    <cellStyle name="Currency [0] 8356" xfId="14743" hidden="1" xr:uid="{00000000-0005-0000-0000-0000B8390000}"/>
    <cellStyle name="Currency [0] 8357" xfId="14749" hidden="1" xr:uid="{00000000-0005-0000-0000-0000BE390000}"/>
    <cellStyle name="Currency [0] 8358" xfId="14752" hidden="1" xr:uid="{00000000-0005-0000-0000-0000C1390000}"/>
    <cellStyle name="Currency [0] 8359" xfId="14738" hidden="1" xr:uid="{00000000-0005-0000-0000-0000B3390000}"/>
    <cellStyle name="Currency [0] 836" xfId="954" hidden="1" xr:uid="{00000000-0005-0000-0000-0000DB030000}"/>
    <cellStyle name="Currency [0] 8360" xfId="14748" hidden="1" xr:uid="{00000000-0005-0000-0000-0000BD390000}"/>
    <cellStyle name="Currency [0] 8361" xfId="14759" hidden="1" xr:uid="{00000000-0005-0000-0000-0000C8390000}"/>
    <cellStyle name="Currency [0] 8362" xfId="14760" hidden="1" xr:uid="{00000000-0005-0000-0000-0000C9390000}"/>
    <cellStyle name="Currency [0] 8363" xfId="14725" hidden="1" xr:uid="{00000000-0005-0000-0000-0000A6390000}"/>
    <cellStyle name="Currency [0] 8364" xfId="14719" hidden="1" xr:uid="{00000000-0005-0000-0000-0000A0390000}"/>
    <cellStyle name="Currency [0] 8365" xfId="14745" hidden="1" xr:uid="{00000000-0005-0000-0000-0000BA390000}"/>
    <cellStyle name="Currency [0] 8366" xfId="14721" hidden="1" xr:uid="{00000000-0005-0000-0000-0000A2390000}"/>
    <cellStyle name="Currency [0] 8367" xfId="14740" hidden="1" xr:uid="{00000000-0005-0000-0000-0000B5390000}"/>
    <cellStyle name="Currency [0] 8368" xfId="14761" hidden="1" xr:uid="{00000000-0005-0000-0000-0000CA390000}"/>
    <cellStyle name="Currency [0] 8369" xfId="14746" hidden="1" xr:uid="{00000000-0005-0000-0000-0000BB390000}"/>
    <cellStyle name="Currency [0] 837" xfId="818" hidden="1" xr:uid="{00000000-0005-0000-0000-000053030000}"/>
    <cellStyle name="Currency [0] 8370" xfId="14750" hidden="1" xr:uid="{00000000-0005-0000-0000-0000BF390000}"/>
    <cellStyle name="Currency [0] 8371" xfId="14766" hidden="1" xr:uid="{00000000-0005-0000-0000-0000CF390000}"/>
    <cellStyle name="Currency [0] 8372" xfId="14767" hidden="1" xr:uid="{00000000-0005-0000-0000-0000D0390000}"/>
    <cellStyle name="Currency [0] 8373" xfId="14747" hidden="1" xr:uid="{00000000-0005-0000-0000-0000BC390000}"/>
    <cellStyle name="Currency [0] 8374" xfId="14754" hidden="1" xr:uid="{00000000-0005-0000-0000-0000C3390000}"/>
    <cellStyle name="Currency [0] 8375" xfId="14758" hidden="1" xr:uid="{00000000-0005-0000-0000-0000C7390000}"/>
    <cellStyle name="Currency [0] 8376" xfId="14753" hidden="1" xr:uid="{00000000-0005-0000-0000-0000C2390000}"/>
    <cellStyle name="Currency [0] 8377" xfId="14776" hidden="1" xr:uid="{00000000-0005-0000-0000-0000D9390000}"/>
    <cellStyle name="Currency [0] 8378" xfId="14782" hidden="1" xr:uid="{00000000-0005-0000-0000-0000DF390000}"/>
    <cellStyle name="Currency [0] 8379" xfId="14744" hidden="1" xr:uid="{00000000-0005-0000-0000-0000B9390000}"/>
    <cellStyle name="Currency [0] 838" xfId="828" hidden="1" xr:uid="{00000000-0005-0000-0000-00005D030000}"/>
    <cellStyle name="Currency [0] 8380" xfId="14774" hidden="1" xr:uid="{00000000-0005-0000-0000-0000D7390000}"/>
    <cellStyle name="Currency [0] 8381" xfId="14786" hidden="1" xr:uid="{00000000-0005-0000-0000-0000E3390000}"/>
    <cellStyle name="Currency [0] 8382" xfId="14787" hidden="1" xr:uid="{00000000-0005-0000-0000-0000E4390000}"/>
    <cellStyle name="Currency [0] 8383" xfId="14735" hidden="1" xr:uid="{00000000-0005-0000-0000-0000B0390000}"/>
    <cellStyle name="Currency [0] 8384" xfId="14742" hidden="1" xr:uid="{00000000-0005-0000-0000-0000B7390000}"/>
    <cellStyle name="Currency [0] 8385" xfId="14771" hidden="1" xr:uid="{00000000-0005-0000-0000-0000D4390000}"/>
    <cellStyle name="Currency [0] 8386" xfId="14756" hidden="1" xr:uid="{00000000-0005-0000-0000-0000C5390000}"/>
    <cellStyle name="Currency [0] 8387" xfId="14729" hidden="1" xr:uid="{00000000-0005-0000-0000-0000AA390000}"/>
    <cellStyle name="Currency [0] 8388" xfId="14793" hidden="1" xr:uid="{00000000-0005-0000-0000-0000EA390000}"/>
    <cellStyle name="Currency [0] 8389" xfId="14772" hidden="1" xr:uid="{00000000-0005-0000-0000-0000D5390000}"/>
    <cellStyle name="Currency [0] 839" xfId="956" hidden="1" xr:uid="{00000000-0005-0000-0000-0000DD030000}"/>
    <cellStyle name="Currency [0] 8390" xfId="14779" hidden="1" xr:uid="{00000000-0005-0000-0000-0000DC390000}"/>
    <cellStyle name="Currency [0] 8391" xfId="14794" hidden="1" xr:uid="{00000000-0005-0000-0000-0000EB390000}"/>
    <cellStyle name="Currency [0] 8392" xfId="14795" hidden="1" xr:uid="{00000000-0005-0000-0000-0000EC390000}"/>
    <cellStyle name="Currency [0] 8393" xfId="14770" hidden="1" xr:uid="{00000000-0005-0000-0000-0000D3390000}"/>
    <cellStyle name="Currency [0] 8394" xfId="14769" hidden="1" xr:uid="{00000000-0005-0000-0000-0000D2390000}"/>
    <cellStyle name="Currency [0] 8395" xfId="14764" hidden="1" xr:uid="{00000000-0005-0000-0000-0000CD390000}"/>
    <cellStyle name="Currency [0] 8396" xfId="14762" hidden="1" xr:uid="{00000000-0005-0000-0000-0000CB390000}"/>
    <cellStyle name="Currency [0] 8397" xfId="14763" hidden="1" xr:uid="{00000000-0005-0000-0000-0000CC390000}"/>
    <cellStyle name="Currency [0] 8398" xfId="14800" hidden="1" xr:uid="{00000000-0005-0000-0000-0000F1390000}"/>
    <cellStyle name="Currency [0] 8399" xfId="14720" hidden="1" xr:uid="{00000000-0005-0000-0000-0000A1390000}"/>
    <cellStyle name="Currency [0] 84" xfId="136" hidden="1" xr:uid="{00000000-0005-0000-0000-0000A9000000}"/>
    <cellStyle name="Currency [0] 840" xfId="960" hidden="1" xr:uid="{00000000-0005-0000-0000-0000E1030000}"/>
    <cellStyle name="Currency [0] 8400" xfId="14790" hidden="1" xr:uid="{00000000-0005-0000-0000-0000E7390000}"/>
    <cellStyle name="Currency [0] 8401" xfId="14802" hidden="1" xr:uid="{00000000-0005-0000-0000-0000F3390000}"/>
    <cellStyle name="Currency [0] 8402" xfId="14803" hidden="1" xr:uid="{00000000-0005-0000-0000-0000F4390000}"/>
    <cellStyle name="Currency [0] 8403" xfId="14741" hidden="1" xr:uid="{00000000-0005-0000-0000-0000B6390000}"/>
    <cellStyle name="Currency [0] 8404" xfId="14777" hidden="1" xr:uid="{00000000-0005-0000-0000-0000DA390000}"/>
    <cellStyle name="Currency [0] 8405" xfId="14757" hidden="1" xr:uid="{00000000-0005-0000-0000-0000C6390000}"/>
    <cellStyle name="Currency [0] 8406" xfId="14773" hidden="1" xr:uid="{00000000-0005-0000-0000-0000D6390000}"/>
    <cellStyle name="Currency [0] 8407" xfId="14775" hidden="1" xr:uid="{00000000-0005-0000-0000-0000D8390000}"/>
    <cellStyle name="Currency [0] 8408" xfId="14806" hidden="1" xr:uid="{00000000-0005-0000-0000-0000F7390000}"/>
    <cellStyle name="Currency [0] 8409" xfId="14718" hidden="1" xr:uid="{00000000-0005-0000-0000-00009F390000}"/>
    <cellStyle name="Currency [0] 841" xfId="961" hidden="1" xr:uid="{00000000-0005-0000-0000-0000E2030000}"/>
    <cellStyle name="Currency [0] 8410" xfId="14798" hidden="1" xr:uid="{00000000-0005-0000-0000-0000EF390000}"/>
    <cellStyle name="Currency [0] 8411" xfId="14808" hidden="1" xr:uid="{00000000-0005-0000-0000-0000F9390000}"/>
    <cellStyle name="Currency [0] 8412" xfId="14809" hidden="1" xr:uid="{00000000-0005-0000-0000-0000FA390000}"/>
    <cellStyle name="Currency [0] 8413" xfId="14737" hidden="1" xr:uid="{00000000-0005-0000-0000-0000B2390000}"/>
    <cellStyle name="Currency [0] 8414" xfId="14788" hidden="1" xr:uid="{00000000-0005-0000-0000-0000E5390000}"/>
    <cellStyle name="Currency [0] 8415" xfId="14768" hidden="1" xr:uid="{00000000-0005-0000-0000-0000D1390000}"/>
    <cellStyle name="Currency [0] 8416" xfId="14780" hidden="1" xr:uid="{00000000-0005-0000-0000-0000DD390000}"/>
    <cellStyle name="Currency [0] 8417" xfId="14778" hidden="1" xr:uid="{00000000-0005-0000-0000-0000DB390000}"/>
    <cellStyle name="Currency [0] 8418" xfId="14811" hidden="1" xr:uid="{00000000-0005-0000-0000-0000FC390000}"/>
    <cellStyle name="Currency [0] 8419" xfId="14755" hidden="1" xr:uid="{00000000-0005-0000-0000-0000C4390000}"/>
    <cellStyle name="Currency [0] 842" xfId="810" hidden="1" xr:uid="{00000000-0005-0000-0000-00004B030000}"/>
    <cellStyle name="Currency [0] 8420" xfId="14805" hidden="1" xr:uid="{00000000-0005-0000-0000-0000F6390000}"/>
    <cellStyle name="Currency [0] 8421" xfId="14815" hidden="1" xr:uid="{00000000-0005-0000-0000-0000003A0000}"/>
    <cellStyle name="Currency [0] 8422" xfId="14816" hidden="1" xr:uid="{00000000-0005-0000-0000-0000013A0000}"/>
    <cellStyle name="Currency [0] 8423" xfId="14781" hidden="1" xr:uid="{00000000-0005-0000-0000-0000DE390000}"/>
    <cellStyle name="Currency [0] 8424" xfId="14796" hidden="1" xr:uid="{00000000-0005-0000-0000-0000ED390000}"/>
    <cellStyle name="Currency [0] 8425" xfId="14724" hidden="1" xr:uid="{00000000-0005-0000-0000-0000A5390000}"/>
    <cellStyle name="Currency [0] 8426" xfId="14791" hidden="1" xr:uid="{00000000-0005-0000-0000-0000E8390000}"/>
    <cellStyle name="Currency [0] 8427" xfId="14789" hidden="1" xr:uid="{00000000-0005-0000-0000-0000E6390000}"/>
    <cellStyle name="Currency [0] 8428" xfId="14818" hidden="1" xr:uid="{00000000-0005-0000-0000-0000033A0000}"/>
    <cellStyle name="Currency [0] 8429" xfId="14734" hidden="1" xr:uid="{00000000-0005-0000-0000-0000AF390000}"/>
    <cellStyle name="Currency [0] 843" xfId="958" hidden="1" xr:uid="{00000000-0005-0000-0000-0000DF030000}"/>
    <cellStyle name="Currency [0] 8430" xfId="14810" hidden="1" xr:uid="{00000000-0005-0000-0000-0000FB390000}"/>
    <cellStyle name="Currency [0] 8431" xfId="14820" hidden="1" xr:uid="{00000000-0005-0000-0000-0000053A0000}"/>
    <cellStyle name="Currency [0] 8432" xfId="14821" hidden="1" xr:uid="{00000000-0005-0000-0000-0000063A0000}"/>
    <cellStyle name="Currency [0] 8433" xfId="14792" hidden="1" xr:uid="{00000000-0005-0000-0000-0000E9390000}"/>
    <cellStyle name="Currency [0] 8434" xfId="14804" hidden="1" xr:uid="{00000000-0005-0000-0000-0000F5390000}"/>
    <cellStyle name="Currency [0] 8435" xfId="14784" hidden="1" xr:uid="{00000000-0005-0000-0000-0000E1390000}"/>
    <cellStyle name="Currency [0] 8436" xfId="14799" hidden="1" xr:uid="{00000000-0005-0000-0000-0000F0390000}"/>
    <cellStyle name="Currency [0] 8437" xfId="14797" hidden="1" xr:uid="{00000000-0005-0000-0000-0000EE390000}"/>
    <cellStyle name="Currency [0] 8438" xfId="14823" hidden="1" xr:uid="{00000000-0005-0000-0000-0000083A0000}"/>
    <cellStyle name="Currency [0] 8439" xfId="14736" hidden="1" xr:uid="{00000000-0005-0000-0000-0000B1390000}"/>
    <cellStyle name="Currency [0] 844" xfId="962" hidden="1" xr:uid="{00000000-0005-0000-0000-0000E3030000}"/>
    <cellStyle name="Currency [0] 8440" xfId="14817" hidden="1" xr:uid="{00000000-0005-0000-0000-0000023A0000}"/>
    <cellStyle name="Currency [0] 8441" xfId="14824" hidden="1" xr:uid="{00000000-0005-0000-0000-0000093A0000}"/>
    <cellStyle name="Currency [0] 8442" xfId="14825" hidden="1" xr:uid="{00000000-0005-0000-0000-00000A3A0000}"/>
    <cellStyle name="Currency [0] 8443" xfId="14765" hidden="1" xr:uid="{00000000-0005-0000-0000-0000CE390000}"/>
    <cellStyle name="Currency [0] 8444" xfId="14785" hidden="1" xr:uid="{00000000-0005-0000-0000-0000E2390000}"/>
    <cellStyle name="Currency [0] 8445" xfId="14819" hidden="1" xr:uid="{00000000-0005-0000-0000-0000043A0000}"/>
    <cellStyle name="Currency [0] 8446" xfId="14812" hidden="1" xr:uid="{00000000-0005-0000-0000-0000FD390000}"/>
    <cellStyle name="Currency [0] 8447" xfId="14822" hidden="1" xr:uid="{00000000-0005-0000-0000-0000073A0000}"/>
    <cellStyle name="Currency [0] 8448" xfId="14826" hidden="1" xr:uid="{00000000-0005-0000-0000-00000B3A0000}"/>
    <cellStyle name="Currency [0] 8449" xfId="14751" hidden="1" xr:uid="{00000000-0005-0000-0000-0000C0390000}"/>
    <cellStyle name="Currency [0] 845" xfId="963" hidden="1" xr:uid="{00000000-0005-0000-0000-0000E4030000}"/>
    <cellStyle name="Currency [0] 8450" xfId="14783" hidden="1" xr:uid="{00000000-0005-0000-0000-0000E0390000}"/>
    <cellStyle name="Currency [0] 8451" xfId="14829" hidden="1" xr:uid="{00000000-0005-0000-0000-00000E3A0000}"/>
    <cellStyle name="Currency [0] 8452" xfId="14830" hidden="1" xr:uid="{00000000-0005-0000-0000-00000F3A0000}"/>
    <cellStyle name="Currency [0] 8453" xfId="14807" hidden="1" xr:uid="{00000000-0005-0000-0000-0000F8390000}"/>
    <cellStyle name="Currency [0] 8454" xfId="14813" hidden="1" xr:uid="{00000000-0005-0000-0000-0000FE390000}"/>
    <cellStyle name="Currency [0] 8455" xfId="14827" hidden="1" xr:uid="{00000000-0005-0000-0000-00000C3A0000}"/>
    <cellStyle name="Currency [0] 8456" xfId="14814" hidden="1" xr:uid="{00000000-0005-0000-0000-0000FF390000}"/>
    <cellStyle name="Currency [0] 8457" xfId="14831" hidden="1" xr:uid="{00000000-0005-0000-0000-0000103A0000}"/>
    <cellStyle name="Currency [0] 8458" xfId="14832" hidden="1" xr:uid="{00000000-0005-0000-0000-0000113A0000}"/>
    <cellStyle name="Currency [0] 8459" xfId="14828" hidden="1" xr:uid="{00000000-0005-0000-0000-00000D3A0000}"/>
    <cellStyle name="Currency [0] 846" xfId="957" hidden="1" xr:uid="{00000000-0005-0000-0000-0000DE030000}"/>
    <cellStyle name="Currency [0] 8460" xfId="14801" hidden="1" xr:uid="{00000000-0005-0000-0000-0000F2390000}"/>
    <cellStyle name="Currency [0] 8461" xfId="14833" hidden="1" xr:uid="{00000000-0005-0000-0000-0000123A0000}"/>
    <cellStyle name="Currency [0] 8462" xfId="14834" hidden="1" xr:uid="{00000000-0005-0000-0000-0000133A0000}"/>
    <cellStyle name="Currency [0] 8463" xfId="14859" hidden="1" xr:uid="{00000000-0005-0000-0000-00002C3A0000}"/>
    <cellStyle name="Currency [0] 8464" xfId="14867" hidden="1" xr:uid="{00000000-0005-0000-0000-0000343A0000}"/>
    <cellStyle name="Currency [0] 8465" xfId="14870" hidden="1" xr:uid="{00000000-0005-0000-0000-0000373A0000}"/>
    <cellStyle name="Currency [0] 8466" xfId="14874" hidden="1" xr:uid="{00000000-0005-0000-0000-00003B3A0000}"/>
    <cellStyle name="Currency [0] 8467" xfId="14876" hidden="1" xr:uid="{00000000-0005-0000-0000-00003D3A0000}"/>
    <cellStyle name="Currency [0] 8468" xfId="14866" hidden="1" xr:uid="{00000000-0005-0000-0000-0000333A0000}"/>
    <cellStyle name="Currency [0] 8469" xfId="14872" hidden="1" xr:uid="{00000000-0005-0000-0000-0000393A0000}"/>
    <cellStyle name="Currency [0] 847" xfId="817" hidden="1" xr:uid="{00000000-0005-0000-0000-000052030000}"/>
    <cellStyle name="Currency [0] 8470" xfId="14878" hidden="1" xr:uid="{00000000-0005-0000-0000-00003F3A0000}"/>
    <cellStyle name="Currency [0] 8471" xfId="14879" hidden="1" xr:uid="{00000000-0005-0000-0000-0000403A0000}"/>
    <cellStyle name="Currency [0] 8472" xfId="14871" hidden="1" xr:uid="{00000000-0005-0000-0000-0000383A0000}"/>
    <cellStyle name="Currency [0] 8473" xfId="14860" hidden="1" xr:uid="{00000000-0005-0000-0000-00002D3A0000}"/>
    <cellStyle name="Currency [0] 8474" xfId="14885" hidden="1" xr:uid="{00000000-0005-0000-0000-0000463A0000}"/>
    <cellStyle name="Currency [0] 8475" xfId="14889" hidden="1" xr:uid="{00000000-0005-0000-0000-00004A3A0000}"/>
    <cellStyle name="Currency [0] 8476" xfId="14895" hidden="1" xr:uid="{00000000-0005-0000-0000-0000503A0000}"/>
    <cellStyle name="Currency [0] 8477" xfId="14898" hidden="1" xr:uid="{00000000-0005-0000-0000-0000533A0000}"/>
    <cellStyle name="Currency [0] 8478" xfId="14884" hidden="1" xr:uid="{00000000-0005-0000-0000-0000453A0000}"/>
    <cellStyle name="Currency [0] 8479" xfId="14894" hidden="1" xr:uid="{00000000-0005-0000-0000-00004F3A0000}"/>
    <cellStyle name="Currency [0] 848" xfId="969" hidden="1" xr:uid="{00000000-0005-0000-0000-0000EA030000}"/>
    <cellStyle name="Currency [0] 8480" xfId="14905" hidden="1" xr:uid="{00000000-0005-0000-0000-00005A3A0000}"/>
    <cellStyle name="Currency [0] 8481" xfId="14906" hidden="1" xr:uid="{00000000-0005-0000-0000-00005B3A0000}"/>
    <cellStyle name="Currency [0] 8482" xfId="14869" hidden="1" xr:uid="{00000000-0005-0000-0000-0000363A0000}"/>
    <cellStyle name="Currency [0] 8483" xfId="14862" hidden="1" xr:uid="{00000000-0005-0000-0000-00002F3A0000}"/>
    <cellStyle name="Currency [0] 8484" xfId="14891" hidden="1" xr:uid="{00000000-0005-0000-0000-00004C3A0000}"/>
    <cellStyle name="Currency [0] 8485" xfId="14864" hidden="1" xr:uid="{00000000-0005-0000-0000-0000313A0000}"/>
    <cellStyle name="Currency [0] 8486" xfId="14886" hidden="1" xr:uid="{00000000-0005-0000-0000-0000473A0000}"/>
    <cellStyle name="Currency [0] 8487" xfId="14907" hidden="1" xr:uid="{00000000-0005-0000-0000-00005C3A0000}"/>
    <cellStyle name="Currency [0] 8488" xfId="14892" hidden="1" xr:uid="{00000000-0005-0000-0000-00004D3A0000}"/>
    <cellStyle name="Currency [0] 8489" xfId="14896" hidden="1" xr:uid="{00000000-0005-0000-0000-0000513A0000}"/>
    <cellStyle name="Currency [0] 849" xfId="973" hidden="1" xr:uid="{00000000-0005-0000-0000-0000EE030000}"/>
    <cellStyle name="Currency [0] 8490" xfId="14912" hidden="1" xr:uid="{00000000-0005-0000-0000-0000613A0000}"/>
    <cellStyle name="Currency [0] 8491" xfId="14913" hidden="1" xr:uid="{00000000-0005-0000-0000-0000623A0000}"/>
    <cellStyle name="Currency [0] 8492" xfId="14893" hidden="1" xr:uid="{00000000-0005-0000-0000-00004E3A0000}"/>
    <cellStyle name="Currency [0] 8493" xfId="14900" hidden="1" xr:uid="{00000000-0005-0000-0000-0000553A0000}"/>
    <cellStyle name="Currency [0] 8494" xfId="14904" hidden="1" xr:uid="{00000000-0005-0000-0000-0000593A0000}"/>
    <cellStyle name="Currency [0] 8495" xfId="14899" hidden="1" xr:uid="{00000000-0005-0000-0000-0000543A0000}"/>
    <cellStyle name="Currency [0] 8496" xfId="14922" hidden="1" xr:uid="{00000000-0005-0000-0000-00006B3A0000}"/>
    <cellStyle name="Currency [0] 8497" xfId="14928" hidden="1" xr:uid="{00000000-0005-0000-0000-0000713A0000}"/>
    <cellStyle name="Currency [0] 8498" xfId="14890" hidden="1" xr:uid="{00000000-0005-0000-0000-00004B3A0000}"/>
    <cellStyle name="Currency [0] 8499" xfId="14920" hidden="1" xr:uid="{00000000-0005-0000-0000-0000693A0000}"/>
    <cellStyle name="Currency [0] 85" xfId="134" hidden="1" xr:uid="{00000000-0005-0000-0000-0000A7000000}"/>
    <cellStyle name="Currency [0] 850" xfId="979" hidden="1" xr:uid="{00000000-0005-0000-0000-0000F4030000}"/>
    <cellStyle name="Currency [0] 8500" xfId="14932" hidden="1" xr:uid="{00000000-0005-0000-0000-0000753A0000}"/>
    <cellStyle name="Currency [0] 8501" xfId="14933" hidden="1" xr:uid="{00000000-0005-0000-0000-0000763A0000}"/>
    <cellStyle name="Currency [0] 8502" xfId="14881" hidden="1" xr:uid="{00000000-0005-0000-0000-0000423A0000}"/>
    <cellStyle name="Currency [0] 8503" xfId="14888" hidden="1" xr:uid="{00000000-0005-0000-0000-0000493A0000}"/>
    <cellStyle name="Currency [0] 8504" xfId="14917" hidden="1" xr:uid="{00000000-0005-0000-0000-0000663A0000}"/>
    <cellStyle name="Currency [0] 8505" xfId="14902" hidden="1" xr:uid="{00000000-0005-0000-0000-0000573A0000}"/>
    <cellStyle name="Currency [0] 8506" xfId="14873" hidden="1" xr:uid="{00000000-0005-0000-0000-00003A3A0000}"/>
    <cellStyle name="Currency [0] 8507" xfId="14939" hidden="1" xr:uid="{00000000-0005-0000-0000-00007C3A0000}"/>
    <cellStyle name="Currency [0] 8508" xfId="14918" hidden="1" xr:uid="{00000000-0005-0000-0000-0000673A0000}"/>
    <cellStyle name="Currency [0] 8509" xfId="14925" hidden="1" xr:uid="{00000000-0005-0000-0000-00006E3A0000}"/>
    <cellStyle name="Currency [0] 851" xfId="982" hidden="1" xr:uid="{00000000-0005-0000-0000-0000F7030000}"/>
    <cellStyle name="Currency [0] 8510" xfId="14940" hidden="1" xr:uid="{00000000-0005-0000-0000-00007D3A0000}"/>
    <cellStyle name="Currency [0] 8511" xfId="14941" hidden="1" xr:uid="{00000000-0005-0000-0000-00007E3A0000}"/>
    <cellStyle name="Currency [0] 8512" xfId="14916" hidden="1" xr:uid="{00000000-0005-0000-0000-0000653A0000}"/>
    <cellStyle name="Currency [0] 8513" xfId="14915" hidden="1" xr:uid="{00000000-0005-0000-0000-0000643A0000}"/>
    <cellStyle name="Currency [0] 8514" xfId="14910" hidden="1" xr:uid="{00000000-0005-0000-0000-00005F3A0000}"/>
    <cellStyle name="Currency [0] 8515" xfId="14908" hidden="1" xr:uid="{00000000-0005-0000-0000-00005D3A0000}"/>
    <cellStyle name="Currency [0] 8516" xfId="14909" hidden="1" xr:uid="{00000000-0005-0000-0000-00005E3A0000}"/>
    <cellStyle name="Currency [0] 8517" xfId="14946" hidden="1" xr:uid="{00000000-0005-0000-0000-0000833A0000}"/>
    <cellStyle name="Currency [0] 8518" xfId="14863" hidden="1" xr:uid="{00000000-0005-0000-0000-0000303A0000}"/>
    <cellStyle name="Currency [0] 8519" xfId="14936" hidden="1" xr:uid="{00000000-0005-0000-0000-0000793A0000}"/>
    <cellStyle name="Currency [0] 852" xfId="968" hidden="1" xr:uid="{00000000-0005-0000-0000-0000E9030000}"/>
    <cellStyle name="Currency [0] 8520" xfId="14948" hidden="1" xr:uid="{00000000-0005-0000-0000-0000853A0000}"/>
    <cellStyle name="Currency [0] 8521" xfId="14949" hidden="1" xr:uid="{00000000-0005-0000-0000-0000863A0000}"/>
    <cellStyle name="Currency [0] 8522" xfId="14887" hidden="1" xr:uid="{00000000-0005-0000-0000-0000483A0000}"/>
    <cellStyle name="Currency [0] 8523" xfId="14923" hidden="1" xr:uid="{00000000-0005-0000-0000-00006C3A0000}"/>
    <cellStyle name="Currency [0] 8524" xfId="14903" hidden="1" xr:uid="{00000000-0005-0000-0000-0000583A0000}"/>
    <cellStyle name="Currency [0] 8525" xfId="14919" hidden="1" xr:uid="{00000000-0005-0000-0000-0000683A0000}"/>
    <cellStyle name="Currency [0] 8526" xfId="14921" hidden="1" xr:uid="{00000000-0005-0000-0000-00006A3A0000}"/>
    <cellStyle name="Currency [0] 8527" xfId="14952" hidden="1" xr:uid="{00000000-0005-0000-0000-0000893A0000}"/>
    <cellStyle name="Currency [0] 8528" xfId="14861" hidden="1" xr:uid="{00000000-0005-0000-0000-00002E3A0000}"/>
    <cellStyle name="Currency [0] 8529" xfId="14944" hidden="1" xr:uid="{00000000-0005-0000-0000-0000813A0000}"/>
    <cellStyle name="Currency [0] 853" xfId="978" hidden="1" xr:uid="{00000000-0005-0000-0000-0000F3030000}"/>
    <cellStyle name="Currency [0] 8530" xfId="14954" hidden="1" xr:uid="{00000000-0005-0000-0000-00008B3A0000}"/>
    <cellStyle name="Currency [0] 8531" xfId="14955" hidden="1" xr:uid="{00000000-0005-0000-0000-00008C3A0000}"/>
    <cellStyle name="Currency [0] 8532" xfId="14883" hidden="1" xr:uid="{00000000-0005-0000-0000-0000443A0000}"/>
    <cellStyle name="Currency [0] 8533" xfId="14934" hidden="1" xr:uid="{00000000-0005-0000-0000-0000773A0000}"/>
    <cellStyle name="Currency [0] 8534" xfId="14914" hidden="1" xr:uid="{00000000-0005-0000-0000-0000633A0000}"/>
    <cellStyle name="Currency [0] 8535" xfId="14926" hidden="1" xr:uid="{00000000-0005-0000-0000-00006F3A0000}"/>
    <cellStyle name="Currency [0] 8536" xfId="14924" hidden="1" xr:uid="{00000000-0005-0000-0000-00006D3A0000}"/>
    <cellStyle name="Currency [0] 8537" xfId="14957" hidden="1" xr:uid="{00000000-0005-0000-0000-00008E3A0000}"/>
    <cellStyle name="Currency [0] 8538" xfId="14901" hidden="1" xr:uid="{00000000-0005-0000-0000-0000563A0000}"/>
    <cellStyle name="Currency [0] 8539" xfId="14951" hidden="1" xr:uid="{00000000-0005-0000-0000-0000883A0000}"/>
    <cellStyle name="Currency [0] 854" xfId="989" hidden="1" xr:uid="{00000000-0005-0000-0000-0000FE030000}"/>
    <cellStyle name="Currency [0] 8540" xfId="14961" hidden="1" xr:uid="{00000000-0005-0000-0000-0000923A0000}"/>
    <cellStyle name="Currency [0] 8541" xfId="14962" hidden="1" xr:uid="{00000000-0005-0000-0000-0000933A0000}"/>
    <cellStyle name="Currency [0] 8542" xfId="14927" hidden="1" xr:uid="{00000000-0005-0000-0000-0000703A0000}"/>
    <cellStyle name="Currency [0] 8543" xfId="14942" hidden="1" xr:uid="{00000000-0005-0000-0000-00007F3A0000}"/>
    <cellStyle name="Currency [0] 8544" xfId="14868" hidden="1" xr:uid="{00000000-0005-0000-0000-0000353A0000}"/>
    <cellStyle name="Currency [0] 8545" xfId="14937" hidden="1" xr:uid="{00000000-0005-0000-0000-00007A3A0000}"/>
    <cellStyle name="Currency [0] 8546" xfId="14935" hidden="1" xr:uid="{00000000-0005-0000-0000-0000783A0000}"/>
    <cellStyle name="Currency [0] 8547" xfId="14964" hidden="1" xr:uid="{00000000-0005-0000-0000-0000953A0000}"/>
    <cellStyle name="Currency [0] 8548" xfId="14880" hidden="1" xr:uid="{00000000-0005-0000-0000-0000413A0000}"/>
    <cellStyle name="Currency [0] 8549" xfId="14956" hidden="1" xr:uid="{00000000-0005-0000-0000-00008D3A0000}"/>
    <cellStyle name="Currency [0] 855" xfId="990" hidden="1" xr:uid="{00000000-0005-0000-0000-0000FF030000}"/>
    <cellStyle name="Currency [0] 8550" xfId="14966" hidden="1" xr:uid="{00000000-0005-0000-0000-0000973A0000}"/>
    <cellStyle name="Currency [0] 8551" xfId="14967" hidden="1" xr:uid="{00000000-0005-0000-0000-0000983A0000}"/>
    <cellStyle name="Currency [0] 8552" xfId="14938" hidden="1" xr:uid="{00000000-0005-0000-0000-00007B3A0000}"/>
    <cellStyle name="Currency [0] 8553" xfId="14950" hidden="1" xr:uid="{00000000-0005-0000-0000-0000873A0000}"/>
    <cellStyle name="Currency [0] 8554" xfId="14930" hidden="1" xr:uid="{00000000-0005-0000-0000-0000733A0000}"/>
    <cellStyle name="Currency [0] 8555" xfId="14945" hidden="1" xr:uid="{00000000-0005-0000-0000-0000823A0000}"/>
    <cellStyle name="Currency [0] 8556" xfId="14943" hidden="1" xr:uid="{00000000-0005-0000-0000-0000803A0000}"/>
    <cellStyle name="Currency [0] 8557" xfId="14969" hidden="1" xr:uid="{00000000-0005-0000-0000-00009A3A0000}"/>
    <cellStyle name="Currency [0] 8558" xfId="14882" hidden="1" xr:uid="{00000000-0005-0000-0000-0000433A0000}"/>
    <cellStyle name="Currency [0] 8559" xfId="14963" hidden="1" xr:uid="{00000000-0005-0000-0000-0000943A0000}"/>
    <cellStyle name="Currency [0] 856" xfId="955" hidden="1" xr:uid="{00000000-0005-0000-0000-0000DC030000}"/>
    <cellStyle name="Currency [0] 8560" xfId="14970" hidden="1" xr:uid="{00000000-0005-0000-0000-00009B3A0000}"/>
    <cellStyle name="Currency [0] 8561" xfId="14971" hidden="1" xr:uid="{00000000-0005-0000-0000-00009C3A0000}"/>
    <cellStyle name="Currency [0] 8562" xfId="14911" hidden="1" xr:uid="{00000000-0005-0000-0000-0000603A0000}"/>
    <cellStyle name="Currency [0] 8563" xfId="14931" hidden="1" xr:uid="{00000000-0005-0000-0000-0000743A0000}"/>
    <cellStyle name="Currency [0] 8564" xfId="14965" hidden="1" xr:uid="{00000000-0005-0000-0000-0000963A0000}"/>
    <cellStyle name="Currency [0] 8565" xfId="14958" hidden="1" xr:uid="{00000000-0005-0000-0000-00008F3A0000}"/>
    <cellStyle name="Currency [0] 8566" xfId="14968" hidden="1" xr:uid="{00000000-0005-0000-0000-0000993A0000}"/>
    <cellStyle name="Currency [0] 8567" xfId="14972" hidden="1" xr:uid="{00000000-0005-0000-0000-00009D3A0000}"/>
    <cellStyle name="Currency [0] 8568" xfId="14897" hidden="1" xr:uid="{00000000-0005-0000-0000-0000523A0000}"/>
    <cellStyle name="Currency [0] 8569" xfId="14929" hidden="1" xr:uid="{00000000-0005-0000-0000-0000723A0000}"/>
    <cellStyle name="Currency [0] 857" xfId="816" hidden="1" xr:uid="{00000000-0005-0000-0000-000051030000}"/>
    <cellStyle name="Currency [0] 8570" xfId="14975" hidden="1" xr:uid="{00000000-0005-0000-0000-0000A03A0000}"/>
    <cellStyle name="Currency [0] 8571" xfId="14976" hidden="1" xr:uid="{00000000-0005-0000-0000-0000A13A0000}"/>
    <cellStyle name="Currency [0] 8572" xfId="14953" hidden="1" xr:uid="{00000000-0005-0000-0000-00008A3A0000}"/>
    <cellStyle name="Currency [0] 8573" xfId="14959" hidden="1" xr:uid="{00000000-0005-0000-0000-0000903A0000}"/>
    <cellStyle name="Currency [0] 8574" xfId="14973" hidden="1" xr:uid="{00000000-0005-0000-0000-00009E3A0000}"/>
    <cellStyle name="Currency [0] 8575" xfId="14960" hidden="1" xr:uid="{00000000-0005-0000-0000-0000913A0000}"/>
    <cellStyle name="Currency [0] 8576" xfId="14977" hidden="1" xr:uid="{00000000-0005-0000-0000-0000A23A0000}"/>
    <cellStyle name="Currency [0] 8577" xfId="14978" hidden="1" xr:uid="{00000000-0005-0000-0000-0000A33A0000}"/>
    <cellStyle name="Currency [0] 8578" xfId="14974" hidden="1" xr:uid="{00000000-0005-0000-0000-00009F3A0000}"/>
    <cellStyle name="Currency [0] 8579" xfId="14947" hidden="1" xr:uid="{00000000-0005-0000-0000-0000843A0000}"/>
    <cellStyle name="Currency [0] 858" xfId="975" hidden="1" xr:uid="{00000000-0005-0000-0000-0000F0030000}"/>
    <cellStyle name="Currency [0] 8580" xfId="14979" hidden="1" xr:uid="{00000000-0005-0000-0000-0000A43A0000}"/>
    <cellStyle name="Currency [0] 8581" xfId="14980" hidden="1" xr:uid="{00000000-0005-0000-0000-0000A53A0000}"/>
    <cellStyle name="Currency [0] 8582" xfId="14844" hidden="1" xr:uid="{00000000-0005-0000-0000-00001D3A0000}"/>
    <cellStyle name="Currency [0] 8583" xfId="14854" hidden="1" xr:uid="{00000000-0005-0000-0000-0000273A0000}"/>
    <cellStyle name="Currency [0] 8584" xfId="14982" hidden="1" xr:uid="{00000000-0005-0000-0000-0000A73A0000}"/>
    <cellStyle name="Currency [0] 8585" xfId="14986" hidden="1" xr:uid="{00000000-0005-0000-0000-0000AB3A0000}"/>
    <cellStyle name="Currency [0] 8586" xfId="14987" hidden="1" xr:uid="{00000000-0005-0000-0000-0000AC3A0000}"/>
    <cellStyle name="Currency [0] 8587" xfId="14836" hidden="1" xr:uid="{00000000-0005-0000-0000-0000153A0000}"/>
    <cellStyle name="Currency [0] 8588" xfId="14984" hidden="1" xr:uid="{00000000-0005-0000-0000-0000A93A0000}"/>
    <cellStyle name="Currency [0] 8589" xfId="14988" hidden="1" xr:uid="{00000000-0005-0000-0000-0000AD3A0000}"/>
    <cellStyle name="Currency [0] 859" xfId="814" hidden="1" xr:uid="{00000000-0005-0000-0000-00004F030000}"/>
    <cellStyle name="Currency [0] 8590" xfId="14989" hidden="1" xr:uid="{00000000-0005-0000-0000-0000AE3A0000}"/>
    <cellStyle name="Currency [0] 8591" xfId="14983" hidden="1" xr:uid="{00000000-0005-0000-0000-0000A83A0000}"/>
    <cellStyle name="Currency [0] 8592" xfId="14843" hidden="1" xr:uid="{00000000-0005-0000-0000-00001C3A0000}"/>
    <cellStyle name="Currency [0] 8593" xfId="14995" hidden="1" xr:uid="{00000000-0005-0000-0000-0000B43A0000}"/>
    <cellStyle name="Currency [0] 8594" xfId="14999" hidden="1" xr:uid="{00000000-0005-0000-0000-0000B83A0000}"/>
    <cellStyle name="Currency [0] 8595" xfId="15005" hidden="1" xr:uid="{00000000-0005-0000-0000-0000BE3A0000}"/>
    <cellStyle name="Currency [0] 8596" xfId="15008" hidden="1" xr:uid="{00000000-0005-0000-0000-0000C13A0000}"/>
    <cellStyle name="Currency [0] 8597" xfId="14994" hidden="1" xr:uid="{00000000-0005-0000-0000-0000B33A0000}"/>
    <cellStyle name="Currency [0] 8598" xfId="15004" hidden="1" xr:uid="{00000000-0005-0000-0000-0000BD3A0000}"/>
    <cellStyle name="Currency [0] 8599" xfId="15015" hidden="1" xr:uid="{00000000-0005-0000-0000-0000C83A0000}"/>
    <cellStyle name="Currency [0] 86" xfId="163" hidden="1" xr:uid="{00000000-0005-0000-0000-0000C4000000}"/>
    <cellStyle name="Currency [0] 860" xfId="970" hidden="1" xr:uid="{00000000-0005-0000-0000-0000EB030000}"/>
    <cellStyle name="Currency [0] 8600" xfId="15016" hidden="1" xr:uid="{00000000-0005-0000-0000-0000C93A0000}"/>
    <cellStyle name="Currency [0] 8601" xfId="14981" hidden="1" xr:uid="{00000000-0005-0000-0000-0000A63A0000}"/>
    <cellStyle name="Currency [0] 8602" xfId="14842" hidden="1" xr:uid="{00000000-0005-0000-0000-00001B3A0000}"/>
    <cellStyle name="Currency [0] 8603" xfId="15001" hidden="1" xr:uid="{00000000-0005-0000-0000-0000BA3A0000}"/>
    <cellStyle name="Currency [0] 8604" xfId="14840" hidden="1" xr:uid="{00000000-0005-0000-0000-0000193A0000}"/>
    <cellStyle name="Currency [0] 8605" xfId="14996" hidden="1" xr:uid="{00000000-0005-0000-0000-0000B53A0000}"/>
    <cellStyle name="Currency [0] 8606" xfId="15017" hidden="1" xr:uid="{00000000-0005-0000-0000-0000CA3A0000}"/>
    <cellStyle name="Currency [0] 8607" xfId="15002" hidden="1" xr:uid="{00000000-0005-0000-0000-0000BB3A0000}"/>
    <cellStyle name="Currency [0] 8608" xfId="15006" hidden="1" xr:uid="{00000000-0005-0000-0000-0000BF3A0000}"/>
    <cellStyle name="Currency [0] 8609" xfId="15022" hidden="1" xr:uid="{00000000-0005-0000-0000-0000CF3A0000}"/>
    <cellStyle name="Currency [0] 861" xfId="991" hidden="1" xr:uid="{00000000-0005-0000-0000-000000040000}"/>
    <cellStyle name="Currency [0] 8610" xfId="15023" hidden="1" xr:uid="{00000000-0005-0000-0000-0000D03A0000}"/>
    <cellStyle name="Currency [0] 8611" xfId="15003" hidden="1" xr:uid="{00000000-0005-0000-0000-0000BC3A0000}"/>
    <cellStyle name="Currency [0] 8612" xfId="15010" hidden="1" xr:uid="{00000000-0005-0000-0000-0000C33A0000}"/>
    <cellStyle name="Currency [0] 8613" xfId="15014" hidden="1" xr:uid="{00000000-0005-0000-0000-0000C73A0000}"/>
    <cellStyle name="Currency [0] 8614" xfId="15009" hidden="1" xr:uid="{00000000-0005-0000-0000-0000C23A0000}"/>
    <cellStyle name="Currency [0] 8615" xfId="15032" hidden="1" xr:uid="{00000000-0005-0000-0000-0000D93A0000}"/>
    <cellStyle name="Currency [0] 8616" xfId="15038" hidden="1" xr:uid="{00000000-0005-0000-0000-0000DF3A0000}"/>
    <cellStyle name="Currency [0] 8617" xfId="15000" hidden="1" xr:uid="{00000000-0005-0000-0000-0000B93A0000}"/>
    <cellStyle name="Currency [0] 8618" xfId="15030" hidden="1" xr:uid="{00000000-0005-0000-0000-0000D73A0000}"/>
    <cellStyle name="Currency [0] 8619" xfId="15042" hidden="1" xr:uid="{00000000-0005-0000-0000-0000E33A0000}"/>
    <cellStyle name="Currency [0] 862" xfId="976" hidden="1" xr:uid="{00000000-0005-0000-0000-0000F1030000}"/>
    <cellStyle name="Currency [0] 8620" xfId="15043" hidden="1" xr:uid="{00000000-0005-0000-0000-0000E43A0000}"/>
    <cellStyle name="Currency [0] 8621" xfId="14991" hidden="1" xr:uid="{00000000-0005-0000-0000-0000B03A0000}"/>
    <cellStyle name="Currency [0] 8622" xfId="14998" hidden="1" xr:uid="{00000000-0005-0000-0000-0000B73A0000}"/>
    <cellStyle name="Currency [0] 8623" xfId="15027" hidden="1" xr:uid="{00000000-0005-0000-0000-0000D43A0000}"/>
    <cellStyle name="Currency [0] 8624" xfId="15012" hidden="1" xr:uid="{00000000-0005-0000-0000-0000C53A0000}"/>
    <cellStyle name="Currency [0] 8625" xfId="14985" hidden="1" xr:uid="{00000000-0005-0000-0000-0000AA3A0000}"/>
    <cellStyle name="Currency [0] 8626" xfId="15049" hidden="1" xr:uid="{00000000-0005-0000-0000-0000EA3A0000}"/>
    <cellStyle name="Currency [0] 8627" xfId="15028" hidden="1" xr:uid="{00000000-0005-0000-0000-0000D53A0000}"/>
    <cellStyle name="Currency [0] 8628" xfId="15035" hidden="1" xr:uid="{00000000-0005-0000-0000-0000DC3A0000}"/>
    <cellStyle name="Currency [0] 8629" xfId="15050" hidden="1" xr:uid="{00000000-0005-0000-0000-0000EB3A0000}"/>
    <cellStyle name="Currency [0] 863" xfId="980" hidden="1" xr:uid="{00000000-0005-0000-0000-0000F5030000}"/>
    <cellStyle name="Currency [0] 8630" xfId="15051" hidden="1" xr:uid="{00000000-0005-0000-0000-0000EC3A0000}"/>
    <cellStyle name="Currency [0] 8631" xfId="15026" hidden="1" xr:uid="{00000000-0005-0000-0000-0000D33A0000}"/>
    <cellStyle name="Currency [0] 8632" xfId="15025" hidden="1" xr:uid="{00000000-0005-0000-0000-0000D23A0000}"/>
    <cellStyle name="Currency [0] 8633" xfId="15020" hidden="1" xr:uid="{00000000-0005-0000-0000-0000CD3A0000}"/>
    <cellStyle name="Currency [0] 8634" xfId="15018" hidden="1" xr:uid="{00000000-0005-0000-0000-0000CB3A0000}"/>
    <cellStyle name="Currency [0] 8635" xfId="15019" hidden="1" xr:uid="{00000000-0005-0000-0000-0000CC3A0000}"/>
    <cellStyle name="Currency [0] 8636" xfId="15056" hidden="1" xr:uid="{00000000-0005-0000-0000-0000F13A0000}"/>
    <cellStyle name="Currency [0] 8637" xfId="14841" hidden="1" xr:uid="{00000000-0005-0000-0000-00001A3A0000}"/>
    <cellStyle name="Currency [0] 8638" xfId="15046" hidden="1" xr:uid="{00000000-0005-0000-0000-0000E73A0000}"/>
    <cellStyle name="Currency [0] 8639" xfId="15058" hidden="1" xr:uid="{00000000-0005-0000-0000-0000F33A0000}"/>
    <cellStyle name="Currency [0] 864" xfId="996" hidden="1" xr:uid="{00000000-0005-0000-0000-000005040000}"/>
    <cellStyle name="Currency [0] 8640" xfId="15059" hidden="1" xr:uid="{00000000-0005-0000-0000-0000F43A0000}"/>
    <cellStyle name="Currency [0] 8641" xfId="14997" hidden="1" xr:uid="{00000000-0005-0000-0000-0000B63A0000}"/>
    <cellStyle name="Currency [0] 8642" xfId="15033" hidden="1" xr:uid="{00000000-0005-0000-0000-0000DA3A0000}"/>
    <cellStyle name="Currency [0] 8643" xfId="15013" hidden="1" xr:uid="{00000000-0005-0000-0000-0000C63A0000}"/>
    <cellStyle name="Currency [0] 8644" xfId="15029" hidden="1" xr:uid="{00000000-0005-0000-0000-0000D63A0000}"/>
    <cellStyle name="Currency [0] 8645" xfId="15031" hidden="1" xr:uid="{00000000-0005-0000-0000-0000D83A0000}"/>
    <cellStyle name="Currency [0] 8646" xfId="15062" hidden="1" xr:uid="{00000000-0005-0000-0000-0000F73A0000}"/>
    <cellStyle name="Currency [0] 8647" xfId="14856" hidden="1" xr:uid="{00000000-0005-0000-0000-0000293A0000}"/>
    <cellStyle name="Currency [0] 8648" xfId="15054" hidden="1" xr:uid="{00000000-0005-0000-0000-0000EF3A0000}"/>
    <cellStyle name="Currency [0] 8649" xfId="15064" hidden="1" xr:uid="{00000000-0005-0000-0000-0000F93A0000}"/>
    <cellStyle name="Currency [0] 865" xfId="997" hidden="1" xr:uid="{00000000-0005-0000-0000-000006040000}"/>
    <cellStyle name="Currency [0] 8650" xfId="15065" hidden="1" xr:uid="{00000000-0005-0000-0000-0000FA3A0000}"/>
    <cellStyle name="Currency [0] 8651" xfId="14993" hidden="1" xr:uid="{00000000-0005-0000-0000-0000B23A0000}"/>
    <cellStyle name="Currency [0] 8652" xfId="15044" hidden="1" xr:uid="{00000000-0005-0000-0000-0000E53A0000}"/>
    <cellStyle name="Currency [0] 8653" xfId="15024" hidden="1" xr:uid="{00000000-0005-0000-0000-0000D13A0000}"/>
    <cellStyle name="Currency [0] 8654" xfId="15036" hidden="1" xr:uid="{00000000-0005-0000-0000-0000DD3A0000}"/>
    <cellStyle name="Currency [0] 8655" xfId="15034" hidden="1" xr:uid="{00000000-0005-0000-0000-0000DB3A0000}"/>
    <cellStyle name="Currency [0] 8656" xfId="15067" hidden="1" xr:uid="{00000000-0005-0000-0000-0000FC3A0000}"/>
    <cellStyle name="Currency [0] 8657" xfId="15011" hidden="1" xr:uid="{00000000-0005-0000-0000-0000C43A0000}"/>
    <cellStyle name="Currency [0] 8658" xfId="15061" hidden="1" xr:uid="{00000000-0005-0000-0000-0000F63A0000}"/>
    <cellStyle name="Currency [0] 8659" xfId="15071" hidden="1" xr:uid="{00000000-0005-0000-0000-0000003B0000}"/>
    <cellStyle name="Currency [0] 866" xfId="977" hidden="1" xr:uid="{00000000-0005-0000-0000-0000F2030000}"/>
    <cellStyle name="Currency [0] 8660" xfId="15072" hidden="1" xr:uid="{00000000-0005-0000-0000-0000013B0000}"/>
    <cellStyle name="Currency [0] 8661" xfId="15037" hidden="1" xr:uid="{00000000-0005-0000-0000-0000DE3A0000}"/>
    <cellStyle name="Currency [0] 8662" xfId="15052" hidden="1" xr:uid="{00000000-0005-0000-0000-0000ED3A0000}"/>
    <cellStyle name="Currency [0] 8663" xfId="14875" hidden="1" xr:uid="{00000000-0005-0000-0000-00003C3A0000}"/>
    <cellStyle name="Currency [0] 8664" xfId="15047" hidden="1" xr:uid="{00000000-0005-0000-0000-0000E83A0000}"/>
    <cellStyle name="Currency [0] 8665" xfId="15045" hidden="1" xr:uid="{00000000-0005-0000-0000-0000E63A0000}"/>
    <cellStyle name="Currency [0] 8666" xfId="15074" hidden="1" xr:uid="{00000000-0005-0000-0000-0000033B0000}"/>
    <cellStyle name="Currency [0] 8667" xfId="14990" hidden="1" xr:uid="{00000000-0005-0000-0000-0000AF3A0000}"/>
    <cellStyle name="Currency [0] 8668" xfId="15066" hidden="1" xr:uid="{00000000-0005-0000-0000-0000FB3A0000}"/>
    <cellStyle name="Currency [0] 8669" xfId="15076" hidden="1" xr:uid="{00000000-0005-0000-0000-0000053B0000}"/>
    <cellStyle name="Currency [0] 867" xfId="984" hidden="1" xr:uid="{00000000-0005-0000-0000-0000F9030000}"/>
    <cellStyle name="Currency [0] 8670" xfId="15077" hidden="1" xr:uid="{00000000-0005-0000-0000-0000063B0000}"/>
    <cellStyle name="Currency [0] 8671" xfId="15048" hidden="1" xr:uid="{00000000-0005-0000-0000-0000E93A0000}"/>
    <cellStyle name="Currency [0] 8672" xfId="15060" hidden="1" xr:uid="{00000000-0005-0000-0000-0000F53A0000}"/>
    <cellStyle name="Currency [0] 8673" xfId="15040" hidden="1" xr:uid="{00000000-0005-0000-0000-0000E13A0000}"/>
    <cellStyle name="Currency [0] 8674" xfId="15055" hidden="1" xr:uid="{00000000-0005-0000-0000-0000F03A0000}"/>
    <cellStyle name="Currency [0] 8675" xfId="15053" hidden="1" xr:uid="{00000000-0005-0000-0000-0000EE3A0000}"/>
    <cellStyle name="Currency [0] 8676" xfId="15079" hidden="1" xr:uid="{00000000-0005-0000-0000-0000083B0000}"/>
    <cellStyle name="Currency [0] 8677" xfId="14992" hidden="1" xr:uid="{00000000-0005-0000-0000-0000B13A0000}"/>
    <cellStyle name="Currency [0] 8678" xfId="15073" hidden="1" xr:uid="{00000000-0005-0000-0000-0000023B0000}"/>
    <cellStyle name="Currency [0] 8679" xfId="15080" hidden="1" xr:uid="{00000000-0005-0000-0000-0000093B0000}"/>
    <cellStyle name="Currency [0] 868" xfId="988" hidden="1" xr:uid="{00000000-0005-0000-0000-0000FD030000}"/>
    <cellStyle name="Currency [0] 8680" xfId="15081" hidden="1" xr:uid="{00000000-0005-0000-0000-00000A3B0000}"/>
    <cellStyle name="Currency [0] 8681" xfId="15021" hidden="1" xr:uid="{00000000-0005-0000-0000-0000CE3A0000}"/>
    <cellStyle name="Currency [0] 8682" xfId="15041" hidden="1" xr:uid="{00000000-0005-0000-0000-0000E23A0000}"/>
    <cellStyle name="Currency [0] 8683" xfId="15075" hidden="1" xr:uid="{00000000-0005-0000-0000-0000043B0000}"/>
    <cellStyle name="Currency [0] 8684" xfId="15068" hidden="1" xr:uid="{00000000-0005-0000-0000-0000FD3A0000}"/>
    <cellStyle name="Currency [0] 8685" xfId="15078" hidden="1" xr:uid="{00000000-0005-0000-0000-0000073B0000}"/>
    <cellStyle name="Currency [0] 8686" xfId="15082" hidden="1" xr:uid="{00000000-0005-0000-0000-00000B3B0000}"/>
    <cellStyle name="Currency [0] 8687" xfId="15007" hidden="1" xr:uid="{00000000-0005-0000-0000-0000C03A0000}"/>
    <cellStyle name="Currency [0] 8688" xfId="15039" hidden="1" xr:uid="{00000000-0005-0000-0000-0000E03A0000}"/>
    <cellStyle name="Currency [0] 8689" xfId="15085" hidden="1" xr:uid="{00000000-0005-0000-0000-00000E3B0000}"/>
    <cellStyle name="Currency [0] 869" xfId="983" hidden="1" xr:uid="{00000000-0005-0000-0000-0000F8030000}"/>
    <cellStyle name="Currency [0] 8690" xfId="15086" hidden="1" xr:uid="{00000000-0005-0000-0000-00000F3B0000}"/>
    <cellStyle name="Currency [0] 8691" xfId="15063" hidden="1" xr:uid="{00000000-0005-0000-0000-0000F83A0000}"/>
    <cellStyle name="Currency [0] 8692" xfId="15069" hidden="1" xr:uid="{00000000-0005-0000-0000-0000FE3A0000}"/>
    <cellStyle name="Currency [0] 8693" xfId="15083" hidden="1" xr:uid="{00000000-0005-0000-0000-00000C3B0000}"/>
    <cellStyle name="Currency [0] 8694" xfId="15070" hidden="1" xr:uid="{00000000-0005-0000-0000-0000FF3A0000}"/>
    <cellStyle name="Currency [0] 8695" xfId="15087" hidden="1" xr:uid="{00000000-0005-0000-0000-0000103B0000}"/>
    <cellStyle name="Currency [0] 8696" xfId="15088" hidden="1" xr:uid="{00000000-0005-0000-0000-0000113B0000}"/>
    <cellStyle name="Currency [0] 8697" xfId="15084" hidden="1" xr:uid="{00000000-0005-0000-0000-00000D3B0000}"/>
    <cellStyle name="Currency [0] 8698" xfId="15057" hidden="1" xr:uid="{00000000-0005-0000-0000-0000F23A0000}"/>
    <cellStyle name="Currency [0] 8699" xfId="15089" hidden="1" xr:uid="{00000000-0005-0000-0000-0000123B0000}"/>
    <cellStyle name="Currency [0] 87" xfId="105" hidden="1" xr:uid="{00000000-0005-0000-0000-00008A000000}"/>
    <cellStyle name="Currency [0] 870" xfId="1006" hidden="1" xr:uid="{00000000-0005-0000-0000-00000F040000}"/>
    <cellStyle name="Currency [0] 8700" xfId="15090" hidden="1" xr:uid="{00000000-0005-0000-0000-0000133B0000}"/>
    <cellStyle name="Currency [0] 8701" xfId="14849" hidden="1" xr:uid="{00000000-0005-0000-0000-0000223A0000}"/>
    <cellStyle name="Currency [0] 8702" xfId="14839" hidden="1" xr:uid="{00000000-0005-0000-0000-0000183A0000}"/>
    <cellStyle name="Currency [0] 8703" xfId="15092" hidden="1" xr:uid="{00000000-0005-0000-0000-0000153B0000}"/>
    <cellStyle name="Currency [0] 8704" xfId="15096" hidden="1" xr:uid="{00000000-0005-0000-0000-0000193B0000}"/>
    <cellStyle name="Currency [0] 8705" xfId="15097" hidden="1" xr:uid="{00000000-0005-0000-0000-00001A3B0000}"/>
    <cellStyle name="Currency [0] 8706" xfId="14846" hidden="1" xr:uid="{00000000-0005-0000-0000-00001F3A0000}"/>
    <cellStyle name="Currency [0] 8707" xfId="15094" hidden="1" xr:uid="{00000000-0005-0000-0000-0000173B0000}"/>
    <cellStyle name="Currency [0] 8708" xfId="15098" hidden="1" xr:uid="{00000000-0005-0000-0000-00001B3B0000}"/>
    <cellStyle name="Currency [0] 8709" xfId="15099" hidden="1" xr:uid="{00000000-0005-0000-0000-00001C3B0000}"/>
    <cellStyle name="Currency [0] 871" xfId="1012" hidden="1" xr:uid="{00000000-0005-0000-0000-000015040000}"/>
    <cellStyle name="Currency [0] 8710" xfId="15093" hidden="1" xr:uid="{00000000-0005-0000-0000-0000163B0000}"/>
    <cellStyle name="Currency [0] 8711" xfId="14850" hidden="1" xr:uid="{00000000-0005-0000-0000-0000233A0000}"/>
    <cellStyle name="Currency [0] 8712" xfId="15105" hidden="1" xr:uid="{00000000-0005-0000-0000-0000223B0000}"/>
    <cellStyle name="Currency [0] 8713" xfId="15109" hidden="1" xr:uid="{00000000-0005-0000-0000-0000263B0000}"/>
    <cellStyle name="Currency [0] 8714" xfId="15115" hidden="1" xr:uid="{00000000-0005-0000-0000-00002C3B0000}"/>
    <cellStyle name="Currency [0] 8715" xfId="15118" hidden="1" xr:uid="{00000000-0005-0000-0000-00002F3B0000}"/>
    <cellStyle name="Currency [0] 8716" xfId="15104" hidden="1" xr:uid="{00000000-0005-0000-0000-0000213B0000}"/>
    <cellStyle name="Currency [0] 8717" xfId="15114" hidden="1" xr:uid="{00000000-0005-0000-0000-00002B3B0000}"/>
    <cellStyle name="Currency [0] 8718" xfId="15125" hidden="1" xr:uid="{00000000-0005-0000-0000-0000363B0000}"/>
    <cellStyle name="Currency [0] 8719" xfId="15126" hidden="1" xr:uid="{00000000-0005-0000-0000-0000373B0000}"/>
    <cellStyle name="Currency [0] 872" xfId="974" hidden="1" xr:uid="{00000000-0005-0000-0000-0000EF030000}"/>
    <cellStyle name="Currency [0] 8720" xfId="15091" hidden="1" xr:uid="{00000000-0005-0000-0000-0000143B0000}"/>
    <cellStyle name="Currency [0] 8721" xfId="14851" hidden="1" xr:uid="{00000000-0005-0000-0000-0000243A0000}"/>
    <cellStyle name="Currency [0] 8722" xfId="15111" hidden="1" xr:uid="{00000000-0005-0000-0000-0000283B0000}"/>
    <cellStyle name="Currency [0] 8723" xfId="14857" hidden="1" xr:uid="{00000000-0005-0000-0000-00002A3A0000}"/>
    <cellStyle name="Currency [0] 8724" xfId="15106" hidden="1" xr:uid="{00000000-0005-0000-0000-0000233B0000}"/>
    <cellStyle name="Currency [0] 8725" xfId="15127" hidden="1" xr:uid="{00000000-0005-0000-0000-0000383B0000}"/>
    <cellStyle name="Currency [0] 8726" xfId="15112" hidden="1" xr:uid="{00000000-0005-0000-0000-0000293B0000}"/>
    <cellStyle name="Currency [0] 8727" xfId="15116" hidden="1" xr:uid="{00000000-0005-0000-0000-00002D3B0000}"/>
    <cellStyle name="Currency [0] 8728" xfId="15132" hidden="1" xr:uid="{00000000-0005-0000-0000-00003D3B0000}"/>
    <cellStyle name="Currency [0] 8729" xfId="15133" hidden="1" xr:uid="{00000000-0005-0000-0000-00003E3B0000}"/>
    <cellStyle name="Currency [0] 873" xfId="1004" hidden="1" xr:uid="{00000000-0005-0000-0000-00000D040000}"/>
    <cellStyle name="Currency [0] 8730" xfId="15113" hidden="1" xr:uid="{00000000-0005-0000-0000-00002A3B0000}"/>
    <cellStyle name="Currency [0] 8731" xfId="15120" hidden="1" xr:uid="{00000000-0005-0000-0000-0000313B0000}"/>
    <cellStyle name="Currency [0] 8732" xfId="15124" hidden="1" xr:uid="{00000000-0005-0000-0000-0000353B0000}"/>
    <cellStyle name="Currency [0] 8733" xfId="15119" hidden="1" xr:uid="{00000000-0005-0000-0000-0000303B0000}"/>
    <cellStyle name="Currency [0] 8734" xfId="15142" hidden="1" xr:uid="{00000000-0005-0000-0000-0000473B0000}"/>
    <cellStyle name="Currency [0] 8735" xfId="15148" hidden="1" xr:uid="{00000000-0005-0000-0000-00004D3B0000}"/>
    <cellStyle name="Currency [0] 8736" xfId="15110" hidden="1" xr:uid="{00000000-0005-0000-0000-0000273B0000}"/>
    <cellStyle name="Currency [0] 8737" xfId="15140" hidden="1" xr:uid="{00000000-0005-0000-0000-0000453B0000}"/>
    <cellStyle name="Currency [0] 8738" xfId="15152" hidden="1" xr:uid="{00000000-0005-0000-0000-0000513B0000}"/>
    <cellStyle name="Currency [0] 8739" xfId="15153" hidden="1" xr:uid="{00000000-0005-0000-0000-0000523B0000}"/>
    <cellStyle name="Currency [0] 874" xfId="1016" hidden="1" xr:uid="{00000000-0005-0000-0000-000019040000}"/>
    <cellStyle name="Currency [0] 8740" xfId="15101" hidden="1" xr:uid="{00000000-0005-0000-0000-00001E3B0000}"/>
    <cellStyle name="Currency [0] 8741" xfId="15108" hidden="1" xr:uid="{00000000-0005-0000-0000-0000253B0000}"/>
    <cellStyle name="Currency [0] 8742" xfId="15137" hidden="1" xr:uid="{00000000-0005-0000-0000-0000423B0000}"/>
    <cellStyle name="Currency [0] 8743" xfId="15122" hidden="1" xr:uid="{00000000-0005-0000-0000-0000333B0000}"/>
    <cellStyle name="Currency [0] 8744" xfId="15095" hidden="1" xr:uid="{00000000-0005-0000-0000-0000183B0000}"/>
    <cellStyle name="Currency [0] 8745" xfId="15159" hidden="1" xr:uid="{00000000-0005-0000-0000-0000583B0000}"/>
    <cellStyle name="Currency [0] 8746" xfId="15138" hidden="1" xr:uid="{00000000-0005-0000-0000-0000433B0000}"/>
    <cellStyle name="Currency [0] 8747" xfId="15145" hidden="1" xr:uid="{00000000-0005-0000-0000-00004A3B0000}"/>
    <cellStyle name="Currency [0] 8748" xfId="15160" hidden="1" xr:uid="{00000000-0005-0000-0000-0000593B0000}"/>
    <cellStyle name="Currency [0] 8749" xfId="15161" hidden="1" xr:uid="{00000000-0005-0000-0000-00005A3B0000}"/>
    <cellStyle name="Currency [0] 875" xfId="1017" hidden="1" xr:uid="{00000000-0005-0000-0000-00001A040000}"/>
    <cellStyle name="Currency [0] 8750" xfId="15136" hidden="1" xr:uid="{00000000-0005-0000-0000-0000413B0000}"/>
    <cellStyle name="Currency [0] 8751" xfId="15135" hidden="1" xr:uid="{00000000-0005-0000-0000-0000403B0000}"/>
    <cellStyle name="Currency [0] 8752" xfId="15130" hidden="1" xr:uid="{00000000-0005-0000-0000-00003B3B0000}"/>
    <cellStyle name="Currency [0] 8753" xfId="15128" hidden="1" xr:uid="{00000000-0005-0000-0000-0000393B0000}"/>
    <cellStyle name="Currency [0] 8754" xfId="15129" hidden="1" xr:uid="{00000000-0005-0000-0000-00003A3B0000}"/>
    <cellStyle name="Currency [0] 8755" xfId="15166" hidden="1" xr:uid="{00000000-0005-0000-0000-00005F3B0000}"/>
    <cellStyle name="Currency [0] 8756" xfId="14852" hidden="1" xr:uid="{00000000-0005-0000-0000-0000253A0000}"/>
    <cellStyle name="Currency [0] 8757" xfId="15156" hidden="1" xr:uid="{00000000-0005-0000-0000-0000553B0000}"/>
    <cellStyle name="Currency [0] 8758" xfId="15168" hidden="1" xr:uid="{00000000-0005-0000-0000-0000613B0000}"/>
    <cellStyle name="Currency [0] 8759" xfId="15169" hidden="1" xr:uid="{00000000-0005-0000-0000-0000623B0000}"/>
    <cellStyle name="Currency [0] 876" xfId="965" hidden="1" xr:uid="{00000000-0005-0000-0000-0000E6030000}"/>
    <cellStyle name="Currency [0] 8760" xfId="15107" hidden="1" xr:uid="{00000000-0005-0000-0000-0000243B0000}"/>
    <cellStyle name="Currency [0] 8761" xfId="15143" hidden="1" xr:uid="{00000000-0005-0000-0000-0000483B0000}"/>
    <cellStyle name="Currency [0] 8762" xfId="15123" hidden="1" xr:uid="{00000000-0005-0000-0000-0000343B0000}"/>
    <cellStyle name="Currency [0] 8763" xfId="15139" hidden="1" xr:uid="{00000000-0005-0000-0000-0000443B0000}"/>
    <cellStyle name="Currency [0] 8764" xfId="15141" hidden="1" xr:uid="{00000000-0005-0000-0000-0000463B0000}"/>
    <cellStyle name="Currency [0] 8765" xfId="15172" hidden="1" xr:uid="{00000000-0005-0000-0000-0000653B0000}"/>
    <cellStyle name="Currency [0] 8766" xfId="14845" hidden="1" xr:uid="{00000000-0005-0000-0000-00001E3A0000}"/>
    <cellStyle name="Currency [0] 8767" xfId="15164" hidden="1" xr:uid="{00000000-0005-0000-0000-00005D3B0000}"/>
    <cellStyle name="Currency [0] 8768" xfId="15174" hidden="1" xr:uid="{00000000-0005-0000-0000-0000673B0000}"/>
    <cellStyle name="Currency [0] 8769" xfId="15175" hidden="1" xr:uid="{00000000-0005-0000-0000-0000683B0000}"/>
    <cellStyle name="Currency [0] 877" xfId="972" hidden="1" xr:uid="{00000000-0005-0000-0000-0000ED030000}"/>
    <cellStyle name="Currency [0] 8770" xfId="15103" hidden="1" xr:uid="{00000000-0005-0000-0000-0000203B0000}"/>
    <cellStyle name="Currency [0] 8771" xfId="15154" hidden="1" xr:uid="{00000000-0005-0000-0000-0000533B0000}"/>
    <cellStyle name="Currency [0] 8772" xfId="15134" hidden="1" xr:uid="{00000000-0005-0000-0000-00003F3B0000}"/>
    <cellStyle name="Currency [0] 8773" xfId="15146" hidden="1" xr:uid="{00000000-0005-0000-0000-00004B3B0000}"/>
    <cellStyle name="Currency [0] 8774" xfId="15144" hidden="1" xr:uid="{00000000-0005-0000-0000-0000493B0000}"/>
    <cellStyle name="Currency [0] 8775" xfId="15177" hidden="1" xr:uid="{00000000-0005-0000-0000-00006A3B0000}"/>
    <cellStyle name="Currency [0] 8776" xfId="15121" hidden="1" xr:uid="{00000000-0005-0000-0000-0000323B0000}"/>
    <cellStyle name="Currency [0] 8777" xfId="15171" hidden="1" xr:uid="{00000000-0005-0000-0000-0000643B0000}"/>
    <cellStyle name="Currency [0] 8778" xfId="15181" hidden="1" xr:uid="{00000000-0005-0000-0000-00006E3B0000}"/>
    <cellStyle name="Currency [0] 8779" xfId="15182" hidden="1" xr:uid="{00000000-0005-0000-0000-00006F3B0000}"/>
    <cellStyle name="Currency [0] 878" xfId="1001" hidden="1" xr:uid="{00000000-0005-0000-0000-00000A040000}"/>
    <cellStyle name="Currency [0] 8780" xfId="15147" hidden="1" xr:uid="{00000000-0005-0000-0000-00004C3B0000}"/>
    <cellStyle name="Currency [0] 8781" xfId="15162" hidden="1" xr:uid="{00000000-0005-0000-0000-00005B3B0000}"/>
    <cellStyle name="Currency [0] 8782" xfId="14835" hidden="1" xr:uid="{00000000-0005-0000-0000-0000143A0000}"/>
    <cellStyle name="Currency [0] 8783" xfId="15157" hidden="1" xr:uid="{00000000-0005-0000-0000-0000563B0000}"/>
    <cellStyle name="Currency [0] 8784" xfId="15155" hidden="1" xr:uid="{00000000-0005-0000-0000-0000543B0000}"/>
    <cellStyle name="Currency [0] 8785" xfId="15184" hidden="1" xr:uid="{00000000-0005-0000-0000-0000713B0000}"/>
    <cellStyle name="Currency [0] 8786" xfId="15100" hidden="1" xr:uid="{00000000-0005-0000-0000-00001D3B0000}"/>
    <cellStyle name="Currency [0] 8787" xfId="15176" hidden="1" xr:uid="{00000000-0005-0000-0000-0000693B0000}"/>
    <cellStyle name="Currency [0] 8788" xfId="15186" hidden="1" xr:uid="{00000000-0005-0000-0000-0000733B0000}"/>
    <cellStyle name="Currency [0] 8789" xfId="15187" hidden="1" xr:uid="{00000000-0005-0000-0000-0000743B0000}"/>
    <cellStyle name="Currency [0] 879" xfId="986" hidden="1" xr:uid="{00000000-0005-0000-0000-0000FB030000}"/>
    <cellStyle name="Currency [0] 8790" xfId="15158" hidden="1" xr:uid="{00000000-0005-0000-0000-0000573B0000}"/>
    <cellStyle name="Currency [0] 8791" xfId="15170" hidden="1" xr:uid="{00000000-0005-0000-0000-0000633B0000}"/>
    <cellStyle name="Currency [0] 8792" xfId="15150" hidden="1" xr:uid="{00000000-0005-0000-0000-00004F3B0000}"/>
    <cellStyle name="Currency [0] 8793" xfId="15165" hidden="1" xr:uid="{00000000-0005-0000-0000-00005E3B0000}"/>
    <cellStyle name="Currency [0] 8794" xfId="15163" hidden="1" xr:uid="{00000000-0005-0000-0000-00005C3B0000}"/>
    <cellStyle name="Currency [0] 8795" xfId="15189" hidden="1" xr:uid="{00000000-0005-0000-0000-0000763B0000}"/>
    <cellStyle name="Currency [0] 8796" xfId="15102" hidden="1" xr:uid="{00000000-0005-0000-0000-00001F3B0000}"/>
    <cellStyle name="Currency [0] 8797" xfId="15183" hidden="1" xr:uid="{00000000-0005-0000-0000-0000703B0000}"/>
    <cellStyle name="Currency [0] 8798" xfId="15190" hidden="1" xr:uid="{00000000-0005-0000-0000-0000773B0000}"/>
    <cellStyle name="Currency [0] 8799" xfId="15191" hidden="1" xr:uid="{00000000-0005-0000-0000-0000783B0000}"/>
    <cellStyle name="Currency [0] 88" xfId="155" hidden="1" xr:uid="{00000000-0005-0000-0000-0000BC000000}"/>
    <cellStyle name="Currency [0] 880" xfId="959" hidden="1" xr:uid="{00000000-0005-0000-0000-0000E0030000}"/>
    <cellStyle name="Currency [0] 8800" xfId="15131" hidden="1" xr:uid="{00000000-0005-0000-0000-00003C3B0000}"/>
    <cellStyle name="Currency [0] 8801" xfId="15151" hidden="1" xr:uid="{00000000-0005-0000-0000-0000503B0000}"/>
    <cellStyle name="Currency [0] 8802" xfId="15185" hidden="1" xr:uid="{00000000-0005-0000-0000-0000723B0000}"/>
    <cellStyle name="Currency [0] 8803" xfId="15178" hidden="1" xr:uid="{00000000-0005-0000-0000-00006B3B0000}"/>
    <cellStyle name="Currency [0] 8804" xfId="15188" hidden="1" xr:uid="{00000000-0005-0000-0000-0000753B0000}"/>
    <cellStyle name="Currency [0] 8805" xfId="15192" hidden="1" xr:uid="{00000000-0005-0000-0000-0000793B0000}"/>
    <cellStyle name="Currency [0] 8806" xfId="15117" hidden="1" xr:uid="{00000000-0005-0000-0000-00002E3B0000}"/>
    <cellStyle name="Currency [0] 8807" xfId="15149" hidden="1" xr:uid="{00000000-0005-0000-0000-00004E3B0000}"/>
    <cellStyle name="Currency [0] 8808" xfId="15195" hidden="1" xr:uid="{00000000-0005-0000-0000-00007C3B0000}"/>
    <cellStyle name="Currency [0] 8809" xfId="15196" hidden="1" xr:uid="{00000000-0005-0000-0000-00007D3B0000}"/>
    <cellStyle name="Currency [0] 881" xfId="1023" hidden="1" xr:uid="{00000000-0005-0000-0000-000020040000}"/>
    <cellStyle name="Currency [0] 8810" xfId="15173" hidden="1" xr:uid="{00000000-0005-0000-0000-0000663B0000}"/>
    <cellStyle name="Currency [0] 8811" xfId="15179" hidden="1" xr:uid="{00000000-0005-0000-0000-00006C3B0000}"/>
    <cellStyle name="Currency [0] 8812" xfId="15193" hidden="1" xr:uid="{00000000-0005-0000-0000-00007A3B0000}"/>
    <cellStyle name="Currency [0] 8813" xfId="15180" hidden="1" xr:uid="{00000000-0005-0000-0000-00006D3B0000}"/>
    <cellStyle name="Currency [0] 8814" xfId="15197" hidden="1" xr:uid="{00000000-0005-0000-0000-00007E3B0000}"/>
    <cellStyle name="Currency [0] 8815" xfId="15198" hidden="1" xr:uid="{00000000-0005-0000-0000-00007F3B0000}"/>
    <cellStyle name="Currency [0] 8816" xfId="15194" hidden="1" xr:uid="{00000000-0005-0000-0000-00007B3B0000}"/>
    <cellStyle name="Currency [0] 8817" xfId="15167" hidden="1" xr:uid="{00000000-0005-0000-0000-0000603B0000}"/>
    <cellStyle name="Currency [0] 8818" xfId="15199" hidden="1" xr:uid="{00000000-0005-0000-0000-0000803B0000}"/>
    <cellStyle name="Currency [0] 8819" xfId="15200" hidden="1" xr:uid="{00000000-0005-0000-0000-0000813B0000}"/>
    <cellStyle name="Currency [0] 882" xfId="1002" hidden="1" xr:uid="{00000000-0005-0000-0000-00000B040000}"/>
    <cellStyle name="Currency [0] 8820" xfId="14877" hidden="1" xr:uid="{00000000-0005-0000-0000-00003E3A0000}"/>
    <cellStyle name="Currency [0] 8821" xfId="14853" hidden="1" xr:uid="{00000000-0005-0000-0000-0000263A0000}"/>
    <cellStyle name="Currency [0] 8822" xfId="15202" hidden="1" xr:uid="{00000000-0005-0000-0000-0000833B0000}"/>
    <cellStyle name="Currency [0] 8823" xfId="15206" hidden="1" xr:uid="{00000000-0005-0000-0000-0000873B0000}"/>
    <cellStyle name="Currency [0] 8824" xfId="15207" hidden="1" xr:uid="{00000000-0005-0000-0000-0000883B0000}"/>
    <cellStyle name="Currency [0] 8825" xfId="14848" hidden="1" xr:uid="{00000000-0005-0000-0000-0000213A0000}"/>
    <cellStyle name="Currency [0] 8826" xfId="15204" hidden="1" xr:uid="{00000000-0005-0000-0000-0000853B0000}"/>
    <cellStyle name="Currency [0] 8827" xfId="15208" hidden="1" xr:uid="{00000000-0005-0000-0000-0000893B0000}"/>
    <cellStyle name="Currency [0] 8828" xfId="15209" hidden="1" xr:uid="{00000000-0005-0000-0000-00008A3B0000}"/>
    <cellStyle name="Currency [0] 8829" xfId="15203" hidden="1" xr:uid="{00000000-0005-0000-0000-0000843B0000}"/>
    <cellStyle name="Currency [0] 883" xfId="1009" hidden="1" xr:uid="{00000000-0005-0000-0000-000012040000}"/>
    <cellStyle name="Currency [0] 8830" xfId="14865" hidden="1" xr:uid="{00000000-0005-0000-0000-0000323A0000}"/>
    <cellStyle name="Currency [0] 8831" xfId="15215" hidden="1" xr:uid="{00000000-0005-0000-0000-0000903B0000}"/>
    <cellStyle name="Currency [0] 8832" xfId="15219" hidden="1" xr:uid="{00000000-0005-0000-0000-0000943B0000}"/>
    <cellStyle name="Currency [0] 8833" xfId="15225" hidden="1" xr:uid="{00000000-0005-0000-0000-00009A3B0000}"/>
    <cellStyle name="Currency [0] 8834" xfId="15228" hidden="1" xr:uid="{00000000-0005-0000-0000-00009D3B0000}"/>
    <cellStyle name="Currency [0] 8835" xfId="15214" hidden="1" xr:uid="{00000000-0005-0000-0000-00008F3B0000}"/>
    <cellStyle name="Currency [0] 8836" xfId="15224" hidden="1" xr:uid="{00000000-0005-0000-0000-0000993B0000}"/>
    <cellStyle name="Currency [0] 8837" xfId="15235" hidden="1" xr:uid="{00000000-0005-0000-0000-0000A43B0000}"/>
    <cellStyle name="Currency [0] 8838" xfId="15236" hidden="1" xr:uid="{00000000-0005-0000-0000-0000A53B0000}"/>
    <cellStyle name="Currency [0] 8839" xfId="15201" hidden="1" xr:uid="{00000000-0005-0000-0000-0000823B0000}"/>
    <cellStyle name="Currency [0] 884" xfId="1024" hidden="1" xr:uid="{00000000-0005-0000-0000-000021040000}"/>
    <cellStyle name="Currency [0] 8840" xfId="14847" hidden="1" xr:uid="{00000000-0005-0000-0000-0000203A0000}"/>
    <cellStyle name="Currency [0] 8841" xfId="15221" hidden="1" xr:uid="{00000000-0005-0000-0000-0000963B0000}"/>
    <cellStyle name="Currency [0] 8842" xfId="14837" hidden="1" xr:uid="{00000000-0005-0000-0000-0000163A0000}"/>
    <cellStyle name="Currency [0] 8843" xfId="15216" hidden="1" xr:uid="{00000000-0005-0000-0000-0000913B0000}"/>
    <cellStyle name="Currency [0] 8844" xfId="15237" hidden="1" xr:uid="{00000000-0005-0000-0000-0000A63B0000}"/>
    <cellStyle name="Currency [0] 8845" xfId="15222" hidden="1" xr:uid="{00000000-0005-0000-0000-0000973B0000}"/>
    <cellStyle name="Currency [0] 8846" xfId="15226" hidden="1" xr:uid="{00000000-0005-0000-0000-00009B3B0000}"/>
    <cellStyle name="Currency [0] 8847" xfId="15242" hidden="1" xr:uid="{00000000-0005-0000-0000-0000AB3B0000}"/>
    <cellStyle name="Currency [0] 8848" xfId="15243" hidden="1" xr:uid="{00000000-0005-0000-0000-0000AC3B0000}"/>
    <cellStyle name="Currency [0] 8849" xfId="15223" hidden="1" xr:uid="{00000000-0005-0000-0000-0000983B0000}"/>
    <cellStyle name="Currency [0] 885" xfId="1025" hidden="1" xr:uid="{00000000-0005-0000-0000-000022040000}"/>
    <cellStyle name="Currency [0] 8850" xfId="15230" hidden="1" xr:uid="{00000000-0005-0000-0000-00009F3B0000}"/>
    <cellStyle name="Currency [0] 8851" xfId="15234" hidden="1" xr:uid="{00000000-0005-0000-0000-0000A33B0000}"/>
    <cellStyle name="Currency [0] 8852" xfId="15229" hidden="1" xr:uid="{00000000-0005-0000-0000-00009E3B0000}"/>
    <cellStyle name="Currency [0] 8853" xfId="15252" hidden="1" xr:uid="{00000000-0005-0000-0000-0000B53B0000}"/>
    <cellStyle name="Currency [0] 8854" xfId="15258" hidden="1" xr:uid="{00000000-0005-0000-0000-0000BB3B0000}"/>
    <cellStyle name="Currency [0] 8855" xfId="15220" hidden="1" xr:uid="{00000000-0005-0000-0000-0000953B0000}"/>
    <cellStyle name="Currency [0] 8856" xfId="15250" hidden="1" xr:uid="{00000000-0005-0000-0000-0000B33B0000}"/>
    <cellStyle name="Currency [0] 8857" xfId="15262" hidden="1" xr:uid="{00000000-0005-0000-0000-0000BF3B0000}"/>
    <cellStyle name="Currency [0] 8858" xfId="15263" hidden="1" xr:uid="{00000000-0005-0000-0000-0000C03B0000}"/>
    <cellStyle name="Currency [0] 8859" xfId="15211" hidden="1" xr:uid="{00000000-0005-0000-0000-00008C3B0000}"/>
    <cellStyle name="Currency [0] 886" xfId="1000" hidden="1" xr:uid="{00000000-0005-0000-0000-000009040000}"/>
    <cellStyle name="Currency [0] 8860" xfId="15218" hidden="1" xr:uid="{00000000-0005-0000-0000-0000933B0000}"/>
    <cellStyle name="Currency [0] 8861" xfId="15247" hidden="1" xr:uid="{00000000-0005-0000-0000-0000B03B0000}"/>
    <cellStyle name="Currency [0] 8862" xfId="15232" hidden="1" xr:uid="{00000000-0005-0000-0000-0000A13B0000}"/>
    <cellStyle name="Currency [0] 8863" xfId="15205" hidden="1" xr:uid="{00000000-0005-0000-0000-0000863B0000}"/>
    <cellStyle name="Currency [0] 8864" xfId="15269" hidden="1" xr:uid="{00000000-0005-0000-0000-0000C63B0000}"/>
    <cellStyle name="Currency [0] 8865" xfId="15248" hidden="1" xr:uid="{00000000-0005-0000-0000-0000B13B0000}"/>
    <cellStyle name="Currency [0] 8866" xfId="15255" hidden="1" xr:uid="{00000000-0005-0000-0000-0000B83B0000}"/>
    <cellStyle name="Currency [0] 8867" xfId="15270" hidden="1" xr:uid="{00000000-0005-0000-0000-0000C73B0000}"/>
    <cellStyle name="Currency [0] 8868" xfId="15271" hidden="1" xr:uid="{00000000-0005-0000-0000-0000C83B0000}"/>
    <cellStyle name="Currency [0] 8869" xfId="15246" hidden="1" xr:uid="{00000000-0005-0000-0000-0000AF3B0000}"/>
    <cellStyle name="Currency [0] 887" xfId="999" hidden="1" xr:uid="{00000000-0005-0000-0000-000008040000}"/>
    <cellStyle name="Currency [0] 8870" xfId="15245" hidden="1" xr:uid="{00000000-0005-0000-0000-0000AE3B0000}"/>
    <cellStyle name="Currency [0] 8871" xfId="15240" hidden="1" xr:uid="{00000000-0005-0000-0000-0000A93B0000}"/>
    <cellStyle name="Currency [0] 8872" xfId="15238" hidden="1" xr:uid="{00000000-0005-0000-0000-0000A73B0000}"/>
    <cellStyle name="Currency [0] 8873" xfId="15239" hidden="1" xr:uid="{00000000-0005-0000-0000-0000A83B0000}"/>
    <cellStyle name="Currency [0] 8874" xfId="15276" hidden="1" xr:uid="{00000000-0005-0000-0000-0000CD3B0000}"/>
    <cellStyle name="Currency [0] 8875" xfId="14855" hidden="1" xr:uid="{00000000-0005-0000-0000-0000283A0000}"/>
    <cellStyle name="Currency [0] 8876" xfId="15266" hidden="1" xr:uid="{00000000-0005-0000-0000-0000C33B0000}"/>
    <cellStyle name="Currency [0] 8877" xfId="15278" hidden="1" xr:uid="{00000000-0005-0000-0000-0000CF3B0000}"/>
    <cellStyle name="Currency [0] 8878" xfId="15279" hidden="1" xr:uid="{00000000-0005-0000-0000-0000D03B0000}"/>
    <cellStyle name="Currency [0] 8879" xfId="15217" hidden="1" xr:uid="{00000000-0005-0000-0000-0000923B0000}"/>
    <cellStyle name="Currency [0] 888" xfId="994" hidden="1" xr:uid="{00000000-0005-0000-0000-000003040000}"/>
    <cellStyle name="Currency [0] 8880" xfId="15253" hidden="1" xr:uid="{00000000-0005-0000-0000-0000B63B0000}"/>
    <cellStyle name="Currency [0] 8881" xfId="15233" hidden="1" xr:uid="{00000000-0005-0000-0000-0000A23B0000}"/>
    <cellStyle name="Currency [0] 8882" xfId="15249" hidden="1" xr:uid="{00000000-0005-0000-0000-0000B23B0000}"/>
    <cellStyle name="Currency [0] 8883" xfId="15251" hidden="1" xr:uid="{00000000-0005-0000-0000-0000B43B0000}"/>
    <cellStyle name="Currency [0] 8884" xfId="15282" hidden="1" xr:uid="{00000000-0005-0000-0000-0000D33B0000}"/>
    <cellStyle name="Currency [0] 8885" xfId="14858" hidden="1" xr:uid="{00000000-0005-0000-0000-00002B3A0000}"/>
    <cellStyle name="Currency [0] 8886" xfId="15274" hidden="1" xr:uid="{00000000-0005-0000-0000-0000CB3B0000}"/>
    <cellStyle name="Currency [0] 8887" xfId="15284" hidden="1" xr:uid="{00000000-0005-0000-0000-0000D53B0000}"/>
    <cellStyle name="Currency [0] 8888" xfId="15285" hidden="1" xr:uid="{00000000-0005-0000-0000-0000D63B0000}"/>
    <cellStyle name="Currency [0] 8889" xfId="15213" hidden="1" xr:uid="{00000000-0005-0000-0000-00008E3B0000}"/>
    <cellStyle name="Currency [0] 889" xfId="992" hidden="1" xr:uid="{00000000-0005-0000-0000-000001040000}"/>
    <cellStyle name="Currency [0] 8890" xfId="15264" hidden="1" xr:uid="{00000000-0005-0000-0000-0000C13B0000}"/>
    <cellStyle name="Currency [0] 8891" xfId="15244" hidden="1" xr:uid="{00000000-0005-0000-0000-0000AD3B0000}"/>
    <cellStyle name="Currency [0] 8892" xfId="15256" hidden="1" xr:uid="{00000000-0005-0000-0000-0000B93B0000}"/>
    <cellStyle name="Currency [0] 8893" xfId="15254" hidden="1" xr:uid="{00000000-0005-0000-0000-0000B73B0000}"/>
    <cellStyle name="Currency [0] 8894" xfId="15287" hidden="1" xr:uid="{00000000-0005-0000-0000-0000D83B0000}"/>
    <cellStyle name="Currency [0] 8895" xfId="15231" hidden="1" xr:uid="{00000000-0005-0000-0000-0000A03B0000}"/>
    <cellStyle name="Currency [0] 8896" xfId="15281" hidden="1" xr:uid="{00000000-0005-0000-0000-0000D23B0000}"/>
    <cellStyle name="Currency [0] 8897" xfId="15291" hidden="1" xr:uid="{00000000-0005-0000-0000-0000DC3B0000}"/>
    <cellStyle name="Currency [0] 8898" xfId="15292" hidden="1" xr:uid="{00000000-0005-0000-0000-0000DD3B0000}"/>
    <cellStyle name="Currency [0] 8899" xfId="15257" hidden="1" xr:uid="{00000000-0005-0000-0000-0000BA3B0000}"/>
    <cellStyle name="Currency [0] 89" xfId="165" hidden="1" xr:uid="{00000000-0005-0000-0000-0000C6000000}"/>
    <cellStyle name="Currency [0] 890" xfId="993" hidden="1" xr:uid="{00000000-0005-0000-0000-000002040000}"/>
    <cellStyle name="Currency [0] 8900" xfId="15272" hidden="1" xr:uid="{00000000-0005-0000-0000-0000C93B0000}"/>
    <cellStyle name="Currency [0] 8901" xfId="14838" hidden="1" xr:uid="{00000000-0005-0000-0000-0000173A0000}"/>
    <cellStyle name="Currency [0] 8902" xfId="15267" hidden="1" xr:uid="{00000000-0005-0000-0000-0000C43B0000}"/>
    <cellStyle name="Currency [0] 8903" xfId="15265" hidden="1" xr:uid="{00000000-0005-0000-0000-0000C23B0000}"/>
    <cellStyle name="Currency [0] 8904" xfId="15294" hidden="1" xr:uid="{00000000-0005-0000-0000-0000DF3B0000}"/>
    <cellStyle name="Currency [0] 8905" xfId="15210" hidden="1" xr:uid="{00000000-0005-0000-0000-00008B3B0000}"/>
    <cellStyle name="Currency [0] 8906" xfId="15286" hidden="1" xr:uid="{00000000-0005-0000-0000-0000D73B0000}"/>
    <cellStyle name="Currency [0] 8907" xfId="15296" hidden="1" xr:uid="{00000000-0005-0000-0000-0000E13B0000}"/>
    <cellStyle name="Currency [0] 8908" xfId="15297" hidden="1" xr:uid="{00000000-0005-0000-0000-0000E23B0000}"/>
    <cellStyle name="Currency [0] 8909" xfId="15268" hidden="1" xr:uid="{00000000-0005-0000-0000-0000C53B0000}"/>
    <cellStyle name="Currency [0] 891" xfId="1030" hidden="1" xr:uid="{00000000-0005-0000-0000-000027040000}"/>
    <cellStyle name="Currency [0] 8910" xfId="15280" hidden="1" xr:uid="{00000000-0005-0000-0000-0000D13B0000}"/>
    <cellStyle name="Currency [0] 8911" xfId="15260" hidden="1" xr:uid="{00000000-0005-0000-0000-0000BD3B0000}"/>
    <cellStyle name="Currency [0] 8912" xfId="15275" hidden="1" xr:uid="{00000000-0005-0000-0000-0000CC3B0000}"/>
    <cellStyle name="Currency [0] 8913" xfId="15273" hidden="1" xr:uid="{00000000-0005-0000-0000-0000CA3B0000}"/>
    <cellStyle name="Currency [0] 8914" xfId="15299" hidden="1" xr:uid="{00000000-0005-0000-0000-0000E43B0000}"/>
    <cellStyle name="Currency [0] 8915" xfId="15212" hidden="1" xr:uid="{00000000-0005-0000-0000-00008D3B0000}"/>
    <cellStyle name="Currency [0] 8916" xfId="15293" hidden="1" xr:uid="{00000000-0005-0000-0000-0000DE3B0000}"/>
    <cellStyle name="Currency [0] 8917" xfId="15300" hidden="1" xr:uid="{00000000-0005-0000-0000-0000E53B0000}"/>
    <cellStyle name="Currency [0] 8918" xfId="15301" hidden="1" xr:uid="{00000000-0005-0000-0000-0000E63B0000}"/>
    <cellStyle name="Currency [0] 8919" xfId="15241" hidden="1" xr:uid="{00000000-0005-0000-0000-0000AA3B0000}"/>
    <cellStyle name="Currency [0] 892" xfId="815" hidden="1" xr:uid="{00000000-0005-0000-0000-000050030000}"/>
    <cellStyle name="Currency [0] 8920" xfId="15261" hidden="1" xr:uid="{00000000-0005-0000-0000-0000BE3B0000}"/>
    <cellStyle name="Currency [0] 8921" xfId="15295" hidden="1" xr:uid="{00000000-0005-0000-0000-0000E03B0000}"/>
    <cellStyle name="Currency [0] 8922" xfId="15288" hidden="1" xr:uid="{00000000-0005-0000-0000-0000D93B0000}"/>
    <cellStyle name="Currency [0] 8923" xfId="15298" hidden="1" xr:uid="{00000000-0005-0000-0000-0000E33B0000}"/>
    <cellStyle name="Currency [0] 8924" xfId="15302" hidden="1" xr:uid="{00000000-0005-0000-0000-0000E73B0000}"/>
    <cellStyle name="Currency [0] 8925" xfId="15227" hidden="1" xr:uid="{00000000-0005-0000-0000-00009C3B0000}"/>
    <cellStyle name="Currency [0] 8926" xfId="15259" hidden="1" xr:uid="{00000000-0005-0000-0000-0000BC3B0000}"/>
    <cellStyle name="Currency [0] 8927" xfId="15305" hidden="1" xr:uid="{00000000-0005-0000-0000-0000EA3B0000}"/>
    <cellStyle name="Currency [0] 8928" xfId="15306" hidden="1" xr:uid="{00000000-0005-0000-0000-0000EB3B0000}"/>
    <cellStyle name="Currency [0] 8929" xfId="15283" hidden="1" xr:uid="{00000000-0005-0000-0000-0000D43B0000}"/>
    <cellStyle name="Currency [0] 893" xfId="1020" hidden="1" xr:uid="{00000000-0005-0000-0000-00001D040000}"/>
    <cellStyle name="Currency [0] 8930" xfId="15289" hidden="1" xr:uid="{00000000-0005-0000-0000-0000DA3B0000}"/>
    <cellStyle name="Currency [0] 8931" xfId="15303" hidden="1" xr:uid="{00000000-0005-0000-0000-0000E83B0000}"/>
    <cellStyle name="Currency [0] 8932" xfId="15290" hidden="1" xr:uid="{00000000-0005-0000-0000-0000DB3B0000}"/>
    <cellStyle name="Currency [0] 8933" xfId="15307" hidden="1" xr:uid="{00000000-0005-0000-0000-0000EC3B0000}"/>
    <cellStyle name="Currency [0] 8934" xfId="15308" hidden="1" xr:uid="{00000000-0005-0000-0000-0000ED3B0000}"/>
    <cellStyle name="Currency [0] 8935" xfId="15304" hidden="1" xr:uid="{00000000-0005-0000-0000-0000E93B0000}"/>
    <cellStyle name="Currency [0] 8936" xfId="15277" hidden="1" xr:uid="{00000000-0005-0000-0000-0000CE3B0000}"/>
    <cellStyle name="Currency [0] 8937" xfId="15309" hidden="1" xr:uid="{00000000-0005-0000-0000-0000EE3B0000}"/>
    <cellStyle name="Currency [0] 8938" xfId="15310" hidden="1" xr:uid="{00000000-0005-0000-0000-0000EF3B0000}"/>
    <cellStyle name="Currency [0] 8939" xfId="15311" hidden="1" xr:uid="{00000000-0005-0000-0000-0000F03B0000}"/>
    <cellStyle name="Currency [0] 894" xfId="1032" hidden="1" xr:uid="{00000000-0005-0000-0000-000029040000}"/>
    <cellStyle name="Currency [0] 8940" xfId="15317" hidden="1" xr:uid="{00000000-0005-0000-0000-0000F63B0000}"/>
    <cellStyle name="Currency [0] 8941" xfId="15343" hidden="1" xr:uid="{00000000-0005-0000-0000-0000103C0000}"/>
    <cellStyle name="Currency [0] 8942" xfId="15351" hidden="1" xr:uid="{00000000-0005-0000-0000-0000183C0000}"/>
    <cellStyle name="Currency [0] 8943" xfId="15354" hidden="1" xr:uid="{00000000-0005-0000-0000-00001B3C0000}"/>
    <cellStyle name="Currency [0] 8944" xfId="15358" hidden="1" xr:uid="{00000000-0005-0000-0000-00001F3C0000}"/>
    <cellStyle name="Currency [0] 8945" xfId="15360" hidden="1" xr:uid="{00000000-0005-0000-0000-0000213C0000}"/>
    <cellStyle name="Currency [0] 8946" xfId="15350" hidden="1" xr:uid="{00000000-0005-0000-0000-0000173C0000}"/>
    <cellStyle name="Currency [0] 8947" xfId="15356" hidden="1" xr:uid="{00000000-0005-0000-0000-00001D3C0000}"/>
    <cellStyle name="Currency [0] 8948" xfId="15361" hidden="1" xr:uid="{00000000-0005-0000-0000-0000223C0000}"/>
    <cellStyle name="Currency [0] 8949" xfId="15362" hidden="1" xr:uid="{00000000-0005-0000-0000-0000233C0000}"/>
    <cellStyle name="Currency [0] 895" xfId="1033" hidden="1" xr:uid="{00000000-0005-0000-0000-00002A040000}"/>
    <cellStyle name="Currency [0] 8950" xfId="15355" hidden="1" xr:uid="{00000000-0005-0000-0000-00001C3C0000}"/>
    <cellStyle name="Currency [0] 8951" xfId="15344" hidden="1" xr:uid="{00000000-0005-0000-0000-0000113C0000}"/>
    <cellStyle name="Currency [0] 8952" xfId="15368" hidden="1" xr:uid="{00000000-0005-0000-0000-0000293C0000}"/>
    <cellStyle name="Currency [0] 8953" xfId="15372" hidden="1" xr:uid="{00000000-0005-0000-0000-00002D3C0000}"/>
    <cellStyle name="Currency [0] 8954" xfId="15378" hidden="1" xr:uid="{00000000-0005-0000-0000-0000333C0000}"/>
    <cellStyle name="Currency [0] 8955" xfId="15381" hidden="1" xr:uid="{00000000-0005-0000-0000-0000363C0000}"/>
    <cellStyle name="Currency [0] 8956" xfId="15367" hidden="1" xr:uid="{00000000-0005-0000-0000-0000283C0000}"/>
    <cellStyle name="Currency [0] 8957" xfId="15377" hidden="1" xr:uid="{00000000-0005-0000-0000-0000323C0000}"/>
    <cellStyle name="Currency [0] 8958" xfId="15388" hidden="1" xr:uid="{00000000-0005-0000-0000-00003D3C0000}"/>
    <cellStyle name="Currency [0] 8959" xfId="15389" hidden="1" xr:uid="{00000000-0005-0000-0000-00003E3C0000}"/>
    <cellStyle name="Currency [0] 896" xfId="971" hidden="1" xr:uid="{00000000-0005-0000-0000-0000EC030000}"/>
    <cellStyle name="Currency [0] 8960" xfId="15353" hidden="1" xr:uid="{00000000-0005-0000-0000-00001A3C0000}"/>
    <cellStyle name="Currency [0] 8961" xfId="15346" hidden="1" xr:uid="{00000000-0005-0000-0000-0000133C0000}"/>
    <cellStyle name="Currency [0] 8962" xfId="15374" hidden="1" xr:uid="{00000000-0005-0000-0000-00002F3C0000}"/>
    <cellStyle name="Currency [0] 8963" xfId="15348" hidden="1" xr:uid="{00000000-0005-0000-0000-0000153C0000}"/>
    <cellStyle name="Currency [0] 8964" xfId="15369" hidden="1" xr:uid="{00000000-0005-0000-0000-00002A3C0000}"/>
    <cellStyle name="Currency [0] 8965" xfId="15390" hidden="1" xr:uid="{00000000-0005-0000-0000-00003F3C0000}"/>
    <cellStyle name="Currency [0] 8966" xfId="15375" hidden="1" xr:uid="{00000000-0005-0000-0000-0000303C0000}"/>
    <cellStyle name="Currency [0] 8967" xfId="15379" hidden="1" xr:uid="{00000000-0005-0000-0000-0000343C0000}"/>
    <cellStyle name="Currency [0] 8968" xfId="15395" hidden="1" xr:uid="{00000000-0005-0000-0000-0000443C0000}"/>
    <cellStyle name="Currency [0] 8969" xfId="15396" hidden="1" xr:uid="{00000000-0005-0000-0000-0000453C0000}"/>
    <cellStyle name="Currency [0] 897" xfId="1007" hidden="1" xr:uid="{00000000-0005-0000-0000-000010040000}"/>
    <cellStyle name="Currency [0] 8970" xfId="15376" hidden="1" xr:uid="{00000000-0005-0000-0000-0000313C0000}"/>
    <cellStyle name="Currency [0] 8971" xfId="15383" hidden="1" xr:uid="{00000000-0005-0000-0000-0000383C0000}"/>
    <cellStyle name="Currency [0] 8972" xfId="15387" hidden="1" xr:uid="{00000000-0005-0000-0000-00003C3C0000}"/>
    <cellStyle name="Currency [0] 8973" xfId="15382" hidden="1" xr:uid="{00000000-0005-0000-0000-0000373C0000}"/>
    <cellStyle name="Currency [0] 8974" xfId="15405" hidden="1" xr:uid="{00000000-0005-0000-0000-00004E3C0000}"/>
    <cellStyle name="Currency [0] 8975" xfId="15411" hidden="1" xr:uid="{00000000-0005-0000-0000-0000543C0000}"/>
    <cellStyle name="Currency [0] 8976" xfId="15373" hidden="1" xr:uid="{00000000-0005-0000-0000-00002E3C0000}"/>
    <cellStyle name="Currency [0] 8977" xfId="15403" hidden="1" xr:uid="{00000000-0005-0000-0000-00004C3C0000}"/>
    <cellStyle name="Currency [0] 8978" xfId="15415" hidden="1" xr:uid="{00000000-0005-0000-0000-0000583C0000}"/>
    <cellStyle name="Currency [0] 8979" xfId="15416" hidden="1" xr:uid="{00000000-0005-0000-0000-0000593C0000}"/>
    <cellStyle name="Currency [0] 898" xfId="987" hidden="1" xr:uid="{00000000-0005-0000-0000-0000FC030000}"/>
    <cellStyle name="Currency [0] 8980" xfId="15364" hidden="1" xr:uid="{00000000-0005-0000-0000-0000253C0000}"/>
    <cellStyle name="Currency [0] 8981" xfId="15371" hidden="1" xr:uid="{00000000-0005-0000-0000-00002C3C0000}"/>
    <cellStyle name="Currency [0] 8982" xfId="15400" hidden="1" xr:uid="{00000000-0005-0000-0000-0000493C0000}"/>
    <cellStyle name="Currency [0] 8983" xfId="15385" hidden="1" xr:uid="{00000000-0005-0000-0000-00003A3C0000}"/>
    <cellStyle name="Currency [0] 8984" xfId="15357" hidden="1" xr:uid="{00000000-0005-0000-0000-00001E3C0000}"/>
    <cellStyle name="Currency [0] 8985" xfId="15422" hidden="1" xr:uid="{00000000-0005-0000-0000-00005F3C0000}"/>
    <cellStyle name="Currency [0] 8986" xfId="15401" hidden="1" xr:uid="{00000000-0005-0000-0000-00004A3C0000}"/>
    <cellStyle name="Currency [0] 8987" xfId="15408" hidden="1" xr:uid="{00000000-0005-0000-0000-0000513C0000}"/>
    <cellStyle name="Currency [0] 8988" xfId="15423" hidden="1" xr:uid="{00000000-0005-0000-0000-0000603C0000}"/>
    <cellStyle name="Currency [0] 8989" xfId="15424" hidden="1" xr:uid="{00000000-0005-0000-0000-0000613C0000}"/>
    <cellStyle name="Currency [0] 899" xfId="1003" hidden="1" xr:uid="{00000000-0005-0000-0000-00000C040000}"/>
    <cellStyle name="Currency [0] 8990" xfId="15399" hidden="1" xr:uid="{00000000-0005-0000-0000-0000483C0000}"/>
    <cellStyle name="Currency [0] 8991" xfId="15398" hidden="1" xr:uid="{00000000-0005-0000-0000-0000473C0000}"/>
    <cellStyle name="Currency [0] 8992" xfId="15393" hidden="1" xr:uid="{00000000-0005-0000-0000-0000423C0000}"/>
    <cellStyle name="Currency [0] 8993" xfId="15391" hidden="1" xr:uid="{00000000-0005-0000-0000-0000403C0000}"/>
    <cellStyle name="Currency [0] 8994" xfId="15392" hidden="1" xr:uid="{00000000-0005-0000-0000-0000413C0000}"/>
    <cellStyle name="Currency [0] 8995" xfId="15429" hidden="1" xr:uid="{00000000-0005-0000-0000-0000663C0000}"/>
    <cellStyle name="Currency [0] 8996" xfId="15347" hidden="1" xr:uid="{00000000-0005-0000-0000-0000143C0000}"/>
    <cellStyle name="Currency [0] 8997" xfId="15419" hidden="1" xr:uid="{00000000-0005-0000-0000-00005C3C0000}"/>
    <cellStyle name="Currency [0] 8998" xfId="15431" hidden="1" xr:uid="{00000000-0005-0000-0000-0000683C0000}"/>
    <cellStyle name="Currency [0] 8999" xfId="15432" hidden="1" xr:uid="{00000000-0005-0000-0000-0000693C0000}"/>
    <cellStyle name="Currency [0] 9" xfId="59" hidden="1" xr:uid="{00000000-0005-0000-0000-00005B000000}"/>
    <cellStyle name="Currency [0] 90" xfId="166" hidden="1" xr:uid="{00000000-0005-0000-0000-0000C7000000}"/>
    <cellStyle name="Currency [0] 900" xfId="1005" hidden="1" xr:uid="{00000000-0005-0000-0000-00000E040000}"/>
    <cellStyle name="Currency [0] 9000" xfId="15370" hidden="1" xr:uid="{00000000-0005-0000-0000-00002B3C0000}"/>
    <cellStyle name="Currency [0] 9001" xfId="15406" hidden="1" xr:uid="{00000000-0005-0000-0000-00004F3C0000}"/>
    <cellStyle name="Currency [0] 9002" xfId="15386" hidden="1" xr:uid="{00000000-0005-0000-0000-00003B3C0000}"/>
    <cellStyle name="Currency [0] 9003" xfId="15402" hidden="1" xr:uid="{00000000-0005-0000-0000-00004B3C0000}"/>
    <cellStyle name="Currency [0] 9004" xfId="15404" hidden="1" xr:uid="{00000000-0005-0000-0000-00004D3C0000}"/>
    <cellStyle name="Currency [0] 9005" xfId="15435" hidden="1" xr:uid="{00000000-0005-0000-0000-00006C3C0000}"/>
    <cellStyle name="Currency [0] 9006" xfId="15345" hidden="1" xr:uid="{00000000-0005-0000-0000-0000123C0000}"/>
    <cellStyle name="Currency [0] 9007" xfId="15427" hidden="1" xr:uid="{00000000-0005-0000-0000-0000643C0000}"/>
    <cellStyle name="Currency [0] 9008" xfId="15437" hidden="1" xr:uid="{00000000-0005-0000-0000-00006E3C0000}"/>
    <cellStyle name="Currency [0] 9009" xfId="15438" hidden="1" xr:uid="{00000000-0005-0000-0000-00006F3C0000}"/>
    <cellStyle name="Currency [0] 901" xfId="1036" hidden="1" xr:uid="{00000000-0005-0000-0000-00002D040000}"/>
    <cellStyle name="Currency [0] 9010" xfId="15366" hidden="1" xr:uid="{00000000-0005-0000-0000-0000273C0000}"/>
    <cellStyle name="Currency [0] 9011" xfId="15417" hidden="1" xr:uid="{00000000-0005-0000-0000-00005A3C0000}"/>
    <cellStyle name="Currency [0] 9012" xfId="15397" hidden="1" xr:uid="{00000000-0005-0000-0000-0000463C0000}"/>
    <cellStyle name="Currency [0] 9013" xfId="15409" hidden="1" xr:uid="{00000000-0005-0000-0000-0000523C0000}"/>
    <cellStyle name="Currency [0] 9014" xfId="15407" hidden="1" xr:uid="{00000000-0005-0000-0000-0000503C0000}"/>
    <cellStyle name="Currency [0] 9015" xfId="15440" hidden="1" xr:uid="{00000000-0005-0000-0000-0000713C0000}"/>
    <cellStyle name="Currency [0] 9016" xfId="15384" hidden="1" xr:uid="{00000000-0005-0000-0000-0000393C0000}"/>
    <cellStyle name="Currency [0] 9017" xfId="15434" hidden="1" xr:uid="{00000000-0005-0000-0000-00006B3C0000}"/>
    <cellStyle name="Currency [0] 9018" xfId="15444" hidden="1" xr:uid="{00000000-0005-0000-0000-0000753C0000}"/>
    <cellStyle name="Currency [0] 9019" xfId="15445" hidden="1" xr:uid="{00000000-0005-0000-0000-0000763C0000}"/>
    <cellStyle name="Currency [0] 902" xfId="830" hidden="1" xr:uid="{00000000-0005-0000-0000-00005F030000}"/>
    <cellStyle name="Currency [0] 9020" xfId="15410" hidden="1" xr:uid="{00000000-0005-0000-0000-0000533C0000}"/>
    <cellStyle name="Currency [0] 9021" xfId="15425" hidden="1" xr:uid="{00000000-0005-0000-0000-0000623C0000}"/>
    <cellStyle name="Currency [0] 9022" xfId="15352" hidden="1" xr:uid="{00000000-0005-0000-0000-0000193C0000}"/>
    <cellStyle name="Currency [0] 9023" xfId="15420" hidden="1" xr:uid="{00000000-0005-0000-0000-00005D3C0000}"/>
    <cellStyle name="Currency [0] 9024" xfId="15418" hidden="1" xr:uid="{00000000-0005-0000-0000-00005B3C0000}"/>
    <cellStyle name="Currency [0] 9025" xfId="15447" hidden="1" xr:uid="{00000000-0005-0000-0000-0000783C0000}"/>
    <cellStyle name="Currency [0] 9026" xfId="15363" hidden="1" xr:uid="{00000000-0005-0000-0000-0000243C0000}"/>
    <cellStyle name="Currency [0] 9027" xfId="15439" hidden="1" xr:uid="{00000000-0005-0000-0000-0000703C0000}"/>
    <cellStyle name="Currency [0] 9028" xfId="15449" hidden="1" xr:uid="{00000000-0005-0000-0000-00007A3C0000}"/>
    <cellStyle name="Currency [0] 9029" xfId="15450" hidden="1" xr:uid="{00000000-0005-0000-0000-00007B3C0000}"/>
    <cellStyle name="Currency [0] 903" xfId="1028" hidden="1" xr:uid="{00000000-0005-0000-0000-000025040000}"/>
    <cellStyle name="Currency [0] 9030" xfId="15421" hidden="1" xr:uid="{00000000-0005-0000-0000-00005E3C0000}"/>
    <cellStyle name="Currency [0] 9031" xfId="15433" hidden="1" xr:uid="{00000000-0005-0000-0000-00006A3C0000}"/>
    <cellStyle name="Currency [0] 9032" xfId="15413" hidden="1" xr:uid="{00000000-0005-0000-0000-0000563C0000}"/>
    <cellStyle name="Currency [0] 9033" xfId="15428" hidden="1" xr:uid="{00000000-0005-0000-0000-0000653C0000}"/>
    <cellStyle name="Currency [0] 9034" xfId="15426" hidden="1" xr:uid="{00000000-0005-0000-0000-0000633C0000}"/>
    <cellStyle name="Currency [0] 9035" xfId="15452" hidden="1" xr:uid="{00000000-0005-0000-0000-00007D3C0000}"/>
    <cellStyle name="Currency [0] 9036" xfId="15365" hidden="1" xr:uid="{00000000-0005-0000-0000-0000263C0000}"/>
    <cellStyle name="Currency [0] 9037" xfId="15446" hidden="1" xr:uid="{00000000-0005-0000-0000-0000773C0000}"/>
    <cellStyle name="Currency [0] 9038" xfId="15453" hidden="1" xr:uid="{00000000-0005-0000-0000-00007E3C0000}"/>
    <cellStyle name="Currency [0] 9039" xfId="15454" hidden="1" xr:uid="{00000000-0005-0000-0000-00007F3C0000}"/>
    <cellStyle name="Currency [0] 904" xfId="1038" hidden="1" xr:uid="{00000000-0005-0000-0000-00002F040000}"/>
    <cellStyle name="Currency [0] 9040" xfId="15394" hidden="1" xr:uid="{00000000-0005-0000-0000-0000433C0000}"/>
    <cellStyle name="Currency [0] 9041" xfId="15414" hidden="1" xr:uid="{00000000-0005-0000-0000-0000573C0000}"/>
    <cellStyle name="Currency [0] 9042" xfId="15448" hidden="1" xr:uid="{00000000-0005-0000-0000-0000793C0000}"/>
    <cellStyle name="Currency [0] 9043" xfId="15441" hidden="1" xr:uid="{00000000-0005-0000-0000-0000723C0000}"/>
    <cellStyle name="Currency [0] 9044" xfId="15451" hidden="1" xr:uid="{00000000-0005-0000-0000-00007C3C0000}"/>
    <cellStyle name="Currency [0] 9045" xfId="15455" hidden="1" xr:uid="{00000000-0005-0000-0000-0000803C0000}"/>
    <cellStyle name="Currency [0] 9046" xfId="15380" hidden="1" xr:uid="{00000000-0005-0000-0000-0000353C0000}"/>
    <cellStyle name="Currency [0] 9047" xfId="15412" hidden="1" xr:uid="{00000000-0005-0000-0000-0000553C0000}"/>
    <cellStyle name="Currency [0] 9048" xfId="15458" hidden="1" xr:uid="{00000000-0005-0000-0000-0000833C0000}"/>
    <cellStyle name="Currency [0] 9049" xfId="15459" hidden="1" xr:uid="{00000000-0005-0000-0000-0000843C0000}"/>
    <cellStyle name="Currency [0] 905" xfId="1039" hidden="1" xr:uid="{00000000-0005-0000-0000-000030040000}"/>
    <cellStyle name="Currency [0] 9050" xfId="15436" hidden="1" xr:uid="{00000000-0005-0000-0000-00006D3C0000}"/>
    <cellStyle name="Currency [0] 9051" xfId="15442" hidden="1" xr:uid="{00000000-0005-0000-0000-0000733C0000}"/>
    <cellStyle name="Currency [0] 9052" xfId="15456" hidden="1" xr:uid="{00000000-0005-0000-0000-0000813C0000}"/>
    <cellStyle name="Currency [0] 9053" xfId="15443" hidden="1" xr:uid="{00000000-0005-0000-0000-0000743C0000}"/>
    <cellStyle name="Currency [0] 9054" xfId="15460" hidden="1" xr:uid="{00000000-0005-0000-0000-0000853C0000}"/>
    <cellStyle name="Currency [0] 9055" xfId="15461" hidden="1" xr:uid="{00000000-0005-0000-0000-0000863C0000}"/>
    <cellStyle name="Currency [0] 9056" xfId="15457" hidden="1" xr:uid="{00000000-0005-0000-0000-0000823C0000}"/>
    <cellStyle name="Currency [0] 9057" xfId="15430" hidden="1" xr:uid="{00000000-0005-0000-0000-0000673C0000}"/>
    <cellStyle name="Currency [0] 9058" xfId="15462" hidden="1" xr:uid="{00000000-0005-0000-0000-0000873C0000}"/>
    <cellStyle name="Currency [0] 9059" xfId="15463" hidden="1" xr:uid="{00000000-0005-0000-0000-0000883C0000}"/>
    <cellStyle name="Currency [0] 906" xfId="967" hidden="1" xr:uid="{00000000-0005-0000-0000-0000E8030000}"/>
    <cellStyle name="Currency [0] 9060" xfId="15488" hidden="1" xr:uid="{00000000-0005-0000-0000-0000A13C0000}"/>
    <cellStyle name="Currency [0] 9061" xfId="15496" hidden="1" xr:uid="{00000000-0005-0000-0000-0000A93C0000}"/>
    <cellStyle name="Currency [0] 9062" xfId="15499" hidden="1" xr:uid="{00000000-0005-0000-0000-0000AC3C0000}"/>
    <cellStyle name="Currency [0] 9063" xfId="15503" hidden="1" xr:uid="{00000000-0005-0000-0000-0000B03C0000}"/>
    <cellStyle name="Currency [0] 9064" xfId="15505" hidden="1" xr:uid="{00000000-0005-0000-0000-0000B23C0000}"/>
    <cellStyle name="Currency [0] 9065" xfId="15495" hidden="1" xr:uid="{00000000-0005-0000-0000-0000A83C0000}"/>
    <cellStyle name="Currency [0] 9066" xfId="15501" hidden="1" xr:uid="{00000000-0005-0000-0000-0000AE3C0000}"/>
    <cellStyle name="Currency [0] 9067" xfId="15507" hidden="1" xr:uid="{00000000-0005-0000-0000-0000B43C0000}"/>
    <cellStyle name="Currency [0] 9068" xfId="15508" hidden="1" xr:uid="{00000000-0005-0000-0000-0000B53C0000}"/>
    <cellStyle name="Currency [0] 9069" xfId="15500" hidden="1" xr:uid="{00000000-0005-0000-0000-0000AD3C0000}"/>
    <cellStyle name="Currency [0] 907" xfId="1018" hidden="1" xr:uid="{00000000-0005-0000-0000-00001B040000}"/>
    <cellStyle name="Currency [0] 9070" xfId="15489" hidden="1" xr:uid="{00000000-0005-0000-0000-0000A23C0000}"/>
    <cellStyle name="Currency [0] 9071" xfId="15514" hidden="1" xr:uid="{00000000-0005-0000-0000-0000BB3C0000}"/>
    <cellStyle name="Currency [0] 9072" xfId="15518" hidden="1" xr:uid="{00000000-0005-0000-0000-0000BF3C0000}"/>
    <cellStyle name="Currency [0] 9073" xfId="15524" hidden="1" xr:uid="{00000000-0005-0000-0000-0000C53C0000}"/>
    <cellStyle name="Currency [0] 9074" xfId="15527" hidden="1" xr:uid="{00000000-0005-0000-0000-0000C83C0000}"/>
    <cellStyle name="Currency [0] 9075" xfId="15513" hidden="1" xr:uid="{00000000-0005-0000-0000-0000BA3C0000}"/>
    <cellStyle name="Currency [0] 9076" xfId="15523" hidden="1" xr:uid="{00000000-0005-0000-0000-0000C43C0000}"/>
    <cellStyle name="Currency [0] 9077" xfId="15534" hidden="1" xr:uid="{00000000-0005-0000-0000-0000CF3C0000}"/>
    <cellStyle name="Currency [0] 9078" xfId="15535" hidden="1" xr:uid="{00000000-0005-0000-0000-0000D03C0000}"/>
    <cellStyle name="Currency [0] 9079" xfId="15498" hidden="1" xr:uid="{00000000-0005-0000-0000-0000AB3C0000}"/>
    <cellStyle name="Currency [0] 908" xfId="998" hidden="1" xr:uid="{00000000-0005-0000-0000-000007040000}"/>
    <cellStyle name="Currency [0] 9080" xfId="15491" hidden="1" xr:uid="{00000000-0005-0000-0000-0000A43C0000}"/>
    <cellStyle name="Currency [0] 9081" xfId="15520" hidden="1" xr:uid="{00000000-0005-0000-0000-0000C13C0000}"/>
    <cellStyle name="Currency [0] 9082" xfId="15493" hidden="1" xr:uid="{00000000-0005-0000-0000-0000A63C0000}"/>
    <cellStyle name="Currency [0] 9083" xfId="15515" hidden="1" xr:uid="{00000000-0005-0000-0000-0000BC3C0000}"/>
    <cellStyle name="Currency [0] 9084" xfId="15536" hidden="1" xr:uid="{00000000-0005-0000-0000-0000D13C0000}"/>
    <cellStyle name="Currency [0] 9085" xfId="15521" hidden="1" xr:uid="{00000000-0005-0000-0000-0000C23C0000}"/>
    <cellStyle name="Currency [0] 9086" xfId="15525" hidden="1" xr:uid="{00000000-0005-0000-0000-0000C63C0000}"/>
    <cellStyle name="Currency [0] 9087" xfId="15541" hidden="1" xr:uid="{00000000-0005-0000-0000-0000D63C0000}"/>
    <cellStyle name="Currency [0] 9088" xfId="15542" hidden="1" xr:uid="{00000000-0005-0000-0000-0000D73C0000}"/>
    <cellStyle name="Currency [0] 9089" xfId="15522" hidden="1" xr:uid="{00000000-0005-0000-0000-0000C33C0000}"/>
    <cellStyle name="Currency [0] 909" xfId="1010" hidden="1" xr:uid="{00000000-0005-0000-0000-000013040000}"/>
    <cellStyle name="Currency [0] 9090" xfId="15529" hidden="1" xr:uid="{00000000-0005-0000-0000-0000CA3C0000}"/>
    <cellStyle name="Currency [0] 9091" xfId="15533" hidden="1" xr:uid="{00000000-0005-0000-0000-0000CE3C0000}"/>
    <cellStyle name="Currency [0] 9092" xfId="15528" hidden="1" xr:uid="{00000000-0005-0000-0000-0000C93C0000}"/>
    <cellStyle name="Currency [0] 9093" xfId="15551" hidden="1" xr:uid="{00000000-0005-0000-0000-0000E03C0000}"/>
    <cellStyle name="Currency [0] 9094" xfId="15557" hidden="1" xr:uid="{00000000-0005-0000-0000-0000E63C0000}"/>
    <cellStyle name="Currency [0] 9095" xfId="15519" hidden="1" xr:uid="{00000000-0005-0000-0000-0000C03C0000}"/>
    <cellStyle name="Currency [0] 9096" xfId="15549" hidden="1" xr:uid="{00000000-0005-0000-0000-0000DE3C0000}"/>
    <cellStyle name="Currency [0] 9097" xfId="15561" hidden="1" xr:uid="{00000000-0005-0000-0000-0000EA3C0000}"/>
    <cellStyle name="Currency [0] 9098" xfId="15562" hidden="1" xr:uid="{00000000-0005-0000-0000-0000EB3C0000}"/>
    <cellStyle name="Currency [0] 9099" xfId="15510" hidden="1" xr:uid="{00000000-0005-0000-0000-0000B73C0000}"/>
    <cellStyle name="Currency [0] 91" xfId="137" hidden="1" xr:uid="{00000000-0005-0000-0000-0000AA000000}"/>
    <cellStyle name="Currency [0] 910" xfId="1008" hidden="1" xr:uid="{00000000-0005-0000-0000-000011040000}"/>
    <cellStyle name="Currency [0] 9100" xfId="15517" hidden="1" xr:uid="{00000000-0005-0000-0000-0000BE3C0000}"/>
    <cellStyle name="Currency [0] 9101" xfId="15546" hidden="1" xr:uid="{00000000-0005-0000-0000-0000DB3C0000}"/>
    <cellStyle name="Currency [0] 9102" xfId="15531" hidden="1" xr:uid="{00000000-0005-0000-0000-0000CC3C0000}"/>
    <cellStyle name="Currency [0] 9103" xfId="15502" hidden="1" xr:uid="{00000000-0005-0000-0000-0000AF3C0000}"/>
    <cellStyle name="Currency [0] 9104" xfId="15568" hidden="1" xr:uid="{00000000-0005-0000-0000-0000F13C0000}"/>
    <cellStyle name="Currency [0] 9105" xfId="15547" hidden="1" xr:uid="{00000000-0005-0000-0000-0000DC3C0000}"/>
    <cellStyle name="Currency [0] 9106" xfId="15554" hidden="1" xr:uid="{00000000-0005-0000-0000-0000E33C0000}"/>
    <cellStyle name="Currency [0] 9107" xfId="15569" hidden="1" xr:uid="{00000000-0005-0000-0000-0000F23C0000}"/>
    <cellStyle name="Currency [0] 9108" xfId="15570" hidden="1" xr:uid="{00000000-0005-0000-0000-0000F33C0000}"/>
    <cellStyle name="Currency [0] 9109" xfId="15545" hidden="1" xr:uid="{00000000-0005-0000-0000-0000DA3C0000}"/>
    <cellStyle name="Currency [0] 911" xfId="1041" hidden="1" xr:uid="{00000000-0005-0000-0000-000032040000}"/>
    <cellStyle name="Currency [0] 9110" xfId="15544" hidden="1" xr:uid="{00000000-0005-0000-0000-0000D93C0000}"/>
    <cellStyle name="Currency [0] 9111" xfId="15539" hidden="1" xr:uid="{00000000-0005-0000-0000-0000D43C0000}"/>
    <cellStyle name="Currency [0] 9112" xfId="15537" hidden="1" xr:uid="{00000000-0005-0000-0000-0000D23C0000}"/>
    <cellStyle name="Currency [0] 9113" xfId="15538" hidden="1" xr:uid="{00000000-0005-0000-0000-0000D33C0000}"/>
    <cellStyle name="Currency [0] 9114" xfId="15575" hidden="1" xr:uid="{00000000-0005-0000-0000-0000F83C0000}"/>
    <cellStyle name="Currency [0] 9115" xfId="15492" hidden="1" xr:uid="{00000000-0005-0000-0000-0000A53C0000}"/>
    <cellStyle name="Currency [0] 9116" xfId="15565" hidden="1" xr:uid="{00000000-0005-0000-0000-0000EE3C0000}"/>
    <cellStyle name="Currency [0] 9117" xfId="15577" hidden="1" xr:uid="{00000000-0005-0000-0000-0000FA3C0000}"/>
    <cellStyle name="Currency [0] 9118" xfId="15578" hidden="1" xr:uid="{00000000-0005-0000-0000-0000FB3C0000}"/>
    <cellStyle name="Currency [0] 9119" xfId="15516" hidden="1" xr:uid="{00000000-0005-0000-0000-0000BD3C0000}"/>
    <cellStyle name="Currency [0] 912" xfId="985" hidden="1" xr:uid="{00000000-0005-0000-0000-0000FA030000}"/>
    <cellStyle name="Currency [0] 9120" xfId="15552" hidden="1" xr:uid="{00000000-0005-0000-0000-0000E13C0000}"/>
    <cellStyle name="Currency [0] 9121" xfId="15532" hidden="1" xr:uid="{00000000-0005-0000-0000-0000CD3C0000}"/>
    <cellStyle name="Currency [0] 9122" xfId="15548" hidden="1" xr:uid="{00000000-0005-0000-0000-0000DD3C0000}"/>
    <cellStyle name="Currency [0] 9123" xfId="15550" hidden="1" xr:uid="{00000000-0005-0000-0000-0000DF3C0000}"/>
    <cellStyle name="Currency [0] 9124" xfId="15581" hidden="1" xr:uid="{00000000-0005-0000-0000-0000FE3C0000}"/>
    <cellStyle name="Currency [0] 9125" xfId="15490" hidden="1" xr:uid="{00000000-0005-0000-0000-0000A33C0000}"/>
    <cellStyle name="Currency [0] 9126" xfId="15573" hidden="1" xr:uid="{00000000-0005-0000-0000-0000F63C0000}"/>
    <cellStyle name="Currency [0] 9127" xfId="15583" hidden="1" xr:uid="{00000000-0005-0000-0000-0000003D0000}"/>
    <cellStyle name="Currency [0] 9128" xfId="15584" hidden="1" xr:uid="{00000000-0005-0000-0000-0000013D0000}"/>
    <cellStyle name="Currency [0] 9129" xfId="15512" hidden="1" xr:uid="{00000000-0005-0000-0000-0000B93C0000}"/>
    <cellStyle name="Currency [0] 913" xfId="1035" hidden="1" xr:uid="{00000000-0005-0000-0000-00002C040000}"/>
    <cellStyle name="Currency [0] 9130" xfId="15563" hidden="1" xr:uid="{00000000-0005-0000-0000-0000EC3C0000}"/>
    <cellStyle name="Currency [0] 9131" xfId="15543" hidden="1" xr:uid="{00000000-0005-0000-0000-0000D83C0000}"/>
    <cellStyle name="Currency [0] 9132" xfId="15555" hidden="1" xr:uid="{00000000-0005-0000-0000-0000E43C0000}"/>
    <cellStyle name="Currency [0] 9133" xfId="15553" hidden="1" xr:uid="{00000000-0005-0000-0000-0000E23C0000}"/>
    <cellStyle name="Currency [0] 9134" xfId="15586" hidden="1" xr:uid="{00000000-0005-0000-0000-0000033D0000}"/>
    <cellStyle name="Currency [0] 9135" xfId="15530" hidden="1" xr:uid="{00000000-0005-0000-0000-0000CB3C0000}"/>
    <cellStyle name="Currency [0] 9136" xfId="15580" hidden="1" xr:uid="{00000000-0005-0000-0000-0000FD3C0000}"/>
    <cellStyle name="Currency [0] 9137" xfId="15590" hidden="1" xr:uid="{00000000-0005-0000-0000-0000073D0000}"/>
    <cellStyle name="Currency [0] 9138" xfId="15591" hidden="1" xr:uid="{00000000-0005-0000-0000-0000083D0000}"/>
    <cellStyle name="Currency [0] 9139" xfId="15556" hidden="1" xr:uid="{00000000-0005-0000-0000-0000E53C0000}"/>
    <cellStyle name="Currency [0] 914" xfId="1045" hidden="1" xr:uid="{00000000-0005-0000-0000-000036040000}"/>
    <cellStyle name="Currency [0] 9140" xfId="15571" hidden="1" xr:uid="{00000000-0005-0000-0000-0000F43C0000}"/>
    <cellStyle name="Currency [0] 9141" xfId="15497" hidden="1" xr:uid="{00000000-0005-0000-0000-0000AA3C0000}"/>
    <cellStyle name="Currency [0] 9142" xfId="15566" hidden="1" xr:uid="{00000000-0005-0000-0000-0000EF3C0000}"/>
    <cellStyle name="Currency [0] 9143" xfId="15564" hidden="1" xr:uid="{00000000-0005-0000-0000-0000ED3C0000}"/>
    <cellStyle name="Currency [0] 9144" xfId="15593" hidden="1" xr:uid="{00000000-0005-0000-0000-00000A3D0000}"/>
    <cellStyle name="Currency [0] 9145" xfId="15509" hidden="1" xr:uid="{00000000-0005-0000-0000-0000B63C0000}"/>
    <cellStyle name="Currency [0] 9146" xfId="15585" hidden="1" xr:uid="{00000000-0005-0000-0000-0000023D0000}"/>
    <cellStyle name="Currency [0] 9147" xfId="15595" hidden="1" xr:uid="{00000000-0005-0000-0000-00000C3D0000}"/>
    <cellStyle name="Currency [0] 9148" xfId="15596" hidden="1" xr:uid="{00000000-0005-0000-0000-00000D3D0000}"/>
    <cellStyle name="Currency [0] 9149" xfId="15567" hidden="1" xr:uid="{00000000-0005-0000-0000-0000F03C0000}"/>
    <cellStyle name="Currency [0] 915" xfId="1046" hidden="1" xr:uid="{00000000-0005-0000-0000-000037040000}"/>
    <cellStyle name="Currency [0] 9150" xfId="15579" hidden="1" xr:uid="{00000000-0005-0000-0000-0000FC3C0000}"/>
    <cellStyle name="Currency [0] 9151" xfId="15559" hidden="1" xr:uid="{00000000-0005-0000-0000-0000E83C0000}"/>
    <cellStyle name="Currency [0] 9152" xfId="15574" hidden="1" xr:uid="{00000000-0005-0000-0000-0000F73C0000}"/>
    <cellStyle name="Currency [0] 9153" xfId="15572" hidden="1" xr:uid="{00000000-0005-0000-0000-0000F53C0000}"/>
    <cellStyle name="Currency [0] 9154" xfId="15598" hidden="1" xr:uid="{00000000-0005-0000-0000-00000F3D0000}"/>
    <cellStyle name="Currency [0] 9155" xfId="15511" hidden="1" xr:uid="{00000000-0005-0000-0000-0000B83C0000}"/>
    <cellStyle name="Currency [0] 9156" xfId="15592" hidden="1" xr:uid="{00000000-0005-0000-0000-0000093D0000}"/>
    <cellStyle name="Currency [0] 9157" xfId="15599" hidden="1" xr:uid="{00000000-0005-0000-0000-0000103D0000}"/>
    <cellStyle name="Currency [0] 9158" xfId="15600" hidden="1" xr:uid="{00000000-0005-0000-0000-0000113D0000}"/>
    <cellStyle name="Currency [0] 9159" xfId="15540" hidden="1" xr:uid="{00000000-0005-0000-0000-0000D53C0000}"/>
    <cellStyle name="Currency [0] 916" xfId="1011" hidden="1" xr:uid="{00000000-0005-0000-0000-000014040000}"/>
    <cellStyle name="Currency [0] 9160" xfId="15560" hidden="1" xr:uid="{00000000-0005-0000-0000-0000E93C0000}"/>
    <cellStyle name="Currency [0] 9161" xfId="15594" hidden="1" xr:uid="{00000000-0005-0000-0000-00000B3D0000}"/>
    <cellStyle name="Currency [0] 9162" xfId="15587" hidden="1" xr:uid="{00000000-0005-0000-0000-0000043D0000}"/>
    <cellStyle name="Currency [0] 9163" xfId="15597" hidden="1" xr:uid="{00000000-0005-0000-0000-00000E3D0000}"/>
    <cellStyle name="Currency [0] 9164" xfId="15601" hidden="1" xr:uid="{00000000-0005-0000-0000-0000123D0000}"/>
    <cellStyle name="Currency [0] 9165" xfId="15526" hidden="1" xr:uid="{00000000-0005-0000-0000-0000C73C0000}"/>
    <cellStyle name="Currency [0] 9166" xfId="15558" hidden="1" xr:uid="{00000000-0005-0000-0000-0000E73C0000}"/>
    <cellStyle name="Currency [0] 9167" xfId="15604" hidden="1" xr:uid="{00000000-0005-0000-0000-0000153D0000}"/>
    <cellStyle name="Currency [0] 9168" xfId="15605" hidden="1" xr:uid="{00000000-0005-0000-0000-0000163D0000}"/>
    <cellStyle name="Currency [0] 9169" xfId="15582" hidden="1" xr:uid="{00000000-0005-0000-0000-0000FF3C0000}"/>
    <cellStyle name="Currency [0] 917" xfId="1026" hidden="1" xr:uid="{00000000-0005-0000-0000-000023040000}"/>
    <cellStyle name="Currency [0] 9170" xfId="15588" hidden="1" xr:uid="{00000000-0005-0000-0000-0000053D0000}"/>
    <cellStyle name="Currency [0] 9171" xfId="15602" hidden="1" xr:uid="{00000000-0005-0000-0000-0000133D0000}"/>
    <cellStyle name="Currency [0] 9172" xfId="15589" hidden="1" xr:uid="{00000000-0005-0000-0000-0000063D0000}"/>
    <cellStyle name="Currency [0] 9173" xfId="15606" hidden="1" xr:uid="{00000000-0005-0000-0000-0000173D0000}"/>
    <cellStyle name="Currency [0] 9174" xfId="15607" hidden="1" xr:uid="{00000000-0005-0000-0000-0000183D0000}"/>
    <cellStyle name="Currency [0] 9175" xfId="15603" hidden="1" xr:uid="{00000000-0005-0000-0000-0000143D0000}"/>
    <cellStyle name="Currency [0] 9176" xfId="15576" hidden="1" xr:uid="{00000000-0005-0000-0000-0000F93C0000}"/>
    <cellStyle name="Currency [0] 9177" xfId="15608" hidden="1" xr:uid="{00000000-0005-0000-0000-0000193D0000}"/>
    <cellStyle name="Currency [0] 9178" xfId="15609" hidden="1" xr:uid="{00000000-0005-0000-0000-00001A3D0000}"/>
    <cellStyle name="Currency [0] 9179" xfId="15473" hidden="1" xr:uid="{00000000-0005-0000-0000-0000923C0000}"/>
    <cellStyle name="Currency [0] 918" xfId="849" hidden="1" xr:uid="{00000000-0005-0000-0000-000072030000}"/>
    <cellStyle name="Currency [0] 9180" xfId="15483" hidden="1" xr:uid="{00000000-0005-0000-0000-00009C3C0000}"/>
    <cellStyle name="Currency [0] 9181" xfId="15611" hidden="1" xr:uid="{00000000-0005-0000-0000-00001C3D0000}"/>
    <cellStyle name="Currency [0] 9182" xfId="15615" hidden="1" xr:uid="{00000000-0005-0000-0000-0000203D0000}"/>
    <cellStyle name="Currency [0] 9183" xfId="15616" hidden="1" xr:uid="{00000000-0005-0000-0000-0000213D0000}"/>
    <cellStyle name="Currency [0] 9184" xfId="15465" hidden="1" xr:uid="{00000000-0005-0000-0000-00008A3C0000}"/>
    <cellStyle name="Currency [0] 9185" xfId="15613" hidden="1" xr:uid="{00000000-0005-0000-0000-00001E3D0000}"/>
    <cellStyle name="Currency [0] 9186" xfId="15617" hidden="1" xr:uid="{00000000-0005-0000-0000-0000223D0000}"/>
    <cellStyle name="Currency [0] 9187" xfId="15618" hidden="1" xr:uid="{00000000-0005-0000-0000-0000233D0000}"/>
    <cellStyle name="Currency [0] 9188" xfId="15612" hidden="1" xr:uid="{00000000-0005-0000-0000-00001D3D0000}"/>
    <cellStyle name="Currency [0] 9189" xfId="15472" hidden="1" xr:uid="{00000000-0005-0000-0000-0000913C0000}"/>
    <cellStyle name="Currency [0] 919" xfId="1021" hidden="1" xr:uid="{00000000-0005-0000-0000-00001E040000}"/>
    <cellStyle name="Currency [0] 9190" xfId="15624" hidden="1" xr:uid="{00000000-0005-0000-0000-0000293D0000}"/>
    <cellStyle name="Currency [0] 9191" xfId="15628" hidden="1" xr:uid="{00000000-0005-0000-0000-00002D3D0000}"/>
    <cellStyle name="Currency [0] 9192" xfId="15634" hidden="1" xr:uid="{00000000-0005-0000-0000-0000333D0000}"/>
    <cellStyle name="Currency [0] 9193" xfId="15637" hidden="1" xr:uid="{00000000-0005-0000-0000-0000363D0000}"/>
    <cellStyle name="Currency [0] 9194" xfId="15623" hidden="1" xr:uid="{00000000-0005-0000-0000-0000283D0000}"/>
    <cellStyle name="Currency [0] 9195" xfId="15633" hidden="1" xr:uid="{00000000-0005-0000-0000-0000323D0000}"/>
    <cellStyle name="Currency [0] 9196" xfId="15644" hidden="1" xr:uid="{00000000-0005-0000-0000-00003D3D0000}"/>
    <cellStyle name="Currency [0] 9197" xfId="15645" hidden="1" xr:uid="{00000000-0005-0000-0000-00003E3D0000}"/>
    <cellStyle name="Currency [0] 9198" xfId="15610" hidden="1" xr:uid="{00000000-0005-0000-0000-00001B3D0000}"/>
    <cellStyle name="Currency [0] 9199" xfId="15471" hidden="1" xr:uid="{00000000-0005-0000-0000-0000903C0000}"/>
    <cellStyle name="Currency [0] 92" xfId="149" hidden="1" xr:uid="{00000000-0005-0000-0000-0000B6000000}"/>
    <cellStyle name="Currency [0] 920" xfId="1019" hidden="1" xr:uid="{00000000-0005-0000-0000-00001C040000}"/>
    <cellStyle name="Currency [0] 9200" xfId="15630" hidden="1" xr:uid="{00000000-0005-0000-0000-00002F3D0000}"/>
    <cellStyle name="Currency [0] 9201" xfId="15469" hidden="1" xr:uid="{00000000-0005-0000-0000-00008E3C0000}"/>
    <cellStyle name="Currency [0] 9202" xfId="15625" hidden="1" xr:uid="{00000000-0005-0000-0000-00002A3D0000}"/>
    <cellStyle name="Currency [0] 9203" xfId="15646" hidden="1" xr:uid="{00000000-0005-0000-0000-00003F3D0000}"/>
    <cellStyle name="Currency [0] 9204" xfId="15631" hidden="1" xr:uid="{00000000-0005-0000-0000-0000303D0000}"/>
    <cellStyle name="Currency [0] 9205" xfId="15635" hidden="1" xr:uid="{00000000-0005-0000-0000-0000343D0000}"/>
    <cellStyle name="Currency [0] 9206" xfId="15651" hidden="1" xr:uid="{00000000-0005-0000-0000-0000443D0000}"/>
    <cellStyle name="Currency [0] 9207" xfId="15652" hidden="1" xr:uid="{00000000-0005-0000-0000-0000453D0000}"/>
    <cellStyle name="Currency [0] 9208" xfId="15632" hidden="1" xr:uid="{00000000-0005-0000-0000-0000313D0000}"/>
    <cellStyle name="Currency [0] 9209" xfId="15639" hidden="1" xr:uid="{00000000-0005-0000-0000-0000383D0000}"/>
    <cellStyle name="Currency [0] 921" xfId="1048" hidden="1" xr:uid="{00000000-0005-0000-0000-000039040000}"/>
    <cellStyle name="Currency [0] 9210" xfId="15643" hidden="1" xr:uid="{00000000-0005-0000-0000-00003C3D0000}"/>
    <cellStyle name="Currency [0] 9211" xfId="15638" hidden="1" xr:uid="{00000000-0005-0000-0000-0000373D0000}"/>
    <cellStyle name="Currency [0] 9212" xfId="15661" hidden="1" xr:uid="{00000000-0005-0000-0000-00004E3D0000}"/>
    <cellStyle name="Currency [0] 9213" xfId="15667" hidden="1" xr:uid="{00000000-0005-0000-0000-0000543D0000}"/>
    <cellStyle name="Currency [0] 9214" xfId="15629" hidden="1" xr:uid="{00000000-0005-0000-0000-00002E3D0000}"/>
    <cellStyle name="Currency [0] 9215" xfId="15659" hidden="1" xr:uid="{00000000-0005-0000-0000-00004C3D0000}"/>
    <cellStyle name="Currency [0] 9216" xfId="15671" hidden="1" xr:uid="{00000000-0005-0000-0000-0000583D0000}"/>
    <cellStyle name="Currency [0] 9217" xfId="15672" hidden="1" xr:uid="{00000000-0005-0000-0000-0000593D0000}"/>
    <cellStyle name="Currency [0] 9218" xfId="15620" hidden="1" xr:uid="{00000000-0005-0000-0000-0000253D0000}"/>
    <cellStyle name="Currency [0] 9219" xfId="15627" hidden="1" xr:uid="{00000000-0005-0000-0000-00002C3D0000}"/>
    <cellStyle name="Currency [0] 922" xfId="964" hidden="1" xr:uid="{00000000-0005-0000-0000-0000E5030000}"/>
    <cellStyle name="Currency [0] 9220" xfId="15656" hidden="1" xr:uid="{00000000-0005-0000-0000-0000493D0000}"/>
    <cellStyle name="Currency [0] 9221" xfId="15641" hidden="1" xr:uid="{00000000-0005-0000-0000-00003A3D0000}"/>
    <cellStyle name="Currency [0] 9222" xfId="15614" hidden="1" xr:uid="{00000000-0005-0000-0000-00001F3D0000}"/>
    <cellStyle name="Currency [0] 9223" xfId="15678" hidden="1" xr:uid="{00000000-0005-0000-0000-00005F3D0000}"/>
    <cellStyle name="Currency [0] 9224" xfId="15657" hidden="1" xr:uid="{00000000-0005-0000-0000-00004A3D0000}"/>
    <cellStyle name="Currency [0] 9225" xfId="15664" hidden="1" xr:uid="{00000000-0005-0000-0000-0000513D0000}"/>
    <cellStyle name="Currency [0] 9226" xfId="15679" hidden="1" xr:uid="{00000000-0005-0000-0000-0000603D0000}"/>
    <cellStyle name="Currency [0] 9227" xfId="15680" hidden="1" xr:uid="{00000000-0005-0000-0000-0000613D0000}"/>
    <cellStyle name="Currency [0] 9228" xfId="15655" hidden="1" xr:uid="{00000000-0005-0000-0000-0000483D0000}"/>
    <cellStyle name="Currency [0] 9229" xfId="15654" hidden="1" xr:uid="{00000000-0005-0000-0000-0000473D0000}"/>
    <cellStyle name="Currency [0] 923" xfId="1040" hidden="1" xr:uid="{00000000-0005-0000-0000-000031040000}"/>
    <cellStyle name="Currency [0] 9230" xfId="15649" hidden="1" xr:uid="{00000000-0005-0000-0000-0000423D0000}"/>
    <cellStyle name="Currency [0] 9231" xfId="15647" hidden="1" xr:uid="{00000000-0005-0000-0000-0000403D0000}"/>
    <cellStyle name="Currency [0] 9232" xfId="15648" hidden="1" xr:uid="{00000000-0005-0000-0000-0000413D0000}"/>
    <cellStyle name="Currency [0] 9233" xfId="15685" hidden="1" xr:uid="{00000000-0005-0000-0000-0000663D0000}"/>
    <cellStyle name="Currency [0] 9234" xfId="15470" hidden="1" xr:uid="{00000000-0005-0000-0000-00008F3C0000}"/>
    <cellStyle name="Currency [0] 9235" xfId="15675" hidden="1" xr:uid="{00000000-0005-0000-0000-00005C3D0000}"/>
    <cellStyle name="Currency [0] 9236" xfId="15687" hidden="1" xr:uid="{00000000-0005-0000-0000-0000683D0000}"/>
    <cellStyle name="Currency [0] 9237" xfId="15688" hidden="1" xr:uid="{00000000-0005-0000-0000-0000693D0000}"/>
    <cellStyle name="Currency [0] 9238" xfId="15626" hidden="1" xr:uid="{00000000-0005-0000-0000-00002B3D0000}"/>
    <cellStyle name="Currency [0] 9239" xfId="15662" hidden="1" xr:uid="{00000000-0005-0000-0000-00004F3D0000}"/>
    <cellStyle name="Currency [0] 924" xfId="1050" hidden="1" xr:uid="{00000000-0005-0000-0000-00003B040000}"/>
    <cellStyle name="Currency [0] 9240" xfId="15642" hidden="1" xr:uid="{00000000-0005-0000-0000-00003B3D0000}"/>
    <cellStyle name="Currency [0] 9241" xfId="15658" hidden="1" xr:uid="{00000000-0005-0000-0000-00004B3D0000}"/>
    <cellStyle name="Currency [0] 9242" xfId="15660" hidden="1" xr:uid="{00000000-0005-0000-0000-00004D3D0000}"/>
    <cellStyle name="Currency [0] 9243" xfId="15691" hidden="1" xr:uid="{00000000-0005-0000-0000-00006C3D0000}"/>
    <cellStyle name="Currency [0] 9244" xfId="15485" hidden="1" xr:uid="{00000000-0005-0000-0000-00009E3C0000}"/>
    <cellStyle name="Currency [0] 9245" xfId="15683" hidden="1" xr:uid="{00000000-0005-0000-0000-0000643D0000}"/>
    <cellStyle name="Currency [0] 9246" xfId="15693" hidden="1" xr:uid="{00000000-0005-0000-0000-00006E3D0000}"/>
    <cellStyle name="Currency [0] 9247" xfId="15694" hidden="1" xr:uid="{00000000-0005-0000-0000-00006F3D0000}"/>
    <cellStyle name="Currency [0] 9248" xfId="15622" hidden="1" xr:uid="{00000000-0005-0000-0000-0000273D0000}"/>
    <cellStyle name="Currency [0] 9249" xfId="15673" hidden="1" xr:uid="{00000000-0005-0000-0000-00005A3D0000}"/>
    <cellStyle name="Currency [0] 925" xfId="1051" hidden="1" xr:uid="{00000000-0005-0000-0000-00003C040000}"/>
    <cellStyle name="Currency [0] 9250" xfId="15653" hidden="1" xr:uid="{00000000-0005-0000-0000-0000463D0000}"/>
    <cellStyle name="Currency [0] 9251" xfId="15665" hidden="1" xr:uid="{00000000-0005-0000-0000-0000523D0000}"/>
    <cellStyle name="Currency [0] 9252" xfId="15663" hidden="1" xr:uid="{00000000-0005-0000-0000-0000503D0000}"/>
    <cellStyle name="Currency [0] 9253" xfId="15696" hidden="1" xr:uid="{00000000-0005-0000-0000-0000713D0000}"/>
    <cellStyle name="Currency [0] 9254" xfId="15640" hidden="1" xr:uid="{00000000-0005-0000-0000-0000393D0000}"/>
    <cellStyle name="Currency [0] 9255" xfId="15690" hidden="1" xr:uid="{00000000-0005-0000-0000-00006B3D0000}"/>
    <cellStyle name="Currency [0] 9256" xfId="15700" hidden="1" xr:uid="{00000000-0005-0000-0000-0000753D0000}"/>
    <cellStyle name="Currency [0] 9257" xfId="15701" hidden="1" xr:uid="{00000000-0005-0000-0000-0000763D0000}"/>
    <cellStyle name="Currency [0] 9258" xfId="15666" hidden="1" xr:uid="{00000000-0005-0000-0000-0000533D0000}"/>
    <cellStyle name="Currency [0] 9259" xfId="15681" hidden="1" xr:uid="{00000000-0005-0000-0000-0000623D0000}"/>
    <cellStyle name="Currency [0] 926" xfId="1022" hidden="1" xr:uid="{00000000-0005-0000-0000-00001F040000}"/>
    <cellStyle name="Currency [0] 9260" xfId="15504" hidden="1" xr:uid="{00000000-0005-0000-0000-0000B13C0000}"/>
    <cellStyle name="Currency [0] 9261" xfId="15676" hidden="1" xr:uid="{00000000-0005-0000-0000-00005D3D0000}"/>
    <cellStyle name="Currency [0] 9262" xfId="15674" hidden="1" xr:uid="{00000000-0005-0000-0000-00005B3D0000}"/>
    <cellStyle name="Currency [0] 9263" xfId="15703" hidden="1" xr:uid="{00000000-0005-0000-0000-0000783D0000}"/>
    <cellStyle name="Currency [0] 9264" xfId="15619" hidden="1" xr:uid="{00000000-0005-0000-0000-0000243D0000}"/>
    <cellStyle name="Currency [0] 9265" xfId="15695" hidden="1" xr:uid="{00000000-0005-0000-0000-0000703D0000}"/>
    <cellStyle name="Currency [0] 9266" xfId="15705" hidden="1" xr:uid="{00000000-0005-0000-0000-00007A3D0000}"/>
    <cellStyle name="Currency [0] 9267" xfId="15706" hidden="1" xr:uid="{00000000-0005-0000-0000-00007B3D0000}"/>
    <cellStyle name="Currency [0] 9268" xfId="15677" hidden="1" xr:uid="{00000000-0005-0000-0000-00005E3D0000}"/>
    <cellStyle name="Currency [0] 9269" xfId="15689" hidden="1" xr:uid="{00000000-0005-0000-0000-00006A3D0000}"/>
    <cellStyle name="Currency [0] 927" xfId="1034" hidden="1" xr:uid="{00000000-0005-0000-0000-00002B040000}"/>
    <cellStyle name="Currency [0] 9270" xfId="15669" hidden="1" xr:uid="{00000000-0005-0000-0000-0000563D0000}"/>
    <cellStyle name="Currency [0] 9271" xfId="15684" hidden="1" xr:uid="{00000000-0005-0000-0000-0000653D0000}"/>
    <cellStyle name="Currency [0] 9272" xfId="15682" hidden="1" xr:uid="{00000000-0005-0000-0000-0000633D0000}"/>
    <cellStyle name="Currency [0] 9273" xfId="15708" hidden="1" xr:uid="{00000000-0005-0000-0000-00007D3D0000}"/>
    <cellStyle name="Currency [0] 9274" xfId="15621" hidden="1" xr:uid="{00000000-0005-0000-0000-0000263D0000}"/>
    <cellStyle name="Currency [0] 9275" xfId="15702" hidden="1" xr:uid="{00000000-0005-0000-0000-0000773D0000}"/>
    <cellStyle name="Currency [0] 9276" xfId="15709" hidden="1" xr:uid="{00000000-0005-0000-0000-00007E3D0000}"/>
    <cellStyle name="Currency [0] 9277" xfId="15710" hidden="1" xr:uid="{00000000-0005-0000-0000-00007F3D0000}"/>
    <cellStyle name="Currency [0] 9278" xfId="15650" hidden="1" xr:uid="{00000000-0005-0000-0000-0000433D0000}"/>
    <cellStyle name="Currency [0] 9279" xfId="15670" hidden="1" xr:uid="{00000000-0005-0000-0000-0000573D0000}"/>
    <cellStyle name="Currency [0] 928" xfId="1014" hidden="1" xr:uid="{00000000-0005-0000-0000-000017040000}"/>
    <cellStyle name="Currency [0] 9280" xfId="15704" hidden="1" xr:uid="{00000000-0005-0000-0000-0000793D0000}"/>
    <cellStyle name="Currency [0] 9281" xfId="15697" hidden="1" xr:uid="{00000000-0005-0000-0000-0000723D0000}"/>
    <cellStyle name="Currency [0] 9282" xfId="15707" hidden="1" xr:uid="{00000000-0005-0000-0000-00007C3D0000}"/>
    <cellStyle name="Currency [0] 9283" xfId="15711" hidden="1" xr:uid="{00000000-0005-0000-0000-0000803D0000}"/>
    <cellStyle name="Currency [0] 9284" xfId="15636" hidden="1" xr:uid="{00000000-0005-0000-0000-0000353D0000}"/>
    <cellStyle name="Currency [0] 9285" xfId="15668" hidden="1" xr:uid="{00000000-0005-0000-0000-0000553D0000}"/>
    <cellStyle name="Currency [0] 9286" xfId="15714" hidden="1" xr:uid="{00000000-0005-0000-0000-0000833D0000}"/>
    <cellStyle name="Currency [0] 9287" xfId="15715" hidden="1" xr:uid="{00000000-0005-0000-0000-0000843D0000}"/>
    <cellStyle name="Currency [0] 9288" xfId="15692" hidden="1" xr:uid="{00000000-0005-0000-0000-00006D3D0000}"/>
    <cellStyle name="Currency [0] 9289" xfId="15698" hidden="1" xr:uid="{00000000-0005-0000-0000-0000733D0000}"/>
    <cellStyle name="Currency [0] 929" xfId="1029" hidden="1" xr:uid="{00000000-0005-0000-0000-000026040000}"/>
    <cellStyle name="Currency [0] 9290" xfId="15712" hidden="1" xr:uid="{00000000-0005-0000-0000-0000813D0000}"/>
    <cellStyle name="Currency [0] 9291" xfId="15699" hidden="1" xr:uid="{00000000-0005-0000-0000-0000743D0000}"/>
    <cellStyle name="Currency [0] 9292" xfId="15716" hidden="1" xr:uid="{00000000-0005-0000-0000-0000853D0000}"/>
    <cellStyle name="Currency [0] 9293" xfId="15717" hidden="1" xr:uid="{00000000-0005-0000-0000-0000863D0000}"/>
    <cellStyle name="Currency [0] 9294" xfId="15713" hidden="1" xr:uid="{00000000-0005-0000-0000-0000823D0000}"/>
    <cellStyle name="Currency [0] 9295" xfId="15686" hidden="1" xr:uid="{00000000-0005-0000-0000-0000673D0000}"/>
    <cellStyle name="Currency [0] 9296" xfId="15718" hidden="1" xr:uid="{00000000-0005-0000-0000-0000873D0000}"/>
    <cellStyle name="Currency [0] 9297" xfId="15719" hidden="1" xr:uid="{00000000-0005-0000-0000-0000883D0000}"/>
    <cellStyle name="Currency [0] 9298" xfId="15478" hidden="1" xr:uid="{00000000-0005-0000-0000-0000973C0000}"/>
    <cellStyle name="Currency [0] 9299" xfId="15468" hidden="1" xr:uid="{00000000-0005-0000-0000-00008D3C0000}"/>
    <cellStyle name="Currency [0] 93" xfId="131" hidden="1" xr:uid="{00000000-0005-0000-0000-0000A4000000}"/>
    <cellStyle name="Currency [0] 930" xfId="1027" hidden="1" xr:uid="{00000000-0005-0000-0000-000024040000}"/>
    <cellStyle name="Currency [0] 9300" xfId="15721" hidden="1" xr:uid="{00000000-0005-0000-0000-00008A3D0000}"/>
    <cellStyle name="Currency [0] 9301" xfId="15725" hidden="1" xr:uid="{00000000-0005-0000-0000-00008E3D0000}"/>
    <cellStyle name="Currency [0] 9302" xfId="15726" hidden="1" xr:uid="{00000000-0005-0000-0000-00008F3D0000}"/>
    <cellStyle name="Currency [0] 9303" xfId="15475" hidden="1" xr:uid="{00000000-0005-0000-0000-0000943C0000}"/>
    <cellStyle name="Currency [0] 9304" xfId="15723" hidden="1" xr:uid="{00000000-0005-0000-0000-00008C3D0000}"/>
    <cellStyle name="Currency [0] 9305" xfId="15727" hidden="1" xr:uid="{00000000-0005-0000-0000-0000903D0000}"/>
    <cellStyle name="Currency [0] 9306" xfId="15728" hidden="1" xr:uid="{00000000-0005-0000-0000-0000913D0000}"/>
    <cellStyle name="Currency [0] 9307" xfId="15722" hidden="1" xr:uid="{00000000-0005-0000-0000-00008B3D0000}"/>
    <cellStyle name="Currency [0] 9308" xfId="15479" hidden="1" xr:uid="{00000000-0005-0000-0000-0000983C0000}"/>
    <cellStyle name="Currency [0] 9309" xfId="15734" hidden="1" xr:uid="{00000000-0005-0000-0000-0000973D0000}"/>
    <cellStyle name="Currency [0] 931" xfId="1053" hidden="1" xr:uid="{00000000-0005-0000-0000-00003E040000}"/>
    <cellStyle name="Currency [0] 9310" xfId="15738" hidden="1" xr:uid="{00000000-0005-0000-0000-00009B3D0000}"/>
    <cellStyle name="Currency [0] 9311" xfId="15744" hidden="1" xr:uid="{00000000-0005-0000-0000-0000A13D0000}"/>
    <cellStyle name="Currency [0] 9312" xfId="15747" hidden="1" xr:uid="{00000000-0005-0000-0000-0000A43D0000}"/>
    <cellStyle name="Currency [0] 9313" xfId="15733" hidden="1" xr:uid="{00000000-0005-0000-0000-0000963D0000}"/>
    <cellStyle name="Currency [0] 9314" xfId="15743" hidden="1" xr:uid="{00000000-0005-0000-0000-0000A03D0000}"/>
    <cellStyle name="Currency [0] 9315" xfId="15754" hidden="1" xr:uid="{00000000-0005-0000-0000-0000AB3D0000}"/>
    <cellStyle name="Currency [0] 9316" xfId="15755" hidden="1" xr:uid="{00000000-0005-0000-0000-0000AC3D0000}"/>
    <cellStyle name="Currency [0] 9317" xfId="15720" hidden="1" xr:uid="{00000000-0005-0000-0000-0000893D0000}"/>
    <cellStyle name="Currency [0] 9318" xfId="15480" hidden="1" xr:uid="{00000000-0005-0000-0000-0000993C0000}"/>
    <cellStyle name="Currency [0] 9319" xfId="15740" hidden="1" xr:uid="{00000000-0005-0000-0000-00009D3D0000}"/>
    <cellStyle name="Currency [0] 932" xfId="966" hidden="1" xr:uid="{00000000-0005-0000-0000-0000E7030000}"/>
    <cellStyle name="Currency [0] 9320" xfId="15486" hidden="1" xr:uid="{00000000-0005-0000-0000-00009F3C0000}"/>
    <cellStyle name="Currency [0] 9321" xfId="15735" hidden="1" xr:uid="{00000000-0005-0000-0000-0000983D0000}"/>
    <cellStyle name="Currency [0] 9322" xfId="15756" hidden="1" xr:uid="{00000000-0005-0000-0000-0000AD3D0000}"/>
    <cellStyle name="Currency [0] 9323" xfId="15741" hidden="1" xr:uid="{00000000-0005-0000-0000-00009E3D0000}"/>
    <cellStyle name="Currency [0] 9324" xfId="15745" hidden="1" xr:uid="{00000000-0005-0000-0000-0000A23D0000}"/>
    <cellStyle name="Currency [0] 9325" xfId="15761" hidden="1" xr:uid="{00000000-0005-0000-0000-0000B23D0000}"/>
    <cellStyle name="Currency [0] 9326" xfId="15762" hidden="1" xr:uid="{00000000-0005-0000-0000-0000B33D0000}"/>
    <cellStyle name="Currency [0] 9327" xfId="15742" hidden="1" xr:uid="{00000000-0005-0000-0000-00009F3D0000}"/>
    <cellStyle name="Currency [0] 9328" xfId="15749" hidden="1" xr:uid="{00000000-0005-0000-0000-0000A63D0000}"/>
    <cellStyle name="Currency [0] 9329" xfId="15753" hidden="1" xr:uid="{00000000-0005-0000-0000-0000AA3D0000}"/>
    <cellStyle name="Currency [0] 933" xfId="1047" hidden="1" xr:uid="{00000000-0005-0000-0000-000038040000}"/>
    <cellStyle name="Currency [0] 9330" xfId="15748" hidden="1" xr:uid="{00000000-0005-0000-0000-0000A53D0000}"/>
    <cellStyle name="Currency [0] 9331" xfId="15771" hidden="1" xr:uid="{00000000-0005-0000-0000-0000BC3D0000}"/>
    <cellStyle name="Currency [0] 9332" xfId="15777" hidden="1" xr:uid="{00000000-0005-0000-0000-0000C23D0000}"/>
    <cellStyle name="Currency [0] 9333" xfId="15739" hidden="1" xr:uid="{00000000-0005-0000-0000-00009C3D0000}"/>
    <cellStyle name="Currency [0] 9334" xfId="15769" hidden="1" xr:uid="{00000000-0005-0000-0000-0000BA3D0000}"/>
    <cellStyle name="Currency [0] 9335" xfId="15781" hidden="1" xr:uid="{00000000-0005-0000-0000-0000C63D0000}"/>
    <cellStyle name="Currency [0] 9336" xfId="15782" hidden="1" xr:uid="{00000000-0005-0000-0000-0000C73D0000}"/>
    <cellStyle name="Currency [0] 9337" xfId="15730" hidden="1" xr:uid="{00000000-0005-0000-0000-0000933D0000}"/>
    <cellStyle name="Currency [0] 9338" xfId="15737" hidden="1" xr:uid="{00000000-0005-0000-0000-00009A3D0000}"/>
    <cellStyle name="Currency [0] 9339" xfId="15766" hidden="1" xr:uid="{00000000-0005-0000-0000-0000B73D0000}"/>
    <cellStyle name="Currency [0] 934" xfId="1054" hidden="1" xr:uid="{00000000-0005-0000-0000-00003F040000}"/>
    <cellStyle name="Currency [0] 9340" xfId="15751" hidden="1" xr:uid="{00000000-0005-0000-0000-0000A83D0000}"/>
    <cellStyle name="Currency [0] 9341" xfId="15724" hidden="1" xr:uid="{00000000-0005-0000-0000-00008D3D0000}"/>
    <cellStyle name="Currency [0] 9342" xfId="15788" hidden="1" xr:uid="{00000000-0005-0000-0000-0000CD3D0000}"/>
    <cellStyle name="Currency [0] 9343" xfId="15767" hidden="1" xr:uid="{00000000-0005-0000-0000-0000B83D0000}"/>
    <cellStyle name="Currency [0] 9344" xfId="15774" hidden="1" xr:uid="{00000000-0005-0000-0000-0000BF3D0000}"/>
    <cellStyle name="Currency [0] 9345" xfId="15789" hidden="1" xr:uid="{00000000-0005-0000-0000-0000CE3D0000}"/>
    <cellStyle name="Currency [0] 9346" xfId="15790" hidden="1" xr:uid="{00000000-0005-0000-0000-0000CF3D0000}"/>
    <cellStyle name="Currency [0] 9347" xfId="15765" hidden="1" xr:uid="{00000000-0005-0000-0000-0000B63D0000}"/>
    <cellStyle name="Currency [0] 9348" xfId="15764" hidden="1" xr:uid="{00000000-0005-0000-0000-0000B53D0000}"/>
    <cellStyle name="Currency [0] 9349" xfId="15759" hidden="1" xr:uid="{00000000-0005-0000-0000-0000B03D0000}"/>
    <cellStyle name="Currency [0] 935" xfId="1055" hidden="1" xr:uid="{00000000-0005-0000-0000-000040040000}"/>
    <cellStyle name="Currency [0] 9350" xfId="15757" hidden="1" xr:uid="{00000000-0005-0000-0000-0000AE3D0000}"/>
    <cellStyle name="Currency [0] 9351" xfId="15758" hidden="1" xr:uid="{00000000-0005-0000-0000-0000AF3D0000}"/>
    <cellStyle name="Currency [0] 9352" xfId="15795" hidden="1" xr:uid="{00000000-0005-0000-0000-0000D43D0000}"/>
    <cellStyle name="Currency [0] 9353" xfId="15481" hidden="1" xr:uid="{00000000-0005-0000-0000-00009A3C0000}"/>
    <cellStyle name="Currency [0] 9354" xfId="15785" hidden="1" xr:uid="{00000000-0005-0000-0000-0000CA3D0000}"/>
    <cellStyle name="Currency [0] 9355" xfId="15797" hidden="1" xr:uid="{00000000-0005-0000-0000-0000D63D0000}"/>
    <cellStyle name="Currency [0] 9356" xfId="15798" hidden="1" xr:uid="{00000000-0005-0000-0000-0000D73D0000}"/>
    <cellStyle name="Currency [0] 9357" xfId="15736" hidden="1" xr:uid="{00000000-0005-0000-0000-0000993D0000}"/>
    <cellStyle name="Currency [0] 9358" xfId="15772" hidden="1" xr:uid="{00000000-0005-0000-0000-0000BD3D0000}"/>
    <cellStyle name="Currency [0] 9359" xfId="15752" hidden="1" xr:uid="{00000000-0005-0000-0000-0000A93D0000}"/>
    <cellStyle name="Currency [0] 936" xfId="995" hidden="1" xr:uid="{00000000-0005-0000-0000-000004040000}"/>
    <cellStyle name="Currency [0] 9360" xfId="15768" hidden="1" xr:uid="{00000000-0005-0000-0000-0000B93D0000}"/>
    <cellStyle name="Currency [0] 9361" xfId="15770" hidden="1" xr:uid="{00000000-0005-0000-0000-0000BB3D0000}"/>
    <cellStyle name="Currency [0] 9362" xfId="15801" hidden="1" xr:uid="{00000000-0005-0000-0000-0000DA3D0000}"/>
    <cellStyle name="Currency [0] 9363" xfId="15474" hidden="1" xr:uid="{00000000-0005-0000-0000-0000933C0000}"/>
    <cellStyle name="Currency [0] 9364" xfId="15793" hidden="1" xr:uid="{00000000-0005-0000-0000-0000D23D0000}"/>
    <cellStyle name="Currency [0] 9365" xfId="15803" hidden="1" xr:uid="{00000000-0005-0000-0000-0000DC3D0000}"/>
    <cellStyle name="Currency [0] 9366" xfId="15804" hidden="1" xr:uid="{00000000-0005-0000-0000-0000DD3D0000}"/>
    <cellStyle name="Currency [0] 9367" xfId="15732" hidden="1" xr:uid="{00000000-0005-0000-0000-0000953D0000}"/>
    <cellStyle name="Currency [0] 9368" xfId="15783" hidden="1" xr:uid="{00000000-0005-0000-0000-0000C83D0000}"/>
    <cellStyle name="Currency [0] 9369" xfId="15763" hidden="1" xr:uid="{00000000-0005-0000-0000-0000B43D0000}"/>
    <cellStyle name="Currency [0] 937" xfId="1015" hidden="1" xr:uid="{00000000-0005-0000-0000-000018040000}"/>
    <cellStyle name="Currency [0] 9370" xfId="15775" hidden="1" xr:uid="{00000000-0005-0000-0000-0000C03D0000}"/>
    <cellStyle name="Currency [0] 9371" xfId="15773" hidden="1" xr:uid="{00000000-0005-0000-0000-0000BE3D0000}"/>
    <cellStyle name="Currency [0] 9372" xfId="15806" hidden="1" xr:uid="{00000000-0005-0000-0000-0000DF3D0000}"/>
    <cellStyle name="Currency [0] 9373" xfId="15750" hidden="1" xr:uid="{00000000-0005-0000-0000-0000A73D0000}"/>
    <cellStyle name="Currency [0] 9374" xfId="15800" hidden="1" xr:uid="{00000000-0005-0000-0000-0000D93D0000}"/>
    <cellStyle name="Currency [0] 9375" xfId="15810" hidden="1" xr:uid="{00000000-0005-0000-0000-0000E33D0000}"/>
    <cellStyle name="Currency [0] 9376" xfId="15811" hidden="1" xr:uid="{00000000-0005-0000-0000-0000E43D0000}"/>
    <cellStyle name="Currency [0] 9377" xfId="15776" hidden="1" xr:uid="{00000000-0005-0000-0000-0000C13D0000}"/>
    <cellStyle name="Currency [0] 9378" xfId="15791" hidden="1" xr:uid="{00000000-0005-0000-0000-0000D03D0000}"/>
    <cellStyle name="Currency [0] 9379" xfId="15464" hidden="1" xr:uid="{00000000-0005-0000-0000-0000893C0000}"/>
    <cellStyle name="Currency [0] 938" xfId="1049" hidden="1" xr:uid="{00000000-0005-0000-0000-00003A040000}"/>
    <cellStyle name="Currency [0] 9380" xfId="15786" hidden="1" xr:uid="{00000000-0005-0000-0000-0000CB3D0000}"/>
    <cellStyle name="Currency [0] 9381" xfId="15784" hidden="1" xr:uid="{00000000-0005-0000-0000-0000C93D0000}"/>
    <cellStyle name="Currency [0] 9382" xfId="15813" hidden="1" xr:uid="{00000000-0005-0000-0000-0000E63D0000}"/>
    <cellStyle name="Currency [0] 9383" xfId="15729" hidden="1" xr:uid="{00000000-0005-0000-0000-0000923D0000}"/>
    <cellStyle name="Currency [0] 9384" xfId="15805" hidden="1" xr:uid="{00000000-0005-0000-0000-0000DE3D0000}"/>
    <cellStyle name="Currency [0] 9385" xfId="15815" hidden="1" xr:uid="{00000000-0005-0000-0000-0000E83D0000}"/>
    <cellStyle name="Currency [0] 9386" xfId="15816" hidden="1" xr:uid="{00000000-0005-0000-0000-0000E93D0000}"/>
    <cellStyle name="Currency [0] 9387" xfId="15787" hidden="1" xr:uid="{00000000-0005-0000-0000-0000CC3D0000}"/>
    <cellStyle name="Currency [0] 9388" xfId="15799" hidden="1" xr:uid="{00000000-0005-0000-0000-0000D83D0000}"/>
    <cellStyle name="Currency [0] 9389" xfId="15779" hidden="1" xr:uid="{00000000-0005-0000-0000-0000C43D0000}"/>
    <cellStyle name="Currency [0] 939" xfId="1042" hidden="1" xr:uid="{00000000-0005-0000-0000-000033040000}"/>
    <cellStyle name="Currency [0] 9390" xfId="15794" hidden="1" xr:uid="{00000000-0005-0000-0000-0000D33D0000}"/>
    <cellStyle name="Currency [0] 9391" xfId="15792" hidden="1" xr:uid="{00000000-0005-0000-0000-0000D13D0000}"/>
    <cellStyle name="Currency [0] 9392" xfId="15818" hidden="1" xr:uid="{00000000-0005-0000-0000-0000EB3D0000}"/>
    <cellStyle name="Currency [0] 9393" xfId="15731" hidden="1" xr:uid="{00000000-0005-0000-0000-0000943D0000}"/>
    <cellStyle name="Currency [0] 9394" xfId="15812" hidden="1" xr:uid="{00000000-0005-0000-0000-0000E53D0000}"/>
    <cellStyle name="Currency [0] 9395" xfId="15819" hidden="1" xr:uid="{00000000-0005-0000-0000-0000EC3D0000}"/>
    <cellStyle name="Currency [0] 9396" xfId="15820" hidden="1" xr:uid="{00000000-0005-0000-0000-0000ED3D0000}"/>
    <cellStyle name="Currency [0] 9397" xfId="15760" hidden="1" xr:uid="{00000000-0005-0000-0000-0000B13D0000}"/>
    <cellStyle name="Currency [0] 9398" xfId="15780" hidden="1" xr:uid="{00000000-0005-0000-0000-0000C53D0000}"/>
    <cellStyle name="Currency [0] 9399" xfId="15814" hidden="1" xr:uid="{00000000-0005-0000-0000-0000E73D0000}"/>
    <cellStyle name="Currency [0] 94" xfId="144" hidden="1" xr:uid="{00000000-0005-0000-0000-0000B1000000}"/>
    <cellStyle name="Currency [0] 940" xfId="1052" hidden="1" xr:uid="{00000000-0005-0000-0000-00003D040000}"/>
    <cellStyle name="Currency [0] 9400" xfId="15807" hidden="1" xr:uid="{00000000-0005-0000-0000-0000E03D0000}"/>
    <cellStyle name="Currency [0] 9401" xfId="15817" hidden="1" xr:uid="{00000000-0005-0000-0000-0000EA3D0000}"/>
    <cellStyle name="Currency [0] 9402" xfId="15821" hidden="1" xr:uid="{00000000-0005-0000-0000-0000EE3D0000}"/>
    <cellStyle name="Currency [0] 9403" xfId="15746" hidden="1" xr:uid="{00000000-0005-0000-0000-0000A33D0000}"/>
    <cellStyle name="Currency [0] 9404" xfId="15778" hidden="1" xr:uid="{00000000-0005-0000-0000-0000C33D0000}"/>
    <cellStyle name="Currency [0] 9405" xfId="15824" hidden="1" xr:uid="{00000000-0005-0000-0000-0000F13D0000}"/>
    <cellStyle name="Currency [0] 9406" xfId="15825" hidden="1" xr:uid="{00000000-0005-0000-0000-0000F23D0000}"/>
    <cellStyle name="Currency [0] 9407" xfId="15802" hidden="1" xr:uid="{00000000-0005-0000-0000-0000DB3D0000}"/>
    <cellStyle name="Currency [0] 9408" xfId="15808" hidden="1" xr:uid="{00000000-0005-0000-0000-0000E13D0000}"/>
    <cellStyle name="Currency [0] 9409" xfId="15822" hidden="1" xr:uid="{00000000-0005-0000-0000-0000EF3D0000}"/>
    <cellStyle name="Currency [0] 941" xfId="1056" hidden="1" xr:uid="{00000000-0005-0000-0000-000041040000}"/>
    <cellStyle name="Currency [0] 9410" xfId="15809" hidden="1" xr:uid="{00000000-0005-0000-0000-0000E23D0000}"/>
    <cellStyle name="Currency [0] 9411" xfId="15826" hidden="1" xr:uid="{00000000-0005-0000-0000-0000F33D0000}"/>
    <cellStyle name="Currency [0] 9412" xfId="15827" hidden="1" xr:uid="{00000000-0005-0000-0000-0000F43D0000}"/>
    <cellStyle name="Currency [0] 9413" xfId="15823" hidden="1" xr:uid="{00000000-0005-0000-0000-0000F03D0000}"/>
    <cellStyle name="Currency [0] 9414" xfId="15796" hidden="1" xr:uid="{00000000-0005-0000-0000-0000D53D0000}"/>
    <cellStyle name="Currency [0] 9415" xfId="15828" hidden="1" xr:uid="{00000000-0005-0000-0000-0000F53D0000}"/>
    <cellStyle name="Currency [0] 9416" xfId="15829" hidden="1" xr:uid="{00000000-0005-0000-0000-0000F63D0000}"/>
    <cellStyle name="Currency [0] 9417" xfId="15506" hidden="1" xr:uid="{00000000-0005-0000-0000-0000B33C0000}"/>
    <cellStyle name="Currency [0] 9418" xfId="15482" hidden="1" xr:uid="{00000000-0005-0000-0000-00009B3C0000}"/>
    <cellStyle name="Currency [0] 9419" xfId="15831" hidden="1" xr:uid="{00000000-0005-0000-0000-0000F83D0000}"/>
    <cellStyle name="Currency [0] 942" xfId="981" hidden="1" xr:uid="{00000000-0005-0000-0000-0000F6030000}"/>
    <cellStyle name="Currency [0] 9420" xfId="15835" hidden="1" xr:uid="{00000000-0005-0000-0000-0000FC3D0000}"/>
    <cellStyle name="Currency [0] 9421" xfId="15836" hidden="1" xr:uid="{00000000-0005-0000-0000-0000FD3D0000}"/>
    <cellStyle name="Currency [0] 9422" xfId="15477" hidden="1" xr:uid="{00000000-0005-0000-0000-0000963C0000}"/>
    <cellStyle name="Currency [0] 9423" xfId="15833" hidden="1" xr:uid="{00000000-0005-0000-0000-0000FA3D0000}"/>
    <cellStyle name="Currency [0] 9424" xfId="15837" hidden="1" xr:uid="{00000000-0005-0000-0000-0000FE3D0000}"/>
    <cellStyle name="Currency [0] 9425" xfId="15838" hidden="1" xr:uid="{00000000-0005-0000-0000-0000FF3D0000}"/>
    <cellStyle name="Currency [0] 9426" xfId="15832" hidden="1" xr:uid="{00000000-0005-0000-0000-0000F93D0000}"/>
    <cellStyle name="Currency [0] 9427" xfId="15494" hidden="1" xr:uid="{00000000-0005-0000-0000-0000A73C0000}"/>
    <cellStyle name="Currency [0] 9428" xfId="15844" hidden="1" xr:uid="{00000000-0005-0000-0000-0000053E0000}"/>
    <cellStyle name="Currency [0] 9429" xfId="15848" hidden="1" xr:uid="{00000000-0005-0000-0000-0000093E0000}"/>
    <cellStyle name="Currency [0] 943" xfId="1013" hidden="1" xr:uid="{00000000-0005-0000-0000-000016040000}"/>
    <cellStyle name="Currency [0] 9430" xfId="15854" hidden="1" xr:uid="{00000000-0005-0000-0000-00000F3E0000}"/>
    <cellStyle name="Currency [0] 9431" xfId="15857" hidden="1" xr:uid="{00000000-0005-0000-0000-0000123E0000}"/>
    <cellStyle name="Currency [0] 9432" xfId="15843" hidden="1" xr:uid="{00000000-0005-0000-0000-0000043E0000}"/>
    <cellStyle name="Currency [0] 9433" xfId="15853" hidden="1" xr:uid="{00000000-0005-0000-0000-00000E3E0000}"/>
    <cellStyle name="Currency [0] 9434" xfId="15864" hidden="1" xr:uid="{00000000-0005-0000-0000-0000193E0000}"/>
    <cellStyle name="Currency [0] 9435" xfId="15865" hidden="1" xr:uid="{00000000-0005-0000-0000-00001A3E0000}"/>
    <cellStyle name="Currency [0] 9436" xfId="15830" hidden="1" xr:uid="{00000000-0005-0000-0000-0000F73D0000}"/>
    <cellStyle name="Currency [0] 9437" xfId="15476" hidden="1" xr:uid="{00000000-0005-0000-0000-0000953C0000}"/>
    <cellStyle name="Currency [0] 9438" xfId="15850" hidden="1" xr:uid="{00000000-0005-0000-0000-00000B3E0000}"/>
    <cellStyle name="Currency [0] 9439" xfId="15466" hidden="1" xr:uid="{00000000-0005-0000-0000-00008B3C0000}"/>
    <cellStyle name="Currency [0] 944" xfId="1059" hidden="1" xr:uid="{00000000-0005-0000-0000-000044040000}"/>
    <cellStyle name="Currency [0] 9440" xfId="15845" hidden="1" xr:uid="{00000000-0005-0000-0000-0000063E0000}"/>
    <cellStyle name="Currency [0] 9441" xfId="15866" hidden="1" xr:uid="{00000000-0005-0000-0000-00001B3E0000}"/>
    <cellStyle name="Currency [0] 9442" xfId="15851" hidden="1" xr:uid="{00000000-0005-0000-0000-00000C3E0000}"/>
    <cellStyle name="Currency [0] 9443" xfId="15855" hidden="1" xr:uid="{00000000-0005-0000-0000-0000103E0000}"/>
    <cellStyle name="Currency [0] 9444" xfId="15871" hidden="1" xr:uid="{00000000-0005-0000-0000-0000203E0000}"/>
    <cellStyle name="Currency [0] 9445" xfId="15872" hidden="1" xr:uid="{00000000-0005-0000-0000-0000213E0000}"/>
    <cellStyle name="Currency [0] 9446" xfId="15852" hidden="1" xr:uid="{00000000-0005-0000-0000-00000D3E0000}"/>
    <cellStyle name="Currency [0] 9447" xfId="15859" hidden="1" xr:uid="{00000000-0005-0000-0000-0000143E0000}"/>
    <cellStyle name="Currency [0] 9448" xfId="15863" hidden="1" xr:uid="{00000000-0005-0000-0000-0000183E0000}"/>
    <cellStyle name="Currency [0] 9449" xfId="15858" hidden="1" xr:uid="{00000000-0005-0000-0000-0000133E0000}"/>
    <cellStyle name="Currency [0] 945" xfId="1060" hidden="1" xr:uid="{00000000-0005-0000-0000-000045040000}"/>
    <cellStyle name="Currency [0] 9450" xfId="15881" hidden="1" xr:uid="{00000000-0005-0000-0000-00002A3E0000}"/>
    <cellStyle name="Currency [0] 9451" xfId="15887" hidden="1" xr:uid="{00000000-0005-0000-0000-0000303E0000}"/>
    <cellStyle name="Currency [0] 9452" xfId="15849" hidden="1" xr:uid="{00000000-0005-0000-0000-00000A3E0000}"/>
    <cellStyle name="Currency [0] 9453" xfId="15879" hidden="1" xr:uid="{00000000-0005-0000-0000-0000283E0000}"/>
    <cellStyle name="Currency [0] 9454" xfId="15891" hidden="1" xr:uid="{00000000-0005-0000-0000-0000343E0000}"/>
    <cellStyle name="Currency [0] 9455" xfId="15892" hidden="1" xr:uid="{00000000-0005-0000-0000-0000353E0000}"/>
    <cellStyle name="Currency [0] 9456" xfId="15840" hidden="1" xr:uid="{00000000-0005-0000-0000-0000013E0000}"/>
    <cellStyle name="Currency [0] 9457" xfId="15847" hidden="1" xr:uid="{00000000-0005-0000-0000-0000083E0000}"/>
    <cellStyle name="Currency [0] 9458" xfId="15876" hidden="1" xr:uid="{00000000-0005-0000-0000-0000253E0000}"/>
    <cellStyle name="Currency [0] 9459" xfId="15861" hidden="1" xr:uid="{00000000-0005-0000-0000-0000163E0000}"/>
    <cellStyle name="Currency [0] 946" xfId="1037" hidden="1" xr:uid="{00000000-0005-0000-0000-00002E040000}"/>
    <cellStyle name="Currency [0] 9460" xfId="15834" hidden="1" xr:uid="{00000000-0005-0000-0000-0000FB3D0000}"/>
    <cellStyle name="Currency [0] 9461" xfId="15898" hidden="1" xr:uid="{00000000-0005-0000-0000-00003B3E0000}"/>
    <cellStyle name="Currency [0] 9462" xfId="15877" hidden="1" xr:uid="{00000000-0005-0000-0000-0000263E0000}"/>
    <cellStyle name="Currency [0] 9463" xfId="15884" hidden="1" xr:uid="{00000000-0005-0000-0000-00002D3E0000}"/>
    <cellStyle name="Currency [0] 9464" xfId="15899" hidden="1" xr:uid="{00000000-0005-0000-0000-00003C3E0000}"/>
    <cellStyle name="Currency [0] 9465" xfId="15900" hidden="1" xr:uid="{00000000-0005-0000-0000-00003D3E0000}"/>
    <cellStyle name="Currency [0] 9466" xfId="15875" hidden="1" xr:uid="{00000000-0005-0000-0000-0000243E0000}"/>
    <cellStyle name="Currency [0] 9467" xfId="15874" hidden="1" xr:uid="{00000000-0005-0000-0000-0000233E0000}"/>
    <cellStyle name="Currency [0] 9468" xfId="15869" hidden="1" xr:uid="{00000000-0005-0000-0000-00001E3E0000}"/>
    <cellStyle name="Currency [0] 9469" xfId="15867" hidden="1" xr:uid="{00000000-0005-0000-0000-00001C3E0000}"/>
    <cellStyle name="Currency [0] 947" xfId="1043" hidden="1" xr:uid="{00000000-0005-0000-0000-000034040000}"/>
    <cellStyle name="Currency [0] 9470" xfId="15868" hidden="1" xr:uid="{00000000-0005-0000-0000-00001D3E0000}"/>
    <cellStyle name="Currency [0] 9471" xfId="15905" hidden="1" xr:uid="{00000000-0005-0000-0000-0000423E0000}"/>
    <cellStyle name="Currency [0] 9472" xfId="15484" hidden="1" xr:uid="{00000000-0005-0000-0000-00009D3C0000}"/>
    <cellStyle name="Currency [0] 9473" xfId="15895" hidden="1" xr:uid="{00000000-0005-0000-0000-0000383E0000}"/>
    <cellStyle name="Currency [0] 9474" xfId="15907" hidden="1" xr:uid="{00000000-0005-0000-0000-0000443E0000}"/>
    <cellStyle name="Currency [0] 9475" xfId="15908" hidden="1" xr:uid="{00000000-0005-0000-0000-0000453E0000}"/>
    <cellStyle name="Currency [0] 9476" xfId="15846" hidden="1" xr:uid="{00000000-0005-0000-0000-0000073E0000}"/>
    <cellStyle name="Currency [0] 9477" xfId="15882" hidden="1" xr:uid="{00000000-0005-0000-0000-00002B3E0000}"/>
    <cellStyle name="Currency [0] 9478" xfId="15862" hidden="1" xr:uid="{00000000-0005-0000-0000-0000173E0000}"/>
    <cellStyle name="Currency [0] 9479" xfId="15878" hidden="1" xr:uid="{00000000-0005-0000-0000-0000273E0000}"/>
    <cellStyle name="Currency [0] 948" xfId="1057" hidden="1" xr:uid="{00000000-0005-0000-0000-000042040000}"/>
    <cellStyle name="Currency [0] 9480" xfId="15880" hidden="1" xr:uid="{00000000-0005-0000-0000-0000293E0000}"/>
    <cellStyle name="Currency [0] 9481" xfId="15911" hidden="1" xr:uid="{00000000-0005-0000-0000-0000483E0000}"/>
    <cellStyle name="Currency [0] 9482" xfId="15487" hidden="1" xr:uid="{00000000-0005-0000-0000-0000A03C0000}"/>
    <cellStyle name="Currency [0] 9483" xfId="15903" hidden="1" xr:uid="{00000000-0005-0000-0000-0000403E0000}"/>
    <cellStyle name="Currency [0] 9484" xfId="15913" hidden="1" xr:uid="{00000000-0005-0000-0000-00004A3E0000}"/>
    <cellStyle name="Currency [0] 9485" xfId="15914" hidden="1" xr:uid="{00000000-0005-0000-0000-00004B3E0000}"/>
    <cellStyle name="Currency [0] 9486" xfId="15842" hidden="1" xr:uid="{00000000-0005-0000-0000-0000033E0000}"/>
    <cellStyle name="Currency [0] 9487" xfId="15893" hidden="1" xr:uid="{00000000-0005-0000-0000-0000363E0000}"/>
    <cellStyle name="Currency [0] 9488" xfId="15873" hidden="1" xr:uid="{00000000-0005-0000-0000-0000223E0000}"/>
    <cellStyle name="Currency [0] 9489" xfId="15885" hidden="1" xr:uid="{00000000-0005-0000-0000-00002E3E0000}"/>
    <cellStyle name="Currency [0] 949" xfId="1044" hidden="1" xr:uid="{00000000-0005-0000-0000-000035040000}"/>
    <cellStyle name="Currency [0] 9490" xfId="15883" hidden="1" xr:uid="{00000000-0005-0000-0000-00002C3E0000}"/>
    <cellStyle name="Currency [0] 9491" xfId="15916" hidden="1" xr:uid="{00000000-0005-0000-0000-00004D3E0000}"/>
    <cellStyle name="Currency [0] 9492" xfId="15860" hidden="1" xr:uid="{00000000-0005-0000-0000-0000153E0000}"/>
    <cellStyle name="Currency [0] 9493" xfId="15910" hidden="1" xr:uid="{00000000-0005-0000-0000-0000473E0000}"/>
    <cellStyle name="Currency [0] 9494" xfId="15920" hidden="1" xr:uid="{00000000-0005-0000-0000-0000513E0000}"/>
    <cellStyle name="Currency [0] 9495" xfId="15921" hidden="1" xr:uid="{00000000-0005-0000-0000-0000523E0000}"/>
    <cellStyle name="Currency [0] 9496" xfId="15886" hidden="1" xr:uid="{00000000-0005-0000-0000-00002F3E0000}"/>
    <cellStyle name="Currency [0] 9497" xfId="15901" hidden="1" xr:uid="{00000000-0005-0000-0000-00003E3E0000}"/>
    <cellStyle name="Currency [0] 9498" xfId="15467" hidden="1" xr:uid="{00000000-0005-0000-0000-00008C3C0000}"/>
    <cellStyle name="Currency [0] 9499" xfId="15896" hidden="1" xr:uid="{00000000-0005-0000-0000-0000393E0000}"/>
    <cellStyle name="Currency [0] 95" xfId="142" hidden="1" xr:uid="{00000000-0005-0000-0000-0000AF000000}"/>
    <cellStyle name="Currency [0] 950" xfId="1061" hidden="1" xr:uid="{00000000-0005-0000-0000-000046040000}"/>
    <cellStyle name="Currency [0] 9500" xfId="15894" hidden="1" xr:uid="{00000000-0005-0000-0000-0000373E0000}"/>
    <cellStyle name="Currency [0] 9501" xfId="15923" hidden="1" xr:uid="{00000000-0005-0000-0000-0000543E0000}"/>
    <cellStyle name="Currency [0] 9502" xfId="15839" hidden="1" xr:uid="{00000000-0005-0000-0000-0000003E0000}"/>
    <cellStyle name="Currency [0] 9503" xfId="15915" hidden="1" xr:uid="{00000000-0005-0000-0000-00004C3E0000}"/>
    <cellStyle name="Currency [0] 9504" xfId="15925" hidden="1" xr:uid="{00000000-0005-0000-0000-0000563E0000}"/>
    <cellStyle name="Currency [0] 9505" xfId="15926" hidden="1" xr:uid="{00000000-0005-0000-0000-0000573E0000}"/>
    <cellStyle name="Currency [0] 9506" xfId="15897" hidden="1" xr:uid="{00000000-0005-0000-0000-00003A3E0000}"/>
    <cellStyle name="Currency [0] 9507" xfId="15909" hidden="1" xr:uid="{00000000-0005-0000-0000-0000463E0000}"/>
    <cellStyle name="Currency [0] 9508" xfId="15889" hidden="1" xr:uid="{00000000-0005-0000-0000-0000323E0000}"/>
    <cellStyle name="Currency [0] 9509" xfId="15904" hidden="1" xr:uid="{00000000-0005-0000-0000-0000413E0000}"/>
    <cellStyle name="Currency [0] 951" xfId="1062" hidden="1" xr:uid="{00000000-0005-0000-0000-000047040000}"/>
    <cellStyle name="Currency [0] 9510" xfId="15902" hidden="1" xr:uid="{00000000-0005-0000-0000-00003F3E0000}"/>
    <cellStyle name="Currency [0] 9511" xfId="15928" hidden="1" xr:uid="{00000000-0005-0000-0000-0000593E0000}"/>
    <cellStyle name="Currency [0] 9512" xfId="15841" hidden="1" xr:uid="{00000000-0005-0000-0000-0000023E0000}"/>
    <cellStyle name="Currency [0] 9513" xfId="15922" hidden="1" xr:uid="{00000000-0005-0000-0000-0000533E0000}"/>
    <cellStyle name="Currency [0] 9514" xfId="15929" hidden="1" xr:uid="{00000000-0005-0000-0000-00005A3E0000}"/>
    <cellStyle name="Currency [0] 9515" xfId="15930" hidden="1" xr:uid="{00000000-0005-0000-0000-00005B3E0000}"/>
    <cellStyle name="Currency [0] 9516" xfId="15870" hidden="1" xr:uid="{00000000-0005-0000-0000-00001F3E0000}"/>
    <cellStyle name="Currency [0] 9517" xfId="15890" hidden="1" xr:uid="{00000000-0005-0000-0000-0000333E0000}"/>
    <cellStyle name="Currency [0] 9518" xfId="15924" hidden="1" xr:uid="{00000000-0005-0000-0000-0000553E0000}"/>
    <cellStyle name="Currency [0] 9519" xfId="15917" hidden="1" xr:uid="{00000000-0005-0000-0000-00004E3E0000}"/>
    <cellStyle name="Currency [0] 952" xfId="1058" hidden="1" xr:uid="{00000000-0005-0000-0000-000043040000}"/>
    <cellStyle name="Currency [0] 9520" xfId="15927" hidden="1" xr:uid="{00000000-0005-0000-0000-0000583E0000}"/>
    <cellStyle name="Currency [0] 9521" xfId="15931" hidden="1" xr:uid="{00000000-0005-0000-0000-00005C3E0000}"/>
    <cellStyle name="Currency [0] 9522" xfId="15856" hidden="1" xr:uid="{00000000-0005-0000-0000-0000113E0000}"/>
    <cellStyle name="Currency [0] 9523" xfId="15888" hidden="1" xr:uid="{00000000-0005-0000-0000-0000313E0000}"/>
    <cellStyle name="Currency [0] 9524" xfId="15934" hidden="1" xr:uid="{00000000-0005-0000-0000-00005F3E0000}"/>
    <cellStyle name="Currency [0] 9525" xfId="15935" hidden="1" xr:uid="{00000000-0005-0000-0000-0000603E0000}"/>
    <cellStyle name="Currency [0] 9526" xfId="15912" hidden="1" xr:uid="{00000000-0005-0000-0000-0000493E0000}"/>
    <cellStyle name="Currency [0] 9527" xfId="15918" hidden="1" xr:uid="{00000000-0005-0000-0000-00004F3E0000}"/>
    <cellStyle name="Currency [0] 9528" xfId="15932" hidden="1" xr:uid="{00000000-0005-0000-0000-00005D3E0000}"/>
    <cellStyle name="Currency [0] 9529" xfId="15919" hidden="1" xr:uid="{00000000-0005-0000-0000-0000503E0000}"/>
    <cellStyle name="Currency [0] 953" xfId="1031" hidden="1" xr:uid="{00000000-0005-0000-0000-000028040000}"/>
    <cellStyle name="Currency [0] 9530" xfId="15936" hidden="1" xr:uid="{00000000-0005-0000-0000-0000613E0000}"/>
    <cellStyle name="Currency [0] 9531" xfId="15937" hidden="1" xr:uid="{00000000-0005-0000-0000-0000623E0000}"/>
    <cellStyle name="Currency [0] 9532" xfId="15933" hidden="1" xr:uid="{00000000-0005-0000-0000-00005E3E0000}"/>
    <cellStyle name="Currency [0] 9533" xfId="15906" hidden="1" xr:uid="{00000000-0005-0000-0000-0000433E0000}"/>
    <cellStyle name="Currency [0] 9534" xfId="15938" hidden="1" xr:uid="{00000000-0005-0000-0000-0000633E0000}"/>
    <cellStyle name="Currency [0] 9535" xfId="15939" hidden="1" xr:uid="{00000000-0005-0000-0000-0000643E0000}"/>
    <cellStyle name="Currency [0] 9536" xfId="15971" hidden="1" xr:uid="{00000000-0005-0000-0000-0000843E0000}"/>
    <cellStyle name="Currency [0] 9537" xfId="15980" hidden="1" xr:uid="{00000000-0005-0000-0000-00008D3E0000}"/>
    <cellStyle name="Currency [0] 9538" xfId="15983" hidden="1" xr:uid="{00000000-0005-0000-0000-0000903E0000}"/>
    <cellStyle name="Currency [0] 9539" xfId="15989" hidden="1" xr:uid="{00000000-0005-0000-0000-0000963E0000}"/>
    <cellStyle name="Currency [0] 954" xfId="1063" hidden="1" xr:uid="{00000000-0005-0000-0000-000048040000}"/>
    <cellStyle name="Currency [0] 9540" xfId="15991" hidden="1" xr:uid="{00000000-0005-0000-0000-0000983E0000}"/>
    <cellStyle name="Currency [0] 9541" xfId="15979" hidden="1" xr:uid="{00000000-0005-0000-0000-00008C3E0000}"/>
    <cellStyle name="Currency [0] 9542" xfId="15987" hidden="1" xr:uid="{00000000-0005-0000-0000-0000943E0000}"/>
    <cellStyle name="Currency [0] 9543" xfId="15992" hidden="1" xr:uid="{00000000-0005-0000-0000-0000993E0000}"/>
    <cellStyle name="Currency [0] 9544" xfId="15993" hidden="1" xr:uid="{00000000-0005-0000-0000-00009A3E0000}"/>
    <cellStyle name="Currency [0] 9545" xfId="15984" hidden="1" xr:uid="{00000000-0005-0000-0000-0000913E0000}"/>
    <cellStyle name="Currency [0] 9546" xfId="15972" hidden="1" xr:uid="{00000000-0005-0000-0000-0000853E0000}"/>
    <cellStyle name="Currency [0] 9547" xfId="15999" hidden="1" xr:uid="{00000000-0005-0000-0000-0000A03E0000}"/>
    <cellStyle name="Currency [0] 9548" xfId="16003" hidden="1" xr:uid="{00000000-0005-0000-0000-0000A43E0000}"/>
    <cellStyle name="Currency [0] 9549" xfId="16009" hidden="1" xr:uid="{00000000-0005-0000-0000-0000AA3E0000}"/>
    <cellStyle name="Currency [0] 955" xfId="1064" hidden="1" xr:uid="{00000000-0005-0000-0000-000049040000}"/>
    <cellStyle name="Currency [0] 9550" xfId="16012" hidden="1" xr:uid="{00000000-0005-0000-0000-0000AD3E0000}"/>
    <cellStyle name="Currency [0] 9551" xfId="15998" hidden="1" xr:uid="{00000000-0005-0000-0000-00009F3E0000}"/>
    <cellStyle name="Currency [0] 9552" xfId="16008" hidden="1" xr:uid="{00000000-0005-0000-0000-0000A93E0000}"/>
    <cellStyle name="Currency [0] 9553" xfId="16019" hidden="1" xr:uid="{00000000-0005-0000-0000-0000B43E0000}"/>
    <cellStyle name="Currency [0] 9554" xfId="16020" hidden="1" xr:uid="{00000000-0005-0000-0000-0000B53E0000}"/>
    <cellStyle name="Currency [0] 9555" xfId="15982" hidden="1" xr:uid="{00000000-0005-0000-0000-00008F3E0000}"/>
    <cellStyle name="Currency [0] 9556" xfId="15974" hidden="1" xr:uid="{00000000-0005-0000-0000-0000873E0000}"/>
    <cellStyle name="Currency [0] 9557" xfId="16005" hidden="1" xr:uid="{00000000-0005-0000-0000-0000A63E0000}"/>
    <cellStyle name="Currency [0] 9558" xfId="15977" hidden="1" xr:uid="{00000000-0005-0000-0000-00008A3E0000}"/>
    <cellStyle name="Currency [0] 9559" xfId="16000" hidden="1" xr:uid="{00000000-0005-0000-0000-0000A13E0000}"/>
    <cellStyle name="Currency [0] 956" xfId="823" hidden="1" xr:uid="{00000000-0005-0000-0000-000058030000}"/>
    <cellStyle name="Currency [0] 9560" xfId="16021" hidden="1" xr:uid="{00000000-0005-0000-0000-0000B63E0000}"/>
    <cellStyle name="Currency [0] 9561" xfId="16006" hidden="1" xr:uid="{00000000-0005-0000-0000-0000A73E0000}"/>
    <cellStyle name="Currency [0] 9562" xfId="16010" hidden="1" xr:uid="{00000000-0005-0000-0000-0000AB3E0000}"/>
    <cellStyle name="Currency [0] 9563" xfId="16026" hidden="1" xr:uid="{00000000-0005-0000-0000-0000BB3E0000}"/>
    <cellStyle name="Currency [0] 9564" xfId="16027" hidden="1" xr:uid="{00000000-0005-0000-0000-0000BC3E0000}"/>
    <cellStyle name="Currency [0] 9565" xfId="16007" hidden="1" xr:uid="{00000000-0005-0000-0000-0000A83E0000}"/>
    <cellStyle name="Currency [0] 9566" xfId="16014" hidden="1" xr:uid="{00000000-0005-0000-0000-0000AF3E0000}"/>
    <cellStyle name="Currency [0] 9567" xfId="16018" hidden="1" xr:uid="{00000000-0005-0000-0000-0000B33E0000}"/>
    <cellStyle name="Currency [0] 9568" xfId="16013" hidden="1" xr:uid="{00000000-0005-0000-0000-0000AE3E0000}"/>
    <cellStyle name="Currency [0] 9569" xfId="16036" hidden="1" xr:uid="{00000000-0005-0000-0000-0000C53E0000}"/>
    <cellStyle name="Currency [0] 957" xfId="813" hidden="1" xr:uid="{00000000-0005-0000-0000-00004E030000}"/>
    <cellStyle name="Currency [0] 9570" xfId="16042" hidden="1" xr:uid="{00000000-0005-0000-0000-0000CB3E0000}"/>
    <cellStyle name="Currency [0] 9571" xfId="16004" hidden="1" xr:uid="{00000000-0005-0000-0000-0000A53E0000}"/>
    <cellStyle name="Currency [0] 9572" xfId="16034" hidden="1" xr:uid="{00000000-0005-0000-0000-0000C33E0000}"/>
    <cellStyle name="Currency [0] 9573" xfId="16046" hidden="1" xr:uid="{00000000-0005-0000-0000-0000CF3E0000}"/>
    <cellStyle name="Currency [0] 9574" xfId="16047" hidden="1" xr:uid="{00000000-0005-0000-0000-0000D03E0000}"/>
    <cellStyle name="Currency [0] 9575" xfId="15995" hidden="1" xr:uid="{00000000-0005-0000-0000-00009C3E0000}"/>
    <cellStyle name="Currency [0] 9576" xfId="16002" hidden="1" xr:uid="{00000000-0005-0000-0000-0000A33E0000}"/>
    <cellStyle name="Currency [0] 9577" xfId="16031" hidden="1" xr:uid="{00000000-0005-0000-0000-0000C03E0000}"/>
    <cellStyle name="Currency [0] 9578" xfId="16016" hidden="1" xr:uid="{00000000-0005-0000-0000-0000B13E0000}"/>
    <cellStyle name="Currency [0] 9579" xfId="15988" hidden="1" xr:uid="{00000000-0005-0000-0000-0000953E0000}"/>
    <cellStyle name="Currency [0] 958" xfId="1066" hidden="1" xr:uid="{00000000-0005-0000-0000-00004B040000}"/>
    <cellStyle name="Currency [0] 9580" xfId="16053" hidden="1" xr:uid="{00000000-0005-0000-0000-0000D63E0000}"/>
    <cellStyle name="Currency [0] 9581" xfId="16032" hidden="1" xr:uid="{00000000-0005-0000-0000-0000C13E0000}"/>
    <cellStyle name="Currency [0] 9582" xfId="16039" hidden="1" xr:uid="{00000000-0005-0000-0000-0000C83E0000}"/>
    <cellStyle name="Currency [0] 9583" xfId="16054" hidden="1" xr:uid="{00000000-0005-0000-0000-0000D73E0000}"/>
    <cellStyle name="Currency [0] 9584" xfId="16055" hidden="1" xr:uid="{00000000-0005-0000-0000-0000D83E0000}"/>
    <cellStyle name="Currency [0] 9585" xfId="16030" hidden="1" xr:uid="{00000000-0005-0000-0000-0000BF3E0000}"/>
    <cellStyle name="Currency [0] 9586" xfId="16029" hidden="1" xr:uid="{00000000-0005-0000-0000-0000BE3E0000}"/>
    <cellStyle name="Currency [0] 9587" xfId="16024" hidden="1" xr:uid="{00000000-0005-0000-0000-0000B93E0000}"/>
    <cellStyle name="Currency [0] 9588" xfId="16022" hidden="1" xr:uid="{00000000-0005-0000-0000-0000B73E0000}"/>
    <cellStyle name="Currency [0] 9589" xfId="16023" hidden="1" xr:uid="{00000000-0005-0000-0000-0000B83E0000}"/>
    <cellStyle name="Currency [0] 959" xfId="1070" hidden="1" xr:uid="{00000000-0005-0000-0000-00004F040000}"/>
    <cellStyle name="Currency [0] 9590" xfId="16060" hidden="1" xr:uid="{00000000-0005-0000-0000-0000DD3E0000}"/>
    <cellStyle name="Currency [0] 9591" xfId="15975" hidden="1" xr:uid="{00000000-0005-0000-0000-0000883E0000}"/>
    <cellStyle name="Currency [0] 9592" xfId="16050" hidden="1" xr:uid="{00000000-0005-0000-0000-0000D33E0000}"/>
    <cellStyle name="Currency [0] 9593" xfId="16062" hidden="1" xr:uid="{00000000-0005-0000-0000-0000DF3E0000}"/>
    <cellStyle name="Currency [0] 9594" xfId="16063" hidden="1" xr:uid="{00000000-0005-0000-0000-0000E03E0000}"/>
    <cellStyle name="Currency [0] 9595" xfId="16001" hidden="1" xr:uid="{00000000-0005-0000-0000-0000A23E0000}"/>
    <cellStyle name="Currency [0] 9596" xfId="16037" hidden="1" xr:uid="{00000000-0005-0000-0000-0000C63E0000}"/>
    <cellStyle name="Currency [0] 9597" xfId="16017" hidden="1" xr:uid="{00000000-0005-0000-0000-0000B23E0000}"/>
    <cellStyle name="Currency [0] 9598" xfId="16033" hidden="1" xr:uid="{00000000-0005-0000-0000-0000C23E0000}"/>
    <cellStyle name="Currency [0] 9599" xfId="16035" hidden="1" xr:uid="{00000000-0005-0000-0000-0000C43E0000}"/>
    <cellStyle name="Currency [0] 96" xfId="168" hidden="1" xr:uid="{00000000-0005-0000-0000-0000C9000000}"/>
    <cellStyle name="Currency [0] 960" xfId="1071" hidden="1" xr:uid="{00000000-0005-0000-0000-000050040000}"/>
    <cellStyle name="Currency [0] 9600" xfId="16066" hidden="1" xr:uid="{00000000-0005-0000-0000-0000E33E0000}"/>
    <cellStyle name="Currency [0] 9601" xfId="15973" hidden="1" xr:uid="{00000000-0005-0000-0000-0000863E0000}"/>
    <cellStyle name="Currency [0] 9602" xfId="16058" hidden="1" xr:uid="{00000000-0005-0000-0000-0000DB3E0000}"/>
    <cellStyle name="Currency [0] 9603" xfId="16068" hidden="1" xr:uid="{00000000-0005-0000-0000-0000E53E0000}"/>
    <cellStyle name="Currency [0] 9604" xfId="16069" hidden="1" xr:uid="{00000000-0005-0000-0000-0000E63E0000}"/>
    <cellStyle name="Currency [0] 9605" xfId="15997" hidden="1" xr:uid="{00000000-0005-0000-0000-00009E3E0000}"/>
    <cellStyle name="Currency [0] 9606" xfId="16048" hidden="1" xr:uid="{00000000-0005-0000-0000-0000D13E0000}"/>
    <cellStyle name="Currency [0] 9607" xfId="16028" hidden="1" xr:uid="{00000000-0005-0000-0000-0000BD3E0000}"/>
    <cellStyle name="Currency [0] 9608" xfId="16040" hidden="1" xr:uid="{00000000-0005-0000-0000-0000C93E0000}"/>
    <cellStyle name="Currency [0] 9609" xfId="16038" hidden="1" xr:uid="{00000000-0005-0000-0000-0000C73E0000}"/>
    <cellStyle name="Currency [0] 961" xfId="820" hidden="1" xr:uid="{00000000-0005-0000-0000-000055030000}"/>
    <cellStyle name="Currency [0] 9610" xfId="16071" hidden="1" xr:uid="{00000000-0005-0000-0000-0000E83E0000}"/>
    <cellStyle name="Currency [0] 9611" xfId="16015" hidden="1" xr:uid="{00000000-0005-0000-0000-0000B03E0000}"/>
    <cellStyle name="Currency [0] 9612" xfId="16065" hidden="1" xr:uid="{00000000-0005-0000-0000-0000E23E0000}"/>
    <cellStyle name="Currency [0] 9613" xfId="16075" hidden="1" xr:uid="{00000000-0005-0000-0000-0000EC3E0000}"/>
    <cellStyle name="Currency [0] 9614" xfId="16076" hidden="1" xr:uid="{00000000-0005-0000-0000-0000ED3E0000}"/>
    <cellStyle name="Currency [0] 9615" xfId="16041" hidden="1" xr:uid="{00000000-0005-0000-0000-0000CA3E0000}"/>
    <cellStyle name="Currency [0] 9616" xfId="16056" hidden="1" xr:uid="{00000000-0005-0000-0000-0000D93E0000}"/>
    <cellStyle name="Currency [0] 9617" xfId="15981" hidden="1" xr:uid="{00000000-0005-0000-0000-00008E3E0000}"/>
    <cellStyle name="Currency [0] 9618" xfId="16051" hidden="1" xr:uid="{00000000-0005-0000-0000-0000D43E0000}"/>
    <cellStyle name="Currency [0] 9619" xfId="16049" hidden="1" xr:uid="{00000000-0005-0000-0000-0000D23E0000}"/>
    <cellStyle name="Currency [0] 962" xfId="1068" hidden="1" xr:uid="{00000000-0005-0000-0000-00004D040000}"/>
    <cellStyle name="Currency [0] 9620" xfId="16078" hidden="1" xr:uid="{00000000-0005-0000-0000-0000EF3E0000}"/>
    <cellStyle name="Currency [0] 9621" xfId="15994" hidden="1" xr:uid="{00000000-0005-0000-0000-00009B3E0000}"/>
    <cellStyle name="Currency [0] 9622" xfId="16070" hidden="1" xr:uid="{00000000-0005-0000-0000-0000E73E0000}"/>
    <cellStyle name="Currency [0] 9623" xfId="16080" hidden="1" xr:uid="{00000000-0005-0000-0000-0000F13E0000}"/>
    <cellStyle name="Currency [0] 9624" xfId="16081" hidden="1" xr:uid="{00000000-0005-0000-0000-0000F23E0000}"/>
    <cellStyle name="Currency [0] 9625" xfId="16052" hidden="1" xr:uid="{00000000-0005-0000-0000-0000D53E0000}"/>
    <cellStyle name="Currency [0] 9626" xfId="16064" hidden="1" xr:uid="{00000000-0005-0000-0000-0000E13E0000}"/>
    <cellStyle name="Currency [0] 9627" xfId="16044" hidden="1" xr:uid="{00000000-0005-0000-0000-0000CD3E0000}"/>
    <cellStyle name="Currency [0] 9628" xfId="16059" hidden="1" xr:uid="{00000000-0005-0000-0000-0000DC3E0000}"/>
    <cellStyle name="Currency [0] 9629" xfId="16057" hidden="1" xr:uid="{00000000-0005-0000-0000-0000DA3E0000}"/>
    <cellStyle name="Currency [0] 963" xfId="1072" hidden="1" xr:uid="{00000000-0005-0000-0000-000051040000}"/>
    <cellStyle name="Currency [0] 9630" xfId="16083" hidden="1" xr:uid="{00000000-0005-0000-0000-0000F43E0000}"/>
    <cellStyle name="Currency [0] 9631" xfId="15996" hidden="1" xr:uid="{00000000-0005-0000-0000-00009D3E0000}"/>
    <cellStyle name="Currency [0] 9632" xfId="16077" hidden="1" xr:uid="{00000000-0005-0000-0000-0000EE3E0000}"/>
    <cellStyle name="Currency [0] 9633" xfId="16084" hidden="1" xr:uid="{00000000-0005-0000-0000-0000F53E0000}"/>
    <cellStyle name="Currency [0] 9634" xfId="16085" hidden="1" xr:uid="{00000000-0005-0000-0000-0000F63E0000}"/>
    <cellStyle name="Currency [0] 9635" xfId="16025" hidden="1" xr:uid="{00000000-0005-0000-0000-0000BA3E0000}"/>
    <cellStyle name="Currency [0] 9636" xfId="16045" hidden="1" xr:uid="{00000000-0005-0000-0000-0000CE3E0000}"/>
    <cellStyle name="Currency [0] 9637" xfId="16079" hidden="1" xr:uid="{00000000-0005-0000-0000-0000F03E0000}"/>
    <cellStyle name="Currency [0] 9638" xfId="16072" hidden="1" xr:uid="{00000000-0005-0000-0000-0000E93E0000}"/>
    <cellStyle name="Currency [0] 9639" xfId="16082" hidden="1" xr:uid="{00000000-0005-0000-0000-0000F33E0000}"/>
    <cellStyle name="Currency [0] 964" xfId="1073" hidden="1" xr:uid="{00000000-0005-0000-0000-000052040000}"/>
    <cellStyle name="Currency [0] 9640" xfId="16086" hidden="1" xr:uid="{00000000-0005-0000-0000-0000F73E0000}"/>
    <cellStyle name="Currency [0] 9641" xfId="16011" hidden="1" xr:uid="{00000000-0005-0000-0000-0000AC3E0000}"/>
    <cellStyle name="Currency [0] 9642" xfId="16043" hidden="1" xr:uid="{00000000-0005-0000-0000-0000CC3E0000}"/>
    <cellStyle name="Currency [0] 9643" xfId="16089" hidden="1" xr:uid="{00000000-0005-0000-0000-0000FA3E0000}"/>
    <cellStyle name="Currency [0] 9644" xfId="16090" hidden="1" xr:uid="{00000000-0005-0000-0000-0000FB3E0000}"/>
    <cellStyle name="Currency [0] 9645" xfId="16067" hidden="1" xr:uid="{00000000-0005-0000-0000-0000E43E0000}"/>
    <cellStyle name="Currency [0] 9646" xfId="16073" hidden="1" xr:uid="{00000000-0005-0000-0000-0000EA3E0000}"/>
    <cellStyle name="Currency [0] 9647" xfId="16087" hidden="1" xr:uid="{00000000-0005-0000-0000-0000F83E0000}"/>
    <cellStyle name="Currency [0] 9648" xfId="16074" hidden="1" xr:uid="{00000000-0005-0000-0000-0000EB3E0000}"/>
    <cellStyle name="Currency [0] 9649" xfId="16091" hidden="1" xr:uid="{00000000-0005-0000-0000-0000FC3E0000}"/>
    <cellStyle name="Currency [0] 965" xfId="1067" hidden="1" xr:uid="{00000000-0005-0000-0000-00004C040000}"/>
    <cellStyle name="Currency [0] 9650" xfId="16092" hidden="1" xr:uid="{00000000-0005-0000-0000-0000FD3E0000}"/>
    <cellStyle name="Currency [0] 9651" xfId="16088" hidden="1" xr:uid="{00000000-0005-0000-0000-0000F93E0000}"/>
    <cellStyle name="Currency [0] 9652" xfId="16061" hidden="1" xr:uid="{00000000-0005-0000-0000-0000DE3E0000}"/>
    <cellStyle name="Currency [0] 9653" xfId="16093" hidden="1" xr:uid="{00000000-0005-0000-0000-0000FE3E0000}"/>
    <cellStyle name="Currency [0] 9654" xfId="16094" hidden="1" xr:uid="{00000000-0005-0000-0000-0000FF3E0000}"/>
    <cellStyle name="Currency [0] 9655" xfId="16120" hidden="1" xr:uid="{00000000-0005-0000-0000-0000193F0000}"/>
    <cellStyle name="Currency [0] 9656" xfId="16128" hidden="1" xr:uid="{00000000-0005-0000-0000-0000213F0000}"/>
    <cellStyle name="Currency [0] 9657" xfId="16131" hidden="1" xr:uid="{00000000-0005-0000-0000-0000243F0000}"/>
    <cellStyle name="Currency [0] 9658" xfId="16135" hidden="1" xr:uid="{00000000-0005-0000-0000-0000283F0000}"/>
    <cellStyle name="Currency [0] 9659" xfId="16137" hidden="1" xr:uid="{00000000-0005-0000-0000-00002A3F0000}"/>
    <cellStyle name="Currency [0] 966" xfId="824" hidden="1" xr:uid="{00000000-0005-0000-0000-000059030000}"/>
    <cellStyle name="Currency [0] 9660" xfId="16127" hidden="1" xr:uid="{00000000-0005-0000-0000-0000203F0000}"/>
    <cellStyle name="Currency [0] 9661" xfId="16133" hidden="1" xr:uid="{00000000-0005-0000-0000-0000263F0000}"/>
    <cellStyle name="Currency [0] 9662" xfId="16139" hidden="1" xr:uid="{00000000-0005-0000-0000-00002C3F0000}"/>
    <cellStyle name="Currency [0] 9663" xfId="16140" hidden="1" xr:uid="{00000000-0005-0000-0000-00002D3F0000}"/>
    <cellStyle name="Currency [0] 9664" xfId="16132" hidden="1" xr:uid="{00000000-0005-0000-0000-0000253F0000}"/>
    <cellStyle name="Currency [0] 9665" xfId="16121" hidden="1" xr:uid="{00000000-0005-0000-0000-00001A3F0000}"/>
    <cellStyle name="Currency [0] 9666" xfId="16146" hidden="1" xr:uid="{00000000-0005-0000-0000-0000333F0000}"/>
    <cellStyle name="Currency [0] 9667" xfId="16150" hidden="1" xr:uid="{00000000-0005-0000-0000-0000373F0000}"/>
    <cellStyle name="Currency [0] 9668" xfId="16156" hidden="1" xr:uid="{00000000-0005-0000-0000-00003D3F0000}"/>
    <cellStyle name="Currency [0] 9669" xfId="16159" hidden="1" xr:uid="{00000000-0005-0000-0000-0000403F0000}"/>
    <cellStyle name="Currency [0] 967" xfId="1079" hidden="1" xr:uid="{00000000-0005-0000-0000-000058040000}"/>
    <cellStyle name="Currency [0] 9670" xfId="16145" hidden="1" xr:uid="{00000000-0005-0000-0000-0000323F0000}"/>
    <cellStyle name="Currency [0] 9671" xfId="16155" hidden="1" xr:uid="{00000000-0005-0000-0000-00003C3F0000}"/>
    <cellStyle name="Currency [0] 9672" xfId="16166" hidden="1" xr:uid="{00000000-0005-0000-0000-0000473F0000}"/>
    <cellStyle name="Currency [0] 9673" xfId="16167" hidden="1" xr:uid="{00000000-0005-0000-0000-0000483F0000}"/>
    <cellStyle name="Currency [0] 9674" xfId="16130" hidden="1" xr:uid="{00000000-0005-0000-0000-0000233F0000}"/>
    <cellStyle name="Currency [0] 9675" xfId="16123" hidden="1" xr:uid="{00000000-0005-0000-0000-00001C3F0000}"/>
    <cellStyle name="Currency [0] 9676" xfId="16152" hidden="1" xr:uid="{00000000-0005-0000-0000-0000393F0000}"/>
    <cellStyle name="Currency [0] 9677" xfId="16125" hidden="1" xr:uid="{00000000-0005-0000-0000-00001E3F0000}"/>
    <cellStyle name="Currency [0] 9678" xfId="16147" hidden="1" xr:uid="{00000000-0005-0000-0000-0000343F0000}"/>
    <cellStyle name="Currency [0] 9679" xfId="16168" hidden="1" xr:uid="{00000000-0005-0000-0000-0000493F0000}"/>
    <cellStyle name="Currency [0] 968" xfId="1083" hidden="1" xr:uid="{00000000-0005-0000-0000-00005C040000}"/>
    <cellStyle name="Currency [0] 9680" xfId="16153" hidden="1" xr:uid="{00000000-0005-0000-0000-00003A3F0000}"/>
    <cellStyle name="Currency [0] 9681" xfId="16157" hidden="1" xr:uid="{00000000-0005-0000-0000-00003E3F0000}"/>
    <cellStyle name="Currency [0] 9682" xfId="16173" hidden="1" xr:uid="{00000000-0005-0000-0000-00004E3F0000}"/>
    <cellStyle name="Currency [0] 9683" xfId="16174" hidden="1" xr:uid="{00000000-0005-0000-0000-00004F3F0000}"/>
    <cellStyle name="Currency [0] 9684" xfId="16154" hidden="1" xr:uid="{00000000-0005-0000-0000-00003B3F0000}"/>
    <cellStyle name="Currency [0] 9685" xfId="16161" hidden="1" xr:uid="{00000000-0005-0000-0000-0000423F0000}"/>
    <cellStyle name="Currency [0] 9686" xfId="16165" hidden="1" xr:uid="{00000000-0005-0000-0000-0000463F0000}"/>
    <cellStyle name="Currency [0] 9687" xfId="16160" hidden="1" xr:uid="{00000000-0005-0000-0000-0000413F0000}"/>
    <cellStyle name="Currency [0] 9688" xfId="16183" hidden="1" xr:uid="{00000000-0005-0000-0000-0000583F0000}"/>
    <cellStyle name="Currency [0] 9689" xfId="16189" hidden="1" xr:uid="{00000000-0005-0000-0000-00005E3F0000}"/>
    <cellStyle name="Currency [0] 969" xfId="1089" hidden="1" xr:uid="{00000000-0005-0000-0000-000062040000}"/>
    <cellStyle name="Currency [0] 9690" xfId="16151" hidden="1" xr:uid="{00000000-0005-0000-0000-0000383F0000}"/>
    <cellStyle name="Currency [0] 9691" xfId="16181" hidden="1" xr:uid="{00000000-0005-0000-0000-0000563F0000}"/>
    <cellStyle name="Currency [0] 9692" xfId="16193" hidden="1" xr:uid="{00000000-0005-0000-0000-0000623F0000}"/>
    <cellStyle name="Currency [0] 9693" xfId="16194" hidden="1" xr:uid="{00000000-0005-0000-0000-0000633F0000}"/>
    <cellStyle name="Currency [0] 9694" xfId="16142" hidden="1" xr:uid="{00000000-0005-0000-0000-00002F3F0000}"/>
    <cellStyle name="Currency [0] 9695" xfId="16149" hidden="1" xr:uid="{00000000-0005-0000-0000-0000363F0000}"/>
    <cellStyle name="Currency [0] 9696" xfId="16178" hidden="1" xr:uid="{00000000-0005-0000-0000-0000533F0000}"/>
    <cellStyle name="Currency [0] 9697" xfId="16163" hidden="1" xr:uid="{00000000-0005-0000-0000-0000443F0000}"/>
    <cellStyle name="Currency [0] 9698" xfId="16134" hidden="1" xr:uid="{00000000-0005-0000-0000-0000273F0000}"/>
    <cellStyle name="Currency [0] 9699" xfId="16200" hidden="1" xr:uid="{00000000-0005-0000-0000-0000693F0000}"/>
    <cellStyle name="Currency [0] 97" xfId="106" hidden="1" xr:uid="{00000000-0005-0000-0000-00008B000000}"/>
    <cellStyle name="Currency [0] 970" xfId="1092" hidden="1" xr:uid="{00000000-0005-0000-0000-000065040000}"/>
    <cellStyle name="Currency [0] 9700" xfId="16179" hidden="1" xr:uid="{00000000-0005-0000-0000-0000543F0000}"/>
    <cellStyle name="Currency [0] 9701" xfId="16186" hidden="1" xr:uid="{00000000-0005-0000-0000-00005B3F0000}"/>
    <cellStyle name="Currency [0] 9702" xfId="16201" hidden="1" xr:uid="{00000000-0005-0000-0000-00006A3F0000}"/>
    <cellStyle name="Currency [0] 9703" xfId="16202" hidden="1" xr:uid="{00000000-0005-0000-0000-00006B3F0000}"/>
    <cellStyle name="Currency [0] 9704" xfId="16177" hidden="1" xr:uid="{00000000-0005-0000-0000-0000523F0000}"/>
    <cellStyle name="Currency [0] 9705" xfId="16176" hidden="1" xr:uid="{00000000-0005-0000-0000-0000513F0000}"/>
    <cellStyle name="Currency [0] 9706" xfId="16171" hidden="1" xr:uid="{00000000-0005-0000-0000-00004C3F0000}"/>
    <cellStyle name="Currency [0] 9707" xfId="16169" hidden="1" xr:uid="{00000000-0005-0000-0000-00004A3F0000}"/>
    <cellStyle name="Currency [0] 9708" xfId="16170" hidden="1" xr:uid="{00000000-0005-0000-0000-00004B3F0000}"/>
    <cellStyle name="Currency [0] 9709" xfId="16207" hidden="1" xr:uid="{00000000-0005-0000-0000-0000703F0000}"/>
    <cellStyle name="Currency [0] 971" xfId="1078" hidden="1" xr:uid="{00000000-0005-0000-0000-000057040000}"/>
    <cellStyle name="Currency [0] 9710" xfId="16124" hidden="1" xr:uid="{00000000-0005-0000-0000-00001D3F0000}"/>
    <cellStyle name="Currency [0] 9711" xfId="16197" hidden="1" xr:uid="{00000000-0005-0000-0000-0000663F0000}"/>
    <cellStyle name="Currency [0] 9712" xfId="16209" hidden="1" xr:uid="{00000000-0005-0000-0000-0000723F0000}"/>
    <cellStyle name="Currency [0] 9713" xfId="16210" hidden="1" xr:uid="{00000000-0005-0000-0000-0000733F0000}"/>
    <cellStyle name="Currency [0] 9714" xfId="16148" hidden="1" xr:uid="{00000000-0005-0000-0000-0000353F0000}"/>
    <cellStyle name="Currency [0] 9715" xfId="16184" hidden="1" xr:uid="{00000000-0005-0000-0000-0000593F0000}"/>
    <cellStyle name="Currency [0] 9716" xfId="16164" hidden="1" xr:uid="{00000000-0005-0000-0000-0000453F0000}"/>
    <cellStyle name="Currency [0] 9717" xfId="16180" hidden="1" xr:uid="{00000000-0005-0000-0000-0000553F0000}"/>
    <cellStyle name="Currency [0] 9718" xfId="16182" hidden="1" xr:uid="{00000000-0005-0000-0000-0000573F0000}"/>
    <cellStyle name="Currency [0] 9719" xfId="16213" hidden="1" xr:uid="{00000000-0005-0000-0000-0000763F0000}"/>
    <cellStyle name="Currency [0] 972" xfId="1088" hidden="1" xr:uid="{00000000-0005-0000-0000-000061040000}"/>
    <cellStyle name="Currency [0] 9720" xfId="16122" hidden="1" xr:uid="{00000000-0005-0000-0000-00001B3F0000}"/>
    <cellStyle name="Currency [0] 9721" xfId="16205" hidden="1" xr:uid="{00000000-0005-0000-0000-00006E3F0000}"/>
    <cellStyle name="Currency [0] 9722" xfId="16215" hidden="1" xr:uid="{00000000-0005-0000-0000-0000783F0000}"/>
    <cellStyle name="Currency [0] 9723" xfId="16216" hidden="1" xr:uid="{00000000-0005-0000-0000-0000793F0000}"/>
    <cellStyle name="Currency [0] 9724" xfId="16144" hidden="1" xr:uid="{00000000-0005-0000-0000-0000313F0000}"/>
    <cellStyle name="Currency [0] 9725" xfId="16195" hidden="1" xr:uid="{00000000-0005-0000-0000-0000643F0000}"/>
    <cellStyle name="Currency [0] 9726" xfId="16175" hidden="1" xr:uid="{00000000-0005-0000-0000-0000503F0000}"/>
    <cellStyle name="Currency [0] 9727" xfId="16187" hidden="1" xr:uid="{00000000-0005-0000-0000-00005C3F0000}"/>
    <cellStyle name="Currency [0] 9728" xfId="16185" hidden="1" xr:uid="{00000000-0005-0000-0000-00005A3F0000}"/>
    <cellStyle name="Currency [0] 9729" xfId="16218" hidden="1" xr:uid="{00000000-0005-0000-0000-00007B3F0000}"/>
    <cellStyle name="Currency [0] 973" xfId="1099" hidden="1" xr:uid="{00000000-0005-0000-0000-00006C040000}"/>
    <cellStyle name="Currency [0] 9730" xfId="16162" hidden="1" xr:uid="{00000000-0005-0000-0000-0000433F0000}"/>
    <cellStyle name="Currency [0] 9731" xfId="16212" hidden="1" xr:uid="{00000000-0005-0000-0000-0000753F0000}"/>
    <cellStyle name="Currency [0] 9732" xfId="16222" hidden="1" xr:uid="{00000000-0005-0000-0000-00007F3F0000}"/>
    <cellStyle name="Currency [0] 9733" xfId="16223" hidden="1" xr:uid="{00000000-0005-0000-0000-0000803F0000}"/>
    <cellStyle name="Currency [0] 9734" xfId="16188" hidden="1" xr:uid="{00000000-0005-0000-0000-00005D3F0000}"/>
    <cellStyle name="Currency [0] 9735" xfId="16203" hidden="1" xr:uid="{00000000-0005-0000-0000-00006C3F0000}"/>
    <cellStyle name="Currency [0] 9736" xfId="16129" hidden="1" xr:uid="{00000000-0005-0000-0000-0000223F0000}"/>
    <cellStyle name="Currency [0] 9737" xfId="16198" hidden="1" xr:uid="{00000000-0005-0000-0000-0000673F0000}"/>
    <cellStyle name="Currency [0] 9738" xfId="16196" hidden="1" xr:uid="{00000000-0005-0000-0000-0000653F0000}"/>
    <cellStyle name="Currency [0] 9739" xfId="16225" hidden="1" xr:uid="{00000000-0005-0000-0000-0000823F0000}"/>
    <cellStyle name="Currency [0] 974" xfId="1100" hidden="1" xr:uid="{00000000-0005-0000-0000-00006D040000}"/>
    <cellStyle name="Currency [0] 9740" xfId="16141" hidden="1" xr:uid="{00000000-0005-0000-0000-00002E3F0000}"/>
    <cellStyle name="Currency [0] 9741" xfId="16217" hidden="1" xr:uid="{00000000-0005-0000-0000-00007A3F0000}"/>
    <cellStyle name="Currency [0] 9742" xfId="16227" hidden="1" xr:uid="{00000000-0005-0000-0000-0000843F0000}"/>
    <cellStyle name="Currency [0] 9743" xfId="16228" hidden="1" xr:uid="{00000000-0005-0000-0000-0000853F0000}"/>
    <cellStyle name="Currency [0] 9744" xfId="16199" hidden="1" xr:uid="{00000000-0005-0000-0000-0000683F0000}"/>
    <cellStyle name="Currency [0] 9745" xfId="16211" hidden="1" xr:uid="{00000000-0005-0000-0000-0000743F0000}"/>
    <cellStyle name="Currency [0] 9746" xfId="16191" hidden="1" xr:uid="{00000000-0005-0000-0000-0000603F0000}"/>
    <cellStyle name="Currency [0] 9747" xfId="16206" hidden="1" xr:uid="{00000000-0005-0000-0000-00006F3F0000}"/>
    <cellStyle name="Currency [0] 9748" xfId="16204" hidden="1" xr:uid="{00000000-0005-0000-0000-00006D3F0000}"/>
    <cellStyle name="Currency [0] 9749" xfId="16230" hidden="1" xr:uid="{00000000-0005-0000-0000-0000873F0000}"/>
    <cellStyle name="Currency [0] 975" xfId="1065" hidden="1" xr:uid="{00000000-0005-0000-0000-00004A040000}"/>
    <cellStyle name="Currency [0] 9750" xfId="16143" hidden="1" xr:uid="{00000000-0005-0000-0000-0000303F0000}"/>
    <cellStyle name="Currency [0] 9751" xfId="16224" hidden="1" xr:uid="{00000000-0005-0000-0000-0000813F0000}"/>
    <cellStyle name="Currency [0] 9752" xfId="16231" hidden="1" xr:uid="{00000000-0005-0000-0000-0000883F0000}"/>
    <cellStyle name="Currency [0] 9753" xfId="16232" hidden="1" xr:uid="{00000000-0005-0000-0000-0000893F0000}"/>
    <cellStyle name="Currency [0] 9754" xfId="16172" hidden="1" xr:uid="{00000000-0005-0000-0000-00004D3F0000}"/>
    <cellStyle name="Currency [0] 9755" xfId="16192" hidden="1" xr:uid="{00000000-0005-0000-0000-0000613F0000}"/>
    <cellStyle name="Currency [0] 9756" xfId="16226" hidden="1" xr:uid="{00000000-0005-0000-0000-0000833F0000}"/>
    <cellStyle name="Currency [0] 9757" xfId="16219" hidden="1" xr:uid="{00000000-0005-0000-0000-00007C3F0000}"/>
    <cellStyle name="Currency [0] 9758" xfId="16229" hidden="1" xr:uid="{00000000-0005-0000-0000-0000863F0000}"/>
    <cellStyle name="Currency [0] 9759" xfId="16233" hidden="1" xr:uid="{00000000-0005-0000-0000-00008A3F0000}"/>
    <cellStyle name="Currency [0] 976" xfId="825" hidden="1" xr:uid="{00000000-0005-0000-0000-00005A030000}"/>
    <cellStyle name="Currency [0] 9760" xfId="16158" hidden="1" xr:uid="{00000000-0005-0000-0000-00003F3F0000}"/>
    <cellStyle name="Currency [0] 9761" xfId="16190" hidden="1" xr:uid="{00000000-0005-0000-0000-00005F3F0000}"/>
    <cellStyle name="Currency [0] 9762" xfId="16236" hidden="1" xr:uid="{00000000-0005-0000-0000-00008D3F0000}"/>
    <cellStyle name="Currency [0] 9763" xfId="16237" hidden="1" xr:uid="{00000000-0005-0000-0000-00008E3F0000}"/>
    <cellStyle name="Currency [0] 9764" xfId="16214" hidden="1" xr:uid="{00000000-0005-0000-0000-0000773F0000}"/>
    <cellStyle name="Currency [0] 9765" xfId="16220" hidden="1" xr:uid="{00000000-0005-0000-0000-00007D3F0000}"/>
    <cellStyle name="Currency [0] 9766" xfId="16234" hidden="1" xr:uid="{00000000-0005-0000-0000-00008B3F0000}"/>
    <cellStyle name="Currency [0] 9767" xfId="16221" hidden="1" xr:uid="{00000000-0005-0000-0000-00007E3F0000}"/>
    <cellStyle name="Currency [0] 9768" xfId="16238" hidden="1" xr:uid="{00000000-0005-0000-0000-00008F3F0000}"/>
    <cellStyle name="Currency [0] 9769" xfId="16239" hidden="1" xr:uid="{00000000-0005-0000-0000-0000903F0000}"/>
    <cellStyle name="Currency [0] 977" xfId="1085" hidden="1" xr:uid="{00000000-0005-0000-0000-00005E040000}"/>
    <cellStyle name="Currency [0] 9770" xfId="16235" hidden="1" xr:uid="{00000000-0005-0000-0000-00008C3F0000}"/>
    <cellStyle name="Currency [0] 9771" xfId="16208" hidden="1" xr:uid="{00000000-0005-0000-0000-0000713F0000}"/>
    <cellStyle name="Currency [0] 9772" xfId="16240" hidden="1" xr:uid="{00000000-0005-0000-0000-0000913F0000}"/>
    <cellStyle name="Currency [0] 9773" xfId="16241" hidden="1" xr:uid="{00000000-0005-0000-0000-0000923F0000}"/>
    <cellStyle name="Currency [0] 9774" xfId="16105" hidden="1" xr:uid="{00000000-0005-0000-0000-00000A3F0000}"/>
    <cellStyle name="Currency [0] 9775" xfId="16115" hidden="1" xr:uid="{00000000-0005-0000-0000-0000143F0000}"/>
    <cellStyle name="Currency [0] 9776" xfId="16243" hidden="1" xr:uid="{00000000-0005-0000-0000-0000943F0000}"/>
    <cellStyle name="Currency [0] 9777" xfId="16247" hidden="1" xr:uid="{00000000-0005-0000-0000-0000983F0000}"/>
    <cellStyle name="Currency [0] 9778" xfId="16248" hidden="1" xr:uid="{00000000-0005-0000-0000-0000993F0000}"/>
    <cellStyle name="Currency [0] 9779" xfId="16097" hidden="1" xr:uid="{00000000-0005-0000-0000-0000023F0000}"/>
    <cellStyle name="Currency [0] 978" xfId="831" hidden="1" xr:uid="{00000000-0005-0000-0000-000060030000}"/>
    <cellStyle name="Currency [0] 9780" xfId="16245" hidden="1" xr:uid="{00000000-0005-0000-0000-0000963F0000}"/>
    <cellStyle name="Currency [0] 9781" xfId="16249" hidden="1" xr:uid="{00000000-0005-0000-0000-00009A3F0000}"/>
    <cellStyle name="Currency [0] 9782" xfId="16250" hidden="1" xr:uid="{00000000-0005-0000-0000-00009B3F0000}"/>
    <cellStyle name="Currency [0] 9783" xfId="16244" hidden="1" xr:uid="{00000000-0005-0000-0000-0000953F0000}"/>
    <cellStyle name="Currency [0] 9784" xfId="16104" hidden="1" xr:uid="{00000000-0005-0000-0000-0000093F0000}"/>
    <cellStyle name="Currency [0] 9785" xfId="16256" hidden="1" xr:uid="{00000000-0005-0000-0000-0000A13F0000}"/>
    <cellStyle name="Currency [0] 9786" xfId="16260" hidden="1" xr:uid="{00000000-0005-0000-0000-0000A53F0000}"/>
    <cellStyle name="Currency [0] 9787" xfId="16266" hidden="1" xr:uid="{00000000-0005-0000-0000-0000AB3F0000}"/>
    <cellStyle name="Currency [0] 9788" xfId="16269" hidden="1" xr:uid="{00000000-0005-0000-0000-0000AE3F0000}"/>
    <cellStyle name="Currency [0] 9789" xfId="16255" hidden="1" xr:uid="{00000000-0005-0000-0000-0000A03F0000}"/>
    <cellStyle name="Currency [0] 979" xfId="1080" hidden="1" xr:uid="{00000000-0005-0000-0000-000059040000}"/>
    <cellStyle name="Currency [0] 9790" xfId="16265" hidden="1" xr:uid="{00000000-0005-0000-0000-0000AA3F0000}"/>
    <cellStyle name="Currency [0] 9791" xfId="16276" hidden="1" xr:uid="{00000000-0005-0000-0000-0000B53F0000}"/>
    <cellStyle name="Currency [0] 9792" xfId="16277" hidden="1" xr:uid="{00000000-0005-0000-0000-0000B63F0000}"/>
    <cellStyle name="Currency [0] 9793" xfId="16242" hidden="1" xr:uid="{00000000-0005-0000-0000-0000933F0000}"/>
    <cellStyle name="Currency [0] 9794" xfId="16103" hidden="1" xr:uid="{00000000-0005-0000-0000-0000083F0000}"/>
    <cellStyle name="Currency [0] 9795" xfId="16262" hidden="1" xr:uid="{00000000-0005-0000-0000-0000A73F0000}"/>
    <cellStyle name="Currency [0] 9796" xfId="16101" hidden="1" xr:uid="{00000000-0005-0000-0000-0000063F0000}"/>
    <cellStyle name="Currency [0] 9797" xfId="16257" hidden="1" xr:uid="{00000000-0005-0000-0000-0000A23F0000}"/>
    <cellStyle name="Currency [0] 9798" xfId="16278" hidden="1" xr:uid="{00000000-0005-0000-0000-0000B73F0000}"/>
    <cellStyle name="Currency [0] 9799" xfId="16263" hidden="1" xr:uid="{00000000-0005-0000-0000-0000A83F0000}"/>
    <cellStyle name="Currency [0] 98" xfId="162" hidden="1" xr:uid="{00000000-0005-0000-0000-0000C3000000}"/>
    <cellStyle name="Currency [0] 980" xfId="1101" hidden="1" xr:uid="{00000000-0005-0000-0000-00006E040000}"/>
    <cellStyle name="Currency [0] 9800" xfId="16267" hidden="1" xr:uid="{00000000-0005-0000-0000-0000AC3F0000}"/>
    <cellStyle name="Currency [0] 9801" xfId="16283" hidden="1" xr:uid="{00000000-0005-0000-0000-0000BC3F0000}"/>
    <cellStyle name="Currency [0] 9802" xfId="16284" hidden="1" xr:uid="{00000000-0005-0000-0000-0000BD3F0000}"/>
    <cellStyle name="Currency [0] 9803" xfId="16264" hidden="1" xr:uid="{00000000-0005-0000-0000-0000A93F0000}"/>
    <cellStyle name="Currency [0] 9804" xfId="16271" hidden="1" xr:uid="{00000000-0005-0000-0000-0000B03F0000}"/>
    <cellStyle name="Currency [0] 9805" xfId="16275" hidden="1" xr:uid="{00000000-0005-0000-0000-0000B43F0000}"/>
    <cellStyle name="Currency [0] 9806" xfId="16270" hidden="1" xr:uid="{00000000-0005-0000-0000-0000AF3F0000}"/>
    <cellStyle name="Currency [0] 9807" xfId="16293" hidden="1" xr:uid="{00000000-0005-0000-0000-0000C63F0000}"/>
    <cellStyle name="Currency [0] 9808" xfId="16299" hidden="1" xr:uid="{00000000-0005-0000-0000-0000CC3F0000}"/>
    <cellStyle name="Currency [0] 9809" xfId="16261" hidden="1" xr:uid="{00000000-0005-0000-0000-0000A63F0000}"/>
    <cellStyle name="Currency [0] 981" xfId="1086" hidden="1" xr:uid="{00000000-0005-0000-0000-00005F040000}"/>
    <cellStyle name="Currency [0] 9810" xfId="16291" hidden="1" xr:uid="{00000000-0005-0000-0000-0000C43F0000}"/>
    <cellStyle name="Currency [0] 9811" xfId="16303" hidden="1" xr:uid="{00000000-0005-0000-0000-0000D03F0000}"/>
    <cellStyle name="Currency [0] 9812" xfId="16304" hidden="1" xr:uid="{00000000-0005-0000-0000-0000D13F0000}"/>
    <cellStyle name="Currency [0] 9813" xfId="16252" hidden="1" xr:uid="{00000000-0005-0000-0000-00009D3F0000}"/>
    <cellStyle name="Currency [0] 9814" xfId="16259" hidden="1" xr:uid="{00000000-0005-0000-0000-0000A43F0000}"/>
    <cellStyle name="Currency [0] 9815" xfId="16288" hidden="1" xr:uid="{00000000-0005-0000-0000-0000C13F0000}"/>
    <cellStyle name="Currency [0] 9816" xfId="16273" hidden="1" xr:uid="{00000000-0005-0000-0000-0000B23F0000}"/>
    <cellStyle name="Currency [0] 9817" xfId="16246" hidden="1" xr:uid="{00000000-0005-0000-0000-0000973F0000}"/>
    <cellStyle name="Currency [0] 9818" xfId="16310" hidden="1" xr:uid="{00000000-0005-0000-0000-0000D73F0000}"/>
    <cellStyle name="Currency [0] 9819" xfId="16289" hidden="1" xr:uid="{00000000-0005-0000-0000-0000C23F0000}"/>
    <cellStyle name="Currency [0] 982" xfId="1090" hidden="1" xr:uid="{00000000-0005-0000-0000-000063040000}"/>
    <cellStyle name="Currency [0] 9820" xfId="16296" hidden="1" xr:uid="{00000000-0005-0000-0000-0000C93F0000}"/>
    <cellStyle name="Currency [0] 9821" xfId="16311" hidden="1" xr:uid="{00000000-0005-0000-0000-0000D83F0000}"/>
    <cellStyle name="Currency [0] 9822" xfId="16312" hidden="1" xr:uid="{00000000-0005-0000-0000-0000D93F0000}"/>
    <cellStyle name="Currency [0] 9823" xfId="16287" hidden="1" xr:uid="{00000000-0005-0000-0000-0000C03F0000}"/>
    <cellStyle name="Currency [0] 9824" xfId="16286" hidden="1" xr:uid="{00000000-0005-0000-0000-0000BF3F0000}"/>
    <cellStyle name="Currency [0] 9825" xfId="16281" hidden="1" xr:uid="{00000000-0005-0000-0000-0000BA3F0000}"/>
    <cellStyle name="Currency [0] 9826" xfId="16279" hidden="1" xr:uid="{00000000-0005-0000-0000-0000B83F0000}"/>
    <cellStyle name="Currency [0] 9827" xfId="16280" hidden="1" xr:uid="{00000000-0005-0000-0000-0000B93F0000}"/>
    <cellStyle name="Currency [0] 9828" xfId="16317" hidden="1" xr:uid="{00000000-0005-0000-0000-0000DE3F0000}"/>
    <cellStyle name="Currency [0] 9829" xfId="16102" hidden="1" xr:uid="{00000000-0005-0000-0000-0000073F0000}"/>
    <cellStyle name="Currency [0] 983" xfId="1106" hidden="1" xr:uid="{00000000-0005-0000-0000-000073040000}"/>
    <cellStyle name="Currency [0] 9830" xfId="16307" hidden="1" xr:uid="{00000000-0005-0000-0000-0000D43F0000}"/>
    <cellStyle name="Currency [0] 9831" xfId="16319" hidden="1" xr:uid="{00000000-0005-0000-0000-0000E03F0000}"/>
    <cellStyle name="Currency [0] 9832" xfId="16320" hidden="1" xr:uid="{00000000-0005-0000-0000-0000E13F0000}"/>
    <cellStyle name="Currency [0] 9833" xfId="16258" hidden="1" xr:uid="{00000000-0005-0000-0000-0000A33F0000}"/>
    <cellStyle name="Currency [0] 9834" xfId="16294" hidden="1" xr:uid="{00000000-0005-0000-0000-0000C73F0000}"/>
    <cellStyle name="Currency [0] 9835" xfId="16274" hidden="1" xr:uid="{00000000-0005-0000-0000-0000B33F0000}"/>
    <cellStyle name="Currency [0] 9836" xfId="16290" hidden="1" xr:uid="{00000000-0005-0000-0000-0000C33F0000}"/>
    <cellStyle name="Currency [0] 9837" xfId="16292" hidden="1" xr:uid="{00000000-0005-0000-0000-0000C53F0000}"/>
    <cellStyle name="Currency [0] 9838" xfId="16323" hidden="1" xr:uid="{00000000-0005-0000-0000-0000E43F0000}"/>
    <cellStyle name="Currency [0] 9839" xfId="16117" hidden="1" xr:uid="{00000000-0005-0000-0000-0000163F0000}"/>
    <cellStyle name="Currency [0] 984" xfId="1107" hidden="1" xr:uid="{00000000-0005-0000-0000-000074040000}"/>
    <cellStyle name="Currency [0] 9840" xfId="16315" hidden="1" xr:uid="{00000000-0005-0000-0000-0000DC3F0000}"/>
    <cellStyle name="Currency [0] 9841" xfId="16325" hidden="1" xr:uid="{00000000-0005-0000-0000-0000E63F0000}"/>
    <cellStyle name="Currency [0] 9842" xfId="16326" hidden="1" xr:uid="{00000000-0005-0000-0000-0000E73F0000}"/>
    <cellStyle name="Currency [0] 9843" xfId="16254" hidden="1" xr:uid="{00000000-0005-0000-0000-00009F3F0000}"/>
    <cellStyle name="Currency [0] 9844" xfId="16305" hidden="1" xr:uid="{00000000-0005-0000-0000-0000D23F0000}"/>
    <cellStyle name="Currency [0] 9845" xfId="16285" hidden="1" xr:uid="{00000000-0005-0000-0000-0000BE3F0000}"/>
    <cellStyle name="Currency [0] 9846" xfId="16297" hidden="1" xr:uid="{00000000-0005-0000-0000-0000CA3F0000}"/>
    <cellStyle name="Currency [0] 9847" xfId="16295" hidden="1" xr:uid="{00000000-0005-0000-0000-0000C83F0000}"/>
    <cellStyle name="Currency [0] 9848" xfId="16328" hidden="1" xr:uid="{00000000-0005-0000-0000-0000E93F0000}"/>
    <cellStyle name="Currency [0] 9849" xfId="16272" hidden="1" xr:uid="{00000000-0005-0000-0000-0000B13F0000}"/>
    <cellStyle name="Currency [0] 985" xfId="1087" hidden="1" xr:uid="{00000000-0005-0000-0000-000060040000}"/>
    <cellStyle name="Currency [0] 9850" xfId="16322" hidden="1" xr:uid="{00000000-0005-0000-0000-0000E33F0000}"/>
    <cellStyle name="Currency [0] 9851" xfId="16332" hidden="1" xr:uid="{00000000-0005-0000-0000-0000ED3F0000}"/>
    <cellStyle name="Currency [0] 9852" xfId="16333" hidden="1" xr:uid="{00000000-0005-0000-0000-0000EE3F0000}"/>
    <cellStyle name="Currency [0] 9853" xfId="16298" hidden="1" xr:uid="{00000000-0005-0000-0000-0000CB3F0000}"/>
    <cellStyle name="Currency [0] 9854" xfId="16313" hidden="1" xr:uid="{00000000-0005-0000-0000-0000DA3F0000}"/>
    <cellStyle name="Currency [0] 9855" xfId="16136" hidden="1" xr:uid="{00000000-0005-0000-0000-0000293F0000}"/>
    <cellStyle name="Currency [0] 9856" xfId="16308" hidden="1" xr:uid="{00000000-0005-0000-0000-0000D53F0000}"/>
    <cellStyle name="Currency [0] 9857" xfId="16306" hidden="1" xr:uid="{00000000-0005-0000-0000-0000D33F0000}"/>
    <cellStyle name="Currency [0] 9858" xfId="16335" hidden="1" xr:uid="{00000000-0005-0000-0000-0000F03F0000}"/>
    <cellStyle name="Currency [0] 9859" xfId="16251" hidden="1" xr:uid="{00000000-0005-0000-0000-00009C3F0000}"/>
    <cellStyle name="Currency [0] 986" xfId="1094" hidden="1" xr:uid="{00000000-0005-0000-0000-000067040000}"/>
    <cellStyle name="Currency [0] 9860" xfId="16327" hidden="1" xr:uid="{00000000-0005-0000-0000-0000E83F0000}"/>
    <cellStyle name="Currency [0] 9861" xfId="16337" hidden="1" xr:uid="{00000000-0005-0000-0000-0000F23F0000}"/>
    <cellStyle name="Currency [0] 9862" xfId="16338" hidden="1" xr:uid="{00000000-0005-0000-0000-0000F33F0000}"/>
    <cellStyle name="Currency [0] 9863" xfId="16309" hidden="1" xr:uid="{00000000-0005-0000-0000-0000D63F0000}"/>
    <cellStyle name="Currency [0] 9864" xfId="16321" hidden="1" xr:uid="{00000000-0005-0000-0000-0000E23F0000}"/>
    <cellStyle name="Currency [0] 9865" xfId="16301" hidden="1" xr:uid="{00000000-0005-0000-0000-0000CE3F0000}"/>
    <cellStyle name="Currency [0] 9866" xfId="16316" hidden="1" xr:uid="{00000000-0005-0000-0000-0000DD3F0000}"/>
    <cellStyle name="Currency [0] 9867" xfId="16314" hidden="1" xr:uid="{00000000-0005-0000-0000-0000DB3F0000}"/>
    <cellStyle name="Currency [0] 9868" xfId="16340" hidden="1" xr:uid="{00000000-0005-0000-0000-0000F53F0000}"/>
    <cellStyle name="Currency [0] 9869" xfId="16253" hidden="1" xr:uid="{00000000-0005-0000-0000-00009E3F0000}"/>
    <cellStyle name="Currency [0] 987" xfId="1098" hidden="1" xr:uid="{00000000-0005-0000-0000-00006B040000}"/>
    <cellStyle name="Currency [0] 9870" xfId="16334" hidden="1" xr:uid="{00000000-0005-0000-0000-0000EF3F0000}"/>
    <cellStyle name="Currency [0] 9871" xfId="16341" hidden="1" xr:uid="{00000000-0005-0000-0000-0000F63F0000}"/>
    <cellStyle name="Currency [0] 9872" xfId="16342" hidden="1" xr:uid="{00000000-0005-0000-0000-0000F73F0000}"/>
    <cellStyle name="Currency [0] 9873" xfId="16282" hidden="1" xr:uid="{00000000-0005-0000-0000-0000BB3F0000}"/>
    <cellStyle name="Currency [0] 9874" xfId="16302" hidden="1" xr:uid="{00000000-0005-0000-0000-0000CF3F0000}"/>
    <cellStyle name="Currency [0] 9875" xfId="16336" hidden="1" xr:uid="{00000000-0005-0000-0000-0000F13F0000}"/>
    <cellStyle name="Currency [0] 9876" xfId="16329" hidden="1" xr:uid="{00000000-0005-0000-0000-0000EA3F0000}"/>
    <cellStyle name="Currency [0] 9877" xfId="16339" hidden="1" xr:uid="{00000000-0005-0000-0000-0000F43F0000}"/>
    <cellStyle name="Currency [0] 9878" xfId="16343" hidden="1" xr:uid="{00000000-0005-0000-0000-0000F83F0000}"/>
    <cellStyle name="Currency [0] 9879" xfId="16268" hidden="1" xr:uid="{00000000-0005-0000-0000-0000AD3F0000}"/>
    <cellStyle name="Currency [0] 988" xfId="1093" hidden="1" xr:uid="{00000000-0005-0000-0000-000066040000}"/>
    <cellStyle name="Currency [0] 9880" xfId="16300" hidden="1" xr:uid="{00000000-0005-0000-0000-0000CD3F0000}"/>
    <cellStyle name="Currency [0] 9881" xfId="16346" hidden="1" xr:uid="{00000000-0005-0000-0000-0000FB3F0000}"/>
    <cellStyle name="Currency [0] 9882" xfId="16347" hidden="1" xr:uid="{00000000-0005-0000-0000-0000FC3F0000}"/>
    <cellStyle name="Currency [0] 9883" xfId="16324" hidden="1" xr:uid="{00000000-0005-0000-0000-0000E53F0000}"/>
    <cellStyle name="Currency [0] 9884" xfId="16330" hidden="1" xr:uid="{00000000-0005-0000-0000-0000EB3F0000}"/>
    <cellStyle name="Currency [0] 9885" xfId="16344" hidden="1" xr:uid="{00000000-0005-0000-0000-0000F93F0000}"/>
    <cellStyle name="Currency [0] 9886" xfId="16331" hidden="1" xr:uid="{00000000-0005-0000-0000-0000EC3F0000}"/>
    <cellStyle name="Currency [0] 9887" xfId="16348" hidden="1" xr:uid="{00000000-0005-0000-0000-0000FD3F0000}"/>
    <cellStyle name="Currency [0] 9888" xfId="16349" hidden="1" xr:uid="{00000000-0005-0000-0000-0000FE3F0000}"/>
    <cellStyle name="Currency [0] 9889" xfId="16345" hidden="1" xr:uid="{00000000-0005-0000-0000-0000FA3F0000}"/>
    <cellStyle name="Currency [0] 989" xfId="1116" hidden="1" xr:uid="{00000000-0005-0000-0000-00007D040000}"/>
    <cellStyle name="Currency [0] 9890" xfId="16318" hidden="1" xr:uid="{00000000-0005-0000-0000-0000DF3F0000}"/>
    <cellStyle name="Currency [0] 9891" xfId="16350" hidden="1" xr:uid="{00000000-0005-0000-0000-0000FF3F0000}"/>
    <cellStyle name="Currency [0] 9892" xfId="16351" hidden="1" xr:uid="{00000000-0005-0000-0000-000000400000}"/>
    <cellStyle name="Currency [0] 9893" xfId="16110" hidden="1" xr:uid="{00000000-0005-0000-0000-00000F3F0000}"/>
    <cellStyle name="Currency [0] 9894" xfId="16100" hidden="1" xr:uid="{00000000-0005-0000-0000-0000053F0000}"/>
    <cellStyle name="Currency [0] 9895" xfId="16353" hidden="1" xr:uid="{00000000-0005-0000-0000-000002400000}"/>
    <cellStyle name="Currency [0] 9896" xfId="16357" hidden="1" xr:uid="{00000000-0005-0000-0000-000006400000}"/>
    <cellStyle name="Currency [0] 9897" xfId="16358" hidden="1" xr:uid="{00000000-0005-0000-0000-000007400000}"/>
    <cellStyle name="Currency [0] 9898" xfId="16107" hidden="1" xr:uid="{00000000-0005-0000-0000-00000C3F0000}"/>
    <cellStyle name="Currency [0] 9899" xfId="16355" hidden="1" xr:uid="{00000000-0005-0000-0000-000004400000}"/>
    <cellStyle name="Currency [0] 99" xfId="169" hidden="1" xr:uid="{00000000-0005-0000-0000-0000CA000000}"/>
    <cellStyle name="Currency [0] 990" xfId="1122" hidden="1" xr:uid="{00000000-0005-0000-0000-000083040000}"/>
    <cellStyle name="Currency [0] 9900" xfId="16359" hidden="1" xr:uid="{00000000-0005-0000-0000-000008400000}"/>
    <cellStyle name="Currency [0] 9901" xfId="16360" hidden="1" xr:uid="{00000000-0005-0000-0000-000009400000}"/>
    <cellStyle name="Currency [0] 9902" xfId="16354" hidden="1" xr:uid="{00000000-0005-0000-0000-000003400000}"/>
    <cellStyle name="Currency [0] 9903" xfId="16111" hidden="1" xr:uid="{00000000-0005-0000-0000-0000103F0000}"/>
    <cellStyle name="Currency [0] 9904" xfId="16366" hidden="1" xr:uid="{00000000-0005-0000-0000-00000F400000}"/>
    <cellStyle name="Currency [0] 9905" xfId="16370" hidden="1" xr:uid="{00000000-0005-0000-0000-000013400000}"/>
    <cellStyle name="Currency [0] 9906" xfId="16376" hidden="1" xr:uid="{00000000-0005-0000-0000-000019400000}"/>
    <cellStyle name="Currency [0] 9907" xfId="16379" hidden="1" xr:uid="{00000000-0005-0000-0000-00001C400000}"/>
    <cellStyle name="Currency [0] 9908" xfId="16365" hidden="1" xr:uid="{00000000-0005-0000-0000-00000E400000}"/>
    <cellStyle name="Currency [0] 9909" xfId="16375" hidden="1" xr:uid="{00000000-0005-0000-0000-000018400000}"/>
    <cellStyle name="Currency [0] 991" xfId="1084" hidden="1" xr:uid="{00000000-0005-0000-0000-00005D040000}"/>
    <cellStyle name="Currency [0] 9910" xfId="16386" hidden="1" xr:uid="{00000000-0005-0000-0000-000023400000}"/>
    <cellStyle name="Currency [0] 9911" xfId="16387" hidden="1" xr:uid="{00000000-0005-0000-0000-000024400000}"/>
    <cellStyle name="Currency [0] 9912" xfId="16352" hidden="1" xr:uid="{00000000-0005-0000-0000-000001400000}"/>
    <cellStyle name="Currency [0] 9913" xfId="16112" hidden="1" xr:uid="{00000000-0005-0000-0000-0000113F0000}"/>
    <cellStyle name="Currency [0] 9914" xfId="16372" hidden="1" xr:uid="{00000000-0005-0000-0000-000015400000}"/>
    <cellStyle name="Currency [0] 9915" xfId="16118" hidden="1" xr:uid="{00000000-0005-0000-0000-0000173F0000}"/>
    <cellStyle name="Currency [0] 9916" xfId="16367" hidden="1" xr:uid="{00000000-0005-0000-0000-000010400000}"/>
    <cellStyle name="Currency [0] 9917" xfId="16388" hidden="1" xr:uid="{00000000-0005-0000-0000-000025400000}"/>
    <cellStyle name="Currency [0] 9918" xfId="16373" hidden="1" xr:uid="{00000000-0005-0000-0000-000016400000}"/>
    <cellStyle name="Currency [0] 9919" xfId="16377" hidden="1" xr:uid="{00000000-0005-0000-0000-00001A400000}"/>
    <cellStyle name="Currency [0] 992" xfId="1114" hidden="1" xr:uid="{00000000-0005-0000-0000-00007B040000}"/>
    <cellStyle name="Currency [0] 9920" xfId="16393" hidden="1" xr:uid="{00000000-0005-0000-0000-00002A400000}"/>
    <cellStyle name="Currency [0] 9921" xfId="16394" hidden="1" xr:uid="{00000000-0005-0000-0000-00002B400000}"/>
    <cellStyle name="Currency [0] 9922" xfId="16374" hidden="1" xr:uid="{00000000-0005-0000-0000-000017400000}"/>
    <cellStyle name="Currency [0] 9923" xfId="16381" hidden="1" xr:uid="{00000000-0005-0000-0000-00001E400000}"/>
    <cellStyle name="Currency [0] 9924" xfId="16385" hidden="1" xr:uid="{00000000-0005-0000-0000-000022400000}"/>
    <cellStyle name="Currency [0] 9925" xfId="16380" hidden="1" xr:uid="{00000000-0005-0000-0000-00001D400000}"/>
    <cellStyle name="Currency [0] 9926" xfId="16403" hidden="1" xr:uid="{00000000-0005-0000-0000-000034400000}"/>
    <cellStyle name="Currency [0] 9927" xfId="16409" hidden="1" xr:uid="{00000000-0005-0000-0000-00003A400000}"/>
    <cellStyle name="Currency [0] 9928" xfId="16371" hidden="1" xr:uid="{00000000-0005-0000-0000-000014400000}"/>
    <cellStyle name="Currency [0] 9929" xfId="16401" hidden="1" xr:uid="{00000000-0005-0000-0000-000032400000}"/>
    <cellStyle name="Currency [0] 993" xfId="1126" hidden="1" xr:uid="{00000000-0005-0000-0000-000087040000}"/>
    <cellStyle name="Currency [0] 9930" xfId="16413" hidden="1" xr:uid="{00000000-0005-0000-0000-00003E400000}"/>
    <cellStyle name="Currency [0] 9931" xfId="16414" hidden="1" xr:uid="{00000000-0005-0000-0000-00003F400000}"/>
    <cellStyle name="Currency [0] 9932" xfId="16362" hidden="1" xr:uid="{00000000-0005-0000-0000-00000B400000}"/>
    <cellStyle name="Currency [0] 9933" xfId="16369" hidden="1" xr:uid="{00000000-0005-0000-0000-000012400000}"/>
    <cellStyle name="Currency [0] 9934" xfId="16398" hidden="1" xr:uid="{00000000-0005-0000-0000-00002F400000}"/>
    <cellStyle name="Currency [0] 9935" xfId="16383" hidden="1" xr:uid="{00000000-0005-0000-0000-000020400000}"/>
    <cellStyle name="Currency [0] 9936" xfId="16356" hidden="1" xr:uid="{00000000-0005-0000-0000-000005400000}"/>
    <cellStyle name="Currency [0] 9937" xfId="16420" hidden="1" xr:uid="{00000000-0005-0000-0000-000045400000}"/>
    <cellStyle name="Currency [0] 9938" xfId="16399" hidden="1" xr:uid="{00000000-0005-0000-0000-000030400000}"/>
    <cellStyle name="Currency [0] 9939" xfId="16406" hidden="1" xr:uid="{00000000-0005-0000-0000-000037400000}"/>
    <cellStyle name="Currency [0] 994" xfId="1127" hidden="1" xr:uid="{00000000-0005-0000-0000-000088040000}"/>
    <cellStyle name="Currency [0] 9940" xfId="16421" hidden="1" xr:uid="{00000000-0005-0000-0000-000046400000}"/>
    <cellStyle name="Currency [0] 9941" xfId="16422" hidden="1" xr:uid="{00000000-0005-0000-0000-000047400000}"/>
    <cellStyle name="Currency [0] 9942" xfId="16397" hidden="1" xr:uid="{00000000-0005-0000-0000-00002E400000}"/>
    <cellStyle name="Currency [0] 9943" xfId="16396" hidden="1" xr:uid="{00000000-0005-0000-0000-00002D400000}"/>
    <cellStyle name="Currency [0] 9944" xfId="16391" hidden="1" xr:uid="{00000000-0005-0000-0000-000028400000}"/>
    <cellStyle name="Currency [0] 9945" xfId="16389" hidden="1" xr:uid="{00000000-0005-0000-0000-000026400000}"/>
    <cellStyle name="Currency [0] 9946" xfId="16390" hidden="1" xr:uid="{00000000-0005-0000-0000-000027400000}"/>
    <cellStyle name="Currency [0] 9947" xfId="16427" hidden="1" xr:uid="{00000000-0005-0000-0000-00004C400000}"/>
    <cellStyle name="Currency [0] 9948" xfId="16113" hidden="1" xr:uid="{00000000-0005-0000-0000-0000123F0000}"/>
    <cellStyle name="Currency [0] 9949" xfId="16417" hidden="1" xr:uid="{00000000-0005-0000-0000-000042400000}"/>
    <cellStyle name="Currency [0] 995" xfId="1075" hidden="1" xr:uid="{00000000-0005-0000-0000-000054040000}"/>
    <cellStyle name="Currency [0] 9950" xfId="16429" hidden="1" xr:uid="{00000000-0005-0000-0000-00004E400000}"/>
    <cellStyle name="Currency [0] 9951" xfId="16430" hidden="1" xr:uid="{00000000-0005-0000-0000-00004F400000}"/>
    <cellStyle name="Currency [0] 9952" xfId="16368" hidden="1" xr:uid="{00000000-0005-0000-0000-000011400000}"/>
    <cellStyle name="Currency [0] 9953" xfId="16404" hidden="1" xr:uid="{00000000-0005-0000-0000-000035400000}"/>
    <cellStyle name="Currency [0] 9954" xfId="16384" hidden="1" xr:uid="{00000000-0005-0000-0000-000021400000}"/>
    <cellStyle name="Currency [0] 9955" xfId="16400" hidden="1" xr:uid="{00000000-0005-0000-0000-000031400000}"/>
    <cellStyle name="Currency [0] 9956" xfId="16402" hidden="1" xr:uid="{00000000-0005-0000-0000-000033400000}"/>
    <cellStyle name="Currency [0] 9957" xfId="16433" hidden="1" xr:uid="{00000000-0005-0000-0000-000052400000}"/>
    <cellStyle name="Currency [0] 9958" xfId="16106" hidden="1" xr:uid="{00000000-0005-0000-0000-00000B3F0000}"/>
    <cellStyle name="Currency [0] 9959" xfId="16425" hidden="1" xr:uid="{00000000-0005-0000-0000-00004A400000}"/>
    <cellStyle name="Currency [0] 996" xfId="1082" hidden="1" xr:uid="{00000000-0005-0000-0000-00005B040000}"/>
    <cellStyle name="Currency [0] 9960" xfId="16435" hidden="1" xr:uid="{00000000-0005-0000-0000-000054400000}"/>
    <cellStyle name="Currency [0] 9961" xfId="16436" hidden="1" xr:uid="{00000000-0005-0000-0000-000055400000}"/>
    <cellStyle name="Currency [0] 9962" xfId="16364" hidden="1" xr:uid="{00000000-0005-0000-0000-00000D400000}"/>
    <cellStyle name="Currency [0] 9963" xfId="16415" hidden="1" xr:uid="{00000000-0005-0000-0000-000040400000}"/>
    <cellStyle name="Currency [0] 9964" xfId="16395" hidden="1" xr:uid="{00000000-0005-0000-0000-00002C400000}"/>
    <cellStyle name="Currency [0] 9965" xfId="16407" hidden="1" xr:uid="{00000000-0005-0000-0000-000038400000}"/>
    <cellStyle name="Currency [0] 9966" xfId="16405" hidden="1" xr:uid="{00000000-0005-0000-0000-000036400000}"/>
    <cellStyle name="Currency [0] 9967" xfId="16438" hidden="1" xr:uid="{00000000-0005-0000-0000-000057400000}"/>
    <cellStyle name="Currency [0] 9968" xfId="16382" hidden="1" xr:uid="{00000000-0005-0000-0000-00001F400000}"/>
    <cellStyle name="Currency [0] 9969" xfId="16432" hidden="1" xr:uid="{00000000-0005-0000-0000-000051400000}"/>
    <cellStyle name="Currency [0] 997" xfId="1111" hidden="1" xr:uid="{00000000-0005-0000-0000-000078040000}"/>
    <cellStyle name="Currency [0] 9970" xfId="16442" hidden="1" xr:uid="{00000000-0005-0000-0000-00005B400000}"/>
    <cellStyle name="Currency [0] 9971" xfId="16443" hidden="1" xr:uid="{00000000-0005-0000-0000-00005C400000}"/>
    <cellStyle name="Currency [0] 9972" xfId="16408" hidden="1" xr:uid="{00000000-0005-0000-0000-000039400000}"/>
    <cellStyle name="Currency [0] 9973" xfId="16423" hidden="1" xr:uid="{00000000-0005-0000-0000-000048400000}"/>
    <cellStyle name="Currency [0] 9974" xfId="16096" hidden="1" xr:uid="{00000000-0005-0000-0000-0000013F0000}"/>
    <cellStyle name="Currency [0] 9975" xfId="16418" hidden="1" xr:uid="{00000000-0005-0000-0000-000043400000}"/>
    <cellStyle name="Currency [0] 9976" xfId="16416" hidden="1" xr:uid="{00000000-0005-0000-0000-000041400000}"/>
    <cellStyle name="Currency [0] 9977" xfId="16445" hidden="1" xr:uid="{00000000-0005-0000-0000-00005E400000}"/>
    <cellStyle name="Currency [0] 9978" xfId="16361" hidden="1" xr:uid="{00000000-0005-0000-0000-00000A400000}"/>
    <cellStyle name="Currency [0] 9979" xfId="16437" hidden="1" xr:uid="{00000000-0005-0000-0000-000056400000}"/>
    <cellStyle name="Currency [0] 998" xfId="1096" hidden="1" xr:uid="{00000000-0005-0000-0000-000069040000}"/>
    <cellStyle name="Currency [0] 9980" xfId="16447" hidden="1" xr:uid="{00000000-0005-0000-0000-000060400000}"/>
    <cellStyle name="Currency [0] 9981" xfId="16448" hidden="1" xr:uid="{00000000-0005-0000-0000-000061400000}"/>
    <cellStyle name="Currency [0] 9982" xfId="16419" hidden="1" xr:uid="{00000000-0005-0000-0000-000044400000}"/>
    <cellStyle name="Currency [0] 9983" xfId="16431" hidden="1" xr:uid="{00000000-0005-0000-0000-000050400000}"/>
    <cellStyle name="Currency [0] 9984" xfId="16411" hidden="1" xr:uid="{00000000-0005-0000-0000-00003C400000}"/>
    <cellStyle name="Currency [0] 9985" xfId="16426" hidden="1" xr:uid="{00000000-0005-0000-0000-00004B400000}"/>
    <cellStyle name="Currency [0] 9986" xfId="16424" hidden="1" xr:uid="{00000000-0005-0000-0000-000049400000}"/>
    <cellStyle name="Currency [0] 9987" xfId="16450" hidden="1" xr:uid="{00000000-0005-0000-0000-000063400000}"/>
    <cellStyle name="Currency [0] 9988" xfId="16363" hidden="1" xr:uid="{00000000-0005-0000-0000-00000C400000}"/>
    <cellStyle name="Currency [0] 9989" xfId="16444" hidden="1" xr:uid="{00000000-0005-0000-0000-00005D400000}"/>
    <cellStyle name="Currency [0] 999" xfId="1069" hidden="1" xr:uid="{00000000-0005-0000-0000-00004E040000}"/>
    <cellStyle name="Currency [0] 9990" xfId="16451" hidden="1" xr:uid="{00000000-0005-0000-0000-000064400000}"/>
    <cellStyle name="Currency [0] 9991" xfId="16452" hidden="1" xr:uid="{00000000-0005-0000-0000-000065400000}"/>
    <cellStyle name="Currency [0] 9992" xfId="16392" hidden="1" xr:uid="{00000000-0005-0000-0000-000029400000}"/>
    <cellStyle name="Currency [0] 9993" xfId="16412" hidden="1" xr:uid="{00000000-0005-0000-0000-00003D400000}"/>
    <cellStyle name="Currency [0] 9994" xfId="16446" hidden="1" xr:uid="{00000000-0005-0000-0000-00005F400000}"/>
    <cellStyle name="Currency [0] 9995" xfId="16439" hidden="1" xr:uid="{00000000-0005-0000-0000-000058400000}"/>
    <cellStyle name="Currency [0] 9996" xfId="16449" hidden="1" xr:uid="{00000000-0005-0000-0000-000062400000}"/>
    <cellStyle name="Currency [0] 9997" xfId="16453" hidden="1" xr:uid="{00000000-0005-0000-0000-000066400000}"/>
    <cellStyle name="Currency [0] 9998" xfId="16378" hidden="1" xr:uid="{00000000-0005-0000-0000-00001B400000}"/>
    <cellStyle name="Currency [0] 9999" xfId="16410" hidden="1" xr:uid="{00000000-0005-0000-0000-00003B400000}"/>
    <cellStyle name="Heading 1" xfId="6" builtinId="16"/>
    <cellStyle name="Heading 2" xfId="7" builtinId="17"/>
    <cellStyle name="Heading 4" xfId="14" builtinId="19" hidden="1"/>
    <cellStyle name="Input" xfId="8" builtinId="20"/>
    <cellStyle name="Normal" xfId="0" builtinId="0"/>
    <cellStyle name="Note 10" xfId="15318" hidden="1" xr:uid="{00000000-0005-0000-0000-0000F73B0000}"/>
    <cellStyle name="Note 11" xfId="15342" hidden="1" xr:uid="{00000000-0005-0000-0000-00000F3C0000}"/>
    <cellStyle name="Note 12" xfId="15340" hidden="1" xr:uid="{00000000-0005-0000-0000-00000D3C0000}"/>
    <cellStyle name="Note 13" xfId="15332" hidden="1" xr:uid="{00000000-0005-0000-0000-0000053C0000}"/>
    <cellStyle name="Note 14" xfId="24637" hidden="1" xr:uid="{00000000-0005-0000-0000-00005E600000}"/>
    <cellStyle name="Note 15" xfId="14713" hidden="1" xr:uid="{00000000-0005-0000-0000-00009A390000}"/>
    <cellStyle name="Note 2" xfId="14712" hidden="1" xr:uid="{00000000-0005-0000-0000-000099390000}"/>
    <cellStyle name="Note 24" xfId="34" hidden="1" xr:uid="{00000000-0005-0000-0000-000042000000}"/>
    <cellStyle name="Note 3" xfId="100" hidden="1" xr:uid="{00000000-0005-0000-0000-000085000000}"/>
    <cellStyle name="Note 4" xfId="663" hidden="1" xr:uid="{00000000-0005-0000-0000-0000B8020000}"/>
    <cellStyle name="Note 5" xfId="687" hidden="1" xr:uid="{00000000-0005-0000-0000-0000D0020000}"/>
    <cellStyle name="Note 6" xfId="685" hidden="1" xr:uid="{00000000-0005-0000-0000-0000CE020000}"/>
    <cellStyle name="Note 7" xfId="677" hidden="1" xr:uid="{00000000-0005-0000-0000-0000C6020000}"/>
    <cellStyle name="Title" xfId="13" builtinId="15" hidden="1"/>
    <cellStyle name="Total" xfId="15" builtinId="25" hidden="1"/>
    <cellStyle name="콤마 [0]_ 2팀층별 " xfId="3" xr:uid="{00000000-0005-0000-0000-000005000000}"/>
    <cellStyle name="콤마_ 2팀층별 " xfId="4" xr:uid="{00000000-0005-0000-0000-000006000000}"/>
    <cellStyle name="표준_0N-HANDLING " xfId="5" xr:uid="{00000000-0005-0000-0000-000007000000}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E41F1F"/>
      <rgbColor rgb="0000FF00"/>
      <rgbColor rgb="000000FF"/>
      <rgbColor rgb="00FFFF00"/>
      <rgbColor rgb="00FF00FF"/>
      <rgbColor rgb="0000FFFF"/>
      <rgbColor rgb="00800000"/>
      <rgbColor rgb="00008000"/>
      <rgbColor rgb="00002261"/>
      <rgbColor rgb="00808000"/>
      <rgbColor rgb="00800080"/>
      <rgbColor rgb="00008080"/>
      <rgbColor rgb="00C0C0C0"/>
      <rgbColor rgb="00808080"/>
      <rgbColor rgb="00FFE600"/>
      <rgbColor rgb="007F7E82"/>
      <rgbColor rgb="00CCCBCD"/>
      <rgbColor rgb="002C973E"/>
      <rgbColor rgb="0095CB9E"/>
      <rgbColor rgb="0091278F"/>
      <rgbColor rgb="00C893C7"/>
      <rgbColor rgb="00FFE87F"/>
      <rgbColor rgb="0000A3BB"/>
      <rgbColor rgb="007FD1DD"/>
      <rgbColor rgb="00F04C3E"/>
      <rgbColor rgb="00F7A59E"/>
      <rgbColor rgb="00F2F2F2"/>
      <rgbColor rgb="00CCCBCD"/>
      <rgbColor rgb="005F5F5F"/>
      <rgbColor rgb="0000000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Comparison!$H$165</c:f>
              <c:strCache>
                <c:ptCount val="1"/>
                <c:pt idx="0">
                  <c:v>CDP2</c:v>
                </c:pt>
              </c:strCache>
            </c:strRef>
          </c:tx>
          <c:spPr>
            <a:ln w="19050" cap="rnd">
              <a:solidFill>
                <a:srgbClr val="6B3077"/>
              </a:solidFill>
              <a:prstDash val="solid"/>
              <a:round/>
            </a:ln>
          </c:spPr>
          <c:marker>
            <c:symbol val="none"/>
          </c:marker>
          <c:cat>
            <c:strRef>
              <c:f>Comparison!$J$164:$AK$164</c:f>
              <c:strCache>
                <c:ptCount val="28"/>
                <c:pt idx="0">
                  <c:v>2023-24</c:v>
                </c:pt>
                <c:pt idx="1">
                  <c:v>2024-25</c:v>
                </c:pt>
                <c:pt idx="2">
                  <c:v>2025-26</c:v>
                </c:pt>
                <c:pt idx="3">
                  <c:v>2026-27</c:v>
                </c:pt>
                <c:pt idx="4">
                  <c:v>2027-28</c:v>
                </c:pt>
                <c:pt idx="5">
                  <c:v>2028-29</c:v>
                </c:pt>
                <c:pt idx="6">
                  <c:v>2029-30</c:v>
                </c:pt>
                <c:pt idx="7">
                  <c:v>2030-31</c:v>
                </c:pt>
                <c:pt idx="8">
                  <c:v>2031-32</c:v>
                </c:pt>
                <c:pt idx="9">
                  <c:v>2032-33</c:v>
                </c:pt>
                <c:pt idx="10">
                  <c:v>2033-34</c:v>
                </c:pt>
                <c:pt idx="11">
                  <c:v>2034-35</c:v>
                </c:pt>
                <c:pt idx="12">
                  <c:v>2035-36</c:v>
                </c:pt>
                <c:pt idx="13">
                  <c:v>2036-37</c:v>
                </c:pt>
                <c:pt idx="14">
                  <c:v>2037-38</c:v>
                </c:pt>
                <c:pt idx="15">
                  <c:v>2038-39</c:v>
                </c:pt>
                <c:pt idx="16">
                  <c:v>2039-40</c:v>
                </c:pt>
                <c:pt idx="17">
                  <c:v>2040-41</c:v>
                </c:pt>
                <c:pt idx="18">
                  <c:v>2041-42</c:v>
                </c:pt>
                <c:pt idx="19">
                  <c:v>2042-43</c:v>
                </c:pt>
                <c:pt idx="20">
                  <c:v>2043-44</c:v>
                </c:pt>
                <c:pt idx="21">
                  <c:v>2044-45</c:v>
                </c:pt>
                <c:pt idx="22">
                  <c:v>2045-46</c:v>
                </c:pt>
                <c:pt idx="23">
                  <c:v>2046-47</c:v>
                </c:pt>
                <c:pt idx="24">
                  <c:v>2047-48</c:v>
                </c:pt>
                <c:pt idx="25">
                  <c:v>2048-49</c:v>
                </c:pt>
                <c:pt idx="26">
                  <c:v>2049-50</c:v>
                </c:pt>
                <c:pt idx="27">
                  <c:v>2050-51</c:v>
                </c:pt>
              </c:strCache>
            </c:strRef>
          </c:cat>
          <c:val>
            <c:numRef>
              <c:f>Comparison!$J$165:$AK$165</c:f>
              <c:numCache>
                <c:formatCode>#,##0</c:formatCode>
                <c:ptCount val="28"/>
                <c:pt idx="0">
                  <c:v>110.4741026404221</c:v>
                </c:pt>
                <c:pt idx="1">
                  <c:v>91.852440647121227</c:v>
                </c:pt>
                <c:pt idx="2">
                  <c:v>66.1966702677325</c:v>
                </c:pt>
                <c:pt idx="3">
                  <c:v>53.013439071296297</c:v>
                </c:pt>
                <c:pt idx="4">
                  <c:v>34.021279958430483</c:v>
                </c:pt>
                <c:pt idx="5">
                  <c:v>26.211297805716569</c:v>
                </c:pt>
                <c:pt idx="6">
                  <c:v>20.667172525279401</c:v>
                </c:pt>
                <c:pt idx="7">
                  <c:v>2.893183915600424</c:v>
                </c:pt>
                <c:pt idx="8">
                  <c:v>2.1698200424561089</c:v>
                </c:pt>
                <c:pt idx="9">
                  <c:v>1.823194899937514</c:v>
                </c:pt>
                <c:pt idx="10">
                  <c:v>1.7577251960383691</c:v>
                </c:pt>
                <c:pt idx="11">
                  <c:v>3.6727606830167412</c:v>
                </c:pt>
                <c:pt idx="12">
                  <c:v>2.9100127118858139</c:v>
                </c:pt>
                <c:pt idx="13">
                  <c:v>2.2138802673214188</c:v>
                </c:pt>
                <c:pt idx="14">
                  <c:v>1.7471226629373739</c:v>
                </c:pt>
                <c:pt idx="15">
                  <c:v>4.5782860146233784</c:v>
                </c:pt>
                <c:pt idx="16">
                  <c:v>1.5856399006603199</c:v>
                </c:pt>
                <c:pt idx="17">
                  <c:v>2.2686265105653178</c:v>
                </c:pt>
                <c:pt idx="18">
                  <c:v>3.0624164037773141</c:v>
                </c:pt>
                <c:pt idx="19">
                  <c:v>2.9281831448364728</c:v>
                </c:pt>
                <c:pt idx="20">
                  <c:v>3.7484977659670951</c:v>
                </c:pt>
                <c:pt idx="21">
                  <c:v>1.105483215534572</c:v>
                </c:pt>
                <c:pt idx="22">
                  <c:v>2.5566832017667971</c:v>
                </c:pt>
                <c:pt idx="23">
                  <c:v>0.40059701870191139</c:v>
                </c:pt>
                <c:pt idx="24">
                  <c:v>1.760295487126188</c:v>
                </c:pt>
                <c:pt idx="25">
                  <c:v>0.44213876897833332</c:v>
                </c:pt>
                <c:pt idx="26">
                  <c:v>6.607816278015795</c:v>
                </c:pt>
                <c:pt idx="27">
                  <c:v>5.0407069586892001E-4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C86A-404E-B382-B9F16F3D1D60}"/>
            </c:ext>
          </c:extLst>
        </c:ser>
        <c:ser>
          <c:idx val="1"/>
          <c:order val="1"/>
          <c:tx>
            <c:strRef>
              <c:f>Comparison!$H$166</c:f>
              <c:strCache>
                <c:ptCount val="1"/>
                <c:pt idx="0">
                  <c:v>Counterfactual</c:v>
                </c:pt>
              </c:strCache>
            </c:strRef>
          </c:tx>
          <c:spPr>
            <a:ln w="19050" cap="rnd">
              <a:solidFill>
                <a:srgbClr val="9B2242"/>
              </a:solidFill>
              <a:prstDash val="solid"/>
              <a:round/>
            </a:ln>
          </c:spPr>
          <c:marker>
            <c:symbol val="none"/>
          </c:marker>
          <c:cat>
            <c:strRef>
              <c:f>Comparison!$J$164:$AK$164</c:f>
              <c:strCache>
                <c:ptCount val="28"/>
                <c:pt idx="0">
                  <c:v>2023-24</c:v>
                </c:pt>
                <c:pt idx="1">
                  <c:v>2024-25</c:v>
                </c:pt>
                <c:pt idx="2">
                  <c:v>2025-26</c:v>
                </c:pt>
                <c:pt idx="3">
                  <c:v>2026-27</c:v>
                </c:pt>
                <c:pt idx="4">
                  <c:v>2027-28</c:v>
                </c:pt>
                <c:pt idx="5">
                  <c:v>2028-29</c:v>
                </c:pt>
                <c:pt idx="6">
                  <c:v>2029-30</c:v>
                </c:pt>
                <c:pt idx="7">
                  <c:v>2030-31</c:v>
                </c:pt>
                <c:pt idx="8">
                  <c:v>2031-32</c:v>
                </c:pt>
                <c:pt idx="9">
                  <c:v>2032-33</c:v>
                </c:pt>
                <c:pt idx="10">
                  <c:v>2033-34</c:v>
                </c:pt>
                <c:pt idx="11">
                  <c:v>2034-35</c:v>
                </c:pt>
                <c:pt idx="12">
                  <c:v>2035-36</c:v>
                </c:pt>
                <c:pt idx="13">
                  <c:v>2036-37</c:v>
                </c:pt>
                <c:pt idx="14">
                  <c:v>2037-38</c:v>
                </c:pt>
                <c:pt idx="15">
                  <c:v>2038-39</c:v>
                </c:pt>
                <c:pt idx="16">
                  <c:v>2039-40</c:v>
                </c:pt>
                <c:pt idx="17">
                  <c:v>2040-41</c:v>
                </c:pt>
                <c:pt idx="18">
                  <c:v>2041-42</c:v>
                </c:pt>
                <c:pt idx="19">
                  <c:v>2042-43</c:v>
                </c:pt>
                <c:pt idx="20">
                  <c:v>2043-44</c:v>
                </c:pt>
                <c:pt idx="21">
                  <c:v>2044-45</c:v>
                </c:pt>
                <c:pt idx="22">
                  <c:v>2045-46</c:v>
                </c:pt>
                <c:pt idx="23">
                  <c:v>2046-47</c:v>
                </c:pt>
                <c:pt idx="24">
                  <c:v>2047-48</c:v>
                </c:pt>
                <c:pt idx="25">
                  <c:v>2048-49</c:v>
                </c:pt>
                <c:pt idx="26">
                  <c:v>2049-50</c:v>
                </c:pt>
                <c:pt idx="27">
                  <c:v>2050-51</c:v>
                </c:pt>
              </c:strCache>
            </c:strRef>
          </c:cat>
          <c:val>
            <c:numRef>
              <c:f>Comparison!$J$166:$AK$166</c:f>
              <c:numCache>
                <c:formatCode>#,##0</c:formatCode>
                <c:ptCount val="28"/>
                <c:pt idx="0">
                  <c:v>90.161901346480064</c:v>
                </c:pt>
                <c:pt idx="1">
                  <c:v>77.304909725737886</c:v>
                </c:pt>
                <c:pt idx="2">
                  <c:v>53.147386609882822</c:v>
                </c:pt>
                <c:pt idx="3">
                  <c:v>41.262656609948138</c:v>
                </c:pt>
                <c:pt idx="4">
                  <c:v>27.342032369141151</c:v>
                </c:pt>
                <c:pt idx="5">
                  <c:v>22.805296456676</c:v>
                </c:pt>
                <c:pt idx="6">
                  <c:v>20.374839393218949</c:v>
                </c:pt>
                <c:pt idx="7">
                  <c:v>4.1833470197172007</c:v>
                </c:pt>
                <c:pt idx="8">
                  <c:v>4.5182587959195208</c:v>
                </c:pt>
                <c:pt idx="9">
                  <c:v>4.453715577929275</c:v>
                </c:pt>
                <c:pt idx="10">
                  <c:v>3.6405535345748432</c:v>
                </c:pt>
                <c:pt idx="11">
                  <c:v>4.0532132635191047</c:v>
                </c:pt>
                <c:pt idx="12">
                  <c:v>4.2725913776582933</c:v>
                </c:pt>
                <c:pt idx="13">
                  <c:v>4.0966037083162226</c:v>
                </c:pt>
                <c:pt idx="14">
                  <c:v>3.2491682186169002</c:v>
                </c:pt>
                <c:pt idx="15">
                  <c:v>6.2464615274739854</c:v>
                </c:pt>
                <c:pt idx="16">
                  <c:v>3.7720868670325349</c:v>
                </c:pt>
                <c:pt idx="17">
                  <c:v>5.0284396149611297</c:v>
                </c:pt>
                <c:pt idx="18">
                  <c:v>5.5709579614113647</c:v>
                </c:pt>
                <c:pt idx="19">
                  <c:v>7.2301759870373949</c:v>
                </c:pt>
                <c:pt idx="20">
                  <c:v>7.6311867412816659</c:v>
                </c:pt>
                <c:pt idx="21">
                  <c:v>6.6805243161015886</c:v>
                </c:pt>
                <c:pt idx="22">
                  <c:v>7.3870433167716909</c:v>
                </c:pt>
                <c:pt idx="23">
                  <c:v>7.0841475713921591</c:v>
                </c:pt>
                <c:pt idx="24">
                  <c:v>8.113184500539834</c:v>
                </c:pt>
                <c:pt idx="25">
                  <c:v>5.9273966433205194</c:v>
                </c:pt>
                <c:pt idx="26">
                  <c:v>12.05008457230659</c:v>
                </c:pt>
                <c:pt idx="27">
                  <c:v>5.0811049332948803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C86A-404E-B382-B9F16F3D1D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31456480"/>
        <c:axId val="1731459744"/>
      </c:lineChart>
      <c:catAx>
        <c:axId val="1731456480"/>
        <c:scaling>
          <c:orientation val="minMax"/>
        </c:scaling>
        <c:delete val="0"/>
        <c:axPos val="b"/>
        <c:numFmt formatCode="#,##0" sourceLinked="0"/>
        <c:majorTickMark val="out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</c:spPr>
        <c:txPr>
          <a:bodyPr rot="-2700000" spcFirstLastPara="1" vertOverflow="ellipsis" wrap="square" anchor="ctr" anchorCtr="1"/>
          <a:lstStyle/>
          <a:p>
            <a:pPr>
              <a:defRPr sz="900" b="0" i="0" strike="noStrike" kern="1200" baseline="0">
                <a:solidFill>
                  <a:srgbClr val="424242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31459744"/>
        <c:crosses val="autoZero"/>
        <c:auto val="1"/>
        <c:lblAlgn val="ctr"/>
        <c:lblOffset val="100"/>
        <c:noMultiLvlLbl val="0"/>
      </c:catAx>
      <c:valAx>
        <c:axId val="1731459744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BFBFBF"/>
              </a:solidFill>
              <a:prstDash val="solid"/>
              <a:round/>
              <a:headEnd w="med" len="med"/>
              <a:tailEnd w="med" len="med"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strike="noStrike" kern="1200" baseline="0">
                    <a:solidFill>
                      <a:srgbClr val="424242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Emissions (Mt CO2-e)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#,##0" sourceLinked="0"/>
        <c:majorTickMark val="out"/>
        <c:minorTickMark val="none"/>
        <c:tickLblPos val="nextTo"/>
        <c:spPr>
          <a:noFill/>
          <a:ln w="6350"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rgbClr val="424242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31456480"/>
        <c:crosses val="autoZero"/>
        <c:crossBetween val="between"/>
      </c:valAx>
    </c:plotArea>
    <c:legend>
      <c:legendPos val="b"/>
      <c:overlay val="0"/>
      <c:spPr>
        <a:solidFill>
          <a:srgbClr val="FFFFFF"/>
        </a:solidFill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rgbClr val="424242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25400" cap="flat" cmpd="sng" algn="ctr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893625</xdr:colOff>
      <xdr:row>162</xdr:row>
      <xdr:rowOff>11851</xdr:rowOff>
    </xdr:from>
    <xdr:to>
      <xdr:col>6</xdr:col>
      <xdr:colOff>47626</xdr:colOff>
      <xdr:row>175</xdr:row>
      <xdr:rowOff>167701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AEMO 2022">
  <a:themeElements>
    <a:clrScheme name="AEMO">
      <a:dk1>
        <a:srgbClr val="424242"/>
      </a:dk1>
      <a:lt1>
        <a:srgbClr val="FFFFFF"/>
      </a:lt1>
      <a:dk2>
        <a:srgbClr val="3C1053"/>
      </a:dk2>
      <a:lt2>
        <a:srgbClr val="EEEEF0"/>
      </a:lt2>
      <a:accent1>
        <a:srgbClr val="6B3077"/>
      </a:accent1>
      <a:accent2>
        <a:srgbClr val="A3519B"/>
      </a:accent2>
      <a:accent3>
        <a:srgbClr val="9B2241"/>
      </a:accent3>
      <a:accent4>
        <a:srgbClr val="FDD26E"/>
      </a:accent4>
      <a:accent5>
        <a:srgbClr val="A1D883"/>
      </a:accent5>
      <a:accent6>
        <a:srgbClr val="40C1AC"/>
      </a:accent6>
      <a:hlink>
        <a:srgbClr val="606EB2"/>
      </a:hlink>
      <a:folHlink>
        <a:srgbClr val="A3DBE8"/>
      </a:folHlink>
    </a:clrScheme>
    <a:fontScheme name="AEMO Reports 2021">
      <a:majorFont>
        <a:latin typeface="Century Gothic"/>
        <a:ea typeface=""/>
        <a:cs typeface=""/>
      </a:majorFont>
      <a:minorFont>
        <a:latin typeface="Arial"/>
        <a:ea typeface=""/>
        <a:cs typeface=""/>
      </a:minorFont>
    </a:fontScheme>
    <a:fmtScheme name="Office Them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AEMO" id="{CD3057BF-BA43-0147-971B-506642F8EAC8}" vid="{98D7FAC8-1B04-DD42-9E1D-39824940EE50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theme="1"/>
  </sheetPr>
  <dimension ref="A1:T45"/>
  <sheetViews>
    <sheetView tabSelected="1" zoomScaleNormal="100" workbookViewId="0"/>
  </sheetViews>
  <sheetFormatPr baseColWidth="10" defaultColWidth="9" defaultRowHeight="14"/>
  <cols>
    <col min="1" max="1" width="9" style="30" customWidth="1"/>
    <col min="2" max="2" width="87.1640625" style="30" customWidth="1"/>
    <col min="3" max="3" width="9" style="30" customWidth="1"/>
    <col min="4" max="16384" width="9" style="30"/>
  </cols>
  <sheetData>
    <row r="1" spans="1:20">
      <c r="A1" s="41"/>
      <c r="B1" s="41"/>
      <c r="C1" s="41"/>
      <c r="D1" s="41"/>
      <c r="E1" s="41"/>
      <c r="F1" s="41"/>
      <c r="G1" s="41"/>
      <c r="H1" s="41"/>
      <c r="I1" s="41"/>
      <c r="J1" s="41"/>
      <c r="K1" s="41"/>
      <c r="L1" s="41"/>
      <c r="M1" s="41"/>
      <c r="N1" s="41"/>
      <c r="O1" s="41"/>
      <c r="P1" s="41"/>
      <c r="Q1" s="41"/>
      <c r="R1" s="41"/>
      <c r="S1" s="41"/>
      <c r="T1" s="41"/>
    </row>
    <row r="2" spans="1:20" ht="20.25" customHeight="1" thickBot="1">
      <c r="A2" s="41"/>
      <c r="B2" s="60" t="s">
        <v>0</v>
      </c>
      <c r="C2" s="41"/>
      <c r="D2" s="41"/>
      <c r="E2" s="41"/>
      <c r="F2" s="41"/>
      <c r="G2" s="41"/>
      <c r="H2" s="41"/>
      <c r="I2" s="41"/>
      <c r="J2" s="41"/>
      <c r="K2" s="41"/>
      <c r="L2" s="41"/>
      <c r="M2" s="41"/>
      <c r="N2" s="41"/>
      <c r="O2" s="41"/>
      <c r="P2" s="41"/>
      <c r="Q2" s="41"/>
      <c r="R2" s="41"/>
      <c r="S2" s="41"/>
      <c r="T2" s="41"/>
    </row>
    <row r="3" spans="1:20" ht="15" customHeight="1" thickTop="1">
      <c r="A3" s="41"/>
      <c r="B3" s="41"/>
      <c r="C3" s="41"/>
      <c r="D3" s="41"/>
      <c r="E3" s="41"/>
      <c r="F3" s="41"/>
      <c r="G3" s="41"/>
      <c r="H3" s="41"/>
      <c r="I3" s="41"/>
      <c r="J3" s="41"/>
      <c r="K3" s="41"/>
      <c r="L3" s="41"/>
      <c r="M3" s="41"/>
      <c r="N3" s="41"/>
      <c r="O3" s="41"/>
      <c r="P3" s="41"/>
      <c r="Q3" s="41"/>
      <c r="R3" s="41"/>
      <c r="S3" s="41"/>
      <c r="T3" s="41"/>
    </row>
    <row r="4" spans="1:20">
      <c r="A4" s="41"/>
      <c r="B4" s="41" t="s">
        <v>1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P4" s="41"/>
      <c r="Q4" s="41"/>
      <c r="R4" s="41"/>
      <c r="S4" s="41"/>
      <c r="T4" s="41"/>
    </row>
    <row r="5" spans="1:20">
      <c r="A5" s="41"/>
      <c r="B5" s="41" t="s">
        <v>2</v>
      </c>
      <c r="C5" s="41"/>
      <c r="D5" s="41"/>
      <c r="E5" s="41"/>
      <c r="F5" s="41"/>
      <c r="G5" s="41"/>
      <c r="H5" s="41"/>
      <c r="I5" s="41"/>
      <c r="J5" s="41"/>
      <c r="K5" s="41"/>
      <c r="L5" s="41"/>
      <c r="M5" s="41"/>
      <c r="N5" s="41"/>
      <c r="O5" s="41"/>
      <c r="P5" s="41"/>
      <c r="Q5" s="41"/>
      <c r="R5" s="41"/>
      <c r="S5" s="41"/>
      <c r="T5" s="41"/>
    </row>
    <row r="6" spans="1:20">
      <c r="A6" s="41"/>
      <c r="B6" s="41"/>
      <c r="C6" s="41"/>
      <c r="D6" s="41"/>
      <c r="E6" s="41"/>
      <c r="F6" s="41"/>
      <c r="G6" s="41"/>
      <c r="H6" s="41"/>
      <c r="I6" s="41"/>
      <c r="J6" s="41"/>
      <c r="K6" s="41"/>
      <c r="L6" s="41"/>
      <c r="M6" s="41"/>
      <c r="N6" s="41"/>
      <c r="O6" s="41"/>
      <c r="P6" s="41"/>
      <c r="Q6" s="41"/>
      <c r="R6" s="41"/>
      <c r="S6" s="41"/>
      <c r="T6" s="41"/>
    </row>
    <row r="7" spans="1:20">
      <c r="A7" s="41"/>
      <c r="B7" s="41" t="s">
        <v>3</v>
      </c>
      <c r="C7" s="41"/>
      <c r="D7" s="41"/>
      <c r="E7" s="41"/>
      <c r="F7" s="41"/>
      <c r="G7" s="41"/>
      <c r="H7" s="41"/>
      <c r="I7" s="41"/>
      <c r="J7" s="41"/>
      <c r="K7" s="41"/>
      <c r="L7" s="41"/>
      <c r="M7" s="41"/>
      <c r="N7" s="41"/>
      <c r="O7" s="41"/>
      <c r="P7" s="41"/>
      <c r="Q7" s="41"/>
      <c r="R7" s="41"/>
      <c r="S7" s="41"/>
      <c r="T7" s="41"/>
    </row>
    <row r="8" spans="1:20">
      <c r="A8" s="41"/>
      <c r="B8" s="41" t="s">
        <v>4</v>
      </c>
      <c r="C8" s="41"/>
      <c r="D8" s="41"/>
      <c r="E8" s="41"/>
      <c r="F8" s="41"/>
      <c r="G8" s="41"/>
      <c r="H8" s="41"/>
      <c r="I8" s="41"/>
      <c r="J8" s="41"/>
      <c r="K8" s="41"/>
      <c r="L8" s="41"/>
      <c r="M8" s="41"/>
      <c r="N8" s="41"/>
      <c r="O8" s="41"/>
      <c r="P8" s="41"/>
      <c r="Q8" s="41"/>
      <c r="R8" s="41"/>
      <c r="S8" s="41"/>
      <c r="T8" s="41"/>
    </row>
    <row r="9" spans="1:20">
      <c r="A9" s="41"/>
      <c r="B9" s="41" t="s">
        <v>5</v>
      </c>
      <c r="C9" s="41"/>
      <c r="D9" s="41"/>
      <c r="E9" s="41"/>
      <c r="F9" s="41"/>
      <c r="G9" s="41"/>
      <c r="H9" s="41"/>
      <c r="I9" s="41"/>
      <c r="J9" s="41"/>
      <c r="K9" s="41"/>
      <c r="L9" s="41"/>
      <c r="M9" s="41"/>
      <c r="N9" s="41"/>
      <c r="O9" s="41"/>
      <c r="P9" s="41"/>
      <c r="Q9" s="41"/>
      <c r="R9" s="41"/>
      <c r="S9" s="41"/>
      <c r="T9" s="41"/>
    </row>
    <row r="10" spans="1:20">
      <c r="A10" s="41"/>
      <c r="B10" s="41" t="s">
        <v>6</v>
      </c>
      <c r="C10" s="41"/>
      <c r="D10" s="41"/>
      <c r="E10" s="41"/>
      <c r="F10" s="41"/>
      <c r="G10" s="41"/>
      <c r="H10" s="41"/>
      <c r="I10" s="41"/>
      <c r="J10" s="41"/>
      <c r="K10" s="41"/>
      <c r="L10" s="41"/>
      <c r="M10" s="41"/>
      <c r="N10" s="41"/>
      <c r="O10" s="41"/>
      <c r="P10" s="41"/>
      <c r="Q10" s="41"/>
      <c r="R10" s="41"/>
      <c r="S10" s="41"/>
      <c r="T10" s="41"/>
    </row>
    <row r="11" spans="1:20">
      <c r="A11" s="41"/>
      <c r="B11" s="41" t="s">
        <v>7</v>
      </c>
      <c r="C11" s="41"/>
      <c r="D11" s="41"/>
      <c r="E11" s="41"/>
      <c r="F11" s="41"/>
      <c r="G11" s="41"/>
      <c r="H11" s="41"/>
      <c r="I11" s="41"/>
      <c r="J11" s="41"/>
      <c r="K11" s="41"/>
      <c r="L11" s="41"/>
      <c r="M11" s="41"/>
      <c r="N11" s="41"/>
      <c r="O11" s="41"/>
      <c r="P11" s="41"/>
      <c r="Q11" s="41"/>
      <c r="R11" s="41"/>
      <c r="S11" s="41"/>
      <c r="T11" s="41"/>
    </row>
    <row r="12" spans="1:20">
      <c r="A12" s="41"/>
      <c r="B12" s="41"/>
      <c r="C12" s="41"/>
      <c r="D12" s="41"/>
      <c r="E12" s="41"/>
      <c r="F12" s="41"/>
      <c r="G12" s="41"/>
      <c r="H12" s="41"/>
      <c r="I12" s="41"/>
      <c r="J12" s="41"/>
      <c r="K12" s="41"/>
      <c r="L12" s="41"/>
      <c r="M12" s="41"/>
      <c r="N12" s="41"/>
      <c r="O12" s="41"/>
      <c r="P12" s="41"/>
      <c r="Q12" s="41"/>
      <c r="R12" s="41"/>
      <c r="S12" s="41"/>
      <c r="T12" s="41"/>
    </row>
    <row r="13" spans="1:20">
      <c r="A13" s="41"/>
      <c r="B13" s="41" t="s">
        <v>8</v>
      </c>
      <c r="C13" s="41"/>
      <c r="D13" s="41"/>
      <c r="E13" s="41"/>
      <c r="F13" s="41"/>
      <c r="G13" s="41"/>
      <c r="H13" s="41"/>
      <c r="I13" s="41"/>
      <c r="J13" s="41"/>
      <c r="K13" s="41"/>
      <c r="L13" s="41"/>
      <c r="M13" s="41"/>
      <c r="N13" s="41"/>
      <c r="O13" s="41"/>
      <c r="P13" s="41"/>
      <c r="Q13" s="41"/>
      <c r="R13" s="41"/>
      <c r="S13" s="41"/>
      <c r="T13" s="41"/>
    </row>
    <row r="14" spans="1:20">
      <c r="A14" s="41"/>
      <c r="B14" s="41" t="s">
        <v>9</v>
      </c>
      <c r="C14" s="41"/>
      <c r="D14" s="41"/>
      <c r="E14" s="41"/>
      <c r="F14" s="41"/>
      <c r="G14" s="41"/>
      <c r="H14" s="41"/>
      <c r="I14" s="41"/>
      <c r="J14" s="41"/>
      <c r="K14" s="41"/>
      <c r="L14" s="41"/>
      <c r="M14" s="41"/>
      <c r="N14" s="41"/>
      <c r="O14" s="41"/>
      <c r="P14" s="41"/>
      <c r="Q14" s="41"/>
      <c r="R14" s="41"/>
      <c r="S14" s="41"/>
      <c r="T14" s="41"/>
    </row>
    <row r="15" spans="1:20">
      <c r="A15" s="41"/>
      <c r="B15" s="41" t="s">
        <v>10</v>
      </c>
      <c r="C15" s="41"/>
      <c r="D15" s="41"/>
      <c r="E15" s="41"/>
      <c r="F15" s="41"/>
      <c r="G15" s="41"/>
      <c r="H15" s="41"/>
      <c r="I15" s="41"/>
      <c r="J15" s="41"/>
      <c r="K15" s="41"/>
      <c r="L15" s="41"/>
      <c r="M15" s="41"/>
      <c r="N15" s="41"/>
      <c r="O15" s="41"/>
      <c r="P15" s="41"/>
      <c r="Q15" s="41"/>
      <c r="R15" s="41"/>
      <c r="S15" s="41"/>
      <c r="T15" s="41"/>
    </row>
    <row r="16" spans="1:20">
      <c r="A16" s="41"/>
      <c r="B16" s="41"/>
      <c r="C16" s="41"/>
      <c r="D16" s="41"/>
      <c r="E16" s="41"/>
      <c r="F16" s="41"/>
      <c r="G16" s="41"/>
      <c r="H16" s="41"/>
      <c r="I16" s="41"/>
      <c r="J16" s="41"/>
      <c r="K16" s="41"/>
      <c r="L16" s="41"/>
      <c r="M16" s="41"/>
      <c r="N16" s="41"/>
      <c r="O16" s="41"/>
      <c r="P16" s="41"/>
      <c r="Q16" s="41"/>
      <c r="R16" s="41"/>
      <c r="S16" s="41"/>
      <c r="T16" s="41"/>
    </row>
    <row r="17" spans="1:20">
      <c r="A17" s="41"/>
      <c r="B17" s="41" t="s">
        <v>11</v>
      </c>
      <c r="C17" s="41"/>
      <c r="D17" s="41"/>
      <c r="E17" s="41"/>
      <c r="F17" s="41"/>
      <c r="G17" s="41"/>
      <c r="H17" s="41"/>
      <c r="I17" s="41"/>
      <c r="J17" s="41"/>
      <c r="K17" s="41"/>
      <c r="L17" s="41"/>
      <c r="M17" s="41"/>
      <c r="N17" s="41"/>
      <c r="O17" s="41"/>
      <c r="P17" s="41"/>
      <c r="Q17" s="41"/>
      <c r="R17" s="41"/>
      <c r="S17" s="41"/>
      <c r="T17" s="41"/>
    </row>
    <row r="18" spans="1:20">
      <c r="A18" s="41"/>
      <c r="B18" s="41" t="s">
        <v>12</v>
      </c>
      <c r="C18" s="41"/>
      <c r="D18" s="41"/>
      <c r="E18" s="41"/>
      <c r="F18" s="41"/>
      <c r="G18" s="41"/>
      <c r="H18" s="41"/>
      <c r="I18" s="41"/>
      <c r="J18" s="41"/>
      <c r="K18" s="41"/>
      <c r="L18" s="41"/>
      <c r="M18" s="41"/>
      <c r="N18" s="41"/>
      <c r="O18" s="41"/>
      <c r="P18" s="41"/>
      <c r="Q18" s="41"/>
      <c r="R18" s="41"/>
      <c r="S18" s="41"/>
      <c r="T18" s="41"/>
    </row>
    <row r="19" spans="1:20">
      <c r="A19" s="41"/>
      <c r="B19" s="41" t="s">
        <v>13</v>
      </c>
      <c r="C19" s="41"/>
      <c r="D19" s="41"/>
      <c r="E19" s="41"/>
      <c r="F19" s="41"/>
      <c r="G19" s="41"/>
      <c r="H19" s="41"/>
      <c r="I19" s="41"/>
      <c r="J19" s="41"/>
      <c r="K19" s="41"/>
      <c r="L19" s="41"/>
      <c r="M19" s="41"/>
      <c r="N19" s="41"/>
      <c r="O19" s="41"/>
      <c r="P19" s="41"/>
      <c r="Q19" s="41"/>
      <c r="R19" s="41"/>
      <c r="S19" s="41"/>
      <c r="T19" s="41"/>
    </row>
    <row r="20" spans="1:20">
      <c r="A20" s="41"/>
      <c r="B20" s="41" t="s">
        <v>14</v>
      </c>
      <c r="C20" s="41"/>
      <c r="D20" s="41"/>
      <c r="E20" s="41"/>
      <c r="F20" s="41"/>
      <c r="G20" s="41"/>
      <c r="H20" s="41"/>
      <c r="I20" s="41"/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</row>
    <row r="21" spans="1:20">
      <c r="A21" s="41"/>
      <c r="B21" s="41"/>
      <c r="C21" s="41"/>
      <c r="D21" s="41"/>
      <c r="E21" s="41"/>
      <c r="F21" s="41"/>
      <c r="G21" s="41"/>
      <c r="H21" s="41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</row>
    <row r="22" spans="1:20">
      <c r="A22" s="41"/>
      <c r="B22" s="41" t="s">
        <v>15</v>
      </c>
      <c r="C22" s="41"/>
      <c r="D22" s="41"/>
      <c r="E22" s="41"/>
      <c r="F22" s="41"/>
      <c r="G22" s="41"/>
      <c r="H22" s="41"/>
      <c r="I22" s="41"/>
      <c r="J22" s="41"/>
      <c r="K22" s="41"/>
      <c r="L22" s="41"/>
      <c r="M22" s="41"/>
      <c r="N22" s="41"/>
      <c r="O22" s="41"/>
      <c r="P22" s="41"/>
      <c r="Q22" s="41"/>
      <c r="R22" s="41"/>
      <c r="S22" s="41"/>
      <c r="T22" s="41"/>
    </row>
    <row r="23" spans="1:20">
      <c r="A23" s="41"/>
      <c r="B23" s="41" t="s">
        <v>16</v>
      </c>
      <c r="C23" s="41"/>
      <c r="D23" s="41"/>
      <c r="E23" s="41"/>
      <c r="F23" s="41"/>
      <c r="G23" s="41"/>
      <c r="H23" s="41"/>
      <c r="I23" s="41"/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</row>
    <row r="24" spans="1:20">
      <c r="A24" s="41"/>
      <c r="B24" s="31" t="s">
        <v>17</v>
      </c>
      <c r="C24" s="41"/>
      <c r="D24" s="41"/>
      <c r="E24" s="41"/>
      <c r="F24" s="41"/>
      <c r="G24" s="41"/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</row>
    <row r="25" spans="1:20">
      <c r="A25" s="41"/>
      <c r="B25" s="32" t="s">
        <v>18</v>
      </c>
      <c r="C25" s="41"/>
      <c r="D25" s="41"/>
      <c r="E25" s="41"/>
      <c r="F25" s="41"/>
      <c r="G25" s="41"/>
      <c r="H25" s="41"/>
      <c r="I25" s="41"/>
      <c r="J25" s="41"/>
      <c r="K25" s="41"/>
      <c r="L25" s="41"/>
      <c r="M25" s="41"/>
      <c r="N25" s="41"/>
      <c r="O25" s="41"/>
      <c r="P25" s="41"/>
      <c r="Q25" s="41"/>
      <c r="R25" s="41"/>
      <c r="S25" s="41"/>
      <c r="T25" s="41"/>
    </row>
    <row r="26" spans="1:20">
      <c r="A26" s="41"/>
      <c r="B26" s="31" t="s">
        <v>19</v>
      </c>
      <c r="C26" s="41"/>
      <c r="D26" s="41"/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1"/>
      <c r="Q26" s="41"/>
      <c r="R26" s="41"/>
      <c r="S26" s="41"/>
      <c r="T26" s="41"/>
    </row>
    <row r="27" spans="1:20">
      <c r="A27" s="41"/>
      <c r="B27" s="32" t="s">
        <v>20</v>
      </c>
      <c r="C27" s="41"/>
      <c r="D27" s="41"/>
      <c r="E27" s="41"/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</row>
    <row r="28" spans="1:20">
      <c r="A28" s="41"/>
      <c r="B28" s="32" t="s">
        <v>21</v>
      </c>
      <c r="C28" s="41"/>
      <c r="D28" s="41"/>
      <c r="E28" s="41"/>
      <c r="F28" s="41"/>
      <c r="G28" s="41"/>
      <c r="H28" s="41"/>
      <c r="I28" s="41"/>
      <c r="J28" s="41"/>
      <c r="K28" s="41"/>
      <c r="L28" s="41"/>
      <c r="M28" s="41"/>
      <c r="N28" s="41"/>
      <c r="O28" s="41"/>
      <c r="P28" s="41"/>
      <c r="Q28" s="41"/>
      <c r="R28" s="41"/>
      <c r="S28" s="41"/>
      <c r="T28" s="41"/>
    </row>
    <row r="29" spans="1:20">
      <c r="A29" s="41"/>
      <c r="B29" s="41"/>
      <c r="C29" s="41"/>
      <c r="D29" s="41"/>
      <c r="E29" s="41"/>
      <c r="F29" s="41"/>
      <c r="G29" s="41"/>
      <c r="H29" s="41"/>
      <c r="I29" s="41"/>
      <c r="J29" s="41"/>
      <c r="K29" s="41"/>
      <c r="L29" s="41"/>
      <c r="M29" s="41"/>
      <c r="N29" s="41"/>
      <c r="O29" s="41"/>
      <c r="P29" s="41"/>
      <c r="Q29" s="41"/>
      <c r="R29" s="41"/>
      <c r="S29" s="41"/>
      <c r="T29" s="41"/>
    </row>
    <row r="30" spans="1:20">
      <c r="A30" s="41"/>
      <c r="B30" s="41"/>
      <c r="C30" s="41"/>
      <c r="D30" s="41"/>
      <c r="E30" s="41"/>
      <c r="F30" s="41"/>
      <c r="G30" s="41"/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41"/>
    </row>
    <row r="31" spans="1:20">
      <c r="A31" s="41"/>
      <c r="B31" s="41"/>
      <c r="C31" s="41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</row>
    <row r="32" spans="1:20">
      <c r="A32" s="41"/>
      <c r="B32" s="41"/>
      <c r="C32" s="41"/>
      <c r="D32" s="41"/>
      <c r="E32" s="41"/>
      <c r="F32" s="41"/>
      <c r="G32" s="41"/>
      <c r="H32" s="41"/>
      <c r="I32" s="41"/>
      <c r="J32" s="41"/>
      <c r="K32" s="41"/>
      <c r="L32" s="41"/>
      <c r="M32" s="41"/>
      <c r="N32" s="41"/>
      <c r="O32" s="41"/>
      <c r="P32" s="41"/>
      <c r="Q32" s="41"/>
      <c r="R32" s="41"/>
      <c r="S32" s="41"/>
      <c r="T32" s="41"/>
    </row>
    <row r="33" spans="1:20">
      <c r="A33" s="41"/>
      <c r="B33" s="41"/>
      <c r="C33" s="41"/>
      <c r="D33" s="41"/>
      <c r="E33" s="41"/>
      <c r="F33" s="41"/>
      <c r="G33" s="41"/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</row>
    <row r="34" spans="1:20">
      <c r="A34" s="41"/>
      <c r="B34" s="41"/>
      <c r="C34" s="41"/>
      <c r="D34" s="41"/>
      <c r="E34" s="41"/>
      <c r="F34" s="41"/>
      <c r="G34" s="41"/>
      <c r="H34" s="41"/>
      <c r="I34" s="41"/>
      <c r="J34" s="41"/>
      <c r="K34" s="41"/>
      <c r="L34" s="41"/>
      <c r="M34" s="41"/>
      <c r="N34" s="41"/>
      <c r="O34" s="41"/>
      <c r="P34" s="41"/>
      <c r="Q34" s="41"/>
      <c r="R34" s="41"/>
      <c r="S34" s="41"/>
      <c r="T34" s="41"/>
    </row>
    <row r="35" spans="1:20">
      <c r="A35" s="41"/>
      <c r="B35" s="41"/>
      <c r="C35" s="41"/>
      <c r="D35" s="41"/>
      <c r="E35" s="41"/>
      <c r="F35" s="41"/>
      <c r="G35" s="41"/>
      <c r="H35" s="41"/>
      <c r="I35" s="41"/>
      <c r="J35" s="41"/>
      <c r="K35" s="41"/>
      <c r="L35" s="41"/>
      <c r="M35" s="41"/>
      <c r="N35" s="41"/>
      <c r="O35" s="41"/>
      <c r="P35" s="41"/>
      <c r="Q35" s="41"/>
      <c r="R35" s="41"/>
      <c r="S35" s="41"/>
      <c r="T35" s="41"/>
    </row>
    <row r="36" spans="1:20">
      <c r="A36" s="41"/>
      <c r="B36" s="41"/>
      <c r="C36" s="41"/>
      <c r="D36" s="41"/>
      <c r="E36" s="41"/>
      <c r="F36" s="41"/>
      <c r="G36" s="41"/>
      <c r="H36" s="41"/>
      <c r="I36" s="41"/>
      <c r="J36" s="41"/>
      <c r="K36" s="41"/>
      <c r="L36" s="41"/>
      <c r="M36" s="41"/>
      <c r="N36" s="41"/>
      <c r="O36" s="41"/>
      <c r="P36" s="41"/>
      <c r="Q36" s="41"/>
      <c r="R36" s="41"/>
      <c r="S36" s="41"/>
      <c r="T36" s="41"/>
    </row>
    <row r="37" spans="1:20">
      <c r="A37" s="41"/>
      <c r="B37" s="41"/>
      <c r="C37" s="41"/>
      <c r="D37" s="41"/>
      <c r="E37" s="41"/>
      <c r="F37" s="41"/>
      <c r="G37" s="41"/>
      <c r="H37" s="41"/>
      <c r="I37" s="41"/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</row>
    <row r="38" spans="1:20">
      <c r="A38" s="41"/>
      <c r="B38" s="41"/>
      <c r="C38" s="41"/>
      <c r="D38" s="41"/>
      <c r="E38" s="41"/>
      <c r="F38" s="41"/>
      <c r="G38" s="41"/>
      <c r="H38" s="41"/>
      <c r="I38" s="41"/>
      <c r="J38" s="41"/>
      <c r="K38" s="41"/>
      <c r="L38" s="41"/>
      <c r="M38" s="41"/>
      <c r="N38" s="41"/>
      <c r="O38" s="41"/>
      <c r="P38" s="41"/>
      <c r="Q38" s="41"/>
      <c r="R38" s="41"/>
      <c r="S38" s="41"/>
      <c r="T38" s="41"/>
    </row>
    <row r="39" spans="1:20">
      <c r="A39" s="41"/>
      <c r="B39" s="41"/>
      <c r="C39" s="41"/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</row>
    <row r="40" spans="1:20">
      <c r="A40" s="41"/>
      <c r="B40" s="41"/>
      <c r="C40" s="41"/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1"/>
      <c r="O40" s="41"/>
      <c r="P40" s="41"/>
      <c r="Q40" s="41"/>
      <c r="R40" s="41"/>
      <c r="S40" s="41"/>
      <c r="T40" s="41"/>
    </row>
    <row r="41" spans="1:20">
      <c r="A41" s="41"/>
      <c r="B41" s="41"/>
      <c r="C41" s="41"/>
      <c r="D41" s="41"/>
      <c r="E41" s="41"/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</row>
    <row r="42" spans="1:20">
      <c r="A42" s="41"/>
      <c r="B42" s="41"/>
      <c r="C42" s="41"/>
      <c r="D42" s="41"/>
      <c r="E42" s="41"/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</row>
    <row r="43" spans="1:20">
      <c r="A43" s="41"/>
      <c r="B43" s="41"/>
      <c r="C43" s="41"/>
      <c r="D43" s="41"/>
      <c r="E43" s="41"/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</row>
    <row r="44" spans="1:20">
      <c r="A44" s="41"/>
      <c r="B44" s="41"/>
      <c r="C44" s="41"/>
      <c r="D44" s="41"/>
      <c r="E44" s="41"/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</row>
    <row r="45" spans="1:20">
      <c r="A45" s="41"/>
      <c r="B45" s="41"/>
      <c r="C45" s="41"/>
      <c r="D45" s="41"/>
      <c r="E45" s="41"/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</row>
  </sheetData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tabColor theme="1"/>
  </sheetPr>
  <dimension ref="A1:X30"/>
  <sheetViews>
    <sheetView zoomScaleNormal="100" workbookViewId="0"/>
  </sheetViews>
  <sheetFormatPr baseColWidth="10" defaultColWidth="8" defaultRowHeight="14"/>
  <cols>
    <col min="1" max="1" width="8" style="6" customWidth="1"/>
    <col min="2" max="2" width="26.1640625" style="6" customWidth="1"/>
    <col min="3" max="3" width="63.33203125" style="6" customWidth="1"/>
    <col min="4" max="4" width="8" style="6" customWidth="1"/>
    <col min="5" max="16384" width="8" style="6"/>
  </cols>
  <sheetData>
    <row r="1" spans="1:24">
      <c r="A1" s="41"/>
      <c r="B1" s="33"/>
      <c r="C1" s="33"/>
      <c r="D1" s="33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</row>
    <row r="2" spans="1:24" ht="20.25" customHeight="1" thickBot="1">
      <c r="A2" s="33"/>
      <c r="B2" s="75" t="s">
        <v>22</v>
      </c>
      <c r="C2" s="76"/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</row>
    <row r="3" spans="1:24" ht="15" customHeight="1" thickTop="1">
      <c r="A3" s="33"/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</row>
    <row r="4" spans="1:24" ht="18" customHeight="1" thickBot="1">
      <c r="A4" s="33"/>
      <c r="B4" s="41" t="s">
        <v>23</v>
      </c>
      <c r="C4" s="33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</row>
    <row r="5" spans="1:24" ht="18" customHeight="1" thickBot="1">
      <c r="A5" s="33"/>
      <c r="B5" s="45" t="s">
        <v>24</v>
      </c>
      <c r="C5" s="46" t="s">
        <v>25</v>
      </c>
      <c r="D5" s="33"/>
      <c r="E5" s="33"/>
      <c r="F5" s="33"/>
      <c r="G5" s="33"/>
      <c r="H5" s="33"/>
      <c r="I5" s="33"/>
      <c r="J5" s="33"/>
      <c r="K5" s="33"/>
      <c r="L5" s="33"/>
      <c r="M5" s="33"/>
      <c r="N5" s="33"/>
      <c r="O5" s="33"/>
      <c r="P5" s="33"/>
      <c r="Q5" s="33"/>
      <c r="R5" s="33"/>
      <c r="S5" s="33"/>
      <c r="T5" s="33"/>
      <c r="U5" s="33"/>
      <c r="V5" s="33"/>
      <c r="W5" s="33"/>
      <c r="X5" s="33"/>
    </row>
    <row r="6" spans="1:24" ht="18" customHeight="1" thickBot="1">
      <c r="A6" s="33"/>
      <c r="B6" s="70" t="s">
        <v>26</v>
      </c>
      <c r="C6" s="40" t="s">
        <v>27</v>
      </c>
      <c r="D6" s="33"/>
      <c r="E6" s="33"/>
      <c r="F6" s="33"/>
      <c r="G6" s="33"/>
      <c r="H6" s="33"/>
      <c r="I6" s="33"/>
      <c r="J6" s="33"/>
      <c r="K6" s="33"/>
      <c r="L6" s="33"/>
      <c r="M6" s="33"/>
      <c r="N6" s="33"/>
      <c r="O6" s="33"/>
      <c r="P6" s="33"/>
      <c r="Q6" s="33"/>
      <c r="R6" s="33"/>
      <c r="S6" s="33"/>
      <c r="T6" s="33"/>
      <c r="U6" s="33"/>
      <c r="V6" s="33"/>
      <c r="W6" s="33"/>
      <c r="X6" s="33"/>
    </row>
    <row r="7" spans="1:24" ht="18" customHeight="1">
      <c r="A7" s="33"/>
      <c r="B7" s="33"/>
      <c r="C7" s="33"/>
      <c r="D7" s="33"/>
      <c r="E7" s="33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</row>
    <row r="8" spans="1:24" ht="18" customHeight="1">
      <c r="A8" s="33"/>
      <c r="B8" s="41" t="s">
        <v>28</v>
      </c>
      <c r="C8" s="33"/>
      <c r="D8" s="33"/>
      <c r="E8" s="33"/>
      <c r="F8" s="33"/>
      <c r="G8" s="33"/>
      <c r="H8" s="33"/>
      <c r="I8" s="33"/>
      <c r="J8" s="33"/>
      <c r="K8" s="33"/>
      <c r="L8" s="33"/>
      <c r="M8" s="33"/>
      <c r="N8" s="33"/>
      <c r="O8" s="33"/>
      <c r="P8" s="33"/>
      <c r="Q8" s="33"/>
      <c r="R8" s="33"/>
      <c r="S8" s="33"/>
      <c r="T8" s="33"/>
      <c r="U8" s="33"/>
      <c r="V8" s="33"/>
      <c r="W8" s="33"/>
      <c r="X8" s="33"/>
    </row>
    <row r="9" spans="1:24" ht="32.5" customHeight="1">
      <c r="A9" s="33"/>
      <c r="B9" s="73" t="s">
        <v>29</v>
      </c>
      <c r="C9" s="74"/>
      <c r="D9" s="33"/>
      <c r="E9" s="33"/>
      <c r="F9" s="33"/>
      <c r="G9" s="33"/>
      <c r="H9" s="33"/>
      <c r="I9" s="33"/>
      <c r="J9" s="33"/>
      <c r="K9" s="33"/>
      <c r="L9" s="33"/>
      <c r="M9" s="33"/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</row>
    <row r="10" spans="1:24">
      <c r="A10" s="33"/>
      <c r="B10" s="33"/>
      <c r="C10" s="33"/>
      <c r="D10" s="33"/>
      <c r="E10" s="33"/>
      <c r="F10" s="33"/>
      <c r="G10" s="33"/>
      <c r="H10" s="33"/>
      <c r="I10" s="33"/>
      <c r="J10" s="33"/>
      <c r="K10" s="33"/>
      <c r="L10" s="33"/>
      <c r="M10" s="33"/>
      <c r="N10" s="33"/>
      <c r="O10" s="33"/>
      <c r="P10" s="33"/>
      <c r="Q10" s="33"/>
      <c r="R10" s="33"/>
      <c r="S10" s="33"/>
      <c r="T10" s="33"/>
      <c r="U10" s="33"/>
      <c r="V10" s="33"/>
      <c r="W10" s="33"/>
      <c r="X10" s="33"/>
    </row>
    <row r="11" spans="1:24" ht="15" customHeight="1" thickBot="1">
      <c r="A11" s="33"/>
      <c r="B11" s="41" t="s">
        <v>30</v>
      </c>
      <c r="C11" s="33"/>
      <c r="D11" s="33"/>
      <c r="E11" s="33"/>
      <c r="F11" s="33"/>
      <c r="G11" s="33"/>
      <c r="H11" s="33"/>
      <c r="I11" s="33"/>
      <c r="J11" s="33"/>
      <c r="K11" s="33"/>
      <c r="L11" s="33"/>
      <c r="M11" s="33"/>
      <c r="N11" s="33"/>
      <c r="O11" s="33"/>
      <c r="P11" s="33"/>
      <c r="Q11" s="33"/>
      <c r="R11" s="33"/>
      <c r="S11" s="33"/>
      <c r="T11" s="33"/>
      <c r="U11" s="33"/>
      <c r="V11" s="33"/>
      <c r="W11" s="33"/>
      <c r="X11" s="33"/>
    </row>
    <row r="12" spans="1:24" ht="15" customHeight="1" thickBot="1">
      <c r="A12" s="33"/>
      <c r="B12" s="45" t="s">
        <v>31</v>
      </c>
      <c r="C12" s="46" t="s">
        <v>32</v>
      </c>
      <c r="D12" s="33"/>
      <c r="E12" s="33"/>
      <c r="F12" s="33"/>
      <c r="G12" s="33"/>
      <c r="H12" s="33"/>
      <c r="I12" s="33"/>
      <c r="J12" s="33"/>
      <c r="K12" s="33"/>
      <c r="L12" s="33"/>
      <c r="M12" s="33"/>
      <c r="N12" s="33"/>
      <c r="O12" s="33"/>
      <c r="P12" s="33"/>
      <c r="Q12" s="33"/>
      <c r="R12" s="33"/>
      <c r="S12" s="33"/>
      <c r="T12" s="33"/>
      <c r="U12" s="33"/>
      <c r="V12" s="33"/>
      <c r="W12" s="33"/>
      <c r="X12" s="33"/>
    </row>
    <row r="13" spans="1:24" ht="18.5" customHeight="1" thickBot="1">
      <c r="A13" s="33"/>
      <c r="B13" s="71" t="s">
        <v>33</v>
      </c>
      <c r="C13" s="40" t="s">
        <v>34</v>
      </c>
      <c r="D13" s="33"/>
      <c r="E13" s="33"/>
      <c r="F13" s="33"/>
      <c r="G13" s="33"/>
      <c r="H13" s="33"/>
      <c r="I13" s="33"/>
      <c r="J13" s="33"/>
      <c r="K13" s="33"/>
      <c r="L13" s="33"/>
      <c r="M13" s="33"/>
      <c r="N13" s="33"/>
      <c r="O13" s="33"/>
      <c r="P13" s="33"/>
      <c r="Q13" s="33"/>
      <c r="R13" s="33"/>
      <c r="S13" s="33"/>
      <c r="T13" s="33"/>
      <c r="U13" s="33"/>
      <c r="V13" s="33"/>
      <c r="W13" s="33"/>
      <c r="X13" s="33"/>
    </row>
    <row r="14" spans="1:24" ht="17" customHeight="1" thickBot="1">
      <c r="A14" s="33"/>
      <c r="B14" s="71" t="s">
        <v>35</v>
      </c>
      <c r="C14" s="40" t="s">
        <v>36</v>
      </c>
      <c r="D14" s="33"/>
      <c r="E14" s="33"/>
      <c r="F14" s="33"/>
      <c r="G14" s="33"/>
      <c r="H14" s="33"/>
      <c r="I14" s="33"/>
      <c r="J14" s="33"/>
      <c r="K14" s="33"/>
      <c r="L14" s="33"/>
      <c r="M14" s="33"/>
      <c r="N14" s="33"/>
      <c r="O14" s="33"/>
      <c r="P14" s="33"/>
      <c r="Q14" s="33"/>
      <c r="R14" s="33"/>
      <c r="S14" s="33"/>
      <c r="T14" s="33"/>
      <c r="U14" s="33"/>
      <c r="V14" s="33"/>
      <c r="W14" s="33"/>
      <c r="X14" s="33"/>
    </row>
    <row r="15" spans="1:24" ht="17" customHeight="1" thickBot="1">
      <c r="A15" s="33"/>
      <c r="B15" s="71" t="s">
        <v>37</v>
      </c>
      <c r="C15" s="40" t="s">
        <v>38</v>
      </c>
      <c r="D15" s="33"/>
      <c r="E15" s="33"/>
      <c r="F15" s="33"/>
      <c r="G15" s="33"/>
      <c r="H15" s="33"/>
      <c r="I15" s="33"/>
      <c r="J15" s="33"/>
      <c r="K15" s="33"/>
      <c r="L15" s="33"/>
      <c r="M15" s="33"/>
      <c r="N15" s="33"/>
      <c r="O15" s="33"/>
      <c r="P15" s="33"/>
      <c r="Q15" s="33"/>
      <c r="R15" s="33"/>
      <c r="S15" s="33"/>
      <c r="T15" s="33"/>
      <c r="U15" s="33"/>
      <c r="V15" s="33"/>
      <c r="W15" s="33"/>
      <c r="X15" s="33"/>
    </row>
    <row r="16" spans="1:24" ht="17" customHeight="1" thickBot="1">
      <c r="A16" s="33"/>
      <c r="B16" s="71" t="s">
        <v>39</v>
      </c>
      <c r="C16" s="59" t="s">
        <v>40</v>
      </c>
      <c r="D16" s="33"/>
      <c r="E16" s="33"/>
      <c r="F16" s="33"/>
      <c r="G16" s="33"/>
      <c r="H16" s="33"/>
      <c r="I16" s="33"/>
      <c r="J16" s="33"/>
      <c r="K16" s="33"/>
      <c r="L16" s="33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</row>
    <row r="17" spans="1:24" ht="17.75" customHeight="1" thickBot="1">
      <c r="A17" s="33"/>
      <c r="B17" s="71" t="s">
        <v>41</v>
      </c>
      <c r="C17" s="59" t="s">
        <v>42</v>
      </c>
      <c r="D17" s="33"/>
      <c r="E17" s="33"/>
      <c r="F17" s="33"/>
      <c r="G17" s="33"/>
      <c r="H17" s="33"/>
      <c r="I17" s="33"/>
      <c r="J17" s="33"/>
      <c r="K17" s="33"/>
      <c r="L17" s="33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</row>
    <row r="18" spans="1:24" ht="17.75" customHeight="1">
      <c r="A18" s="33"/>
      <c r="B18" s="41"/>
      <c r="C18" s="41"/>
      <c r="D18" s="33"/>
      <c r="E18" s="33"/>
      <c r="F18" s="33"/>
      <c r="G18" s="33"/>
      <c r="H18" s="33"/>
      <c r="I18" s="33"/>
      <c r="J18" s="33"/>
      <c r="K18" s="33"/>
      <c r="L18" s="33"/>
      <c r="M18" s="33"/>
      <c r="N18" s="33"/>
      <c r="O18" s="33"/>
      <c r="P18" s="33"/>
      <c r="Q18" s="33"/>
      <c r="R18" s="33"/>
      <c r="S18" s="33"/>
      <c r="T18" s="33"/>
      <c r="U18" s="33"/>
      <c r="V18" s="33"/>
      <c r="W18" s="33"/>
      <c r="X18" s="33"/>
    </row>
    <row r="19" spans="1:24">
      <c r="A19" s="41"/>
      <c r="B19" s="41"/>
      <c r="C19" s="41"/>
      <c r="D19" s="41"/>
      <c r="E19" s="41"/>
      <c r="F19" s="41"/>
      <c r="G19" s="41"/>
      <c r="H19" s="41"/>
      <c r="I19" s="41"/>
      <c r="J19" s="41"/>
      <c r="K19" s="41"/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</row>
    <row r="20" spans="1:24">
      <c r="A20" s="41"/>
      <c r="B20" s="41"/>
      <c r="C20" s="41"/>
      <c r="D20" s="41"/>
      <c r="E20" s="41"/>
      <c r="F20" s="41"/>
      <c r="G20" s="41"/>
      <c r="H20" s="41"/>
      <c r="I20" s="41"/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/>
    </row>
    <row r="21" spans="1:24">
      <c r="A21" s="41"/>
      <c r="B21" s="41"/>
      <c r="C21" s="41"/>
      <c r="D21" s="41"/>
      <c r="E21" s="41"/>
      <c r="F21" s="41"/>
      <c r="G21" s="41"/>
      <c r="H21" s="41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</row>
    <row r="22" spans="1:24">
      <c r="A22" s="41"/>
      <c r="B22" s="41"/>
      <c r="C22" s="41"/>
      <c r="D22" s="41"/>
      <c r="E22" s="41"/>
      <c r="F22" s="41"/>
      <c r="G22" s="41"/>
      <c r="H22" s="41"/>
      <c r="I22" s="41"/>
      <c r="J22" s="41"/>
      <c r="K22" s="41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</row>
    <row r="23" spans="1:24">
      <c r="A23" s="41"/>
      <c r="B23" s="41"/>
      <c r="C23" s="41"/>
      <c r="D23" s="41"/>
      <c r="E23" s="41"/>
      <c r="F23" s="41"/>
      <c r="G23" s="41"/>
      <c r="H23" s="41"/>
      <c r="I23" s="41"/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</row>
    <row r="24" spans="1:24">
      <c r="A24" s="41"/>
      <c r="B24" s="41"/>
      <c r="C24" s="41"/>
      <c r="D24" s="41"/>
      <c r="E24" s="41"/>
      <c r="F24" s="41"/>
      <c r="G24" s="41"/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</row>
    <row r="25" spans="1:24">
      <c r="A25" s="41"/>
      <c r="B25" s="41"/>
      <c r="C25" s="41"/>
      <c r="D25" s="41"/>
      <c r="E25" s="41"/>
      <c r="F25" s="41"/>
      <c r="G25" s="41"/>
      <c r="H25" s="41"/>
      <c r="I25" s="41"/>
      <c r="J25" s="41"/>
      <c r="K25" s="41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</row>
    <row r="26" spans="1:24">
      <c r="A26" s="41"/>
      <c r="B26" s="41"/>
      <c r="C26" s="41"/>
      <c r="D26" s="41"/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/>
    </row>
    <row r="27" spans="1:24">
      <c r="A27" s="41"/>
      <c r="B27" s="41"/>
      <c r="C27" s="41"/>
      <c r="D27" s="41"/>
      <c r="E27" s="41"/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</row>
    <row r="28" spans="1:24">
      <c r="A28" s="41"/>
      <c r="B28" s="41"/>
      <c r="C28" s="41"/>
      <c r="D28" s="41"/>
      <c r="E28" s="41"/>
      <c r="F28" s="41"/>
      <c r="G28" s="41"/>
      <c r="H28" s="41"/>
      <c r="I28" s="41"/>
      <c r="J28" s="41"/>
      <c r="K28" s="41"/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</row>
    <row r="29" spans="1:24">
      <c r="A29" s="41"/>
      <c r="B29" s="41"/>
      <c r="C29" s="41"/>
      <c r="D29" s="41"/>
      <c r="E29" s="41"/>
      <c r="F29" s="41"/>
      <c r="G29" s="41"/>
      <c r="H29" s="41"/>
      <c r="I29" s="41"/>
      <c r="J29" s="41"/>
      <c r="K29" s="41"/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</row>
    <row r="30" spans="1:24">
      <c r="A30" s="41"/>
      <c r="B30" s="41"/>
      <c r="C30" s="41"/>
      <c r="D30" s="41"/>
      <c r="E30" s="41"/>
      <c r="F30" s="41"/>
      <c r="G30" s="41"/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</row>
  </sheetData>
  <mergeCells count="2">
    <mergeCell ref="B9:C9"/>
    <mergeCell ref="B2:C2"/>
  </mergeCells>
  <hyperlinks>
    <hyperlink ref="B13" location="CDPs!A1" display="CDPs" xr:uid="{00000000-0004-0000-0100-000000000000}"/>
    <hyperlink ref="B14" location="Summary!A1" display="Summary" xr:uid="{00000000-0004-0000-0100-000001000000}"/>
    <hyperlink ref="B15" location="Comparison!A1" display="Comparison" xr:uid="{00000000-0004-0000-0100-000002000000}"/>
    <hyperlink ref="B16" location="'REZ Generation Capacity'!A1" display="REZ Generation Capacity" xr:uid="{00000000-0004-0000-0100-000003000000}"/>
    <hyperlink ref="B17" location="'REZ Generation'!A1" display="REZ Generation" xr:uid="{00000000-0004-0000-0100-000004000000}"/>
  </hyperlinks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6">
    <tabColor theme="2" tint="-0.249977111117893"/>
  </sheetPr>
  <dimension ref="A1:H22"/>
  <sheetViews>
    <sheetView zoomScaleNormal="100" workbookViewId="0"/>
  </sheetViews>
  <sheetFormatPr baseColWidth="10" defaultColWidth="22.1640625" defaultRowHeight="14"/>
  <cols>
    <col min="1" max="1" width="11.6640625" style="6" customWidth="1"/>
    <col min="2" max="2" width="70.6640625" style="6" bestFit="1" customWidth="1"/>
    <col min="3" max="3" width="14" style="6" bestFit="1" customWidth="1"/>
    <col min="4" max="5" width="12.33203125" style="6" bestFit="1" customWidth="1"/>
    <col min="6" max="7" width="14.1640625" style="6" bestFit="1" customWidth="1"/>
    <col min="8" max="8" width="22.1640625" style="6" customWidth="1"/>
    <col min="9" max="16384" width="22.1640625" style="6"/>
  </cols>
  <sheetData>
    <row r="1" spans="1:8" ht="23.25" customHeight="1">
      <c r="A1" s="34"/>
      <c r="B1" s="34"/>
      <c r="C1" s="34"/>
      <c r="D1" s="35"/>
    </row>
    <row r="2" spans="1:8" ht="20.25" customHeight="1" thickBot="1">
      <c r="A2" s="36" t="s">
        <v>43</v>
      </c>
      <c r="B2" s="36"/>
      <c r="C2" s="36"/>
      <c r="D2" s="36"/>
      <c r="E2" s="36"/>
    </row>
    <row r="3" spans="1:8" ht="15.75" customHeight="1" thickTop="1" thickBot="1"/>
    <row r="4" spans="1:8" ht="23.25" customHeight="1" thickBot="1">
      <c r="A4" s="64"/>
      <c r="B4" s="64" t="s">
        <v>44</v>
      </c>
      <c r="C4" s="64" t="s">
        <v>45</v>
      </c>
      <c r="D4" s="64" t="s">
        <v>46</v>
      </c>
      <c r="E4" s="64" t="s">
        <v>47</v>
      </c>
      <c r="F4" s="64" t="s">
        <v>48</v>
      </c>
      <c r="G4" s="64" t="s">
        <v>49</v>
      </c>
      <c r="H4" s="64" t="s">
        <v>50</v>
      </c>
    </row>
    <row r="5" spans="1:8" ht="15" customHeight="1" thickBot="1">
      <c r="A5" s="65" t="s">
        <v>51</v>
      </c>
      <c r="B5" s="66" t="s">
        <v>52</v>
      </c>
      <c r="C5" s="67" t="s">
        <v>53</v>
      </c>
      <c r="D5" s="68" t="s">
        <v>53</v>
      </c>
      <c r="E5" s="67"/>
      <c r="F5" s="69"/>
      <c r="G5" s="67"/>
      <c r="H5" s="69"/>
    </row>
    <row r="6" spans="1:8">
      <c r="A6" s="79" t="s">
        <v>54</v>
      </c>
      <c r="B6" s="82" t="s">
        <v>55</v>
      </c>
      <c r="C6" s="80" t="s">
        <v>53</v>
      </c>
      <c r="D6" s="81" t="s">
        <v>53</v>
      </c>
      <c r="E6" s="80" t="s">
        <v>53</v>
      </c>
      <c r="F6" s="81" t="s">
        <v>53</v>
      </c>
      <c r="G6" s="80"/>
      <c r="H6" s="77"/>
    </row>
    <row r="7" spans="1:8" ht="24.75" customHeight="1" thickBot="1">
      <c r="A7" s="78"/>
      <c r="B7" s="78"/>
      <c r="C7" s="78"/>
      <c r="D7" s="78"/>
      <c r="E7" s="78"/>
      <c r="F7" s="78"/>
      <c r="G7" s="78"/>
      <c r="H7" s="78"/>
    </row>
    <row r="8" spans="1:8" ht="15" customHeight="1" thickBot="1">
      <c r="A8" s="65" t="s">
        <v>56</v>
      </c>
      <c r="B8" s="66" t="s">
        <v>57</v>
      </c>
      <c r="C8" s="67" t="s">
        <v>53</v>
      </c>
      <c r="D8" s="68" t="s">
        <v>53</v>
      </c>
      <c r="E8" s="67" t="s">
        <v>53</v>
      </c>
      <c r="F8" s="68" t="s">
        <v>53</v>
      </c>
      <c r="G8" s="67" t="s">
        <v>53</v>
      </c>
      <c r="H8" s="68" t="s">
        <v>53</v>
      </c>
    </row>
    <row r="9" spans="1:8">
      <c r="A9" s="79" t="s">
        <v>58</v>
      </c>
      <c r="B9" s="82" t="s">
        <v>59</v>
      </c>
      <c r="C9" s="80" t="s">
        <v>53</v>
      </c>
      <c r="D9" s="77"/>
      <c r="E9" s="80"/>
      <c r="F9" s="77"/>
      <c r="G9" s="80"/>
      <c r="H9" s="77"/>
    </row>
    <row r="10" spans="1:8" ht="15" customHeight="1" thickBot="1">
      <c r="A10" s="78"/>
      <c r="B10" s="78"/>
      <c r="C10" s="78"/>
      <c r="D10" s="78"/>
      <c r="E10" s="78"/>
      <c r="F10" s="78"/>
      <c r="G10" s="78"/>
      <c r="H10" s="78"/>
    </row>
    <row r="11" spans="1:8" ht="15" customHeight="1" thickBot="1">
      <c r="A11" s="65" t="s">
        <v>60</v>
      </c>
      <c r="B11" s="66" t="s">
        <v>61</v>
      </c>
      <c r="C11" s="67" t="s">
        <v>53</v>
      </c>
      <c r="D11" s="68" t="s">
        <v>53</v>
      </c>
      <c r="E11" s="67" t="s">
        <v>53</v>
      </c>
      <c r="F11" s="69"/>
      <c r="G11" s="67"/>
      <c r="H11" s="69"/>
    </row>
    <row r="12" spans="1:8" ht="15" customHeight="1" thickBot="1">
      <c r="A12" s="65" t="s">
        <v>62</v>
      </c>
      <c r="B12" s="66" t="s">
        <v>63</v>
      </c>
      <c r="C12" s="67" t="s">
        <v>53</v>
      </c>
      <c r="D12" s="68" t="s">
        <v>53</v>
      </c>
      <c r="E12" s="67"/>
      <c r="F12" s="68" t="s">
        <v>53</v>
      </c>
      <c r="G12" s="67"/>
      <c r="H12" s="69"/>
    </row>
    <row r="13" spans="1:8" ht="15" customHeight="1" thickBot="1">
      <c r="A13" s="65" t="s">
        <v>64</v>
      </c>
      <c r="B13" s="66" t="s">
        <v>65</v>
      </c>
      <c r="C13" s="67"/>
      <c r="D13" s="68" t="s">
        <v>53</v>
      </c>
      <c r="E13" s="67"/>
      <c r="F13" s="69"/>
      <c r="G13" s="67"/>
      <c r="H13" s="69"/>
    </row>
    <row r="14" spans="1:8" ht="15" customHeight="1" thickBot="1">
      <c r="A14" s="65" t="s">
        <v>66</v>
      </c>
      <c r="B14" s="66" t="s">
        <v>67</v>
      </c>
      <c r="C14" s="67" t="s">
        <v>53</v>
      </c>
      <c r="D14" s="68" t="s">
        <v>53</v>
      </c>
      <c r="E14" s="67" t="s">
        <v>53</v>
      </c>
      <c r="F14" s="68" t="s">
        <v>53</v>
      </c>
      <c r="G14" s="67" t="s">
        <v>53</v>
      </c>
      <c r="H14" s="69"/>
    </row>
    <row r="15" spans="1:8" ht="15" customHeight="1" thickBot="1">
      <c r="A15" s="65" t="s">
        <v>68</v>
      </c>
      <c r="B15" s="68" t="s">
        <v>69</v>
      </c>
      <c r="C15" s="67"/>
      <c r="D15" s="69"/>
      <c r="E15" s="67"/>
      <c r="F15" s="69"/>
      <c r="G15" s="67"/>
      <c r="H15" s="69"/>
    </row>
    <row r="16" spans="1:8" ht="15" customHeight="1" thickBot="1">
      <c r="A16" s="65" t="s">
        <v>70</v>
      </c>
      <c r="B16" s="68" t="s">
        <v>71</v>
      </c>
      <c r="C16" s="67" t="s">
        <v>53</v>
      </c>
      <c r="D16" s="68" t="s">
        <v>53</v>
      </c>
      <c r="E16" s="67" t="s">
        <v>53</v>
      </c>
      <c r="F16" s="68" t="s">
        <v>72</v>
      </c>
      <c r="G16" s="67"/>
      <c r="H16" s="69"/>
    </row>
    <row r="17" spans="1:8" ht="15" customHeight="1" thickBot="1">
      <c r="A17" s="65" t="s">
        <v>73</v>
      </c>
      <c r="B17" s="68" t="s">
        <v>74</v>
      </c>
      <c r="C17" s="67" t="s">
        <v>53</v>
      </c>
      <c r="D17" s="68" t="s">
        <v>53</v>
      </c>
      <c r="E17" s="67" t="s">
        <v>53</v>
      </c>
      <c r="F17" s="68" t="s">
        <v>72</v>
      </c>
      <c r="G17" s="67" t="s">
        <v>53</v>
      </c>
      <c r="H17" s="69"/>
    </row>
    <row r="18" spans="1:8" ht="15" customHeight="1" thickBot="1">
      <c r="A18" s="65" t="s">
        <v>75</v>
      </c>
      <c r="B18" s="68" t="s">
        <v>76</v>
      </c>
      <c r="C18" s="67" t="s">
        <v>53</v>
      </c>
      <c r="D18" s="68" t="s">
        <v>53</v>
      </c>
      <c r="E18" s="67" t="s">
        <v>53</v>
      </c>
      <c r="F18" s="68" t="s">
        <v>72</v>
      </c>
      <c r="G18" s="67" t="s">
        <v>72</v>
      </c>
      <c r="H18" s="69"/>
    </row>
    <row r="19" spans="1:8" ht="15" customHeight="1" thickBot="1">
      <c r="A19" s="65" t="s">
        <v>77</v>
      </c>
      <c r="B19" s="68" t="s">
        <v>78</v>
      </c>
      <c r="C19" s="67" t="s">
        <v>53</v>
      </c>
      <c r="D19" s="68" t="s">
        <v>53</v>
      </c>
      <c r="E19" s="67" t="s">
        <v>79</v>
      </c>
      <c r="F19" s="68" t="s">
        <v>72</v>
      </c>
      <c r="G19" s="67" t="s">
        <v>72</v>
      </c>
      <c r="H19" s="69"/>
    </row>
    <row r="20" spans="1:8" ht="23.25" customHeight="1" thickBot="1">
      <c r="A20" s="65" t="s">
        <v>80</v>
      </c>
      <c r="B20" s="68" t="s">
        <v>81</v>
      </c>
      <c r="C20" s="67"/>
      <c r="D20" s="69"/>
      <c r="E20" s="67"/>
      <c r="F20" s="69"/>
      <c r="G20" s="67"/>
      <c r="H20" s="69"/>
    </row>
    <row r="22" spans="1:8">
      <c r="A22" s="72" t="s">
        <v>82</v>
      </c>
    </row>
  </sheetData>
  <mergeCells count="16">
    <mergeCell ref="H9:H10"/>
    <mergeCell ref="F9:F10"/>
    <mergeCell ref="A9:A10"/>
    <mergeCell ref="H6:H7"/>
    <mergeCell ref="G6:G7"/>
    <mergeCell ref="E6:E7"/>
    <mergeCell ref="C6:C7"/>
    <mergeCell ref="A6:A7"/>
    <mergeCell ref="D6:D7"/>
    <mergeCell ref="B6:B7"/>
    <mergeCell ref="F6:F7"/>
    <mergeCell ref="C9:C10"/>
    <mergeCell ref="B9:B10"/>
    <mergeCell ref="G9:G10"/>
    <mergeCell ref="D9:D10"/>
    <mergeCell ref="E9:E10"/>
  </mergeCells>
  <pageMargins left="0.7" right="0.7" top="0.75" bottom="0.75" header="0.3" footer="0.3"/>
  <pageSetup paperSize="9" orientation="portrait" horizontalDpi="90" verticalDpi="9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>
    <tabColor theme="2" tint="-0.249977111117893"/>
  </sheetPr>
  <dimension ref="A1:AN293"/>
  <sheetViews>
    <sheetView zoomScaleNormal="100" workbookViewId="0"/>
  </sheetViews>
  <sheetFormatPr baseColWidth="10" defaultColWidth="9" defaultRowHeight="15" customHeight="1"/>
  <cols>
    <col min="1" max="1" width="17.6640625" style="6" customWidth="1"/>
    <col min="2" max="2" width="14" style="6" customWidth="1"/>
    <col min="3" max="3" width="16.1640625" style="6" customWidth="1"/>
    <col min="4" max="4" width="7.6640625" style="6" customWidth="1"/>
    <col min="5" max="5" width="25.5" style="6" customWidth="1"/>
    <col min="6" max="6" width="8.1640625" style="6" customWidth="1"/>
    <col min="7" max="7" width="15" style="6" customWidth="1"/>
    <col min="8" max="8" width="45.5" style="6" customWidth="1"/>
    <col min="9" max="37" width="14.1640625" style="6" customWidth="1"/>
    <col min="38" max="39" width="9" style="6" customWidth="1"/>
    <col min="40" max="40" width="9.83203125" style="6" customWidth="1"/>
    <col min="41" max="41" width="9" style="6" customWidth="1"/>
    <col min="42" max="16384" width="9" style="6"/>
  </cols>
  <sheetData>
    <row r="1" spans="1:37" ht="15" customHeight="1">
      <c r="A1" s="34"/>
      <c r="B1" s="34"/>
      <c r="C1" s="34"/>
      <c r="D1" s="35"/>
      <c r="F1" s="35"/>
      <c r="G1" s="35"/>
      <c r="H1" s="35"/>
      <c r="I1" s="35"/>
      <c r="J1" s="35"/>
      <c r="K1" s="35"/>
      <c r="L1" s="35"/>
      <c r="M1" s="35"/>
      <c r="N1" s="35"/>
      <c r="O1" s="35"/>
      <c r="P1" s="35"/>
      <c r="Q1" s="35"/>
      <c r="R1" s="35"/>
      <c r="S1" s="35"/>
      <c r="T1" s="35"/>
      <c r="U1" s="35"/>
      <c r="V1" s="35"/>
      <c r="W1" s="35"/>
      <c r="X1" s="35"/>
      <c r="Y1" s="35"/>
      <c r="Z1" s="35"/>
      <c r="AA1" s="35"/>
      <c r="AB1" s="35"/>
      <c r="AC1" s="35"/>
      <c r="AD1" s="35"/>
    </row>
    <row r="2" spans="1:37" ht="20.25" customHeight="1" thickBot="1">
      <c r="A2" s="36" t="str">
        <f>"Case Summary - "&amp;Summary_CDP</f>
        <v>Case Summary - CDP2</v>
      </c>
      <c r="B2" s="36"/>
      <c r="C2" s="36"/>
      <c r="D2" s="36"/>
      <c r="E2" s="36"/>
      <c r="G2" s="11"/>
      <c r="H2" s="11"/>
      <c r="I2" s="11"/>
    </row>
    <row r="3" spans="1:37" ht="15" customHeight="1" thickTop="1">
      <c r="A3" s="37" t="s">
        <v>83</v>
      </c>
      <c r="B3" s="37"/>
      <c r="C3" s="37"/>
      <c r="I3" s="19"/>
    </row>
    <row r="4" spans="1:37" ht="15" customHeight="1">
      <c r="A4" s="37" t="str">
        <f>"1. The discount rate used for calculation is "&amp;TEXT(WACC,"0.0%")</f>
        <v>1. The discount rate used for calculation is 5.5%</v>
      </c>
      <c r="B4" s="37"/>
      <c r="C4" s="37"/>
      <c r="I4" s="19"/>
    </row>
    <row r="5" spans="1:37" ht="15" customHeight="1">
      <c r="A5" s="37" t="s">
        <v>84</v>
      </c>
      <c r="B5" s="37"/>
      <c r="C5" s="37"/>
      <c r="I5" s="19"/>
    </row>
    <row r="6" spans="1:37" ht="15" customHeight="1">
      <c r="B6" s="37"/>
      <c r="C6" s="37"/>
      <c r="K6" s="28"/>
      <c r="L6" s="28"/>
      <c r="M6" s="28"/>
      <c r="N6" s="28"/>
      <c r="O6" s="28"/>
      <c r="P6" s="28"/>
      <c r="Q6" s="28"/>
      <c r="R6" s="28"/>
      <c r="S6" s="28"/>
      <c r="T6" s="28"/>
      <c r="U6" s="28"/>
      <c r="V6" s="28"/>
      <c r="W6" s="28"/>
      <c r="X6" s="28"/>
      <c r="Y6" s="28"/>
      <c r="Z6" s="28"/>
    </row>
    <row r="7" spans="1:37" ht="15" customHeight="1">
      <c r="B7" s="37"/>
      <c r="C7" s="11" t="s">
        <v>85</v>
      </c>
      <c r="K7" s="28"/>
      <c r="L7" s="28"/>
      <c r="M7" s="28"/>
      <c r="N7" s="28"/>
      <c r="O7" s="28"/>
      <c r="P7" s="28"/>
      <c r="Q7" s="28"/>
      <c r="R7" s="28"/>
      <c r="S7" s="28"/>
      <c r="T7" s="28"/>
      <c r="U7" s="28"/>
      <c r="V7" s="28"/>
      <c r="W7" s="28"/>
      <c r="X7" s="28"/>
      <c r="Y7" s="28"/>
      <c r="Z7" s="28"/>
    </row>
    <row r="8" spans="1:37" ht="15" customHeight="1">
      <c r="A8" s="44" t="s">
        <v>86</v>
      </c>
      <c r="B8" s="21" t="s">
        <v>54</v>
      </c>
      <c r="C8" s="37" t="str">
        <f>INDEX(CDPs!$B$5:$B$20,MATCH(Summary_CDP,CDPs!$A$5:$A$20,0),1)</f>
        <v>Based on Step Change least-cost DP (Progressive Change least-cost with actionable ML and VNI West)</v>
      </c>
    </row>
    <row r="11" spans="1:37" s="48" customFormat="1" ht="24" customHeight="1" thickBot="1">
      <c r="A11" s="49" t="s">
        <v>87</v>
      </c>
      <c r="B11" s="47"/>
      <c r="C11" s="47"/>
      <c r="D11" s="47"/>
      <c r="E11" s="47"/>
      <c r="F11" s="47"/>
      <c r="G11" s="47"/>
      <c r="H11" s="47"/>
      <c r="I11" s="47"/>
      <c r="J11" s="47"/>
      <c r="K11" s="47"/>
      <c r="L11" s="47"/>
      <c r="M11" s="47"/>
      <c r="N11" s="47"/>
      <c r="O11" s="47"/>
      <c r="P11" s="47"/>
      <c r="Q11" s="47"/>
      <c r="R11" s="47"/>
      <c r="S11" s="47"/>
      <c r="T11" s="47"/>
      <c r="U11" s="47"/>
      <c r="V11" s="47"/>
      <c r="W11" s="47"/>
      <c r="X11" s="47"/>
      <c r="Y11" s="47"/>
      <c r="Z11" s="47"/>
      <c r="AA11" s="47"/>
      <c r="AB11" s="47"/>
      <c r="AC11" s="47"/>
      <c r="AD11" s="47"/>
    </row>
    <row r="12" spans="1:37" ht="15" customHeight="1" thickTop="1"/>
    <row r="14" spans="1:37" ht="15" customHeight="1">
      <c r="H14" s="12" t="s">
        <v>88</v>
      </c>
      <c r="I14" s="8" t="s">
        <v>89</v>
      </c>
      <c r="J14" s="8" t="s">
        <v>90</v>
      </c>
      <c r="K14" s="8" t="s">
        <v>91</v>
      </c>
      <c r="L14" s="8" t="s">
        <v>92</v>
      </c>
      <c r="M14" s="8" t="s">
        <v>93</v>
      </c>
      <c r="N14" s="8" t="s">
        <v>94</v>
      </c>
      <c r="O14" s="8" t="s">
        <v>95</v>
      </c>
      <c r="P14" s="8" t="s">
        <v>96</v>
      </c>
      <c r="Q14" s="8" t="s">
        <v>97</v>
      </c>
      <c r="R14" s="8" t="s">
        <v>98</v>
      </c>
      <c r="S14" s="8" t="s">
        <v>99</v>
      </c>
      <c r="T14" s="8" t="s">
        <v>100</v>
      </c>
      <c r="U14" s="8" t="s">
        <v>101</v>
      </c>
      <c r="V14" s="8" t="s">
        <v>102</v>
      </c>
      <c r="W14" s="8" t="s">
        <v>103</v>
      </c>
      <c r="X14" s="8" t="s">
        <v>104</v>
      </c>
      <c r="Y14" s="8" t="s">
        <v>105</v>
      </c>
      <c r="Z14" s="8" t="s">
        <v>106</v>
      </c>
      <c r="AA14" s="8" t="s">
        <v>107</v>
      </c>
      <c r="AB14" s="8" t="s">
        <v>108</v>
      </c>
      <c r="AC14" s="8" t="s">
        <v>109</v>
      </c>
      <c r="AD14" s="8" t="s">
        <v>110</v>
      </c>
      <c r="AE14" s="8" t="s">
        <v>111</v>
      </c>
      <c r="AF14" s="8" t="s">
        <v>112</v>
      </c>
      <c r="AG14" s="8" t="s">
        <v>113</v>
      </c>
      <c r="AH14" s="8" t="s">
        <v>114</v>
      </c>
      <c r="AI14" s="8" t="s">
        <v>115</v>
      </c>
      <c r="AJ14" s="8" t="s">
        <v>116</v>
      </c>
      <c r="AK14" s="8" t="s">
        <v>117</v>
      </c>
    </row>
    <row r="15" spans="1:37" ht="15" customHeight="1">
      <c r="F15" s="38"/>
      <c r="H15" s="25" t="s">
        <v>118</v>
      </c>
      <c r="I15" s="29">
        <f t="shared" ref="I15:I21" si="0">NPV(WACC,J15:AK15)/(1+WACC)^2</f>
        <v>220158.17431904952</v>
      </c>
      <c r="J15" s="16">
        <f>SUMIFS(Costs!C:C,Costs!$A:$A,Summary_CDP,Costs!$B:$B,$H15)/1000</f>
        <v>883.9838874891941</v>
      </c>
      <c r="K15" s="16">
        <f>SUMIFS(Costs!D:D,Costs!$A:$A,Summary_CDP,Costs!$B:$B,$H15)/1000</f>
        <v>1989.627302858971</v>
      </c>
      <c r="L15" s="16">
        <f>SUMIFS(Costs!E:E,Costs!$A:$A,Summary_CDP,Costs!$B:$B,$H15)/1000</f>
        <v>3608.4976343316607</v>
      </c>
      <c r="M15" s="16">
        <f>SUMIFS(Costs!F:F,Costs!$A:$A,Summary_CDP,Costs!$B:$B,$H15)/1000</f>
        <v>4804.7916870791187</v>
      </c>
      <c r="N15" s="16">
        <f>SUMIFS(Costs!G:G,Costs!$A:$A,Summary_CDP,Costs!$B:$B,$H15)/1000</f>
        <v>6828.6260929489836</v>
      </c>
      <c r="O15" s="16">
        <f>SUMIFS(Costs!H:H,Costs!$A:$A,Summary_CDP,Costs!$B:$B,$H15)/1000</f>
        <v>8118.5591030728356</v>
      </c>
      <c r="P15" s="16">
        <f>SUMIFS(Costs!I:I,Costs!$A:$A,Summary_CDP,Costs!$B:$B,$H15)/1000</f>
        <v>8557.8878076631263</v>
      </c>
      <c r="Q15" s="16">
        <f>SUMIFS(Costs!J:J,Costs!$A:$A,Summary_CDP,Costs!$B:$B,$H15)/1000</f>
        <v>10139.17801390665</v>
      </c>
      <c r="R15" s="16">
        <f>SUMIFS(Costs!K:K,Costs!$A:$A,Summary_CDP,Costs!$B:$B,$H15)/1000</f>
        <v>11161.887135649869</v>
      </c>
      <c r="S15" s="16">
        <f>SUMIFS(Costs!L:L,Costs!$A:$A,Summary_CDP,Costs!$B:$B,$H15)/1000</f>
        <v>11896.148235781091</v>
      </c>
      <c r="T15" s="16">
        <f>SUMIFS(Costs!M:M,Costs!$A:$A,Summary_CDP,Costs!$B:$B,$H15)/1000</f>
        <v>13606.27582509377</v>
      </c>
      <c r="U15" s="16">
        <f>SUMIFS(Costs!N:N,Costs!$A:$A,Summary_CDP,Costs!$B:$B,$H15)/1000</f>
        <v>16105.924504623721</v>
      </c>
      <c r="V15" s="16">
        <f>SUMIFS(Costs!O:O,Costs!$A:$A,Summary_CDP,Costs!$B:$B,$H15)/1000</f>
        <v>17190.824350584589</v>
      </c>
      <c r="W15" s="16">
        <f>SUMIFS(Costs!P:P,Costs!$A:$A,Summary_CDP,Costs!$B:$B,$H15)/1000</f>
        <v>19559.142828179662</v>
      </c>
      <c r="X15" s="16">
        <f>SUMIFS(Costs!Q:Q,Costs!$A:$A,Summary_CDP,Costs!$B:$B,$H15)/1000</f>
        <v>21731.97128999023</v>
      </c>
      <c r="Y15" s="16">
        <f>SUMIFS(Costs!R:R,Costs!$A:$A,Summary_CDP,Costs!$B:$B,$H15)/1000</f>
        <v>22921.46022384278</v>
      </c>
      <c r="Z15" s="16">
        <f>SUMIFS(Costs!S:S,Costs!$A:$A,Summary_CDP,Costs!$B:$B,$H15)/1000</f>
        <v>22921.460489488611</v>
      </c>
      <c r="AA15" s="16">
        <f>SUMIFS(Costs!T:T,Costs!$A:$A,Summary_CDP,Costs!$B:$B,$H15)/1000</f>
        <v>24686.49773883964</v>
      </c>
      <c r="AB15" s="16">
        <f>SUMIFS(Costs!U:U,Costs!$A:$A,Summary_CDP,Costs!$B:$B,$H15)/1000</f>
        <v>28816.49410891658</v>
      </c>
      <c r="AC15" s="16">
        <f>SUMIFS(Costs!V:V,Costs!$A:$A,Summary_CDP,Costs!$B:$B,$H15)/1000</f>
        <v>32854.145992529433</v>
      </c>
      <c r="AD15" s="16">
        <f>SUMIFS(Costs!W:W,Costs!$A:$A,Summary_CDP,Costs!$B:$B,$H15)/1000</f>
        <v>37683.503867062311</v>
      </c>
      <c r="AE15" s="16">
        <f>SUMIFS(Costs!X:X,Costs!$A:$A,Summary_CDP,Costs!$B:$B,$H15)/1000</f>
        <v>40401.445816675339</v>
      </c>
      <c r="AF15" s="16">
        <f>SUMIFS(Costs!Y:Y,Costs!$A:$A,Summary_CDP,Costs!$B:$B,$H15)/1000</f>
        <v>45625.029721046798</v>
      </c>
      <c r="AG15" s="16">
        <f>SUMIFS(Costs!Z:Z,Costs!$A:$A,Summary_CDP,Costs!$B:$B,$H15)/1000</f>
        <v>46957.243546562124</v>
      </c>
      <c r="AH15" s="16">
        <f>SUMIFS(Costs!AA:AA,Costs!$A:$A,Summary_CDP,Costs!$B:$B,$H15)/1000</f>
        <v>48688.607589487976</v>
      </c>
      <c r="AI15" s="16">
        <f>SUMIFS(Costs!AB:AB,Costs!$A:$A,Summary_CDP,Costs!$B:$B,$H15)/1000</f>
        <v>52534.620005032521</v>
      </c>
      <c r="AJ15" s="16">
        <f>SUMIFS(Costs!AC:AC,Costs!$A:$A,Summary_CDP,Costs!$B:$B,$H15)/1000</f>
        <v>60789.002867851093</v>
      </c>
      <c r="AK15" s="16">
        <f>SUMIFS(Costs!AD:AD,Costs!$A:$A,Summary_CDP,Costs!$B:$B,$H15)/1000</f>
        <v>59296.787332312291</v>
      </c>
    </row>
    <row r="16" spans="1:37" ht="15" customHeight="1">
      <c r="F16" s="38"/>
      <c r="H16" s="25" t="s">
        <v>119</v>
      </c>
      <c r="I16" s="29">
        <f t="shared" si="0"/>
        <v>63965.579982453986</v>
      </c>
      <c r="J16" s="16">
        <f>SUMIFS(Costs!C:C,Costs!$A:$A,Summary_CDP,Costs!$B:$B,$H16)/1000</f>
        <v>2870.9744023335902</v>
      </c>
      <c r="K16" s="16">
        <f>SUMIFS(Costs!D:D,Costs!$A:$A,Summary_CDP,Costs!$B:$B,$H16)/1000</f>
        <v>3061.495234979935</v>
      </c>
      <c r="L16" s="16">
        <f>SUMIFS(Costs!E:E,Costs!$A:$A,Summary_CDP,Costs!$B:$B,$H16)/1000</f>
        <v>3970.1204988699751</v>
      </c>
      <c r="M16" s="16">
        <f>SUMIFS(Costs!F:F,Costs!$A:$A,Summary_CDP,Costs!$B:$B,$H16)/1000</f>
        <v>3279.2510607876538</v>
      </c>
      <c r="N16" s="16">
        <f>SUMIFS(Costs!G:G,Costs!$A:$A,Summary_CDP,Costs!$B:$B,$H16)/1000</f>
        <v>3530.4338352302898</v>
      </c>
      <c r="O16" s="16">
        <f>SUMIFS(Costs!H:H,Costs!$A:$A,Summary_CDP,Costs!$B:$B,$H16)/1000</f>
        <v>3164.0243545786448</v>
      </c>
      <c r="P16" s="16">
        <f>SUMIFS(Costs!I:I,Costs!$A:$A,Summary_CDP,Costs!$B:$B,$H16)/1000</f>
        <v>3087.3006958543438</v>
      </c>
      <c r="Q16" s="16">
        <f>SUMIFS(Costs!J:J,Costs!$A:$A,Summary_CDP,Costs!$B:$B,$H16)/1000</f>
        <v>3541.0058171768951</v>
      </c>
      <c r="R16" s="16">
        <f>SUMIFS(Costs!K:K,Costs!$A:$A,Summary_CDP,Costs!$B:$B,$H16)/1000</f>
        <v>3157.2772148619151</v>
      </c>
      <c r="S16" s="16">
        <f>SUMIFS(Costs!L:L,Costs!$A:$A,Summary_CDP,Costs!$B:$B,$H16)/1000</f>
        <v>3323.2844833077761</v>
      </c>
      <c r="T16" s="16">
        <f>SUMIFS(Costs!M:M,Costs!$A:$A,Summary_CDP,Costs!$B:$B,$H16)/1000</f>
        <v>3681.2412212691547</v>
      </c>
      <c r="U16" s="16">
        <f>SUMIFS(Costs!N:N,Costs!$A:$A,Summary_CDP,Costs!$B:$B,$H16)/1000</f>
        <v>4187.2536430640148</v>
      </c>
      <c r="V16" s="16">
        <f>SUMIFS(Costs!O:O,Costs!$A:$A,Summary_CDP,Costs!$B:$B,$H16)/1000</f>
        <v>4422.0781688521656</v>
      </c>
      <c r="W16" s="16">
        <f>SUMIFS(Costs!P:P,Costs!$A:$A,Summary_CDP,Costs!$B:$B,$H16)/1000</f>
        <v>4842.2937561079889</v>
      </c>
      <c r="X16" s="16">
        <f>SUMIFS(Costs!Q:Q,Costs!$A:$A,Summary_CDP,Costs!$B:$B,$H16)/1000</f>
        <v>5333.2873788192855</v>
      </c>
      <c r="Y16" s="16">
        <f>SUMIFS(Costs!R:R,Costs!$A:$A,Summary_CDP,Costs!$B:$B,$H16)/1000</f>
        <v>5581.2246772493791</v>
      </c>
      <c r="Z16" s="16">
        <f>SUMIFS(Costs!S:S,Costs!$A:$A,Summary_CDP,Costs!$B:$B,$H16)/1000</f>
        <v>5588.3845254495091</v>
      </c>
      <c r="AA16" s="16">
        <f>SUMIFS(Costs!T:T,Costs!$A:$A,Summary_CDP,Costs!$B:$B,$H16)/1000</f>
        <v>5931.9904274656365</v>
      </c>
      <c r="AB16" s="16">
        <f>SUMIFS(Costs!U:U,Costs!$A:$A,Summary_CDP,Costs!$B:$B,$H16)/1000</f>
        <v>6847.4091786536828</v>
      </c>
      <c r="AC16" s="16">
        <f>SUMIFS(Costs!V:V,Costs!$A:$A,Summary_CDP,Costs!$B:$B,$H16)/1000</f>
        <v>7632.4177422046178</v>
      </c>
      <c r="AD16" s="16">
        <f>SUMIFS(Costs!W:W,Costs!$A:$A,Summary_CDP,Costs!$B:$B,$H16)/1000</f>
        <v>8563.002294717875</v>
      </c>
      <c r="AE16" s="16">
        <f>SUMIFS(Costs!X:X,Costs!$A:$A,Summary_CDP,Costs!$B:$B,$H16)/1000</f>
        <v>9112.6556486541413</v>
      </c>
      <c r="AF16" s="16">
        <f>SUMIFS(Costs!Y:Y,Costs!$A:$A,Summary_CDP,Costs!$B:$B,$H16)/1000</f>
        <v>10043.3645998374</v>
      </c>
      <c r="AG16" s="16">
        <f>SUMIFS(Costs!Z:Z,Costs!$A:$A,Summary_CDP,Costs!$B:$B,$H16)/1000</f>
        <v>10303.807542157279</v>
      </c>
      <c r="AH16" s="16">
        <f>SUMIFS(Costs!AA:AA,Costs!$A:$A,Summary_CDP,Costs!$B:$B,$H16)/1000</f>
        <v>10626.27845731229</v>
      </c>
      <c r="AI16" s="16">
        <f>SUMIFS(Costs!AB:AB,Costs!$A:$A,Summary_CDP,Costs!$B:$B,$H16)/1000</f>
        <v>11555.631332476691</v>
      </c>
      <c r="AJ16" s="16">
        <f>SUMIFS(Costs!AC:AC,Costs!$A:$A,Summary_CDP,Costs!$B:$B,$H16)/1000</f>
        <v>13643.335723749859</v>
      </c>
      <c r="AK16" s="16">
        <f>SUMIFS(Costs!AD:AD,Costs!$A:$A,Summary_CDP,Costs!$B:$B,$H16)/1000</f>
        <v>13570.577081247291</v>
      </c>
    </row>
    <row r="17" spans="1:37" ht="15" customHeight="1">
      <c r="F17" s="38"/>
      <c r="H17" s="25" t="s">
        <v>120</v>
      </c>
      <c r="I17" s="29">
        <f t="shared" si="0"/>
        <v>11194.723299659176</v>
      </c>
      <c r="J17" s="16">
        <f>SUMIFS(Costs!C:C,Costs!$A:$A,Summary_CDP,Costs!$B:$B,$H17)/1000</f>
        <v>2372.5906094224847</v>
      </c>
      <c r="K17" s="16">
        <f>SUMIFS(Costs!D:D,Costs!$A:$A,Summary_CDP,Costs!$B:$B,$H17)/1000</f>
        <v>1843.09723180165</v>
      </c>
      <c r="L17" s="16">
        <f>SUMIFS(Costs!E:E,Costs!$A:$A,Summary_CDP,Costs!$B:$B,$H17)/1000</f>
        <v>1330.741773273445</v>
      </c>
      <c r="M17" s="16">
        <f>SUMIFS(Costs!F:F,Costs!$A:$A,Summary_CDP,Costs!$B:$B,$H17)/1000</f>
        <v>1153.983567518547</v>
      </c>
      <c r="N17" s="16">
        <f>SUMIFS(Costs!G:G,Costs!$A:$A,Summary_CDP,Costs!$B:$B,$H17)/1000</f>
        <v>1209.2394228209389</v>
      </c>
      <c r="O17" s="16">
        <f>SUMIFS(Costs!H:H,Costs!$A:$A,Summary_CDP,Costs!$B:$B,$H17)/1000</f>
        <v>1080.7103976335181</v>
      </c>
      <c r="P17" s="16">
        <f>SUMIFS(Costs!I:I,Costs!$A:$A,Summary_CDP,Costs!$B:$B,$H17)/1000</f>
        <v>855.3428243927757</v>
      </c>
      <c r="Q17" s="16">
        <f>SUMIFS(Costs!J:J,Costs!$A:$A,Summary_CDP,Costs!$B:$B,$H17)/1000</f>
        <v>528.28581880567958</v>
      </c>
      <c r="R17" s="16">
        <f>SUMIFS(Costs!K:K,Costs!$A:$A,Summary_CDP,Costs!$B:$B,$H17)/1000</f>
        <v>412.18142829956344</v>
      </c>
      <c r="S17" s="16">
        <f>SUMIFS(Costs!L:L,Costs!$A:$A,Summary_CDP,Costs!$B:$B,$H17)/1000</f>
        <v>350.43296858154417</v>
      </c>
      <c r="T17" s="16">
        <f>SUMIFS(Costs!M:M,Costs!$A:$A,Summary_CDP,Costs!$B:$B,$H17)/1000</f>
        <v>327.99096871245376</v>
      </c>
      <c r="U17" s="16">
        <f>SUMIFS(Costs!N:N,Costs!$A:$A,Summary_CDP,Costs!$B:$B,$H17)/1000</f>
        <v>686.53647955623262</v>
      </c>
      <c r="V17" s="16">
        <f>SUMIFS(Costs!O:O,Costs!$A:$A,Summary_CDP,Costs!$B:$B,$H17)/1000</f>
        <v>531.12798177152763</v>
      </c>
      <c r="W17" s="16">
        <f>SUMIFS(Costs!P:P,Costs!$A:$A,Summary_CDP,Costs!$B:$B,$H17)/1000</f>
        <v>427.16343399498169</v>
      </c>
      <c r="X17" s="16">
        <f>SUMIFS(Costs!Q:Q,Costs!$A:$A,Summary_CDP,Costs!$B:$B,$H17)/1000</f>
        <v>305.70169068612978</v>
      </c>
      <c r="Y17" s="16">
        <f>SUMIFS(Costs!R:R,Costs!$A:$A,Summary_CDP,Costs!$B:$B,$H17)/1000</f>
        <v>962.95117708469343</v>
      </c>
      <c r="Z17" s="16">
        <f>SUMIFS(Costs!S:S,Costs!$A:$A,Summary_CDP,Costs!$B:$B,$H17)/1000</f>
        <v>339.56734769553736</v>
      </c>
      <c r="AA17" s="16">
        <f>SUMIFS(Costs!T:T,Costs!$A:$A,Summary_CDP,Costs!$B:$B,$H17)/1000</f>
        <v>430.99115320924761</v>
      </c>
      <c r="AB17" s="16">
        <f>SUMIFS(Costs!U:U,Costs!$A:$A,Summary_CDP,Costs!$B:$B,$H17)/1000</f>
        <v>618.93413207109484</v>
      </c>
      <c r="AC17" s="16">
        <f>SUMIFS(Costs!V:V,Costs!$A:$A,Summary_CDP,Costs!$B:$B,$H17)/1000</f>
        <v>605.82462746488295</v>
      </c>
      <c r="AD17" s="16">
        <f>SUMIFS(Costs!W:W,Costs!$A:$A,Summary_CDP,Costs!$B:$B,$H17)/1000</f>
        <v>815.69765029133202</v>
      </c>
      <c r="AE17" s="16">
        <f>SUMIFS(Costs!X:X,Costs!$A:$A,Summary_CDP,Costs!$B:$B,$H17)/1000</f>
        <v>220.45366446909969</v>
      </c>
      <c r="AF17" s="16">
        <f>SUMIFS(Costs!Y:Y,Costs!$A:$A,Summary_CDP,Costs!$B:$B,$H17)/1000</f>
        <v>620.52981405538173</v>
      </c>
      <c r="AG17" s="16">
        <f>SUMIFS(Costs!Z:Z,Costs!$A:$A,Summary_CDP,Costs!$B:$B,$H17)/1000</f>
        <v>105.4068060057335</v>
      </c>
      <c r="AH17" s="16">
        <f>SUMIFS(Costs!AA:AA,Costs!$A:$A,Summary_CDP,Costs!$B:$B,$H17)/1000</f>
        <v>434.02372750791517</v>
      </c>
      <c r="AI17" s="16">
        <f>SUMIFS(Costs!AB:AB,Costs!$A:$A,Summary_CDP,Costs!$B:$B,$H17)/1000</f>
        <v>118.41309839309929</v>
      </c>
      <c r="AJ17" s="16">
        <f>SUMIFS(Costs!AC:AC,Costs!$A:$A,Summary_CDP,Costs!$B:$B,$H17)/1000</f>
        <v>1669.0852148491149</v>
      </c>
      <c r="AK17" s="16">
        <f>SUMIFS(Costs!AD:AD,Costs!$A:$A,Summary_CDP,Costs!$B:$B,$H17)/1000</f>
        <v>97.246718291398111</v>
      </c>
    </row>
    <row r="18" spans="1:37" ht="15" customHeight="1">
      <c r="F18" s="38"/>
      <c r="H18" s="25" t="s">
        <v>121</v>
      </c>
      <c r="I18" s="29">
        <f t="shared" si="0"/>
        <v>3153.6100872403908</v>
      </c>
      <c r="J18" s="16">
        <f>SUMIFS(Costs!C:C,Costs!$A:$A,Summary_CDP,Costs!$B:$B,$H18)/1000</f>
        <v>646.19294280523854</v>
      </c>
      <c r="K18" s="16">
        <f>SUMIFS(Costs!D:D,Costs!$A:$A,Summary_CDP,Costs!$B:$B,$H18)/1000</f>
        <v>543.67867797617487</v>
      </c>
      <c r="L18" s="16">
        <f>SUMIFS(Costs!E:E,Costs!$A:$A,Summary_CDP,Costs!$B:$B,$H18)/1000</f>
        <v>420.82720835839649</v>
      </c>
      <c r="M18" s="16">
        <f>SUMIFS(Costs!F:F,Costs!$A:$A,Summary_CDP,Costs!$B:$B,$H18)/1000</f>
        <v>380.8327725294078</v>
      </c>
      <c r="N18" s="16">
        <f>SUMIFS(Costs!G:G,Costs!$A:$A,Summary_CDP,Costs!$B:$B,$H18)/1000</f>
        <v>337.47764454436862</v>
      </c>
      <c r="O18" s="16">
        <f>SUMIFS(Costs!H:H,Costs!$A:$A,Summary_CDP,Costs!$B:$B,$H18)/1000</f>
        <v>278.88428147023421</v>
      </c>
      <c r="P18" s="16">
        <f>SUMIFS(Costs!I:I,Costs!$A:$A,Summary_CDP,Costs!$B:$B,$H18)/1000</f>
        <v>240.80722175881959</v>
      </c>
      <c r="Q18" s="16">
        <f>SUMIFS(Costs!J:J,Costs!$A:$A,Summary_CDP,Costs!$B:$B,$H18)/1000</f>
        <v>171.68413292422258</v>
      </c>
      <c r="R18" s="16">
        <f>SUMIFS(Costs!K:K,Costs!$A:$A,Summary_CDP,Costs!$B:$B,$H18)/1000</f>
        <v>122.0832056586692</v>
      </c>
      <c r="S18" s="16">
        <f>SUMIFS(Costs!L:L,Costs!$A:$A,Summary_CDP,Costs!$B:$B,$H18)/1000</f>
        <v>150.70294373106159</v>
      </c>
      <c r="T18" s="16">
        <f>SUMIFS(Costs!M:M,Costs!$A:$A,Summary_CDP,Costs!$B:$B,$H18)/1000</f>
        <v>142.25836466421072</v>
      </c>
      <c r="U18" s="16">
        <f>SUMIFS(Costs!N:N,Costs!$A:$A,Summary_CDP,Costs!$B:$B,$H18)/1000</f>
        <v>160.47901402840051</v>
      </c>
      <c r="V18" s="16">
        <f>SUMIFS(Costs!O:O,Costs!$A:$A,Summary_CDP,Costs!$B:$B,$H18)/1000</f>
        <v>158.71777240834712</v>
      </c>
      <c r="W18" s="16">
        <f>SUMIFS(Costs!P:P,Costs!$A:$A,Summary_CDP,Costs!$B:$B,$H18)/1000</f>
        <v>129.0770675545289</v>
      </c>
      <c r="X18" s="16">
        <f>SUMIFS(Costs!Q:Q,Costs!$A:$A,Summary_CDP,Costs!$B:$B,$H18)/1000</f>
        <v>130.18494355801832</v>
      </c>
      <c r="Y18" s="16">
        <f>SUMIFS(Costs!R:R,Costs!$A:$A,Summary_CDP,Costs!$B:$B,$H18)/1000</f>
        <v>183.91066232047399</v>
      </c>
      <c r="Z18" s="16">
        <f>SUMIFS(Costs!S:S,Costs!$A:$A,Summary_CDP,Costs!$B:$B,$H18)/1000</f>
        <v>92.161178671223524</v>
      </c>
      <c r="AA18" s="16">
        <f>SUMIFS(Costs!T:T,Costs!$A:$A,Summary_CDP,Costs!$B:$B,$H18)/1000</f>
        <v>131.77966485853179</v>
      </c>
      <c r="AB18" s="16">
        <f>SUMIFS(Costs!U:U,Costs!$A:$A,Summary_CDP,Costs!$B:$B,$H18)/1000</f>
        <v>138.51511217534349</v>
      </c>
      <c r="AC18" s="16">
        <f>SUMIFS(Costs!V:V,Costs!$A:$A,Summary_CDP,Costs!$B:$B,$H18)/1000</f>
        <v>117.31876569775309</v>
      </c>
      <c r="AD18" s="16">
        <f>SUMIFS(Costs!W:W,Costs!$A:$A,Summary_CDP,Costs!$B:$B,$H18)/1000</f>
        <v>141.37000654439561</v>
      </c>
      <c r="AE18" s="16">
        <f>SUMIFS(Costs!X:X,Costs!$A:$A,Summary_CDP,Costs!$B:$B,$H18)/1000</f>
        <v>113.27783573013299</v>
      </c>
      <c r="AF18" s="16">
        <f>SUMIFS(Costs!Y:Y,Costs!$A:$A,Summary_CDP,Costs!$B:$B,$H18)/1000</f>
        <v>97.443072764742197</v>
      </c>
      <c r="AG18" s="16">
        <f>SUMIFS(Costs!Z:Z,Costs!$A:$A,Summary_CDP,Costs!$B:$B,$H18)/1000</f>
        <v>90.668119334566228</v>
      </c>
      <c r="AH18" s="16">
        <f>SUMIFS(Costs!AA:AA,Costs!$A:$A,Summary_CDP,Costs!$B:$B,$H18)/1000</f>
        <v>94.59600151889066</v>
      </c>
      <c r="AI18" s="16">
        <f>SUMIFS(Costs!AB:AB,Costs!$A:$A,Summary_CDP,Costs!$B:$B,$H18)/1000</f>
        <v>95.380889235291988</v>
      </c>
      <c r="AJ18" s="16">
        <f>SUMIFS(Costs!AC:AC,Costs!$A:$A,Summary_CDP,Costs!$B:$B,$H18)/1000</f>
        <v>128.94186176146721</v>
      </c>
      <c r="AK18" s="16">
        <f>SUMIFS(Costs!AD:AD,Costs!$A:$A,Summary_CDP,Costs!$B:$B,$H18)/1000</f>
        <v>49.293351978990145</v>
      </c>
    </row>
    <row r="19" spans="1:37" ht="15" customHeight="1">
      <c r="F19" s="38"/>
      <c r="H19" s="25" t="s">
        <v>122</v>
      </c>
      <c r="I19" s="29">
        <f t="shared" si="0"/>
        <v>1669.1802592131648</v>
      </c>
      <c r="J19" s="16">
        <f>SUMIFS(Costs!C:C,Costs!$A:$A,Summary_CDP,Costs!$B:$B,$H19)/1000</f>
        <v>4.2943736900000017E-6</v>
      </c>
      <c r="K19" s="16">
        <f>SUMIFS(Costs!D:D,Costs!$A:$A,Summary_CDP,Costs!$B:$B,$H19)/1000</f>
        <v>4.2482818199999993E-6</v>
      </c>
      <c r="L19" s="16">
        <f>SUMIFS(Costs!E:E,Costs!$A:$A,Summary_CDP,Costs!$B:$B,$H19)/1000</f>
        <v>4.8455264575150044E-3</v>
      </c>
      <c r="M19" s="16">
        <f>SUMIFS(Costs!F:F,Costs!$A:$A,Summary_CDP,Costs!$B:$B,$H19)/1000</f>
        <v>6.5744517435175203</v>
      </c>
      <c r="N19" s="16">
        <f>SUMIFS(Costs!G:G,Costs!$A:$A,Summary_CDP,Costs!$B:$B,$H19)/1000</f>
        <v>2.3995198331550993</v>
      </c>
      <c r="O19" s="16">
        <f>SUMIFS(Costs!H:H,Costs!$A:$A,Summary_CDP,Costs!$B:$B,$H19)/1000</f>
        <v>2.10761255627623</v>
      </c>
      <c r="P19" s="16">
        <f>SUMIFS(Costs!I:I,Costs!$A:$A,Summary_CDP,Costs!$B:$B,$H19)/1000</f>
        <v>1.165966935455E-2</v>
      </c>
      <c r="Q19" s="16">
        <f>SUMIFS(Costs!J:J,Costs!$A:$A,Summary_CDP,Costs!$B:$B,$H19)/1000</f>
        <v>1.9754271929798539</v>
      </c>
      <c r="R19" s="16">
        <f>SUMIFS(Costs!K:K,Costs!$A:$A,Summary_CDP,Costs!$B:$B,$H19)/1000</f>
        <v>3.382338670367143</v>
      </c>
      <c r="S19" s="16">
        <f>SUMIFS(Costs!L:L,Costs!$A:$A,Summary_CDP,Costs!$B:$B,$H19)/1000</f>
        <v>6.8499208146564809</v>
      </c>
      <c r="T19" s="16">
        <f>SUMIFS(Costs!M:M,Costs!$A:$A,Summary_CDP,Costs!$B:$B,$H19)/1000</f>
        <v>0.22964879080379502</v>
      </c>
      <c r="U19" s="16">
        <f>SUMIFS(Costs!N:N,Costs!$A:$A,Summary_CDP,Costs!$B:$B,$H19)/1000</f>
        <v>7.0958768672966031</v>
      </c>
      <c r="V19" s="16">
        <f>SUMIFS(Costs!O:O,Costs!$A:$A,Summary_CDP,Costs!$B:$B,$H19)/1000</f>
        <v>0.79575693432879491</v>
      </c>
      <c r="W19" s="16">
        <f>SUMIFS(Costs!P:P,Costs!$A:$A,Summary_CDP,Costs!$B:$B,$H19)/1000</f>
        <v>13.75476073329339</v>
      </c>
      <c r="X19" s="16">
        <f>SUMIFS(Costs!Q:Q,Costs!$A:$A,Summary_CDP,Costs!$B:$B,$H19)/1000</f>
        <v>37.069442644504825</v>
      </c>
      <c r="Y19" s="16">
        <f>SUMIFS(Costs!R:R,Costs!$A:$A,Summary_CDP,Costs!$B:$B,$H19)/1000</f>
        <v>303.86469428542529</v>
      </c>
      <c r="Z19" s="16">
        <f>SUMIFS(Costs!S:S,Costs!$A:$A,Summary_CDP,Costs!$B:$B,$H19)/1000</f>
        <v>131.4358244265797</v>
      </c>
      <c r="AA19" s="16">
        <f>SUMIFS(Costs!T:T,Costs!$A:$A,Summary_CDP,Costs!$B:$B,$H19)/1000</f>
        <v>208.49629520707259</v>
      </c>
      <c r="AB19" s="16">
        <f>SUMIFS(Costs!U:U,Costs!$A:$A,Summary_CDP,Costs!$B:$B,$H19)/1000</f>
        <v>347.06040204021133</v>
      </c>
      <c r="AC19" s="16">
        <f>SUMIFS(Costs!V:V,Costs!$A:$A,Summary_CDP,Costs!$B:$B,$H19)/1000</f>
        <v>375.46392705891674</v>
      </c>
      <c r="AD19" s="16">
        <f>SUMIFS(Costs!W:W,Costs!$A:$A,Summary_CDP,Costs!$B:$B,$H19)/1000</f>
        <v>435.79197754068065</v>
      </c>
      <c r="AE19" s="16">
        <f>SUMIFS(Costs!X:X,Costs!$A:$A,Summary_CDP,Costs!$B:$B,$H19)/1000</f>
        <v>621.59165293408989</v>
      </c>
      <c r="AF19" s="16">
        <f>SUMIFS(Costs!Y:Y,Costs!$A:$A,Summary_CDP,Costs!$B:$B,$H19)/1000</f>
        <v>423.18376465959312</v>
      </c>
      <c r="AG19" s="16">
        <f>SUMIFS(Costs!Z:Z,Costs!$A:$A,Summary_CDP,Costs!$B:$B,$H19)/1000</f>
        <v>876.78892947820498</v>
      </c>
      <c r="AH19" s="16">
        <f>SUMIFS(Costs!AA:AA,Costs!$A:$A,Summary_CDP,Costs!$B:$B,$H19)/1000</f>
        <v>435.47370659576751</v>
      </c>
      <c r="AI19" s="16">
        <f>SUMIFS(Costs!AB:AB,Costs!$A:$A,Summary_CDP,Costs!$B:$B,$H19)/1000</f>
        <v>663.51397299479788</v>
      </c>
      <c r="AJ19" s="16">
        <f>SUMIFS(Costs!AC:AC,Costs!$A:$A,Summary_CDP,Costs!$B:$B,$H19)/1000</f>
        <v>1075.3340234758159</v>
      </c>
      <c r="AK19" s="16">
        <f>SUMIFS(Costs!AD:AD,Costs!$A:$A,Summary_CDP,Costs!$B:$B,$H19)/1000</f>
        <v>301.15800874310571</v>
      </c>
    </row>
    <row r="20" spans="1:37" ht="15" customHeight="1">
      <c r="F20" s="38"/>
      <c r="H20" s="25" t="s">
        <v>123</v>
      </c>
      <c r="I20" s="29">
        <f t="shared" si="0"/>
        <v>17053.380172561148</v>
      </c>
      <c r="J20" s="16">
        <f>SUMIFS(Costs!C:C,Costs!$A:$A,Summary_CDP,Costs!$B:$B,$H20)/1000</f>
        <v>0</v>
      </c>
      <c r="K20" s="16">
        <f>SUMIFS(Costs!D:D,Costs!$A:$A,Summary_CDP,Costs!$B:$B,$H20)/1000</f>
        <v>0</v>
      </c>
      <c r="L20" s="16">
        <f>SUMIFS(Costs!E:E,Costs!$A:$A,Summary_CDP,Costs!$B:$B,$H20)/1000</f>
        <v>77.81118644508112</v>
      </c>
      <c r="M20" s="16">
        <f>SUMIFS(Costs!F:F,Costs!$A:$A,Summary_CDP,Costs!$B:$B,$H20)/1000</f>
        <v>156.2635542878887</v>
      </c>
      <c r="N20" s="16">
        <f>SUMIFS(Costs!G:G,Costs!$A:$A,Summary_CDP,Costs!$B:$B,$H20)/1000</f>
        <v>265.11822732672732</v>
      </c>
      <c r="O20" s="16">
        <f>SUMIFS(Costs!H:H,Costs!$A:$A,Summary_CDP,Costs!$B:$B,$H20)/1000</f>
        <v>375.13803095487719</v>
      </c>
      <c r="P20" s="16">
        <f>SUMIFS(Costs!I:I,Costs!$A:$A,Summary_CDP,Costs!$B:$B,$H20)/1000</f>
        <v>503.4417697512273</v>
      </c>
      <c r="Q20" s="16">
        <f>SUMIFS(Costs!J:J,Costs!$A:$A,Summary_CDP,Costs!$B:$B,$H20)/1000</f>
        <v>502.75722706601016</v>
      </c>
      <c r="R20" s="16">
        <f>SUMIFS(Costs!K:K,Costs!$A:$A,Summary_CDP,Costs!$B:$B,$H20)/1000</f>
        <v>606.70621779581393</v>
      </c>
      <c r="S20" s="16">
        <f>SUMIFS(Costs!L:L,Costs!$A:$A,Summary_CDP,Costs!$B:$B,$H20)/1000</f>
        <v>660.68586472800894</v>
      </c>
      <c r="T20" s="16">
        <f>SUMIFS(Costs!M:M,Costs!$A:$A,Summary_CDP,Costs!$B:$B,$H20)/1000</f>
        <v>845.90937877135195</v>
      </c>
      <c r="U20" s="16">
        <f>SUMIFS(Costs!N:N,Costs!$A:$A,Summary_CDP,Costs!$B:$B,$H20)/1000</f>
        <v>1297.4865512537431</v>
      </c>
      <c r="V20" s="16">
        <f>SUMIFS(Costs!O:O,Costs!$A:$A,Summary_CDP,Costs!$B:$B,$H20)/1000</f>
        <v>1504.909559623216</v>
      </c>
      <c r="W20" s="16">
        <f>SUMIFS(Costs!P:P,Costs!$A:$A,Summary_CDP,Costs!$B:$B,$H20)/1000</f>
        <v>1648.8717758489399</v>
      </c>
      <c r="X20" s="16">
        <f>SUMIFS(Costs!Q:Q,Costs!$A:$A,Summary_CDP,Costs!$B:$B,$H20)/1000</f>
        <v>1793.6685456239809</v>
      </c>
      <c r="Y20" s="16">
        <f>SUMIFS(Costs!R:R,Costs!$A:$A,Summary_CDP,Costs!$B:$B,$H20)/1000</f>
        <v>1909.934054819606</v>
      </c>
      <c r="Z20" s="16">
        <f>SUMIFS(Costs!S:S,Costs!$A:$A,Summary_CDP,Costs!$B:$B,$H20)/1000</f>
        <v>1915.1667508966821</v>
      </c>
      <c r="AA20" s="16">
        <f>SUMIFS(Costs!T:T,Costs!$A:$A,Summary_CDP,Costs!$B:$B,$H20)/1000</f>
        <v>2117.9419405153039</v>
      </c>
      <c r="AB20" s="16">
        <f>SUMIFS(Costs!U:U,Costs!$A:$A,Summary_CDP,Costs!$B:$B,$H20)/1000</f>
        <v>2559.5476311393068</v>
      </c>
      <c r="AC20" s="16">
        <f>SUMIFS(Costs!V:V,Costs!$A:$A,Summary_CDP,Costs!$B:$B,$H20)/1000</f>
        <v>2789.47482691197</v>
      </c>
      <c r="AD20" s="16">
        <f>SUMIFS(Costs!W:W,Costs!$A:$A,Summary_CDP,Costs!$B:$B,$H20)/1000</f>
        <v>2987.043695351621</v>
      </c>
      <c r="AE20" s="16">
        <f>SUMIFS(Costs!X:X,Costs!$A:$A,Summary_CDP,Costs!$B:$B,$H20)/1000</f>
        <v>3187.0115881314109</v>
      </c>
      <c r="AF20" s="16">
        <f>SUMIFS(Costs!Y:Y,Costs!$A:$A,Summary_CDP,Costs!$B:$B,$H20)/1000</f>
        <v>3968.5780827409899</v>
      </c>
      <c r="AG20" s="16">
        <f>SUMIFS(Costs!Z:Z,Costs!$A:$A,Summary_CDP,Costs!$B:$B,$H20)/1000</f>
        <v>4135.3268844436616</v>
      </c>
      <c r="AH20" s="16">
        <f>SUMIFS(Costs!AA:AA,Costs!$A:$A,Summary_CDP,Costs!$B:$B,$H20)/1000</f>
        <v>4282.2749340754517</v>
      </c>
      <c r="AI20" s="16">
        <f>SUMIFS(Costs!AB:AB,Costs!$A:$A,Summary_CDP,Costs!$B:$B,$H20)/1000</f>
        <v>4686.3939770524221</v>
      </c>
      <c r="AJ20" s="16">
        <f>SUMIFS(Costs!AC:AC,Costs!$A:$A,Summary_CDP,Costs!$B:$B,$H20)/1000</f>
        <v>5605.4893976351586</v>
      </c>
      <c r="AK20" s="16">
        <f>SUMIFS(Costs!AD:AD,Costs!$A:$A,Summary_CDP,Costs!$B:$B,$H20)/1000</f>
        <v>5641.2025946482545</v>
      </c>
    </row>
    <row r="21" spans="1:37" ht="15" customHeight="1">
      <c r="F21" s="38"/>
      <c r="H21" s="25" t="s">
        <v>124</v>
      </c>
      <c r="I21" s="29">
        <f t="shared" si="0"/>
        <v>10180.019400525644</v>
      </c>
      <c r="J21" s="16">
        <f>SUMIFS(Costs!C:C,Costs!$A:$A,Summary_CDP,Costs!$B:$B,$H21)/1000</f>
        <v>0</v>
      </c>
      <c r="K21" s="16">
        <f>SUMIFS(Costs!D:D,Costs!$A:$A,Summary_CDP,Costs!$B:$B,$H21)/1000</f>
        <v>0</v>
      </c>
      <c r="L21" s="16">
        <f>SUMIFS(Costs!E:E,Costs!$A:$A,Summary_CDP,Costs!$B:$B,$H21)/1000</f>
        <v>0</v>
      </c>
      <c r="M21" s="16">
        <f>SUMIFS(Costs!F:F,Costs!$A:$A,Summary_CDP,Costs!$B:$B,$H21)/1000</f>
        <v>0</v>
      </c>
      <c r="N21" s="16">
        <f>SUMIFS(Costs!G:G,Costs!$A:$A,Summary_CDP,Costs!$B:$B,$H21)/1000</f>
        <v>192.3361385926041</v>
      </c>
      <c r="O21" s="16">
        <f>SUMIFS(Costs!H:H,Costs!$A:$A,Summary_CDP,Costs!$B:$B,$H21)/1000</f>
        <v>425.0732255071735</v>
      </c>
      <c r="P21" s="16">
        <f>SUMIFS(Costs!I:I,Costs!$A:$A,Summary_CDP,Costs!$B:$B,$H21)/1000</f>
        <v>670.58668069450118</v>
      </c>
      <c r="Q21" s="16">
        <f>SUMIFS(Costs!J:J,Costs!$A:$A,Summary_CDP,Costs!$B:$B,$H21)/1000</f>
        <v>961.33538571240535</v>
      </c>
      <c r="R21" s="16">
        <f>SUMIFS(Costs!K:K,Costs!$A:$A,Summary_CDP,Costs!$B:$B,$H21)/1000</f>
        <v>1133.4365194189652</v>
      </c>
      <c r="S21" s="16">
        <f>SUMIFS(Costs!L:L,Costs!$A:$A,Summary_CDP,Costs!$B:$B,$H21)/1000</f>
        <v>1133.4365194189652</v>
      </c>
      <c r="T21" s="16">
        <f>SUMIFS(Costs!M:M,Costs!$A:$A,Summary_CDP,Costs!$B:$B,$H21)/1000</f>
        <v>1133.4365194189652</v>
      </c>
      <c r="U21" s="16">
        <f>SUMIFS(Costs!N:N,Costs!$A:$A,Summary_CDP,Costs!$B:$B,$H21)/1000</f>
        <v>1133.4365194189652</v>
      </c>
      <c r="V21" s="16">
        <f>SUMIFS(Costs!O:O,Costs!$A:$A,Summary_CDP,Costs!$B:$B,$H21)/1000</f>
        <v>1133.4365194189652</v>
      </c>
      <c r="W21" s="16">
        <f>SUMIFS(Costs!P:P,Costs!$A:$A,Summary_CDP,Costs!$B:$B,$H21)/1000</f>
        <v>1133.4365194189652</v>
      </c>
      <c r="X21" s="16">
        <f>SUMIFS(Costs!Q:Q,Costs!$A:$A,Summary_CDP,Costs!$B:$B,$H21)/1000</f>
        <v>1133.4365194189652</v>
      </c>
      <c r="Y21" s="16">
        <f>SUMIFS(Costs!R:R,Costs!$A:$A,Summary_CDP,Costs!$B:$B,$H21)/1000</f>
        <v>1133.4365194189652</v>
      </c>
      <c r="Z21" s="16">
        <f>SUMIFS(Costs!S:S,Costs!$A:$A,Summary_CDP,Costs!$B:$B,$H21)/1000</f>
        <v>1133.4365194189652</v>
      </c>
      <c r="AA21" s="16">
        <f>SUMIFS(Costs!T:T,Costs!$A:$A,Summary_CDP,Costs!$B:$B,$H21)/1000</f>
        <v>1240.6198900098889</v>
      </c>
      <c r="AB21" s="16">
        <f>SUMIFS(Costs!U:U,Costs!$A:$A,Summary_CDP,Costs!$B:$B,$H21)/1000</f>
        <v>1240.6198900098889</v>
      </c>
      <c r="AC21" s="16">
        <f>SUMIFS(Costs!V:V,Costs!$A:$A,Summary_CDP,Costs!$B:$B,$H21)/1000</f>
        <v>1386.4776726697021</v>
      </c>
      <c r="AD21" s="16">
        <f>SUMIFS(Costs!W:W,Costs!$A:$A,Summary_CDP,Costs!$B:$B,$H21)/1000</f>
        <v>1386.4776726697021</v>
      </c>
      <c r="AE21" s="16">
        <f>SUMIFS(Costs!X:X,Costs!$A:$A,Summary_CDP,Costs!$B:$B,$H21)/1000</f>
        <v>1386.4776726697021</v>
      </c>
      <c r="AF21" s="16">
        <f>SUMIFS(Costs!Y:Y,Costs!$A:$A,Summary_CDP,Costs!$B:$B,$H21)/1000</f>
        <v>1546.493052604734</v>
      </c>
      <c r="AG21" s="16">
        <f>SUMIFS(Costs!Z:Z,Costs!$A:$A,Summary_CDP,Costs!$B:$B,$H21)/1000</f>
        <v>1546.493052604734</v>
      </c>
      <c r="AH21" s="16">
        <f>SUMIFS(Costs!AA:AA,Costs!$A:$A,Summary_CDP,Costs!$B:$B,$H21)/1000</f>
        <v>1546.493052604734</v>
      </c>
      <c r="AI21" s="16">
        <f>SUMIFS(Costs!AB:AB,Costs!$A:$A,Summary_CDP,Costs!$B:$B,$H21)/1000</f>
        <v>1546.493052604734</v>
      </c>
      <c r="AJ21" s="16">
        <f>SUMIFS(Costs!AC:AC,Costs!$A:$A,Summary_CDP,Costs!$B:$B,$H21)/1000</f>
        <v>1546.493052604734</v>
      </c>
      <c r="AK21" s="16">
        <f>SUMIFS(Costs!AD:AD,Costs!$A:$A,Summary_CDP,Costs!$B:$B,$H21)/1000</f>
        <v>1546.493052604734</v>
      </c>
    </row>
    <row r="22" spans="1:37" ht="15" customHeight="1">
      <c r="H22" s="17" t="s">
        <v>125</v>
      </c>
      <c r="I22" s="18">
        <f t="shared" ref="I22:AK22" si="1">SUM(I15:I21)</f>
        <v>327374.66752070305</v>
      </c>
      <c r="J22" s="18">
        <f t="shared" si="1"/>
        <v>6773.7418463448812</v>
      </c>
      <c r="K22" s="18">
        <f t="shared" si="1"/>
        <v>7437.8984518650132</v>
      </c>
      <c r="L22" s="18">
        <f t="shared" si="1"/>
        <v>9408.0031468050147</v>
      </c>
      <c r="M22" s="18">
        <f t="shared" si="1"/>
        <v>9781.6970939461335</v>
      </c>
      <c r="N22" s="18">
        <f t="shared" si="1"/>
        <v>12365.630881297069</v>
      </c>
      <c r="O22" s="18">
        <f t="shared" si="1"/>
        <v>13444.497005773561</v>
      </c>
      <c r="P22" s="18">
        <f t="shared" si="1"/>
        <v>13915.37865978415</v>
      </c>
      <c r="Q22" s="18">
        <f t="shared" si="1"/>
        <v>15846.221822784843</v>
      </c>
      <c r="R22" s="18">
        <f t="shared" si="1"/>
        <v>16596.954060355165</v>
      </c>
      <c r="S22" s="18">
        <f t="shared" si="1"/>
        <v>17521.540936363104</v>
      </c>
      <c r="T22" s="18">
        <f t="shared" si="1"/>
        <v>19737.341926720714</v>
      </c>
      <c r="U22" s="18">
        <f t="shared" si="1"/>
        <v>23578.212588812377</v>
      </c>
      <c r="V22" s="18">
        <f t="shared" si="1"/>
        <v>24941.89010959314</v>
      </c>
      <c r="W22" s="18">
        <f t="shared" si="1"/>
        <v>27753.74014183836</v>
      </c>
      <c r="X22" s="18">
        <f t="shared" si="1"/>
        <v>30465.319810741112</v>
      </c>
      <c r="Y22" s="18">
        <f t="shared" si="1"/>
        <v>32996.782009021321</v>
      </c>
      <c r="Z22" s="18">
        <f t="shared" si="1"/>
        <v>32121.61263604711</v>
      </c>
      <c r="AA22" s="18">
        <f t="shared" si="1"/>
        <v>34748.317110105323</v>
      </c>
      <c r="AB22" s="18">
        <f t="shared" si="1"/>
        <v>40568.580455006108</v>
      </c>
      <c r="AC22" s="18">
        <f t="shared" si="1"/>
        <v>45761.123554537277</v>
      </c>
      <c r="AD22" s="18">
        <f t="shared" si="1"/>
        <v>52012.887164177911</v>
      </c>
      <c r="AE22" s="18">
        <f t="shared" si="1"/>
        <v>55042.913879263921</v>
      </c>
      <c r="AF22" s="18">
        <f t="shared" si="1"/>
        <v>62324.622107709634</v>
      </c>
      <c r="AG22" s="18">
        <f t="shared" si="1"/>
        <v>64015.7348805863</v>
      </c>
      <c r="AH22" s="18">
        <f t="shared" si="1"/>
        <v>66107.747469103022</v>
      </c>
      <c r="AI22" s="18">
        <f t="shared" si="1"/>
        <v>71200.446327789556</v>
      </c>
      <c r="AJ22" s="18">
        <f t="shared" si="1"/>
        <v>84457.68214192726</v>
      </c>
      <c r="AK22" s="18">
        <f t="shared" si="1"/>
        <v>80502.758139826081</v>
      </c>
    </row>
    <row r="23" spans="1:37" ht="15" customHeight="1">
      <c r="H23" s="11" t="s">
        <v>126</v>
      </c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3"/>
    </row>
    <row r="24" spans="1:37" ht="15" customHeight="1">
      <c r="H24" s="12"/>
      <c r="I24" s="28"/>
      <c r="J24" s="28"/>
      <c r="K24" s="28"/>
      <c r="L24" s="28"/>
      <c r="M24" s="28"/>
      <c r="N24" s="2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  <c r="AA24" s="28"/>
      <c r="AB24" s="28"/>
      <c r="AC24" s="28"/>
      <c r="AD24" s="28"/>
      <c r="AE24" s="28"/>
    </row>
    <row r="25" spans="1:37" ht="15" customHeight="1">
      <c r="H25" s="55"/>
      <c r="X25" s="28"/>
    </row>
    <row r="29" spans="1:37" s="48" customFormat="1" ht="24" customHeight="1" thickBot="1">
      <c r="A29" s="49" t="str">
        <f>B30&amp;" capacity by year"</f>
        <v>NEM capacity by year</v>
      </c>
      <c r="B29" s="47"/>
      <c r="C29" s="47"/>
      <c r="D29" s="47"/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</row>
    <row r="30" spans="1:37" ht="15" customHeight="1" thickTop="1">
      <c r="A30" s="11" t="s">
        <v>127</v>
      </c>
      <c r="B30" s="21" t="s">
        <v>128</v>
      </c>
    </row>
    <row r="32" spans="1:37" ht="15" customHeight="1">
      <c r="H32" s="44" t="s">
        <v>129</v>
      </c>
      <c r="I32" s="8" t="s">
        <v>90</v>
      </c>
      <c r="J32" s="8" t="s">
        <v>91</v>
      </c>
      <c r="K32" s="8" t="s">
        <v>92</v>
      </c>
      <c r="L32" s="8" t="s">
        <v>93</v>
      </c>
      <c r="M32" s="8" t="s">
        <v>94</v>
      </c>
      <c r="N32" s="8" t="s">
        <v>95</v>
      </c>
      <c r="O32" s="8" t="s">
        <v>96</v>
      </c>
      <c r="P32" s="8" t="s">
        <v>97</v>
      </c>
      <c r="Q32" s="8" t="s">
        <v>98</v>
      </c>
      <c r="R32" s="8" t="s">
        <v>99</v>
      </c>
      <c r="S32" s="8" t="s">
        <v>100</v>
      </c>
      <c r="T32" s="8" t="s">
        <v>101</v>
      </c>
      <c r="U32" s="8" t="s">
        <v>102</v>
      </c>
      <c r="V32" s="8" t="s">
        <v>103</v>
      </c>
      <c r="W32" s="8" t="s">
        <v>104</v>
      </c>
      <c r="X32" s="8" t="s">
        <v>105</v>
      </c>
      <c r="Y32" s="8" t="s">
        <v>106</v>
      </c>
      <c r="Z32" s="8" t="s">
        <v>107</v>
      </c>
      <c r="AA32" s="8" t="s">
        <v>108</v>
      </c>
      <c r="AB32" s="8" t="s">
        <v>109</v>
      </c>
      <c r="AC32" s="8" t="s">
        <v>110</v>
      </c>
      <c r="AD32" s="8" t="s">
        <v>111</v>
      </c>
      <c r="AE32" s="8" t="s">
        <v>112</v>
      </c>
      <c r="AF32" s="8" t="s">
        <v>113</v>
      </c>
      <c r="AG32" s="8" t="s">
        <v>114</v>
      </c>
      <c r="AH32" s="8" t="s">
        <v>115</v>
      </c>
      <c r="AI32" s="8" t="s">
        <v>116</v>
      </c>
      <c r="AJ32" s="8" t="s">
        <v>117</v>
      </c>
    </row>
    <row r="33" spans="8:36" ht="15" customHeight="1">
      <c r="H33" s="9" t="s">
        <v>130</v>
      </c>
      <c r="I33" s="5">
        <f>SUMIFS(Capacity!E:E,Capacity!$A:$A,Summary_CDP,Capacity!$B:$B,IF($B$30="NEM","*",$B$30),Capacity!$C:$C,$H33)</f>
        <v>16456</v>
      </c>
      <c r="J33" s="5">
        <f>SUMIFS(Capacity!F:F,Capacity!$A:$A,Summary_CDP,Capacity!$B:$B,IF($B$30="NEM","*",$B$30),Capacity!$C:$C,$H33)</f>
        <v>16456</v>
      </c>
      <c r="K33" s="5">
        <f>SUMIFS(Capacity!G:G,Capacity!$A:$A,Summary_CDP,Capacity!$B:$B,IF($B$30="NEM","*",$B$30),Capacity!$C:$C,$H33)</f>
        <v>10282</v>
      </c>
      <c r="L33" s="5">
        <f>SUMIFS(Capacity!H:H,Capacity!$A:$A,Summary_CDP,Capacity!$B:$B,IF($B$30="NEM","*",$B$30),Capacity!$C:$C,$H33)</f>
        <v>7547</v>
      </c>
      <c r="M33" s="5">
        <f>SUMIFS(Capacity!I:I,Capacity!$A:$A,Summary_CDP,Capacity!$B:$B,IF($B$30="NEM","*",$B$30),Capacity!$C:$C,$H33)</f>
        <v>4202</v>
      </c>
      <c r="N33" s="5">
        <f>SUMIFS(Capacity!J:J,Capacity!$A:$A,Summary_CDP,Capacity!$B:$B,IF($B$30="NEM","*",$B$30),Capacity!$C:$C,$H33)</f>
        <v>3082</v>
      </c>
      <c r="O33" s="5">
        <f>SUMIFS(Capacity!K:K,Capacity!$A:$A,Summary_CDP,Capacity!$B:$B,IF($B$30="NEM","*",$B$30),Capacity!$C:$C,$H33)</f>
        <v>2242</v>
      </c>
      <c r="P33" s="5">
        <f>SUMIFS(Capacity!L:L,Capacity!$A:$A,Summary_CDP,Capacity!$B:$B,IF($B$30="NEM","*",$B$30),Capacity!$C:$C,$H33)</f>
        <v>0</v>
      </c>
      <c r="Q33" s="5">
        <f>SUMIFS(Capacity!M:M,Capacity!$A:$A,Summary_CDP,Capacity!$B:$B,IF($B$30="NEM","*",$B$30),Capacity!$C:$C,$H33)</f>
        <v>0</v>
      </c>
      <c r="R33" s="5">
        <f>SUMIFS(Capacity!N:N,Capacity!$A:$A,Summary_CDP,Capacity!$B:$B,IF($B$30="NEM","*",$B$30),Capacity!$C:$C,$H33)</f>
        <v>0</v>
      </c>
      <c r="S33" s="5">
        <f>SUMIFS(Capacity!O:O,Capacity!$A:$A,Summary_CDP,Capacity!$B:$B,IF($B$30="NEM","*",$B$30),Capacity!$C:$C,$H33)</f>
        <v>0</v>
      </c>
      <c r="T33" s="5">
        <f>SUMIFS(Capacity!P:P,Capacity!$A:$A,Summary_CDP,Capacity!$B:$B,IF($B$30="NEM","*",$B$30),Capacity!$C:$C,$H33)</f>
        <v>0</v>
      </c>
      <c r="U33" s="5">
        <f>SUMIFS(Capacity!Q:Q,Capacity!$A:$A,Summary_CDP,Capacity!$B:$B,IF($B$30="NEM","*",$B$30),Capacity!$C:$C,$H33)</f>
        <v>0</v>
      </c>
      <c r="V33" s="5">
        <f>SUMIFS(Capacity!R:R,Capacity!$A:$A,Summary_CDP,Capacity!$B:$B,IF($B$30="NEM","*",$B$30),Capacity!$C:$C,$H33)</f>
        <v>0</v>
      </c>
      <c r="W33" s="5">
        <f>SUMIFS(Capacity!S:S,Capacity!$A:$A,Summary_CDP,Capacity!$B:$B,IF($B$30="NEM","*",$B$30),Capacity!$C:$C,$H33)</f>
        <v>0</v>
      </c>
      <c r="X33" s="5">
        <f>SUMIFS(Capacity!T:T,Capacity!$A:$A,Summary_CDP,Capacity!$B:$B,IF($B$30="NEM","*",$B$30),Capacity!$C:$C,$H33)</f>
        <v>0</v>
      </c>
      <c r="Y33" s="5">
        <f>SUMIFS(Capacity!U:U,Capacity!$A:$A,Summary_CDP,Capacity!$B:$B,IF($B$30="NEM","*",$B$30),Capacity!$C:$C,$H33)</f>
        <v>0</v>
      </c>
      <c r="Z33" s="5">
        <f>SUMIFS(Capacity!V:V,Capacity!$A:$A,Summary_CDP,Capacity!$B:$B,IF($B$30="NEM","*",$B$30),Capacity!$C:$C,$H33)</f>
        <v>0</v>
      </c>
      <c r="AA33" s="5">
        <f>SUMIFS(Capacity!W:W,Capacity!$A:$A,Summary_CDP,Capacity!$B:$B,IF($B$30="NEM","*",$B$30),Capacity!$C:$C,$H33)</f>
        <v>0</v>
      </c>
      <c r="AB33" s="5">
        <f>SUMIFS(Capacity!X:X,Capacity!$A:$A,Summary_CDP,Capacity!$B:$B,IF($B$30="NEM","*",$B$30),Capacity!$C:$C,$H33)</f>
        <v>0</v>
      </c>
      <c r="AC33" s="5">
        <f>SUMIFS(Capacity!Y:Y,Capacity!$A:$A,Summary_CDP,Capacity!$B:$B,IF($B$30="NEM","*",$B$30),Capacity!$C:$C,$H33)</f>
        <v>0</v>
      </c>
      <c r="AD33" s="5">
        <f>SUMIFS(Capacity!Z:Z,Capacity!$A:$A,Summary_CDP,Capacity!$B:$B,IF($B$30="NEM","*",$B$30),Capacity!$C:$C,$H33)</f>
        <v>0</v>
      </c>
      <c r="AE33" s="5">
        <f>SUMIFS(Capacity!AA:AA,Capacity!$A:$A,Summary_CDP,Capacity!$B:$B,IF($B$30="NEM","*",$B$30),Capacity!$C:$C,$H33)</f>
        <v>0</v>
      </c>
      <c r="AF33" s="5">
        <f>SUMIFS(Capacity!AB:AB,Capacity!$A:$A,Summary_CDP,Capacity!$B:$B,IF($B$30="NEM","*",$B$30),Capacity!$C:$C,$H33)</f>
        <v>0</v>
      </c>
      <c r="AG33" s="5">
        <f>SUMIFS(Capacity!AC:AC,Capacity!$A:$A,Summary_CDP,Capacity!$B:$B,IF($B$30="NEM","*",$B$30),Capacity!$C:$C,$H33)</f>
        <v>0</v>
      </c>
      <c r="AH33" s="5">
        <f>SUMIFS(Capacity!AD:AD,Capacity!$A:$A,Summary_CDP,Capacity!$B:$B,IF($B$30="NEM","*",$B$30),Capacity!$C:$C,$H33)</f>
        <v>0</v>
      </c>
      <c r="AI33" s="5">
        <f>SUMIFS(Capacity!AE:AE,Capacity!$A:$A,Summary_CDP,Capacity!$B:$B,IF($B$30="NEM","*",$B$30),Capacity!$C:$C,$H33)</f>
        <v>0</v>
      </c>
      <c r="AJ33" s="5">
        <f>SUMIFS(Capacity!AF:AF,Capacity!$A:$A,Summary_CDP,Capacity!$B:$B,IF($B$30="NEM","*",$B$30),Capacity!$C:$C,$H33)</f>
        <v>0</v>
      </c>
    </row>
    <row r="34" spans="8:36" ht="15" customHeight="1">
      <c r="H34" s="9" t="s">
        <v>131</v>
      </c>
      <c r="I34" s="5">
        <f>SUMIFS(Capacity!E:E,Capacity!$A:$A,Summary_CDP,Capacity!$B:$B,IF($B$30="NEM","*",$B$30),Capacity!$C:$C,$H34)</f>
        <v>4820</v>
      </c>
      <c r="J34" s="5">
        <f>SUMIFS(Capacity!F:F,Capacity!$A:$A,Summary_CDP,Capacity!$B:$B,IF($B$30="NEM","*",$B$30),Capacity!$C:$C,$H34)</f>
        <v>4820</v>
      </c>
      <c r="K34" s="5">
        <f>SUMIFS(Capacity!G:G,Capacity!$A:$A,Summary_CDP,Capacity!$B:$B,IF($B$30="NEM","*",$B$30),Capacity!$C:$C,$H34)</f>
        <v>3385</v>
      </c>
      <c r="L34" s="5">
        <f>SUMIFS(Capacity!H:H,Capacity!$A:$A,Summary_CDP,Capacity!$B:$B,IF($B$30="NEM","*",$B$30),Capacity!$C:$C,$H34)</f>
        <v>2825</v>
      </c>
      <c r="M34" s="5">
        <f>SUMIFS(Capacity!I:I,Capacity!$A:$A,Summary_CDP,Capacity!$B:$B,IF($B$30="NEM","*",$B$30),Capacity!$C:$C,$H34)</f>
        <v>1720</v>
      </c>
      <c r="N34" s="5">
        <f>SUMIFS(Capacity!J:J,Capacity!$A:$A,Summary_CDP,Capacity!$B:$B,IF($B$30="NEM","*",$B$30),Capacity!$C:$C,$H34)</f>
        <v>1160</v>
      </c>
      <c r="O34" s="5">
        <f>SUMIFS(Capacity!K:K,Capacity!$A:$A,Summary_CDP,Capacity!$B:$B,IF($B$30="NEM","*",$B$30),Capacity!$C:$C,$H34)</f>
        <v>1160</v>
      </c>
      <c r="P34" s="5">
        <f>SUMIFS(Capacity!L:L,Capacity!$A:$A,Summary_CDP,Capacity!$B:$B,IF($B$30="NEM","*",$B$30),Capacity!$C:$C,$H34)</f>
        <v>0</v>
      </c>
      <c r="Q34" s="5">
        <f>SUMIFS(Capacity!M:M,Capacity!$A:$A,Summary_CDP,Capacity!$B:$B,IF($B$30="NEM","*",$B$30),Capacity!$C:$C,$H34)</f>
        <v>0</v>
      </c>
      <c r="R34" s="5">
        <f>SUMIFS(Capacity!N:N,Capacity!$A:$A,Summary_CDP,Capacity!$B:$B,IF($B$30="NEM","*",$B$30),Capacity!$C:$C,$H34)</f>
        <v>0</v>
      </c>
      <c r="S34" s="5">
        <f>SUMIFS(Capacity!O:O,Capacity!$A:$A,Summary_CDP,Capacity!$B:$B,IF($B$30="NEM","*",$B$30),Capacity!$C:$C,$H34)</f>
        <v>0</v>
      </c>
      <c r="T34" s="5">
        <f>SUMIFS(Capacity!P:P,Capacity!$A:$A,Summary_CDP,Capacity!$B:$B,IF($B$30="NEM","*",$B$30),Capacity!$C:$C,$H34)</f>
        <v>0</v>
      </c>
      <c r="U34" s="5">
        <f>SUMIFS(Capacity!Q:Q,Capacity!$A:$A,Summary_CDP,Capacity!$B:$B,IF($B$30="NEM","*",$B$30),Capacity!$C:$C,$H34)</f>
        <v>0</v>
      </c>
      <c r="V34" s="5">
        <f>SUMIFS(Capacity!R:R,Capacity!$A:$A,Summary_CDP,Capacity!$B:$B,IF($B$30="NEM","*",$B$30),Capacity!$C:$C,$H34)</f>
        <v>0</v>
      </c>
      <c r="W34" s="5">
        <f>SUMIFS(Capacity!S:S,Capacity!$A:$A,Summary_CDP,Capacity!$B:$B,IF($B$30="NEM","*",$B$30),Capacity!$C:$C,$H34)</f>
        <v>0</v>
      </c>
      <c r="X34" s="5">
        <f>SUMIFS(Capacity!T:T,Capacity!$A:$A,Summary_CDP,Capacity!$B:$B,IF($B$30="NEM","*",$B$30),Capacity!$C:$C,$H34)</f>
        <v>0</v>
      </c>
      <c r="Y34" s="5">
        <f>SUMIFS(Capacity!U:U,Capacity!$A:$A,Summary_CDP,Capacity!$B:$B,IF($B$30="NEM","*",$B$30),Capacity!$C:$C,$H34)</f>
        <v>0</v>
      </c>
      <c r="Z34" s="5">
        <f>SUMIFS(Capacity!V:V,Capacity!$A:$A,Summary_CDP,Capacity!$B:$B,IF($B$30="NEM","*",$B$30),Capacity!$C:$C,$H34)</f>
        <v>0</v>
      </c>
      <c r="AA34" s="5">
        <f>SUMIFS(Capacity!W:W,Capacity!$A:$A,Summary_CDP,Capacity!$B:$B,IF($B$30="NEM","*",$B$30),Capacity!$C:$C,$H34)</f>
        <v>0</v>
      </c>
      <c r="AB34" s="5">
        <f>SUMIFS(Capacity!X:X,Capacity!$A:$A,Summary_CDP,Capacity!$B:$B,IF($B$30="NEM","*",$B$30),Capacity!$C:$C,$H34)</f>
        <v>0</v>
      </c>
      <c r="AC34" s="5">
        <f>SUMIFS(Capacity!Y:Y,Capacity!$A:$A,Summary_CDP,Capacity!$B:$B,IF($B$30="NEM","*",$B$30),Capacity!$C:$C,$H34)</f>
        <v>0</v>
      </c>
      <c r="AD34" s="5">
        <f>SUMIFS(Capacity!Z:Z,Capacity!$A:$A,Summary_CDP,Capacity!$B:$B,IF($B$30="NEM","*",$B$30),Capacity!$C:$C,$H34)</f>
        <v>0</v>
      </c>
      <c r="AE34" s="5">
        <f>SUMIFS(Capacity!AA:AA,Capacity!$A:$A,Summary_CDP,Capacity!$B:$B,IF($B$30="NEM","*",$B$30),Capacity!$C:$C,$H34)</f>
        <v>0</v>
      </c>
      <c r="AF34" s="5">
        <f>SUMIFS(Capacity!AB:AB,Capacity!$A:$A,Summary_CDP,Capacity!$B:$B,IF($B$30="NEM","*",$B$30),Capacity!$C:$C,$H34)</f>
        <v>0</v>
      </c>
      <c r="AG34" s="5">
        <f>SUMIFS(Capacity!AC:AC,Capacity!$A:$A,Summary_CDP,Capacity!$B:$B,IF($B$30="NEM","*",$B$30),Capacity!$C:$C,$H34)</f>
        <v>0</v>
      </c>
      <c r="AH34" s="5">
        <f>SUMIFS(Capacity!AD:AD,Capacity!$A:$A,Summary_CDP,Capacity!$B:$B,IF($B$30="NEM","*",$B$30),Capacity!$C:$C,$H34)</f>
        <v>0</v>
      </c>
      <c r="AI34" s="5">
        <f>SUMIFS(Capacity!AE:AE,Capacity!$A:$A,Summary_CDP,Capacity!$B:$B,IF($B$30="NEM","*",$B$30),Capacity!$C:$C,$H34)</f>
        <v>0</v>
      </c>
      <c r="AJ34" s="5">
        <f>SUMIFS(Capacity!AF:AF,Capacity!$A:$A,Summary_CDP,Capacity!$B:$B,IF($B$30="NEM","*",$B$30),Capacity!$C:$C,$H34)</f>
        <v>0</v>
      </c>
    </row>
    <row r="35" spans="8:36" ht="15" customHeight="1">
      <c r="H35" s="9" t="s">
        <v>132</v>
      </c>
      <c r="I35" s="5">
        <f>SUMIFS(Capacity!E:E,Capacity!$A:$A,Summary_CDP,Capacity!$B:$B,IF($B$30="NEM","*",$B$30),Capacity!$C:$C,$H35)</f>
        <v>4074.8999999799998</v>
      </c>
      <c r="J35" s="5">
        <f>SUMIFS(Capacity!F:F,Capacity!$A:$A,Summary_CDP,Capacity!$B:$B,IF($B$30="NEM","*",$B$30),Capacity!$C:$C,$H35)</f>
        <v>4074.8999999799998</v>
      </c>
      <c r="K35" s="5">
        <f>SUMIFS(Capacity!G:G,Capacity!$A:$A,Summary_CDP,Capacity!$B:$B,IF($B$30="NEM","*",$B$30),Capacity!$C:$C,$H35)</f>
        <v>2386.8999999799998</v>
      </c>
      <c r="L35" s="5">
        <f>SUMIFS(Capacity!H:H,Capacity!$A:$A,Summary_CDP,Capacity!$B:$B,IF($B$30="NEM","*",$B$30),Capacity!$C:$C,$H35)</f>
        <v>2386.8999999799998</v>
      </c>
      <c r="M35" s="5">
        <f>SUMIFS(Capacity!I:I,Capacity!$A:$A,Summary_CDP,Capacity!$B:$B,IF($B$30="NEM","*",$B$30),Capacity!$C:$C,$H35)</f>
        <v>2386.8999999799998</v>
      </c>
      <c r="N35" s="5">
        <f>SUMIFS(Capacity!J:J,Capacity!$A:$A,Summary_CDP,Capacity!$B:$B,IF($B$30="NEM","*",$B$30),Capacity!$C:$C,$H35)</f>
        <v>2386.8999999799998</v>
      </c>
      <c r="O35" s="5">
        <f>SUMIFS(Capacity!K:K,Capacity!$A:$A,Summary_CDP,Capacity!$B:$B,IF($B$30="NEM","*",$B$30),Capacity!$C:$C,$H35)</f>
        <v>2386.8999999799998</v>
      </c>
      <c r="P35" s="5">
        <f>SUMIFS(Capacity!L:L,Capacity!$A:$A,Summary_CDP,Capacity!$B:$B,IF($B$30="NEM","*",$B$30),Capacity!$C:$C,$H35)</f>
        <v>2386.8999999799998</v>
      </c>
      <c r="Q35" s="5">
        <f>SUMIFS(Capacity!M:M,Capacity!$A:$A,Summary_CDP,Capacity!$B:$B,IF($B$30="NEM","*",$B$30),Capacity!$C:$C,$H35)</f>
        <v>2386.8999999799998</v>
      </c>
      <c r="R35" s="5">
        <f>SUMIFS(Capacity!N:N,Capacity!$A:$A,Summary_CDP,Capacity!$B:$B,IF($B$30="NEM","*",$B$30),Capacity!$C:$C,$H35)</f>
        <v>2386.8999999799998</v>
      </c>
      <c r="S35" s="5">
        <f>SUMIFS(Capacity!O:O,Capacity!$A:$A,Summary_CDP,Capacity!$B:$B,IF($B$30="NEM","*",$B$30),Capacity!$C:$C,$H35)</f>
        <v>2386.8999999799998</v>
      </c>
      <c r="T35" s="5">
        <f>SUMIFS(Capacity!P:P,Capacity!$A:$A,Summary_CDP,Capacity!$B:$B,IF($B$30="NEM","*",$B$30),Capacity!$C:$C,$H35)</f>
        <v>2386.8999999799998</v>
      </c>
      <c r="U35" s="5">
        <f>SUMIFS(Capacity!Q:Q,Capacity!$A:$A,Summary_CDP,Capacity!$B:$B,IF($B$30="NEM","*",$B$30),Capacity!$C:$C,$H35)</f>
        <v>2386.8999999799998</v>
      </c>
      <c r="V35" s="5">
        <f>SUMIFS(Capacity!R:R,Capacity!$A:$A,Summary_CDP,Capacity!$B:$B,IF($B$30="NEM","*",$B$30),Capacity!$C:$C,$H35)</f>
        <v>2001.8999999799998</v>
      </c>
      <c r="W35" s="5">
        <f>SUMIFS(Capacity!S:S,Capacity!$A:$A,Summary_CDP,Capacity!$B:$B,IF($B$30="NEM","*",$B$30),Capacity!$C:$C,$H35)</f>
        <v>1472.89999999</v>
      </c>
      <c r="X35" s="5">
        <f>SUMIFS(Capacity!T:T,Capacity!$A:$A,Summary_CDP,Capacity!$B:$B,IF($B$30="NEM","*",$B$30),Capacity!$C:$C,$H35)</f>
        <v>1472.89999999</v>
      </c>
      <c r="Y35" s="5">
        <f>SUMIFS(Capacity!U:U,Capacity!$A:$A,Summary_CDP,Capacity!$B:$B,IF($B$30="NEM","*",$B$30),Capacity!$C:$C,$H35)</f>
        <v>1328.5</v>
      </c>
      <c r="Z35" s="5">
        <f>SUMIFS(Capacity!V:V,Capacity!$A:$A,Summary_CDP,Capacity!$B:$B,IF($B$30="NEM","*",$B$30),Capacity!$C:$C,$H35)</f>
        <v>1328.5</v>
      </c>
      <c r="AA35" s="5">
        <f>SUMIFS(Capacity!W:W,Capacity!$A:$A,Summary_CDP,Capacity!$B:$B,IF($B$30="NEM","*",$B$30),Capacity!$C:$C,$H35)</f>
        <v>1328.5</v>
      </c>
      <c r="AB35" s="5">
        <f>SUMIFS(Capacity!X:X,Capacity!$A:$A,Summary_CDP,Capacity!$B:$B,IF($B$30="NEM","*",$B$30),Capacity!$C:$C,$H35)</f>
        <v>1328.5</v>
      </c>
      <c r="AC35" s="5">
        <f>SUMIFS(Capacity!Y:Y,Capacity!$A:$A,Summary_CDP,Capacity!$B:$B,IF($B$30="NEM","*",$B$30),Capacity!$C:$C,$H35)</f>
        <v>888.5</v>
      </c>
      <c r="AD35" s="5">
        <f>SUMIFS(Capacity!Z:Z,Capacity!$A:$A,Summary_CDP,Capacity!$B:$B,IF($B$30="NEM","*",$B$30),Capacity!$C:$C,$H35)</f>
        <v>888.5</v>
      </c>
      <c r="AE35" s="5">
        <f>SUMIFS(Capacity!AA:AA,Capacity!$A:$A,Summary_CDP,Capacity!$B:$B,IF($B$30="NEM","*",$B$30),Capacity!$C:$C,$H35)</f>
        <v>244</v>
      </c>
      <c r="AF35" s="5">
        <f>SUMIFS(Capacity!AB:AB,Capacity!$A:$A,Summary_CDP,Capacity!$B:$B,IF($B$30="NEM","*",$B$30),Capacity!$C:$C,$H35)</f>
        <v>0</v>
      </c>
      <c r="AG35" s="5">
        <f>SUMIFS(Capacity!AC:AC,Capacity!$A:$A,Summary_CDP,Capacity!$B:$B,IF($B$30="NEM","*",$B$30),Capacity!$C:$C,$H35)</f>
        <v>0</v>
      </c>
      <c r="AH35" s="5">
        <f>SUMIFS(Capacity!AD:AD,Capacity!$A:$A,Summary_CDP,Capacity!$B:$B,IF($B$30="NEM","*",$B$30),Capacity!$C:$C,$H35)</f>
        <v>0</v>
      </c>
      <c r="AI35" s="5">
        <f>SUMIFS(Capacity!AE:AE,Capacity!$A:$A,Summary_CDP,Capacity!$B:$B,IF($B$30="NEM","*",$B$30),Capacity!$C:$C,$H35)</f>
        <v>0</v>
      </c>
      <c r="AJ35" s="5">
        <f>SUMIFS(Capacity!AF:AF,Capacity!$A:$A,Summary_CDP,Capacity!$B:$B,IF($B$30="NEM","*",$B$30),Capacity!$C:$C,$H35)</f>
        <v>0</v>
      </c>
    </row>
    <row r="36" spans="8:36" ht="15" customHeight="1">
      <c r="H36" s="9" t="s">
        <v>133</v>
      </c>
      <c r="I36" s="5">
        <f>SUMIFS(Capacity!E:E,Capacity!$A:$A,Summary_CDP,Capacity!$B:$B,IF($B$30="NEM","*",$B$30),Capacity!$C:$C,$H36)</f>
        <v>0</v>
      </c>
      <c r="J36" s="5">
        <f>SUMIFS(Capacity!F:F,Capacity!$A:$A,Summary_CDP,Capacity!$B:$B,IF($B$30="NEM","*",$B$30),Capacity!$C:$C,$H36)</f>
        <v>0</v>
      </c>
      <c r="K36" s="5">
        <f>SUMIFS(Capacity!G:G,Capacity!$A:$A,Summary_CDP,Capacity!$B:$B,IF($B$30="NEM","*",$B$30),Capacity!$C:$C,$H36)</f>
        <v>0</v>
      </c>
      <c r="L36" s="5">
        <f>SUMIFS(Capacity!H:H,Capacity!$A:$A,Summary_CDP,Capacity!$B:$B,IF($B$30="NEM","*",$B$30),Capacity!$C:$C,$H36)</f>
        <v>0</v>
      </c>
      <c r="M36" s="5">
        <f>SUMIFS(Capacity!I:I,Capacity!$A:$A,Summary_CDP,Capacity!$B:$B,IF($B$30="NEM","*",$B$30),Capacity!$C:$C,$H36)</f>
        <v>0</v>
      </c>
      <c r="N36" s="5">
        <f>SUMIFS(Capacity!J:J,Capacity!$A:$A,Summary_CDP,Capacity!$B:$B,IF($B$30="NEM","*",$B$30),Capacity!$C:$C,$H36)</f>
        <v>0</v>
      </c>
      <c r="O36" s="5">
        <f>SUMIFS(Capacity!K:K,Capacity!$A:$A,Summary_CDP,Capacity!$B:$B,IF($B$30="NEM","*",$B$30),Capacity!$C:$C,$H36)</f>
        <v>0</v>
      </c>
      <c r="P36" s="5">
        <f>SUMIFS(Capacity!L:L,Capacity!$A:$A,Summary_CDP,Capacity!$B:$B,IF($B$30="NEM","*",$B$30),Capacity!$C:$C,$H36)</f>
        <v>0</v>
      </c>
      <c r="Q36" s="5">
        <f>SUMIFS(Capacity!M:M,Capacity!$A:$A,Summary_CDP,Capacity!$B:$B,IF($B$30="NEM","*",$B$30),Capacity!$C:$C,$H36)</f>
        <v>0</v>
      </c>
      <c r="R36" s="5">
        <f>SUMIFS(Capacity!N:N,Capacity!$A:$A,Summary_CDP,Capacity!$B:$B,IF($B$30="NEM","*",$B$30),Capacity!$C:$C,$H36)</f>
        <v>0</v>
      </c>
      <c r="S36" s="5">
        <f>SUMIFS(Capacity!O:O,Capacity!$A:$A,Summary_CDP,Capacity!$B:$B,IF($B$30="NEM","*",$B$30),Capacity!$C:$C,$H36)</f>
        <v>0</v>
      </c>
      <c r="T36" s="5">
        <f>SUMIFS(Capacity!P:P,Capacity!$A:$A,Summary_CDP,Capacity!$B:$B,IF($B$30="NEM","*",$B$30),Capacity!$C:$C,$H36)</f>
        <v>0</v>
      </c>
      <c r="U36" s="5">
        <f>SUMIFS(Capacity!Q:Q,Capacity!$A:$A,Summary_CDP,Capacity!$B:$B,IF($B$30="NEM","*",$B$30),Capacity!$C:$C,$H36)</f>
        <v>0</v>
      </c>
      <c r="V36" s="5">
        <f>SUMIFS(Capacity!R:R,Capacity!$A:$A,Summary_CDP,Capacity!$B:$B,IF($B$30="NEM","*",$B$30),Capacity!$C:$C,$H36)</f>
        <v>0</v>
      </c>
      <c r="W36" s="5">
        <f>SUMIFS(Capacity!S:S,Capacity!$A:$A,Summary_CDP,Capacity!$B:$B,IF($B$30="NEM","*",$B$30),Capacity!$C:$C,$H36)</f>
        <v>0</v>
      </c>
      <c r="X36" s="5">
        <f>SUMIFS(Capacity!T:T,Capacity!$A:$A,Summary_CDP,Capacity!$B:$B,IF($B$30="NEM","*",$B$30),Capacity!$C:$C,$H36)</f>
        <v>0</v>
      </c>
      <c r="Y36" s="5">
        <f>SUMIFS(Capacity!U:U,Capacity!$A:$A,Summary_CDP,Capacity!$B:$B,IF($B$30="NEM","*",$B$30),Capacity!$C:$C,$H36)</f>
        <v>0</v>
      </c>
      <c r="Z36" s="5">
        <f>SUMIFS(Capacity!V:V,Capacity!$A:$A,Summary_CDP,Capacity!$B:$B,IF($B$30="NEM","*",$B$30),Capacity!$C:$C,$H36)</f>
        <v>0</v>
      </c>
      <c r="AA36" s="5">
        <f>SUMIFS(Capacity!W:W,Capacity!$A:$A,Summary_CDP,Capacity!$B:$B,IF($B$30="NEM","*",$B$30),Capacity!$C:$C,$H36)</f>
        <v>0</v>
      </c>
      <c r="AB36" s="5">
        <f>SUMIFS(Capacity!X:X,Capacity!$A:$A,Summary_CDP,Capacity!$B:$B,IF($B$30="NEM","*",$B$30),Capacity!$C:$C,$H36)</f>
        <v>0</v>
      </c>
      <c r="AC36" s="5">
        <f>SUMIFS(Capacity!Y:Y,Capacity!$A:$A,Summary_CDP,Capacity!$B:$B,IF($B$30="NEM","*",$B$30),Capacity!$C:$C,$H36)</f>
        <v>0</v>
      </c>
      <c r="AD36" s="5">
        <f>SUMIFS(Capacity!Z:Z,Capacity!$A:$A,Summary_CDP,Capacity!$B:$B,IF($B$30="NEM","*",$B$30),Capacity!$C:$C,$H36)</f>
        <v>0</v>
      </c>
      <c r="AE36" s="5">
        <f>SUMIFS(Capacity!AA:AA,Capacity!$A:$A,Summary_CDP,Capacity!$B:$B,IF($B$30="NEM","*",$B$30),Capacity!$C:$C,$H36)</f>
        <v>0</v>
      </c>
      <c r="AF36" s="5">
        <f>SUMIFS(Capacity!AB:AB,Capacity!$A:$A,Summary_CDP,Capacity!$B:$B,IF($B$30="NEM","*",$B$30),Capacity!$C:$C,$H36)</f>
        <v>0</v>
      </c>
      <c r="AG36" s="5">
        <f>SUMIFS(Capacity!AC:AC,Capacity!$A:$A,Summary_CDP,Capacity!$B:$B,IF($B$30="NEM","*",$B$30),Capacity!$C:$C,$H36)</f>
        <v>0</v>
      </c>
      <c r="AH36" s="5">
        <f>SUMIFS(Capacity!AD:AD,Capacity!$A:$A,Summary_CDP,Capacity!$B:$B,IF($B$30="NEM","*",$B$30),Capacity!$C:$C,$H36)</f>
        <v>0</v>
      </c>
      <c r="AI36" s="5">
        <f>SUMIFS(Capacity!AE:AE,Capacity!$A:$A,Summary_CDP,Capacity!$B:$B,IF($B$30="NEM","*",$B$30),Capacity!$C:$C,$H36)</f>
        <v>0</v>
      </c>
      <c r="AJ36" s="5">
        <f>SUMIFS(Capacity!AF:AF,Capacity!$A:$A,Summary_CDP,Capacity!$B:$B,IF($B$30="NEM","*",$B$30),Capacity!$C:$C,$H36)</f>
        <v>0</v>
      </c>
    </row>
    <row r="37" spans="8:36" ht="15" customHeight="1">
      <c r="H37" s="9" t="s">
        <v>134</v>
      </c>
      <c r="I37" s="5">
        <f>SUMIFS(Capacity!E:E,Capacity!$A:$A,Summary_CDP,Capacity!$B:$B,IF($B$30="NEM","*",$B$30),Capacity!$C:$C,$H37)</f>
        <v>8255.3590000500008</v>
      </c>
      <c r="J37" s="5">
        <f>SUMIFS(Capacity!F:F,Capacity!$A:$A,Summary_CDP,Capacity!$B:$B,IF($B$30="NEM","*",$B$30),Capacity!$C:$C,$H37)</f>
        <v>8255.35902154</v>
      </c>
      <c r="K37" s="5">
        <f>SUMIFS(Capacity!G:G,Capacity!$A:$A,Summary_CDP,Capacity!$B:$B,IF($B$30="NEM","*",$B$30),Capacity!$C:$C,$H37)</f>
        <v>8255.3590432299989</v>
      </c>
      <c r="L37" s="5">
        <f>SUMIFS(Capacity!H:H,Capacity!$A:$A,Summary_CDP,Capacity!$B:$B,IF($B$30="NEM","*",$B$30),Capacity!$C:$C,$H37)</f>
        <v>8255.3590499999991</v>
      </c>
      <c r="M37" s="5">
        <f>SUMIFS(Capacity!I:I,Capacity!$A:$A,Summary_CDP,Capacity!$B:$B,IF($B$30="NEM","*",$B$30),Capacity!$C:$C,$H37)</f>
        <v>8255.3590509799997</v>
      </c>
      <c r="N37" s="5">
        <f>SUMIFS(Capacity!J:J,Capacity!$A:$A,Summary_CDP,Capacity!$B:$B,IF($B$30="NEM","*",$B$30),Capacity!$C:$C,$H37)</f>
        <v>8695.7330382500004</v>
      </c>
      <c r="O37" s="5">
        <f>SUMIFS(Capacity!K:K,Capacity!$A:$A,Summary_CDP,Capacity!$B:$B,IF($B$30="NEM","*",$B$30),Capacity!$C:$C,$H37)</f>
        <v>8695.7330382500004</v>
      </c>
      <c r="P37" s="5">
        <f>SUMIFS(Capacity!L:L,Capacity!$A:$A,Summary_CDP,Capacity!$B:$B,IF($B$30="NEM","*",$B$30),Capacity!$C:$C,$H37)</f>
        <v>8313.2331286400004</v>
      </c>
      <c r="Q37" s="5">
        <f>SUMIFS(Capacity!M:M,Capacity!$A:$A,Summary_CDP,Capacity!$B:$B,IF($B$30="NEM","*",$B$30),Capacity!$C:$C,$H37)</f>
        <v>8313.2331604399988</v>
      </c>
      <c r="R37" s="5">
        <f>SUMIFS(Capacity!N:N,Capacity!$A:$A,Summary_CDP,Capacity!$B:$B,IF($B$30="NEM","*",$B$30),Capacity!$C:$C,$H37)</f>
        <v>8073.5732746400008</v>
      </c>
      <c r="S37" s="5">
        <f>SUMIFS(Capacity!O:O,Capacity!$A:$A,Summary_CDP,Capacity!$B:$B,IF($B$30="NEM","*",$B$30),Capacity!$C:$C,$H37)</f>
        <v>7611.5732961200001</v>
      </c>
      <c r="T37" s="5">
        <f>SUMIFS(Capacity!P:P,Capacity!$A:$A,Summary_CDP,Capacity!$B:$B,IF($B$30="NEM","*",$B$30),Capacity!$C:$C,$H37)</f>
        <v>7494.5733865100001</v>
      </c>
      <c r="U37" s="5">
        <f>SUMIFS(Capacity!Q:Q,Capacity!$A:$A,Summary_CDP,Capacity!$B:$B,IF($B$30="NEM","*",$B$30),Capacity!$C:$C,$H37)</f>
        <v>7414.5734716000006</v>
      </c>
      <c r="V37" s="5">
        <f>SUMIFS(Capacity!R:R,Capacity!$A:$A,Summary_CDP,Capacity!$B:$B,IF($B$30="NEM","*",$B$30),Capacity!$C:$C,$H37)</f>
        <v>7414.57356729</v>
      </c>
      <c r="W37" s="5">
        <f>SUMIFS(Capacity!S:S,Capacity!$A:$A,Summary_CDP,Capacity!$B:$B,IF($B$30="NEM","*",$B$30),Capacity!$C:$C,$H37)</f>
        <v>7414.57309824</v>
      </c>
      <c r="X37" s="5">
        <f>SUMIFS(Capacity!T:T,Capacity!$A:$A,Summary_CDP,Capacity!$B:$B,IF($B$30="NEM","*",$B$30),Capacity!$C:$C,$H37)</f>
        <v>8970.9048488700009</v>
      </c>
      <c r="Y37" s="5">
        <f>SUMIFS(Capacity!U:U,Capacity!$A:$A,Summary_CDP,Capacity!$B:$B,IF($B$30="NEM","*",$B$30),Capacity!$C:$C,$H37)</f>
        <v>8530.9048621200018</v>
      </c>
      <c r="Z37" s="5">
        <f>SUMIFS(Capacity!V:V,Capacity!$A:$A,Summary_CDP,Capacity!$B:$B,IF($B$30="NEM","*",$B$30),Capacity!$C:$C,$H37)</f>
        <v>8410.9048886199998</v>
      </c>
      <c r="AA37" s="5">
        <f>SUMIFS(Capacity!W:W,Capacity!$A:$A,Summary_CDP,Capacity!$B:$B,IF($B$30="NEM","*",$B$30),Capacity!$C:$C,$H37)</f>
        <v>8410.9049257200004</v>
      </c>
      <c r="AB37" s="5">
        <f>SUMIFS(Capacity!X:X,Capacity!$A:$A,Summary_CDP,Capacity!$B:$B,IF($B$30="NEM","*",$B$30),Capacity!$C:$C,$H37)</f>
        <v>8316.9050158200007</v>
      </c>
      <c r="AC37" s="5">
        <f>SUMIFS(Capacity!Y:Y,Capacity!$A:$A,Summary_CDP,Capacity!$B:$B,IF($B$30="NEM","*",$B$30),Capacity!$C:$C,$H37)</f>
        <v>10202.480376619998</v>
      </c>
      <c r="AD37" s="5">
        <f>SUMIFS(Capacity!Z:Z,Capacity!$A:$A,Summary_CDP,Capacity!$B:$B,IF($B$30="NEM","*",$B$30),Capacity!$C:$C,$H37)</f>
        <v>9171.9281880999988</v>
      </c>
      <c r="AE37" s="5">
        <f>SUMIFS(Capacity!AA:AA,Capacity!$A:$A,Summary_CDP,Capacity!$B:$B,IF($B$30="NEM","*",$B$30),Capacity!$C:$C,$H37)</f>
        <v>10144.480934380001</v>
      </c>
      <c r="AF37" s="5">
        <f>SUMIFS(Capacity!AB:AB,Capacity!$A:$A,Summary_CDP,Capacity!$B:$B,IF($B$30="NEM","*",$B$30),Capacity!$C:$C,$H37)</f>
        <v>9441.4809449800014</v>
      </c>
      <c r="AG37" s="5">
        <f>SUMIFS(Capacity!AC:AC,Capacity!$A:$A,Summary_CDP,Capacity!$B:$B,IF($B$30="NEM","*",$B$30),Capacity!$C:$C,$H37)</f>
        <v>8857.4809661799991</v>
      </c>
      <c r="AH37" s="5">
        <f>SUMIFS(Capacity!AD:AD,Capacity!$A:$A,Summary_CDP,Capacity!$B:$B,IF($B$30="NEM","*",$B$30),Capacity!$C:$C,$H37)</f>
        <v>8857.4809873800004</v>
      </c>
      <c r="AI37" s="5">
        <f>SUMIFS(Capacity!AE:AE,Capacity!$A:$A,Summary_CDP,Capacity!$B:$B,IF($B$30="NEM","*",$B$30),Capacity!$C:$C,$H37)</f>
        <v>13968.09479798</v>
      </c>
      <c r="AJ37" s="5">
        <f>SUMIFS(Capacity!AF:AF,Capacity!$A:$A,Summary_CDP,Capacity!$B:$B,IF($B$30="NEM","*",$B$30),Capacity!$C:$C,$H37)</f>
        <v>13526.894797980001</v>
      </c>
    </row>
    <row r="38" spans="8:36" ht="15" customHeight="1">
      <c r="H38" s="9" t="s">
        <v>135</v>
      </c>
      <c r="I38" s="5">
        <f>SUMIFS(Capacity!E:E,Capacity!$A:$A,Summary_CDP,Capacity!$B:$B,IF($B$30="NEM","*",$B$30),Capacity!$C:$C,$H38)</f>
        <v>0</v>
      </c>
      <c r="J38" s="5">
        <f>SUMIFS(Capacity!F:F,Capacity!$A:$A,Summary_CDP,Capacity!$B:$B,IF($B$30="NEM","*",$B$30),Capacity!$C:$C,$H38)</f>
        <v>0</v>
      </c>
      <c r="K38" s="5">
        <f>SUMIFS(Capacity!G:G,Capacity!$A:$A,Summary_CDP,Capacity!$B:$B,IF($B$30="NEM","*",$B$30),Capacity!$C:$C,$H38)</f>
        <v>0</v>
      </c>
      <c r="L38" s="5">
        <f>SUMIFS(Capacity!H:H,Capacity!$A:$A,Summary_CDP,Capacity!$B:$B,IF($B$30="NEM","*",$B$30),Capacity!$C:$C,$H38)</f>
        <v>0</v>
      </c>
      <c r="M38" s="5">
        <f>SUMIFS(Capacity!I:I,Capacity!$A:$A,Summary_CDP,Capacity!$B:$B,IF($B$30="NEM","*",$B$30),Capacity!$C:$C,$H38)</f>
        <v>0</v>
      </c>
      <c r="N38" s="5">
        <f>SUMIFS(Capacity!J:J,Capacity!$A:$A,Summary_CDP,Capacity!$B:$B,IF($B$30="NEM","*",$B$30),Capacity!$C:$C,$H38)</f>
        <v>0</v>
      </c>
      <c r="O38" s="5">
        <f>SUMIFS(Capacity!K:K,Capacity!$A:$A,Summary_CDP,Capacity!$B:$B,IF($B$30="NEM","*",$B$30),Capacity!$C:$C,$H38)</f>
        <v>0</v>
      </c>
      <c r="P38" s="5">
        <f>SUMIFS(Capacity!L:L,Capacity!$A:$A,Summary_CDP,Capacity!$B:$B,IF($B$30="NEM","*",$B$30),Capacity!$C:$C,$H38)</f>
        <v>1.0070000000000001E-4</v>
      </c>
      <c r="Q38" s="5">
        <f>SUMIFS(Capacity!M:M,Capacity!$A:$A,Summary_CDP,Capacity!$B:$B,IF($B$30="NEM","*",$B$30),Capacity!$C:$C,$H38)</f>
        <v>1.2189999999999998E-4</v>
      </c>
      <c r="R38" s="5">
        <f>SUMIFS(Capacity!N:N,Capacity!$A:$A,Summary_CDP,Capacity!$B:$B,IF($B$30="NEM","*",$B$30),Capacity!$C:$C,$H38)</f>
        <v>2.2259999999999999E-4</v>
      </c>
      <c r="S38" s="5">
        <f>SUMIFS(Capacity!O:O,Capacity!$A:$A,Summary_CDP,Capacity!$B:$B,IF($B$30="NEM","*",$B$30),Capacity!$C:$C,$H38)</f>
        <v>2.4909999999999998E-4</v>
      </c>
      <c r="T38" s="5">
        <f>SUMIFS(Capacity!P:P,Capacity!$A:$A,Summary_CDP,Capacity!$B:$B,IF($B$30="NEM","*",$B$30),Capacity!$C:$C,$H38)</f>
        <v>3.2064999999999996E-4</v>
      </c>
      <c r="U38" s="5">
        <f>SUMIFS(Capacity!Q:Q,Capacity!$A:$A,Summary_CDP,Capacity!$B:$B,IF($B$30="NEM","*",$B$30),Capacity!$C:$C,$H38)</f>
        <v>3.9484999999999998E-4</v>
      </c>
      <c r="V38" s="5">
        <f>SUMIFS(Capacity!R:R,Capacity!$A:$A,Summary_CDP,Capacity!$B:$B,IF($B$30="NEM","*",$B$30),Capacity!$C:$C,$H38)</f>
        <v>4.6905000000000004E-4</v>
      </c>
      <c r="W38" s="5">
        <f>SUMIFS(Capacity!S:S,Capacity!$A:$A,Summary_CDP,Capacity!$B:$B,IF($B$30="NEM","*",$B$30),Capacity!$C:$C,$H38)</f>
        <v>9.8049999999999998E-5</v>
      </c>
      <c r="X38" s="5">
        <f>SUMIFS(Capacity!T:T,Capacity!$A:$A,Summary_CDP,Capacity!$B:$B,IF($B$30="NEM","*",$B$30),Capacity!$C:$C,$H38)</f>
        <v>1.9344999999999999E-4</v>
      </c>
      <c r="Y38" s="5">
        <f>SUMIFS(Capacity!U:U,Capacity!$A:$A,Summary_CDP,Capacity!$B:$B,IF($B$30="NEM","*",$B$30),Capacity!$C:$C,$H38)</f>
        <v>2.0934999999999999E-4</v>
      </c>
      <c r="Z38" s="5">
        <f>SUMIFS(Capacity!V:V,Capacity!$A:$A,Summary_CDP,Capacity!$B:$B,IF($B$30="NEM","*",$B$30),Capacity!$C:$C,$H38)</f>
        <v>2.332E-4</v>
      </c>
      <c r="AA38" s="5">
        <f>SUMIFS(Capacity!W:W,Capacity!$A:$A,Summary_CDP,Capacity!$B:$B,IF($B$30="NEM","*",$B$30),Capacity!$C:$C,$H38)</f>
        <v>3.1534999999999999E-4</v>
      </c>
      <c r="AB38" s="5">
        <f>SUMIFS(Capacity!X:X,Capacity!$A:$A,Summary_CDP,Capacity!$B:$B,IF($B$30="NEM","*",$B$30),Capacity!$C:$C,$H38)</f>
        <v>3.6305000000000002E-4</v>
      </c>
      <c r="AC38" s="5">
        <f>SUMIFS(Capacity!Y:Y,Capacity!$A:$A,Summary_CDP,Capacity!$B:$B,IF($B$30="NEM","*",$B$30),Capacity!$C:$C,$H38)</f>
        <v>67.297926600000011</v>
      </c>
      <c r="AD38" s="5">
        <f>SUMIFS(Capacity!Z:Z,Capacity!$A:$A,Summary_CDP,Capacity!$B:$B,IF($B$30="NEM","*",$B$30),Capacity!$C:$C,$H38)</f>
        <v>67.298069699999999</v>
      </c>
      <c r="AE38" s="5">
        <f>SUMIFS(Capacity!AA:AA,Capacity!$A:$A,Summary_CDP,Capacity!$B:$B,IF($B$30="NEM","*",$B$30),Capacity!$C:$C,$H38)</f>
        <v>1439.4509771999999</v>
      </c>
      <c r="AF38" s="5">
        <f>SUMIFS(Capacity!AB:AB,Capacity!$A:$A,Summary_CDP,Capacity!$B:$B,IF($B$30="NEM","*",$B$30),Capacity!$C:$C,$H38)</f>
        <v>1439.4509771999999</v>
      </c>
      <c r="AG38" s="5">
        <f>SUMIFS(Capacity!AC:AC,Capacity!$A:$A,Summary_CDP,Capacity!$B:$B,IF($B$30="NEM","*",$B$30),Capacity!$C:$C,$H38)</f>
        <v>1439.4509771999999</v>
      </c>
      <c r="AH38" s="5">
        <f>SUMIFS(Capacity!AD:AD,Capacity!$A:$A,Summary_CDP,Capacity!$B:$B,IF($B$30="NEM","*",$B$30),Capacity!$C:$C,$H38)</f>
        <v>1439.4509771999999</v>
      </c>
      <c r="AI38" s="5">
        <f>SUMIFS(Capacity!AE:AE,Capacity!$A:$A,Summary_CDP,Capacity!$B:$B,IF($B$30="NEM","*",$B$30),Capacity!$C:$C,$H38)</f>
        <v>4977.0251974000003</v>
      </c>
      <c r="AJ38" s="5">
        <f>SUMIFS(Capacity!AF:AF,Capacity!$A:$A,Summary_CDP,Capacity!$B:$B,IF($B$30="NEM","*",$B$30),Capacity!$C:$C,$H38)</f>
        <v>4977.0251974000003</v>
      </c>
    </row>
    <row r="39" spans="8:36" ht="15" customHeight="1">
      <c r="H39" s="9" t="s">
        <v>136</v>
      </c>
      <c r="I39" s="5">
        <f>SUMIFS(Capacity!E:E,Capacity!$A:$A,Summary_CDP,Capacity!$B:$B,IF($B$30="NEM","*",$B$30),Capacity!$C:$C,$H39)</f>
        <v>6818.1200000699992</v>
      </c>
      <c r="J39" s="5">
        <f>SUMIFS(Capacity!F:F,Capacity!$A:$A,Summary_CDP,Capacity!$B:$B,IF($B$30="NEM","*",$B$30),Capacity!$C:$C,$H39)</f>
        <v>6818.1200000699992</v>
      </c>
      <c r="K39" s="5">
        <f>SUMIFS(Capacity!G:G,Capacity!$A:$A,Summary_CDP,Capacity!$B:$B,IF($B$30="NEM","*",$B$30),Capacity!$C:$C,$H39)</f>
        <v>6818.1200000699992</v>
      </c>
      <c r="L39" s="5">
        <f>SUMIFS(Capacity!H:H,Capacity!$A:$A,Summary_CDP,Capacity!$B:$B,IF($B$30="NEM","*",$B$30),Capacity!$C:$C,$H39)</f>
        <v>6818.1200000699992</v>
      </c>
      <c r="M39" s="5">
        <f>SUMIFS(Capacity!I:I,Capacity!$A:$A,Summary_CDP,Capacity!$B:$B,IF($B$30="NEM","*",$B$30),Capacity!$C:$C,$H39)</f>
        <v>6818.1200000699992</v>
      </c>
      <c r="N39" s="5">
        <f>SUMIFS(Capacity!J:J,Capacity!$A:$A,Summary_CDP,Capacity!$B:$B,IF($B$30="NEM","*",$B$30),Capacity!$C:$C,$H39)</f>
        <v>6818.1200000699992</v>
      </c>
      <c r="O39" s="5">
        <f>SUMIFS(Capacity!K:K,Capacity!$A:$A,Summary_CDP,Capacity!$B:$B,IF($B$30="NEM","*",$B$30),Capacity!$C:$C,$H39)</f>
        <v>7208.1200000699992</v>
      </c>
      <c r="P39" s="5">
        <f>SUMIFS(Capacity!L:L,Capacity!$A:$A,Summary_CDP,Capacity!$B:$B,IF($B$30="NEM","*",$B$30),Capacity!$C:$C,$H39)</f>
        <v>7208.1200000699992</v>
      </c>
      <c r="Q39" s="5">
        <f>SUMIFS(Capacity!M:M,Capacity!$A:$A,Summary_CDP,Capacity!$B:$B,IF($B$30="NEM","*",$B$30),Capacity!$C:$C,$H39)</f>
        <v>7208.1200000699992</v>
      </c>
      <c r="R39" s="5">
        <f>SUMIFS(Capacity!N:N,Capacity!$A:$A,Summary_CDP,Capacity!$B:$B,IF($B$30="NEM","*",$B$30),Capacity!$C:$C,$H39)</f>
        <v>7208.1200000699992</v>
      </c>
      <c r="S39" s="5">
        <f>SUMIFS(Capacity!O:O,Capacity!$A:$A,Summary_CDP,Capacity!$B:$B,IF($B$30="NEM","*",$B$30),Capacity!$C:$C,$H39)</f>
        <v>7208.1200000699992</v>
      </c>
      <c r="T39" s="5">
        <f>SUMIFS(Capacity!P:P,Capacity!$A:$A,Summary_CDP,Capacity!$B:$B,IF($B$30="NEM","*",$B$30),Capacity!$C:$C,$H39)</f>
        <v>7208.1200000699992</v>
      </c>
      <c r="U39" s="5">
        <f>SUMIFS(Capacity!Q:Q,Capacity!$A:$A,Summary_CDP,Capacity!$B:$B,IF($B$30="NEM","*",$B$30),Capacity!$C:$C,$H39)</f>
        <v>7208.1200000699992</v>
      </c>
      <c r="V39" s="5">
        <f>SUMIFS(Capacity!R:R,Capacity!$A:$A,Summary_CDP,Capacity!$B:$B,IF($B$30="NEM","*",$B$30),Capacity!$C:$C,$H39)</f>
        <v>7208.1200000699992</v>
      </c>
      <c r="W39" s="5">
        <f>SUMIFS(Capacity!S:S,Capacity!$A:$A,Summary_CDP,Capacity!$B:$B,IF($B$30="NEM","*",$B$30),Capacity!$C:$C,$H39)</f>
        <v>7121.7200000699995</v>
      </c>
      <c r="X39" s="5">
        <f>SUMIFS(Capacity!T:T,Capacity!$A:$A,Summary_CDP,Capacity!$B:$B,IF($B$30="NEM","*",$B$30),Capacity!$C:$C,$H39)</f>
        <v>7121.7200000699995</v>
      </c>
      <c r="Y39" s="5">
        <f>SUMIFS(Capacity!U:U,Capacity!$A:$A,Summary_CDP,Capacity!$B:$B,IF($B$30="NEM","*",$B$30),Capacity!$C:$C,$H39)</f>
        <v>7121.7200000699995</v>
      </c>
      <c r="Z39" s="5">
        <f>SUMIFS(Capacity!V:V,Capacity!$A:$A,Summary_CDP,Capacity!$B:$B,IF($B$30="NEM","*",$B$30),Capacity!$C:$C,$H39)</f>
        <v>7121.7200000699995</v>
      </c>
      <c r="AA39" s="5">
        <f>SUMIFS(Capacity!W:W,Capacity!$A:$A,Summary_CDP,Capacity!$B:$B,IF($B$30="NEM","*",$B$30),Capacity!$C:$C,$H39)</f>
        <v>7121.7200000699995</v>
      </c>
      <c r="AB39" s="5">
        <f>SUMIFS(Capacity!X:X,Capacity!$A:$A,Summary_CDP,Capacity!$B:$B,IF($B$30="NEM","*",$B$30),Capacity!$C:$C,$H39)</f>
        <v>7055.7200000699995</v>
      </c>
      <c r="AC39" s="5">
        <f>SUMIFS(Capacity!Y:Y,Capacity!$A:$A,Summary_CDP,Capacity!$B:$B,IF($B$30="NEM","*",$B$30),Capacity!$C:$C,$H39)</f>
        <v>7055.7200000699995</v>
      </c>
      <c r="AD39" s="5">
        <f>SUMIFS(Capacity!Z:Z,Capacity!$A:$A,Summary_CDP,Capacity!$B:$B,IF($B$30="NEM","*",$B$30),Capacity!$C:$C,$H39)</f>
        <v>7055.7200000699995</v>
      </c>
      <c r="AE39" s="5">
        <f>SUMIFS(Capacity!AA:AA,Capacity!$A:$A,Summary_CDP,Capacity!$B:$B,IF($B$30="NEM","*",$B$30),Capacity!$C:$C,$H39)</f>
        <v>7055.7200000699995</v>
      </c>
      <c r="AF39" s="5">
        <f>SUMIFS(Capacity!AB:AB,Capacity!$A:$A,Summary_CDP,Capacity!$B:$B,IF($B$30="NEM","*",$B$30),Capacity!$C:$C,$H39)</f>
        <v>7055.7200000699995</v>
      </c>
      <c r="AG39" s="5">
        <f>SUMIFS(Capacity!AC:AC,Capacity!$A:$A,Summary_CDP,Capacity!$B:$B,IF($B$30="NEM","*",$B$30),Capacity!$C:$C,$H39)</f>
        <v>7055.7200000699995</v>
      </c>
      <c r="AH39" s="5">
        <f>SUMIFS(Capacity!AD:AD,Capacity!$A:$A,Summary_CDP,Capacity!$B:$B,IF($B$30="NEM","*",$B$30),Capacity!$C:$C,$H39)</f>
        <v>7055.7200000699995</v>
      </c>
      <c r="AI39" s="5">
        <f>SUMIFS(Capacity!AE:AE,Capacity!$A:$A,Summary_CDP,Capacity!$B:$B,IF($B$30="NEM","*",$B$30),Capacity!$C:$C,$H39)</f>
        <v>7055.7200000699995</v>
      </c>
      <c r="AJ39" s="5">
        <f>SUMIFS(Capacity!AF:AF,Capacity!$A:$A,Summary_CDP,Capacity!$B:$B,IF($B$30="NEM","*",$B$30),Capacity!$C:$C,$H39)</f>
        <v>7055.7200000699995</v>
      </c>
    </row>
    <row r="40" spans="8:36" ht="15" customHeight="1">
      <c r="H40" s="9" t="s">
        <v>137</v>
      </c>
      <c r="I40" s="5">
        <f>SUMIFS(Capacity!E:E,Capacity!$A:$A,Summary_CDP,Capacity!$B:$B,IF($B$30="NEM","*",$B$30),Capacity!$C:$C,$H40)</f>
        <v>1558.5601302</v>
      </c>
      <c r="J40" s="5">
        <f>SUMIFS(Capacity!F:F,Capacity!$A:$A,Summary_CDP,Capacity!$B:$B,IF($B$30="NEM","*",$B$30),Capacity!$C:$C,$H40)</f>
        <v>1557.46023341</v>
      </c>
      <c r="K40" s="5">
        <f>SUMIFS(Capacity!G:G,Capacity!$A:$A,Summary_CDP,Capacity!$B:$B,IF($B$30="NEM","*",$B$30),Capacity!$C:$C,$H40)</f>
        <v>3661.6528557900001</v>
      </c>
      <c r="L40" s="5">
        <f>SUMIFS(Capacity!H:H,Capacity!$A:$A,Summary_CDP,Capacity!$B:$B,IF($B$30="NEM","*",$B$30),Capacity!$C:$C,$H40)</f>
        <v>6638.6518799300002</v>
      </c>
      <c r="M40" s="5">
        <f>SUMIFS(Capacity!I:I,Capacity!$A:$A,Summary_CDP,Capacity!$B:$B,IF($B$30="NEM","*",$B$30),Capacity!$C:$C,$H40)</f>
        <v>9353.9941954599999</v>
      </c>
      <c r="N40" s="5">
        <f>SUMIFS(Capacity!J:J,Capacity!$A:$A,Summary_CDP,Capacity!$B:$B,IF($B$30="NEM","*",$B$30),Capacity!$C:$C,$H40)</f>
        <v>10625.965164700001</v>
      </c>
      <c r="O40" s="5">
        <f>SUMIFS(Capacity!K:K,Capacity!$A:$A,Summary_CDP,Capacity!$B:$B,IF($B$30="NEM","*",$B$30),Capacity!$C:$C,$H40)</f>
        <v>10625.96523851</v>
      </c>
      <c r="P40" s="5">
        <f>SUMIFS(Capacity!L:L,Capacity!$A:$A,Summary_CDP,Capacity!$B:$B,IF($B$30="NEM","*",$B$30),Capacity!$C:$C,$H40)</f>
        <v>11580.925995459998</v>
      </c>
      <c r="Q40" s="5">
        <f>SUMIFS(Capacity!M:M,Capacity!$A:$A,Summary_CDP,Capacity!$B:$B,IF($B$30="NEM","*",$B$30),Capacity!$C:$C,$H40)</f>
        <v>11580.926015950001</v>
      </c>
      <c r="R40" s="5">
        <f>SUMIFS(Capacity!N:N,Capacity!$A:$A,Summary_CDP,Capacity!$B:$B,IF($B$30="NEM","*",$B$30),Capacity!$C:$C,$H40)</f>
        <v>11832.026048129999</v>
      </c>
      <c r="S40" s="5">
        <f>SUMIFS(Capacity!O:O,Capacity!$A:$A,Summary_CDP,Capacity!$B:$B,IF($B$30="NEM","*",$B$30),Capacity!$C:$C,$H40)</f>
        <v>11830.926049520001</v>
      </c>
      <c r="T40" s="5">
        <f>SUMIFS(Capacity!P:P,Capacity!$A:$A,Summary_CDP,Capacity!$B:$B,IF($B$30="NEM","*",$B$30),Capacity!$C:$C,$H40)</f>
        <v>11832.02605051</v>
      </c>
      <c r="U40" s="5">
        <f>SUMIFS(Capacity!Q:Q,Capacity!$A:$A,Summary_CDP,Capacity!$B:$B,IF($B$30="NEM","*",$B$30),Capacity!$C:$C,$H40)</f>
        <v>11830.92606306</v>
      </c>
      <c r="V40" s="5">
        <f>SUMIFS(Capacity!R:R,Capacity!$A:$A,Summary_CDP,Capacity!$B:$B,IF($B$30="NEM","*",$B$30),Capacity!$C:$C,$H40)</f>
        <v>11830.926156329999</v>
      </c>
      <c r="W40" s="5">
        <f>SUMIFS(Capacity!S:S,Capacity!$A:$A,Summary_CDP,Capacity!$B:$B,IF($B$30="NEM","*",$B$30),Capacity!$C:$C,$H40)</f>
        <v>14029.636263159999</v>
      </c>
      <c r="X40" s="5">
        <f>SUMIFS(Capacity!T:T,Capacity!$A:$A,Summary_CDP,Capacity!$B:$B,IF($B$30="NEM","*",$B$30),Capacity!$C:$C,$H40)</f>
        <v>14078.946042199999</v>
      </c>
      <c r="Y40" s="5">
        <f>SUMIFS(Capacity!U:U,Capacity!$A:$A,Summary_CDP,Capacity!$B:$B,IF($B$30="NEM","*",$B$30),Capacity!$C:$C,$H40)</f>
        <v>14077.846051119999</v>
      </c>
      <c r="Z40" s="5">
        <f>SUMIFS(Capacity!V:V,Capacity!$A:$A,Summary_CDP,Capacity!$B:$B,IF($B$30="NEM","*",$B$30),Capacity!$C:$C,$H40)</f>
        <v>14514.25047872</v>
      </c>
      <c r="AA40" s="5">
        <f>SUMIFS(Capacity!W:W,Capacity!$A:$A,Summary_CDP,Capacity!$B:$B,IF($B$30="NEM","*",$B$30),Capacity!$C:$C,$H40)</f>
        <v>19087.025003390001</v>
      </c>
      <c r="AB40" s="5">
        <f>SUMIFS(Capacity!X:X,Capacity!$A:$A,Summary_CDP,Capacity!$B:$B,IF($B$30="NEM","*",$B$30),Capacity!$C:$C,$H40)</f>
        <v>19087.025193999998</v>
      </c>
      <c r="AC40" s="5">
        <f>SUMIFS(Capacity!Y:Y,Capacity!$A:$A,Summary_CDP,Capacity!$B:$B,IF($B$30="NEM","*",$B$30),Capacity!$C:$C,$H40)</f>
        <v>19088.125491390001</v>
      </c>
      <c r="AD40" s="5">
        <f>SUMIFS(Capacity!Z:Z,Capacity!$A:$A,Summary_CDP,Capacity!$B:$B,IF($B$30="NEM","*",$B$30),Capacity!$C:$C,$H40)</f>
        <v>19090.227457389996</v>
      </c>
      <c r="AE40" s="5">
        <f>SUMIFS(Capacity!AA:AA,Capacity!$A:$A,Summary_CDP,Capacity!$B:$B,IF($B$30="NEM","*",$B$30),Capacity!$C:$C,$H40)</f>
        <v>19336.606532740003</v>
      </c>
      <c r="AF40" s="5">
        <f>SUMIFS(Capacity!AB:AB,Capacity!$A:$A,Summary_CDP,Capacity!$B:$B,IF($B$30="NEM","*",$B$30),Capacity!$C:$C,$H40)</f>
        <v>19525.078677550002</v>
      </c>
      <c r="AG40" s="5">
        <f>SUMIFS(Capacity!AC:AC,Capacity!$A:$A,Summary_CDP,Capacity!$B:$B,IF($B$30="NEM","*",$B$30),Capacity!$C:$C,$H40)</f>
        <v>16991.936029159999</v>
      </c>
      <c r="AH40" s="5">
        <f>SUMIFS(Capacity!AD:AD,Capacity!$A:$A,Summary_CDP,Capacity!$B:$B,IF($B$30="NEM","*",$B$30),Capacity!$C:$C,$H40)</f>
        <v>19218.200882659996</v>
      </c>
      <c r="AI40" s="5">
        <f>SUMIFS(Capacity!AE:AE,Capacity!$A:$A,Summary_CDP,Capacity!$B:$B,IF($B$30="NEM","*",$B$30),Capacity!$C:$C,$H40)</f>
        <v>27080.401135819997</v>
      </c>
      <c r="AJ40" s="5">
        <f>SUMIFS(Capacity!AF:AF,Capacity!$A:$A,Summary_CDP,Capacity!$B:$B,IF($B$30="NEM","*",$B$30),Capacity!$C:$C,$H40)</f>
        <v>26619.627060420004</v>
      </c>
    </row>
    <row r="41" spans="8:36" ht="15" customHeight="1">
      <c r="H41" s="9" t="s">
        <v>138</v>
      </c>
      <c r="I41" s="5">
        <f>SUMIFS(Capacity!E:E,Capacity!$A:$A,Summary_CDP,Capacity!$B:$B,IF($B$30="NEM","*",$B$30),Capacity!$C:$C,$H41)</f>
        <v>366.50700001000001</v>
      </c>
      <c r="J41" s="5">
        <f>SUMIFS(Capacity!F:F,Capacity!$A:$A,Summary_CDP,Capacity!$B:$B,IF($B$30="NEM","*",$B$30),Capacity!$C:$C,$H41)</f>
        <v>731.50699999999995</v>
      </c>
      <c r="K41" s="5">
        <f>SUMIFS(Capacity!G:G,Capacity!$A:$A,Summary_CDP,Capacity!$B:$B,IF($B$30="NEM","*",$B$30),Capacity!$C:$C,$H41)</f>
        <v>1218.9919999899998</v>
      </c>
      <c r="L41" s="5">
        <f>SUMIFS(Capacity!H:H,Capacity!$A:$A,Summary_CDP,Capacity!$B:$B,IF($B$30="NEM","*",$B$30),Capacity!$C:$C,$H41)</f>
        <v>1822.8530000100002</v>
      </c>
      <c r="M41" s="5">
        <f>SUMIFS(Capacity!I:I,Capacity!$A:$A,Summary_CDP,Capacity!$B:$B,IF($B$30="NEM","*",$B$30),Capacity!$C:$C,$H41)</f>
        <v>2558.4810000000002</v>
      </c>
      <c r="N41" s="5">
        <f>SUMIFS(Capacity!J:J,Capacity!$A:$A,Summary_CDP,Capacity!$B:$B,IF($B$30="NEM","*",$B$30),Capacity!$C:$C,$H41)</f>
        <v>3412.1190000000001</v>
      </c>
      <c r="O41" s="5">
        <f>SUMIFS(Capacity!K:K,Capacity!$A:$A,Summary_CDP,Capacity!$B:$B,IF($B$30="NEM","*",$B$30),Capacity!$C:$C,$H41)</f>
        <v>4696.2740000099993</v>
      </c>
      <c r="P41" s="5">
        <f>SUMIFS(Capacity!L:L,Capacity!$A:$A,Summary_CDP,Capacity!$B:$B,IF($B$30="NEM","*",$B$30),Capacity!$C:$C,$H41)</f>
        <v>5829.8004632200009</v>
      </c>
      <c r="Q41" s="5">
        <f>SUMIFS(Capacity!M:M,Capacity!$A:$A,Summary_CDP,Capacity!$B:$B,IF($B$30="NEM","*",$B$30),Capacity!$C:$C,$H41)</f>
        <v>7024.5443458899999</v>
      </c>
      <c r="R41" s="5">
        <f>SUMIFS(Capacity!N:N,Capacity!$A:$A,Summary_CDP,Capacity!$B:$B,IF($B$30="NEM","*",$B$30),Capacity!$C:$C,$H41)</f>
        <v>8398.6829614999988</v>
      </c>
      <c r="S41" s="5">
        <f>SUMIFS(Capacity!O:O,Capacity!$A:$A,Summary_CDP,Capacity!$B:$B,IF($B$30="NEM","*",$B$30),Capacity!$C:$C,$H41)</f>
        <v>10091.14246379</v>
      </c>
      <c r="T41" s="5">
        <f>SUMIFS(Capacity!P:P,Capacity!$A:$A,Summary_CDP,Capacity!$B:$B,IF($B$30="NEM","*",$B$30),Capacity!$C:$C,$H41)</f>
        <v>11935.594913679999</v>
      </c>
      <c r="U41" s="5">
        <f>SUMIFS(Capacity!Q:Q,Capacity!$A:$A,Summary_CDP,Capacity!$B:$B,IF($B$30="NEM","*",$B$30),Capacity!$C:$C,$H41)</f>
        <v>13875.121352539998</v>
      </c>
      <c r="V41" s="5">
        <f>SUMIFS(Capacity!R:R,Capacity!$A:$A,Summary_CDP,Capacity!$B:$B,IF($B$30="NEM","*",$B$30),Capacity!$C:$C,$H41)</f>
        <v>15894.63496714</v>
      </c>
      <c r="W41" s="5">
        <f>SUMIFS(Capacity!S:S,Capacity!$A:$A,Summary_CDP,Capacity!$B:$B,IF($B$30="NEM","*",$B$30),Capacity!$C:$C,$H41)</f>
        <v>17933.750697899999</v>
      </c>
      <c r="X41" s="5">
        <f>SUMIFS(Capacity!T:T,Capacity!$A:$A,Summary_CDP,Capacity!$B:$B,IF($B$30="NEM","*",$B$30),Capacity!$C:$C,$H41)</f>
        <v>19983.077796739999</v>
      </c>
      <c r="Y41" s="5">
        <f>SUMIFS(Capacity!U:U,Capacity!$A:$A,Summary_CDP,Capacity!$B:$B,IF($B$30="NEM","*",$B$30),Capacity!$C:$C,$H41)</f>
        <v>21671.676525790001</v>
      </c>
      <c r="Z41" s="5">
        <f>SUMIFS(Capacity!V:V,Capacity!$A:$A,Summary_CDP,Capacity!$B:$B,IF($B$30="NEM","*",$B$30),Capacity!$C:$C,$H41)</f>
        <v>23318.225479200002</v>
      </c>
      <c r="AA41" s="5">
        <f>SUMIFS(Capacity!W:W,Capacity!$A:$A,Summary_CDP,Capacity!$B:$B,IF($B$30="NEM","*",$B$30),Capacity!$C:$C,$H41)</f>
        <v>24889.35637455</v>
      </c>
      <c r="AB41" s="5">
        <f>SUMIFS(Capacity!X:X,Capacity!$A:$A,Summary_CDP,Capacity!$B:$B,IF($B$30="NEM","*",$B$30),Capacity!$C:$C,$H41)</f>
        <v>26447.729895830002</v>
      </c>
      <c r="AC41" s="5">
        <f>SUMIFS(Capacity!Y:Y,Capacity!$A:$A,Summary_CDP,Capacity!$B:$B,IF($B$30="NEM","*",$B$30),Capacity!$C:$C,$H41)</f>
        <v>28117.46973664</v>
      </c>
      <c r="AD41" s="5">
        <f>SUMIFS(Capacity!Z:Z,Capacity!$A:$A,Summary_CDP,Capacity!$B:$B,IF($B$30="NEM","*",$B$30),Capacity!$C:$C,$H41)</f>
        <v>29806.332703220003</v>
      </c>
      <c r="AE41" s="5">
        <f>SUMIFS(Capacity!AA:AA,Capacity!$A:$A,Summary_CDP,Capacity!$B:$B,IF($B$30="NEM","*",$B$30),Capacity!$C:$C,$H41)</f>
        <v>31258.097408369998</v>
      </c>
      <c r="AF41" s="5">
        <f>SUMIFS(Capacity!AB:AB,Capacity!$A:$A,Summary_CDP,Capacity!$B:$B,IF($B$30="NEM","*",$B$30),Capacity!$C:$C,$H41)</f>
        <v>32733.874992799996</v>
      </c>
      <c r="AG41" s="5">
        <f>SUMIFS(Capacity!AC:AC,Capacity!$A:$A,Summary_CDP,Capacity!$B:$B,IF($B$30="NEM","*",$B$30),Capacity!$C:$C,$H41)</f>
        <v>34233.920342520003</v>
      </c>
      <c r="AH41" s="5">
        <f>SUMIFS(Capacity!AD:AD,Capacity!$A:$A,Summary_CDP,Capacity!$B:$B,IF($B$30="NEM","*",$B$30),Capacity!$C:$C,$H41)</f>
        <v>35763.291480440006</v>
      </c>
      <c r="AI41" s="5">
        <f>SUMIFS(Capacity!AE:AE,Capacity!$A:$A,Summary_CDP,Capacity!$B:$B,IF($B$30="NEM","*",$B$30),Capacity!$C:$C,$H41)</f>
        <v>37313.352280799998</v>
      </c>
      <c r="AJ41" s="5">
        <f>SUMIFS(Capacity!AF:AF,Capacity!$A:$A,Summary_CDP,Capacity!$B:$B,IF($B$30="NEM","*",$B$30),Capacity!$C:$C,$H41)</f>
        <v>37421.090223830004</v>
      </c>
    </row>
    <row r="42" spans="8:36" ht="15" customHeight="1">
      <c r="H42" s="9" t="s">
        <v>139</v>
      </c>
      <c r="I42" s="5">
        <f>SUMIFS(Capacity!E:E,Capacity!$A:$A,Summary_CDP,Capacity!$B:$B,IF($B$30="NEM","*",$B$30),Capacity!$C:$C,$H42)</f>
        <v>1615.6870000000001</v>
      </c>
      <c r="J42" s="5">
        <f>SUMIFS(Capacity!F:F,Capacity!$A:$A,Summary_CDP,Capacity!$B:$B,IF($B$30="NEM","*",$B$30),Capacity!$C:$C,$H42)</f>
        <v>2523.8579999999997</v>
      </c>
      <c r="K42" s="5">
        <f>SUMIFS(Capacity!G:G,Capacity!$A:$A,Summary_CDP,Capacity!$B:$B,IF($B$30="NEM","*",$B$30),Capacity!$C:$C,$H42)</f>
        <v>3346.1180000000004</v>
      </c>
      <c r="L42" s="5">
        <f>SUMIFS(Capacity!H:H,Capacity!$A:$A,Summary_CDP,Capacity!$B:$B,IF($B$30="NEM","*",$B$30),Capacity!$C:$C,$H42)</f>
        <v>4039.7359999999994</v>
      </c>
      <c r="M42" s="5">
        <f>SUMIFS(Capacity!I:I,Capacity!$A:$A,Summary_CDP,Capacity!$B:$B,IF($B$30="NEM","*",$B$30),Capacity!$C:$C,$H42)</f>
        <v>4643.7310000000007</v>
      </c>
      <c r="N42" s="5">
        <f>SUMIFS(Capacity!J:J,Capacity!$A:$A,Summary_CDP,Capacity!$B:$B,IF($B$30="NEM","*",$B$30),Capacity!$C:$C,$H42)</f>
        <v>5111.6850000000004</v>
      </c>
      <c r="O42" s="5">
        <f>SUMIFS(Capacity!K:K,Capacity!$A:$A,Summary_CDP,Capacity!$B:$B,IF($B$30="NEM","*",$B$30),Capacity!$C:$C,$H42)</f>
        <v>5870.22</v>
      </c>
      <c r="P42" s="5">
        <f>SUMIFS(Capacity!L:L,Capacity!$A:$A,Summary_CDP,Capacity!$B:$B,IF($B$30="NEM","*",$B$30),Capacity!$C:$C,$H42)</f>
        <v>6883.9139999999998</v>
      </c>
      <c r="Q42" s="5">
        <f>SUMIFS(Capacity!M:M,Capacity!$A:$A,Summary_CDP,Capacity!$B:$B,IF($B$30="NEM","*",$B$30),Capacity!$C:$C,$H42)</f>
        <v>7823.741</v>
      </c>
      <c r="R42" s="5">
        <f>SUMIFS(Capacity!N:N,Capacity!$A:$A,Summary_CDP,Capacity!$B:$B,IF($B$30="NEM","*",$B$30),Capacity!$C:$C,$H42)</f>
        <v>8822.0210000000006</v>
      </c>
      <c r="S42" s="5">
        <f>SUMIFS(Capacity!O:O,Capacity!$A:$A,Summary_CDP,Capacity!$B:$B,IF($B$30="NEM","*",$B$30),Capacity!$C:$C,$H42)</f>
        <v>10032.986000000001</v>
      </c>
      <c r="T42" s="5">
        <f>SUMIFS(Capacity!P:P,Capacity!$A:$A,Summary_CDP,Capacity!$B:$B,IF($B$30="NEM","*",$B$30),Capacity!$C:$C,$H42)</f>
        <v>11279.352000000001</v>
      </c>
      <c r="U42" s="5">
        <f>SUMIFS(Capacity!Q:Q,Capacity!$A:$A,Summary_CDP,Capacity!$B:$B,IF($B$30="NEM","*",$B$30),Capacity!$C:$C,$H42)</f>
        <v>12411.971</v>
      </c>
      <c r="V42" s="5">
        <f>SUMIFS(Capacity!R:R,Capacity!$A:$A,Summary_CDP,Capacity!$B:$B,IF($B$30="NEM","*",$B$30),Capacity!$C:$C,$H42)</f>
        <v>13450.545</v>
      </c>
      <c r="W42" s="5">
        <f>SUMIFS(Capacity!S:S,Capacity!$A:$A,Summary_CDP,Capacity!$B:$B,IF($B$30="NEM","*",$B$30),Capacity!$C:$C,$H42)</f>
        <v>14351.891000000005</v>
      </c>
      <c r="X42" s="5">
        <f>SUMIFS(Capacity!T:T,Capacity!$A:$A,Summary_CDP,Capacity!$B:$B,IF($B$30="NEM","*",$B$30),Capacity!$C:$C,$H42)</f>
        <v>15102.709000000001</v>
      </c>
      <c r="Y42" s="5">
        <f>SUMIFS(Capacity!U:U,Capacity!$A:$A,Summary_CDP,Capacity!$B:$B,IF($B$30="NEM","*",$B$30),Capacity!$C:$C,$H42)</f>
        <v>15417.928999999998</v>
      </c>
      <c r="Z42" s="5">
        <f>SUMIFS(Capacity!V:V,Capacity!$A:$A,Summary_CDP,Capacity!$B:$B,IF($B$30="NEM","*",$B$30),Capacity!$C:$C,$H42)</f>
        <v>15594.936000000002</v>
      </c>
      <c r="AA42" s="5">
        <f>SUMIFS(Capacity!W:W,Capacity!$A:$A,Summary_CDP,Capacity!$B:$B,IF($B$30="NEM","*",$B$30),Capacity!$C:$C,$H42)</f>
        <v>15616.079</v>
      </c>
      <c r="AB42" s="5">
        <f>SUMIFS(Capacity!X:X,Capacity!$A:$A,Summary_CDP,Capacity!$B:$B,IF($B$30="NEM","*",$B$30),Capacity!$C:$C,$H42)</f>
        <v>15610.974</v>
      </c>
      <c r="AC42" s="5">
        <f>SUMIFS(Capacity!Y:Y,Capacity!$A:$A,Summary_CDP,Capacity!$B:$B,IF($B$30="NEM","*",$B$30),Capacity!$C:$C,$H42)</f>
        <v>15555.227000000003</v>
      </c>
      <c r="AD42" s="5">
        <f>SUMIFS(Capacity!Z:Z,Capacity!$A:$A,Summary_CDP,Capacity!$B:$B,IF($B$30="NEM","*",$B$30),Capacity!$C:$C,$H42)</f>
        <v>15481.948999999999</v>
      </c>
      <c r="AE42" s="5">
        <f>SUMIFS(Capacity!AA:AA,Capacity!$A:$A,Summary_CDP,Capacity!$B:$B,IF($B$30="NEM","*",$B$30),Capacity!$C:$C,$H42)</f>
        <v>15387.778</v>
      </c>
      <c r="AF42" s="5">
        <f>SUMIFS(Capacity!AB:AB,Capacity!$A:$A,Summary_CDP,Capacity!$B:$B,IF($B$30="NEM","*",$B$30),Capacity!$C:$C,$H42)</f>
        <v>15277.058000000005</v>
      </c>
      <c r="AG42" s="5">
        <f>SUMIFS(Capacity!AC:AC,Capacity!$A:$A,Summary_CDP,Capacity!$B:$B,IF($B$30="NEM","*",$B$30),Capacity!$C:$C,$H42)</f>
        <v>15144.979000000001</v>
      </c>
      <c r="AH42" s="5">
        <f>SUMIFS(Capacity!AD:AD,Capacity!$A:$A,Summary_CDP,Capacity!$B:$B,IF($B$30="NEM","*",$B$30),Capacity!$C:$C,$H42)</f>
        <v>15000.321000000002</v>
      </c>
      <c r="AI42" s="5">
        <f>SUMIFS(Capacity!AE:AE,Capacity!$A:$A,Summary_CDP,Capacity!$B:$B,IF($B$30="NEM","*",$B$30),Capacity!$C:$C,$H42)</f>
        <v>14832.36</v>
      </c>
      <c r="AJ42" s="5">
        <f>SUMIFS(Capacity!AF:AF,Capacity!$A:$A,Summary_CDP,Capacity!$B:$B,IF($B$30="NEM","*",$B$30),Capacity!$C:$C,$H42)</f>
        <v>14832.36</v>
      </c>
    </row>
    <row r="43" spans="8:36" ht="15" customHeight="1">
      <c r="H43" s="9" t="s">
        <v>140</v>
      </c>
      <c r="I43" s="5">
        <f>SUMIFS(Capacity!E:E,Capacity!$A:$A,Summary_CDP,Capacity!$B:$B,IF($B$30="NEM","*",$B$30),Capacity!$C:$C,$H43)</f>
        <v>0</v>
      </c>
      <c r="J43" s="5">
        <f>SUMIFS(Capacity!F:F,Capacity!$A:$A,Summary_CDP,Capacity!$B:$B,IF($B$30="NEM","*",$B$30),Capacity!$C:$C,$H43)</f>
        <v>0</v>
      </c>
      <c r="K43" s="5">
        <f>SUMIFS(Capacity!G:G,Capacity!$A:$A,Summary_CDP,Capacity!$B:$B,IF($B$30="NEM","*",$B$30),Capacity!$C:$C,$H43)</f>
        <v>0</v>
      </c>
      <c r="L43" s="5">
        <f>SUMIFS(Capacity!H:H,Capacity!$A:$A,Summary_CDP,Capacity!$B:$B,IF($B$30="NEM","*",$B$30),Capacity!$C:$C,$H43)</f>
        <v>0</v>
      </c>
      <c r="M43" s="5">
        <f>SUMIFS(Capacity!I:I,Capacity!$A:$A,Summary_CDP,Capacity!$B:$B,IF($B$30="NEM","*",$B$30),Capacity!$C:$C,$H43)</f>
        <v>0</v>
      </c>
      <c r="N43" s="5">
        <f>SUMIFS(Capacity!J:J,Capacity!$A:$A,Summary_CDP,Capacity!$B:$B,IF($B$30="NEM","*",$B$30),Capacity!$C:$C,$H43)</f>
        <v>0</v>
      </c>
      <c r="O43" s="5">
        <f>SUMIFS(Capacity!K:K,Capacity!$A:$A,Summary_CDP,Capacity!$B:$B,IF($B$30="NEM","*",$B$30),Capacity!$C:$C,$H43)</f>
        <v>0</v>
      </c>
      <c r="P43" s="5">
        <f>SUMIFS(Capacity!L:L,Capacity!$A:$A,Summary_CDP,Capacity!$B:$B,IF($B$30="NEM","*",$B$30),Capacity!$C:$C,$H43)</f>
        <v>0</v>
      </c>
      <c r="Q43" s="5">
        <f>SUMIFS(Capacity!M:M,Capacity!$A:$A,Summary_CDP,Capacity!$B:$B,IF($B$30="NEM","*",$B$30),Capacity!$C:$C,$H43)</f>
        <v>0</v>
      </c>
      <c r="R43" s="5">
        <f>SUMIFS(Capacity!N:N,Capacity!$A:$A,Summary_CDP,Capacity!$B:$B,IF($B$30="NEM","*",$B$30),Capacity!$C:$C,$H43)</f>
        <v>0</v>
      </c>
      <c r="S43" s="5">
        <f>SUMIFS(Capacity!O:O,Capacity!$A:$A,Summary_CDP,Capacity!$B:$B,IF($B$30="NEM","*",$B$30),Capacity!$C:$C,$H43)</f>
        <v>0</v>
      </c>
      <c r="T43" s="5">
        <f>SUMIFS(Capacity!P:P,Capacity!$A:$A,Summary_CDP,Capacity!$B:$B,IF($B$30="NEM","*",$B$30),Capacity!$C:$C,$H43)</f>
        <v>0</v>
      </c>
      <c r="U43" s="5">
        <f>SUMIFS(Capacity!Q:Q,Capacity!$A:$A,Summary_CDP,Capacity!$B:$B,IF($B$30="NEM","*",$B$30),Capacity!$C:$C,$H43)</f>
        <v>0</v>
      </c>
      <c r="V43" s="5">
        <f>SUMIFS(Capacity!R:R,Capacity!$A:$A,Summary_CDP,Capacity!$B:$B,IF($B$30="NEM","*",$B$30),Capacity!$C:$C,$H43)</f>
        <v>0</v>
      </c>
      <c r="W43" s="5">
        <f>SUMIFS(Capacity!S:S,Capacity!$A:$A,Summary_CDP,Capacity!$B:$B,IF($B$30="NEM","*",$B$30),Capacity!$C:$C,$H43)</f>
        <v>0</v>
      </c>
      <c r="X43" s="5">
        <f>SUMIFS(Capacity!T:T,Capacity!$A:$A,Summary_CDP,Capacity!$B:$B,IF($B$30="NEM","*",$B$30),Capacity!$C:$C,$H43)</f>
        <v>0</v>
      </c>
      <c r="Y43" s="5">
        <f>SUMIFS(Capacity!U:U,Capacity!$A:$A,Summary_CDP,Capacity!$B:$B,IF($B$30="NEM","*",$B$30),Capacity!$C:$C,$H43)</f>
        <v>0</v>
      </c>
      <c r="Z43" s="5">
        <f>SUMIFS(Capacity!V:V,Capacity!$A:$A,Summary_CDP,Capacity!$B:$B,IF($B$30="NEM","*",$B$30),Capacity!$C:$C,$H43)</f>
        <v>0</v>
      </c>
      <c r="AA43" s="5">
        <f>SUMIFS(Capacity!W:W,Capacity!$A:$A,Summary_CDP,Capacity!$B:$B,IF($B$30="NEM","*",$B$30),Capacity!$C:$C,$H43)</f>
        <v>0</v>
      </c>
      <c r="AB43" s="5">
        <f>SUMIFS(Capacity!X:X,Capacity!$A:$A,Summary_CDP,Capacity!$B:$B,IF($B$30="NEM","*",$B$30),Capacity!$C:$C,$H43)</f>
        <v>0</v>
      </c>
      <c r="AC43" s="5">
        <f>SUMIFS(Capacity!Y:Y,Capacity!$A:$A,Summary_CDP,Capacity!$B:$B,IF($B$30="NEM","*",$B$30),Capacity!$C:$C,$H43)</f>
        <v>0</v>
      </c>
      <c r="AD43" s="5">
        <f>SUMIFS(Capacity!Z:Z,Capacity!$A:$A,Summary_CDP,Capacity!$B:$B,IF($B$30="NEM","*",$B$30),Capacity!$C:$C,$H43)</f>
        <v>0</v>
      </c>
      <c r="AE43" s="5">
        <f>SUMIFS(Capacity!AA:AA,Capacity!$A:$A,Summary_CDP,Capacity!$B:$B,IF($B$30="NEM","*",$B$30),Capacity!$C:$C,$H43)</f>
        <v>0</v>
      </c>
      <c r="AF43" s="5">
        <f>SUMIFS(Capacity!AB:AB,Capacity!$A:$A,Summary_CDP,Capacity!$B:$B,IF($B$30="NEM","*",$B$30),Capacity!$C:$C,$H43)</f>
        <v>0</v>
      </c>
      <c r="AG43" s="5">
        <f>SUMIFS(Capacity!AC:AC,Capacity!$A:$A,Summary_CDP,Capacity!$B:$B,IF($B$30="NEM","*",$B$30),Capacity!$C:$C,$H43)</f>
        <v>0</v>
      </c>
      <c r="AH43" s="5">
        <f>SUMIFS(Capacity!AD:AD,Capacity!$A:$A,Summary_CDP,Capacity!$B:$B,IF($B$30="NEM","*",$B$30),Capacity!$C:$C,$H43)</f>
        <v>0</v>
      </c>
      <c r="AI43" s="5">
        <f>SUMIFS(Capacity!AE:AE,Capacity!$A:$A,Summary_CDP,Capacity!$B:$B,IF($B$30="NEM","*",$B$30),Capacity!$C:$C,$H43)</f>
        <v>0</v>
      </c>
      <c r="AJ43" s="5">
        <f>SUMIFS(Capacity!AF:AF,Capacity!$A:$A,Summary_CDP,Capacity!$B:$B,IF($B$30="NEM","*",$B$30),Capacity!$C:$C,$H43)</f>
        <v>0</v>
      </c>
    </row>
    <row r="44" spans="8:36" ht="15" customHeight="1">
      <c r="H44" s="9" t="s">
        <v>141</v>
      </c>
      <c r="I44" s="5">
        <f>SUMIFS(Capacity!E:E,Capacity!$A:$A,Summary_CDP,Capacity!$B:$B,IF($B$30="NEM","*",$B$30),Capacity!$C:$C,$H44)</f>
        <v>0</v>
      </c>
      <c r="J44" s="5">
        <f>SUMIFS(Capacity!F:F,Capacity!$A:$A,Summary_CDP,Capacity!$B:$B,IF($B$30="NEM","*",$B$30),Capacity!$C:$C,$H44)</f>
        <v>0</v>
      </c>
      <c r="K44" s="5">
        <f>SUMIFS(Capacity!G:G,Capacity!$A:$A,Summary_CDP,Capacity!$B:$B,IF($B$30="NEM","*",$B$30),Capacity!$C:$C,$H44)</f>
        <v>0</v>
      </c>
      <c r="L44" s="5">
        <f>SUMIFS(Capacity!H:H,Capacity!$A:$A,Summary_CDP,Capacity!$B:$B,IF($B$30="NEM","*",$B$30),Capacity!$C:$C,$H44)</f>
        <v>0</v>
      </c>
      <c r="M44" s="5">
        <f>SUMIFS(Capacity!I:I,Capacity!$A:$A,Summary_CDP,Capacity!$B:$B,IF($B$30="NEM","*",$B$30),Capacity!$C:$C,$H44)</f>
        <v>0</v>
      </c>
      <c r="N44" s="5">
        <f>SUMIFS(Capacity!J:J,Capacity!$A:$A,Summary_CDP,Capacity!$B:$B,IF($B$30="NEM","*",$B$30),Capacity!$C:$C,$H44)</f>
        <v>0</v>
      </c>
      <c r="O44" s="5">
        <f>SUMIFS(Capacity!K:K,Capacity!$A:$A,Summary_CDP,Capacity!$B:$B,IF($B$30="NEM","*",$B$30),Capacity!$C:$C,$H44)</f>
        <v>0</v>
      </c>
      <c r="P44" s="5">
        <f>SUMIFS(Capacity!L:L,Capacity!$A:$A,Summary_CDP,Capacity!$B:$B,IF($B$30="NEM","*",$B$30),Capacity!$C:$C,$H44)</f>
        <v>0</v>
      </c>
      <c r="Q44" s="5">
        <f>SUMIFS(Capacity!M:M,Capacity!$A:$A,Summary_CDP,Capacity!$B:$B,IF($B$30="NEM","*",$B$30),Capacity!$C:$C,$H44)</f>
        <v>0</v>
      </c>
      <c r="R44" s="5">
        <f>SUMIFS(Capacity!N:N,Capacity!$A:$A,Summary_CDP,Capacity!$B:$B,IF($B$30="NEM","*",$B$30),Capacity!$C:$C,$H44)</f>
        <v>0</v>
      </c>
      <c r="S44" s="5">
        <f>SUMIFS(Capacity!O:O,Capacity!$A:$A,Summary_CDP,Capacity!$B:$B,IF($B$30="NEM","*",$B$30),Capacity!$C:$C,$H44)</f>
        <v>0</v>
      </c>
      <c r="T44" s="5">
        <f>SUMIFS(Capacity!P:P,Capacity!$A:$A,Summary_CDP,Capacity!$B:$B,IF($B$30="NEM","*",$B$30),Capacity!$C:$C,$H44)</f>
        <v>0</v>
      </c>
      <c r="U44" s="5">
        <f>SUMIFS(Capacity!Q:Q,Capacity!$A:$A,Summary_CDP,Capacity!$B:$B,IF($B$30="NEM","*",$B$30),Capacity!$C:$C,$H44)</f>
        <v>0</v>
      </c>
      <c r="V44" s="5">
        <f>SUMIFS(Capacity!R:R,Capacity!$A:$A,Summary_CDP,Capacity!$B:$B,IF($B$30="NEM","*",$B$30),Capacity!$C:$C,$H44)</f>
        <v>0</v>
      </c>
      <c r="W44" s="5">
        <f>SUMIFS(Capacity!S:S,Capacity!$A:$A,Summary_CDP,Capacity!$B:$B,IF($B$30="NEM","*",$B$30),Capacity!$C:$C,$H44)</f>
        <v>0</v>
      </c>
      <c r="X44" s="5">
        <f>SUMIFS(Capacity!T:T,Capacity!$A:$A,Summary_CDP,Capacity!$B:$B,IF($B$30="NEM","*",$B$30),Capacity!$C:$C,$H44)</f>
        <v>0</v>
      </c>
      <c r="Y44" s="5">
        <f>SUMIFS(Capacity!U:U,Capacity!$A:$A,Summary_CDP,Capacity!$B:$B,IF($B$30="NEM","*",$B$30),Capacity!$C:$C,$H44)</f>
        <v>0</v>
      </c>
      <c r="Z44" s="5">
        <f>SUMIFS(Capacity!V:V,Capacity!$A:$A,Summary_CDP,Capacity!$B:$B,IF($B$30="NEM","*",$B$30),Capacity!$C:$C,$H44)</f>
        <v>0</v>
      </c>
      <c r="AA44" s="5">
        <f>SUMIFS(Capacity!W:W,Capacity!$A:$A,Summary_CDP,Capacity!$B:$B,IF($B$30="NEM","*",$B$30),Capacity!$C:$C,$H44)</f>
        <v>0</v>
      </c>
      <c r="AB44" s="5">
        <f>SUMIFS(Capacity!X:X,Capacity!$A:$A,Summary_CDP,Capacity!$B:$B,IF($B$30="NEM","*",$B$30),Capacity!$C:$C,$H44)</f>
        <v>0</v>
      </c>
      <c r="AC44" s="5">
        <f>SUMIFS(Capacity!Y:Y,Capacity!$A:$A,Summary_CDP,Capacity!$B:$B,IF($B$30="NEM","*",$B$30),Capacity!$C:$C,$H44)</f>
        <v>0</v>
      </c>
      <c r="AD44" s="5">
        <f>SUMIFS(Capacity!Z:Z,Capacity!$A:$A,Summary_CDP,Capacity!$B:$B,IF($B$30="NEM","*",$B$30),Capacity!$C:$C,$H44)</f>
        <v>0</v>
      </c>
      <c r="AE44" s="5">
        <f>SUMIFS(Capacity!AA:AA,Capacity!$A:$A,Summary_CDP,Capacity!$B:$B,IF($B$30="NEM","*",$B$30),Capacity!$C:$C,$H44)</f>
        <v>0</v>
      </c>
      <c r="AF44" s="5">
        <f>SUMIFS(Capacity!AB:AB,Capacity!$A:$A,Summary_CDP,Capacity!$B:$B,IF($B$30="NEM","*",$B$30),Capacity!$C:$C,$H44)</f>
        <v>0</v>
      </c>
      <c r="AG44" s="5">
        <f>SUMIFS(Capacity!AC:AC,Capacity!$A:$A,Summary_CDP,Capacity!$B:$B,IF($B$30="NEM","*",$B$30),Capacity!$C:$C,$H44)</f>
        <v>0</v>
      </c>
      <c r="AH44" s="5">
        <f>SUMIFS(Capacity!AD:AD,Capacity!$A:$A,Summary_CDP,Capacity!$B:$B,IF($B$30="NEM","*",$B$30),Capacity!$C:$C,$H44)</f>
        <v>0</v>
      </c>
      <c r="AI44" s="5">
        <f>SUMIFS(Capacity!AE:AE,Capacity!$A:$A,Summary_CDP,Capacity!$B:$B,IF($B$30="NEM","*",$B$30),Capacity!$C:$C,$H44)</f>
        <v>0</v>
      </c>
      <c r="AJ44" s="5">
        <f>SUMIFS(Capacity!AF:AF,Capacity!$A:$A,Summary_CDP,Capacity!$B:$B,IF($B$30="NEM","*",$B$30),Capacity!$C:$C,$H44)</f>
        <v>0</v>
      </c>
    </row>
    <row r="45" spans="8:36" ht="15" customHeight="1">
      <c r="H45" s="9" t="s">
        <v>142</v>
      </c>
      <c r="I45" s="5">
        <f>SUMIFS(Capacity!E:E,Capacity!$A:$A,Summary_CDP,Capacity!$B:$B,IF($B$30="NEM","*",$B$30),Capacity!$C:$C,$H45)</f>
        <v>15716.732747539996</v>
      </c>
      <c r="J45" s="5">
        <f>SUMIFS(Capacity!F:F,Capacity!$A:$A,Summary_CDP,Capacity!$B:$B,IF($B$30="NEM","*",$B$30),Capacity!$C:$C,$H45)</f>
        <v>22951.491492959998</v>
      </c>
      <c r="K45" s="5">
        <f>SUMIFS(Capacity!G:G,Capacity!$A:$A,Summary_CDP,Capacity!$B:$B,IF($B$30="NEM","*",$B$30),Capacity!$C:$C,$H45)</f>
        <v>31222.91050564</v>
      </c>
      <c r="L45" s="5">
        <f>SUMIFS(Capacity!H:H,Capacity!$A:$A,Summary_CDP,Capacity!$B:$B,IF($B$30="NEM","*",$B$30),Capacity!$C:$C,$H45)</f>
        <v>35171.199256079999</v>
      </c>
      <c r="M45" s="5">
        <f>SUMIFS(Capacity!I:I,Capacity!$A:$A,Summary_CDP,Capacity!$B:$B,IF($B$30="NEM","*",$B$30),Capacity!$C:$C,$H45)</f>
        <v>43809.580684590001</v>
      </c>
      <c r="N45" s="5">
        <f>SUMIFS(Capacity!J:J,Capacity!$A:$A,Summary_CDP,Capacity!$B:$B,IF($B$30="NEM","*",$B$30),Capacity!$C:$C,$H45)</f>
        <v>47661.909066969994</v>
      </c>
      <c r="O45" s="5">
        <f>SUMIFS(Capacity!K:K,Capacity!$A:$A,Summary_CDP,Capacity!$B:$B,IF($B$30="NEM","*",$B$30),Capacity!$C:$C,$H45)</f>
        <v>49845.9224626</v>
      </c>
      <c r="P45" s="5">
        <f>SUMIFS(Capacity!L:L,Capacity!$A:$A,Summary_CDP,Capacity!$B:$B,IF($B$30="NEM","*",$B$30),Capacity!$C:$C,$H45)</f>
        <v>56553.543552010007</v>
      </c>
      <c r="Q45" s="5">
        <f>SUMIFS(Capacity!M:M,Capacity!$A:$A,Summary_CDP,Capacity!$B:$B,IF($B$30="NEM","*",$B$30),Capacity!$C:$C,$H45)</f>
        <v>62695.651170049998</v>
      </c>
      <c r="R45" s="5">
        <f>SUMIFS(Capacity!N:N,Capacity!$A:$A,Summary_CDP,Capacity!$B:$B,IF($B$30="NEM","*",$B$30),Capacity!$C:$C,$H45)</f>
        <v>65618.816065190011</v>
      </c>
      <c r="S45" s="5">
        <f>SUMIFS(Capacity!O:O,Capacity!$A:$A,Summary_CDP,Capacity!$B:$B,IF($B$30="NEM","*",$B$30),Capacity!$C:$C,$H45)</f>
        <v>74358.891157549995</v>
      </c>
      <c r="T45" s="5">
        <f>SUMIFS(Capacity!P:P,Capacity!$A:$A,Summary_CDP,Capacity!$B:$B,IF($B$30="NEM","*",$B$30),Capacity!$C:$C,$H45)</f>
        <v>85204.620772729992</v>
      </c>
      <c r="U45" s="5">
        <f>SUMIFS(Capacity!Q:Q,Capacity!$A:$A,Summary_CDP,Capacity!$B:$B,IF($B$30="NEM","*",$B$30),Capacity!$C:$C,$H45)</f>
        <v>90282.790945069995</v>
      </c>
      <c r="V45" s="5">
        <f>SUMIFS(Capacity!R:R,Capacity!$A:$A,Summary_CDP,Capacity!$B:$B,IF($B$30="NEM","*",$B$30),Capacity!$C:$C,$H45)</f>
        <v>102643.42201214</v>
      </c>
      <c r="W45" s="5">
        <f>SUMIFS(Capacity!S:S,Capacity!$A:$A,Summary_CDP,Capacity!$B:$B,IF($B$30="NEM","*",$B$30),Capacity!$C:$C,$H45)</f>
        <v>109906.43089182</v>
      </c>
      <c r="X45" s="5">
        <f>SUMIFS(Capacity!T:T,Capacity!$A:$A,Summary_CDP,Capacity!$B:$B,IF($B$30="NEM","*",$B$30),Capacity!$C:$C,$H45)</f>
        <v>112933.48980611999</v>
      </c>
      <c r="Y45" s="5">
        <f>SUMIFS(Capacity!U:U,Capacity!$A:$A,Summary_CDP,Capacity!$B:$B,IF($B$30="NEM","*",$B$30),Capacity!$C:$C,$H45)</f>
        <v>112414.78980627</v>
      </c>
      <c r="Z45" s="5">
        <f>SUMIFS(Capacity!V:V,Capacity!$A:$A,Summary_CDP,Capacity!$B:$B,IF($B$30="NEM","*",$B$30),Capacity!$C:$C,$H45)</f>
        <v>119250.03060939</v>
      </c>
      <c r="AA45" s="5">
        <f>SUMIFS(Capacity!W:W,Capacity!$A:$A,Summary_CDP,Capacity!$B:$B,IF($B$30="NEM","*",$B$30),Capacity!$C:$C,$H45)</f>
        <v>132504.92340214999</v>
      </c>
      <c r="AB45" s="5">
        <f>SUMIFS(Capacity!X:X,Capacity!$A:$A,Summary_CDP,Capacity!$B:$B,IF($B$30="NEM","*",$B$30),Capacity!$C:$C,$H45)</f>
        <v>153284.89235456003</v>
      </c>
      <c r="AC45" s="5">
        <f>SUMIFS(Capacity!Y:Y,Capacity!$A:$A,Summary_CDP,Capacity!$B:$B,IF($B$30="NEM","*",$B$30),Capacity!$C:$C,$H45)</f>
        <v>174595.69299762999</v>
      </c>
      <c r="AD45" s="5">
        <f>SUMIFS(Capacity!Z:Z,Capacity!$A:$A,Summary_CDP,Capacity!$B:$B,IF($B$30="NEM","*",$B$30),Capacity!$C:$C,$H45)</f>
        <v>185291.79070537002</v>
      </c>
      <c r="AE45" s="5">
        <f>SUMIFS(Capacity!AA:AA,Capacity!$A:$A,Summary_CDP,Capacity!$B:$B,IF($B$30="NEM","*",$B$30),Capacity!$C:$C,$H45)</f>
        <v>209489.70580026999</v>
      </c>
      <c r="AF45" s="5">
        <f>SUMIFS(Capacity!AB:AB,Capacity!$A:$A,Summary_CDP,Capacity!$B:$B,IF($B$30="NEM","*",$B$30),Capacity!$C:$C,$H45)</f>
        <v>216748.72008852003</v>
      </c>
      <c r="AG45" s="5">
        <f>SUMIFS(Capacity!AC:AC,Capacity!$A:$A,Summary_CDP,Capacity!$B:$B,IF($B$30="NEM","*",$B$30),Capacity!$C:$C,$H45)</f>
        <v>226883.27311564996</v>
      </c>
      <c r="AH45" s="5">
        <f>SUMIFS(Capacity!AD:AD,Capacity!$A:$A,Summary_CDP,Capacity!$B:$B,IF($B$30="NEM","*",$B$30),Capacity!$C:$C,$H45)</f>
        <v>245161.95510378998</v>
      </c>
      <c r="AI45" s="5">
        <f>SUMIFS(Capacity!AE:AE,Capacity!$A:$A,Summary_CDP,Capacity!$B:$B,IF($B$30="NEM","*",$B$30),Capacity!$C:$C,$H45)</f>
        <v>269419.99195645994</v>
      </c>
      <c r="AJ45" s="5">
        <f>SUMIFS(Capacity!AF:AF,Capacity!$A:$A,Summary_CDP,Capacity!$B:$B,IF($B$30="NEM","*",$B$30),Capacity!$C:$C,$H45)</f>
        <v>268634.94615673996</v>
      </c>
    </row>
    <row r="46" spans="8:36" ht="15" customHeight="1">
      <c r="H46" s="9" t="s">
        <v>143</v>
      </c>
      <c r="I46" s="5">
        <f>SUMIFS(Capacity!E:E,Capacity!$A:$A,Summary_CDP,Capacity!$B:$B,IF($B$30="NEM","*",$B$30),Capacity!$C:$C,$H46)</f>
        <v>8436.2729270100008</v>
      </c>
      <c r="J46" s="5">
        <f>SUMIFS(Capacity!F:F,Capacity!$A:$A,Summary_CDP,Capacity!$B:$B,IF($B$30="NEM","*",$B$30),Capacity!$C:$C,$H46)</f>
        <v>8803.5131151500009</v>
      </c>
      <c r="K46" s="5">
        <f>SUMIFS(Capacity!G:G,Capacity!$A:$A,Summary_CDP,Capacity!$B:$B,IF($B$30="NEM","*",$B$30),Capacity!$C:$C,$H46)</f>
        <v>10601.631064520001</v>
      </c>
      <c r="L46" s="5">
        <f>SUMIFS(Capacity!H:H,Capacity!$A:$A,Summary_CDP,Capacity!$B:$B,IF($B$30="NEM","*",$B$30),Capacity!$C:$C,$H46)</f>
        <v>15807.746718689999</v>
      </c>
      <c r="M46" s="5">
        <f>SUMIFS(Capacity!I:I,Capacity!$A:$A,Summary_CDP,Capacity!$B:$B,IF($B$30="NEM","*",$B$30),Capacity!$C:$C,$H46)</f>
        <v>21559.836619850004</v>
      </c>
      <c r="N46" s="5">
        <f>SUMIFS(Capacity!J:J,Capacity!$A:$A,Summary_CDP,Capacity!$B:$B,IF($B$30="NEM","*",$B$30),Capacity!$C:$C,$H46)</f>
        <v>27016.091444749996</v>
      </c>
      <c r="O46" s="5">
        <f>SUMIFS(Capacity!K:K,Capacity!$A:$A,Summary_CDP,Capacity!$B:$B,IF($B$30="NEM","*",$B$30),Capacity!$C:$C,$H46)</f>
        <v>28533.309044399997</v>
      </c>
      <c r="P46" s="5">
        <f>SUMIFS(Capacity!L:L,Capacity!$A:$A,Summary_CDP,Capacity!$B:$B,IF($B$30="NEM","*",$B$30),Capacity!$C:$C,$H46)</f>
        <v>34829.417173959999</v>
      </c>
      <c r="Q46" s="5">
        <f>SUMIFS(Capacity!M:M,Capacity!$A:$A,Summary_CDP,Capacity!$B:$B,IF($B$30="NEM","*",$B$30),Capacity!$C:$C,$H46)</f>
        <v>35828.15693248</v>
      </c>
      <c r="R46" s="5">
        <f>SUMIFS(Capacity!N:N,Capacity!$A:$A,Summary_CDP,Capacity!$B:$B,IF($B$30="NEM","*",$B$30),Capacity!$C:$C,$H46)</f>
        <v>40649.601212270005</v>
      </c>
      <c r="S46" s="5">
        <f>SUMIFS(Capacity!O:O,Capacity!$A:$A,Summary_CDP,Capacity!$B:$B,IF($B$30="NEM","*",$B$30),Capacity!$C:$C,$H46)</f>
        <v>47296.378309930005</v>
      </c>
      <c r="T46" s="5">
        <f>SUMIFS(Capacity!P:P,Capacity!$A:$A,Summary_CDP,Capacity!$B:$B,IF($B$30="NEM","*",$B$30),Capacity!$C:$C,$H46)</f>
        <v>60776.35246876</v>
      </c>
      <c r="U46" s="5">
        <f>SUMIFS(Capacity!Q:Q,Capacity!$A:$A,Summary_CDP,Capacity!$B:$B,IF($B$30="NEM","*",$B$30),Capacity!$C:$C,$H46)</f>
        <v>65687.418861540005</v>
      </c>
      <c r="V46" s="5">
        <f>SUMIFS(Capacity!R:R,Capacity!$A:$A,Summary_CDP,Capacity!$B:$B,IF($B$30="NEM","*",$B$30),Capacity!$C:$C,$H46)</f>
        <v>70928.919464449995</v>
      </c>
      <c r="W46" s="5">
        <f>SUMIFS(Capacity!S:S,Capacity!$A:$A,Summary_CDP,Capacity!$B:$B,IF($B$30="NEM","*",$B$30),Capacity!$C:$C,$H46)</f>
        <v>84001.214279079999</v>
      </c>
      <c r="X46" s="5">
        <f>SUMIFS(Capacity!T:T,Capacity!$A:$A,Summary_CDP,Capacity!$B:$B,IF($B$30="NEM","*",$B$30),Capacity!$C:$C,$H46)</f>
        <v>91779.440708729991</v>
      </c>
      <c r="Y46" s="5">
        <f>SUMIFS(Capacity!U:U,Capacity!$A:$A,Summary_CDP,Capacity!$B:$B,IF($B$30="NEM","*",$B$30),Capacity!$C:$C,$H46)</f>
        <v>91761.440709109986</v>
      </c>
      <c r="Z46" s="5">
        <f>SUMIFS(Capacity!V:V,Capacity!$A:$A,Summary_CDP,Capacity!$B:$B,IF($B$30="NEM","*",$B$30),Capacity!$C:$C,$H46)</f>
        <v>100912.54692904001</v>
      </c>
      <c r="AA46" s="5">
        <f>SUMIFS(Capacity!W:W,Capacity!$A:$A,Summary_CDP,Capacity!$B:$B,IF($B$30="NEM","*",$B$30),Capacity!$C:$C,$H46)</f>
        <v>124744.87288290002</v>
      </c>
      <c r="AB46" s="5">
        <f>SUMIFS(Capacity!X:X,Capacity!$A:$A,Summary_CDP,Capacity!$B:$B,IF($B$30="NEM","*",$B$30),Capacity!$C:$C,$H46)</f>
        <v>137264.00799555003</v>
      </c>
      <c r="AC46" s="5">
        <f>SUMIFS(Capacity!Y:Y,Capacity!$A:$A,Summary_CDP,Capacity!$B:$B,IF($B$30="NEM","*",$B$30),Capacity!$C:$C,$H46)</f>
        <v>154581.24140834002</v>
      </c>
      <c r="AD46" s="5">
        <f>SUMIFS(Capacity!Z:Z,Capacity!$A:$A,Summary_CDP,Capacity!$B:$B,IF($B$30="NEM","*",$B$30),Capacity!$C:$C,$H46)</f>
        <v>167991.67661534002</v>
      </c>
      <c r="AE46" s="5">
        <f>SUMIFS(Capacity!AA:AA,Capacity!$A:$A,Summary_CDP,Capacity!$B:$B,IF($B$30="NEM","*",$B$30),Capacity!$C:$C,$H46)</f>
        <v>186192.66048587003</v>
      </c>
      <c r="AF46" s="5">
        <f>SUMIFS(Capacity!AB:AB,Capacity!$A:$A,Summary_CDP,Capacity!$B:$B,IF($B$30="NEM","*",$B$30),Capacity!$C:$C,$H46)</f>
        <v>189218.56895757001</v>
      </c>
      <c r="AG46" s="5">
        <f>SUMIFS(Capacity!AC:AC,Capacity!$A:$A,Summary_CDP,Capacity!$B:$B,IF($B$30="NEM","*",$B$30),Capacity!$C:$C,$H46)</f>
        <v>194692.47558833004</v>
      </c>
      <c r="AH46" s="5">
        <f>SUMIFS(Capacity!AD:AD,Capacity!$A:$A,Summary_CDP,Capacity!$B:$B,IF($B$30="NEM","*",$B$30),Capacity!$C:$C,$H46)</f>
        <v>218668.62368352999</v>
      </c>
      <c r="AI46" s="5">
        <f>SUMIFS(Capacity!AE:AE,Capacity!$A:$A,Summary_CDP,Capacity!$B:$B,IF($B$30="NEM","*",$B$30),Capacity!$C:$C,$H46)</f>
        <v>278568.82272831001</v>
      </c>
      <c r="AJ46" s="5">
        <f>SUMIFS(Capacity!AF:AF,Capacity!$A:$A,Summary_CDP,Capacity!$B:$B,IF($B$30="NEM","*",$B$30),Capacity!$C:$C,$H46)</f>
        <v>277916.81472885999</v>
      </c>
    </row>
    <row r="47" spans="8:36" ht="15" customHeight="1">
      <c r="H47" s="9" t="s">
        <v>144</v>
      </c>
      <c r="I47" s="5">
        <f>SUMIFS(Capacity!E:E,Capacity!$A:$A,Summary_CDP,Capacity!$B:$B,IF($B$30="NEM","*",$B$30),Capacity!$C:$C,$H47)</f>
        <v>22580.879166039998</v>
      </c>
      <c r="J47" s="5">
        <f>SUMIFS(Capacity!F:F,Capacity!$A:$A,Summary_CDP,Capacity!$B:$B,IF($B$30="NEM","*",$B$30),Capacity!$C:$C,$H47)</f>
        <v>25525.2356822</v>
      </c>
      <c r="K47" s="5">
        <f>SUMIFS(Capacity!G:G,Capacity!$A:$A,Summary_CDP,Capacity!$B:$B,IF($B$30="NEM","*",$B$30),Capacity!$C:$C,$H47)</f>
        <v>28511.227781199999</v>
      </c>
      <c r="L47" s="5">
        <f>SUMIFS(Capacity!H:H,Capacity!$A:$A,Summary_CDP,Capacity!$B:$B,IF($B$30="NEM","*",$B$30),Capacity!$C:$C,$H47)</f>
        <v>31371.068223200004</v>
      </c>
      <c r="M47" s="5">
        <f>SUMIFS(Capacity!I:I,Capacity!$A:$A,Summary_CDP,Capacity!$B:$B,IF($B$30="NEM","*",$B$30),Capacity!$C:$C,$H47)</f>
        <v>34250.878569400003</v>
      </c>
      <c r="N47" s="5">
        <f>SUMIFS(Capacity!J:J,Capacity!$A:$A,Summary_CDP,Capacity!$B:$B,IF($B$30="NEM","*",$B$30),Capacity!$C:$C,$H47)</f>
        <v>36995.189890399997</v>
      </c>
      <c r="O47" s="5">
        <f>SUMIFS(Capacity!K:K,Capacity!$A:$A,Summary_CDP,Capacity!$B:$B,IF($B$30="NEM","*",$B$30),Capacity!$C:$C,$H47)</f>
        <v>39671.427371300008</v>
      </c>
      <c r="P47" s="5">
        <f>SUMIFS(Capacity!L:L,Capacity!$A:$A,Summary_CDP,Capacity!$B:$B,IF($B$30="NEM","*",$B$30),Capacity!$C:$C,$H47)</f>
        <v>42224.097007100005</v>
      </c>
      <c r="Q47" s="5">
        <f>SUMIFS(Capacity!M:M,Capacity!$A:$A,Summary_CDP,Capacity!$B:$B,IF($B$30="NEM","*",$B$30),Capacity!$C:$C,$H47)</f>
        <v>44602.897872699999</v>
      </c>
      <c r="R47" s="5">
        <f>SUMIFS(Capacity!N:N,Capacity!$A:$A,Summary_CDP,Capacity!$B:$B,IF($B$30="NEM","*",$B$30),Capacity!$C:$C,$H47)</f>
        <v>46967.917197800001</v>
      </c>
      <c r="S47" s="5">
        <f>SUMIFS(Capacity!O:O,Capacity!$A:$A,Summary_CDP,Capacity!$B:$B,IF($B$30="NEM","*",$B$30),Capacity!$C:$C,$H47)</f>
        <v>49314.529611900005</v>
      </c>
      <c r="T47" s="5">
        <f>SUMIFS(Capacity!P:P,Capacity!$A:$A,Summary_CDP,Capacity!$B:$B,IF($B$30="NEM","*",$B$30),Capacity!$C:$C,$H47)</f>
        <v>51629.561866700002</v>
      </c>
      <c r="U47" s="5">
        <f>SUMIFS(Capacity!Q:Q,Capacity!$A:$A,Summary_CDP,Capacity!$B:$B,IF($B$30="NEM","*",$B$30),Capacity!$C:$C,$H47)</f>
        <v>53792.152731799993</v>
      </c>
      <c r="V47" s="5">
        <f>SUMIFS(Capacity!R:R,Capacity!$A:$A,Summary_CDP,Capacity!$B:$B,IF($B$30="NEM","*",$B$30),Capacity!$C:$C,$H47)</f>
        <v>55825.532972299996</v>
      </c>
      <c r="W47" s="5">
        <f>SUMIFS(Capacity!S:S,Capacity!$A:$A,Summary_CDP,Capacity!$B:$B,IF($B$30="NEM","*",$B$30),Capacity!$C:$C,$H47)</f>
        <v>57761.441470300007</v>
      </c>
      <c r="X47" s="5">
        <f>SUMIFS(Capacity!T:T,Capacity!$A:$A,Summary_CDP,Capacity!$B:$B,IF($B$30="NEM","*",$B$30),Capacity!$C:$C,$H47)</f>
        <v>59706.340468699993</v>
      </c>
      <c r="Y47" s="5">
        <f>SUMIFS(Capacity!U:U,Capacity!$A:$A,Summary_CDP,Capacity!$B:$B,IF($B$30="NEM","*",$B$30),Capacity!$C:$C,$H47)</f>
        <v>61699.200888600004</v>
      </c>
      <c r="Z47" s="5">
        <f>SUMIFS(Capacity!V:V,Capacity!$A:$A,Summary_CDP,Capacity!$B:$B,IF($B$30="NEM","*",$B$30),Capacity!$C:$C,$H47)</f>
        <v>63698.761449099999</v>
      </c>
      <c r="AA47" s="5">
        <f>SUMIFS(Capacity!W:W,Capacity!$A:$A,Summary_CDP,Capacity!$B:$B,IF($B$30="NEM","*",$B$30),Capacity!$C:$C,$H47)</f>
        <v>65697.666795900004</v>
      </c>
      <c r="AB47" s="5">
        <f>SUMIFS(Capacity!X:X,Capacity!$A:$A,Summary_CDP,Capacity!$B:$B,IF($B$30="NEM","*",$B$30),Capacity!$C:$C,$H47)</f>
        <v>67668.60265510001</v>
      </c>
      <c r="AC47" s="5">
        <f>SUMIFS(Capacity!Y:Y,Capacity!$A:$A,Summary_CDP,Capacity!$B:$B,IF($B$30="NEM","*",$B$30),Capacity!$C:$C,$H47)</f>
        <v>69644.035513199997</v>
      </c>
      <c r="AD47" s="5">
        <f>SUMIFS(Capacity!Z:Z,Capacity!$A:$A,Summary_CDP,Capacity!$B:$B,IF($B$30="NEM","*",$B$30),Capacity!$C:$C,$H47)</f>
        <v>71609.24343599999</v>
      </c>
      <c r="AE47" s="5">
        <f>SUMIFS(Capacity!AA:AA,Capacity!$A:$A,Summary_CDP,Capacity!$B:$B,IF($B$30="NEM","*",$B$30),Capacity!$C:$C,$H47)</f>
        <v>73546.328142299986</v>
      </c>
      <c r="AF47" s="5">
        <f>SUMIFS(Capacity!AB:AB,Capacity!$A:$A,Summary_CDP,Capacity!$B:$B,IF($B$30="NEM","*",$B$30),Capacity!$C:$C,$H47)</f>
        <v>75464.244678399991</v>
      </c>
      <c r="AG47" s="5">
        <f>SUMIFS(Capacity!AC:AC,Capacity!$A:$A,Summary_CDP,Capacity!$B:$B,IF($B$30="NEM","*",$B$30),Capacity!$C:$C,$H47)</f>
        <v>77368.608991299989</v>
      </c>
      <c r="AH47" s="5">
        <f>SUMIFS(Capacity!AD:AD,Capacity!$A:$A,Summary_CDP,Capacity!$B:$B,IF($B$30="NEM","*",$B$30),Capacity!$C:$C,$H47)</f>
        <v>79270.832559099988</v>
      </c>
      <c r="AI47" s="5">
        <f>SUMIFS(Capacity!AE:AE,Capacity!$A:$A,Summary_CDP,Capacity!$B:$B,IF($B$30="NEM","*",$B$30),Capacity!$C:$C,$H47)</f>
        <v>81161.107847699997</v>
      </c>
      <c r="AJ47" s="5">
        <f>SUMIFS(Capacity!AF:AF,Capacity!$A:$A,Summary_CDP,Capacity!$B:$B,IF($B$30="NEM","*",$B$30),Capacity!$C:$C,$H47)</f>
        <v>81161.107847699997</v>
      </c>
    </row>
    <row r="48" spans="8:36" ht="15" customHeight="1">
      <c r="H48" s="25" t="s">
        <v>145</v>
      </c>
      <c r="I48" s="5">
        <f t="shared" ref="I48:AJ48" si="2">SUM(I33:I41,I50)</f>
        <v>43227.558724744551</v>
      </c>
      <c r="J48" s="5">
        <f t="shared" si="2"/>
        <v>43689.02096725416</v>
      </c>
      <c r="K48" s="5">
        <f t="shared" si="2"/>
        <v>37219.396219513896</v>
      </c>
      <c r="L48" s="5">
        <f t="shared" si="2"/>
        <v>37808.018303520555</v>
      </c>
      <c r="M48" s="5">
        <f t="shared" si="2"/>
        <v>37016.447289456395</v>
      </c>
      <c r="N48" s="5">
        <f t="shared" si="2"/>
        <v>38133.969463228736</v>
      </c>
      <c r="O48" s="5">
        <f t="shared" si="2"/>
        <v>39138.872394544385</v>
      </c>
      <c r="P48" s="5">
        <f t="shared" si="2"/>
        <v>37558.860662171115</v>
      </c>
      <c r="Q48" s="5">
        <f t="shared" si="2"/>
        <v>38884.67506594806</v>
      </c>
      <c r="R48" s="5">
        <f t="shared" si="2"/>
        <v>40392.836735594472</v>
      </c>
      <c r="S48" s="5">
        <f t="shared" si="2"/>
        <v>41751.286232466766</v>
      </c>
      <c r="T48" s="5">
        <f t="shared" si="2"/>
        <v>43616.442362870584</v>
      </c>
      <c r="U48" s="5">
        <f t="shared" si="2"/>
        <v>45612.322086089836</v>
      </c>
      <c r="V48" s="5">
        <f t="shared" si="2"/>
        <v>47365.12878935138</v>
      </c>
      <c r="W48" s="5">
        <f t="shared" si="2"/>
        <v>51145.135857932866</v>
      </c>
      <c r="X48" s="5">
        <f t="shared" si="2"/>
        <v>54940.899048680141</v>
      </c>
      <c r="Y48" s="5">
        <f t="shared" si="2"/>
        <v>56202.19530330132</v>
      </c>
      <c r="Z48" s="5">
        <f t="shared" si="2"/>
        <v>58304.402303543262</v>
      </c>
      <c r="AA48" s="5">
        <f t="shared" si="2"/>
        <v>64573.831614104776</v>
      </c>
      <c r="AB48" s="5">
        <f t="shared" si="2"/>
        <v>66103.93258855684</v>
      </c>
      <c r="AC48" s="5">
        <f t="shared" si="2"/>
        <v>69445.37091638158</v>
      </c>
      <c r="AD48" s="5">
        <f t="shared" si="2"/>
        <v>70230.971214782214</v>
      </c>
      <c r="AE48" s="5">
        <f t="shared" si="2"/>
        <v>73768.135732227325</v>
      </c>
      <c r="AF48" s="5">
        <f t="shared" si="2"/>
        <v>74647.204261948587</v>
      </c>
      <c r="AG48" s="5">
        <f t="shared" si="2"/>
        <v>73194.186512636414</v>
      </c>
      <c r="AH48" s="5">
        <f t="shared" si="2"/>
        <v>77069.718578822474</v>
      </c>
      <c r="AI48" s="5">
        <f t="shared" si="2"/>
        <v>95292.328126312088</v>
      </c>
      <c r="AJ48" s="5">
        <f t="shared" si="2"/>
        <v>94498.0919939421</v>
      </c>
    </row>
    <row r="50" spans="1:36" ht="15" customHeight="1">
      <c r="H50" s="9" t="s">
        <v>146</v>
      </c>
      <c r="I50" s="5">
        <f>SUMIFS(Capacity!E:E,Capacity!$A:$A,Summary_CDP,Capacity!$B:$B,IF($B$30="NEM","*",$B$30),Capacity!$C:$C,$H50)</f>
        <v>878.11259443455856</v>
      </c>
      <c r="J50" s="5">
        <f>SUMIFS(Capacity!F:F,Capacity!$A:$A,Summary_CDP,Capacity!$B:$B,IF($B$30="NEM","*",$B$30),Capacity!$C:$C,$H50)</f>
        <v>975.67471225416034</v>
      </c>
      <c r="K50" s="5">
        <f>SUMIFS(Capacity!G:G,Capacity!$A:$A,Summary_CDP,Capacity!$B:$B,IF($B$30="NEM","*",$B$30),Capacity!$C:$C,$H50)</f>
        <v>1211.3723204538951</v>
      </c>
      <c r="L50" s="5">
        <f>SUMIFS(Capacity!H:H,Capacity!$A:$A,Summary_CDP,Capacity!$B:$B,IF($B$30="NEM","*",$B$30),Capacity!$C:$C,$H50)</f>
        <v>1514.1343735305582</v>
      </c>
      <c r="M50" s="5">
        <f>SUMIFS(Capacity!I:I,Capacity!$A:$A,Summary_CDP,Capacity!$B:$B,IF($B$30="NEM","*",$B$30),Capacity!$C:$C,$H50)</f>
        <v>1721.5930429663997</v>
      </c>
      <c r="N50" s="5">
        <f>SUMIFS(Capacity!J:J,Capacity!$A:$A,Summary_CDP,Capacity!$B:$B,IF($B$30="NEM","*",$B$30),Capacity!$C:$C,$H50)</f>
        <v>1953.1322602287373</v>
      </c>
      <c r="O50" s="5">
        <f>SUMIFS(Capacity!K:K,Capacity!$A:$A,Summary_CDP,Capacity!$B:$B,IF($B$30="NEM","*",$B$30),Capacity!$C:$C,$H50)</f>
        <v>2123.8801177243881</v>
      </c>
      <c r="P50" s="5">
        <f>SUMIFS(Capacity!L:L,Capacity!$A:$A,Summary_CDP,Capacity!$B:$B,IF($B$30="NEM","*",$B$30),Capacity!$C:$C,$H50)</f>
        <v>2239.8809741011128</v>
      </c>
      <c r="Q50" s="5">
        <f>SUMIFS(Capacity!M:M,Capacity!$A:$A,Summary_CDP,Capacity!$B:$B,IF($B$30="NEM","*",$B$30),Capacity!$C:$C,$H50)</f>
        <v>2370.9514217180626</v>
      </c>
      <c r="R50" s="5">
        <f>SUMIFS(Capacity!N:N,Capacity!$A:$A,Summary_CDP,Capacity!$B:$B,IF($B$30="NEM","*",$B$30),Capacity!$C:$C,$H50)</f>
        <v>2493.5342286744758</v>
      </c>
      <c r="S50" s="5">
        <f>SUMIFS(Capacity!O:O,Capacity!$A:$A,Summary_CDP,Capacity!$B:$B,IF($B$30="NEM","*",$B$30),Capacity!$C:$C,$H50)</f>
        <v>2622.6241738867661</v>
      </c>
      <c r="T50" s="5">
        <f>SUMIFS(Capacity!P:P,Capacity!$A:$A,Summary_CDP,Capacity!$B:$B,IF($B$30="NEM","*",$B$30),Capacity!$C:$C,$H50)</f>
        <v>2759.2276914705872</v>
      </c>
      <c r="U50" s="5">
        <f>SUMIFS(Capacity!Q:Q,Capacity!$A:$A,Summary_CDP,Capacity!$B:$B,IF($B$30="NEM","*",$B$30),Capacity!$C:$C,$H50)</f>
        <v>2896.6808039898369</v>
      </c>
      <c r="V50" s="5">
        <f>SUMIFS(Capacity!R:R,Capacity!$A:$A,Summary_CDP,Capacity!$B:$B,IF($B$30="NEM","*",$B$30),Capacity!$C:$C,$H50)</f>
        <v>3014.9736294913801</v>
      </c>
      <c r="W50" s="5">
        <f>SUMIFS(Capacity!S:S,Capacity!$A:$A,Summary_CDP,Capacity!$B:$B,IF($B$30="NEM","*",$B$30),Capacity!$C:$C,$H50)</f>
        <v>3172.5557005228593</v>
      </c>
      <c r="X50" s="5">
        <f>SUMIFS(Capacity!T:T,Capacity!$A:$A,Summary_CDP,Capacity!$B:$B,IF($B$30="NEM","*",$B$30),Capacity!$C:$C,$H50)</f>
        <v>3313.3501673601395</v>
      </c>
      <c r="Y50" s="5">
        <f>SUMIFS(Capacity!U:U,Capacity!$A:$A,Summary_CDP,Capacity!$B:$B,IF($B$30="NEM","*",$B$30),Capacity!$C:$C,$H50)</f>
        <v>3471.5476548513152</v>
      </c>
      <c r="Z50" s="5">
        <f>SUMIFS(Capacity!V:V,Capacity!$A:$A,Summary_CDP,Capacity!$B:$B,IF($B$30="NEM","*",$B$30),Capacity!$C:$C,$H50)</f>
        <v>3610.8012237332618</v>
      </c>
      <c r="AA50" s="5">
        <f>SUMIFS(Capacity!W:W,Capacity!$A:$A,Summary_CDP,Capacity!$B:$B,IF($B$30="NEM","*",$B$30),Capacity!$C:$C,$H50)</f>
        <v>3736.3249950247791</v>
      </c>
      <c r="AB50" s="5">
        <f>SUMIFS(Capacity!X:X,Capacity!$A:$A,Summary_CDP,Capacity!$B:$B,IF($B$30="NEM","*",$B$30),Capacity!$C:$C,$H50)</f>
        <v>3868.0521197868406</v>
      </c>
      <c r="AC50" s="5">
        <f>SUMIFS(Capacity!Y:Y,Capacity!$A:$A,Summary_CDP,Capacity!$B:$B,IF($B$30="NEM","*",$B$30),Capacity!$C:$C,$H50)</f>
        <v>4025.7773850615804</v>
      </c>
      <c r="AD50" s="5">
        <f>SUMIFS(Capacity!Z:Z,Capacity!$A:$A,Summary_CDP,Capacity!$B:$B,IF($B$30="NEM","*",$B$30),Capacity!$C:$C,$H50)</f>
        <v>4150.9647963022089</v>
      </c>
      <c r="AE50" s="5">
        <f>SUMIFS(Capacity!AA:AA,Capacity!$A:$A,Summary_CDP,Capacity!$B:$B,IF($B$30="NEM","*",$B$30),Capacity!$C:$C,$H50)</f>
        <v>4289.7798794673254</v>
      </c>
      <c r="AF50" s="5">
        <f>SUMIFS(Capacity!AB:AB,Capacity!$A:$A,Summary_CDP,Capacity!$B:$B,IF($B$30="NEM","*",$B$30),Capacity!$C:$C,$H50)</f>
        <v>4451.5986693485966</v>
      </c>
      <c r="AG50" s="5">
        <f>SUMIFS(Capacity!AC:AC,Capacity!$A:$A,Summary_CDP,Capacity!$B:$B,IF($B$30="NEM","*",$B$30),Capacity!$C:$C,$H50)</f>
        <v>4615.6781975064287</v>
      </c>
      <c r="AH50" s="5">
        <f>SUMIFS(Capacity!AD:AD,Capacity!$A:$A,Summary_CDP,Capacity!$B:$B,IF($B$30="NEM","*",$B$30),Capacity!$C:$C,$H50)</f>
        <v>4735.5742510724722</v>
      </c>
      <c r="AI50" s="5">
        <f>SUMIFS(Capacity!AE:AE,Capacity!$A:$A,Summary_CDP,Capacity!$B:$B,IF($B$30="NEM","*",$B$30),Capacity!$C:$C,$H50)</f>
        <v>4897.7347142420931</v>
      </c>
      <c r="AJ50" s="5">
        <f>SUMIFS(Capacity!AF:AF,Capacity!$A:$A,Summary_CDP,Capacity!$B:$B,IF($B$30="NEM","*",$B$30),Capacity!$C:$C,$H50)</f>
        <v>4897.7347142420931</v>
      </c>
    </row>
    <row r="53" spans="1:36" s="51" customFormat="1" ht="24" customHeight="1" thickBot="1">
      <c r="A53" s="49" t="str">
        <f>B54&amp;" generation by year"</f>
        <v>NEM generation by year</v>
      </c>
      <c r="B53" s="47"/>
      <c r="C53" s="47"/>
      <c r="D53" s="47"/>
      <c r="E53" s="47"/>
      <c r="F53" s="47"/>
      <c r="G53" s="47"/>
      <c r="H53" s="47"/>
      <c r="I53" s="50"/>
      <c r="J53" s="47"/>
      <c r="K53" s="47"/>
      <c r="L53" s="47"/>
      <c r="M53" s="47"/>
      <c r="N53" s="47"/>
      <c r="O53" s="47"/>
      <c r="P53" s="47"/>
      <c r="Q53" s="47"/>
      <c r="R53" s="50"/>
      <c r="S53" s="47"/>
      <c r="T53" s="47"/>
      <c r="U53" s="47"/>
      <c r="V53" s="47"/>
      <c r="W53" s="47"/>
      <c r="X53" s="47"/>
      <c r="Y53" s="47"/>
      <c r="Z53" s="47"/>
      <c r="AA53" s="47"/>
      <c r="AB53" s="50"/>
      <c r="AC53" s="47"/>
      <c r="AD53" s="47"/>
    </row>
    <row r="54" spans="1:36" ht="15" customHeight="1" thickTop="1">
      <c r="A54" s="11" t="s">
        <v>127</v>
      </c>
      <c r="B54" s="21" t="s">
        <v>128</v>
      </c>
    </row>
    <row r="56" spans="1:36" ht="15" customHeight="1">
      <c r="H56" s="44" t="s">
        <v>147</v>
      </c>
      <c r="I56" s="8" t="s">
        <v>90</v>
      </c>
      <c r="J56" s="8" t="s">
        <v>91</v>
      </c>
      <c r="K56" s="8" t="s">
        <v>92</v>
      </c>
      <c r="L56" s="8" t="s">
        <v>93</v>
      </c>
      <c r="M56" s="8" t="s">
        <v>94</v>
      </c>
      <c r="N56" s="8" t="s">
        <v>95</v>
      </c>
      <c r="O56" s="8" t="s">
        <v>96</v>
      </c>
      <c r="P56" s="8" t="s">
        <v>97</v>
      </c>
      <c r="Q56" s="8" t="s">
        <v>98</v>
      </c>
      <c r="R56" s="8" t="s">
        <v>99</v>
      </c>
      <c r="S56" s="8" t="s">
        <v>100</v>
      </c>
      <c r="T56" s="8" t="s">
        <v>101</v>
      </c>
      <c r="U56" s="8" t="s">
        <v>102</v>
      </c>
      <c r="V56" s="8" t="s">
        <v>103</v>
      </c>
      <c r="W56" s="8" t="s">
        <v>104</v>
      </c>
      <c r="X56" s="8" t="s">
        <v>105</v>
      </c>
      <c r="Y56" s="8" t="s">
        <v>106</v>
      </c>
      <c r="Z56" s="8" t="s">
        <v>107</v>
      </c>
      <c r="AA56" s="8" t="s">
        <v>108</v>
      </c>
      <c r="AB56" s="8" t="s">
        <v>109</v>
      </c>
      <c r="AC56" s="8" t="s">
        <v>110</v>
      </c>
      <c r="AD56" s="8" t="s">
        <v>111</v>
      </c>
      <c r="AE56" s="8" t="s">
        <v>112</v>
      </c>
      <c r="AF56" s="8" t="s">
        <v>113</v>
      </c>
      <c r="AG56" s="8" t="s">
        <v>114</v>
      </c>
      <c r="AH56" s="8" t="s">
        <v>115</v>
      </c>
      <c r="AI56" s="8" t="s">
        <v>116</v>
      </c>
      <c r="AJ56" s="8" t="s">
        <v>117</v>
      </c>
    </row>
    <row r="57" spans="1:36" ht="15" customHeight="1">
      <c r="H57" s="9" t="s">
        <v>130</v>
      </c>
      <c r="I57" s="5">
        <f>SUMIFS(Generation!D:D,Generation!$A:$A,Summary_CDP,Generation!$B:$B,IF($B$54="NEM","*",$B$54),Generation!$C:$C,$H57)</f>
        <v>81332.898420341517</v>
      </c>
      <c r="J57" s="5">
        <f>SUMIFS(Generation!E:E,Generation!$A:$A,Summary_CDP,Generation!$B:$B,IF($B$54="NEM","*",$B$54),Generation!$C:$C,$H57)</f>
        <v>67516.484787807713</v>
      </c>
      <c r="K57" s="5">
        <f>SUMIFS(Generation!F:F,Generation!$A:$A,Summary_CDP,Generation!$B:$B,IF($B$54="NEM","*",$B$54),Generation!$C:$C,$H57)</f>
        <v>49841.236478052211</v>
      </c>
      <c r="L57" s="5">
        <f>SUMIFS(Generation!G:G,Generation!$A:$A,Summary_CDP,Generation!$B:$B,IF($B$54="NEM","*",$B$54),Generation!$C:$C,$H57)</f>
        <v>37231.616631067358</v>
      </c>
      <c r="M57" s="5">
        <f>SUMIFS(Generation!H:H,Generation!$A:$A,Summary_CDP,Generation!$B:$B,IF($B$54="NEM","*",$B$54),Generation!$C:$C,$H57)</f>
        <v>21078.00185624987</v>
      </c>
      <c r="N57" s="5">
        <f>SUMIFS(Generation!I:I,Generation!$A:$A,Summary_CDP,Generation!$B:$B,IF($B$54="NEM","*",$B$54),Generation!$C:$C,$H57)</f>
        <v>16937.827829515569</v>
      </c>
      <c r="O57" s="5">
        <f>SUMIFS(Generation!J:J,Generation!$A:$A,Summary_CDP,Generation!$B:$B,IF($B$54="NEM","*",$B$54),Generation!$C:$C,$H57)</f>
        <v>12109.348818176968</v>
      </c>
      <c r="P57" s="5">
        <f>SUMIFS(Generation!K:K,Generation!$A:$A,Summary_CDP,Generation!$B:$B,IF($B$54="NEM","*",$B$54),Generation!$C:$C,$H57)</f>
        <v>0</v>
      </c>
      <c r="Q57" s="5">
        <f>SUMIFS(Generation!L:L,Generation!$A:$A,Summary_CDP,Generation!$B:$B,IF($B$54="NEM","*",$B$54),Generation!$C:$C,$H57)</f>
        <v>0</v>
      </c>
      <c r="R57" s="5">
        <f>SUMIFS(Generation!M:M,Generation!$A:$A,Summary_CDP,Generation!$B:$B,IF($B$54="NEM","*",$B$54),Generation!$C:$C,$H57)</f>
        <v>0</v>
      </c>
      <c r="S57" s="5">
        <f>SUMIFS(Generation!N:N,Generation!$A:$A,Summary_CDP,Generation!$B:$B,IF($B$54="NEM","*",$B$54),Generation!$C:$C,$H57)</f>
        <v>0</v>
      </c>
      <c r="T57" s="5">
        <f>SUMIFS(Generation!O:O,Generation!$A:$A,Summary_CDP,Generation!$B:$B,IF($B$54="NEM","*",$B$54),Generation!$C:$C,$H57)</f>
        <v>0</v>
      </c>
      <c r="U57" s="5">
        <f>SUMIFS(Generation!P:P,Generation!$A:$A,Summary_CDP,Generation!$B:$B,IF($B$54="NEM","*",$B$54),Generation!$C:$C,$H57)</f>
        <v>0</v>
      </c>
      <c r="V57" s="5">
        <f>SUMIFS(Generation!Q:Q,Generation!$A:$A,Summary_CDP,Generation!$B:$B,IF($B$54="NEM","*",$B$54),Generation!$C:$C,$H57)</f>
        <v>0</v>
      </c>
      <c r="W57" s="5">
        <f>SUMIFS(Generation!R:R,Generation!$A:$A,Summary_CDP,Generation!$B:$B,IF($B$54="NEM","*",$B$54),Generation!$C:$C,$H57)</f>
        <v>0</v>
      </c>
      <c r="X57" s="5">
        <f>SUMIFS(Generation!S:S,Generation!$A:$A,Summary_CDP,Generation!$B:$B,IF($B$54="NEM","*",$B$54),Generation!$C:$C,$H57)</f>
        <v>0</v>
      </c>
      <c r="Y57" s="5">
        <f>SUMIFS(Generation!T:T,Generation!$A:$A,Summary_CDP,Generation!$B:$B,IF($B$54="NEM","*",$B$54),Generation!$C:$C,$H57)</f>
        <v>0</v>
      </c>
      <c r="Z57" s="5">
        <f>SUMIFS(Generation!U:U,Generation!$A:$A,Summary_CDP,Generation!$B:$B,IF($B$54="NEM","*",$B$54),Generation!$C:$C,$H57)</f>
        <v>0</v>
      </c>
      <c r="AA57" s="5">
        <f>SUMIFS(Generation!V:V,Generation!$A:$A,Summary_CDP,Generation!$B:$B,IF($B$54="NEM","*",$B$54),Generation!$C:$C,$H57)</f>
        <v>0</v>
      </c>
      <c r="AB57" s="5">
        <f>SUMIFS(Generation!W:W,Generation!$A:$A,Summary_CDP,Generation!$B:$B,IF($B$54="NEM","*",$B$54),Generation!$C:$C,$H57)</f>
        <v>0</v>
      </c>
      <c r="AC57" s="5">
        <f>SUMIFS(Generation!X:X,Generation!$A:$A,Summary_CDP,Generation!$B:$B,IF($B$54="NEM","*",$B$54),Generation!$C:$C,$H57)</f>
        <v>0</v>
      </c>
      <c r="AD57" s="5">
        <f>SUMIFS(Generation!Y:Y,Generation!$A:$A,Summary_CDP,Generation!$B:$B,IF($B$54="NEM","*",$B$54),Generation!$C:$C,$H57)</f>
        <v>0</v>
      </c>
      <c r="AE57" s="5">
        <f>SUMIFS(Generation!Z:Z,Generation!$A:$A,Summary_CDP,Generation!$B:$B,IF($B$54="NEM","*",$B$54),Generation!$C:$C,$H57)</f>
        <v>0</v>
      </c>
      <c r="AF57" s="5">
        <f>SUMIFS(Generation!AA:AA,Generation!$A:$A,Summary_CDP,Generation!$B:$B,IF($B$54="NEM","*",$B$54),Generation!$C:$C,$H57)</f>
        <v>0</v>
      </c>
      <c r="AG57" s="5">
        <f>SUMIFS(Generation!AB:AB,Generation!$A:$A,Summary_CDP,Generation!$B:$B,IF($B$54="NEM","*",$B$54),Generation!$C:$C,$H57)</f>
        <v>0</v>
      </c>
      <c r="AH57" s="5">
        <f>SUMIFS(Generation!AC:AC,Generation!$A:$A,Summary_CDP,Generation!$B:$B,IF($B$54="NEM","*",$B$54),Generation!$C:$C,$H57)</f>
        <v>0</v>
      </c>
      <c r="AI57" s="5">
        <f>SUMIFS(Generation!AD:AD,Generation!$A:$A,Summary_CDP,Generation!$B:$B,IF($B$54="NEM","*",$B$54),Generation!$C:$C,$H57)</f>
        <v>0</v>
      </c>
      <c r="AJ57" s="5">
        <f>SUMIFS(Generation!AE:AE,Generation!$A:$A,Summary_CDP,Generation!$B:$B,IF($B$54="NEM","*",$B$54),Generation!$C:$C,$H57)</f>
        <v>0</v>
      </c>
    </row>
    <row r="58" spans="1:36" ht="15" customHeight="1">
      <c r="H58" s="9" t="s">
        <v>131</v>
      </c>
      <c r="I58" s="5">
        <f>SUMIFS(Generation!D:D,Generation!$A:$A,Summary_CDP,Generation!$B:$B,IF($B$54="NEM","*",$B$54),Generation!$C:$C,$H58)</f>
        <v>31823.73292446608</v>
      </c>
      <c r="J58" s="5">
        <f>SUMIFS(Generation!E:E,Generation!$A:$A,Summary_CDP,Generation!$B:$B,IF($B$54="NEM","*",$B$54),Generation!$C:$C,$H58)</f>
        <v>27043.965234367781</v>
      </c>
      <c r="K58" s="5">
        <f>SUMIFS(Generation!F:F,Generation!$A:$A,Summary_CDP,Generation!$B:$B,IF($B$54="NEM","*",$B$54),Generation!$C:$C,$H58)</f>
        <v>19209.90722621778</v>
      </c>
      <c r="L58" s="5">
        <f>SUMIFS(Generation!G:G,Generation!$A:$A,Summary_CDP,Generation!$B:$B,IF($B$54="NEM","*",$B$54),Generation!$C:$C,$H58)</f>
        <v>16592.146136523301</v>
      </c>
      <c r="M58" s="5">
        <f>SUMIFS(Generation!H:H,Generation!$A:$A,Summary_CDP,Generation!$B:$B,IF($B$54="NEM","*",$B$54),Generation!$C:$C,$H58)</f>
        <v>10843.4844043499</v>
      </c>
      <c r="N58" s="5">
        <f>SUMIFS(Generation!I:I,Generation!$A:$A,Summary_CDP,Generation!$B:$B,IF($B$54="NEM","*",$B$54),Generation!$C:$C,$H58)</f>
        <v>7211.4082418340267</v>
      </c>
      <c r="O58" s="5">
        <f>SUMIFS(Generation!J:J,Generation!$A:$A,Summary_CDP,Generation!$B:$B,IF($B$54="NEM","*",$B$54),Generation!$C:$C,$H58)</f>
        <v>6702.175129905957</v>
      </c>
      <c r="P58" s="5">
        <f>SUMIFS(Generation!K:K,Generation!$A:$A,Summary_CDP,Generation!$B:$B,IF($B$54="NEM","*",$B$54),Generation!$C:$C,$H58)</f>
        <v>0</v>
      </c>
      <c r="Q58" s="5">
        <f>SUMIFS(Generation!L:L,Generation!$A:$A,Summary_CDP,Generation!$B:$B,IF($B$54="NEM","*",$B$54),Generation!$C:$C,$H58)</f>
        <v>0</v>
      </c>
      <c r="R58" s="5">
        <f>SUMIFS(Generation!M:M,Generation!$A:$A,Summary_CDP,Generation!$B:$B,IF($B$54="NEM","*",$B$54),Generation!$C:$C,$H58)</f>
        <v>0</v>
      </c>
      <c r="S58" s="5">
        <f>SUMIFS(Generation!N:N,Generation!$A:$A,Summary_CDP,Generation!$B:$B,IF($B$54="NEM","*",$B$54),Generation!$C:$C,$H58)</f>
        <v>0</v>
      </c>
      <c r="T58" s="5">
        <f>SUMIFS(Generation!O:O,Generation!$A:$A,Summary_CDP,Generation!$B:$B,IF($B$54="NEM","*",$B$54),Generation!$C:$C,$H58)</f>
        <v>0</v>
      </c>
      <c r="U58" s="5">
        <f>SUMIFS(Generation!P:P,Generation!$A:$A,Summary_CDP,Generation!$B:$B,IF($B$54="NEM","*",$B$54),Generation!$C:$C,$H58)</f>
        <v>0</v>
      </c>
      <c r="V58" s="5">
        <f>SUMIFS(Generation!Q:Q,Generation!$A:$A,Summary_CDP,Generation!$B:$B,IF($B$54="NEM","*",$B$54),Generation!$C:$C,$H58)</f>
        <v>0</v>
      </c>
      <c r="W58" s="5">
        <f>SUMIFS(Generation!R:R,Generation!$A:$A,Summary_CDP,Generation!$B:$B,IF($B$54="NEM","*",$B$54),Generation!$C:$C,$H58)</f>
        <v>0</v>
      </c>
      <c r="X58" s="5">
        <f>SUMIFS(Generation!S:S,Generation!$A:$A,Summary_CDP,Generation!$B:$B,IF($B$54="NEM","*",$B$54),Generation!$C:$C,$H58)</f>
        <v>0</v>
      </c>
      <c r="Y58" s="5">
        <f>SUMIFS(Generation!T:T,Generation!$A:$A,Summary_CDP,Generation!$B:$B,IF($B$54="NEM","*",$B$54),Generation!$C:$C,$H58)</f>
        <v>0</v>
      </c>
      <c r="Z58" s="5">
        <f>SUMIFS(Generation!U:U,Generation!$A:$A,Summary_CDP,Generation!$B:$B,IF($B$54="NEM","*",$B$54),Generation!$C:$C,$H58)</f>
        <v>0</v>
      </c>
      <c r="AA58" s="5">
        <f>SUMIFS(Generation!V:V,Generation!$A:$A,Summary_CDP,Generation!$B:$B,IF($B$54="NEM","*",$B$54),Generation!$C:$C,$H58)</f>
        <v>0</v>
      </c>
      <c r="AB58" s="5">
        <f>SUMIFS(Generation!W:W,Generation!$A:$A,Summary_CDP,Generation!$B:$B,IF($B$54="NEM","*",$B$54),Generation!$C:$C,$H58)</f>
        <v>0</v>
      </c>
      <c r="AC58" s="5">
        <f>SUMIFS(Generation!X:X,Generation!$A:$A,Summary_CDP,Generation!$B:$B,IF($B$54="NEM","*",$B$54),Generation!$C:$C,$H58)</f>
        <v>0</v>
      </c>
      <c r="AD58" s="5">
        <f>SUMIFS(Generation!Y:Y,Generation!$A:$A,Summary_CDP,Generation!$B:$B,IF($B$54="NEM","*",$B$54),Generation!$C:$C,$H58)</f>
        <v>0</v>
      </c>
      <c r="AE58" s="5">
        <f>SUMIFS(Generation!Z:Z,Generation!$A:$A,Summary_CDP,Generation!$B:$B,IF($B$54="NEM","*",$B$54),Generation!$C:$C,$H58)</f>
        <v>0</v>
      </c>
      <c r="AF58" s="5">
        <f>SUMIFS(Generation!AA:AA,Generation!$A:$A,Summary_CDP,Generation!$B:$B,IF($B$54="NEM","*",$B$54),Generation!$C:$C,$H58)</f>
        <v>0</v>
      </c>
      <c r="AG58" s="5">
        <f>SUMIFS(Generation!AB:AB,Generation!$A:$A,Summary_CDP,Generation!$B:$B,IF($B$54="NEM","*",$B$54),Generation!$C:$C,$H58)</f>
        <v>0</v>
      </c>
      <c r="AH58" s="5">
        <f>SUMIFS(Generation!AC:AC,Generation!$A:$A,Summary_CDP,Generation!$B:$B,IF($B$54="NEM","*",$B$54),Generation!$C:$C,$H58)</f>
        <v>0</v>
      </c>
      <c r="AI58" s="5">
        <f>SUMIFS(Generation!AD:AD,Generation!$A:$A,Summary_CDP,Generation!$B:$B,IF($B$54="NEM","*",$B$54),Generation!$C:$C,$H58)</f>
        <v>0</v>
      </c>
      <c r="AJ58" s="5">
        <f>SUMIFS(Generation!AE:AE,Generation!$A:$A,Summary_CDP,Generation!$B:$B,IF($B$54="NEM","*",$B$54),Generation!$C:$C,$H58)</f>
        <v>0</v>
      </c>
    </row>
    <row r="59" spans="1:36" ht="15" customHeight="1">
      <c r="H59" s="9" t="s">
        <v>132</v>
      </c>
      <c r="I59" s="5">
        <f>SUMIFS(Generation!D:D,Generation!$A:$A,Summary_CDP,Generation!$B:$B,IF($B$54="NEM","*",$B$54),Generation!$C:$C,$H59)</f>
        <v>3950.6557296367</v>
      </c>
      <c r="J59" s="5">
        <f>SUMIFS(Generation!E:E,Generation!$A:$A,Summary_CDP,Generation!$B:$B,IF($B$54="NEM","*",$B$54),Generation!$C:$C,$H59)</f>
        <v>1770.1638416712251</v>
      </c>
      <c r="K59" s="5">
        <f>SUMIFS(Generation!F:F,Generation!$A:$A,Summary_CDP,Generation!$B:$B,IF($B$54="NEM","*",$B$54),Generation!$C:$C,$H59)</f>
        <v>1747.7237913252252</v>
      </c>
      <c r="L59" s="5">
        <f>SUMIFS(Generation!G:G,Generation!$A:$A,Summary_CDP,Generation!$B:$B,IF($B$54="NEM","*",$B$54),Generation!$C:$C,$H59)</f>
        <v>3603.715002658203</v>
      </c>
      <c r="M59" s="5">
        <f>SUMIFS(Generation!H:H,Generation!$A:$A,Summary_CDP,Generation!$B:$B,IF($B$54="NEM","*",$B$54),Generation!$C:$C,$H59)</f>
        <v>5603.7329913548901</v>
      </c>
      <c r="N59" s="5">
        <f>SUMIFS(Generation!I:I,Generation!$A:$A,Summary_CDP,Generation!$B:$B,IF($B$54="NEM","*",$B$54),Generation!$C:$C,$H59)</f>
        <v>5004.5208541258944</v>
      </c>
      <c r="O59" s="5">
        <f>SUMIFS(Generation!J:J,Generation!$A:$A,Summary_CDP,Generation!$B:$B,IF($B$54="NEM","*",$B$54),Generation!$C:$C,$H59)</f>
        <v>3984.8108444609852</v>
      </c>
      <c r="P59" s="5">
        <f>SUMIFS(Generation!K:K,Generation!$A:$A,Summary_CDP,Generation!$B:$B,IF($B$54="NEM","*",$B$54),Generation!$C:$C,$H59)</f>
        <v>4999.9077476231851</v>
      </c>
      <c r="Q59" s="5">
        <f>SUMIFS(Generation!L:L,Generation!$A:$A,Summary_CDP,Generation!$B:$B,IF($B$54="NEM","*",$B$54),Generation!$C:$C,$H59)</f>
        <v>3589.1603067725446</v>
      </c>
      <c r="R59" s="5">
        <f>SUMIFS(Generation!M:M,Generation!$A:$A,Summary_CDP,Generation!$B:$B,IF($B$54="NEM","*",$B$54),Generation!$C:$C,$H59)</f>
        <v>2957.911562359563</v>
      </c>
      <c r="S59" s="5">
        <f>SUMIFS(Generation!N:N,Generation!$A:$A,Summary_CDP,Generation!$B:$B,IF($B$54="NEM","*",$B$54),Generation!$C:$C,$H59)</f>
        <v>3944.3267165323441</v>
      </c>
      <c r="T59" s="5">
        <f>SUMIFS(Generation!O:O,Generation!$A:$A,Summary_CDP,Generation!$B:$B,IF($B$54="NEM","*",$B$54),Generation!$C:$C,$H59)</f>
        <v>5383.9183982889645</v>
      </c>
      <c r="U59" s="5">
        <f>SUMIFS(Generation!P:P,Generation!$A:$A,Summary_CDP,Generation!$B:$B,IF($B$54="NEM","*",$B$54),Generation!$C:$C,$H59)</f>
        <v>5827.5195654908266</v>
      </c>
      <c r="V59" s="5">
        <f>SUMIFS(Generation!Q:Q,Generation!$A:$A,Summary_CDP,Generation!$B:$B,IF($B$54="NEM","*",$B$54),Generation!$C:$C,$H59)</f>
        <v>3111.9630621770466</v>
      </c>
      <c r="W59" s="5">
        <f>SUMIFS(Generation!R:R,Generation!$A:$A,Summary_CDP,Generation!$B:$B,IF($B$54="NEM","*",$B$54),Generation!$C:$C,$H59)</f>
        <v>2768.7068063747161</v>
      </c>
      <c r="X59" s="5">
        <f>SUMIFS(Generation!S:S,Generation!$A:$A,Summary_CDP,Generation!$B:$B,IF($B$54="NEM","*",$B$54),Generation!$C:$C,$H59)</f>
        <v>3142.239848840049</v>
      </c>
      <c r="Y59" s="5">
        <f>SUMIFS(Generation!T:T,Generation!$A:$A,Summary_CDP,Generation!$B:$B,IF($B$54="NEM","*",$B$54),Generation!$C:$C,$H59)</f>
        <v>1566.5075383534322</v>
      </c>
      <c r="Z59" s="5">
        <f>SUMIFS(Generation!U:U,Generation!$A:$A,Summary_CDP,Generation!$B:$B,IF($B$54="NEM","*",$B$54),Generation!$C:$C,$H59)</f>
        <v>2636.6265768029416</v>
      </c>
      <c r="AA59" s="5">
        <f>SUMIFS(Generation!V:V,Generation!$A:$A,Summary_CDP,Generation!$B:$B,IF($B$54="NEM","*",$B$54),Generation!$C:$C,$H59)</f>
        <v>2540.2078056114165</v>
      </c>
      <c r="AB59" s="5">
        <f>SUMIFS(Generation!W:W,Generation!$A:$A,Summary_CDP,Generation!$B:$B,IF($B$54="NEM","*",$B$54),Generation!$C:$C,$H59)</f>
        <v>1816.5319075615198</v>
      </c>
      <c r="AC59" s="5">
        <f>SUMIFS(Generation!X:X,Generation!$A:$A,Summary_CDP,Generation!$B:$B,IF($B$54="NEM","*",$B$54),Generation!$C:$C,$H59)</f>
        <v>1055.249901380718</v>
      </c>
      <c r="AD59" s="5">
        <f>SUMIFS(Generation!Y:Y,Generation!$A:$A,Summary_CDP,Generation!$B:$B,IF($B$54="NEM","*",$B$54),Generation!$C:$C,$H59)</f>
        <v>632.44120370142059</v>
      </c>
      <c r="AE59" s="5">
        <f>SUMIFS(Generation!Z:Z,Generation!$A:$A,Summary_CDP,Generation!$B:$B,IF($B$54="NEM","*",$B$54),Generation!$C:$C,$H59)</f>
        <v>122.0035818283198</v>
      </c>
      <c r="AF59" s="5">
        <f>SUMIFS(Generation!AA:AA,Generation!$A:$A,Summary_CDP,Generation!$B:$B,IF($B$54="NEM","*",$B$54),Generation!$C:$C,$H59)</f>
        <v>0</v>
      </c>
      <c r="AG59" s="5">
        <f>SUMIFS(Generation!AB:AB,Generation!$A:$A,Summary_CDP,Generation!$B:$B,IF($B$54="NEM","*",$B$54),Generation!$C:$C,$H59)</f>
        <v>0</v>
      </c>
      <c r="AH59" s="5">
        <f>SUMIFS(Generation!AC:AC,Generation!$A:$A,Summary_CDP,Generation!$B:$B,IF($B$54="NEM","*",$B$54),Generation!$C:$C,$H59)</f>
        <v>0</v>
      </c>
      <c r="AI59" s="5">
        <f>SUMIFS(Generation!AD:AD,Generation!$A:$A,Summary_CDP,Generation!$B:$B,IF($B$54="NEM","*",$B$54),Generation!$C:$C,$H59)</f>
        <v>0</v>
      </c>
      <c r="AJ59" s="5">
        <f>SUMIFS(Generation!AE:AE,Generation!$A:$A,Summary_CDP,Generation!$B:$B,IF($B$54="NEM","*",$B$54),Generation!$C:$C,$H59)</f>
        <v>0</v>
      </c>
    </row>
    <row r="60" spans="1:36" ht="15" customHeight="1">
      <c r="H60" s="9" t="s">
        <v>133</v>
      </c>
      <c r="I60" s="5">
        <f>SUMIFS(Generation!D:D,Generation!$A:$A,Summary_CDP,Generation!$B:$B,IF($B$54="NEM","*",$B$54),Generation!$C:$C,$H60)</f>
        <v>0</v>
      </c>
      <c r="J60" s="5">
        <f>SUMIFS(Generation!E:E,Generation!$A:$A,Summary_CDP,Generation!$B:$B,IF($B$54="NEM","*",$B$54),Generation!$C:$C,$H60)</f>
        <v>0</v>
      </c>
      <c r="K60" s="5">
        <f>SUMIFS(Generation!F:F,Generation!$A:$A,Summary_CDP,Generation!$B:$B,IF($B$54="NEM","*",$B$54),Generation!$C:$C,$H60)</f>
        <v>0</v>
      </c>
      <c r="L60" s="5">
        <f>SUMIFS(Generation!G:G,Generation!$A:$A,Summary_CDP,Generation!$B:$B,IF($B$54="NEM","*",$B$54),Generation!$C:$C,$H60)</f>
        <v>0</v>
      </c>
      <c r="M60" s="5">
        <f>SUMIFS(Generation!H:H,Generation!$A:$A,Summary_CDP,Generation!$B:$B,IF($B$54="NEM","*",$B$54),Generation!$C:$C,$H60)</f>
        <v>0</v>
      </c>
      <c r="N60" s="5">
        <f>SUMIFS(Generation!I:I,Generation!$A:$A,Summary_CDP,Generation!$B:$B,IF($B$54="NEM","*",$B$54),Generation!$C:$C,$H60)</f>
        <v>0</v>
      </c>
      <c r="O60" s="5">
        <f>SUMIFS(Generation!J:J,Generation!$A:$A,Summary_CDP,Generation!$B:$B,IF($B$54="NEM","*",$B$54),Generation!$C:$C,$H60)</f>
        <v>0</v>
      </c>
      <c r="P60" s="5">
        <f>SUMIFS(Generation!K:K,Generation!$A:$A,Summary_CDP,Generation!$B:$B,IF($B$54="NEM","*",$B$54),Generation!$C:$C,$H60)</f>
        <v>0</v>
      </c>
      <c r="Q60" s="5">
        <f>SUMIFS(Generation!L:L,Generation!$A:$A,Summary_CDP,Generation!$B:$B,IF($B$54="NEM","*",$B$54),Generation!$C:$C,$H60)</f>
        <v>0</v>
      </c>
      <c r="R60" s="5">
        <f>SUMIFS(Generation!M:M,Generation!$A:$A,Summary_CDP,Generation!$B:$B,IF($B$54="NEM","*",$B$54),Generation!$C:$C,$H60)</f>
        <v>0</v>
      </c>
      <c r="S60" s="5">
        <f>SUMIFS(Generation!N:N,Generation!$A:$A,Summary_CDP,Generation!$B:$B,IF($B$54="NEM","*",$B$54),Generation!$C:$C,$H60)</f>
        <v>0</v>
      </c>
      <c r="T60" s="5">
        <f>SUMIFS(Generation!O:O,Generation!$A:$A,Summary_CDP,Generation!$B:$B,IF($B$54="NEM","*",$B$54),Generation!$C:$C,$H60)</f>
        <v>0</v>
      </c>
      <c r="U60" s="5">
        <f>SUMIFS(Generation!P:P,Generation!$A:$A,Summary_CDP,Generation!$B:$B,IF($B$54="NEM","*",$B$54),Generation!$C:$C,$H60)</f>
        <v>0</v>
      </c>
      <c r="V60" s="5">
        <f>SUMIFS(Generation!Q:Q,Generation!$A:$A,Summary_CDP,Generation!$B:$B,IF($B$54="NEM","*",$B$54),Generation!$C:$C,$H60)</f>
        <v>0</v>
      </c>
      <c r="W60" s="5">
        <f>SUMIFS(Generation!R:R,Generation!$A:$A,Summary_CDP,Generation!$B:$B,IF($B$54="NEM","*",$B$54),Generation!$C:$C,$H60)</f>
        <v>0</v>
      </c>
      <c r="X60" s="5">
        <f>SUMIFS(Generation!S:S,Generation!$A:$A,Summary_CDP,Generation!$B:$B,IF($B$54="NEM","*",$B$54),Generation!$C:$C,$H60)</f>
        <v>0</v>
      </c>
      <c r="Y60" s="5">
        <f>SUMIFS(Generation!T:T,Generation!$A:$A,Summary_CDP,Generation!$B:$B,IF($B$54="NEM","*",$B$54),Generation!$C:$C,$H60)</f>
        <v>0</v>
      </c>
      <c r="Z60" s="5">
        <f>SUMIFS(Generation!U:U,Generation!$A:$A,Summary_CDP,Generation!$B:$B,IF($B$54="NEM","*",$B$54),Generation!$C:$C,$H60)</f>
        <v>0</v>
      </c>
      <c r="AA60" s="5">
        <f>SUMIFS(Generation!V:V,Generation!$A:$A,Summary_CDP,Generation!$B:$B,IF($B$54="NEM","*",$B$54),Generation!$C:$C,$H60)</f>
        <v>0</v>
      </c>
      <c r="AB60" s="5">
        <f>SUMIFS(Generation!W:W,Generation!$A:$A,Summary_CDP,Generation!$B:$B,IF($B$54="NEM","*",$B$54),Generation!$C:$C,$H60)</f>
        <v>0</v>
      </c>
      <c r="AC60" s="5">
        <f>SUMIFS(Generation!X:X,Generation!$A:$A,Summary_CDP,Generation!$B:$B,IF($B$54="NEM","*",$B$54),Generation!$C:$C,$H60)</f>
        <v>0</v>
      </c>
      <c r="AD60" s="5">
        <f>SUMIFS(Generation!Y:Y,Generation!$A:$A,Summary_CDP,Generation!$B:$B,IF($B$54="NEM","*",$B$54),Generation!$C:$C,$H60)</f>
        <v>0</v>
      </c>
      <c r="AE60" s="5">
        <f>SUMIFS(Generation!Z:Z,Generation!$A:$A,Summary_CDP,Generation!$B:$B,IF($B$54="NEM","*",$B$54),Generation!$C:$C,$H60)</f>
        <v>0</v>
      </c>
      <c r="AF60" s="5">
        <f>SUMIFS(Generation!AA:AA,Generation!$A:$A,Summary_CDP,Generation!$B:$B,IF($B$54="NEM","*",$B$54),Generation!$C:$C,$H60)</f>
        <v>0</v>
      </c>
      <c r="AG60" s="5">
        <f>SUMIFS(Generation!AB:AB,Generation!$A:$A,Summary_CDP,Generation!$B:$B,IF($B$54="NEM","*",$B$54),Generation!$C:$C,$H60)</f>
        <v>0</v>
      </c>
      <c r="AH60" s="5">
        <f>SUMIFS(Generation!AC:AC,Generation!$A:$A,Summary_CDP,Generation!$B:$B,IF($B$54="NEM","*",$B$54),Generation!$C:$C,$H60)</f>
        <v>0</v>
      </c>
      <c r="AI60" s="5">
        <f>SUMIFS(Generation!AD:AD,Generation!$A:$A,Summary_CDP,Generation!$B:$B,IF($B$54="NEM","*",$B$54),Generation!$C:$C,$H60)</f>
        <v>0</v>
      </c>
      <c r="AJ60" s="5">
        <f>SUMIFS(Generation!AE:AE,Generation!$A:$A,Summary_CDP,Generation!$B:$B,IF($B$54="NEM","*",$B$54),Generation!$C:$C,$H60)</f>
        <v>0</v>
      </c>
    </row>
    <row r="61" spans="1:36" ht="15" customHeight="1">
      <c r="H61" s="9" t="s">
        <v>134</v>
      </c>
      <c r="I61" s="5">
        <f>SUMIFS(Generation!D:D,Generation!$A:$A,Summary_CDP,Generation!$B:$B,IF($B$54="NEM","*",$B$54),Generation!$C:$C,$H61)</f>
        <v>429.0685460212851</v>
      </c>
      <c r="J61" s="5">
        <f>SUMIFS(Generation!E:E,Generation!$A:$A,Summary_CDP,Generation!$B:$B,IF($B$54="NEM","*",$B$54),Generation!$C:$C,$H61)</f>
        <v>168.0684355166201</v>
      </c>
      <c r="K61" s="5">
        <f>SUMIFS(Generation!F:F,Generation!$A:$A,Summary_CDP,Generation!$B:$B,IF($B$54="NEM","*",$B$54),Generation!$C:$C,$H61)</f>
        <v>159.80443481665009</v>
      </c>
      <c r="L61" s="5">
        <f>SUMIFS(Generation!G:G,Generation!$A:$A,Summary_CDP,Generation!$B:$B,IF($B$54="NEM","*",$B$54),Generation!$C:$C,$H61)</f>
        <v>288.99484274704514</v>
      </c>
      <c r="M61" s="5">
        <f>SUMIFS(Generation!H:H,Generation!$A:$A,Summary_CDP,Generation!$B:$B,IF($B$54="NEM","*",$B$54),Generation!$C:$C,$H61)</f>
        <v>2133.33962565405</v>
      </c>
      <c r="N61" s="5">
        <f>SUMIFS(Generation!I:I,Generation!$A:$A,Summary_CDP,Generation!$B:$B,IF($B$54="NEM","*",$B$54),Generation!$C:$C,$H61)</f>
        <v>2956.7745140410752</v>
      </c>
      <c r="O61" s="5">
        <f>SUMIFS(Generation!J:J,Generation!$A:$A,Summary_CDP,Generation!$B:$B,IF($B$54="NEM","*",$B$54),Generation!$C:$C,$H61)</f>
        <v>2598.2978254645745</v>
      </c>
      <c r="P61" s="5">
        <f>SUMIFS(Generation!K:K,Generation!$A:$A,Summary_CDP,Generation!$B:$B,IF($B$54="NEM","*",$B$54),Generation!$C:$C,$H61)</f>
        <v>1486.0451455438199</v>
      </c>
      <c r="Q61" s="5">
        <f>SUMIFS(Generation!L:L,Generation!$A:$A,Summary_CDP,Generation!$B:$B,IF($B$54="NEM","*",$B$54),Generation!$C:$C,$H61)</f>
        <v>1275.9542679765498</v>
      </c>
      <c r="R61" s="5">
        <f>SUMIFS(Generation!M:M,Generation!$A:$A,Summary_CDP,Generation!$B:$B,IF($B$54="NEM","*",$B$54),Generation!$C:$C,$H61)</f>
        <v>1085.3173866105046</v>
      </c>
      <c r="S61" s="5">
        <f>SUMIFS(Generation!N:N,Generation!$A:$A,Summary_CDP,Generation!$B:$B,IF($B$54="NEM","*",$B$54),Generation!$C:$C,$H61)</f>
        <v>350.7626365455049</v>
      </c>
      <c r="T61" s="5">
        <f>SUMIFS(Generation!O:O,Generation!$A:$A,Summary_CDP,Generation!$B:$B,IF($B$54="NEM","*",$B$54),Generation!$C:$C,$H61)</f>
        <v>2535.1957684885351</v>
      </c>
      <c r="U61" s="5">
        <f>SUMIFS(Generation!P:P,Generation!$A:$A,Summary_CDP,Generation!$B:$B,IF($B$54="NEM","*",$B$54),Generation!$C:$C,$H61)</f>
        <v>985.33079036215463</v>
      </c>
      <c r="V61" s="5">
        <f>SUMIFS(Generation!Q:Q,Generation!$A:$A,Summary_CDP,Generation!$B:$B,IF($B$54="NEM","*",$B$54),Generation!$C:$C,$H61)</f>
        <v>1614.8494281907051</v>
      </c>
      <c r="W61" s="5">
        <f>SUMIFS(Generation!R:R,Generation!$A:$A,Summary_CDP,Generation!$B:$B,IF($B$54="NEM","*",$B$54),Generation!$C:$C,$H61)</f>
        <v>993.62426919460017</v>
      </c>
      <c r="X61" s="5">
        <f>SUMIFS(Generation!S:S,Generation!$A:$A,Summary_CDP,Generation!$B:$B,IF($B$54="NEM","*",$B$54),Generation!$C:$C,$H61)</f>
        <v>5707.6456213525662</v>
      </c>
      <c r="Y61" s="5">
        <f>SUMIFS(Generation!T:T,Generation!$A:$A,Summary_CDP,Generation!$B:$B,IF($B$54="NEM","*",$B$54),Generation!$C:$C,$H61)</f>
        <v>1714.7965383783223</v>
      </c>
      <c r="Z61" s="5">
        <f>SUMIFS(Generation!U:U,Generation!$A:$A,Summary_CDP,Generation!$B:$B,IF($B$54="NEM","*",$B$54),Generation!$C:$C,$H61)</f>
        <v>2098.8510123684218</v>
      </c>
      <c r="AA61" s="5">
        <f>SUMIFS(Generation!V:V,Generation!$A:$A,Summary_CDP,Generation!$B:$B,IF($B$54="NEM","*",$B$54),Generation!$C:$C,$H61)</f>
        <v>3483.5573545101447</v>
      </c>
      <c r="AB61" s="5">
        <f>SUMIFS(Generation!W:W,Generation!$A:$A,Summary_CDP,Generation!$B:$B,IF($B$54="NEM","*",$B$54),Generation!$C:$C,$H61)</f>
        <v>3683.1934702656049</v>
      </c>
      <c r="AC61" s="5">
        <f>SUMIFS(Generation!X:X,Generation!$A:$A,Summary_CDP,Generation!$B:$B,IF($B$54="NEM","*",$B$54),Generation!$C:$C,$H61)</f>
        <v>5680.6113478110228</v>
      </c>
      <c r="AD61" s="5">
        <f>SUMIFS(Generation!Y:Y,Generation!$A:$A,Summary_CDP,Generation!$B:$B,IF($B$54="NEM","*",$B$54),Generation!$C:$C,$H61)</f>
        <v>1484.4714094124145</v>
      </c>
      <c r="AE61" s="5">
        <f>SUMIFS(Generation!Z:Z,Generation!$A:$A,Summary_CDP,Generation!$B:$B,IF($B$54="NEM","*",$B$54),Generation!$C:$C,$H61)</f>
        <v>4292.1234012423356</v>
      </c>
      <c r="AF61" s="5">
        <f>SUMIFS(Generation!AA:AA,Generation!$A:$A,Summary_CDP,Generation!$B:$B,IF($B$54="NEM","*",$B$54),Generation!$C:$C,$H61)</f>
        <v>745.41483174650398</v>
      </c>
      <c r="AG61" s="5">
        <f>SUMIFS(Generation!AB:AB,Generation!$A:$A,Summary_CDP,Generation!$B:$B,IF($B$54="NEM","*",$B$54),Generation!$C:$C,$H61)</f>
        <v>3112.6586556095149</v>
      </c>
      <c r="AH61" s="5">
        <f>SUMIFS(Generation!AC:AC,Generation!$A:$A,Summary_CDP,Generation!$B:$B,IF($B$54="NEM","*",$B$54),Generation!$C:$C,$H61)</f>
        <v>809.51772737211002</v>
      </c>
      <c r="AI61" s="5">
        <f>SUMIFS(Generation!AD:AD,Generation!$A:$A,Summary_CDP,Generation!$B:$B,IF($B$54="NEM","*",$B$54),Generation!$C:$C,$H61)</f>
        <v>11432.423549083065</v>
      </c>
      <c r="AJ61" s="5">
        <f>SUMIFS(Generation!AE:AE,Generation!$A:$A,Summary_CDP,Generation!$B:$B,IF($B$54="NEM","*",$B$54),Generation!$C:$C,$H61)</f>
        <v>0.87726183652000211</v>
      </c>
    </row>
    <row r="62" spans="1:36" ht="15" customHeight="1">
      <c r="H62" s="9" t="s">
        <v>135</v>
      </c>
      <c r="I62" s="5">
        <f>SUMIFS(Generation!D:D,Generation!$A:$A,Summary_CDP,Generation!$B:$B,IF($B$54="NEM","*",$B$54),Generation!$C:$C,$H62)</f>
        <v>0</v>
      </c>
      <c r="J62" s="5">
        <f>SUMIFS(Generation!E:E,Generation!$A:$A,Summary_CDP,Generation!$B:$B,IF($B$54="NEM","*",$B$54),Generation!$C:$C,$H62)</f>
        <v>0</v>
      </c>
      <c r="K62" s="5">
        <f>SUMIFS(Generation!F:F,Generation!$A:$A,Summary_CDP,Generation!$B:$B,IF($B$54="NEM","*",$B$54),Generation!$C:$C,$H62)</f>
        <v>0</v>
      </c>
      <c r="L62" s="5">
        <f>SUMIFS(Generation!G:G,Generation!$A:$A,Summary_CDP,Generation!$B:$B,IF($B$54="NEM","*",$B$54),Generation!$C:$C,$H62)</f>
        <v>0</v>
      </c>
      <c r="M62" s="5">
        <f>SUMIFS(Generation!H:H,Generation!$A:$A,Summary_CDP,Generation!$B:$B,IF($B$54="NEM","*",$B$54),Generation!$C:$C,$H62)</f>
        <v>0</v>
      </c>
      <c r="N62" s="5">
        <f>SUMIFS(Generation!I:I,Generation!$A:$A,Summary_CDP,Generation!$B:$B,IF($B$54="NEM","*",$B$54),Generation!$C:$C,$H62)</f>
        <v>0</v>
      </c>
      <c r="O62" s="5">
        <f>SUMIFS(Generation!J:J,Generation!$A:$A,Summary_CDP,Generation!$B:$B,IF($B$54="NEM","*",$B$54),Generation!$C:$C,$H62)</f>
        <v>0</v>
      </c>
      <c r="P62" s="5">
        <f>SUMIFS(Generation!K:K,Generation!$A:$A,Summary_CDP,Generation!$B:$B,IF($B$54="NEM","*",$B$54),Generation!$C:$C,$H62)</f>
        <v>8.2365250000000033E-6</v>
      </c>
      <c r="Q62" s="5">
        <f>SUMIFS(Generation!L:L,Generation!$A:$A,Summary_CDP,Generation!$B:$B,IF($B$54="NEM","*",$B$54),Generation!$C:$C,$H62)</f>
        <v>1.5503699999999985E-6</v>
      </c>
      <c r="R62" s="5">
        <f>SUMIFS(Generation!M:M,Generation!$A:$A,Summary_CDP,Generation!$B:$B,IF($B$54="NEM","*",$B$54),Generation!$C:$C,$H62)</f>
        <v>6.2681449999999999E-6</v>
      </c>
      <c r="S62" s="5">
        <f>SUMIFS(Generation!N:N,Generation!$A:$A,Summary_CDP,Generation!$B:$B,IF($B$54="NEM","*",$B$54),Generation!$C:$C,$H62)</f>
        <v>5.9251499999999972E-7</v>
      </c>
      <c r="T62" s="5">
        <f>SUMIFS(Generation!O:O,Generation!$A:$A,Summary_CDP,Generation!$B:$B,IF($B$54="NEM","*",$B$54),Generation!$C:$C,$H62)</f>
        <v>6.7355000000000042E-7</v>
      </c>
      <c r="U62" s="5">
        <f>SUMIFS(Generation!P:P,Generation!$A:$A,Summary_CDP,Generation!$B:$B,IF($B$54="NEM","*",$B$54),Generation!$C:$C,$H62)</f>
        <v>7.1791500000000003E-7</v>
      </c>
      <c r="V62" s="5">
        <f>SUMIFS(Generation!Q:Q,Generation!$A:$A,Summary_CDP,Generation!$B:$B,IF($B$54="NEM","*",$B$54),Generation!$C:$C,$H62)</f>
        <v>1.0254999999999998E-6</v>
      </c>
      <c r="W62" s="5">
        <f>SUMIFS(Generation!R:R,Generation!$A:$A,Summary_CDP,Generation!$B:$B,IF($B$54="NEM","*",$B$54),Generation!$C:$C,$H62)</f>
        <v>6.40522499999999E-6</v>
      </c>
      <c r="X62" s="5">
        <f>SUMIFS(Generation!S:S,Generation!$A:$A,Summary_CDP,Generation!$B:$B,IF($B$54="NEM","*",$B$54),Generation!$C:$C,$H62)</f>
        <v>1.9517640000000034E-5</v>
      </c>
      <c r="Y62" s="5">
        <f>SUMIFS(Generation!T:T,Generation!$A:$A,Summary_CDP,Generation!$B:$B,IF($B$54="NEM","*",$B$54),Generation!$C:$C,$H62)</f>
        <v>1.4634500000000004E-5</v>
      </c>
      <c r="Z62" s="5">
        <f>SUMIFS(Generation!U:U,Generation!$A:$A,Summary_CDP,Generation!$B:$B,IF($B$54="NEM","*",$B$54),Generation!$C:$C,$H62)</f>
        <v>1.2177850000000004E-5</v>
      </c>
      <c r="AA62" s="5">
        <f>SUMIFS(Generation!V:V,Generation!$A:$A,Summary_CDP,Generation!$B:$B,IF($B$54="NEM","*",$B$54),Generation!$C:$C,$H62)</f>
        <v>2.3131190000000013E-5</v>
      </c>
      <c r="AB62" s="5">
        <f>SUMIFS(Generation!W:W,Generation!$A:$A,Summary_CDP,Generation!$B:$B,IF($B$54="NEM","*",$B$54),Generation!$C:$C,$H62)</f>
        <v>2.4545069999999998E-5</v>
      </c>
      <c r="AC62" s="5">
        <f>SUMIFS(Generation!X:X,Generation!$A:$A,Summary_CDP,Generation!$B:$B,IF($B$54="NEM","*",$B$54),Generation!$C:$C,$H62)</f>
        <v>11.822854303000019</v>
      </c>
      <c r="AD62" s="5">
        <f>SUMIFS(Generation!Y:Y,Generation!$A:$A,Summary_CDP,Generation!$B:$B,IF($B$54="NEM","*",$B$54),Generation!$C:$C,$H62)</f>
        <v>11.79061053405</v>
      </c>
      <c r="AE62" s="5">
        <f>SUMIFS(Generation!Z:Z,Generation!$A:$A,Summary_CDP,Generation!$B:$B,IF($B$54="NEM","*",$B$54),Generation!$C:$C,$H62)</f>
        <v>252.19181223242995</v>
      </c>
      <c r="AF62" s="5">
        <f>SUMIFS(Generation!AA:AA,Generation!$A:$A,Summary_CDP,Generation!$B:$B,IF($B$54="NEM","*",$B$54),Generation!$C:$C,$H62)</f>
        <v>252.19175584143974</v>
      </c>
      <c r="AG62" s="5">
        <f>SUMIFS(Generation!AB:AB,Generation!$A:$A,Summary_CDP,Generation!$B:$B,IF($B$54="NEM","*",$B$54),Generation!$C:$C,$H62)</f>
        <v>252.88276478321998</v>
      </c>
      <c r="AH62" s="5">
        <f>SUMIFS(Generation!AC:AC,Generation!$A:$A,Summary_CDP,Generation!$B:$B,IF($B$54="NEM","*",$B$54),Generation!$C:$C,$H62)</f>
        <v>252.19177161564005</v>
      </c>
      <c r="AI62" s="5">
        <f>SUMIFS(Generation!AD:AD,Generation!$A:$A,Summary_CDP,Generation!$B:$B,IF($B$54="NEM","*",$B$54),Generation!$C:$C,$H62)</f>
        <v>871.97496284596991</v>
      </c>
      <c r="AJ62" s="5">
        <f>SUMIFS(Generation!AE:AE,Generation!$A:$A,Summary_CDP,Generation!$B:$B,IF($B$54="NEM","*",$B$54),Generation!$C:$C,$H62)</f>
        <v>871.9747535214949</v>
      </c>
    </row>
    <row r="63" spans="1:36" ht="15" customHeight="1">
      <c r="H63" s="9" t="s">
        <v>136</v>
      </c>
      <c r="I63" s="5">
        <f>SUMIFS(Generation!D:D,Generation!$A:$A,Summary_CDP,Generation!$B:$B,IF($B$54="NEM","*",$B$54),Generation!$C:$C,$H63)</f>
        <v>14518.444773488896</v>
      </c>
      <c r="J63" s="5">
        <f>SUMIFS(Generation!E:E,Generation!$A:$A,Summary_CDP,Generation!$B:$B,IF($B$54="NEM","*",$B$54),Generation!$C:$C,$H63)</f>
        <v>13510.041384124281</v>
      </c>
      <c r="K63" s="5">
        <f>SUMIFS(Generation!F:F,Generation!$A:$A,Summary_CDP,Generation!$B:$B,IF($B$54="NEM","*",$B$54),Generation!$C:$C,$H63)</f>
        <v>12299.026434926665</v>
      </c>
      <c r="L63" s="5">
        <f>SUMIFS(Generation!G:G,Generation!$A:$A,Summary_CDP,Generation!$B:$B,IF($B$54="NEM","*",$B$54),Generation!$C:$C,$H63)</f>
        <v>13959.37246812585</v>
      </c>
      <c r="M63" s="5">
        <f>SUMIFS(Generation!H:H,Generation!$A:$A,Summary_CDP,Generation!$B:$B,IF($B$54="NEM","*",$B$54),Generation!$C:$C,$H63)</f>
        <v>16776.238537158722</v>
      </c>
      <c r="N63" s="5">
        <f>SUMIFS(Generation!I:I,Generation!$A:$A,Summary_CDP,Generation!$B:$B,IF($B$54="NEM","*",$B$54),Generation!$C:$C,$H63)</f>
        <v>14092.781676310322</v>
      </c>
      <c r="O63" s="5">
        <f>SUMIFS(Generation!J:J,Generation!$A:$A,Summary_CDP,Generation!$B:$B,IF($B$54="NEM","*",$B$54),Generation!$C:$C,$H63)</f>
        <v>13651.816727901441</v>
      </c>
      <c r="P63" s="5">
        <f>SUMIFS(Generation!K:K,Generation!$A:$A,Summary_CDP,Generation!$B:$B,IF($B$54="NEM","*",$B$54),Generation!$C:$C,$H63)</f>
        <v>15075.016456003581</v>
      </c>
      <c r="Q63" s="5">
        <f>SUMIFS(Generation!L:L,Generation!$A:$A,Summary_CDP,Generation!$B:$B,IF($B$54="NEM","*",$B$54),Generation!$C:$C,$H63)</f>
        <v>10437.540748336498</v>
      </c>
      <c r="R63" s="5">
        <f>SUMIFS(Generation!M:M,Generation!$A:$A,Summary_CDP,Generation!$B:$B,IF($B$54="NEM","*",$B$54),Generation!$C:$C,$H63)</f>
        <v>14628.866304553343</v>
      </c>
      <c r="S63" s="5">
        <f>SUMIFS(Generation!N:N,Generation!$A:$A,Summary_CDP,Generation!$B:$B,IF($B$54="NEM","*",$B$54),Generation!$C:$C,$H63)</f>
        <v>13507.872289797258</v>
      </c>
      <c r="T63" s="5">
        <f>SUMIFS(Generation!O:O,Generation!$A:$A,Summary_CDP,Generation!$B:$B,IF($B$54="NEM","*",$B$54),Generation!$C:$C,$H63)</f>
        <v>12332.185945342222</v>
      </c>
      <c r="U63" s="5">
        <f>SUMIFS(Generation!P:P,Generation!$A:$A,Summary_CDP,Generation!$B:$B,IF($B$54="NEM","*",$B$54),Generation!$C:$C,$H63)</f>
        <v>13319.873062398576</v>
      </c>
      <c r="V63" s="5">
        <f>SUMIFS(Generation!Q:Q,Generation!$A:$A,Summary_CDP,Generation!$B:$B,IF($B$54="NEM","*",$B$54),Generation!$C:$C,$H63)</f>
        <v>11637.700476068372</v>
      </c>
      <c r="W63" s="5">
        <f>SUMIFS(Generation!R:R,Generation!$A:$A,Summary_CDP,Generation!$B:$B,IF($B$54="NEM","*",$B$54),Generation!$C:$C,$H63)</f>
        <v>12458.714605273653</v>
      </c>
      <c r="X63" s="5">
        <f>SUMIFS(Generation!S:S,Generation!$A:$A,Summary_CDP,Generation!$B:$B,IF($B$54="NEM","*",$B$54),Generation!$C:$C,$H63)</f>
        <v>14803.853598139529</v>
      </c>
      <c r="Y63" s="5">
        <f>SUMIFS(Generation!T:T,Generation!$A:$A,Summary_CDP,Generation!$B:$B,IF($B$54="NEM","*",$B$54),Generation!$C:$C,$H63)</f>
        <v>8740.3104649211491</v>
      </c>
      <c r="Z63" s="5">
        <f>SUMIFS(Generation!U:U,Generation!$A:$A,Summary_CDP,Generation!$B:$B,IF($B$54="NEM","*",$B$54),Generation!$C:$C,$H63)</f>
        <v>12444.769733023371</v>
      </c>
      <c r="AA63" s="5">
        <f>SUMIFS(Generation!V:V,Generation!$A:$A,Summary_CDP,Generation!$B:$B,IF($B$54="NEM","*",$B$54),Generation!$C:$C,$H63)</f>
        <v>12062.876248080938</v>
      </c>
      <c r="AB63" s="5">
        <f>SUMIFS(Generation!W:W,Generation!$A:$A,Summary_CDP,Generation!$B:$B,IF($B$54="NEM","*",$B$54),Generation!$C:$C,$H63)</f>
        <v>9706.8000795089501</v>
      </c>
      <c r="AC63" s="5">
        <f>SUMIFS(Generation!X:X,Generation!$A:$A,Summary_CDP,Generation!$B:$B,IF($B$54="NEM","*",$B$54),Generation!$C:$C,$H63)</f>
        <v>12401.347681142684</v>
      </c>
      <c r="AD63" s="5">
        <f>SUMIFS(Generation!Y:Y,Generation!$A:$A,Summary_CDP,Generation!$B:$B,IF($B$54="NEM","*",$B$54),Generation!$C:$C,$H63)</f>
        <v>12959.576417443808</v>
      </c>
      <c r="AE63" s="5">
        <f>SUMIFS(Generation!Z:Z,Generation!$A:$A,Summary_CDP,Generation!$B:$B,IF($B$54="NEM","*",$B$54),Generation!$C:$C,$H63)</f>
        <v>9490.8991333095109</v>
      </c>
      <c r="AF63" s="5">
        <f>SUMIFS(Generation!AA:AA,Generation!$A:$A,Summary_CDP,Generation!$B:$B,IF($B$54="NEM","*",$B$54),Generation!$C:$C,$H63)</f>
        <v>11143.228431888096</v>
      </c>
      <c r="AG63" s="5">
        <f>SUMIFS(Generation!AB:AB,Generation!$A:$A,Summary_CDP,Generation!$B:$B,IF($B$54="NEM","*",$B$54),Generation!$C:$C,$H63)</f>
        <v>10752.040827928042</v>
      </c>
      <c r="AH63" s="5">
        <f>SUMIFS(Generation!AC:AC,Generation!$A:$A,Summary_CDP,Generation!$B:$B,IF($B$54="NEM","*",$B$54),Generation!$C:$C,$H63)</f>
        <v>11613.054333129119</v>
      </c>
      <c r="AI63" s="5">
        <f>SUMIFS(Generation!AD:AD,Generation!$A:$A,Summary_CDP,Generation!$B:$B,IF($B$54="NEM","*",$B$54),Generation!$C:$C,$H63)</f>
        <v>10826.405060037818</v>
      </c>
      <c r="AJ63" s="5">
        <f>SUMIFS(Generation!AE:AE,Generation!$A:$A,Summary_CDP,Generation!$B:$B,IF($B$54="NEM","*",$B$54),Generation!$C:$C,$H63)</f>
        <v>6001.1653718579837</v>
      </c>
    </row>
    <row r="64" spans="1:36" ht="15" customHeight="1">
      <c r="H64" s="9" t="s">
        <v>137</v>
      </c>
      <c r="I64" s="5">
        <f>SUMIFS(Generation!D:D,Generation!$A:$A,Summary_CDP,Generation!$B:$B,IF($B$54="NEM","*",$B$54),Generation!$C:$C,$H64)</f>
        <v>1245.9503815454398</v>
      </c>
      <c r="J64" s="5">
        <f>SUMIFS(Generation!E:E,Generation!$A:$A,Summary_CDP,Generation!$B:$B,IF($B$54="NEM","*",$B$54),Generation!$C:$C,$H64)</f>
        <v>2387.698924904269</v>
      </c>
      <c r="K64" s="5">
        <f>SUMIFS(Generation!F:F,Generation!$A:$A,Summary_CDP,Generation!$B:$B,IF($B$54="NEM","*",$B$54),Generation!$C:$C,$H64)</f>
        <v>5586.9524922153851</v>
      </c>
      <c r="L64" s="5">
        <f>SUMIFS(Generation!G:G,Generation!$A:$A,Summary_CDP,Generation!$B:$B,IF($B$54="NEM","*",$B$54),Generation!$C:$C,$H64)</f>
        <v>9493.0775874397914</v>
      </c>
      <c r="M64" s="5">
        <f>SUMIFS(Generation!H:H,Generation!$A:$A,Summary_CDP,Generation!$B:$B,IF($B$54="NEM","*",$B$54),Generation!$C:$C,$H64)</f>
        <v>15402.142505916883</v>
      </c>
      <c r="N64" s="5">
        <f>SUMIFS(Generation!I:I,Generation!$A:$A,Summary_CDP,Generation!$B:$B,IF($B$54="NEM","*",$B$54),Generation!$C:$C,$H64)</f>
        <v>21846.98118928176</v>
      </c>
      <c r="O64" s="5">
        <f>SUMIFS(Generation!J:J,Generation!$A:$A,Summary_CDP,Generation!$B:$B,IF($B$54="NEM","*",$B$54),Generation!$C:$C,$H64)</f>
        <v>21454.296181249556</v>
      </c>
      <c r="P64" s="5">
        <f>SUMIFS(Generation!K:K,Generation!$A:$A,Summary_CDP,Generation!$B:$B,IF($B$54="NEM","*",$B$54),Generation!$C:$C,$H64)</f>
        <v>24653.180415889441</v>
      </c>
      <c r="Q64" s="5">
        <f>SUMIFS(Generation!L:L,Generation!$A:$A,Summary_CDP,Generation!$B:$B,IF($B$54="NEM","*",$B$54),Generation!$C:$C,$H64)</f>
        <v>23289.42789505667</v>
      </c>
      <c r="R64" s="5">
        <f>SUMIFS(Generation!M:M,Generation!$A:$A,Summary_CDP,Generation!$B:$B,IF($B$54="NEM","*",$B$54),Generation!$C:$C,$H64)</f>
        <v>22523.718609884345</v>
      </c>
      <c r="S64" s="5">
        <f>SUMIFS(Generation!N:N,Generation!$A:$A,Summary_CDP,Generation!$B:$B,IF($B$54="NEM","*",$B$54),Generation!$C:$C,$H64)</f>
        <v>22247.689534454603</v>
      </c>
      <c r="T64" s="5">
        <f>SUMIFS(Generation!O:O,Generation!$A:$A,Summary_CDP,Generation!$B:$B,IF($B$54="NEM","*",$B$54),Generation!$C:$C,$H64)</f>
        <v>23366.135027857566</v>
      </c>
      <c r="U64" s="5">
        <f>SUMIFS(Generation!P:P,Generation!$A:$A,Summary_CDP,Generation!$B:$B,IF($B$54="NEM","*",$B$54),Generation!$C:$C,$H64)</f>
        <v>23660.198441332635</v>
      </c>
      <c r="V64" s="5">
        <f>SUMIFS(Generation!Q:Q,Generation!$A:$A,Summary_CDP,Generation!$B:$B,IF($B$54="NEM","*",$B$54),Generation!$C:$C,$H64)</f>
        <v>23239.348881608897</v>
      </c>
      <c r="W64" s="5">
        <f>SUMIFS(Generation!R:R,Generation!$A:$A,Summary_CDP,Generation!$B:$B,IF($B$54="NEM","*",$B$54),Generation!$C:$C,$H64)</f>
        <v>28982.794142616876</v>
      </c>
      <c r="X64" s="5">
        <f>SUMIFS(Generation!S:S,Generation!$A:$A,Summary_CDP,Generation!$B:$B,IF($B$54="NEM","*",$B$54),Generation!$C:$C,$H64)</f>
        <v>27765.711641557205</v>
      </c>
      <c r="Y64" s="5">
        <f>SUMIFS(Generation!T:T,Generation!$A:$A,Summary_CDP,Generation!$B:$B,IF($B$54="NEM","*",$B$54),Generation!$C:$C,$H64)</f>
        <v>29668.153132007345</v>
      </c>
      <c r="Z64" s="5">
        <f>SUMIFS(Generation!U:U,Generation!$A:$A,Summary_CDP,Generation!$B:$B,IF($B$54="NEM","*",$B$54),Generation!$C:$C,$H64)</f>
        <v>30765.765332601266</v>
      </c>
      <c r="AA64" s="5">
        <f>SUMIFS(Generation!V:V,Generation!$A:$A,Summary_CDP,Generation!$B:$B,IF($B$54="NEM","*",$B$54),Generation!$C:$C,$H64)</f>
        <v>40663.092673177554</v>
      </c>
      <c r="AB64" s="5">
        <f>SUMIFS(Generation!W:W,Generation!$A:$A,Summary_CDP,Generation!$B:$B,IF($B$54="NEM","*",$B$54),Generation!$C:$C,$H64)</f>
        <v>38092.897853032053</v>
      </c>
      <c r="AC64" s="5">
        <f>SUMIFS(Generation!X:X,Generation!$A:$A,Summary_CDP,Generation!$B:$B,IF($B$54="NEM","*",$B$54),Generation!$C:$C,$H64)</f>
        <v>36376.949979512567</v>
      </c>
      <c r="AD64" s="5">
        <f>SUMIFS(Generation!Y:Y,Generation!$A:$A,Summary_CDP,Generation!$B:$B,IF($B$54="NEM","*",$B$54),Generation!$C:$C,$H64)</f>
        <v>37714.722921570326</v>
      </c>
      <c r="AE64" s="5">
        <f>SUMIFS(Generation!Z:Z,Generation!$A:$A,Summary_CDP,Generation!$B:$B,IF($B$54="NEM","*",$B$54),Generation!$C:$C,$H64)</f>
        <v>40582.114460914403</v>
      </c>
      <c r="AF64" s="5">
        <f>SUMIFS(Generation!AA:AA,Generation!$A:$A,Summary_CDP,Generation!$B:$B,IF($B$54="NEM","*",$B$54),Generation!$C:$C,$H64)</f>
        <v>39094.778526995353</v>
      </c>
      <c r="AG64" s="5">
        <f>SUMIFS(Generation!AB:AB,Generation!$A:$A,Summary_CDP,Generation!$B:$B,IF($B$54="NEM","*",$B$54),Generation!$C:$C,$H64)</f>
        <v>33713.054103690287</v>
      </c>
      <c r="AH64" s="5">
        <f>SUMIFS(Generation!AC:AC,Generation!$A:$A,Summary_CDP,Generation!$B:$B,IF($B$54="NEM","*",$B$54),Generation!$C:$C,$H64)</f>
        <v>39598.167055748934</v>
      </c>
      <c r="AI64" s="5">
        <f>SUMIFS(Generation!AD:AD,Generation!$A:$A,Summary_CDP,Generation!$B:$B,IF($B$54="NEM","*",$B$54),Generation!$C:$C,$H64)</f>
        <v>54934.868474924195</v>
      </c>
      <c r="AJ64" s="5">
        <f>SUMIFS(Generation!AE:AE,Generation!$A:$A,Summary_CDP,Generation!$B:$B,IF($B$54="NEM","*",$B$54),Generation!$C:$C,$H64)</f>
        <v>56863.263968533596</v>
      </c>
    </row>
    <row r="65" spans="8:40" ht="15" customHeight="1">
      <c r="H65" s="9" t="s">
        <v>138</v>
      </c>
      <c r="I65" s="5">
        <f>SUMIFS(Generation!D:D,Generation!$A:$A,Summary_CDP,Generation!$B:$B,IF($B$54="NEM","*",$B$54),Generation!$C:$C,$H65)</f>
        <v>258.76721219773992</v>
      </c>
      <c r="J65" s="5">
        <f>SUMIFS(Generation!E:E,Generation!$A:$A,Summary_CDP,Generation!$B:$B,IF($B$54="NEM","*",$B$54),Generation!$C:$C,$H65)</f>
        <v>855.98000674293985</v>
      </c>
      <c r="K65" s="5">
        <f>SUMIFS(Generation!F:F,Generation!$A:$A,Summary_CDP,Generation!$B:$B,IF($B$54="NEM","*",$B$54),Generation!$C:$C,$H65)</f>
        <v>1385.25106377931</v>
      </c>
      <c r="L65" s="5">
        <f>SUMIFS(Generation!G:G,Generation!$A:$A,Summary_CDP,Generation!$B:$B,IF($B$54="NEM","*",$B$54),Generation!$C:$C,$H65)</f>
        <v>1923.9919421276149</v>
      </c>
      <c r="M65" s="5">
        <f>SUMIFS(Generation!H:H,Generation!$A:$A,Summary_CDP,Generation!$B:$B,IF($B$54="NEM","*",$B$54),Generation!$C:$C,$H65)</f>
        <v>2973.7812277925605</v>
      </c>
      <c r="N65" s="5">
        <f>SUMIFS(Generation!I:I,Generation!$A:$A,Summary_CDP,Generation!$B:$B,IF($B$54="NEM","*",$B$54),Generation!$C:$C,$H65)</f>
        <v>3504.2508531638405</v>
      </c>
      <c r="O65" s="5">
        <f>SUMIFS(Generation!J:J,Generation!$A:$A,Summary_CDP,Generation!$B:$B,IF($B$54="NEM","*",$B$54),Generation!$C:$C,$H65)</f>
        <v>4453.0755162674495</v>
      </c>
      <c r="P65" s="5">
        <f>SUMIFS(Generation!K:K,Generation!$A:$A,Summary_CDP,Generation!$B:$B,IF($B$54="NEM","*",$B$54),Generation!$C:$C,$H65)</f>
        <v>5835.7605665760038</v>
      </c>
      <c r="Q65" s="5">
        <f>SUMIFS(Generation!L:L,Generation!$A:$A,Summary_CDP,Generation!$B:$B,IF($B$54="NEM","*",$B$54),Generation!$C:$C,$H65)</f>
        <v>7318.8082491528412</v>
      </c>
      <c r="R65" s="5">
        <f>SUMIFS(Generation!M:M,Generation!$A:$A,Summary_CDP,Generation!$B:$B,IF($B$54="NEM","*",$B$54),Generation!$C:$C,$H65)</f>
        <v>7413.6393532597949</v>
      </c>
      <c r="S65" s="5">
        <f>SUMIFS(Generation!N:N,Generation!$A:$A,Summary_CDP,Generation!$B:$B,IF($B$54="NEM","*",$B$54),Generation!$C:$C,$H65)</f>
        <v>9423.8410669458226</v>
      </c>
      <c r="T65" s="5">
        <f>SUMIFS(Generation!O:O,Generation!$A:$A,Summary_CDP,Generation!$B:$B,IF($B$54="NEM","*",$B$54),Generation!$C:$C,$H65)</f>
        <v>12607.249422919565</v>
      </c>
      <c r="U65" s="5">
        <f>SUMIFS(Generation!P:P,Generation!$A:$A,Summary_CDP,Generation!$B:$B,IF($B$54="NEM","*",$B$54),Generation!$C:$C,$H65)</f>
        <v>15306.344886461293</v>
      </c>
      <c r="V65" s="5">
        <f>SUMIFS(Generation!Q:Q,Generation!$A:$A,Summary_CDP,Generation!$B:$B,IF($B$54="NEM","*",$B$54),Generation!$C:$C,$H65)</f>
        <v>17199.418256615507</v>
      </c>
      <c r="W65" s="5">
        <f>SUMIFS(Generation!R:R,Generation!$A:$A,Summary_CDP,Generation!$B:$B,IF($B$54="NEM","*",$B$54),Generation!$C:$C,$H65)</f>
        <v>21704.178849285097</v>
      </c>
      <c r="X65" s="5">
        <f>SUMIFS(Generation!S:S,Generation!$A:$A,Summary_CDP,Generation!$B:$B,IF($B$54="NEM","*",$B$54),Generation!$C:$C,$H65)</f>
        <v>24001.8546409384</v>
      </c>
      <c r="Y65" s="5">
        <f>SUMIFS(Generation!T:T,Generation!$A:$A,Summary_CDP,Generation!$B:$B,IF($B$54="NEM","*",$B$54),Generation!$C:$C,$H65)</f>
        <v>25375.763234757043</v>
      </c>
      <c r="Z65" s="5">
        <f>SUMIFS(Generation!U:U,Generation!$A:$A,Summary_CDP,Generation!$B:$B,IF($B$54="NEM","*",$B$54),Generation!$C:$C,$H65)</f>
        <v>29246.214600126223</v>
      </c>
      <c r="AA65" s="5">
        <f>SUMIFS(Generation!V:V,Generation!$A:$A,Summary_CDP,Generation!$B:$B,IF($B$54="NEM","*",$B$54),Generation!$C:$C,$H65)</f>
        <v>31614.749461513027</v>
      </c>
      <c r="AB65" s="5">
        <f>SUMIFS(Generation!W:W,Generation!$A:$A,Summary_CDP,Generation!$B:$B,IF($B$54="NEM","*",$B$54),Generation!$C:$C,$H65)</f>
        <v>33577.025823334261</v>
      </c>
      <c r="AC65" s="5">
        <f>SUMIFS(Generation!X:X,Generation!$A:$A,Summary_CDP,Generation!$B:$B,IF($B$54="NEM","*",$B$54),Generation!$C:$C,$H65)</f>
        <v>34637.766180250735</v>
      </c>
      <c r="AD65" s="5">
        <f>SUMIFS(Generation!Y:Y,Generation!$A:$A,Summary_CDP,Generation!$B:$B,IF($B$54="NEM","*",$B$54),Generation!$C:$C,$H65)</f>
        <v>39420.565039371111</v>
      </c>
      <c r="AE65" s="5">
        <f>SUMIFS(Generation!Z:Z,Generation!$A:$A,Summary_CDP,Generation!$B:$B,IF($B$54="NEM","*",$B$54),Generation!$C:$C,$H65)</f>
        <v>49785.905177054294</v>
      </c>
      <c r="AF65" s="5">
        <f>SUMIFS(Generation!AA:AA,Generation!$A:$A,Summary_CDP,Generation!$B:$B,IF($B$54="NEM","*",$B$54),Generation!$C:$C,$H65)</f>
        <v>49458.413920068459</v>
      </c>
      <c r="AG65" s="5">
        <f>SUMIFS(Generation!AB:AB,Generation!$A:$A,Summary_CDP,Generation!$B:$B,IF($B$54="NEM","*",$B$54),Generation!$C:$C,$H65)</f>
        <v>47187.740156783082</v>
      </c>
      <c r="AH65" s="5">
        <f>SUMIFS(Generation!AC:AC,Generation!$A:$A,Summary_CDP,Generation!$B:$B,IF($B$54="NEM","*",$B$54),Generation!$C:$C,$H65)</f>
        <v>50174.047432381361</v>
      </c>
      <c r="AI65" s="5">
        <f>SUMIFS(Generation!AD:AD,Generation!$A:$A,Summary_CDP,Generation!$B:$B,IF($B$54="NEM","*",$B$54),Generation!$C:$C,$H65)</f>
        <v>57410.994511325996</v>
      </c>
      <c r="AJ65" s="5">
        <f>SUMIFS(Generation!AE:AE,Generation!$A:$A,Summary_CDP,Generation!$B:$B,IF($B$54="NEM","*",$B$54),Generation!$C:$C,$H65)</f>
        <v>66355.430092769166</v>
      </c>
    </row>
    <row r="66" spans="8:40" ht="15" customHeight="1">
      <c r="H66" s="9" t="s">
        <v>139</v>
      </c>
      <c r="I66" s="5">
        <f>SUMIFS(Generation!D:D,Generation!$A:$A,Summary_CDP,Generation!$B:$B,IF($B$54="NEM","*",$B$54),Generation!$C:$C,$H66)</f>
        <v>414.76653527966789</v>
      </c>
      <c r="J66" s="5">
        <f>SUMIFS(Generation!E:E,Generation!$A:$A,Summary_CDP,Generation!$B:$B,IF($B$54="NEM","*",$B$54),Generation!$C:$C,$H66)</f>
        <v>721.89838252725315</v>
      </c>
      <c r="K66" s="5">
        <f>SUMIFS(Generation!F:F,Generation!$A:$A,Summary_CDP,Generation!$B:$B,IF($B$54="NEM","*",$B$54),Generation!$C:$C,$H66)</f>
        <v>1016.2529469719932</v>
      </c>
      <c r="L66" s="5">
        <f>SUMIFS(Generation!G:G,Generation!$A:$A,Summary_CDP,Generation!$B:$B,IF($B$54="NEM","*",$B$54),Generation!$C:$C,$H66)</f>
        <v>1278.2456614568314</v>
      </c>
      <c r="M66" s="5">
        <f>SUMIFS(Generation!H:H,Generation!$A:$A,Summary_CDP,Generation!$B:$B,IF($B$54="NEM","*",$B$54),Generation!$C:$C,$H66)</f>
        <v>1495.9909569890253</v>
      </c>
      <c r="N66" s="5">
        <f>SUMIFS(Generation!I:I,Generation!$A:$A,Summary_CDP,Generation!$B:$B,IF($B$54="NEM","*",$B$54),Generation!$C:$C,$H66)</f>
        <v>1678.0141937868987</v>
      </c>
      <c r="O66" s="5">
        <f>SUMIFS(Generation!J:J,Generation!$A:$A,Summary_CDP,Generation!$B:$B,IF($B$54="NEM","*",$B$54),Generation!$C:$C,$H66)</f>
        <v>1908.8211204573793</v>
      </c>
      <c r="P66" s="5">
        <f>SUMIFS(Generation!K:K,Generation!$A:$A,Summary_CDP,Generation!$B:$B,IF($B$54="NEM","*",$B$54),Generation!$C:$C,$H66)</f>
        <v>2276.8832053017495</v>
      </c>
      <c r="Q66" s="5">
        <f>SUMIFS(Generation!L:L,Generation!$A:$A,Summary_CDP,Generation!$B:$B,IF($B$54="NEM","*",$B$54),Generation!$C:$C,$H66)</f>
        <v>2622.6310805276526</v>
      </c>
      <c r="R66" s="5">
        <f>SUMIFS(Generation!M:M,Generation!$A:$A,Summary_CDP,Generation!$B:$B,IF($B$54="NEM","*",$B$54),Generation!$C:$C,$H66)</f>
        <v>2955.3469015331511</v>
      </c>
      <c r="S66" s="5">
        <f>SUMIFS(Generation!N:N,Generation!$A:$A,Summary_CDP,Generation!$B:$B,IF($B$54="NEM","*",$B$54),Generation!$C:$C,$H66)</f>
        <v>3366.5609361662018</v>
      </c>
      <c r="T66" s="5">
        <f>SUMIFS(Generation!O:O,Generation!$A:$A,Summary_CDP,Generation!$B:$B,IF($B$54="NEM","*",$B$54),Generation!$C:$C,$H66)</f>
        <v>3799.6629277352749</v>
      </c>
      <c r="U66" s="5">
        <f>SUMIFS(Generation!P:P,Generation!$A:$A,Summary_CDP,Generation!$B:$B,IF($B$54="NEM","*",$B$54),Generation!$C:$C,$H66)</f>
        <v>4251.2771506460995</v>
      </c>
      <c r="V66" s="5">
        <f>SUMIFS(Generation!Q:Q,Generation!$A:$A,Summary_CDP,Generation!$B:$B,IF($B$54="NEM","*",$B$54),Generation!$C:$C,$H66)</f>
        <v>4614.954817434319</v>
      </c>
      <c r="W66" s="5">
        <f>SUMIFS(Generation!R:R,Generation!$A:$A,Summary_CDP,Generation!$B:$B,IF($B$54="NEM","*",$B$54),Generation!$C:$C,$H66)</f>
        <v>4970.3284929060528</v>
      </c>
      <c r="X66" s="5">
        <f>SUMIFS(Generation!S:S,Generation!$A:$A,Summary_CDP,Generation!$B:$B,IF($B$54="NEM","*",$B$54),Generation!$C:$C,$H66)</f>
        <v>5228.564534125815</v>
      </c>
      <c r="Y66" s="5">
        <f>SUMIFS(Generation!T:T,Generation!$A:$A,Summary_CDP,Generation!$B:$B,IF($B$54="NEM","*",$B$54),Generation!$C:$C,$H66)</f>
        <v>5432.831405662947</v>
      </c>
      <c r="Z66" s="5">
        <f>SUMIFS(Generation!U:U,Generation!$A:$A,Summary_CDP,Generation!$B:$B,IF($B$54="NEM","*",$B$54),Generation!$C:$C,$H66)</f>
        <v>5487.5817898015475</v>
      </c>
      <c r="AA66" s="5">
        <f>SUMIFS(Generation!V:V,Generation!$A:$A,Summary_CDP,Generation!$B:$B,IF($B$54="NEM","*",$B$54),Generation!$C:$C,$H66)</f>
        <v>5546.6898230938214</v>
      </c>
      <c r="AB66" s="5">
        <f>SUMIFS(Generation!W:W,Generation!$A:$A,Summary_CDP,Generation!$B:$B,IF($B$54="NEM","*",$B$54),Generation!$C:$C,$H66)</f>
        <v>5530.8055460712894</v>
      </c>
      <c r="AC66" s="5">
        <f>SUMIFS(Generation!X:X,Generation!$A:$A,Summary_CDP,Generation!$B:$B,IF($B$54="NEM","*",$B$54),Generation!$C:$C,$H66)</f>
        <v>5522.6438644526288</v>
      </c>
      <c r="AD66" s="5">
        <f>SUMIFS(Generation!Y:Y,Generation!$A:$A,Summary_CDP,Generation!$B:$B,IF($B$54="NEM","*",$B$54),Generation!$C:$C,$H66)</f>
        <v>5479.8501097216222</v>
      </c>
      <c r="AE66" s="5">
        <f>SUMIFS(Generation!Z:Z,Generation!$A:$A,Summary_CDP,Generation!$B:$B,IF($B$54="NEM","*",$B$54),Generation!$C:$C,$H66)</f>
        <v>5437.250821470655</v>
      </c>
      <c r="AF66" s="5">
        <f>SUMIFS(Generation!AA:AA,Generation!$A:$A,Summary_CDP,Generation!$B:$B,IF($B$54="NEM","*",$B$54),Generation!$C:$C,$H66)</f>
        <v>5423.0955556743438</v>
      </c>
      <c r="AG66" s="5">
        <f>SUMIFS(Generation!AB:AB,Generation!$A:$A,Summary_CDP,Generation!$B:$B,IF($B$54="NEM","*",$B$54),Generation!$C:$C,$H66)</f>
        <v>5380.6321261382809</v>
      </c>
      <c r="AH66" s="5">
        <f>SUMIFS(Generation!AC:AC,Generation!$A:$A,Summary_CDP,Generation!$B:$B,IF($B$54="NEM","*",$B$54),Generation!$C:$C,$H66)</f>
        <v>5319.5913707428617</v>
      </c>
      <c r="AI66" s="5">
        <f>SUMIFS(Generation!AD:AD,Generation!$A:$A,Summary_CDP,Generation!$B:$B,IF($B$54="NEM","*",$B$54),Generation!$C:$C,$H66)</f>
        <v>5249.4186061500686</v>
      </c>
      <c r="AJ66" s="5">
        <f>SUMIFS(Generation!AE:AE,Generation!$A:$A,Summary_CDP,Generation!$B:$B,IF($B$54="NEM","*",$B$54),Generation!$C:$C,$H66)</f>
        <v>5306.391065975301</v>
      </c>
    </row>
    <row r="67" spans="8:40" ht="15" customHeight="1">
      <c r="H67" s="9" t="s">
        <v>140</v>
      </c>
      <c r="I67" s="5">
        <f>SUMIFS(Generation!D:D,Generation!$A:$A,Summary_CDP,Generation!$B:$B,IF($B$54="NEM","*",$B$54),Generation!$C:$C,$H67)</f>
        <v>0</v>
      </c>
      <c r="J67" s="5">
        <f>SUMIFS(Generation!E:E,Generation!$A:$A,Summary_CDP,Generation!$B:$B,IF($B$54="NEM","*",$B$54),Generation!$C:$C,$H67)</f>
        <v>0</v>
      </c>
      <c r="K67" s="5">
        <f>SUMIFS(Generation!F:F,Generation!$A:$A,Summary_CDP,Generation!$B:$B,IF($B$54="NEM","*",$B$54),Generation!$C:$C,$H67)</f>
        <v>0</v>
      </c>
      <c r="L67" s="5">
        <f>SUMIFS(Generation!G:G,Generation!$A:$A,Summary_CDP,Generation!$B:$B,IF($B$54="NEM","*",$B$54),Generation!$C:$C,$H67)</f>
        <v>0</v>
      </c>
      <c r="M67" s="5">
        <f>SUMIFS(Generation!H:H,Generation!$A:$A,Summary_CDP,Generation!$B:$B,IF($B$54="NEM","*",$B$54),Generation!$C:$C,$H67)</f>
        <v>0</v>
      </c>
      <c r="N67" s="5">
        <f>SUMIFS(Generation!I:I,Generation!$A:$A,Summary_CDP,Generation!$B:$B,IF($B$54="NEM","*",$B$54),Generation!$C:$C,$H67)</f>
        <v>0</v>
      </c>
      <c r="O67" s="5">
        <f>SUMIFS(Generation!J:J,Generation!$A:$A,Summary_CDP,Generation!$B:$B,IF($B$54="NEM","*",$B$54),Generation!$C:$C,$H67)</f>
        <v>0</v>
      </c>
      <c r="P67" s="5">
        <f>SUMIFS(Generation!K:K,Generation!$A:$A,Summary_CDP,Generation!$B:$B,IF($B$54="NEM","*",$B$54),Generation!$C:$C,$H67)</f>
        <v>0</v>
      </c>
      <c r="Q67" s="5">
        <f>SUMIFS(Generation!L:L,Generation!$A:$A,Summary_CDP,Generation!$B:$B,IF($B$54="NEM","*",$B$54),Generation!$C:$C,$H67)</f>
        <v>0</v>
      </c>
      <c r="R67" s="5">
        <f>SUMIFS(Generation!M:M,Generation!$A:$A,Summary_CDP,Generation!$B:$B,IF($B$54="NEM","*",$B$54),Generation!$C:$C,$H67)</f>
        <v>0</v>
      </c>
      <c r="S67" s="5">
        <f>SUMIFS(Generation!N:N,Generation!$A:$A,Summary_CDP,Generation!$B:$B,IF($B$54="NEM","*",$B$54),Generation!$C:$C,$H67)</f>
        <v>0</v>
      </c>
      <c r="T67" s="5">
        <f>SUMIFS(Generation!O:O,Generation!$A:$A,Summary_CDP,Generation!$B:$B,IF($B$54="NEM","*",$B$54),Generation!$C:$C,$H67)</f>
        <v>0</v>
      </c>
      <c r="U67" s="5">
        <f>SUMIFS(Generation!P:P,Generation!$A:$A,Summary_CDP,Generation!$B:$B,IF($B$54="NEM","*",$B$54),Generation!$C:$C,$H67)</f>
        <v>0</v>
      </c>
      <c r="V67" s="5">
        <f>SUMIFS(Generation!Q:Q,Generation!$A:$A,Summary_CDP,Generation!$B:$B,IF($B$54="NEM","*",$B$54),Generation!$C:$C,$H67)</f>
        <v>0</v>
      </c>
      <c r="W67" s="5">
        <f>SUMIFS(Generation!R:R,Generation!$A:$A,Summary_CDP,Generation!$B:$B,IF($B$54="NEM","*",$B$54),Generation!$C:$C,$H67)</f>
        <v>0</v>
      </c>
      <c r="X67" s="5">
        <f>SUMIFS(Generation!S:S,Generation!$A:$A,Summary_CDP,Generation!$B:$B,IF($B$54="NEM","*",$B$54),Generation!$C:$C,$H67)</f>
        <v>0</v>
      </c>
      <c r="Y67" s="5">
        <f>SUMIFS(Generation!T:T,Generation!$A:$A,Summary_CDP,Generation!$B:$B,IF($B$54="NEM","*",$B$54),Generation!$C:$C,$H67)</f>
        <v>0</v>
      </c>
      <c r="Z67" s="5">
        <f>SUMIFS(Generation!U:U,Generation!$A:$A,Summary_CDP,Generation!$B:$B,IF($B$54="NEM","*",$B$54),Generation!$C:$C,$H67)</f>
        <v>0</v>
      </c>
      <c r="AA67" s="5">
        <f>SUMIFS(Generation!V:V,Generation!$A:$A,Summary_CDP,Generation!$B:$B,IF($B$54="NEM","*",$B$54),Generation!$C:$C,$H67)</f>
        <v>0</v>
      </c>
      <c r="AB67" s="5">
        <f>SUMIFS(Generation!W:W,Generation!$A:$A,Summary_CDP,Generation!$B:$B,IF($B$54="NEM","*",$B$54),Generation!$C:$C,$H67)</f>
        <v>0</v>
      </c>
      <c r="AC67" s="5">
        <f>SUMIFS(Generation!X:X,Generation!$A:$A,Summary_CDP,Generation!$B:$B,IF($B$54="NEM","*",$B$54),Generation!$C:$C,$H67)</f>
        <v>0</v>
      </c>
      <c r="AD67" s="5">
        <f>SUMIFS(Generation!Y:Y,Generation!$A:$A,Summary_CDP,Generation!$B:$B,IF($B$54="NEM","*",$B$54),Generation!$C:$C,$H67)</f>
        <v>0</v>
      </c>
      <c r="AE67" s="5">
        <f>SUMIFS(Generation!Z:Z,Generation!$A:$A,Summary_CDP,Generation!$B:$B,IF($B$54="NEM","*",$B$54),Generation!$C:$C,$H67)</f>
        <v>0</v>
      </c>
      <c r="AF67" s="5">
        <f>SUMIFS(Generation!AA:AA,Generation!$A:$A,Summary_CDP,Generation!$B:$B,IF($B$54="NEM","*",$B$54),Generation!$C:$C,$H67)</f>
        <v>0</v>
      </c>
      <c r="AG67" s="5">
        <f>SUMIFS(Generation!AB:AB,Generation!$A:$A,Summary_CDP,Generation!$B:$B,IF($B$54="NEM","*",$B$54),Generation!$C:$C,$H67)</f>
        <v>0</v>
      </c>
      <c r="AH67" s="5">
        <f>SUMIFS(Generation!AC:AC,Generation!$A:$A,Summary_CDP,Generation!$B:$B,IF($B$54="NEM","*",$B$54),Generation!$C:$C,$H67)</f>
        <v>0</v>
      </c>
      <c r="AI67" s="5">
        <f>SUMIFS(Generation!AD:AD,Generation!$A:$A,Summary_CDP,Generation!$B:$B,IF($B$54="NEM","*",$B$54),Generation!$C:$C,$H67)</f>
        <v>0</v>
      </c>
      <c r="AJ67" s="5">
        <f>SUMIFS(Generation!AE:AE,Generation!$A:$A,Summary_CDP,Generation!$B:$B,IF($B$54="NEM","*",$B$54),Generation!$C:$C,$H67)</f>
        <v>0</v>
      </c>
    </row>
    <row r="68" spans="8:40" ht="15" customHeight="1">
      <c r="H68" s="9" t="s">
        <v>141</v>
      </c>
      <c r="I68" s="5">
        <f>SUMIFS(Generation!D:D,Generation!$A:$A,Summary_CDP,Generation!$B:$B,IF($B$54="NEM","*",$B$54),Generation!$C:$C,$H68)</f>
        <v>0</v>
      </c>
      <c r="J68" s="5">
        <f>SUMIFS(Generation!E:E,Generation!$A:$A,Summary_CDP,Generation!$B:$B,IF($B$54="NEM","*",$B$54),Generation!$C:$C,$H68)</f>
        <v>0</v>
      </c>
      <c r="K68" s="5">
        <f>SUMIFS(Generation!F:F,Generation!$A:$A,Summary_CDP,Generation!$B:$B,IF($B$54="NEM","*",$B$54),Generation!$C:$C,$H68)</f>
        <v>0</v>
      </c>
      <c r="L68" s="5">
        <f>SUMIFS(Generation!G:G,Generation!$A:$A,Summary_CDP,Generation!$B:$B,IF($B$54="NEM","*",$B$54),Generation!$C:$C,$H68)</f>
        <v>0</v>
      </c>
      <c r="M68" s="5">
        <f>SUMIFS(Generation!H:H,Generation!$A:$A,Summary_CDP,Generation!$B:$B,IF($B$54="NEM","*",$B$54),Generation!$C:$C,$H68)</f>
        <v>0</v>
      </c>
      <c r="N68" s="5">
        <f>SUMIFS(Generation!I:I,Generation!$A:$A,Summary_CDP,Generation!$B:$B,IF($B$54="NEM","*",$B$54),Generation!$C:$C,$H68)</f>
        <v>0</v>
      </c>
      <c r="O68" s="5">
        <f>SUMIFS(Generation!J:J,Generation!$A:$A,Summary_CDP,Generation!$B:$B,IF($B$54="NEM","*",$B$54),Generation!$C:$C,$H68)</f>
        <v>0</v>
      </c>
      <c r="P68" s="5">
        <f>SUMIFS(Generation!K:K,Generation!$A:$A,Summary_CDP,Generation!$B:$B,IF($B$54="NEM","*",$B$54),Generation!$C:$C,$H68)</f>
        <v>0</v>
      </c>
      <c r="Q68" s="5">
        <f>SUMIFS(Generation!L:L,Generation!$A:$A,Summary_CDP,Generation!$B:$B,IF($B$54="NEM","*",$B$54),Generation!$C:$C,$H68)</f>
        <v>0</v>
      </c>
      <c r="R68" s="5">
        <f>SUMIFS(Generation!M:M,Generation!$A:$A,Summary_CDP,Generation!$B:$B,IF($B$54="NEM","*",$B$54),Generation!$C:$C,$H68)</f>
        <v>0</v>
      </c>
      <c r="S68" s="5">
        <f>SUMIFS(Generation!N:N,Generation!$A:$A,Summary_CDP,Generation!$B:$B,IF($B$54="NEM","*",$B$54),Generation!$C:$C,$H68)</f>
        <v>0</v>
      </c>
      <c r="T68" s="5">
        <f>SUMIFS(Generation!O:O,Generation!$A:$A,Summary_CDP,Generation!$B:$B,IF($B$54="NEM","*",$B$54),Generation!$C:$C,$H68)</f>
        <v>0</v>
      </c>
      <c r="U68" s="5">
        <f>SUMIFS(Generation!P:P,Generation!$A:$A,Summary_CDP,Generation!$B:$B,IF($B$54="NEM","*",$B$54),Generation!$C:$C,$H68)</f>
        <v>0</v>
      </c>
      <c r="V68" s="5">
        <f>SUMIFS(Generation!Q:Q,Generation!$A:$A,Summary_CDP,Generation!$B:$B,IF($B$54="NEM","*",$B$54),Generation!$C:$C,$H68)</f>
        <v>0</v>
      </c>
      <c r="W68" s="5">
        <f>SUMIFS(Generation!R:R,Generation!$A:$A,Summary_CDP,Generation!$B:$B,IF($B$54="NEM","*",$B$54),Generation!$C:$C,$H68)</f>
        <v>0</v>
      </c>
      <c r="X68" s="5">
        <f>SUMIFS(Generation!S:S,Generation!$A:$A,Summary_CDP,Generation!$B:$B,IF($B$54="NEM","*",$B$54),Generation!$C:$C,$H68)</f>
        <v>0</v>
      </c>
      <c r="Y68" s="5">
        <f>SUMIFS(Generation!T:T,Generation!$A:$A,Summary_CDP,Generation!$B:$B,IF($B$54="NEM","*",$B$54),Generation!$C:$C,$H68)</f>
        <v>0</v>
      </c>
      <c r="Z68" s="5">
        <f>SUMIFS(Generation!U:U,Generation!$A:$A,Summary_CDP,Generation!$B:$B,IF($B$54="NEM","*",$B$54),Generation!$C:$C,$H68)</f>
        <v>0</v>
      </c>
      <c r="AA68" s="5">
        <f>SUMIFS(Generation!V:V,Generation!$A:$A,Summary_CDP,Generation!$B:$B,IF($B$54="NEM","*",$B$54),Generation!$C:$C,$H68)</f>
        <v>0</v>
      </c>
      <c r="AB68" s="5">
        <f>SUMIFS(Generation!W:W,Generation!$A:$A,Summary_CDP,Generation!$B:$B,IF($B$54="NEM","*",$B$54),Generation!$C:$C,$H68)</f>
        <v>0</v>
      </c>
      <c r="AC68" s="5">
        <f>SUMIFS(Generation!X:X,Generation!$A:$A,Summary_CDP,Generation!$B:$B,IF($B$54="NEM","*",$B$54),Generation!$C:$C,$H68)</f>
        <v>0</v>
      </c>
      <c r="AD68" s="5">
        <f>SUMIFS(Generation!Y:Y,Generation!$A:$A,Summary_CDP,Generation!$B:$B,IF($B$54="NEM","*",$B$54),Generation!$C:$C,$H68)</f>
        <v>0</v>
      </c>
      <c r="AE68" s="5">
        <f>SUMIFS(Generation!Z:Z,Generation!$A:$A,Summary_CDP,Generation!$B:$B,IF($B$54="NEM","*",$B$54),Generation!$C:$C,$H68)</f>
        <v>0</v>
      </c>
      <c r="AF68" s="5">
        <f>SUMIFS(Generation!AA:AA,Generation!$A:$A,Summary_CDP,Generation!$B:$B,IF($B$54="NEM","*",$B$54),Generation!$C:$C,$H68)</f>
        <v>0</v>
      </c>
      <c r="AG68" s="5">
        <f>SUMIFS(Generation!AB:AB,Generation!$A:$A,Summary_CDP,Generation!$B:$B,IF($B$54="NEM","*",$B$54),Generation!$C:$C,$H68)</f>
        <v>0</v>
      </c>
      <c r="AH68" s="5">
        <f>SUMIFS(Generation!AC:AC,Generation!$A:$A,Summary_CDP,Generation!$B:$B,IF($B$54="NEM","*",$B$54),Generation!$C:$C,$H68)</f>
        <v>0</v>
      </c>
      <c r="AI68" s="5">
        <f>SUMIFS(Generation!AD:AD,Generation!$A:$A,Summary_CDP,Generation!$B:$B,IF($B$54="NEM","*",$B$54),Generation!$C:$C,$H68)</f>
        <v>0</v>
      </c>
      <c r="AJ68" s="5">
        <f>SUMIFS(Generation!AE:AE,Generation!$A:$A,Summary_CDP,Generation!$B:$B,IF($B$54="NEM","*",$B$54),Generation!$C:$C,$H68)</f>
        <v>0</v>
      </c>
    </row>
    <row r="69" spans="8:40" ht="15" customHeight="1">
      <c r="H69" s="9" t="s">
        <v>142</v>
      </c>
      <c r="I69" s="5">
        <f>SUMIFS(Generation!D:D,Generation!$A:$A,Summary_CDP,Generation!$B:$B,IF($B$54="NEM","*",$B$54),Generation!$C:$C,$H69)</f>
        <v>46737.385086203722</v>
      </c>
      <c r="J69" s="5">
        <f>SUMIFS(Generation!E:E,Generation!$A:$A,Summary_CDP,Generation!$B:$B,IF($B$54="NEM","*",$B$54),Generation!$C:$C,$H69)</f>
        <v>71756.575985096802</v>
      </c>
      <c r="K69" s="5">
        <f>SUMIFS(Generation!F:F,Generation!$A:$A,Summary_CDP,Generation!$B:$B,IF($B$54="NEM","*",$B$54),Generation!$C:$C,$H69)</f>
        <v>95301.757777230887</v>
      </c>
      <c r="L69" s="5">
        <f>SUMIFS(Generation!G:G,Generation!$A:$A,Summary_CDP,Generation!$B:$B,IF($B$54="NEM","*",$B$54),Generation!$C:$C,$H69)</f>
        <v>106773.05269308465</v>
      </c>
      <c r="M69" s="5">
        <f>SUMIFS(Generation!H:H,Generation!$A:$A,Summary_CDP,Generation!$B:$B,IF($B$54="NEM","*",$B$54),Generation!$C:$C,$H69)</f>
        <v>131296.19226725752</v>
      </c>
      <c r="N69" s="5">
        <f>SUMIFS(Generation!I:I,Generation!$A:$A,Summary_CDP,Generation!$B:$B,IF($B$54="NEM","*",$B$54),Generation!$C:$C,$H69)</f>
        <v>151350.73310033832</v>
      </c>
      <c r="O69" s="5">
        <f>SUMIFS(Generation!J:J,Generation!$A:$A,Summary_CDP,Generation!$B:$B,IF($B$54="NEM","*",$B$54),Generation!$C:$C,$H69)</f>
        <v>163339.81556127928</v>
      </c>
      <c r="P69" s="5">
        <f>SUMIFS(Generation!K:K,Generation!$A:$A,Summary_CDP,Generation!$B:$B,IF($B$54="NEM","*",$B$54),Generation!$C:$C,$H69)</f>
        <v>183593.48622371734</v>
      </c>
      <c r="Q69" s="5">
        <f>SUMIFS(Generation!L:L,Generation!$A:$A,Summary_CDP,Generation!$B:$B,IF($B$54="NEM","*",$B$54),Generation!$C:$C,$H69)</f>
        <v>204343.10719604202</v>
      </c>
      <c r="R69" s="5">
        <f>SUMIFS(Generation!M:M,Generation!$A:$A,Summary_CDP,Generation!$B:$B,IF($B$54="NEM","*",$B$54),Generation!$C:$C,$H69)</f>
        <v>216276.81865399861</v>
      </c>
      <c r="S69" s="5">
        <f>SUMIFS(Generation!N:N,Generation!$A:$A,Summary_CDP,Generation!$B:$B,IF($B$54="NEM","*",$B$54),Generation!$C:$C,$H69)</f>
        <v>243868.88573477115</v>
      </c>
      <c r="T69" s="5">
        <f>SUMIFS(Generation!O:O,Generation!$A:$A,Summary_CDP,Generation!$B:$B,IF($B$54="NEM","*",$B$54),Generation!$C:$C,$H69)</f>
        <v>280741.96301968396</v>
      </c>
      <c r="U69" s="5">
        <f>SUMIFS(Generation!P:P,Generation!$A:$A,Summary_CDP,Generation!$B:$B,IF($B$54="NEM","*",$B$54),Generation!$C:$C,$H69)</f>
        <v>306148.5202116819</v>
      </c>
      <c r="V69" s="5">
        <f>SUMIFS(Generation!Q:Q,Generation!$A:$A,Summary_CDP,Generation!$B:$B,IF($B$54="NEM","*",$B$54),Generation!$C:$C,$H69)</f>
        <v>334749.84489048517</v>
      </c>
      <c r="W69" s="5">
        <f>SUMIFS(Generation!R:R,Generation!$A:$A,Summary_CDP,Generation!$B:$B,IF($B$54="NEM","*",$B$54),Generation!$C:$C,$H69)</f>
        <v>342282.12125957332</v>
      </c>
      <c r="X69" s="5">
        <f>SUMIFS(Generation!S:S,Generation!$A:$A,Summary_CDP,Generation!$B:$B,IF($B$54="NEM","*",$B$54),Generation!$C:$C,$H69)</f>
        <v>345599.06454454025</v>
      </c>
      <c r="Y69" s="5">
        <f>SUMIFS(Generation!T:T,Generation!$A:$A,Summary_CDP,Generation!$B:$B,IF($B$54="NEM","*",$B$54),Generation!$C:$C,$H69)</f>
        <v>361274.10601734021</v>
      </c>
      <c r="Z69" s="5">
        <f>SUMIFS(Generation!U:U,Generation!$A:$A,Summary_CDP,Generation!$B:$B,IF($B$54="NEM","*",$B$54),Generation!$C:$C,$H69)</f>
        <v>392842.22680683748</v>
      </c>
      <c r="AA69" s="5">
        <f>SUMIFS(Generation!V:V,Generation!$A:$A,Summary_CDP,Generation!$B:$B,IF($B$54="NEM","*",$B$54),Generation!$C:$C,$H69)</f>
        <v>422512.60635281669</v>
      </c>
      <c r="AB69" s="5">
        <f>SUMIFS(Generation!W:W,Generation!$A:$A,Summary_CDP,Generation!$B:$B,IF($B$54="NEM","*",$B$54),Generation!$C:$C,$H69)</f>
        <v>477293.30937254458</v>
      </c>
      <c r="AC69" s="5">
        <f>SUMIFS(Generation!X:X,Generation!$A:$A,Summary_CDP,Generation!$B:$B,IF($B$54="NEM","*",$B$54),Generation!$C:$C,$H69)</f>
        <v>548218.06281028281</v>
      </c>
      <c r="AD69" s="5">
        <f>SUMIFS(Generation!Y:Y,Generation!$A:$A,Summary_CDP,Generation!$B:$B,IF($B$54="NEM","*",$B$54),Generation!$C:$C,$H69)</f>
        <v>569057.70814413147</v>
      </c>
      <c r="AE69" s="5">
        <f>SUMIFS(Generation!Z:Z,Generation!$A:$A,Summary_CDP,Generation!$B:$B,IF($B$54="NEM","*",$B$54),Generation!$C:$C,$H69)</f>
        <v>611684.15385421796</v>
      </c>
      <c r="AF69" s="5">
        <f>SUMIFS(Generation!AA:AA,Generation!$A:$A,Summary_CDP,Generation!$B:$B,IF($B$54="NEM","*",$B$54),Generation!$C:$C,$H69)</f>
        <v>657046.28384183894</v>
      </c>
      <c r="AG69" s="5">
        <f>SUMIFS(Generation!AB:AB,Generation!$A:$A,Summary_CDP,Generation!$B:$B,IF($B$54="NEM","*",$B$54),Generation!$C:$C,$H69)</f>
        <v>682280.17698143155</v>
      </c>
      <c r="AH69" s="5">
        <f>SUMIFS(Generation!AC:AC,Generation!$A:$A,Summary_CDP,Generation!$B:$B,IF($B$54="NEM","*",$B$54),Generation!$C:$C,$H69)</f>
        <v>705675.77713637752</v>
      </c>
      <c r="AI69" s="5">
        <f>SUMIFS(Generation!AD:AD,Generation!$A:$A,Summary_CDP,Generation!$B:$B,IF($B$54="NEM","*",$B$54),Generation!$C:$C,$H69)</f>
        <v>725182.70655126451</v>
      </c>
      <c r="AJ69" s="5">
        <f>SUMIFS(Generation!AE:AE,Generation!$A:$A,Summary_CDP,Generation!$B:$B,IF($B$54="NEM","*",$B$54),Generation!$C:$C,$H69)</f>
        <v>738465.30644529767</v>
      </c>
      <c r="AM69" s="52"/>
      <c r="AN69" s="19"/>
    </row>
    <row r="70" spans="8:40" ht="15" customHeight="1">
      <c r="H70" s="9" t="s">
        <v>143</v>
      </c>
      <c r="I70" s="5">
        <f>SUMIFS(Generation!D:D,Generation!$A:$A,Summary_CDP,Generation!$B:$B,IF($B$54="NEM","*",$B$54),Generation!$C:$C,$H70)</f>
        <v>16431.443191059549</v>
      </c>
      <c r="J70" s="5">
        <f>SUMIFS(Generation!E:E,Generation!$A:$A,Summary_CDP,Generation!$B:$B,IF($B$54="NEM","*",$B$54),Generation!$C:$C,$H70)</f>
        <v>14883.075560045649</v>
      </c>
      <c r="K70" s="5">
        <f>SUMIFS(Generation!F:F,Generation!$A:$A,Summary_CDP,Generation!$B:$B,IF($B$54="NEM","*",$B$54),Generation!$C:$C,$H70)</f>
        <v>20785.881652564582</v>
      </c>
      <c r="L70" s="5">
        <f>SUMIFS(Generation!G:G,Generation!$A:$A,Summary_CDP,Generation!$B:$B,IF($B$54="NEM","*",$B$54),Generation!$C:$C,$H70)</f>
        <v>32038.787255695246</v>
      </c>
      <c r="M70" s="5">
        <f>SUMIFS(Generation!H:H,Generation!$A:$A,Summary_CDP,Generation!$B:$B,IF($B$54="NEM","*",$B$54),Generation!$C:$C,$H70)</f>
        <v>41974.157095768642</v>
      </c>
      <c r="N70" s="5">
        <f>SUMIFS(Generation!I:I,Generation!$A:$A,Summary_CDP,Generation!$B:$B,IF($B$54="NEM","*",$B$54),Generation!$C:$C,$H70)</f>
        <v>56329.065155420671</v>
      </c>
      <c r="O70" s="5">
        <f>SUMIFS(Generation!J:J,Generation!$A:$A,Summary_CDP,Generation!$B:$B,IF($B$54="NEM","*",$B$54),Generation!$C:$C,$H70)</f>
        <v>60807.885635661594</v>
      </c>
      <c r="P70" s="5">
        <f>SUMIFS(Generation!K:K,Generation!$A:$A,Summary_CDP,Generation!$B:$B,IF($B$54="NEM","*",$B$54),Generation!$C:$C,$H70)</f>
        <v>73380.396707010659</v>
      </c>
      <c r="Q70" s="5">
        <f>SUMIFS(Generation!L:L,Generation!$A:$A,Summary_CDP,Generation!$B:$B,IF($B$54="NEM","*",$B$54),Generation!$C:$C,$H70)</f>
        <v>74616.263022063271</v>
      </c>
      <c r="R70" s="5">
        <f>SUMIFS(Generation!M:M,Generation!$A:$A,Summary_CDP,Generation!$B:$B,IF($B$54="NEM","*",$B$54),Generation!$C:$C,$H70)</f>
        <v>75298.731945628446</v>
      </c>
      <c r="S70" s="5">
        <f>SUMIFS(Generation!N:N,Generation!$A:$A,Summary_CDP,Generation!$B:$B,IF($B$54="NEM","*",$B$54),Generation!$C:$C,$H70)</f>
        <v>94268.665127595945</v>
      </c>
      <c r="T70" s="5">
        <f>SUMIFS(Generation!O:O,Generation!$A:$A,Summary_CDP,Generation!$B:$B,IF($B$54="NEM","*",$B$54),Generation!$C:$C,$H70)</f>
        <v>122998.31538437579</v>
      </c>
      <c r="U70" s="5">
        <f>SUMIFS(Generation!P:P,Generation!$A:$A,Summary_CDP,Generation!$B:$B,IF($B$54="NEM","*",$B$54),Generation!$C:$C,$H70)</f>
        <v>134738.09574477642</v>
      </c>
      <c r="V70" s="5">
        <f>SUMIFS(Generation!Q:Q,Generation!$A:$A,Summary_CDP,Generation!$B:$B,IF($B$54="NEM","*",$B$54),Generation!$C:$C,$H70)</f>
        <v>148796.98491132297</v>
      </c>
      <c r="W70" s="5">
        <f>SUMIFS(Generation!R:R,Generation!$A:$A,Summary_CDP,Generation!$B:$B,IF($B$54="NEM","*",$B$54),Generation!$C:$C,$H70)</f>
        <v>169194.02802790189</v>
      </c>
      <c r="X70" s="5">
        <f>SUMIFS(Generation!S:S,Generation!$A:$A,Summary_CDP,Generation!$B:$B,IF($B$54="NEM","*",$B$54),Generation!$C:$C,$H70)</f>
        <v>179396.50885675757</v>
      </c>
      <c r="Y70" s="5">
        <f>SUMIFS(Generation!T:T,Generation!$A:$A,Summary_CDP,Generation!$B:$B,IF($B$54="NEM","*",$B$54),Generation!$C:$C,$H70)</f>
        <v>188952.29729302422</v>
      </c>
      <c r="Z70" s="5">
        <f>SUMIFS(Generation!U:U,Generation!$A:$A,Summary_CDP,Generation!$B:$B,IF($B$54="NEM","*",$B$54),Generation!$C:$C,$H70)</f>
        <v>212168.41330244171</v>
      </c>
      <c r="AA70" s="5">
        <f>SUMIFS(Generation!V:V,Generation!$A:$A,Summary_CDP,Generation!$B:$B,IF($B$54="NEM","*",$B$54),Generation!$C:$C,$H70)</f>
        <v>262958.97408141376</v>
      </c>
      <c r="AB70" s="5">
        <f>SUMIFS(Generation!W:W,Generation!$A:$A,Summary_CDP,Generation!$B:$B,IF($B$54="NEM","*",$B$54),Generation!$C:$C,$H70)</f>
        <v>283196.05298049911</v>
      </c>
      <c r="AC70" s="5">
        <f>SUMIFS(Generation!X:X,Generation!$A:$A,Summary_CDP,Generation!$B:$B,IF($B$54="NEM","*",$B$54),Generation!$C:$C,$H70)</f>
        <v>273691.41918854555</v>
      </c>
      <c r="AD70" s="5">
        <f>SUMIFS(Generation!Y:Y,Generation!$A:$A,Summary_CDP,Generation!$B:$B,IF($B$54="NEM","*",$B$54),Generation!$C:$C,$H70)</f>
        <v>319367.06990722823</v>
      </c>
      <c r="AE70" s="5">
        <f>SUMIFS(Generation!Z:Z,Generation!$A:$A,Summary_CDP,Generation!$B:$B,IF($B$54="NEM","*",$B$54),Generation!$C:$C,$H70)</f>
        <v>344916.13189176441</v>
      </c>
      <c r="AF70" s="5">
        <f>SUMIFS(Generation!AA:AA,Generation!$A:$A,Summary_CDP,Generation!$B:$B,IF($B$54="NEM","*",$B$54),Generation!$C:$C,$H70)</f>
        <v>366397.44969251344</v>
      </c>
      <c r="AG70" s="5">
        <f>SUMIFS(Generation!AB:AB,Generation!$A:$A,Summary_CDP,Generation!$B:$B,IF($B$54="NEM","*",$B$54),Generation!$C:$C,$H70)</f>
        <v>397024.55470862886</v>
      </c>
      <c r="AH70" s="5">
        <f>SUMIFS(Generation!AC:AC,Generation!$A:$A,Summary_CDP,Generation!$B:$B,IF($B$54="NEM","*",$B$54),Generation!$C:$C,$H70)</f>
        <v>435979.08780668402</v>
      </c>
      <c r="AI70" s="5">
        <f>SUMIFS(Generation!AD:AD,Generation!$A:$A,Summary_CDP,Generation!$B:$B,IF($B$54="NEM","*",$B$54),Generation!$C:$C,$H70)</f>
        <v>512923.61590835993</v>
      </c>
      <c r="AJ70" s="5">
        <f>SUMIFS(Generation!AE:AE,Generation!$A:$A,Summary_CDP,Generation!$B:$B,IF($B$54="NEM","*",$B$54),Generation!$C:$C,$H70)</f>
        <v>523911.70738232881</v>
      </c>
      <c r="AN70" s="19"/>
    </row>
    <row r="71" spans="8:40" ht="15" customHeight="1">
      <c r="H71" s="9" t="s">
        <v>144</v>
      </c>
      <c r="I71" s="5">
        <f>SUMIFS(Generation!D:D,Generation!$A:$A,Summary_CDP,Generation!$B:$B,IF($B$54="NEM","*",$B$54),Generation!$C:$C,$H71)</f>
        <v>27394.5212937</v>
      </c>
      <c r="J71" s="5">
        <f>SUMIFS(Generation!E:E,Generation!$A:$A,Summary_CDP,Generation!$B:$B,IF($B$54="NEM","*",$B$54),Generation!$C:$C,$H71)</f>
        <v>31259.900982800002</v>
      </c>
      <c r="K71" s="5">
        <f>SUMIFS(Generation!F:F,Generation!$A:$A,Summary_CDP,Generation!$B:$B,IF($B$54="NEM","*",$B$54),Generation!$C:$C,$H71)</f>
        <v>35302.648624699999</v>
      </c>
      <c r="L71" s="5">
        <f>SUMIFS(Generation!G:G,Generation!$A:$A,Summary_CDP,Generation!$B:$B,IF($B$54="NEM","*",$B$54),Generation!$C:$C,$H71)</f>
        <v>39343.037476800004</v>
      </c>
      <c r="M71" s="5">
        <f>SUMIFS(Generation!H:H,Generation!$A:$A,Summary_CDP,Generation!$B:$B,IF($B$54="NEM","*",$B$54),Generation!$C:$C,$H71)</f>
        <v>43418.261766700001</v>
      </c>
      <c r="N71" s="5">
        <f>SUMIFS(Generation!I:I,Generation!$A:$A,Summary_CDP,Generation!$B:$B,IF($B$54="NEM","*",$B$54),Generation!$C:$C,$H71)</f>
        <v>47283.7514171</v>
      </c>
      <c r="O71" s="5">
        <f>SUMIFS(Generation!J:J,Generation!$A:$A,Summary_CDP,Generation!$B:$B,IF($B$54="NEM","*",$B$54),Generation!$C:$C,$H71)</f>
        <v>51036.760083299996</v>
      </c>
      <c r="P71" s="5">
        <f>SUMIFS(Generation!K:K,Generation!$A:$A,Summary_CDP,Generation!$B:$B,IF($B$54="NEM","*",$B$54),Generation!$C:$C,$H71)</f>
        <v>54712.407154700006</v>
      </c>
      <c r="Q71" s="5">
        <f>SUMIFS(Generation!L:L,Generation!$A:$A,Summary_CDP,Generation!$B:$B,IF($B$54="NEM","*",$B$54),Generation!$C:$C,$H71)</f>
        <v>58294.877585199996</v>
      </c>
      <c r="R71" s="5">
        <f>SUMIFS(Generation!M:M,Generation!$A:$A,Summary_CDP,Generation!$B:$B,IF($B$54="NEM","*",$B$54),Generation!$C:$C,$H71)</f>
        <v>61592.357902399999</v>
      </c>
      <c r="S71" s="5">
        <f>SUMIFS(Generation!N:N,Generation!$A:$A,Summary_CDP,Generation!$B:$B,IF($B$54="NEM","*",$B$54),Generation!$C:$C,$H71)</f>
        <v>64893.298493400005</v>
      </c>
      <c r="T71" s="5">
        <f>SUMIFS(Generation!O:O,Generation!$A:$A,Summary_CDP,Generation!$B:$B,IF($B$54="NEM","*",$B$54),Generation!$C:$C,$H71)</f>
        <v>68225.264479499994</v>
      </c>
      <c r="U71" s="5">
        <f>SUMIFS(Generation!P:P,Generation!$A:$A,Summary_CDP,Generation!$B:$B,IF($B$54="NEM","*",$B$54),Generation!$C:$C,$H71)</f>
        <v>71597.533872600005</v>
      </c>
      <c r="V71" s="5">
        <f>SUMIFS(Generation!Q:Q,Generation!$A:$A,Summary_CDP,Generation!$B:$B,IF($B$54="NEM","*",$B$54),Generation!$C:$C,$H71)</f>
        <v>74554.741060500004</v>
      </c>
      <c r="W71" s="5">
        <f>SUMIFS(Generation!R:R,Generation!$A:$A,Summary_CDP,Generation!$B:$B,IF($B$54="NEM","*",$B$54),Generation!$C:$C,$H71)</f>
        <v>77387.350378099989</v>
      </c>
      <c r="X71" s="5">
        <f>SUMIFS(Generation!S:S,Generation!$A:$A,Summary_CDP,Generation!$B:$B,IF($B$54="NEM","*",$B$54),Generation!$C:$C,$H71)</f>
        <v>80232.793278400015</v>
      </c>
      <c r="Y71" s="5">
        <f>SUMIFS(Generation!T:T,Generation!$A:$A,Summary_CDP,Generation!$B:$B,IF($B$54="NEM","*",$B$54),Generation!$C:$C,$H71)</f>
        <v>83314.881969099995</v>
      </c>
      <c r="Z71" s="5">
        <f>SUMIFS(Generation!U:U,Generation!$A:$A,Summary_CDP,Generation!$B:$B,IF($B$54="NEM","*",$B$54),Generation!$C:$C,$H71)</f>
        <v>86124.175124500005</v>
      </c>
      <c r="AA71" s="5">
        <f>SUMIFS(Generation!V:V,Generation!$A:$A,Summary_CDP,Generation!$B:$B,IF($B$54="NEM","*",$B$54),Generation!$C:$C,$H71)</f>
        <v>88984.13451019999</v>
      </c>
      <c r="AB71" s="5">
        <f>SUMIFS(Generation!W:W,Generation!$A:$A,Summary_CDP,Generation!$B:$B,IF($B$54="NEM","*",$B$54),Generation!$C:$C,$H71)</f>
        <v>91895.467171800003</v>
      </c>
      <c r="AC71" s="5">
        <f>SUMIFS(Generation!X:X,Generation!$A:$A,Summary_CDP,Generation!$B:$B,IF($B$54="NEM","*",$B$54),Generation!$C:$C,$H71)</f>
        <v>95009.063975699988</v>
      </c>
      <c r="AD71" s="5">
        <f>SUMIFS(Generation!Y:Y,Generation!$A:$A,Summary_CDP,Generation!$B:$B,IF($B$54="NEM","*",$B$54),Generation!$C:$C,$H71)</f>
        <v>97753.277491800007</v>
      </c>
      <c r="AE71" s="5">
        <f>SUMIFS(Generation!Z:Z,Generation!$A:$A,Summary_CDP,Generation!$B:$B,IF($B$54="NEM","*",$B$54),Generation!$C:$C,$H71)</f>
        <v>100531.8764196</v>
      </c>
      <c r="AF71" s="5">
        <f>SUMIFS(Generation!AA:AA,Generation!$A:$A,Summary_CDP,Generation!$B:$B,IF($B$54="NEM","*",$B$54),Generation!$C:$C,$H71)</f>
        <v>103357.29335299999</v>
      </c>
      <c r="AG71" s="5">
        <f>SUMIFS(Generation!AB:AB,Generation!$A:$A,Summary_CDP,Generation!$B:$B,IF($B$54="NEM","*",$B$54),Generation!$C:$C,$H71)</f>
        <v>106407.2024066</v>
      </c>
      <c r="AH71" s="5">
        <f>SUMIFS(Generation!AC:AC,Generation!$A:$A,Summary_CDP,Generation!$B:$B,IF($B$54="NEM","*",$B$54),Generation!$C:$C,$H71)</f>
        <v>109033.33749100001</v>
      </c>
      <c r="AI71" s="5">
        <f>SUMIFS(Generation!AD:AD,Generation!$A:$A,Summary_CDP,Generation!$B:$B,IF($B$54="NEM","*",$B$54),Generation!$C:$C,$H71)</f>
        <v>111724.66286049999</v>
      </c>
      <c r="AJ71" s="5">
        <f>SUMIFS(Generation!AE:AE,Generation!$A:$A,Summary_CDP,Generation!$B:$B,IF($B$54="NEM","*",$B$54),Generation!$C:$C,$H71)</f>
        <v>111724.66286049999</v>
      </c>
      <c r="AN71" s="19"/>
    </row>
    <row r="72" spans="8:40" ht="15" customHeight="1">
      <c r="H72" s="44" t="s">
        <v>148</v>
      </c>
    </row>
    <row r="73" spans="8:40" ht="15" customHeight="1">
      <c r="H73" s="9" t="s">
        <v>149</v>
      </c>
      <c r="I73" s="5">
        <f>SUMIFS(Generation!D:D,Generation!$A:$A,Summary_CDP,Generation!$B:$B,IF($B$54="NEM","*",$B$54),Generation!$C:$C,$H73)</f>
        <v>-2490.3161941277999</v>
      </c>
      <c r="J73" s="5">
        <f>SUMIFS(Generation!E:E,Generation!$A:$A,Summary_CDP,Generation!$B:$B,IF($B$54="NEM","*",$B$54),Generation!$C:$C,$H73)</f>
        <v>-4836.0948592677314</v>
      </c>
      <c r="K73" s="5">
        <f>SUMIFS(Generation!F:F,Generation!$A:$A,Summary_CDP,Generation!$B:$B,IF($B$54="NEM","*",$B$54),Generation!$C:$C,$H73)</f>
        <v>-8524.741114373146</v>
      </c>
      <c r="L73" s="5">
        <f>SUMIFS(Generation!G:G,Generation!$A:$A,Summary_CDP,Generation!$B:$B,IF($B$54="NEM","*",$B$54),Generation!$C:$C,$H73)</f>
        <v>-13383.149176809578</v>
      </c>
      <c r="M73" s="5">
        <f>SUMIFS(Generation!H:H,Generation!$A:$A,Summary_CDP,Generation!$B:$B,IF($B$54="NEM","*",$B$54),Generation!$C:$C,$H73)</f>
        <v>-20419.554910567964</v>
      </c>
      <c r="N73" s="5">
        <f>SUMIFS(Generation!I:I,Generation!$A:$A,Summary_CDP,Generation!$B:$B,IF($B$54="NEM","*",$B$54),Generation!$C:$C,$H73)</f>
        <v>-28833.514418738156</v>
      </c>
      <c r="O73" s="5">
        <f>SUMIFS(Generation!J:J,Generation!$A:$A,Summary_CDP,Generation!$B:$B,IF($B$54="NEM","*",$B$54),Generation!$C:$C,$H73)</f>
        <v>-28530.191673556532</v>
      </c>
      <c r="P73" s="5">
        <f>SUMIFS(Generation!K:K,Generation!$A:$A,Summary_CDP,Generation!$B:$B,IF($B$54="NEM","*",$B$54),Generation!$C:$C,$H73)</f>
        <v>-32101.351686959864</v>
      </c>
      <c r="Q73" s="5">
        <f>SUMIFS(Generation!L:L,Generation!$A:$A,Summary_CDP,Generation!$B:$B,IF($B$54="NEM","*",$B$54),Generation!$C:$C,$H73)</f>
        <v>-30554.122761736693</v>
      </c>
      <c r="R73" s="5">
        <f>SUMIFS(Generation!M:M,Generation!$A:$A,Summary_CDP,Generation!$B:$B,IF($B$54="NEM","*",$B$54),Generation!$C:$C,$H73)</f>
        <v>-29435.470237538761</v>
      </c>
      <c r="S73" s="5">
        <f>SUMIFS(Generation!N:N,Generation!$A:$A,Summary_CDP,Generation!$B:$B,IF($B$54="NEM","*",$B$54),Generation!$C:$C,$H73)</f>
        <v>-29318.167398496207</v>
      </c>
      <c r="T73" s="5">
        <f>SUMIFS(Generation!O:O,Generation!$A:$A,Summary_CDP,Generation!$B:$B,IF($B$54="NEM","*",$B$54),Generation!$C:$C,$H73)</f>
        <v>-30034.752880441567</v>
      </c>
      <c r="U73" s="5">
        <f>SUMIFS(Generation!P:P,Generation!$A:$A,Summary_CDP,Generation!$B:$B,IF($B$54="NEM","*",$B$54),Generation!$C:$C,$H73)</f>
        <v>-31176.716360344242</v>
      </c>
      <c r="V73" s="5">
        <f>SUMIFS(Generation!Q:Q,Generation!$A:$A,Summary_CDP,Generation!$B:$B,IF($B$54="NEM","*",$B$54),Generation!$C:$C,$H73)</f>
        <v>-30499.361915246205</v>
      </c>
      <c r="W73" s="5">
        <f>SUMIFS(Generation!R:R,Generation!$A:$A,Summary_CDP,Generation!$B:$B,IF($B$54="NEM","*",$B$54),Generation!$C:$C,$H73)</f>
        <v>-38321.812466185504</v>
      </c>
      <c r="X73" s="5">
        <f>SUMIFS(Generation!S:S,Generation!$A:$A,Summary_CDP,Generation!$B:$B,IF($B$54="NEM","*",$B$54),Generation!$C:$C,$H73)</f>
        <v>-36329.624336248366</v>
      </c>
      <c r="Y73" s="5">
        <f>SUMIFS(Generation!T:T,Generation!$A:$A,Summary_CDP,Generation!$B:$B,IF($B$54="NEM","*",$B$54),Generation!$C:$C,$H73)</f>
        <v>-38579.132813316683</v>
      </c>
      <c r="Z73" s="5">
        <f>SUMIFS(Generation!U:U,Generation!$A:$A,Summary_CDP,Generation!$B:$B,IF($B$54="NEM","*",$B$54),Generation!$C:$C,$H73)</f>
        <v>-40184.755852123177</v>
      </c>
      <c r="AA73" s="5">
        <f>SUMIFS(Generation!V:V,Generation!$A:$A,Summary_CDP,Generation!$B:$B,IF($B$54="NEM","*",$B$54),Generation!$C:$C,$H73)</f>
        <v>-52592.149552175091</v>
      </c>
      <c r="AB73" s="5">
        <f>SUMIFS(Generation!W:W,Generation!$A:$A,Summary_CDP,Generation!$B:$B,IF($B$54="NEM","*",$B$54),Generation!$C:$C,$H73)</f>
        <v>-49454.612546922748</v>
      </c>
      <c r="AC73" s="5">
        <f>SUMIFS(Generation!X:X,Generation!$A:$A,Summary_CDP,Generation!$B:$B,IF($B$54="NEM","*",$B$54),Generation!$C:$C,$H73)</f>
        <v>-47658.342268413893</v>
      </c>
      <c r="AD73" s="5">
        <f>SUMIFS(Generation!Y:Y,Generation!$A:$A,Summary_CDP,Generation!$B:$B,IF($B$54="NEM","*",$B$54),Generation!$C:$C,$H73)</f>
        <v>-49473.885015097629</v>
      </c>
      <c r="AE73" s="5">
        <f>SUMIFS(Generation!Z:Z,Generation!$A:$A,Summary_CDP,Generation!$B:$B,IF($B$54="NEM","*",$B$54),Generation!$C:$C,$H73)</f>
        <v>-53200.500910014402</v>
      </c>
      <c r="AF73" s="5">
        <f>SUMIFS(Generation!AA:AA,Generation!$A:$A,Summary_CDP,Generation!$B:$B,IF($B$54="NEM","*",$B$54),Generation!$C:$C,$H73)</f>
        <v>-51969.936778423369</v>
      </c>
      <c r="AG73" s="5">
        <f>SUMIFS(Generation!AB:AB,Generation!$A:$A,Summary_CDP,Generation!$B:$B,IF($B$54="NEM","*",$B$54),Generation!$C:$C,$H73)</f>
        <v>-44363.252466205035</v>
      </c>
      <c r="AH73" s="5">
        <f>SUMIFS(Generation!AC:AC,Generation!$A:$A,Summary_CDP,Generation!$B:$B,IF($B$54="NEM","*",$B$54),Generation!$C:$C,$H73)</f>
        <v>-52179.677702753106</v>
      </c>
      <c r="AI73" s="5">
        <f>SUMIFS(Generation!AD:AD,Generation!$A:$A,Summary_CDP,Generation!$B:$B,IF($B$54="NEM","*",$B$54),Generation!$C:$C,$H73)</f>
        <v>-71394.178005061345</v>
      </c>
      <c r="AJ73" s="5">
        <f>SUMIFS(Generation!AE:AE,Generation!$A:$A,Summary_CDP,Generation!$B:$B,IF($B$54="NEM","*",$B$54),Generation!$C:$C,$H73)</f>
        <v>-74138.326457484232</v>
      </c>
    </row>
    <row r="74" spans="8:40" ht="15" customHeight="1">
      <c r="H74" s="9" t="s">
        <v>150</v>
      </c>
      <c r="I74" s="5">
        <f>SUMIFS(Generation!D:D,Generation!$A:$A,Summary_CDP,Generation!$B:$B,IF($B$54="NEM","*",$B$54),Generation!$C:$C,$H74)</f>
        <v>-304.40192980664006</v>
      </c>
      <c r="J74" s="5">
        <f>SUMIFS(Generation!E:E,Generation!$A:$A,Summary_CDP,Generation!$B:$B,IF($B$54="NEM","*",$B$54),Generation!$C:$C,$H74)</f>
        <v>-1007.681326011145</v>
      </c>
      <c r="K74" s="5">
        <f>SUMIFS(Generation!F:F,Generation!$A:$A,Summary_CDP,Generation!$B:$B,IF($B$54="NEM","*",$B$54),Generation!$C:$C,$H74)</f>
        <v>-1629.2245623294548</v>
      </c>
      <c r="L74" s="5">
        <f>SUMIFS(Generation!G:G,Generation!$A:$A,Summary_CDP,Generation!$B:$B,IF($B$54="NEM","*",$B$54),Generation!$C:$C,$H74)</f>
        <v>-2265.0945552541102</v>
      </c>
      <c r="M74" s="5">
        <f>SUMIFS(Generation!H:H,Generation!$A:$A,Summary_CDP,Generation!$B:$B,IF($B$54="NEM","*",$B$54),Generation!$C:$C,$H74)</f>
        <v>-3496.0124202497891</v>
      </c>
      <c r="N74" s="5">
        <f>SUMIFS(Generation!I:I,Generation!$A:$A,Summary_CDP,Generation!$B:$B,IF($B$54="NEM","*",$B$54),Generation!$C:$C,$H74)</f>
        <v>-4123.5936826094248</v>
      </c>
      <c r="O74" s="5">
        <f>SUMIFS(Generation!J:J,Generation!$A:$A,Summary_CDP,Generation!$B:$B,IF($B$54="NEM","*",$B$54),Generation!$C:$C,$H74)</f>
        <v>-5237.0274261693894</v>
      </c>
      <c r="P74" s="5">
        <f>SUMIFS(Generation!K:K,Generation!$A:$A,Summary_CDP,Generation!$B:$B,IF($B$54="NEM","*",$B$54),Generation!$C:$C,$H74)</f>
        <v>-6910.7972648394798</v>
      </c>
      <c r="Q74" s="5">
        <f>SUMIFS(Generation!L:L,Generation!$A:$A,Summary_CDP,Generation!$B:$B,IF($B$54="NEM","*",$B$54),Generation!$C:$C,$H74)</f>
        <v>-8712.677968680744</v>
      </c>
      <c r="R74" s="5">
        <f>SUMIFS(Generation!M:M,Generation!$A:$A,Summary_CDP,Generation!$B:$B,IF($B$54="NEM","*",$B$54),Generation!$C:$C,$H74)</f>
        <v>-8874.4744011569674</v>
      </c>
      <c r="S74" s="5">
        <f>SUMIFS(Generation!N:N,Generation!$A:$A,Summary_CDP,Generation!$B:$B,IF($B$54="NEM","*",$B$54),Generation!$C:$C,$H74)</f>
        <v>-11357.365468555608</v>
      </c>
      <c r="T74" s="5">
        <f>SUMIFS(Generation!O:O,Generation!$A:$A,Summary_CDP,Generation!$B:$B,IF($B$54="NEM","*",$B$54),Generation!$C:$C,$H74)</f>
        <v>-15195.297745651753</v>
      </c>
      <c r="U74" s="5">
        <f>SUMIFS(Generation!P:P,Generation!$A:$A,Summary_CDP,Generation!$B:$B,IF($B$54="NEM","*",$B$54),Generation!$C:$C,$H74)</f>
        <v>-18544.776754125192</v>
      </c>
      <c r="V74" s="5">
        <f>SUMIFS(Generation!Q:Q,Generation!$A:$A,Summary_CDP,Generation!$B:$B,IF($B$54="NEM","*",$B$54),Generation!$C:$C,$H74)</f>
        <v>-20885.413204188852</v>
      </c>
      <c r="W74" s="5">
        <f>SUMIFS(Generation!R:R,Generation!$A:$A,Summary_CDP,Generation!$B:$B,IF($B$54="NEM","*",$B$54),Generation!$C:$C,$H74)</f>
        <v>-26452.667616815597</v>
      </c>
      <c r="X74" s="5">
        <f>SUMIFS(Generation!S:S,Generation!$A:$A,Summary_CDP,Generation!$B:$B,IF($B$54="NEM","*",$B$54),Generation!$C:$C,$H74)</f>
        <v>-29241.573033944351</v>
      </c>
      <c r="Y74" s="5">
        <f>SUMIFS(Generation!T:T,Generation!$A:$A,Summary_CDP,Generation!$B:$B,IF($B$54="NEM","*",$B$54),Generation!$C:$C,$H74)</f>
        <v>-31199.44536060778</v>
      </c>
      <c r="Z74" s="5">
        <f>SUMIFS(Generation!U:U,Generation!$A:$A,Summary_CDP,Generation!$B:$B,IF($B$54="NEM","*",$B$54),Generation!$C:$C,$H74)</f>
        <v>-36048.665259840178</v>
      </c>
      <c r="AA74" s="5">
        <f>SUMIFS(Generation!V:V,Generation!$A:$A,Summary_CDP,Generation!$B:$B,IF($B$54="NEM","*",$B$54),Generation!$C:$C,$H74)</f>
        <v>-39106.372622800329</v>
      </c>
      <c r="AB74" s="5">
        <f>SUMIFS(Generation!W:W,Generation!$A:$A,Summary_CDP,Generation!$B:$B,IF($B$54="NEM","*",$B$54),Generation!$C:$C,$H74)</f>
        <v>-41649.685111212682</v>
      </c>
      <c r="AC74" s="5">
        <f>SUMIFS(Generation!X:X,Generation!$A:$A,Summary_CDP,Generation!$B:$B,IF($B$54="NEM","*",$B$54),Generation!$C:$C,$H74)</f>
        <v>-43007.06938861595</v>
      </c>
      <c r="AD74" s="5">
        <f>SUMIFS(Generation!Y:Y,Generation!$A:$A,Summary_CDP,Generation!$B:$B,IF($B$54="NEM","*",$B$54),Generation!$C:$C,$H74)</f>
        <v>-49254.953932018398</v>
      </c>
      <c r="AE74" s="5">
        <f>SUMIFS(Generation!Z:Z,Generation!$A:$A,Summary_CDP,Generation!$B:$B,IF($B$54="NEM","*",$B$54),Generation!$C:$C,$H74)</f>
        <v>-61672.429713472477</v>
      </c>
      <c r="AF74" s="5">
        <f>SUMIFS(Generation!AA:AA,Generation!$A:$A,Summary_CDP,Generation!$B:$B,IF($B$54="NEM","*",$B$54),Generation!$C:$C,$H74)</f>
        <v>-61609.276574363525</v>
      </c>
      <c r="AG74" s="5">
        <f>SUMIFS(Generation!AB:AB,Generation!$A:$A,Summary_CDP,Generation!$B:$B,IF($B$54="NEM","*",$B$54),Generation!$C:$C,$H74)</f>
        <v>-58822.844832119554</v>
      </c>
      <c r="AH74" s="5">
        <f>SUMIFS(Generation!AC:AC,Generation!$A:$A,Summary_CDP,Generation!$B:$B,IF($B$54="NEM","*",$B$54),Generation!$C:$C,$H74)</f>
        <v>-62726.904649436437</v>
      </c>
      <c r="AI74" s="5">
        <f>SUMIFS(Generation!AD:AD,Generation!$A:$A,Summary_CDP,Generation!$B:$B,IF($B$54="NEM","*",$B$54),Generation!$C:$C,$H74)</f>
        <v>-71498.377630702293</v>
      </c>
      <c r="AJ74" s="5">
        <f>SUMIFS(Generation!AE:AE,Generation!$A:$A,Summary_CDP,Generation!$B:$B,IF($B$54="NEM","*",$B$54),Generation!$C:$C,$H74)</f>
        <v>-82587.529223996447</v>
      </c>
    </row>
    <row r="75" spans="8:40" ht="15" customHeight="1">
      <c r="H75" s="9" t="s">
        <v>151</v>
      </c>
      <c r="I75" s="5">
        <f>SUMIFS(Generation!D:D,Generation!$A:$A,Summary_CDP,Generation!$B:$B,IF($B$54="NEM","*",$B$54),Generation!$C:$C,$H75)</f>
        <v>-486.52981617238254</v>
      </c>
      <c r="J75" s="5">
        <f>SUMIFS(Generation!E:E,Generation!$A:$A,Summary_CDP,Generation!$B:$B,IF($B$54="NEM","*",$B$54),Generation!$C:$C,$H75)</f>
        <v>-848.60531042836169</v>
      </c>
      <c r="K75" s="5">
        <f>SUMIFS(Generation!F:F,Generation!$A:$A,Summary_CDP,Generation!$B:$B,IF($B$54="NEM","*",$B$54),Generation!$C:$C,$H75)</f>
        <v>-1198.2946551446719</v>
      </c>
      <c r="L75" s="5">
        <f>SUMIFS(Generation!G:G,Generation!$A:$A,Summary_CDP,Generation!$B:$B,IF($B$54="NEM","*",$B$54),Generation!$C:$C,$H75)</f>
        <v>-1503.5803083631483</v>
      </c>
      <c r="M75" s="5">
        <f>SUMIFS(Generation!H:H,Generation!$A:$A,Summary_CDP,Generation!$B:$B,IF($B$54="NEM","*",$B$54),Generation!$C:$C,$H75)</f>
        <v>-1758.3264793465498</v>
      </c>
      <c r="N75" s="5">
        <f>SUMIFS(Generation!I:I,Generation!$A:$A,Summary_CDP,Generation!$B:$B,IF($B$54="NEM","*",$B$54),Generation!$C:$C,$H75)</f>
        <v>-1975.0764870794696</v>
      </c>
      <c r="O75" s="5">
        <f>SUMIFS(Generation!J:J,Generation!$A:$A,Summary_CDP,Generation!$B:$B,IF($B$54="NEM","*",$B$54),Generation!$C:$C,$H75)</f>
        <v>-2251.4055917665873</v>
      </c>
      <c r="P75" s="5">
        <f>SUMIFS(Generation!K:K,Generation!$A:$A,Summary_CDP,Generation!$B:$B,IF($B$54="NEM","*",$B$54),Generation!$C:$C,$H75)</f>
        <v>-2680.6512995339999</v>
      </c>
      <c r="Q75" s="5">
        <f>SUMIFS(Generation!L:L,Generation!$A:$A,Summary_CDP,Generation!$B:$B,IF($B$54="NEM","*",$B$54),Generation!$C:$C,$H75)</f>
        <v>-3090.7231107942962</v>
      </c>
      <c r="R75" s="5">
        <f>SUMIFS(Generation!M:M,Generation!$A:$A,Summary_CDP,Generation!$B:$B,IF($B$54="NEM","*",$B$54),Generation!$C:$C,$H75)</f>
        <v>-3480.7458695685254</v>
      </c>
      <c r="S75" s="5">
        <f>SUMIFS(Generation!N:N,Generation!$A:$A,Summary_CDP,Generation!$B:$B,IF($B$54="NEM","*",$B$54),Generation!$C:$C,$H75)</f>
        <v>-3963.8460962134282</v>
      </c>
      <c r="T75" s="5">
        <f>SUMIFS(Generation!O:O,Generation!$A:$A,Summary_CDP,Generation!$B:$B,IF($B$54="NEM","*",$B$54),Generation!$C:$C,$H75)</f>
        <v>-4478.9259362086714</v>
      </c>
      <c r="U75" s="5">
        <f>SUMIFS(Generation!P:P,Generation!$A:$A,Summary_CDP,Generation!$B:$B,IF($B$54="NEM","*",$B$54),Generation!$C:$C,$H75)</f>
        <v>-5013.2032442366108</v>
      </c>
      <c r="V75" s="5">
        <f>SUMIFS(Generation!Q:Q,Generation!$A:$A,Summary_CDP,Generation!$B:$B,IF($B$54="NEM","*",$B$54),Generation!$C:$C,$H75)</f>
        <v>-5451.3726920814015</v>
      </c>
      <c r="W75" s="5">
        <f>SUMIFS(Generation!R:R,Generation!$A:$A,Summary_CDP,Generation!$B:$B,IF($B$54="NEM","*",$B$54),Generation!$C:$C,$H75)</f>
        <v>-5853.0279558959455</v>
      </c>
      <c r="X75" s="5">
        <f>SUMIFS(Generation!S:S,Generation!$A:$A,Summary_CDP,Generation!$B:$B,IF($B$54="NEM","*",$B$54),Generation!$C:$C,$H75)</f>
        <v>-6159.5038169387699</v>
      </c>
      <c r="Y75" s="5">
        <f>SUMIFS(Generation!T:T,Generation!$A:$A,Summary_CDP,Generation!$B:$B,IF($B$54="NEM","*",$B$54),Generation!$C:$C,$H75)</f>
        <v>-6397.3788655044718</v>
      </c>
      <c r="Z75" s="5">
        <f>SUMIFS(Generation!U:U,Generation!$A:$A,Summary_CDP,Generation!$B:$B,IF($B$54="NEM","*",$B$54),Generation!$C:$C,$H75)</f>
        <v>-6494.9302017947111</v>
      </c>
      <c r="AA75" s="5">
        <f>SUMIFS(Generation!V:V,Generation!$A:$A,Summary_CDP,Generation!$B:$B,IF($B$54="NEM","*",$B$54),Generation!$C:$C,$H75)</f>
        <v>-6536.2787666195136</v>
      </c>
      <c r="AB75" s="5">
        <f>SUMIFS(Generation!W:W,Generation!$A:$A,Summary_CDP,Generation!$B:$B,IF($B$54="NEM","*",$B$54),Generation!$C:$C,$H75)</f>
        <v>-6532.9186223717898</v>
      </c>
      <c r="AC75" s="5">
        <f>SUMIFS(Generation!X:X,Generation!$A:$A,Summary_CDP,Generation!$B:$B,IF($B$54="NEM","*",$B$54),Generation!$C:$C,$H75)</f>
        <v>-6498.7136902869961</v>
      </c>
      <c r="AD75" s="5">
        <f>SUMIFS(Generation!Y:Y,Generation!$A:$A,Summary_CDP,Generation!$B:$B,IF($B$54="NEM","*",$B$54),Generation!$C:$C,$H75)</f>
        <v>-6455.8471670227209</v>
      </c>
      <c r="AE75" s="5">
        <f>SUMIFS(Generation!Z:Z,Generation!$A:$A,Summary_CDP,Generation!$B:$B,IF($B$54="NEM","*",$B$54),Generation!$C:$C,$H75)</f>
        <v>-6410.1943470646029</v>
      </c>
      <c r="AF75" s="5">
        <f>SUMIFS(Generation!AA:AA,Generation!$A:$A,Summary_CDP,Generation!$B:$B,IF($B$54="NEM","*",$B$54),Generation!$C:$C,$H75)</f>
        <v>-6404.9425956457999</v>
      </c>
      <c r="AG75" s="5">
        <f>SUMIFS(Generation!AB:AB,Generation!$A:$A,Summary_CDP,Generation!$B:$B,IF($B$54="NEM","*",$B$54),Generation!$C:$C,$H75)</f>
        <v>-6342.8662355247488</v>
      </c>
      <c r="AH75" s="5">
        <f>SUMIFS(Generation!AC:AC,Generation!$A:$A,Summary_CDP,Generation!$B:$B,IF($B$54="NEM","*",$B$54),Generation!$C:$C,$H75)</f>
        <v>-6264.853324935385</v>
      </c>
      <c r="AI75" s="5">
        <f>SUMIFS(Generation!AD:AD,Generation!$A:$A,Summary_CDP,Generation!$B:$B,IF($B$54="NEM","*",$B$54),Generation!$C:$C,$H75)</f>
        <v>-6181.6222711379833</v>
      </c>
      <c r="AJ75" s="5">
        <f>SUMIFS(Generation!AE:AE,Generation!$A:$A,Summary_CDP,Generation!$B:$B,IF($B$54="NEM","*",$B$54),Generation!$C:$C,$H75)</f>
        <v>-6247.8694950550807</v>
      </c>
    </row>
    <row r="77" spans="8:40" ht="15" customHeight="1">
      <c r="H77" s="9" t="s">
        <v>146</v>
      </c>
      <c r="I77" s="5">
        <f>SUMIFS(Generation!D:D,Generation!$A:$A,Summary_CDP,Generation!$B:$B,IF($B$54="NEM","*",$B$54),Generation!$C:$C,$H77)</f>
        <v>6.9739500000000088E-6</v>
      </c>
      <c r="J77" s="5">
        <f>SUMIFS(Generation!E:E,Generation!$A:$A,Summary_CDP,Generation!$B:$B,IF($B$54="NEM","*",$B$54),Generation!$C:$C,$H77)</f>
        <v>6.4476949999999972E-6</v>
      </c>
      <c r="K77" s="5">
        <f>SUMIFS(Generation!F:F,Generation!$A:$A,Summary_CDP,Generation!$B:$B,IF($B$54="NEM","*",$B$54),Generation!$C:$C,$H77)</f>
        <v>1.6143620154999993E-2</v>
      </c>
      <c r="L77" s="5">
        <f>SUMIFS(Generation!G:G,Generation!$A:$A,Summary_CDP,Generation!$B:$B,IF($B$54="NEM","*",$B$54),Generation!$C:$C,$H77)</f>
        <v>1.5907722565150015</v>
      </c>
      <c r="M77" s="5">
        <f>SUMIFS(Generation!H:H,Generation!$A:$A,Summary_CDP,Generation!$B:$B,IF($B$54="NEM","*",$B$54),Generation!$C:$C,$H77)</f>
        <v>2.1188660738249983</v>
      </c>
      <c r="N77" s="5">
        <f>SUMIFS(Generation!I:I,Generation!$A:$A,Summary_CDP,Generation!$B:$B,IF($B$54="NEM","*",$B$54),Generation!$C:$C,$H77)</f>
        <v>6.5192435723550011</v>
      </c>
      <c r="O77" s="5">
        <f>SUMIFS(Generation!J:J,Generation!$A:$A,Summary_CDP,Generation!$B:$B,IF($B$54="NEM","*",$B$54),Generation!$C:$C,$H77)</f>
        <v>3.8855514804999998E-2</v>
      </c>
      <c r="P77" s="5">
        <f>SUMIFS(Generation!K:K,Generation!$A:$A,Summary_CDP,Generation!$B:$B,IF($B$54="NEM","*",$B$54),Generation!$C:$C,$H77)</f>
        <v>4.6486620526499998</v>
      </c>
      <c r="Q77" s="5">
        <f>SUMIFS(Generation!L:L,Generation!$A:$A,Summary_CDP,Generation!$B:$B,IF($B$54="NEM","*",$B$54),Generation!$C:$C,$H77)</f>
        <v>11.274448647244995</v>
      </c>
      <c r="R77" s="5">
        <f>SUMIFS(Generation!M:M,Generation!$A:$A,Summary_CDP,Generation!$B:$B,IF($B$54="NEM","*",$B$54),Generation!$C:$C,$H77)</f>
        <v>22.833055090670019</v>
      </c>
      <c r="S77" s="5">
        <f>SUMIFS(Generation!N:N,Generation!$A:$A,Summary_CDP,Generation!$B:$B,IF($B$54="NEM","*",$B$54),Generation!$C:$C,$H77)</f>
        <v>0.76548092663999989</v>
      </c>
      <c r="T77" s="5">
        <f>SUMIFS(Generation!O:O,Generation!$A:$A,Summary_CDP,Generation!$B:$B,IF($B$54="NEM","*",$B$54),Generation!$C:$C,$H77)</f>
        <v>23.652907024424998</v>
      </c>
      <c r="U77" s="5">
        <f>SUMIFS(Generation!P:P,Generation!$A:$A,Summary_CDP,Generation!$B:$B,IF($B$54="NEM","*",$B$54),Generation!$C:$C,$H77)</f>
        <v>2.6525063801800011</v>
      </c>
      <c r="V77" s="5">
        <f>SUMIFS(Generation!Q:Q,Generation!$A:$A,Summary_CDP,Generation!$B:$B,IF($B$54="NEM","*",$B$54),Generation!$C:$C,$H77)</f>
        <v>45.849184848224972</v>
      </c>
      <c r="W77" s="5">
        <f>SUMIFS(Generation!R:R,Generation!$A:$A,Summary_CDP,Generation!$B:$B,IF($B$54="NEM","*",$B$54),Generation!$C:$C,$H77)</f>
        <v>95.902339453309978</v>
      </c>
      <c r="X77" s="5">
        <f>SUMIFS(Generation!S:S,Generation!$A:$A,Summary_CDP,Generation!$B:$B,IF($B$54="NEM","*",$B$54),Generation!$C:$C,$H77)</f>
        <v>1012.8822803408399</v>
      </c>
      <c r="Y77" s="5">
        <f>SUMIFS(Generation!T:T,Generation!$A:$A,Summary_CDP,Generation!$B:$B,IF($B$54="NEM","*",$B$54),Generation!$C:$C,$H77)</f>
        <v>438.11937891680475</v>
      </c>
      <c r="Z77" s="5">
        <f>SUMIFS(Generation!U:U,Generation!$A:$A,Summary_CDP,Generation!$B:$B,IF($B$54="NEM","*",$B$54),Generation!$C:$C,$H77)</f>
        <v>694.98761292878066</v>
      </c>
      <c r="AA77" s="5">
        <f>SUMIFS(Generation!V:V,Generation!$A:$A,Summary_CDP,Generation!$B:$B,IF($B$54="NEM","*",$B$54),Generation!$C:$C,$H77)</f>
        <v>1156.8679669642349</v>
      </c>
      <c r="AB77" s="5">
        <f>SUMIFS(Generation!W:W,Generation!$A:$A,Summary_CDP,Generation!$B:$B,IF($B$54="NEM","*",$B$54),Generation!$C:$C,$H77)</f>
        <v>1251.5463815850251</v>
      </c>
      <c r="AC77" s="5">
        <f>SUMIFS(Generation!X:X,Generation!$A:$A,Summary_CDP,Generation!$B:$B,IF($B$54="NEM","*",$B$54),Generation!$C:$C,$H77)</f>
        <v>1452.6398804631367</v>
      </c>
      <c r="AD77" s="5">
        <f>SUMIFS(Generation!Y:Y,Generation!$A:$A,Summary_CDP,Generation!$B:$B,IF($B$54="NEM","*",$B$54),Generation!$C:$C,$H77)</f>
        <v>2071.9721097844408</v>
      </c>
      <c r="AE77" s="5">
        <f>SUMIFS(Generation!Z:Z,Generation!$A:$A,Summary_CDP,Generation!$B:$B,IF($B$54="NEM","*",$B$54),Generation!$C:$C,$H77)</f>
        <v>1410.612478465725</v>
      </c>
      <c r="AF77" s="5">
        <f>SUMIFS(Generation!AA:AA,Generation!$A:$A,Summary_CDP,Generation!$B:$B,IF($B$54="NEM","*",$B$54),Generation!$C:$C,$H77)</f>
        <v>2922.6296908274771</v>
      </c>
      <c r="AG77" s="5">
        <f>SUMIFS(Generation!AB:AB,Generation!$A:$A,Summary_CDP,Generation!$B:$B,IF($B$54="NEM","*",$B$54),Generation!$C:$C,$H77)</f>
        <v>1451.5789438467671</v>
      </c>
      <c r="AH77" s="5">
        <f>SUMIFS(Generation!AC:AC,Generation!$A:$A,Summary_CDP,Generation!$B:$B,IF($B$54="NEM","*",$B$54),Generation!$C:$C,$H77)</f>
        <v>2211.7131610636052</v>
      </c>
      <c r="AI77" s="5">
        <f>SUMIFS(Generation!AD:AD,Generation!$A:$A,Summary_CDP,Generation!$B:$B,IF($B$54="NEM","*",$B$54),Generation!$C:$C,$H77)</f>
        <v>3584.4466578510905</v>
      </c>
      <c r="AJ77" s="5">
        <f>SUMIFS(Generation!AE:AE,Generation!$A:$A,Summary_CDP,Generation!$B:$B,IF($B$54="NEM","*",$B$54),Generation!$C:$C,$H77)</f>
        <v>1003.8599377142201</v>
      </c>
    </row>
    <row r="78" spans="8:40" ht="15" customHeight="1">
      <c r="I78" s="52"/>
      <c r="J78" s="52"/>
      <c r="K78" s="52"/>
      <c r="L78" s="52"/>
      <c r="M78" s="52"/>
      <c r="N78" s="52"/>
      <c r="O78" s="52"/>
      <c r="P78" s="52"/>
      <c r="Q78" s="52"/>
      <c r="R78" s="52"/>
      <c r="S78" s="52"/>
      <c r="T78" s="52"/>
      <c r="U78" s="52"/>
      <c r="V78" s="52"/>
      <c r="W78" s="52"/>
      <c r="X78" s="52"/>
      <c r="Y78" s="52"/>
      <c r="Z78" s="52"/>
      <c r="AA78" s="52"/>
      <c r="AB78" s="52"/>
      <c r="AC78" s="52"/>
      <c r="AD78" s="52"/>
      <c r="AE78" s="52"/>
      <c r="AF78" s="52"/>
      <c r="AG78" s="52"/>
      <c r="AH78" s="52"/>
      <c r="AI78" s="52"/>
      <c r="AJ78" s="52"/>
    </row>
    <row r="79" spans="8:40" ht="15" customHeight="1">
      <c r="I79" s="52"/>
      <c r="J79" s="52"/>
      <c r="K79" s="52"/>
      <c r="L79" s="52"/>
      <c r="M79" s="52"/>
      <c r="N79" s="52"/>
      <c r="O79" s="52"/>
      <c r="P79" s="52"/>
      <c r="Q79" s="52"/>
      <c r="R79" s="52"/>
      <c r="S79" s="52"/>
      <c r="T79" s="52"/>
      <c r="U79" s="52"/>
      <c r="V79" s="52"/>
      <c r="W79" s="52"/>
      <c r="X79" s="52"/>
      <c r="Y79" s="52"/>
      <c r="Z79" s="52"/>
      <c r="AA79" s="52"/>
      <c r="AB79" s="52"/>
      <c r="AC79" s="52"/>
      <c r="AD79" s="52"/>
      <c r="AE79" s="52"/>
      <c r="AF79" s="52"/>
      <c r="AG79" s="52"/>
      <c r="AH79" s="52"/>
      <c r="AI79" s="52"/>
      <c r="AJ79" s="52"/>
    </row>
    <row r="80" spans="8:40" ht="15" customHeight="1">
      <c r="I80" s="26"/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  <c r="AA80" s="26"/>
      <c r="AB80" s="26"/>
      <c r="AC80" s="26"/>
      <c r="AD80" s="26"/>
      <c r="AE80" s="26"/>
      <c r="AF80" s="26"/>
      <c r="AG80" s="26"/>
      <c r="AH80" s="26"/>
      <c r="AI80" s="26"/>
      <c r="AJ80" s="26"/>
    </row>
    <row r="81" spans="1:30" s="51" customFormat="1" ht="24" customHeight="1" thickBot="1">
      <c r="A81" s="49" t="str">
        <f>B82&amp;" generation by technology type"</f>
        <v>NEM generation by technology type</v>
      </c>
      <c r="B81" s="47"/>
      <c r="C81" s="47"/>
      <c r="D81" s="47"/>
      <c r="E81" s="47"/>
      <c r="F81" s="47"/>
      <c r="G81" s="47"/>
      <c r="H81" s="47"/>
      <c r="I81" s="50"/>
      <c r="J81" s="47"/>
      <c r="K81" s="47"/>
      <c r="L81" s="47"/>
      <c r="M81" s="47"/>
      <c r="N81" s="47"/>
      <c r="O81" s="47"/>
      <c r="P81" s="47"/>
      <c r="Q81" s="50"/>
      <c r="R81" s="50"/>
      <c r="S81" s="47"/>
      <c r="T81" s="47"/>
      <c r="U81" s="47"/>
      <c r="V81" s="47"/>
      <c r="W81" s="47"/>
      <c r="X81" s="47"/>
      <c r="Y81" s="47"/>
      <c r="Z81" s="47"/>
      <c r="AA81" s="47"/>
      <c r="AB81" s="50"/>
      <c r="AC81" s="47"/>
      <c r="AD81" s="47"/>
    </row>
    <row r="82" spans="1:30" ht="15" customHeight="1" thickTop="1">
      <c r="A82" s="11" t="s">
        <v>127</v>
      </c>
      <c r="B82" s="21" t="s">
        <v>128</v>
      </c>
    </row>
    <row r="84" spans="1:30" ht="15" customHeight="1">
      <c r="H84" s="44" t="s">
        <v>147</v>
      </c>
      <c r="I84" s="8" t="s">
        <v>90</v>
      </c>
      <c r="J84" s="8" t="s">
        <v>97</v>
      </c>
      <c r="K84" s="8" t="s">
        <v>107</v>
      </c>
      <c r="L84" s="8" t="s">
        <v>117</v>
      </c>
    </row>
    <row r="85" spans="1:30" ht="15" customHeight="1">
      <c r="H85" s="9" t="s">
        <v>130</v>
      </c>
      <c r="I85" s="5">
        <f>SUMIFS(Generation!D:D,Generation!$A:$A,Summary_CDP,Generation!$B:$B,IF($B$82="NEM","*",$B$82),Generation!$C:$C,$H85)</f>
        <v>81332.898420341517</v>
      </c>
      <c r="J85" s="5">
        <f>SUMIFS(Generation!K:K,Generation!$A:$A,Summary_CDP,Generation!$B:$B,IF($B$82="NEM","*",$B$82),Generation!$C:$C,$H85)</f>
        <v>0</v>
      </c>
      <c r="K85" s="5">
        <f>SUMIFS(Generation!U:U,Generation!$A:$A,Summary_CDP,Generation!$B:$B,IF($B$82="NEM","*",$B$82),Generation!$C:$C,$H85)</f>
        <v>0</v>
      </c>
      <c r="L85" s="5">
        <f>SUMIFS(Generation!AE:AE,Generation!$A:$A,Summary_CDP,Generation!$B:$B,IF($B$82="NEM","*",$B$82),Generation!$C:$C,$H85)</f>
        <v>0</v>
      </c>
    </row>
    <row r="86" spans="1:30" ht="15" customHeight="1">
      <c r="H86" s="9" t="s">
        <v>131</v>
      </c>
      <c r="I86" s="5">
        <f>SUMIFS(Generation!D:D,Generation!$A:$A,Summary_CDP,Generation!$B:$B,IF($B$82="NEM","*",$B$82),Generation!$C:$C,$H86)</f>
        <v>31823.73292446608</v>
      </c>
      <c r="J86" s="5">
        <f>SUMIFS(Generation!K:K,Generation!$A:$A,Summary_CDP,Generation!$B:$B,IF($B$82="NEM","*",$B$82),Generation!$C:$C,$H86)</f>
        <v>0</v>
      </c>
      <c r="K86" s="5">
        <f>SUMIFS(Generation!U:U,Generation!$A:$A,Summary_CDP,Generation!$B:$B,IF($B$82="NEM","*",$B$82),Generation!$C:$C,$H86)</f>
        <v>0</v>
      </c>
      <c r="L86" s="5">
        <f>SUMIFS(Generation!AE:AE,Generation!$A:$A,Summary_CDP,Generation!$B:$B,IF($B$82="NEM","*",$B$82),Generation!$C:$C,$H86)</f>
        <v>0</v>
      </c>
    </row>
    <row r="87" spans="1:30" ht="15" customHeight="1">
      <c r="H87" s="9" t="s">
        <v>132</v>
      </c>
      <c r="I87" s="5">
        <f>SUMIFS(Generation!D:D,Generation!$A:$A,Summary_CDP,Generation!$B:$B,IF($B$82="NEM","*",$B$82),Generation!$C:$C,$H87)</f>
        <v>3950.6557296367</v>
      </c>
      <c r="J87" s="5">
        <f>SUMIFS(Generation!K:K,Generation!$A:$A,Summary_CDP,Generation!$B:$B,IF($B$82="NEM","*",$B$82),Generation!$C:$C,$H87)</f>
        <v>4999.9077476231851</v>
      </c>
      <c r="K87" s="5">
        <f>SUMIFS(Generation!U:U,Generation!$A:$A,Summary_CDP,Generation!$B:$B,IF($B$82="NEM","*",$B$82),Generation!$C:$C,$H87)</f>
        <v>2636.6265768029416</v>
      </c>
      <c r="L87" s="5">
        <f>SUMIFS(Generation!AE:AE,Generation!$A:$A,Summary_CDP,Generation!$B:$B,IF($B$82="NEM","*",$B$82),Generation!$C:$C,$H87)</f>
        <v>0</v>
      </c>
    </row>
    <row r="88" spans="1:30" ht="15" customHeight="1">
      <c r="H88" s="9" t="s">
        <v>133</v>
      </c>
      <c r="I88" s="5">
        <f>SUMIFS(Generation!D:D,Generation!$A:$A,Summary_CDP,Generation!$B:$B,IF($B$82="NEM","*",$B$82),Generation!$C:$C,$H88)</f>
        <v>0</v>
      </c>
      <c r="J88" s="5">
        <f>SUMIFS(Generation!K:K,Generation!$A:$A,Summary_CDP,Generation!$B:$B,IF($B$82="NEM","*",$B$82),Generation!$C:$C,$H88)</f>
        <v>0</v>
      </c>
      <c r="K88" s="5">
        <f>SUMIFS(Generation!U:U,Generation!$A:$A,Summary_CDP,Generation!$B:$B,IF($B$82="NEM","*",$B$82),Generation!$C:$C,$H88)</f>
        <v>0</v>
      </c>
      <c r="L88" s="5">
        <f>SUMIFS(Generation!AE:AE,Generation!$A:$A,Summary_CDP,Generation!$B:$B,IF($B$82="NEM","*",$B$82),Generation!$C:$C,$H88)</f>
        <v>0</v>
      </c>
    </row>
    <row r="89" spans="1:30" ht="15" customHeight="1">
      <c r="H89" s="9" t="s">
        <v>134</v>
      </c>
      <c r="I89" s="5">
        <f>SUMIFS(Generation!D:D,Generation!$A:$A,Summary_CDP,Generation!$B:$B,IF($B$82="NEM","*",$B$82),Generation!$C:$C,$H89)</f>
        <v>429.0685460212851</v>
      </c>
      <c r="J89" s="5">
        <f>SUMIFS(Generation!K:K,Generation!$A:$A,Summary_CDP,Generation!$B:$B,IF($B$82="NEM","*",$B$82),Generation!$C:$C,$H89)</f>
        <v>1486.0451455438199</v>
      </c>
      <c r="K89" s="5">
        <f>SUMIFS(Generation!U:U,Generation!$A:$A,Summary_CDP,Generation!$B:$B,IF($B$82="NEM","*",$B$82),Generation!$C:$C,$H89)</f>
        <v>2098.8510123684218</v>
      </c>
      <c r="L89" s="5">
        <f>SUMIFS(Generation!AE:AE,Generation!$A:$A,Summary_CDP,Generation!$B:$B,IF($B$82="NEM","*",$B$82),Generation!$C:$C,$H89)</f>
        <v>0.87726183652000211</v>
      </c>
    </row>
    <row r="90" spans="1:30" ht="15" customHeight="1">
      <c r="H90" s="9" t="s">
        <v>135</v>
      </c>
      <c r="I90" s="5">
        <f>SUMIFS(Generation!D:D,Generation!$A:$A,Summary_CDP,Generation!$B:$B,IF($B$82="NEM","*",$B$82),Generation!$C:$C,$H90)</f>
        <v>0</v>
      </c>
      <c r="J90" s="5">
        <f>SUMIFS(Generation!K:K,Generation!$A:$A,Summary_CDP,Generation!$B:$B,IF($B$82="NEM","*",$B$82),Generation!$C:$C,$H90)</f>
        <v>8.2365250000000033E-6</v>
      </c>
      <c r="K90" s="5">
        <f>SUMIFS(Generation!U:U,Generation!$A:$A,Summary_CDP,Generation!$B:$B,IF($B$82="NEM","*",$B$82),Generation!$C:$C,$H90)</f>
        <v>1.2177850000000004E-5</v>
      </c>
      <c r="L90" s="5">
        <f>SUMIFS(Generation!AE:AE,Generation!$A:$A,Summary_CDP,Generation!$B:$B,IF($B$82="NEM","*",$B$82),Generation!$C:$C,$H90)</f>
        <v>871.9747535214949</v>
      </c>
    </row>
    <row r="91" spans="1:30" ht="15" customHeight="1">
      <c r="H91" s="9" t="s">
        <v>136</v>
      </c>
      <c r="I91" s="5">
        <f>SUMIFS(Generation!D:D,Generation!$A:$A,Summary_CDP,Generation!$B:$B,IF($B$82="NEM","*",$B$82),Generation!$C:$C,$H91)</f>
        <v>14518.444773488896</v>
      </c>
      <c r="J91" s="5">
        <f>SUMIFS(Generation!K:K,Generation!$A:$A,Summary_CDP,Generation!$B:$B,IF($B$82="NEM","*",$B$82),Generation!$C:$C,$H91)</f>
        <v>15075.016456003581</v>
      </c>
      <c r="K91" s="5">
        <f>SUMIFS(Generation!U:U,Generation!$A:$A,Summary_CDP,Generation!$B:$B,IF($B$82="NEM","*",$B$82),Generation!$C:$C,$H91)</f>
        <v>12444.769733023371</v>
      </c>
      <c r="L91" s="5">
        <f>SUMIFS(Generation!AE:AE,Generation!$A:$A,Summary_CDP,Generation!$B:$B,IF($B$82="NEM","*",$B$82),Generation!$C:$C,$H91)</f>
        <v>6001.1653718579837</v>
      </c>
    </row>
    <row r="92" spans="1:30" ht="15" customHeight="1">
      <c r="H92" s="9" t="s">
        <v>137</v>
      </c>
      <c r="I92" s="5">
        <f>SUMIFS(Generation!D:D,Generation!$A:$A,Summary_CDP,Generation!$B:$B,IF($B$82="NEM","*",$B$82),Generation!$C:$C,$H92)</f>
        <v>1245.9503815454398</v>
      </c>
      <c r="J92" s="5">
        <f>SUMIFS(Generation!K:K,Generation!$A:$A,Summary_CDP,Generation!$B:$B,IF($B$82="NEM","*",$B$82),Generation!$C:$C,$H92)</f>
        <v>24653.180415889441</v>
      </c>
      <c r="K92" s="5">
        <f>SUMIFS(Generation!U:U,Generation!$A:$A,Summary_CDP,Generation!$B:$B,IF($B$82="NEM","*",$B$82),Generation!$C:$C,$H92)</f>
        <v>30765.765332601266</v>
      </c>
      <c r="L92" s="5">
        <f>SUMIFS(Generation!AE:AE,Generation!$A:$A,Summary_CDP,Generation!$B:$B,IF($B$82="NEM","*",$B$82),Generation!$C:$C,$H92)</f>
        <v>56863.263968533596</v>
      </c>
    </row>
    <row r="93" spans="1:30" ht="15" customHeight="1">
      <c r="H93" s="9" t="s">
        <v>138</v>
      </c>
      <c r="I93" s="5">
        <f>SUMIFS(Generation!D:D,Generation!$A:$A,Summary_CDP,Generation!$B:$B,IF($B$82="NEM","*",$B$82),Generation!$C:$C,$H93)</f>
        <v>258.76721219773992</v>
      </c>
      <c r="J93" s="5">
        <f>SUMIFS(Generation!K:K,Generation!$A:$A,Summary_CDP,Generation!$B:$B,IF($B$82="NEM","*",$B$82),Generation!$C:$C,$H93)</f>
        <v>5835.7605665760038</v>
      </c>
      <c r="K93" s="5">
        <f>SUMIFS(Generation!U:U,Generation!$A:$A,Summary_CDP,Generation!$B:$B,IF($B$82="NEM","*",$B$82),Generation!$C:$C,$H93)</f>
        <v>29246.214600126223</v>
      </c>
      <c r="L93" s="5">
        <f>SUMIFS(Generation!AE:AE,Generation!$A:$A,Summary_CDP,Generation!$B:$B,IF($B$82="NEM","*",$B$82),Generation!$C:$C,$H93)</f>
        <v>66355.430092769166</v>
      </c>
    </row>
    <row r="94" spans="1:30" ht="15" customHeight="1">
      <c r="H94" s="9" t="s">
        <v>139</v>
      </c>
      <c r="I94" s="5">
        <f>SUMIFS(Generation!D:D,Generation!$A:$A,Summary_CDP,Generation!$B:$B,IF($B$82="NEM","*",$B$82),Generation!$C:$C,$H94)</f>
        <v>414.76653527966789</v>
      </c>
      <c r="J94" s="5">
        <f>SUMIFS(Generation!K:K,Generation!$A:$A,Summary_CDP,Generation!$B:$B,IF($B$82="NEM","*",$B$82),Generation!$C:$C,$H94)</f>
        <v>2276.8832053017495</v>
      </c>
      <c r="K94" s="5">
        <f>SUMIFS(Generation!U:U,Generation!$A:$A,Summary_CDP,Generation!$B:$B,IF($B$82="NEM","*",$B$82),Generation!$C:$C,$H94)</f>
        <v>5487.5817898015475</v>
      </c>
      <c r="L94" s="5">
        <f>SUMIFS(Generation!AE:AE,Generation!$A:$A,Summary_CDP,Generation!$B:$B,IF($B$82="NEM","*",$B$82),Generation!$C:$C,$H94)</f>
        <v>5306.391065975301</v>
      </c>
    </row>
    <row r="95" spans="1:30" ht="15" customHeight="1">
      <c r="H95" s="9" t="s">
        <v>140</v>
      </c>
      <c r="I95" s="5">
        <f>SUMIFS(Generation!D:D,Generation!$A:$A,Summary_CDP,Generation!$B:$B,IF($B$82="NEM","*",$B$82),Generation!$C:$C,$H95)</f>
        <v>0</v>
      </c>
      <c r="J95" s="5">
        <f>SUMIFS(Generation!K:K,Generation!$A:$A,Summary_CDP,Generation!$B:$B,IF($B$82="NEM","*",$B$82),Generation!$C:$C,$H95)</f>
        <v>0</v>
      </c>
      <c r="K95" s="5">
        <f>SUMIFS(Generation!U:U,Generation!$A:$A,Summary_CDP,Generation!$B:$B,IF($B$82="NEM","*",$B$82),Generation!$C:$C,$H95)</f>
        <v>0</v>
      </c>
      <c r="L95" s="5">
        <f>SUMIFS(Generation!AE:AE,Generation!$A:$A,Summary_CDP,Generation!$B:$B,IF($B$82="NEM","*",$B$82),Generation!$C:$C,$H95)</f>
        <v>0</v>
      </c>
    </row>
    <row r="96" spans="1:30" ht="15" customHeight="1">
      <c r="H96" s="9" t="s">
        <v>141</v>
      </c>
      <c r="I96" s="5">
        <f>SUMIFS(Generation!D:D,Generation!$A:$A,Summary_CDP,Generation!$B:$B,IF($B$82="NEM","*",$B$82),Generation!$C:$C,$H96)</f>
        <v>0</v>
      </c>
      <c r="J96" s="5">
        <f>SUMIFS(Generation!K:K,Generation!$A:$A,Summary_CDP,Generation!$B:$B,IF($B$82="NEM","*",$B$82),Generation!$C:$C,$H96)</f>
        <v>0</v>
      </c>
      <c r="K96" s="5">
        <f>SUMIFS(Generation!U:U,Generation!$A:$A,Summary_CDP,Generation!$B:$B,IF($B$82="NEM","*",$B$82),Generation!$C:$C,$H96)</f>
        <v>0</v>
      </c>
      <c r="L96" s="5">
        <f>SUMIFS(Generation!AE:AE,Generation!$A:$A,Summary_CDP,Generation!$B:$B,IF($B$82="NEM","*",$B$82),Generation!$C:$C,$H96)</f>
        <v>0</v>
      </c>
    </row>
    <row r="97" spans="1:30" ht="15" customHeight="1">
      <c r="H97" s="9" t="s">
        <v>142</v>
      </c>
      <c r="I97" s="5">
        <f>SUMIFS(Generation!D:D,Generation!$A:$A,Summary_CDP,Generation!$B:$B,IF($B$82="NEM","*",$B$82),Generation!$C:$C,$H97)</f>
        <v>46737.385086203722</v>
      </c>
      <c r="J97" s="5">
        <f>SUMIFS(Generation!K:K,Generation!$A:$A,Summary_CDP,Generation!$B:$B,IF($B$82="NEM","*",$B$82),Generation!$C:$C,$H97)</f>
        <v>183593.48622371734</v>
      </c>
      <c r="K97" s="5">
        <f>SUMIFS(Generation!U:U,Generation!$A:$A,Summary_CDP,Generation!$B:$B,IF($B$82="NEM","*",$B$82),Generation!$C:$C,$H97)</f>
        <v>392842.22680683748</v>
      </c>
      <c r="L97" s="5">
        <f>SUMIFS(Generation!AE:AE,Generation!$A:$A,Summary_CDP,Generation!$B:$B,IF($B$82="NEM","*",$B$82),Generation!$C:$C,$H97)</f>
        <v>738465.30644529767</v>
      </c>
    </row>
    <row r="98" spans="1:30" ht="15" customHeight="1">
      <c r="H98" s="9" t="s">
        <v>143</v>
      </c>
      <c r="I98" s="5">
        <f>SUMIFS(Generation!D:D,Generation!$A:$A,Summary_CDP,Generation!$B:$B,IF($B$82="NEM","*",$B$82),Generation!$C:$C,$H98)</f>
        <v>16431.443191059549</v>
      </c>
      <c r="J98" s="5">
        <f>SUMIFS(Generation!K:K,Generation!$A:$A,Summary_CDP,Generation!$B:$B,IF($B$82="NEM","*",$B$82),Generation!$C:$C,$H98)</f>
        <v>73380.396707010659</v>
      </c>
      <c r="K98" s="5">
        <f>SUMIFS(Generation!U:U,Generation!$A:$A,Summary_CDP,Generation!$B:$B,IF($B$82="NEM","*",$B$82),Generation!$C:$C,$H98)</f>
        <v>212168.41330244171</v>
      </c>
      <c r="L98" s="5">
        <f>SUMIFS(Generation!AE:AE,Generation!$A:$A,Summary_CDP,Generation!$B:$B,IF($B$82="NEM","*",$B$82),Generation!$C:$C,$H98)</f>
        <v>523911.70738232881</v>
      </c>
    </row>
    <row r="99" spans="1:30" ht="15" customHeight="1">
      <c r="H99" s="9" t="s">
        <v>144</v>
      </c>
      <c r="I99" s="5">
        <f>SUMIFS(Generation!D:D,Generation!$A:$A,Summary_CDP,Generation!$B:$B,IF($B$82="NEM","*",$B$82),Generation!$C:$C,$H99)</f>
        <v>27394.5212937</v>
      </c>
      <c r="J99" s="5">
        <f>SUMIFS(Generation!K:K,Generation!$A:$A,Summary_CDP,Generation!$B:$B,IF($B$82="NEM","*",$B$82),Generation!$C:$C,$H99)</f>
        <v>54712.407154700006</v>
      </c>
      <c r="K99" s="5">
        <f>SUMIFS(Generation!U:U,Generation!$A:$A,Summary_CDP,Generation!$B:$B,IF($B$82="NEM","*",$B$82),Generation!$C:$C,$H99)</f>
        <v>86124.175124500005</v>
      </c>
      <c r="L99" s="5">
        <f>SUMIFS(Generation!AE:AE,Generation!$A:$A,Summary_CDP,Generation!$B:$B,IF($B$82="NEM","*",$B$82),Generation!$C:$C,$H99)</f>
        <v>111724.66286049999</v>
      </c>
    </row>
    <row r="100" spans="1:30" ht="15" customHeight="1">
      <c r="H100" s="11" t="s">
        <v>148</v>
      </c>
    </row>
    <row r="101" spans="1:30" ht="15" customHeight="1">
      <c r="H101" s="9" t="s">
        <v>149</v>
      </c>
      <c r="I101" s="5">
        <f>SUMIFS(Generation!D:D,Generation!$A:$A,Summary_CDP,Generation!$B:$B,IF($B$82="NEM","*",$B$82),Generation!$C:$C,$H101)</f>
        <v>-2490.3161941277999</v>
      </c>
      <c r="J101" s="5">
        <f>SUMIFS(Generation!K:K,Generation!$A:$A,Summary_CDP,Generation!$B:$B,IF($B$82="NEM","*",$B$82),Generation!$C:$C,$H101)</f>
        <v>-32101.351686959864</v>
      </c>
      <c r="K101" s="5">
        <f>SUMIFS(Generation!U:U,Generation!$A:$A,Summary_CDP,Generation!$B:$B,IF($B$82="NEM","*",$B$82),Generation!$C:$C,$H101)</f>
        <v>-40184.755852123177</v>
      </c>
      <c r="L101" s="5">
        <f>SUMIFS(Generation!AE:AE,Generation!$A:$A,Summary_CDP,Generation!$B:$B,IF($B$82="NEM","*",$B$82),Generation!$C:$C,$H101)</f>
        <v>-74138.326457484232</v>
      </c>
    </row>
    <row r="102" spans="1:30" ht="15" customHeight="1">
      <c r="H102" s="9" t="s">
        <v>150</v>
      </c>
      <c r="I102" s="5">
        <f>SUMIFS(Generation!D:D,Generation!$A:$A,Summary_CDP,Generation!$B:$B,IF($B$82="NEM","*",$B$82),Generation!$C:$C,$H102)</f>
        <v>-304.40192980664006</v>
      </c>
      <c r="J102" s="5">
        <f>SUMIFS(Generation!K:K,Generation!$A:$A,Summary_CDP,Generation!$B:$B,IF($B$82="NEM","*",$B$82),Generation!$C:$C,$H102)</f>
        <v>-6910.7972648394798</v>
      </c>
      <c r="K102" s="5">
        <f>SUMIFS(Generation!U:U,Generation!$A:$A,Summary_CDP,Generation!$B:$B,IF($B$82="NEM","*",$B$82),Generation!$C:$C,$H102)</f>
        <v>-36048.665259840178</v>
      </c>
      <c r="L102" s="5">
        <f>SUMIFS(Generation!AE:AE,Generation!$A:$A,Summary_CDP,Generation!$B:$B,IF($B$82="NEM","*",$B$82),Generation!$C:$C,$H102)</f>
        <v>-82587.529223996447</v>
      </c>
    </row>
    <row r="103" spans="1:30" ht="15" customHeight="1">
      <c r="H103" s="9" t="s">
        <v>151</v>
      </c>
      <c r="I103" s="5">
        <f>SUMIFS(Generation!D:D,Generation!$A:$A,Summary_CDP,Generation!$B:$B,IF($B$82="NEM","*",$B$82),Generation!$C:$C,$H103)</f>
        <v>-486.52981617238254</v>
      </c>
      <c r="J103" s="5">
        <f>SUMIFS(Generation!K:K,Generation!$A:$A,Summary_CDP,Generation!$B:$B,IF($B$82="NEM","*",$B$82),Generation!$C:$C,$H103)</f>
        <v>-2680.6512995339999</v>
      </c>
      <c r="K103" s="5">
        <f>SUMIFS(Generation!U:U,Generation!$A:$A,Summary_CDP,Generation!$B:$B,IF($B$82="NEM","*",$B$82),Generation!$C:$C,$H103)</f>
        <v>-6494.9302017947111</v>
      </c>
      <c r="L103" s="5">
        <f>SUMIFS(Generation!AE:AE,Generation!$A:$A,Summary_CDP,Generation!$B:$B,IF($B$82="NEM","*",$B$82),Generation!$C:$C,$H103)</f>
        <v>-6247.8694950550807</v>
      </c>
    </row>
    <row r="105" spans="1:30" ht="15" customHeight="1">
      <c r="H105" s="9" t="s">
        <v>146</v>
      </c>
      <c r="I105" s="5">
        <f>SUMIFS(Generation!D:D,Generation!$A:$A,Summary_CDP,Generation!$B:$B,IF($B$82="NEM","*",$B$82),Generation!$C:$C,$H105)</f>
        <v>6.9739500000000088E-6</v>
      </c>
      <c r="J105" s="5">
        <f>SUMIFS(Generation!K:K,Generation!$A:$A,Summary_CDP,Generation!$B:$B,IF($B$82="NEM","*",$B$82),Generation!$C:$C,$H105)</f>
        <v>4.6486620526499998</v>
      </c>
      <c r="K105" s="5">
        <f>SUMIFS(Generation!U:U,Generation!$A:$A,Summary_CDP,Generation!$B:$B,IF($B$82="NEM","*",$B$82),Generation!$C:$C,$H105)</f>
        <v>694.98761292878066</v>
      </c>
      <c r="L105" s="5">
        <f>SUMIFS(Generation!AE:AE,Generation!$A:$A,Summary_CDP,Generation!$B:$B,IF($B$82="NEM","*",$B$82),Generation!$C:$C,$H105)</f>
        <v>1003.8599377142201</v>
      </c>
    </row>
    <row r="108" spans="1:30" s="51" customFormat="1" ht="24" customHeight="1" thickBot="1">
      <c r="A108" s="49" t="str">
        <f>B109&amp;" Capacity by storage type"</f>
        <v>NEM Capacity by storage type</v>
      </c>
      <c r="B108" s="47"/>
      <c r="C108" s="47"/>
      <c r="D108" s="47"/>
      <c r="E108" s="47"/>
      <c r="F108" s="47"/>
      <c r="G108" s="47"/>
      <c r="H108" s="47"/>
      <c r="I108" s="50"/>
      <c r="J108" s="47"/>
      <c r="K108" s="47"/>
      <c r="L108" s="47"/>
      <c r="M108" s="47"/>
      <c r="N108" s="47"/>
      <c r="O108" s="47"/>
      <c r="P108" s="47"/>
      <c r="Q108" s="50"/>
      <c r="R108" s="50"/>
      <c r="S108" s="47"/>
      <c r="T108" s="47"/>
      <c r="U108" s="47"/>
      <c r="V108" s="47"/>
      <c r="W108" s="47"/>
      <c r="X108" s="47"/>
      <c r="Y108" s="47"/>
      <c r="Z108" s="47"/>
      <c r="AA108" s="47"/>
      <c r="AB108" s="50"/>
      <c r="AC108" s="47"/>
      <c r="AD108" s="47"/>
    </row>
    <row r="109" spans="1:30" ht="15" customHeight="1" thickTop="1">
      <c r="A109" s="11" t="s">
        <v>127</v>
      </c>
      <c r="B109" s="21" t="s">
        <v>128</v>
      </c>
    </row>
    <row r="111" spans="1:30" ht="15" customHeight="1">
      <c r="H111" s="44" t="s">
        <v>129</v>
      </c>
      <c r="I111" s="8" t="s">
        <v>90</v>
      </c>
      <c r="J111" s="8" t="s">
        <v>97</v>
      </c>
      <c r="K111" s="8" t="s">
        <v>107</v>
      </c>
      <c r="L111" s="8" t="s">
        <v>117</v>
      </c>
    </row>
    <row r="112" spans="1:30" ht="15" customHeight="1">
      <c r="H112" s="25" t="s">
        <v>152</v>
      </c>
      <c r="I112" s="5">
        <f>SUMIFS('Storage Capacity'!D:D,'Storage Capacity'!$A:$A,Summary_CDP,'Storage Capacity'!$B:$B,IF($B$109="NEM","*",$B$109),'Storage Capacity'!$C:$C,$H112)</f>
        <v>0</v>
      </c>
      <c r="J112" s="5">
        <f>SUMIFS('Storage Capacity'!K:K,'Storage Capacity'!$A:$A,Summary_CDP,'Storage Capacity'!$B:$B,IF($B$109="NEM","*",$B$109),'Storage Capacity'!$C:$C,$H112)</f>
        <v>2040</v>
      </c>
      <c r="K112" s="5">
        <f>SUMIFS('Storage Capacity'!U:U,'Storage Capacity'!$A:$A,Summary_CDP,'Storage Capacity'!$B:$B,IF($B$109="NEM","*",$B$109),'Storage Capacity'!$C:$C,$H112)</f>
        <v>2040</v>
      </c>
      <c r="L112" s="5">
        <f>SUMIFS('Storage Capacity'!AE:AE,'Storage Capacity'!$A:$A,Summary_CDP,'Storage Capacity'!$B:$B,IF($B$109="NEM","*",$B$109),'Storage Capacity'!$C:$C,$H112)</f>
        <v>2040</v>
      </c>
    </row>
    <row r="113" spans="1:30" ht="15" customHeight="1">
      <c r="H113" s="25" t="s">
        <v>153</v>
      </c>
      <c r="I113" s="5">
        <f>SUMIFS('Storage Capacity'!D:D,'Storage Capacity'!$A:$A,Summary_CDP,'Storage Capacity'!$B:$B,IF($B$109="NEM","*",$B$109),'Storage Capacity'!$C:$C,$H113)</f>
        <v>160</v>
      </c>
      <c r="J113" s="5">
        <f>SUMIFS('Storage Capacity'!K:K,'Storage Capacity'!$A:$A,Summary_CDP,'Storage Capacity'!$B:$B,IF($B$109="NEM","*",$B$109),'Storage Capacity'!$C:$C,$H113)</f>
        <v>1896.21333387</v>
      </c>
      <c r="K113" s="5">
        <f>SUMIFS('Storage Capacity'!U:U,'Storage Capacity'!$A:$A,Summary_CDP,'Storage Capacity'!$B:$B,IF($B$109="NEM","*",$B$109),'Storage Capacity'!$C:$C,$H113)</f>
        <v>2238.3759367899997</v>
      </c>
      <c r="L113" s="5">
        <f>SUMIFS('Storage Capacity'!AE:AE,'Storage Capacity'!$A:$A,Summary_CDP,'Storage Capacity'!$B:$B,IF($B$109="NEM","*",$B$109),'Storage Capacity'!$C:$C,$H113)</f>
        <v>3333.9254602000001</v>
      </c>
    </row>
    <row r="114" spans="1:30" ht="15" customHeight="1">
      <c r="H114" s="25" t="s">
        <v>154</v>
      </c>
      <c r="I114" s="5">
        <f>SUMIFS('Storage Capacity'!D:D,'Storage Capacity'!$A:$A,Summary_CDP,'Storage Capacity'!$B:$B,IF($B$109="NEM","*",$B$109),'Storage Capacity'!$C:$C,$H114)</f>
        <v>650.00011119999988</v>
      </c>
      <c r="J114" s="5">
        <f>SUMIFS('Storage Capacity'!K:K,'Storage Capacity'!$A:$A,Summary_CDP,'Storage Capacity'!$B:$B,IF($B$109="NEM","*",$B$109),'Storage Capacity'!$C:$C,$H114)</f>
        <v>6897.2525280400005</v>
      </c>
      <c r="K114" s="5">
        <f>SUMIFS('Storage Capacity'!U:U,'Storage Capacity'!$A:$A,Summary_CDP,'Storage Capacity'!$B:$B,IF($B$109="NEM","*",$B$109),'Storage Capacity'!$C:$C,$H114)</f>
        <v>9238.4141539900011</v>
      </c>
      <c r="L114" s="5">
        <f>SUMIFS('Storage Capacity'!AE:AE,'Storage Capacity'!$A:$A,Summary_CDP,'Storage Capacity'!$B:$B,IF($B$109="NEM","*",$B$109),'Storage Capacity'!$C:$C,$H114)</f>
        <v>20247.140251280001</v>
      </c>
    </row>
    <row r="115" spans="1:30" ht="15" customHeight="1">
      <c r="H115" s="25" t="s">
        <v>155</v>
      </c>
      <c r="I115" s="5">
        <f>SUMIFS('Storage Capacity'!D:D,'Storage Capacity'!$A:$A,Summary_CDP,'Storage Capacity'!$B:$B,IF($B$109="NEM","*",$B$109),'Storage Capacity'!$C:$C,$H115)</f>
        <v>748.56001900000001</v>
      </c>
      <c r="J115" s="5">
        <f>SUMIFS('Storage Capacity'!K:K,'Storage Capacity'!$A:$A,Summary_CDP,'Storage Capacity'!$B:$B,IF($B$109="NEM","*",$B$109),'Storage Capacity'!$C:$C,$H115)</f>
        <v>747.46013354999991</v>
      </c>
      <c r="K115" s="5">
        <f>SUMIFS('Storage Capacity'!U:U,'Storage Capacity'!$A:$A,Summary_CDP,'Storage Capacity'!$B:$B,IF($B$109="NEM","*",$B$109),'Storage Capacity'!$C:$C,$H115)</f>
        <v>997.46038793999992</v>
      </c>
      <c r="L115" s="5">
        <f>SUMIFS('Storage Capacity'!AE:AE,'Storage Capacity'!$A:$A,Summary_CDP,'Storage Capacity'!$B:$B,IF($B$109="NEM","*",$B$109),'Storage Capacity'!$C:$C,$H115)</f>
        <v>998.56134894000002</v>
      </c>
    </row>
    <row r="116" spans="1:30" ht="15" customHeight="1">
      <c r="H116" s="25" t="s">
        <v>138</v>
      </c>
      <c r="I116" s="5">
        <f>SUMIFS('Storage Capacity'!D:D,'Storage Capacity'!$A:$A,Summary_CDP,'Storage Capacity'!$B:$B,IF($B$109="NEM","*",$B$109),'Storage Capacity'!$C:$C,$H116)</f>
        <v>366.50700001000001</v>
      </c>
      <c r="J116" s="5">
        <f>SUMIFS('Storage Capacity'!K:K,'Storage Capacity'!$A:$A,Summary_CDP,'Storage Capacity'!$B:$B,IF($B$109="NEM","*",$B$109),'Storage Capacity'!$C:$C,$H116)</f>
        <v>5829.8004632200009</v>
      </c>
      <c r="K116" s="5">
        <f>SUMIFS('Storage Capacity'!U:U,'Storage Capacity'!$A:$A,Summary_CDP,'Storage Capacity'!$B:$B,IF($B$109="NEM","*",$B$109),'Storage Capacity'!$C:$C,$H116)</f>
        <v>23318.225479200002</v>
      </c>
      <c r="L116" s="5">
        <f>SUMIFS('Storage Capacity'!AE:AE,'Storage Capacity'!$A:$A,Summary_CDP,'Storage Capacity'!$B:$B,IF($B$109="NEM","*",$B$109),'Storage Capacity'!$C:$C,$H116)</f>
        <v>37421.090223830004</v>
      </c>
    </row>
    <row r="117" spans="1:30" ht="15" customHeight="1">
      <c r="H117" s="25" t="s">
        <v>139</v>
      </c>
      <c r="I117" s="5">
        <f>SUMIFS('Storage Capacity'!D:D,'Storage Capacity'!$A:$A,Summary_CDP,'Storage Capacity'!$B:$B,IF($B$109="NEM","*",$B$109),'Storage Capacity'!$C:$C,$H117)</f>
        <v>1615.6870000000001</v>
      </c>
      <c r="J117" s="5">
        <f>SUMIFS('Storage Capacity'!K:K,'Storage Capacity'!$A:$A,Summary_CDP,'Storage Capacity'!$B:$B,IF($B$109="NEM","*",$B$109),'Storage Capacity'!$C:$C,$H117)</f>
        <v>6883.9139999999998</v>
      </c>
      <c r="K117" s="5">
        <f>SUMIFS('Storage Capacity'!U:U,'Storage Capacity'!$A:$A,Summary_CDP,'Storage Capacity'!$B:$B,IF($B$109="NEM","*",$B$109),'Storage Capacity'!$C:$C,$H117)</f>
        <v>15594.936000000002</v>
      </c>
      <c r="L117" s="5">
        <f>SUMIFS('Storage Capacity'!AE:AE,'Storage Capacity'!$A:$A,Summary_CDP,'Storage Capacity'!$B:$B,IF($B$109="NEM","*",$B$109),'Storage Capacity'!$C:$C,$H117)</f>
        <v>14832.36</v>
      </c>
    </row>
    <row r="126" spans="1:30" s="51" customFormat="1" ht="24" customHeight="1" thickBot="1">
      <c r="A126" s="49" t="str">
        <f>B127&amp;" storage capacity by year"</f>
        <v>NEM storage capacity by year</v>
      </c>
      <c r="B126" s="47"/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47"/>
      <c r="T126" s="47"/>
      <c r="U126" s="47"/>
      <c r="V126" s="47"/>
      <c r="W126" s="47"/>
      <c r="X126" s="47"/>
      <c r="Y126" s="47"/>
      <c r="Z126" s="47"/>
      <c r="AA126" s="47"/>
      <c r="AB126" s="47"/>
      <c r="AC126" s="47"/>
      <c r="AD126" s="47"/>
    </row>
    <row r="127" spans="1:30" ht="15" customHeight="1" thickTop="1">
      <c r="A127" s="11" t="s">
        <v>127</v>
      </c>
      <c r="B127" s="21" t="s">
        <v>128</v>
      </c>
    </row>
    <row r="129" spans="1:36" ht="15" customHeight="1">
      <c r="G129" s="11"/>
      <c r="H129" t="s">
        <v>129</v>
      </c>
      <c r="I129" s="8" t="s">
        <v>90</v>
      </c>
      <c r="J129" s="8" t="s">
        <v>91</v>
      </c>
      <c r="K129" s="8" t="s">
        <v>92</v>
      </c>
      <c r="L129" s="8" t="s">
        <v>93</v>
      </c>
      <c r="M129" s="8" t="s">
        <v>94</v>
      </c>
      <c r="N129" s="8" t="s">
        <v>95</v>
      </c>
      <c r="O129" s="8" t="s">
        <v>96</v>
      </c>
      <c r="P129" s="8" t="s">
        <v>97</v>
      </c>
      <c r="Q129" s="8" t="s">
        <v>98</v>
      </c>
      <c r="R129" s="8" t="s">
        <v>99</v>
      </c>
      <c r="S129" s="8" t="s">
        <v>100</v>
      </c>
      <c r="T129" s="8" t="s">
        <v>101</v>
      </c>
      <c r="U129" s="8" t="s">
        <v>102</v>
      </c>
      <c r="V129" s="8" t="s">
        <v>103</v>
      </c>
      <c r="W129" s="8" t="s">
        <v>104</v>
      </c>
      <c r="X129" s="8" t="s">
        <v>105</v>
      </c>
      <c r="Y129" s="8" t="s">
        <v>106</v>
      </c>
      <c r="Z129" s="8" t="s">
        <v>107</v>
      </c>
      <c r="AA129" s="8" t="s">
        <v>108</v>
      </c>
      <c r="AB129" s="8" t="s">
        <v>109</v>
      </c>
      <c r="AC129" s="8" t="s">
        <v>110</v>
      </c>
      <c r="AD129" s="8" t="s">
        <v>111</v>
      </c>
      <c r="AE129" s="8" t="s">
        <v>112</v>
      </c>
      <c r="AF129" s="8" t="s">
        <v>113</v>
      </c>
      <c r="AG129" s="8" t="s">
        <v>114</v>
      </c>
      <c r="AH129" s="8" t="s">
        <v>115</v>
      </c>
      <c r="AI129" s="8" t="s">
        <v>116</v>
      </c>
      <c r="AJ129" s="8" t="s">
        <v>117</v>
      </c>
    </row>
    <row r="130" spans="1:36" ht="15" customHeight="1">
      <c r="H130" s="25" t="s">
        <v>152</v>
      </c>
      <c r="I130" s="5">
        <f>SUMIFS('Storage Capacity'!D:D,'Storage Capacity'!$A:$A,Summary_CDP,'Storage Capacity'!$B:$B,IF($B$127="NEM","*",$B$127),'Storage Capacity'!$C:$C,$H130)</f>
        <v>0</v>
      </c>
      <c r="J130" s="5">
        <f>SUMIFS('Storage Capacity'!E:E,'Storage Capacity'!$A:$A,Summary_CDP,'Storage Capacity'!$B:$B,IF($B$127="NEM","*",$B$127),'Storage Capacity'!$C:$C,$H130)</f>
        <v>0</v>
      </c>
      <c r="K130" s="5">
        <f>SUMIFS('Storage Capacity'!F:F,'Storage Capacity'!$A:$A,Summary_CDP,'Storage Capacity'!$B:$B,IF($B$127="NEM","*",$B$127),'Storage Capacity'!$C:$C,$H130)</f>
        <v>680</v>
      </c>
      <c r="L130" s="5">
        <f>SUMIFS('Storage Capacity'!G:G,'Storage Capacity'!$A:$A,Summary_CDP,'Storage Capacity'!$B:$B,IF($B$127="NEM","*",$B$127),'Storage Capacity'!$C:$C,$H130)</f>
        <v>2040</v>
      </c>
      <c r="M130" s="5">
        <f>SUMIFS('Storage Capacity'!H:H,'Storage Capacity'!$A:$A,Summary_CDP,'Storage Capacity'!$B:$B,IF($B$127="NEM","*",$B$127),'Storage Capacity'!$C:$C,$H130)</f>
        <v>2040</v>
      </c>
      <c r="N130" s="5">
        <f>SUMIFS('Storage Capacity'!I:I,'Storage Capacity'!$A:$A,Summary_CDP,'Storage Capacity'!$B:$B,IF($B$127="NEM","*",$B$127),'Storage Capacity'!$C:$C,$H130)</f>
        <v>2040</v>
      </c>
      <c r="O130" s="5">
        <f>SUMIFS('Storage Capacity'!J:J,'Storage Capacity'!$A:$A,Summary_CDP,'Storage Capacity'!$B:$B,IF($B$127="NEM","*",$B$127),'Storage Capacity'!$C:$C,$H130)</f>
        <v>2040</v>
      </c>
      <c r="P130" s="5">
        <f>SUMIFS('Storage Capacity'!K:K,'Storage Capacity'!$A:$A,Summary_CDP,'Storage Capacity'!$B:$B,IF($B$127="NEM","*",$B$127),'Storage Capacity'!$C:$C,$H130)</f>
        <v>2040</v>
      </c>
      <c r="Q130" s="5">
        <f>SUMIFS('Storage Capacity'!L:L,'Storage Capacity'!$A:$A,Summary_CDP,'Storage Capacity'!$B:$B,IF($B$127="NEM","*",$B$127),'Storage Capacity'!$C:$C,$H130)</f>
        <v>2040</v>
      </c>
      <c r="R130" s="5">
        <f>SUMIFS('Storage Capacity'!M:M,'Storage Capacity'!$A:$A,Summary_CDP,'Storage Capacity'!$B:$B,IF($B$127="NEM","*",$B$127),'Storage Capacity'!$C:$C,$H130)</f>
        <v>2040</v>
      </c>
      <c r="S130" s="5">
        <f>SUMIFS('Storage Capacity'!N:N,'Storage Capacity'!$A:$A,Summary_CDP,'Storage Capacity'!$B:$B,IF($B$127="NEM","*",$B$127),'Storage Capacity'!$C:$C,$H130)</f>
        <v>2040</v>
      </c>
      <c r="T130" s="5">
        <f>SUMIFS('Storage Capacity'!O:O,'Storage Capacity'!$A:$A,Summary_CDP,'Storage Capacity'!$B:$B,IF($B$127="NEM","*",$B$127),'Storage Capacity'!$C:$C,$H130)</f>
        <v>2040</v>
      </c>
      <c r="U130" s="5">
        <f>SUMIFS('Storage Capacity'!P:P,'Storage Capacity'!$A:$A,Summary_CDP,'Storage Capacity'!$B:$B,IF($B$127="NEM","*",$B$127),'Storage Capacity'!$C:$C,$H130)</f>
        <v>2040</v>
      </c>
      <c r="V130" s="5">
        <f>SUMIFS('Storage Capacity'!Q:Q,'Storage Capacity'!$A:$A,Summary_CDP,'Storage Capacity'!$B:$B,IF($B$127="NEM","*",$B$127),'Storage Capacity'!$C:$C,$H130)</f>
        <v>2040</v>
      </c>
      <c r="W130" s="5">
        <f>SUMIFS('Storage Capacity'!R:R,'Storage Capacity'!$A:$A,Summary_CDP,'Storage Capacity'!$B:$B,IF($B$127="NEM","*",$B$127),'Storage Capacity'!$C:$C,$H130)</f>
        <v>2040</v>
      </c>
      <c r="X130" s="5">
        <f>SUMIFS('Storage Capacity'!S:S,'Storage Capacity'!$A:$A,Summary_CDP,'Storage Capacity'!$B:$B,IF($B$127="NEM","*",$B$127),'Storage Capacity'!$C:$C,$H130)</f>
        <v>2040</v>
      </c>
      <c r="Y130" s="5">
        <f>SUMIFS('Storage Capacity'!T:T,'Storage Capacity'!$A:$A,Summary_CDP,'Storage Capacity'!$B:$B,IF($B$127="NEM","*",$B$127),'Storage Capacity'!$C:$C,$H130)</f>
        <v>2040</v>
      </c>
      <c r="Z130" s="5">
        <f>SUMIFS('Storage Capacity'!U:U,'Storage Capacity'!$A:$A,Summary_CDP,'Storage Capacity'!$B:$B,IF($B$127="NEM","*",$B$127),'Storage Capacity'!$C:$C,$H130)</f>
        <v>2040</v>
      </c>
      <c r="AA130" s="5">
        <f>SUMIFS('Storage Capacity'!V:V,'Storage Capacity'!$A:$A,Summary_CDP,'Storage Capacity'!$B:$B,IF($B$127="NEM","*",$B$127),'Storage Capacity'!$C:$C,$H130)</f>
        <v>2040</v>
      </c>
      <c r="AB130" s="5">
        <f>SUMIFS('Storage Capacity'!W:W,'Storage Capacity'!$A:$A,Summary_CDP,'Storage Capacity'!$B:$B,IF($B$127="NEM","*",$B$127),'Storage Capacity'!$C:$C,$H130)</f>
        <v>2040</v>
      </c>
      <c r="AC130" s="5">
        <f>SUMIFS('Storage Capacity'!X:X,'Storage Capacity'!$A:$A,Summary_CDP,'Storage Capacity'!$B:$B,IF($B$127="NEM","*",$B$127),'Storage Capacity'!$C:$C,$H130)</f>
        <v>2040</v>
      </c>
      <c r="AD130" s="5">
        <f>SUMIFS('Storage Capacity'!Y:Y,'Storage Capacity'!$A:$A,Summary_CDP,'Storage Capacity'!$B:$B,IF($B$127="NEM","*",$B$127),'Storage Capacity'!$C:$C,$H130)</f>
        <v>2040</v>
      </c>
      <c r="AE130" s="5">
        <f>SUMIFS('Storage Capacity'!Z:Z,'Storage Capacity'!$A:$A,Summary_CDP,'Storage Capacity'!$B:$B,IF($B$127="NEM","*",$B$127),'Storage Capacity'!$C:$C,$H130)</f>
        <v>2040</v>
      </c>
      <c r="AF130" s="5">
        <f>SUMIFS('Storage Capacity'!AA:AA,'Storage Capacity'!$A:$A,Summary_CDP,'Storage Capacity'!$B:$B,IF($B$127="NEM","*",$B$127),'Storage Capacity'!$C:$C,$H130)</f>
        <v>2040</v>
      </c>
      <c r="AG130" s="5">
        <f>SUMIFS('Storage Capacity'!AB:AB,'Storage Capacity'!$A:$A,Summary_CDP,'Storage Capacity'!$B:$B,IF($B$127="NEM","*",$B$127),'Storage Capacity'!$C:$C,$H130)</f>
        <v>2040</v>
      </c>
      <c r="AH130" s="5">
        <f>SUMIFS('Storage Capacity'!AC:AC,'Storage Capacity'!$A:$A,Summary_CDP,'Storage Capacity'!$B:$B,IF($B$127="NEM","*",$B$127),'Storage Capacity'!$C:$C,$H130)</f>
        <v>2040</v>
      </c>
      <c r="AI130" s="5">
        <f>SUMIFS('Storage Capacity'!AD:AD,'Storage Capacity'!$A:$A,Summary_CDP,'Storage Capacity'!$B:$B,IF($B$127="NEM","*",$B$127),'Storage Capacity'!$C:$C,$H130)</f>
        <v>2040</v>
      </c>
      <c r="AJ130" s="5">
        <f>SUMIFS('Storage Capacity'!AE:AE,'Storage Capacity'!$A:$A,Summary_CDP,'Storage Capacity'!$B:$B,IF($B$127="NEM","*",$B$127),'Storage Capacity'!$C:$C,$H130)</f>
        <v>2040</v>
      </c>
    </row>
    <row r="131" spans="1:36" ht="15" customHeight="1">
      <c r="H131" s="25" t="s">
        <v>153</v>
      </c>
      <c r="I131" s="5">
        <f>SUMIFS('Storage Capacity'!D:D,'Storage Capacity'!$A:$A,Summary_CDP,'Storage Capacity'!$B:$B,IF($B$127="NEM","*",$B$127),'Storage Capacity'!$C:$C,$H131)</f>
        <v>160</v>
      </c>
      <c r="J131" s="5">
        <f>SUMIFS('Storage Capacity'!E:E,'Storage Capacity'!$A:$A,Summary_CDP,'Storage Capacity'!$B:$B,IF($B$127="NEM","*",$B$127),'Storage Capacity'!$C:$C,$H131)</f>
        <v>160</v>
      </c>
      <c r="K131" s="5">
        <f>SUMIFS('Storage Capacity'!F:F,'Storage Capacity'!$A:$A,Summary_CDP,'Storage Capacity'!$B:$B,IF($B$127="NEM","*",$B$127),'Storage Capacity'!$C:$C,$H131)</f>
        <v>160</v>
      </c>
      <c r="L131" s="5">
        <f>SUMIFS('Storage Capacity'!G:G,'Storage Capacity'!$A:$A,Summary_CDP,'Storage Capacity'!$B:$B,IF($B$127="NEM","*",$B$127),'Storage Capacity'!$C:$C,$H131)</f>
        <v>160</v>
      </c>
      <c r="M131" s="5">
        <f>SUMIFS('Storage Capacity'!H:H,'Storage Capacity'!$A:$A,Summary_CDP,'Storage Capacity'!$B:$B,IF($B$127="NEM","*",$B$127),'Storage Capacity'!$C:$C,$H131)</f>
        <v>160</v>
      </c>
      <c r="N131" s="5">
        <f>SUMIFS('Storage Capacity'!I:I,'Storage Capacity'!$A:$A,Summary_CDP,'Storage Capacity'!$B:$B,IF($B$127="NEM","*",$B$127),'Storage Capacity'!$C:$C,$H131)</f>
        <v>1402.02676791</v>
      </c>
      <c r="O131" s="5">
        <f>SUMIFS('Storage Capacity'!J:J,'Storage Capacity'!$A:$A,Summary_CDP,'Storage Capacity'!$B:$B,IF($B$127="NEM","*",$B$127),'Storage Capacity'!$C:$C,$H131)</f>
        <v>1402.02676795</v>
      </c>
      <c r="P131" s="5">
        <f>SUMIFS('Storage Capacity'!K:K,'Storage Capacity'!$A:$A,Summary_CDP,'Storage Capacity'!$B:$B,IF($B$127="NEM","*",$B$127),'Storage Capacity'!$C:$C,$H131)</f>
        <v>1896.21333387</v>
      </c>
      <c r="Q131" s="5">
        <f>SUMIFS('Storage Capacity'!L:L,'Storage Capacity'!$A:$A,Summary_CDP,'Storage Capacity'!$B:$B,IF($B$127="NEM","*",$B$127),'Storage Capacity'!$C:$C,$H131)</f>
        <v>1896.2133522999998</v>
      </c>
      <c r="R131" s="5">
        <f>SUMIFS('Storage Capacity'!M:M,'Storage Capacity'!$A:$A,Summary_CDP,'Storage Capacity'!$B:$B,IF($B$127="NEM","*",$B$127),'Storage Capacity'!$C:$C,$H131)</f>
        <v>1896.2133578299997</v>
      </c>
      <c r="S131" s="5">
        <f>SUMIFS('Storage Capacity'!N:N,'Storage Capacity'!$A:$A,Summary_CDP,'Storage Capacity'!$B:$B,IF($B$127="NEM","*",$B$127),'Storage Capacity'!$C:$C,$H131)</f>
        <v>1896.2133579099998</v>
      </c>
      <c r="T131" s="5">
        <f>SUMIFS('Storage Capacity'!O:O,'Storage Capacity'!$A:$A,Summary_CDP,'Storage Capacity'!$B:$B,IF($B$127="NEM","*",$B$127),'Storage Capacity'!$C:$C,$H131)</f>
        <v>1896.2133580399998</v>
      </c>
      <c r="U131" s="5">
        <f>SUMIFS('Storage Capacity'!P:P,'Storage Capacity'!$A:$A,Summary_CDP,'Storage Capacity'!$B:$B,IF($B$127="NEM","*",$B$127),'Storage Capacity'!$C:$C,$H131)</f>
        <v>1896.2133582500001</v>
      </c>
      <c r="V131" s="5">
        <f>SUMIFS('Storage Capacity'!Q:Q,'Storage Capacity'!$A:$A,Summary_CDP,'Storage Capacity'!$B:$B,IF($B$127="NEM","*",$B$127),'Storage Capacity'!$C:$C,$H131)</f>
        <v>1896.21335838</v>
      </c>
      <c r="W131" s="5">
        <f>SUMIFS('Storage Capacity'!R:R,'Storage Capacity'!$A:$A,Summary_CDP,'Storage Capacity'!$B:$B,IF($B$127="NEM","*",$B$127),'Storage Capacity'!$C:$C,$H131)</f>
        <v>2088.8374257400001</v>
      </c>
      <c r="X131" s="5">
        <f>SUMIFS('Storage Capacity'!S:S,'Storage Capacity'!$A:$A,Summary_CDP,'Storage Capacity'!$B:$B,IF($B$127="NEM","*",$B$127),'Storage Capacity'!$C:$C,$H131)</f>
        <v>2088.8378902200002</v>
      </c>
      <c r="Y131" s="5">
        <f>SUMIFS('Storage Capacity'!T:T,'Storage Capacity'!$A:$A,Summary_CDP,'Storage Capacity'!$B:$B,IF($B$127="NEM","*",$B$127),'Storage Capacity'!$C:$C,$H131)</f>
        <v>2088.8378941199999</v>
      </c>
      <c r="Z131" s="5">
        <f>SUMIFS('Storage Capacity'!U:U,'Storage Capacity'!$A:$A,Summary_CDP,'Storage Capacity'!$B:$B,IF($B$127="NEM","*",$B$127),'Storage Capacity'!$C:$C,$H131)</f>
        <v>2238.3759367899997</v>
      </c>
      <c r="AA131" s="5">
        <f>SUMIFS('Storage Capacity'!V:V,'Storage Capacity'!$A:$A,Summary_CDP,'Storage Capacity'!$B:$B,IF($B$127="NEM","*",$B$127),'Storage Capacity'!$C:$C,$H131)</f>
        <v>3333.9243563300001</v>
      </c>
      <c r="AB131" s="5">
        <f>SUMIFS('Storage Capacity'!W:W,'Storage Capacity'!$A:$A,Summary_CDP,'Storage Capacity'!$B:$B,IF($B$127="NEM","*",$B$127),'Storage Capacity'!$C:$C,$H131)</f>
        <v>3333.9245140899998</v>
      </c>
      <c r="AC131" s="5">
        <f>SUMIFS('Storage Capacity'!X:X,'Storage Capacity'!$A:$A,Summary_CDP,'Storage Capacity'!$B:$B,IF($B$127="NEM","*",$B$127),'Storage Capacity'!$C:$C,$H131)</f>
        <v>3333.9248925500001</v>
      </c>
      <c r="AD131" s="5">
        <f>SUMIFS('Storage Capacity'!Y:Y,'Storage Capacity'!$A:$A,Summary_CDP,'Storage Capacity'!$B:$B,IF($B$127="NEM","*",$B$127),'Storage Capacity'!$C:$C,$H131)</f>
        <v>3333.9250206700003</v>
      </c>
      <c r="AE131" s="5">
        <f>SUMIFS('Storage Capacity'!Z:Z,'Storage Capacity'!$A:$A,Summary_CDP,'Storage Capacity'!$B:$B,IF($B$127="NEM","*",$B$127),'Storage Capacity'!$C:$C,$H131)</f>
        <v>3333.9250208699996</v>
      </c>
      <c r="AF131" s="5">
        <f>SUMIFS('Storage Capacity'!AA:AA,'Storage Capacity'!$A:$A,Summary_CDP,'Storage Capacity'!$B:$B,IF($B$127="NEM","*",$B$127),'Storage Capacity'!$C:$C,$H131)</f>
        <v>3333.9250209600004</v>
      </c>
      <c r="AG131" s="5">
        <f>SUMIFS('Storage Capacity'!AB:AB,'Storage Capacity'!$A:$A,Summary_CDP,'Storage Capacity'!$B:$B,IF($B$127="NEM","*",$B$127),'Storage Capacity'!$C:$C,$H131)</f>
        <v>3333.9250211100002</v>
      </c>
      <c r="AH131" s="5">
        <f>SUMIFS('Storage Capacity'!AC:AC,'Storage Capacity'!$A:$A,Summary_CDP,'Storage Capacity'!$B:$B,IF($B$127="NEM","*",$B$127),'Storage Capacity'!$C:$C,$H131)</f>
        <v>3333.9250213499995</v>
      </c>
      <c r="AI131" s="5">
        <f>SUMIFS('Storage Capacity'!AD:AD,'Storage Capacity'!$A:$A,Summary_CDP,'Storage Capacity'!$B:$B,IF($B$127="NEM","*",$B$127),'Storage Capacity'!$C:$C,$H131)</f>
        <v>3333.9254601099997</v>
      </c>
      <c r="AJ131" s="5">
        <f>SUMIFS('Storage Capacity'!AE:AE,'Storage Capacity'!$A:$A,Summary_CDP,'Storage Capacity'!$B:$B,IF($B$127="NEM","*",$B$127),'Storage Capacity'!$C:$C,$H131)</f>
        <v>3333.9254602000001</v>
      </c>
    </row>
    <row r="132" spans="1:36" ht="15" customHeight="1">
      <c r="H132" s="25" t="s">
        <v>154</v>
      </c>
      <c r="I132" s="5">
        <f>SUMIFS('Storage Capacity'!D:D,'Storage Capacity'!$A:$A,Summary_CDP,'Storage Capacity'!$B:$B,IF($B$127="NEM","*",$B$127),'Storage Capacity'!$C:$C,$H132)</f>
        <v>650.00011119999988</v>
      </c>
      <c r="J132" s="5">
        <f>SUMIFS('Storage Capacity'!E:E,'Storage Capacity'!$A:$A,Summary_CDP,'Storage Capacity'!$B:$B,IF($B$127="NEM","*",$B$127),'Storage Capacity'!$C:$C,$H132)</f>
        <v>650.00020410000002</v>
      </c>
      <c r="K132" s="5">
        <f>SUMIFS('Storage Capacity'!F:F,'Storage Capacity'!$A:$A,Summary_CDP,'Storage Capacity'!$B:$B,IF($B$127="NEM","*",$B$127),'Storage Capacity'!$C:$C,$H132)</f>
        <v>2074.1927438100001</v>
      </c>
      <c r="L132" s="5">
        <f>SUMIFS('Storage Capacity'!G:G,'Storage Capacity'!$A:$A,Summary_CDP,'Storage Capacity'!$B:$B,IF($B$127="NEM","*",$B$127),'Storage Capacity'!$C:$C,$H132)</f>
        <v>3691.19176793</v>
      </c>
      <c r="M132" s="5">
        <f>SUMIFS('Storage Capacity'!H:H,'Storage Capacity'!$A:$A,Summary_CDP,'Storage Capacity'!$B:$B,IF($B$127="NEM","*",$B$127),'Storage Capacity'!$C:$C,$H132)</f>
        <v>6405.43408344</v>
      </c>
      <c r="N132" s="5">
        <f>SUMIFS('Storage Capacity'!I:I,'Storage Capacity'!$A:$A,Summary_CDP,'Storage Capacity'!$B:$B,IF($B$127="NEM","*",$B$127),'Storage Capacity'!$C:$C,$H132)</f>
        <v>6436.4782847600009</v>
      </c>
      <c r="O132" s="5">
        <f>SUMIFS('Storage Capacity'!J:J,'Storage Capacity'!$A:$A,Summary_CDP,'Storage Capacity'!$B:$B,IF($B$127="NEM","*",$B$127),'Storage Capacity'!$C:$C,$H132)</f>
        <v>6436.4783585199993</v>
      </c>
      <c r="P132" s="5">
        <f>SUMIFS('Storage Capacity'!K:K,'Storage Capacity'!$A:$A,Summary_CDP,'Storage Capacity'!$B:$B,IF($B$127="NEM","*",$B$127),'Storage Capacity'!$C:$C,$H132)</f>
        <v>6897.2525280400005</v>
      </c>
      <c r="Q132" s="5">
        <f>SUMIFS('Storage Capacity'!L:L,'Storage Capacity'!$A:$A,Summary_CDP,'Storage Capacity'!$B:$B,IF($B$127="NEM","*",$B$127),'Storage Capacity'!$C:$C,$H132)</f>
        <v>6897.2525300400002</v>
      </c>
      <c r="R132" s="5">
        <f>SUMIFS('Storage Capacity'!M:M,'Storage Capacity'!$A:$A,Summary_CDP,'Storage Capacity'!$B:$B,IF($B$127="NEM","*",$B$127),'Storage Capacity'!$C:$C,$H132)</f>
        <v>6897.2525565600008</v>
      </c>
      <c r="S132" s="5">
        <f>SUMIFS('Storage Capacity'!N:N,'Storage Capacity'!$A:$A,Summary_CDP,'Storage Capacity'!$B:$B,IF($B$127="NEM","*",$B$127),'Storage Capacity'!$C:$C,$H132)</f>
        <v>6897.2525576299995</v>
      </c>
      <c r="T132" s="5">
        <f>SUMIFS('Storage Capacity'!O:O,'Storage Capacity'!$A:$A,Summary_CDP,'Storage Capacity'!$B:$B,IF($B$127="NEM","*",$B$127),'Storage Capacity'!$C:$C,$H132)</f>
        <v>6897.2525583500001</v>
      </c>
      <c r="U132" s="5">
        <f>SUMIFS('Storage Capacity'!P:P,'Storage Capacity'!$A:$A,Summary_CDP,'Storage Capacity'!$B:$B,IF($B$127="NEM","*",$B$127),'Storage Capacity'!$C:$C,$H132)</f>
        <v>6897.2525700200013</v>
      </c>
      <c r="V132" s="5">
        <f>SUMIFS('Storage Capacity'!Q:Q,'Storage Capacity'!$A:$A,Summary_CDP,'Storage Capacity'!$B:$B,IF($B$127="NEM","*",$B$127),'Storage Capacity'!$C:$C,$H132)</f>
        <v>6897.2526606299998</v>
      </c>
      <c r="W132" s="5">
        <f>SUMIFS('Storage Capacity'!R:R,'Storage Capacity'!$A:$A,Summary_CDP,'Storage Capacity'!$B:$B,IF($B$127="NEM","*",$B$127),'Storage Capacity'!$C:$C,$H132)</f>
        <v>8903.3385611499998</v>
      </c>
      <c r="X132" s="5">
        <f>SUMIFS('Storage Capacity'!S:S,'Storage Capacity'!$A:$A,Summary_CDP,'Storage Capacity'!$B:$B,IF($B$127="NEM","*",$B$127),'Storage Capacity'!$C:$C,$H132)</f>
        <v>8951.547843049997</v>
      </c>
      <c r="Y132" s="5">
        <f>SUMIFS('Storage Capacity'!T:T,'Storage Capacity'!$A:$A,Summary_CDP,'Storage Capacity'!$B:$B,IF($B$127="NEM","*",$B$127),'Storage Capacity'!$C:$C,$H132)</f>
        <v>8951.5478480199981</v>
      </c>
      <c r="Z132" s="5">
        <f>SUMIFS('Storage Capacity'!U:U,'Storage Capacity'!$A:$A,Summary_CDP,'Storage Capacity'!$B:$B,IF($B$127="NEM","*",$B$127),'Storage Capacity'!$C:$C,$H132)</f>
        <v>9238.4141539900011</v>
      </c>
      <c r="AA132" s="5">
        <f>SUMIFS('Storage Capacity'!V:V,'Storage Capacity'!$A:$A,Summary_CDP,'Storage Capacity'!$B:$B,IF($B$127="NEM","*",$B$127),'Storage Capacity'!$C:$C,$H132)</f>
        <v>12715.640187340001</v>
      </c>
      <c r="AB132" s="5">
        <f>SUMIFS('Storage Capacity'!W:W,'Storage Capacity'!$A:$A,Summary_CDP,'Storage Capacity'!$B:$B,IF($B$127="NEM","*",$B$127),'Storage Capacity'!$C:$C,$H132)</f>
        <v>12715.640220069999</v>
      </c>
      <c r="AC132" s="5">
        <f>SUMIFS('Storage Capacity'!X:X,'Storage Capacity'!$A:$A,Summary_CDP,'Storage Capacity'!$B:$B,IF($B$127="NEM","*",$B$127),'Storage Capacity'!$C:$C,$H132)</f>
        <v>12715.6401578</v>
      </c>
      <c r="AD132" s="5">
        <f>SUMIFS('Storage Capacity'!Y:Y,'Storage Capacity'!$A:$A,Summary_CDP,'Storage Capacity'!$B:$B,IF($B$127="NEM","*",$B$127),'Storage Capacity'!$C:$C,$H132)</f>
        <v>12715.641704120002</v>
      </c>
      <c r="AE132" s="5">
        <f>SUMIFS('Storage Capacity'!Z:Z,'Storage Capacity'!$A:$A,Summary_CDP,'Storage Capacity'!$B:$B,IF($B$127="NEM","*",$B$127),'Storage Capacity'!$C:$C,$H132)</f>
        <v>12964.120804540004</v>
      </c>
      <c r="AF132" s="5">
        <f>SUMIFS('Storage Capacity'!AA:AA,'Storage Capacity'!$A:$A,Summary_CDP,'Storage Capacity'!$B:$B,IF($B$127="NEM","*",$B$127),'Storage Capacity'!$C:$C,$H132)</f>
        <v>13152.592949020001</v>
      </c>
      <c r="AG132" s="5">
        <f>SUMIFS('Storage Capacity'!AB:AB,'Storage Capacity'!$A:$A,Summary_CDP,'Storage Capacity'!$B:$B,IF($B$127="NEM","*",$B$127),'Storage Capacity'!$C:$C,$H132)</f>
        <v>10619.450300190001</v>
      </c>
      <c r="AH132" s="5">
        <f>SUMIFS('Storage Capacity'!AC:AC,'Storage Capacity'!$A:$A,Summary_CDP,'Storage Capacity'!$B:$B,IF($B$127="NEM","*",$B$127),'Storage Capacity'!$C:$C,$H132)</f>
        <v>12845.714778539999</v>
      </c>
      <c r="AI132" s="5">
        <f>SUMIFS('Storage Capacity'!AD:AD,'Storage Capacity'!$A:$A,Summary_CDP,'Storage Capacity'!$B:$B,IF($B$127="NEM","*",$B$127),'Storage Capacity'!$C:$C,$H132)</f>
        <v>20707.91430534</v>
      </c>
      <c r="AJ132" s="5">
        <f>SUMIFS('Storage Capacity'!AE:AE,'Storage Capacity'!$A:$A,Summary_CDP,'Storage Capacity'!$B:$B,IF($B$127="NEM","*",$B$127),'Storage Capacity'!$C:$C,$H132)</f>
        <v>20247.140251280001</v>
      </c>
    </row>
    <row r="133" spans="1:36" ht="15" customHeight="1">
      <c r="H133" s="25" t="s">
        <v>155</v>
      </c>
      <c r="I133" s="5">
        <f>SUMIFS('Storage Capacity'!D:D,'Storage Capacity'!$A:$A,Summary_CDP,'Storage Capacity'!$B:$B,IF($B$127="NEM","*",$B$127),'Storage Capacity'!$C:$C,$H133)</f>
        <v>748.56001900000001</v>
      </c>
      <c r="J133" s="5">
        <f>SUMIFS('Storage Capacity'!E:E,'Storage Capacity'!$A:$A,Summary_CDP,'Storage Capacity'!$B:$B,IF($B$127="NEM","*",$B$127),'Storage Capacity'!$C:$C,$H133)</f>
        <v>747.46002930999998</v>
      </c>
      <c r="K133" s="5">
        <f>SUMIFS('Storage Capacity'!F:F,'Storage Capacity'!$A:$A,Summary_CDP,'Storage Capacity'!$B:$B,IF($B$127="NEM","*",$B$127),'Storage Capacity'!$C:$C,$H133)</f>
        <v>747.46011197999997</v>
      </c>
      <c r="L133" s="5">
        <f>SUMIFS('Storage Capacity'!G:G,'Storage Capacity'!$A:$A,Summary_CDP,'Storage Capacity'!$B:$B,IF($B$127="NEM","*",$B$127),'Storage Capacity'!$C:$C,$H133)</f>
        <v>747.46011199999998</v>
      </c>
      <c r="M133" s="5">
        <f>SUMIFS('Storage Capacity'!H:H,'Storage Capacity'!$A:$A,Summary_CDP,'Storage Capacity'!$B:$B,IF($B$127="NEM","*",$B$127),'Storage Capacity'!$C:$C,$H133)</f>
        <v>748.56011202000002</v>
      </c>
      <c r="N133" s="5">
        <f>SUMIFS('Storage Capacity'!I:I,'Storage Capacity'!$A:$A,Summary_CDP,'Storage Capacity'!$B:$B,IF($B$127="NEM","*",$B$127),'Storage Capacity'!$C:$C,$H133)</f>
        <v>747.46011202999989</v>
      </c>
      <c r="O133" s="5">
        <f>SUMIFS('Storage Capacity'!J:J,'Storage Capacity'!$A:$A,Summary_CDP,'Storage Capacity'!$B:$B,IF($B$127="NEM","*",$B$127),'Storage Capacity'!$C:$C,$H133)</f>
        <v>747.46011204000001</v>
      </c>
      <c r="P133" s="5">
        <f>SUMIFS('Storage Capacity'!K:K,'Storage Capacity'!$A:$A,Summary_CDP,'Storage Capacity'!$B:$B,IF($B$127="NEM","*",$B$127),'Storage Capacity'!$C:$C,$H133)</f>
        <v>747.46013354999991</v>
      </c>
      <c r="Q133" s="5">
        <f>SUMIFS('Storage Capacity'!L:L,'Storage Capacity'!$A:$A,Summary_CDP,'Storage Capacity'!$B:$B,IF($B$127="NEM","*",$B$127),'Storage Capacity'!$C:$C,$H133)</f>
        <v>747.46013360999996</v>
      </c>
      <c r="R133" s="5">
        <f>SUMIFS('Storage Capacity'!M:M,'Storage Capacity'!$A:$A,Summary_CDP,'Storage Capacity'!$B:$B,IF($B$127="NEM","*",$B$127),'Storage Capacity'!$C:$C,$H133)</f>
        <v>998.56013374000008</v>
      </c>
      <c r="S133" s="5">
        <f>SUMIFS('Storage Capacity'!N:N,'Storage Capacity'!$A:$A,Summary_CDP,'Storage Capacity'!$B:$B,IF($B$127="NEM","*",$B$127),'Storage Capacity'!$C:$C,$H133)</f>
        <v>997.46013397999991</v>
      </c>
      <c r="T133" s="5">
        <f>SUMIFS('Storage Capacity'!O:O,'Storage Capacity'!$A:$A,Summary_CDP,'Storage Capacity'!$B:$B,IF($B$127="NEM","*",$B$127),'Storage Capacity'!$C:$C,$H133)</f>
        <v>998.56013411999993</v>
      </c>
      <c r="U133" s="5">
        <f>SUMIFS('Storage Capacity'!P:P,'Storage Capacity'!$A:$A,Summary_CDP,'Storage Capacity'!$B:$B,IF($B$127="NEM","*",$B$127),'Storage Capacity'!$C:$C,$H133)</f>
        <v>997.46013478999998</v>
      </c>
      <c r="V133" s="5">
        <f>SUMIFS('Storage Capacity'!Q:Q,'Storage Capacity'!$A:$A,Summary_CDP,'Storage Capacity'!$B:$B,IF($B$127="NEM","*",$B$127),'Storage Capacity'!$C:$C,$H133)</f>
        <v>997.46013732000006</v>
      </c>
      <c r="W133" s="5">
        <f>SUMIFS('Storage Capacity'!R:R,'Storage Capacity'!$A:$A,Summary_CDP,'Storage Capacity'!$B:$B,IF($B$127="NEM","*",$B$127),'Storage Capacity'!$C:$C,$H133)</f>
        <v>997.46027626999989</v>
      </c>
      <c r="X133" s="5">
        <f>SUMIFS('Storage Capacity'!S:S,'Storage Capacity'!$A:$A,Summary_CDP,'Storage Capacity'!$B:$B,IF($B$127="NEM","*",$B$127),'Storage Capacity'!$C:$C,$H133)</f>
        <v>998.56030893000002</v>
      </c>
      <c r="Y133" s="5">
        <f>SUMIFS('Storage Capacity'!T:T,'Storage Capacity'!$A:$A,Summary_CDP,'Storage Capacity'!$B:$B,IF($B$127="NEM","*",$B$127),'Storage Capacity'!$C:$C,$H133)</f>
        <v>997.46030898000004</v>
      </c>
      <c r="Z133" s="5">
        <f>SUMIFS('Storage Capacity'!U:U,'Storage Capacity'!$A:$A,Summary_CDP,'Storage Capacity'!$B:$B,IF($B$127="NEM","*",$B$127),'Storage Capacity'!$C:$C,$H133)</f>
        <v>997.46038793999992</v>
      </c>
      <c r="AA133" s="5">
        <f>SUMIFS('Storage Capacity'!V:V,'Storage Capacity'!$A:$A,Summary_CDP,'Storage Capacity'!$B:$B,IF($B$127="NEM","*",$B$127),'Storage Capacity'!$C:$C,$H133)</f>
        <v>997.46045972000002</v>
      </c>
      <c r="AB133" s="5">
        <f>SUMIFS('Storage Capacity'!W:W,'Storage Capacity'!$A:$A,Summary_CDP,'Storage Capacity'!$B:$B,IF($B$127="NEM","*",$B$127),'Storage Capacity'!$C:$C,$H133)</f>
        <v>997.46045983999988</v>
      </c>
      <c r="AC133" s="5">
        <f>SUMIFS('Storage Capacity'!X:X,'Storage Capacity'!$A:$A,Summary_CDP,'Storage Capacity'!$B:$B,IF($B$127="NEM","*",$B$127),'Storage Capacity'!$C:$C,$H133)</f>
        <v>998.56044103999989</v>
      </c>
      <c r="AD133" s="5">
        <f>SUMIFS('Storage Capacity'!Y:Y,'Storage Capacity'!$A:$A,Summary_CDP,'Storage Capacity'!$B:$B,IF($B$127="NEM","*",$B$127),'Storage Capacity'!$C:$C,$H133)</f>
        <v>1000.6607326000001</v>
      </c>
      <c r="AE133" s="5">
        <f>SUMIFS('Storage Capacity'!Z:Z,'Storage Capacity'!$A:$A,Summary_CDP,'Storage Capacity'!$B:$B,IF($B$127="NEM","*",$B$127),'Storage Capacity'!$C:$C,$H133)</f>
        <v>998.56070733000001</v>
      </c>
      <c r="AF133" s="5">
        <f>SUMIFS('Storage Capacity'!AA:AA,'Storage Capacity'!$A:$A,Summary_CDP,'Storage Capacity'!$B:$B,IF($B$127="NEM","*",$B$127),'Storage Capacity'!$C:$C,$H133)</f>
        <v>998.56070756999998</v>
      </c>
      <c r="AG133" s="5">
        <f>SUMIFS('Storage Capacity'!AB:AB,'Storage Capacity'!$A:$A,Summary_CDP,'Storage Capacity'!$B:$B,IF($B$127="NEM","*",$B$127),'Storage Capacity'!$C:$C,$H133)</f>
        <v>998.56070786000009</v>
      </c>
      <c r="AH133" s="5">
        <f>SUMIFS('Storage Capacity'!AC:AC,'Storage Capacity'!$A:$A,Summary_CDP,'Storage Capacity'!$B:$B,IF($B$127="NEM","*",$B$127),'Storage Capacity'!$C:$C,$H133)</f>
        <v>998.56108276999998</v>
      </c>
      <c r="AI133" s="5">
        <f>SUMIFS('Storage Capacity'!AD:AD,'Storage Capacity'!$A:$A,Summary_CDP,'Storage Capacity'!$B:$B,IF($B$127="NEM","*",$B$127),'Storage Capacity'!$C:$C,$H133)</f>
        <v>998.56137037000008</v>
      </c>
      <c r="AJ133" s="5">
        <f>SUMIFS('Storage Capacity'!AE:AE,'Storage Capacity'!$A:$A,Summary_CDP,'Storage Capacity'!$B:$B,IF($B$127="NEM","*",$B$127),'Storage Capacity'!$C:$C,$H133)</f>
        <v>998.56134894000002</v>
      </c>
    </row>
    <row r="134" spans="1:36" ht="15" customHeight="1">
      <c r="H134" s="25" t="s">
        <v>138</v>
      </c>
      <c r="I134" s="5">
        <f>SUMIFS('Storage Capacity'!D:D,'Storage Capacity'!$A:$A,Summary_CDP,'Storage Capacity'!$B:$B,IF($B$127="NEM","*",$B$127),'Storage Capacity'!$C:$C,$H134)</f>
        <v>366.50700001000001</v>
      </c>
      <c r="J134" s="5">
        <f>SUMIFS('Storage Capacity'!E:E,'Storage Capacity'!$A:$A,Summary_CDP,'Storage Capacity'!$B:$B,IF($B$127="NEM","*",$B$127),'Storage Capacity'!$C:$C,$H134)</f>
        <v>731.50699999999995</v>
      </c>
      <c r="K134" s="5">
        <f>SUMIFS('Storage Capacity'!F:F,'Storage Capacity'!$A:$A,Summary_CDP,'Storage Capacity'!$B:$B,IF($B$127="NEM","*",$B$127),'Storage Capacity'!$C:$C,$H134)</f>
        <v>1218.9919999899998</v>
      </c>
      <c r="L134" s="5">
        <f>SUMIFS('Storage Capacity'!G:G,'Storage Capacity'!$A:$A,Summary_CDP,'Storage Capacity'!$B:$B,IF($B$127="NEM","*",$B$127),'Storage Capacity'!$C:$C,$H134)</f>
        <v>1822.8530000100002</v>
      </c>
      <c r="M134" s="5">
        <f>SUMIFS('Storage Capacity'!H:H,'Storage Capacity'!$A:$A,Summary_CDP,'Storage Capacity'!$B:$B,IF($B$127="NEM","*",$B$127),'Storage Capacity'!$C:$C,$H134)</f>
        <v>2558.4810000000002</v>
      </c>
      <c r="N134" s="5">
        <f>SUMIFS('Storage Capacity'!I:I,'Storage Capacity'!$A:$A,Summary_CDP,'Storage Capacity'!$B:$B,IF($B$127="NEM","*",$B$127),'Storage Capacity'!$C:$C,$H134)</f>
        <v>3412.1190000000001</v>
      </c>
      <c r="O134" s="5">
        <f>SUMIFS('Storage Capacity'!J:J,'Storage Capacity'!$A:$A,Summary_CDP,'Storage Capacity'!$B:$B,IF($B$127="NEM","*",$B$127),'Storage Capacity'!$C:$C,$H134)</f>
        <v>4696.2740000099993</v>
      </c>
      <c r="P134" s="5">
        <f>SUMIFS('Storage Capacity'!K:K,'Storage Capacity'!$A:$A,Summary_CDP,'Storage Capacity'!$B:$B,IF($B$127="NEM","*",$B$127),'Storage Capacity'!$C:$C,$H134)</f>
        <v>5829.8004632200009</v>
      </c>
      <c r="Q134" s="5">
        <f>SUMIFS('Storage Capacity'!L:L,'Storage Capacity'!$A:$A,Summary_CDP,'Storage Capacity'!$B:$B,IF($B$127="NEM","*",$B$127),'Storage Capacity'!$C:$C,$H134)</f>
        <v>7024.5443458899999</v>
      </c>
      <c r="R134" s="5">
        <f>SUMIFS('Storage Capacity'!M:M,'Storage Capacity'!$A:$A,Summary_CDP,'Storage Capacity'!$B:$B,IF($B$127="NEM","*",$B$127),'Storage Capacity'!$C:$C,$H134)</f>
        <v>8398.6829614999988</v>
      </c>
      <c r="S134" s="5">
        <f>SUMIFS('Storage Capacity'!N:N,'Storage Capacity'!$A:$A,Summary_CDP,'Storage Capacity'!$B:$B,IF($B$127="NEM","*",$B$127),'Storage Capacity'!$C:$C,$H134)</f>
        <v>10091.14246379</v>
      </c>
      <c r="T134" s="5">
        <f>SUMIFS('Storage Capacity'!O:O,'Storage Capacity'!$A:$A,Summary_CDP,'Storage Capacity'!$B:$B,IF($B$127="NEM","*",$B$127),'Storage Capacity'!$C:$C,$H134)</f>
        <v>11935.594913679999</v>
      </c>
      <c r="U134" s="5">
        <f>SUMIFS('Storage Capacity'!P:P,'Storage Capacity'!$A:$A,Summary_CDP,'Storage Capacity'!$B:$B,IF($B$127="NEM","*",$B$127),'Storage Capacity'!$C:$C,$H134)</f>
        <v>13875.121352539998</v>
      </c>
      <c r="V134" s="5">
        <f>SUMIFS('Storage Capacity'!Q:Q,'Storage Capacity'!$A:$A,Summary_CDP,'Storage Capacity'!$B:$B,IF($B$127="NEM","*",$B$127),'Storage Capacity'!$C:$C,$H134)</f>
        <v>15894.63496714</v>
      </c>
      <c r="W134" s="5">
        <f>SUMIFS('Storage Capacity'!R:R,'Storage Capacity'!$A:$A,Summary_CDP,'Storage Capacity'!$B:$B,IF($B$127="NEM","*",$B$127),'Storage Capacity'!$C:$C,$H134)</f>
        <v>17933.750697899999</v>
      </c>
      <c r="X134" s="5">
        <f>SUMIFS('Storage Capacity'!S:S,'Storage Capacity'!$A:$A,Summary_CDP,'Storage Capacity'!$B:$B,IF($B$127="NEM","*",$B$127),'Storage Capacity'!$C:$C,$H134)</f>
        <v>19983.077796739999</v>
      </c>
      <c r="Y134" s="5">
        <f>SUMIFS('Storage Capacity'!T:T,'Storage Capacity'!$A:$A,Summary_CDP,'Storage Capacity'!$B:$B,IF($B$127="NEM","*",$B$127),'Storage Capacity'!$C:$C,$H134)</f>
        <v>21671.676525790001</v>
      </c>
      <c r="Z134" s="5">
        <f>SUMIFS('Storage Capacity'!U:U,'Storage Capacity'!$A:$A,Summary_CDP,'Storage Capacity'!$B:$B,IF($B$127="NEM","*",$B$127),'Storage Capacity'!$C:$C,$H134)</f>
        <v>23318.225479200002</v>
      </c>
      <c r="AA134" s="5">
        <f>SUMIFS('Storage Capacity'!V:V,'Storage Capacity'!$A:$A,Summary_CDP,'Storage Capacity'!$B:$B,IF($B$127="NEM","*",$B$127),'Storage Capacity'!$C:$C,$H134)</f>
        <v>24889.35637455</v>
      </c>
      <c r="AB134" s="5">
        <f>SUMIFS('Storage Capacity'!W:W,'Storage Capacity'!$A:$A,Summary_CDP,'Storage Capacity'!$B:$B,IF($B$127="NEM","*",$B$127),'Storage Capacity'!$C:$C,$H134)</f>
        <v>26447.729895830002</v>
      </c>
      <c r="AC134" s="5">
        <f>SUMIFS('Storage Capacity'!X:X,'Storage Capacity'!$A:$A,Summary_CDP,'Storage Capacity'!$B:$B,IF($B$127="NEM","*",$B$127),'Storage Capacity'!$C:$C,$H134)</f>
        <v>28117.46973664</v>
      </c>
      <c r="AD134" s="5">
        <f>SUMIFS('Storage Capacity'!Y:Y,'Storage Capacity'!$A:$A,Summary_CDP,'Storage Capacity'!$B:$B,IF($B$127="NEM","*",$B$127),'Storage Capacity'!$C:$C,$H134)</f>
        <v>29806.332703220003</v>
      </c>
      <c r="AE134" s="5">
        <f>SUMIFS('Storage Capacity'!Z:Z,'Storage Capacity'!$A:$A,Summary_CDP,'Storage Capacity'!$B:$B,IF($B$127="NEM","*",$B$127),'Storage Capacity'!$C:$C,$H134)</f>
        <v>31258.097408369998</v>
      </c>
      <c r="AF134" s="5">
        <f>SUMIFS('Storage Capacity'!AA:AA,'Storage Capacity'!$A:$A,Summary_CDP,'Storage Capacity'!$B:$B,IF($B$127="NEM","*",$B$127),'Storage Capacity'!$C:$C,$H134)</f>
        <v>32733.874992799996</v>
      </c>
      <c r="AG134" s="5">
        <f>SUMIFS('Storage Capacity'!AB:AB,'Storage Capacity'!$A:$A,Summary_CDP,'Storage Capacity'!$B:$B,IF($B$127="NEM","*",$B$127),'Storage Capacity'!$C:$C,$H134)</f>
        <v>34233.920342520003</v>
      </c>
      <c r="AH134" s="5">
        <f>SUMIFS('Storage Capacity'!AC:AC,'Storage Capacity'!$A:$A,Summary_CDP,'Storage Capacity'!$B:$B,IF($B$127="NEM","*",$B$127),'Storage Capacity'!$C:$C,$H134)</f>
        <v>35763.291480440006</v>
      </c>
      <c r="AI134" s="5">
        <f>SUMIFS('Storage Capacity'!AD:AD,'Storage Capacity'!$A:$A,Summary_CDP,'Storage Capacity'!$B:$B,IF($B$127="NEM","*",$B$127),'Storage Capacity'!$C:$C,$H134)</f>
        <v>37313.352280799998</v>
      </c>
      <c r="AJ134" s="5">
        <f>SUMIFS('Storage Capacity'!AE:AE,'Storage Capacity'!$A:$A,Summary_CDP,'Storage Capacity'!$B:$B,IF($B$127="NEM","*",$B$127),'Storage Capacity'!$C:$C,$H134)</f>
        <v>37421.090223830004</v>
      </c>
    </row>
    <row r="135" spans="1:36" ht="15" customHeight="1">
      <c r="H135" s="25" t="s">
        <v>139</v>
      </c>
      <c r="I135" s="5">
        <f>SUMIFS('Storage Capacity'!D:D,'Storage Capacity'!$A:$A,Summary_CDP,'Storage Capacity'!$B:$B,IF($B$127="NEM","*",$B$127),'Storage Capacity'!$C:$C,$H135)</f>
        <v>1615.6870000000001</v>
      </c>
      <c r="J135" s="5">
        <f>SUMIFS('Storage Capacity'!E:E,'Storage Capacity'!$A:$A,Summary_CDP,'Storage Capacity'!$B:$B,IF($B$127="NEM","*",$B$127),'Storage Capacity'!$C:$C,$H135)</f>
        <v>2523.8579999999997</v>
      </c>
      <c r="K135" s="5">
        <f>SUMIFS('Storage Capacity'!F:F,'Storage Capacity'!$A:$A,Summary_CDP,'Storage Capacity'!$B:$B,IF($B$127="NEM","*",$B$127),'Storage Capacity'!$C:$C,$H135)</f>
        <v>3346.1180000000004</v>
      </c>
      <c r="L135" s="5">
        <f>SUMIFS('Storage Capacity'!G:G,'Storage Capacity'!$A:$A,Summary_CDP,'Storage Capacity'!$B:$B,IF($B$127="NEM","*",$B$127),'Storage Capacity'!$C:$C,$H135)</f>
        <v>4039.7359999999994</v>
      </c>
      <c r="M135" s="5">
        <f>SUMIFS('Storage Capacity'!H:H,'Storage Capacity'!$A:$A,Summary_CDP,'Storage Capacity'!$B:$B,IF($B$127="NEM","*",$B$127),'Storage Capacity'!$C:$C,$H135)</f>
        <v>4643.7310000000007</v>
      </c>
      <c r="N135" s="5">
        <f>SUMIFS('Storage Capacity'!I:I,'Storage Capacity'!$A:$A,Summary_CDP,'Storage Capacity'!$B:$B,IF($B$127="NEM","*",$B$127),'Storage Capacity'!$C:$C,$H135)</f>
        <v>5111.6850000000004</v>
      </c>
      <c r="O135" s="5">
        <f>SUMIFS('Storage Capacity'!J:J,'Storage Capacity'!$A:$A,Summary_CDP,'Storage Capacity'!$B:$B,IF($B$127="NEM","*",$B$127),'Storage Capacity'!$C:$C,$H135)</f>
        <v>5870.22</v>
      </c>
      <c r="P135" s="5">
        <f>SUMIFS('Storage Capacity'!K:K,'Storage Capacity'!$A:$A,Summary_CDP,'Storage Capacity'!$B:$B,IF($B$127="NEM","*",$B$127),'Storage Capacity'!$C:$C,$H135)</f>
        <v>6883.9139999999998</v>
      </c>
      <c r="Q135" s="5">
        <f>SUMIFS('Storage Capacity'!L:L,'Storage Capacity'!$A:$A,Summary_CDP,'Storage Capacity'!$B:$B,IF($B$127="NEM","*",$B$127),'Storage Capacity'!$C:$C,$H135)</f>
        <v>7823.741</v>
      </c>
      <c r="R135" s="5">
        <f>SUMIFS('Storage Capacity'!M:M,'Storage Capacity'!$A:$A,Summary_CDP,'Storage Capacity'!$B:$B,IF($B$127="NEM","*",$B$127),'Storage Capacity'!$C:$C,$H135)</f>
        <v>8822.0210000000006</v>
      </c>
      <c r="S135" s="5">
        <f>SUMIFS('Storage Capacity'!N:N,'Storage Capacity'!$A:$A,Summary_CDP,'Storage Capacity'!$B:$B,IF($B$127="NEM","*",$B$127),'Storage Capacity'!$C:$C,$H135)</f>
        <v>10032.986000000001</v>
      </c>
      <c r="T135" s="5">
        <f>SUMIFS('Storage Capacity'!O:O,'Storage Capacity'!$A:$A,Summary_CDP,'Storage Capacity'!$B:$B,IF($B$127="NEM","*",$B$127),'Storage Capacity'!$C:$C,$H135)</f>
        <v>11279.352000000001</v>
      </c>
      <c r="U135" s="5">
        <f>SUMIFS('Storage Capacity'!P:P,'Storage Capacity'!$A:$A,Summary_CDP,'Storage Capacity'!$B:$B,IF($B$127="NEM","*",$B$127),'Storage Capacity'!$C:$C,$H135)</f>
        <v>12411.971</v>
      </c>
      <c r="V135" s="5">
        <f>SUMIFS('Storage Capacity'!Q:Q,'Storage Capacity'!$A:$A,Summary_CDP,'Storage Capacity'!$B:$B,IF($B$127="NEM","*",$B$127),'Storage Capacity'!$C:$C,$H135)</f>
        <v>13450.545</v>
      </c>
      <c r="W135" s="5">
        <f>SUMIFS('Storage Capacity'!R:R,'Storage Capacity'!$A:$A,Summary_CDP,'Storage Capacity'!$B:$B,IF($B$127="NEM","*",$B$127),'Storage Capacity'!$C:$C,$H135)</f>
        <v>14351.891000000005</v>
      </c>
      <c r="X135" s="5">
        <f>SUMIFS('Storage Capacity'!S:S,'Storage Capacity'!$A:$A,Summary_CDP,'Storage Capacity'!$B:$B,IF($B$127="NEM","*",$B$127),'Storage Capacity'!$C:$C,$H135)</f>
        <v>15102.709000000001</v>
      </c>
      <c r="Y135" s="5">
        <f>SUMIFS('Storage Capacity'!T:T,'Storage Capacity'!$A:$A,Summary_CDP,'Storage Capacity'!$B:$B,IF($B$127="NEM","*",$B$127),'Storage Capacity'!$C:$C,$H135)</f>
        <v>15417.928999999998</v>
      </c>
      <c r="Z135" s="5">
        <f>SUMIFS('Storage Capacity'!U:U,'Storage Capacity'!$A:$A,Summary_CDP,'Storage Capacity'!$B:$B,IF($B$127="NEM","*",$B$127),'Storage Capacity'!$C:$C,$H135)</f>
        <v>15594.936000000002</v>
      </c>
      <c r="AA135" s="5">
        <f>SUMIFS('Storage Capacity'!V:V,'Storage Capacity'!$A:$A,Summary_CDP,'Storage Capacity'!$B:$B,IF($B$127="NEM","*",$B$127),'Storage Capacity'!$C:$C,$H135)</f>
        <v>15616.079</v>
      </c>
      <c r="AB135" s="5">
        <f>SUMIFS('Storage Capacity'!W:W,'Storage Capacity'!$A:$A,Summary_CDP,'Storage Capacity'!$B:$B,IF($B$127="NEM","*",$B$127),'Storage Capacity'!$C:$C,$H135)</f>
        <v>15610.974</v>
      </c>
      <c r="AC135" s="5">
        <f>SUMIFS('Storage Capacity'!X:X,'Storage Capacity'!$A:$A,Summary_CDP,'Storage Capacity'!$B:$B,IF($B$127="NEM","*",$B$127),'Storage Capacity'!$C:$C,$H135)</f>
        <v>15555.227000000003</v>
      </c>
      <c r="AD135" s="5">
        <f>SUMIFS('Storage Capacity'!Y:Y,'Storage Capacity'!$A:$A,Summary_CDP,'Storage Capacity'!$B:$B,IF($B$127="NEM","*",$B$127),'Storage Capacity'!$C:$C,$H135)</f>
        <v>15481.948999999999</v>
      </c>
      <c r="AE135" s="5">
        <f>SUMIFS('Storage Capacity'!Z:Z,'Storage Capacity'!$A:$A,Summary_CDP,'Storage Capacity'!$B:$B,IF($B$127="NEM","*",$B$127),'Storage Capacity'!$C:$C,$H135)</f>
        <v>15387.778</v>
      </c>
      <c r="AF135" s="5">
        <f>SUMIFS('Storage Capacity'!AA:AA,'Storage Capacity'!$A:$A,Summary_CDP,'Storage Capacity'!$B:$B,IF($B$127="NEM","*",$B$127),'Storage Capacity'!$C:$C,$H135)</f>
        <v>15277.058000000005</v>
      </c>
      <c r="AG135" s="5">
        <f>SUMIFS('Storage Capacity'!AB:AB,'Storage Capacity'!$A:$A,Summary_CDP,'Storage Capacity'!$B:$B,IF($B$127="NEM","*",$B$127),'Storage Capacity'!$C:$C,$H135)</f>
        <v>15144.979000000001</v>
      </c>
      <c r="AH135" s="5">
        <f>SUMIFS('Storage Capacity'!AC:AC,'Storage Capacity'!$A:$A,Summary_CDP,'Storage Capacity'!$B:$B,IF($B$127="NEM","*",$B$127),'Storage Capacity'!$C:$C,$H135)</f>
        <v>15000.321000000002</v>
      </c>
      <c r="AI135" s="5">
        <f>SUMIFS('Storage Capacity'!AD:AD,'Storage Capacity'!$A:$A,Summary_CDP,'Storage Capacity'!$B:$B,IF($B$127="NEM","*",$B$127),'Storage Capacity'!$C:$C,$H135)</f>
        <v>14832.36</v>
      </c>
      <c r="AJ135" s="5">
        <f>SUMIFS('Storage Capacity'!AE:AE,'Storage Capacity'!$A:$A,Summary_CDP,'Storage Capacity'!$B:$B,IF($B$127="NEM","*",$B$127),'Storage Capacity'!$C:$C,$H135)</f>
        <v>14832.36</v>
      </c>
    </row>
    <row r="136" spans="1:36" ht="15" customHeight="1">
      <c r="J136" s="52"/>
      <c r="K136" s="52"/>
      <c r="L136" s="52"/>
      <c r="M136" s="52"/>
      <c r="N136" s="52"/>
      <c r="O136" s="52"/>
      <c r="P136" s="52"/>
      <c r="Q136" s="52"/>
      <c r="R136" s="52"/>
      <c r="S136" s="52"/>
      <c r="T136" s="52"/>
      <c r="U136" s="52"/>
      <c r="V136" s="52"/>
      <c r="W136" s="52"/>
      <c r="X136" s="52"/>
      <c r="Y136" s="52"/>
      <c r="Z136" s="52"/>
      <c r="AA136" s="52"/>
      <c r="AB136" s="52"/>
      <c r="AC136" s="52"/>
    </row>
    <row r="137" spans="1:36" ht="15" customHeight="1">
      <c r="I137" s="63"/>
      <c r="J137" s="63"/>
      <c r="K137" s="63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  <c r="AA137" s="63"/>
      <c r="AB137" s="63"/>
      <c r="AC137" s="63"/>
      <c r="AD137" s="63"/>
      <c r="AE137" s="63"/>
      <c r="AF137" s="63"/>
      <c r="AG137" s="63"/>
      <c r="AH137" s="63"/>
      <c r="AI137" s="63"/>
      <c r="AJ137" s="63"/>
    </row>
    <row r="138" spans="1:36" ht="15" customHeight="1">
      <c r="I138" s="63"/>
      <c r="J138" s="63"/>
      <c r="K138" s="63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  <c r="AA138" s="63"/>
      <c r="AB138" s="63"/>
      <c r="AC138" s="63"/>
      <c r="AD138" s="63"/>
      <c r="AE138" s="63"/>
      <c r="AF138" s="63"/>
      <c r="AG138" s="63"/>
      <c r="AH138" s="63"/>
      <c r="AI138" s="63"/>
      <c r="AJ138" s="63"/>
    </row>
    <row r="139" spans="1:36" ht="15" customHeight="1">
      <c r="I139" s="63"/>
      <c r="J139" s="63"/>
      <c r="K139" s="63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  <c r="AA139" s="63"/>
      <c r="AB139" s="63"/>
      <c r="AC139" s="63"/>
      <c r="AD139" s="63"/>
      <c r="AE139" s="63"/>
      <c r="AF139" s="63"/>
      <c r="AG139" s="63"/>
      <c r="AH139" s="63"/>
      <c r="AI139" s="63"/>
      <c r="AJ139" s="63"/>
    </row>
    <row r="140" spans="1:36" ht="15" customHeight="1">
      <c r="I140" s="63"/>
      <c r="J140" s="63"/>
      <c r="K140" s="63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  <c r="AA140" s="63"/>
      <c r="AB140" s="63"/>
      <c r="AC140" s="63"/>
      <c r="AD140" s="63"/>
      <c r="AE140" s="63"/>
      <c r="AF140" s="63"/>
      <c r="AG140" s="63"/>
      <c r="AH140" s="63"/>
      <c r="AI140" s="63"/>
      <c r="AJ140" s="63"/>
    </row>
    <row r="141" spans="1:36" ht="15" customHeight="1">
      <c r="I141" s="63"/>
      <c r="J141" s="63"/>
      <c r="K141" s="63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  <c r="AA141" s="63"/>
      <c r="AB141" s="63"/>
      <c r="AC141" s="63"/>
      <c r="AD141" s="63"/>
      <c r="AE141" s="63"/>
      <c r="AF141" s="63"/>
      <c r="AG141" s="63"/>
      <c r="AH141" s="63"/>
      <c r="AI141" s="63"/>
      <c r="AJ141" s="63"/>
    </row>
    <row r="142" spans="1:36" ht="15" customHeight="1">
      <c r="I142" s="63"/>
      <c r="J142" s="63"/>
      <c r="K142" s="63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  <c r="AA142" s="63"/>
      <c r="AB142" s="63"/>
      <c r="AC142" s="63"/>
      <c r="AD142" s="63"/>
      <c r="AE142" s="63"/>
      <c r="AF142" s="63"/>
      <c r="AG142" s="63"/>
      <c r="AH142" s="63"/>
      <c r="AI142" s="63"/>
      <c r="AJ142" s="63"/>
    </row>
    <row r="143" spans="1:36" ht="15" customHeight="1">
      <c r="I143" s="63"/>
      <c r="J143" s="63"/>
      <c r="K143" s="63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  <c r="AA143" s="63"/>
      <c r="AB143" s="63"/>
      <c r="AC143" s="63"/>
      <c r="AD143" s="63"/>
      <c r="AE143" s="63"/>
      <c r="AF143" s="63"/>
      <c r="AG143" s="63"/>
      <c r="AH143" s="63"/>
      <c r="AI143" s="63"/>
      <c r="AJ143" s="63"/>
    </row>
    <row r="144" spans="1:36" s="51" customFormat="1" ht="24" customHeight="1" thickBot="1">
      <c r="A144" s="49" t="str">
        <f>B145&amp;" storage energy by year"</f>
        <v>NEM storage energy by year</v>
      </c>
      <c r="B144" s="47"/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47"/>
      <c r="T144" s="47"/>
      <c r="U144" s="47"/>
      <c r="V144" s="47"/>
      <c r="W144" s="47"/>
      <c r="X144" s="47"/>
      <c r="Y144" s="47"/>
      <c r="Z144" s="47"/>
      <c r="AA144" s="47"/>
      <c r="AB144" s="47"/>
      <c r="AC144" s="47"/>
      <c r="AD144" s="47"/>
    </row>
    <row r="145" spans="1:36" ht="15" customHeight="1" thickTop="1">
      <c r="A145" s="11" t="s">
        <v>127</v>
      </c>
      <c r="B145" s="21" t="s">
        <v>128</v>
      </c>
    </row>
    <row r="147" spans="1:36" ht="15" customHeight="1">
      <c r="H147" t="s">
        <v>156</v>
      </c>
      <c r="I147" s="8" t="s">
        <v>90</v>
      </c>
      <c r="J147" s="8" t="s">
        <v>91</v>
      </c>
      <c r="K147" s="8" t="s">
        <v>92</v>
      </c>
      <c r="L147" s="8" t="s">
        <v>93</v>
      </c>
      <c r="M147" s="8" t="s">
        <v>94</v>
      </c>
      <c r="N147" s="8" t="s">
        <v>95</v>
      </c>
      <c r="O147" s="8" t="s">
        <v>96</v>
      </c>
      <c r="P147" s="8" t="s">
        <v>97</v>
      </c>
      <c r="Q147" s="8" t="s">
        <v>98</v>
      </c>
      <c r="R147" s="8" t="s">
        <v>99</v>
      </c>
      <c r="S147" s="8" t="s">
        <v>100</v>
      </c>
      <c r="T147" s="8" t="s">
        <v>101</v>
      </c>
      <c r="U147" s="8" t="s">
        <v>102</v>
      </c>
      <c r="V147" s="8" t="s">
        <v>103</v>
      </c>
      <c r="W147" s="8" t="s">
        <v>104</v>
      </c>
      <c r="X147" s="8" t="s">
        <v>105</v>
      </c>
      <c r="Y147" s="8" t="s">
        <v>106</v>
      </c>
      <c r="Z147" s="8" t="s">
        <v>107</v>
      </c>
      <c r="AA147" s="8" t="s">
        <v>108</v>
      </c>
      <c r="AB147" s="8" t="s">
        <v>109</v>
      </c>
      <c r="AC147" s="8" t="s">
        <v>110</v>
      </c>
      <c r="AD147" s="8" t="s">
        <v>111</v>
      </c>
      <c r="AE147" s="8" t="s">
        <v>112</v>
      </c>
      <c r="AF147" s="8" t="s">
        <v>113</v>
      </c>
      <c r="AG147" s="8" t="s">
        <v>114</v>
      </c>
      <c r="AH147" s="8" t="s">
        <v>115</v>
      </c>
      <c r="AI147" s="8" t="s">
        <v>116</v>
      </c>
      <c r="AJ147" s="8" t="s">
        <v>117</v>
      </c>
    </row>
    <row r="148" spans="1:36" ht="15" customHeight="1">
      <c r="H148" s="25" t="s">
        <v>152</v>
      </c>
      <c r="I148" s="5">
        <f>SUMIFS('Storage Energy'!D:D,'Storage Energy'!$A:$A,Summary_CDP,'Storage Energy'!$B:$B,IF($B$145="NEM","*",$B$145),'Storage Energy'!$C:$C,$H148)</f>
        <v>0</v>
      </c>
      <c r="J148" s="5">
        <f>SUMIFS('Storage Energy'!E:E,'Storage Energy'!$A:$A,Summary_CDP,'Storage Energy'!$B:$B,IF($B$145="NEM","*",$B$145),'Storage Energy'!$C:$C,$H148)</f>
        <v>0</v>
      </c>
      <c r="K148" s="5">
        <f>SUMIFS('Storage Energy'!F:F,'Storage Energy'!$A:$A,Summary_CDP,'Storage Energy'!$B:$B,IF($B$145="NEM","*",$B$145),'Storage Energy'!$C:$C,$H148)</f>
        <v>116.28</v>
      </c>
      <c r="L148" s="5">
        <f>SUMIFS('Storage Energy'!G:G,'Storage Energy'!$A:$A,Summary_CDP,'Storage Energy'!$B:$B,IF($B$145="NEM","*",$B$145),'Storage Energy'!$C:$C,$H148)</f>
        <v>348.84</v>
      </c>
      <c r="M148" s="5">
        <f>SUMIFS('Storage Energy'!H:H,'Storage Energy'!$A:$A,Summary_CDP,'Storage Energy'!$B:$B,IF($B$145="NEM","*",$B$145),'Storage Energy'!$C:$C,$H148)</f>
        <v>348.84</v>
      </c>
      <c r="N148" s="5">
        <f>SUMIFS('Storage Energy'!I:I,'Storage Energy'!$A:$A,Summary_CDP,'Storage Energy'!$B:$B,IF($B$145="NEM","*",$B$145),'Storage Energy'!$C:$C,$H148)</f>
        <v>348.84</v>
      </c>
      <c r="O148" s="5">
        <f>SUMIFS('Storage Energy'!J:J,'Storage Energy'!$A:$A,Summary_CDP,'Storage Energy'!$B:$B,IF($B$145="NEM","*",$B$145),'Storage Energy'!$C:$C,$H148)</f>
        <v>348.84</v>
      </c>
      <c r="P148" s="5">
        <f>SUMIFS('Storage Energy'!K:K,'Storage Energy'!$A:$A,Summary_CDP,'Storage Energy'!$B:$B,IF($B$145="NEM","*",$B$145),'Storage Energy'!$C:$C,$H148)</f>
        <v>348.84</v>
      </c>
      <c r="Q148" s="5">
        <f>SUMIFS('Storage Energy'!L:L,'Storage Energy'!$A:$A,Summary_CDP,'Storage Energy'!$B:$B,IF($B$145="NEM","*",$B$145),'Storage Energy'!$C:$C,$H148)</f>
        <v>348.84</v>
      </c>
      <c r="R148" s="5">
        <f>SUMIFS('Storage Energy'!M:M,'Storage Energy'!$A:$A,Summary_CDP,'Storage Energy'!$B:$B,IF($B$145="NEM","*",$B$145),'Storage Energy'!$C:$C,$H148)</f>
        <v>348.84</v>
      </c>
      <c r="S148" s="5">
        <f>SUMIFS('Storage Energy'!N:N,'Storage Energy'!$A:$A,Summary_CDP,'Storage Energy'!$B:$B,IF($B$145="NEM","*",$B$145),'Storage Energy'!$C:$C,$H148)</f>
        <v>348.84</v>
      </c>
      <c r="T148" s="5">
        <f>SUMIFS('Storage Energy'!O:O,'Storage Energy'!$A:$A,Summary_CDP,'Storage Energy'!$B:$B,IF($B$145="NEM","*",$B$145),'Storage Energy'!$C:$C,$H148)</f>
        <v>348.84</v>
      </c>
      <c r="U148" s="5">
        <f>SUMIFS('Storage Energy'!P:P,'Storage Energy'!$A:$A,Summary_CDP,'Storage Energy'!$B:$B,IF($B$145="NEM","*",$B$145),'Storage Energy'!$C:$C,$H148)</f>
        <v>348.84</v>
      </c>
      <c r="V148" s="5">
        <f>SUMIFS('Storage Energy'!Q:Q,'Storage Energy'!$A:$A,Summary_CDP,'Storage Energy'!$B:$B,IF($B$145="NEM","*",$B$145),'Storage Energy'!$C:$C,$H148)</f>
        <v>348.84</v>
      </c>
      <c r="W148" s="5">
        <f>SUMIFS('Storage Energy'!R:R,'Storage Energy'!$A:$A,Summary_CDP,'Storage Energy'!$B:$B,IF($B$145="NEM","*",$B$145),'Storage Energy'!$C:$C,$H148)</f>
        <v>348.84</v>
      </c>
      <c r="X148" s="5">
        <f>SUMIFS('Storage Energy'!S:S,'Storage Energy'!$A:$A,Summary_CDP,'Storage Energy'!$B:$B,IF($B$145="NEM","*",$B$145),'Storage Energy'!$C:$C,$H148)</f>
        <v>348.84</v>
      </c>
      <c r="Y148" s="5">
        <f>SUMIFS('Storage Energy'!T:T,'Storage Energy'!$A:$A,Summary_CDP,'Storage Energy'!$B:$B,IF($B$145="NEM","*",$B$145),'Storage Energy'!$C:$C,$H148)</f>
        <v>348.84</v>
      </c>
      <c r="Z148" s="5">
        <f>SUMIFS('Storage Energy'!U:U,'Storage Energy'!$A:$A,Summary_CDP,'Storage Energy'!$B:$B,IF($B$145="NEM","*",$B$145),'Storage Energy'!$C:$C,$H148)</f>
        <v>348.84</v>
      </c>
      <c r="AA148" s="5">
        <f>SUMIFS('Storage Energy'!V:V,'Storage Energy'!$A:$A,Summary_CDP,'Storage Energy'!$B:$B,IF($B$145="NEM","*",$B$145),'Storage Energy'!$C:$C,$H148)</f>
        <v>348.84</v>
      </c>
      <c r="AB148" s="5">
        <f>SUMIFS('Storage Energy'!W:W,'Storage Energy'!$A:$A,Summary_CDP,'Storage Energy'!$B:$B,IF($B$145="NEM","*",$B$145),'Storage Energy'!$C:$C,$H148)</f>
        <v>348.84</v>
      </c>
      <c r="AC148" s="5">
        <f>SUMIFS('Storage Energy'!X:X,'Storage Energy'!$A:$A,Summary_CDP,'Storage Energy'!$B:$B,IF($B$145="NEM","*",$B$145),'Storage Energy'!$C:$C,$H148)</f>
        <v>348.84</v>
      </c>
      <c r="AD148" s="5">
        <f>SUMIFS('Storage Energy'!Y:Y,'Storage Energy'!$A:$A,Summary_CDP,'Storage Energy'!$B:$B,IF($B$145="NEM","*",$B$145),'Storage Energy'!$C:$C,$H148)</f>
        <v>348.84</v>
      </c>
      <c r="AE148" s="5">
        <f>SUMIFS('Storage Energy'!Z:Z,'Storage Energy'!$A:$A,Summary_CDP,'Storage Energy'!$B:$B,IF($B$145="NEM","*",$B$145),'Storage Energy'!$C:$C,$H148)</f>
        <v>348.84</v>
      </c>
      <c r="AF148" s="5">
        <f>SUMIFS('Storage Energy'!AA:AA,'Storage Energy'!$A:$A,Summary_CDP,'Storage Energy'!$B:$B,IF($B$145="NEM","*",$B$145),'Storage Energy'!$C:$C,$H148)</f>
        <v>348.84</v>
      </c>
      <c r="AG148" s="5">
        <f>SUMIFS('Storage Energy'!AB:AB,'Storage Energy'!$A:$A,Summary_CDP,'Storage Energy'!$B:$B,IF($B$145="NEM","*",$B$145),'Storage Energy'!$C:$C,$H148)</f>
        <v>348.84</v>
      </c>
      <c r="AH148" s="5">
        <f>SUMIFS('Storage Energy'!AC:AC,'Storage Energy'!$A:$A,Summary_CDP,'Storage Energy'!$B:$B,IF($B$145="NEM","*",$B$145),'Storage Energy'!$C:$C,$H148)</f>
        <v>348.84</v>
      </c>
      <c r="AI148" s="5">
        <f>SUMIFS('Storage Energy'!AD:AD,'Storage Energy'!$A:$A,Summary_CDP,'Storage Energy'!$B:$B,IF($B$145="NEM","*",$B$145),'Storage Energy'!$C:$C,$H148)</f>
        <v>348.84</v>
      </c>
      <c r="AJ148" s="5">
        <f>SUMIFS('Storage Energy'!AE:AE,'Storage Energy'!$A:$A,Summary_CDP,'Storage Energy'!$B:$B,IF($B$145="NEM","*",$B$145),'Storage Energy'!$C:$C,$H148)</f>
        <v>348.84</v>
      </c>
    </row>
    <row r="149" spans="1:36" ht="15" customHeight="1">
      <c r="H149" s="25" t="s">
        <v>153</v>
      </c>
      <c r="I149" s="5">
        <f>SUMIFS('Storage Energy'!D:D,'Storage Energy'!$A:$A,Summary_CDP,'Storage Energy'!$B:$B,IF($B$145="NEM","*",$B$145),'Storage Energy'!$C:$C,$H149)</f>
        <v>6.0490000000000004</v>
      </c>
      <c r="J149" s="5">
        <f>SUMIFS('Storage Energy'!E:E,'Storage Energy'!$A:$A,Summary_CDP,'Storage Energy'!$B:$B,IF($B$145="NEM","*",$B$145),'Storage Energy'!$C:$C,$H149)</f>
        <v>6.0490000000000004</v>
      </c>
      <c r="K149" s="5">
        <f>SUMIFS('Storage Energy'!F:F,'Storage Energy'!$A:$A,Summary_CDP,'Storage Energy'!$B:$B,IF($B$145="NEM","*",$B$145),'Storage Energy'!$C:$C,$H149)</f>
        <v>6.0490000000000004</v>
      </c>
      <c r="L149" s="5">
        <f>SUMIFS('Storage Energy'!G:G,'Storage Energy'!$A:$A,Summary_CDP,'Storage Energy'!$B:$B,IF($B$145="NEM","*",$B$145),'Storage Energy'!$C:$C,$H149)</f>
        <v>6.0490000000000004</v>
      </c>
      <c r="M149" s="5">
        <f>SUMIFS('Storage Energy'!H:H,'Storage Energy'!$A:$A,Summary_CDP,'Storage Energy'!$B:$B,IF($B$145="NEM","*",$B$145),'Storage Energy'!$C:$C,$H149)</f>
        <v>6.0490000000000004</v>
      </c>
      <c r="N149" s="5">
        <f>SUMIFS('Storage Energy'!I:I,'Storage Energy'!$A:$A,Summary_CDP,'Storage Energy'!$B:$B,IF($B$145="NEM","*",$B$145),'Storage Energy'!$C:$C,$H149)</f>
        <v>36.010289884320002</v>
      </c>
      <c r="O149" s="5">
        <f>SUMIFS('Storage Energy'!J:J,'Storage Energy'!$A:$A,Summary_CDP,'Storage Energy'!$B:$B,IF($B$145="NEM","*",$B$145),'Storage Energy'!$C:$C,$H149)</f>
        <v>36.010289885719999</v>
      </c>
      <c r="P149" s="5">
        <f>SUMIFS('Storage Energy'!K:K,'Storage Energy'!$A:$A,Summary_CDP,'Storage Energy'!$B:$B,IF($B$145="NEM","*",$B$145),'Storage Energy'!$C:$C,$H149)</f>
        <v>59.718120181639996</v>
      </c>
      <c r="Q149" s="5">
        <f>SUMIFS('Storage Energy'!L:L,'Storage Energy'!$A:$A,Summary_CDP,'Storage Energy'!$B:$B,IF($B$145="NEM","*",$B$145),'Storage Energy'!$C:$C,$H149)</f>
        <v>59.718120599279992</v>
      </c>
      <c r="R149" s="5">
        <f>SUMIFS('Storage Energy'!M:M,'Storage Energy'!$A:$A,Summary_CDP,'Storage Energy'!$B:$B,IF($B$145="NEM","*",$B$145),'Storage Energy'!$C:$C,$H149)</f>
        <v>59.718120814159995</v>
      </c>
      <c r="S149" s="5">
        <f>SUMIFS('Storage Energy'!N:N,'Storage Energy'!$A:$A,Summary_CDP,'Storage Energy'!$B:$B,IF($B$145="NEM","*",$B$145),'Storage Energy'!$C:$C,$H149)</f>
        <v>59.718120815959992</v>
      </c>
      <c r="T149" s="5">
        <f>SUMIFS('Storage Energy'!O:O,'Storage Energy'!$A:$A,Summary_CDP,'Storage Energy'!$B:$B,IF($B$145="NEM","*",$B$145),'Storage Energy'!$C:$C,$H149)</f>
        <v>59.718120819159992</v>
      </c>
      <c r="U149" s="5">
        <f>SUMIFS('Storage Energy'!P:P,'Storage Energy'!$A:$A,Summary_CDP,'Storage Energy'!$B:$B,IF($B$145="NEM","*",$B$145),'Storage Energy'!$C:$C,$H149)</f>
        <v>59.718120823879993</v>
      </c>
      <c r="V149" s="5">
        <f>SUMIFS('Storage Energy'!Q:Q,'Storage Energy'!$A:$A,Summary_CDP,'Storage Energy'!$B:$B,IF($B$145="NEM","*",$B$145),'Storage Energy'!$C:$C,$H149)</f>
        <v>59.718120827399993</v>
      </c>
      <c r="W149" s="5">
        <f>SUMIFS('Storage Energy'!R:R,'Storage Energy'!$A:$A,Summary_CDP,'Storage Energy'!$B:$B,IF($B$145="NEM","*",$B$145),'Storage Energy'!$C:$C,$H149)</f>
        <v>64.341099699639997</v>
      </c>
      <c r="X149" s="5">
        <f>SUMIFS('Storage Energy'!S:S,'Storage Energy'!$A:$A,Summary_CDP,'Storage Energy'!$B:$B,IF($B$145="NEM","*",$B$145),'Storage Energy'!$C:$C,$H149)</f>
        <v>64.341111565320006</v>
      </c>
      <c r="Y149" s="5">
        <f>SUMIFS('Storage Energy'!T:T,'Storage Energy'!$A:$A,Summary_CDP,'Storage Energy'!$B:$B,IF($B$145="NEM","*",$B$145),'Storage Energy'!$C:$C,$H149)</f>
        <v>64.341111689399995</v>
      </c>
      <c r="Z149" s="5">
        <f>SUMIFS('Storage Energy'!U:U,'Storage Energy'!$A:$A,Summary_CDP,'Storage Energy'!$B:$B,IF($B$145="NEM","*",$B$145),'Storage Energy'!$C:$C,$H149)</f>
        <v>67.930024714880005</v>
      </c>
      <c r="AA149" s="5">
        <f>SUMIFS('Storage Energy'!V:V,'Storage Energy'!$A:$A,Summary_CDP,'Storage Energy'!$B:$B,IF($B$145="NEM","*",$B$145),'Storage Energy'!$C:$C,$H149)</f>
        <v>94.223186785560003</v>
      </c>
      <c r="AB149" s="5">
        <f>SUMIFS('Storage Energy'!W:W,'Storage Energy'!$A:$A,Summary_CDP,'Storage Energy'!$B:$B,IF($B$145="NEM","*",$B$145),'Storage Energy'!$C:$C,$H149)</f>
        <v>94.223192642000001</v>
      </c>
      <c r="AC149" s="5">
        <f>SUMIFS('Storage Energy'!X:X,'Storage Energy'!$A:$A,Summary_CDP,'Storage Energy'!$B:$B,IF($B$145="NEM","*",$B$145),'Storage Energy'!$C:$C,$H149)</f>
        <v>94.223205004239986</v>
      </c>
      <c r="AD149" s="5">
        <f>SUMIFS('Storage Energy'!Y:Y,'Storage Energy'!$A:$A,Summary_CDP,'Storage Energy'!$B:$B,IF($B$145="NEM","*",$B$145),'Storage Energy'!$C:$C,$H149)</f>
        <v>94.223208341759999</v>
      </c>
      <c r="AE149" s="5">
        <f>SUMIFS('Storage Energy'!Z:Z,'Storage Energy'!$A:$A,Summary_CDP,'Storage Energy'!$B:$B,IF($B$145="NEM","*",$B$145),'Storage Energy'!$C:$C,$H149)</f>
        <v>94.223208347120007</v>
      </c>
      <c r="AF149" s="5">
        <f>SUMIFS('Storage Energy'!AA:AA,'Storage Energy'!$A:$A,Summary_CDP,'Storage Energy'!$B:$B,IF($B$145="NEM","*",$B$145),'Storage Energy'!$C:$C,$H149)</f>
        <v>94.223208349479989</v>
      </c>
      <c r="AG149" s="5">
        <f>SUMIFS('Storage Energy'!AB:AB,'Storage Energy'!$A:$A,Summary_CDP,'Storage Energy'!$B:$B,IF($B$145="NEM","*",$B$145),'Storage Energy'!$C:$C,$H149)</f>
        <v>94.22320835347999</v>
      </c>
      <c r="AH149" s="5">
        <f>SUMIFS('Storage Energy'!AC:AC,'Storage Energy'!$A:$A,Summary_CDP,'Storage Energy'!$B:$B,IF($B$145="NEM","*",$B$145),'Storage Energy'!$C:$C,$H149)</f>
        <v>94.223208359799983</v>
      </c>
      <c r="AI149" s="5">
        <f>SUMIFS('Storage Energy'!AD:AD,'Storage Energy'!$A:$A,Summary_CDP,'Storage Energy'!$B:$B,IF($B$145="NEM","*",$B$145),'Storage Energy'!$C:$C,$H149)</f>
        <v>94.223222447079991</v>
      </c>
      <c r="AJ149" s="5">
        <f>SUMIFS('Storage Energy'!AE:AE,'Storage Energy'!$A:$A,Summary_CDP,'Storage Energy'!$B:$B,IF($B$145="NEM","*",$B$145),'Storage Energy'!$C:$C,$H149)</f>
        <v>94.223222449639991</v>
      </c>
    </row>
    <row r="150" spans="1:36" ht="15" customHeight="1">
      <c r="H150" s="25" t="s">
        <v>154</v>
      </c>
      <c r="I150" s="5">
        <f>SUMIFS('Storage Energy'!D:D,'Storage Energy'!$A:$A,Summary_CDP,'Storage Energy'!$B:$B,IF($B$145="NEM","*",$B$145),'Storage Energy'!$C:$C,$H150)</f>
        <v>5.9220007408799997</v>
      </c>
      <c r="J150" s="5">
        <f>SUMIFS('Storage Energy'!E:E,'Storage Energy'!$A:$A,Summary_CDP,'Storage Energy'!$B:$B,IF($B$145="NEM","*",$B$145),'Storage Energy'!$C:$C,$H150)</f>
        <v>5.9220013965200007</v>
      </c>
      <c r="K150" s="5">
        <f>SUMIFS('Storage Energy'!F:F,'Storage Energy'!$A:$A,Summary_CDP,'Storage Energy'!$B:$B,IF($B$145="NEM","*",$B$145),'Storage Energy'!$C:$C,$H150)</f>
        <v>17.315541657919997</v>
      </c>
      <c r="L150" s="5">
        <f>SUMIFS('Storage Energy'!G:G,'Storage Energy'!$A:$A,Summary_CDP,'Storage Energy'!$B:$B,IF($B$145="NEM","*",$B$145),'Storage Energy'!$C:$C,$H150)</f>
        <v>30.171413065919999</v>
      </c>
      <c r="M150" s="5">
        <f>SUMIFS('Storage Energy'!H:H,'Storage Energy'!$A:$A,Summary_CDP,'Storage Energy'!$B:$B,IF($B$145="NEM","*",$B$145),'Storage Energy'!$C:$C,$H150)</f>
        <v>50.254097130840002</v>
      </c>
      <c r="N150" s="5">
        <f>SUMIFS('Storage Energy'!I:I,'Storage Energy'!$A:$A,Summary_CDP,'Storage Energy'!$B:$B,IF($B$145="NEM","*",$B$145),'Storage Energy'!$C:$C,$H150)</f>
        <v>50.502450687759996</v>
      </c>
      <c r="O150" s="5">
        <f>SUMIFS('Storage Energy'!J:J,'Storage Energy'!$A:$A,Summary_CDP,'Storage Energy'!$B:$B,IF($B$145="NEM","*",$B$145),'Storage Energy'!$C:$C,$H150)</f>
        <v>50.502451161559996</v>
      </c>
      <c r="P150" s="5">
        <f>SUMIFS('Storage Energy'!K:K,'Storage Energy'!$A:$A,Summary_CDP,'Storage Energy'!$B:$B,IF($B$145="NEM","*",$B$145),'Storage Energy'!$C:$C,$H150)</f>
        <v>54.188644435200004</v>
      </c>
      <c r="Q150" s="5">
        <f>SUMIFS('Storage Energy'!L:L,'Storage Energy'!$A:$A,Summary_CDP,'Storage Energy'!$B:$B,IF($B$145="NEM","*",$B$145),'Storage Energy'!$C:$C,$H150)</f>
        <v>54.188644445639994</v>
      </c>
      <c r="R150" s="5">
        <f>SUMIFS('Storage Energy'!M:M,'Storage Energy'!$A:$A,Summary_CDP,'Storage Energy'!$B:$B,IF($B$145="NEM","*",$B$145),'Storage Energy'!$C:$C,$H150)</f>
        <v>54.1886445962</v>
      </c>
      <c r="S150" s="5">
        <f>SUMIFS('Storage Energy'!N:N,'Storage Energy'!$A:$A,Summary_CDP,'Storage Energy'!$B:$B,IF($B$145="NEM","*",$B$145),'Storage Energy'!$C:$C,$H150)</f>
        <v>54.188644602640004</v>
      </c>
      <c r="T150" s="5">
        <f>SUMIFS('Storage Energy'!O:O,'Storage Energy'!$A:$A,Summary_CDP,'Storage Energy'!$B:$B,IF($B$145="NEM","*",$B$145),'Storage Energy'!$C:$C,$H150)</f>
        <v>54.188644606439993</v>
      </c>
      <c r="U150" s="5">
        <f>SUMIFS('Storage Energy'!P:P,'Storage Energy'!$A:$A,Summary_CDP,'Storage Energy'!$B:$B,IF($B$145="NEM","*",$B$145),'Storage Energy'!$C:$C,$H150)</f>
        <v>54.188644658400001</v>
      </c>
      <c r="V150" s="5">
        <f>SUMIFS('Storage Energy'!Q:Q,'Storage Energy'!$A:$A,Summary_CDP,'Storage Energy'!$B:$B,IF($B$145="NEM","*",$B$145),'Storage Energy'!$C:$C,$H150)</f>
        <v>54.188645296240004</v>
      </c>
      <c r="W150" s="5">
        <f>SUMIFS('Storage Energy'!R:R,'Storage Energy'!$A:$A,Summary_CDP,'Storage Energy'!$B:$B,IF($B$145="NEM","*",$B$145),'Storage Energy'!$C:$C,$H150)</f>
        <v>70.237331357720009</v>
      </c>
      <c r="X150" s="5">
        <f>SUMIFS('Storage Energy'!S:S,'Storage Energy'!$A:$A,Summary_CDP,'Storage Energy'!$B:$B,IF($B$145="NEM","*",$B$145),'Storage Energy'!$C:$C,$H150)</f>
        <v>70.623005538719994</v>
      </c>
      <c r="Y150" s="5">
        <f>SUMIFS('Storage Energy'!T:T,'Storage Energy'!$A:$A,Summary_CDP,'Storage Energy'!$B:$B,IF($B$145="NEM","*",$B$145),'Storage Energy'!$C:$C,$H150)</f>
        <v>70.623005559000006</v>
      </c>
      <c r="Z150" s="5">
        <f>SUMIFS('Storage Energy'!U:U,'Storage Energy'!$A:$A,Summary_CDP,'Storage Energy'!$B:$B,IF($B$145="NEM","*",$B$145),'Storage Energy'!$C:$C,$H150)</f>
        <v>72.917935849839992</v>
      </c>
      <c r="AA150" s="5">
        <f>SUMIFS('Storage Energy'!V:V,'Storage Energy'!$A:$A,Summary_CDP,'Storage Energy'!$B:$B,IF($B$145="NEM","*",$B$145),'Storage Energy'!$C:$C,$H150)</f>
        <v>100.73574410275999</v>
      </c>
      <c r="AB150" s="5">
        <f>SUMIFS('Storage Energy'!W:W,'Storage Energy'!$A:$A,Summary_CDP,'Storage Energy'!$B:$B,IF($B$145="NEM","*",$B$145),'Storage Energy'!$C:$C,$H150)</f>
        <v>100.73574423432001</v>
      </c>
      <c r="AC150" s="5">
        <f>SUMIFS('Storage Energy'!X:X,'Storage Energy'!$A:$A,Summary_CDP,'Storage Energy'!$B:$B,IF($B$145="NEM","*",$B$145),'Storage Energy'!$C:$C,$H150)</f>
        <v>100.73574369048001</v>
      </c>
      <c r="AD150" s="5">
        <f>SUMIFS('Storage Energy'!Y:Y,'Storage Energy'!$A:$A,Summary_CDP,'Storage Energy'!$B:$B,IF($B$145="NEM","*",$B$145),'Storage Energy'!$C:$C,$H150)</f>
        <v>100.73575411643999</v>
      </c>
      <c r="AE150" s="5">
        <f>SUMIFS('Storage Energy'!Z:Z,'Storage Energy'!$A:$A,Summary_CDP,'Storage Energy'!$B:$B,IF($B$145="NEM","*",$B$145),'Storage Energy'!$C:$C,$H150)</f>
        <v>102.72358697272</v>
      </c>
      <c r="AF150" s="5">
        <f>SUMIFS('Storage Energy'!AA:AA,'Storage Energy'!$A:$A,Summary_CDP,'Storage Energy'!$B:$B,IF($B$145="NEM","*",$B$145),'Storage Energy'!$C:$C,$H150)</f>
        <v>104.3114849116</v>
      </c>
      <c r="AG150" s="5">
        <f>SUMIFS('Storage Energy'!AB:AB,'Storage Energy'!$A:$A,Summary_CDP,'Storage Energy'!$B:$B,IF($B$145="NEM","*",$B$145),'Storage Energy'!$C:$C,$H150)</f>
        <v>85.677595422159982</v>
      </c>
      <c r="AH150" s="5">
        <f>SUMIFS('Storage Energy'!AC:AC,'Storage Energy'!$A:$A,Summary_CDP,'Storage Energy'!$B:$B,IF($B$145="NEM","*",$B$145),'Storage Energy'!$C:$C,$H150)</f>
        <v>103.48770150835999</v>
      </c>
      <c r="AI150" s="5">
        <f>SUMIFS('Storage Energy'!AD:AD,'Storage Energy'!$A:$A,Summary_CDP,'Storage Energy'!$B:$B,IF($B$145="NEM","*",$B$145),'Storage Energy'!$C:$C,$H150)</f>
        <v>166.38529539787999</v>
      </c>
      <c r="AJ150" s="5">
        <f>SUMIFS('Storage Energy'!AE:AE,'Storage Energy'!$A:$A,Summary_CDP,'Storage Energy'!$B:$B,IF($B$145="NEM","*",$B$145),'Storage Energy'!$C:$C,$H150)</f>
        <v>162.69910304716001</v>
      </c>
    </row>
    <row r="151" spans="1:36" ht="15" customHeight="1">
      <c r="H151" s="25" t="s">
        <v>155</v>
      </c>
      <c r="I151" s="5">
        <f>SUMIFS('Storage Energy'!D:D,'Storage Energy'!$A:$A,Summary_CDP,'Storage Energy'!$B:$B,IF($B$145="NEM","*",$B$145),'Storage Energy'!$C:$C,$H151)</f>
        <v>0.930267438</v>
      </c>
      <c r="J151" s="5">
        <f>SUMIFS('Storage Energy'!E:E,'Storage Energy'!$A:$A,Summary_CDP,'Storage Energy'!$B:$B,IF($B$145="NEM","*",$B$145),'Storage Energy'!$C:$C,$H151)</f>
        <v>0.92916745861999994</v>
      </c>
      <c r="K151" s="5">
        <f>SUMIFS('Storage Energy'!F:F,'Storage Energy'!$A:$A,Summary_CDP,'Storage Energy'!$B:$B,IF($B$145="NEM","*",$B$145),'Storage Energy'!$C:$C,$H151)</f>
        <v>0.92916762395999997</v>
      </c>
      <c r="L151" s="5">
        <f>SUMIFS('Storage Energy'!G:G,'Storage Energy'!$A:$A,Summary_CDP,'Storage Energy'!$B:$B,IF($B$145="NEM","*",$B$145),'Storage Energy'!$C:$C,$H151)</f>
        <v>0.92916762399999986</v>
      </c>
      <c r="M151" s="5">
        <f>SUMIFS('Storage Energy'!H:H,'Storage Energy'!$A:$A,Summary_CDP,'Storage Energy'!$B:$B,IF($B$145="NEM","*",$B$145),'Storage Energy'!$C:$C,$H151)</f>
        <v>0.93026762403999985</v>
      </c>
      <c r="N151" s="5">
        <f>SUMIFS('Storage Energy'!I:I,'Storage Energy'!$A:$A,Summary_CDP,'Storage Energy'!$B:$B,IF($B$145="NEM","*",$B$145),'Storage Energy'!$C:$C,$H151)</f>
        <v>0.92916762405999986</v>
      </c>
      <c r="O151" s="5">
        <f>SUMIFS('Storage Energy'!J:J,'Storage Energy'!$A:$A,Summary_CDP,'Storage Energy'!$B:$B,IF($B$145="NEM","*",$B$145),'Storage Energy'!$C:$C,$H151)</f>
        <v>0.92916762407999987</v>
      </c>
      <c r="P151" s="5">
        <f>SUMIFS('Storage Energy'!K:K,'Storage Energy'!$A:$A,Summary_CDP,'Storage Energy'!$B:$B,IF($B$145="NEM","*",$B$145),'Storage Energy'!$C:$C,$H151)</f>
        <v>0.92916766709999987</v>
      </c>
      <c r="Q151" s="5">
        <f>SUMIFS('Storage Energy'!L:L,'Storage Energy'!$A:$A,Summary_CDP,'Storage Energy'!$B:$B,IF($B$145="NEM","*",$B$145),'Storage Energy'!$C:$C,$H151)</f>
        <v>0.92916766721999988</v>
      </c>
      <c r="R151" s="5">
        <f>SUMIFS('Storage Energy'!M:M,'Storage Energy'!$A:$A,Summary_CDP,'Storage Energy'!$B:$B,IF($B$145="NEM","*",$B$145),'Storage Energy'!$C:$C,$H151)</f>
        <v>1.3052676674799999</v>
      </c>
      <c r="S151" s="5">
        <f>SUMIFS('Storage Energy'!N:N,'Storage Energy'!$A:$A,Summary_CDP,'Storage Energy'!$B:$B,IF($B$145="NEM","*",$B$145),'Storage Energy'!$C:$C,$H151)</f>
        <v>1.3041676679599998</v>
      </c>
      <c r="T151" s="5">
        <f>SUMIFS('Storage Energy'!O:O,'Storage Energy'!$A:$A,Summary_CDP,'Storage Energy'!$B:$B,IF($B$145="NEM","*",$B$145),'Storage Energy'!$C:$C,$H151)</f>
        <v>1.30526766824</v>
      </c>
      <c r="U151" s="5">
        <f>SUMIFS('Storage Energy'!P:P,'Storage Energy'!$A:$A,Summary_CDP,'Storage Energy'!$B:$B,IF($B$145="NEM","*",$B$145),'Storage Energy'!$C:$C,$H151)</f>
        <v>1.30416766958</v>
      </c>
      <c r="V151" s="5">
        <f>SUMIFS('Storage Energy'!Q:Q,'Storage Energy'!$A:$A,Summary_CDP,'Storage Energy'!$B:$B,IF($B$145="NEM","*",$B$145),'Storage Energy'!$C:$C,$H151)</f>
        <v>1.3041676746399999</v>
      </c>
      <c r="W151" s="5">
        <f>SUMIFS('Storage Energy'!R:R,'Storage Energy'!$A:$A,Summary_CDP,'Storage Energy'!$B:$B,IF($B$145="NEM","*",$B$145),'Storage Energy'!$C:$C,$H151)</f>
        <v>1.3041679525399998</v>
      </c>
      <c r="X151" s="5">
        <f>SUMIFS('Storage Energy'!S:S,'Storage Energy'!$A:$A,Summary_CDP,'Storage Energy'!$B:$B,IF($B$145="NEM","*",$B$145),'Storage Energy'!$C:$C,$H151)</f>
        <v>1.3052680178599998</v>
      </c>
      <c r="Y151" s="5">
        <f>SUMIFS('Storage Energy'!T:T,'Storage Energy'!$A:$A,Summary_CDP,'Storage Energy'!$B:$B,IF($B$145="NEM","*",$B$145),'Storage Energy'!$C:$C,$H151)</f>
        <v>1.3041680179599999</v>
      </c>
      <c r="Z151" s="5">
        <f>SUMIFS('Storage Energy'!U:U,'Storage Energy'!$A:$A,Summary_CDP,'Storage Energy'!$B:$B,IF($B$145="NEM","*",$B$145),'Storage Energy'!$C:$C,$H151)</f>
        <v>1.3041681758799999</v>
      </c>
      <c r="AA151" s="5">
        <f>SUMIFS('Storage Energy'!V:V,'Storage Energy'!$A:$A,Summary_CDP,'Storage Energy'!$B:$B,IF($B$145="NEM","*",$B$145),'Storage Energy'!$C:$C,$H151)</f>
        <v>1.30416831944</v>
      </c>
      <c r="AB151" s="5">
        <f>SUMIFS('Storage Energy'!W:W,'Storage Energy'!$A:$A,Summary_CDP,'Storage Energy'!$B:$B,IF($B$145="NEM","*",$B$145),'Storage Energy'!$C:$C,$H151)</f>
        <v>1.30416831968</v>
      </c>
      <c r="AC151" s="5">
        <f>SUMIFS('Storage Energy'!X:X,'Storage Energy'!$A:$A,Summary_CDP,'Storage Energy'!$B:$B,IF($B$145="NEM","*",$B$145),'Storage Energy'!$C:$C,$H151)</f>
        <v>1.3052682820799999</v>
      </c>
      <c r="AD151" s="5">
        <f>SUMIFS('Storage Energy'!Y:Y,'Storage Energy'!$A:$A,Summary_CDP,'Storage Energy'!$B:$B,IF($B$145="NEM","*",$B$145),'Storage Energy'!$C:$C,$H151)</f>
        <v>1.3094688651999999</v>
      </c>
      <c r="AE151" s="5">
        <f>SUMIFS('Storage Energy'!Z:Z,'Storage Energy'!$A:$A,Summary_CDP,'Storage Energy'!$B:$B,IF($B$145="NEM","*",$B$145),'Storage Energy'!$C:$C,$H151)</f>
        <v>1.3052688146599998</v>
      </c>
      <c r="AF151" s="5">
        <f>SUMIFS('Storage Energy'!AA:AA,'Storage Energy'!$A:$A,Summary_CDP,'Storage Energy'!$B:$B,IF($B$145="NEM","*",$B$145),'Storage Energy'!$C:$C,$H151)</f>
        <v>1.3052688151399998</v>
      </c>
      <c r="AG151" s="5">
        <f>SUMIFS('Storage Energy'!AB:AB,'Storage Energy'!$A:$A,Summary_CDP,'Storage Energy'!$B:$B,IF($B$145="NEM","*",$B$145),'Storage Energy'!$C:$C,$H151)</f>
        <v>1.3052688157199999</v>
      </c>
      <c r="AH151" s="5">
        <f>SUMIFS('Storage Energy'!AC:AC,'Storage Energy'!$A:$A,Summary_CDP,'Storage Energy'!$B:$B,IF($B$145="NEM","*",$B$145),'Storage Energy'!$C:$C,$H151)</f>
        <v>1.30526956554</v>
      </c>
      <c r="AI151" s="5">
        <f>SUMIFS('Storage Energy'!AD:AD,'Storage Energy'!$A:$A,Summary_CDP,'Storage Energy'!$B:$B,IF($B$145="NEM","*",$B$145),'Storage Energy'!$C:$C,$H151)</f>
        <v>1.3052701407399998</v>
      </c>
      <c r="AJ151" s="5">
        <f>SUMIFS('Storage Energy'!AE:AE,'Storage Energy'!$A:$A,Summary_CDP,'Storage Energy'!$B:$B,IF($B$145="NEM","*",$B$145),'Storage Energy'!$C:$C,$H151)</f>
        <v>1.3052700978799998</v>
      </c>
    </row>
    <row r="152" spans="1:36" ht="15" customHeight="1">
      <c r="H152" s="25" t="s">
        <v>138</v>
      </c>
      <c r="I152" s="5">
        <f>SUMIFS('Storage Energy'!D:D,'Storage Energy'!$A:$A,Summary_CDP,'Storage Energy'!$B:$B,IF($B$145="NEM","*",$B$145),'Storage Energy'!$C:$C,$H152)</f>
        <v>0.73301400001999995</v>
      </c>
      <c r="J152" s="5">
        <f>SUMIFS('Storage Energy'!E:E,'Storage Energy'!$A:$A,Summary_CDP,'Storage Energy'!$B:$B,IF($B$145="NEM","*",$B$145),'Storage Energy'!$C:$C,$H152)</f>
        <v>1.463014</v>
      </c>
      <c r="K152" s="5">
        <f>SUMIFS('Storage Energy'!F:F,'Storage Energy'!$A:$A,Summary_CDP,'Storage Energy'!$B:$B,IF($B$145="NEM","*",$B$145),'Storage Energy'!$C:$C,$H152)</f>
        <v>2.4379839999800001</v>
      </c>
      <c r="L152" s="5">
        <f>SUMIFS('Storage Energy'!G:G,'Storage Energy'!$A:$A,Summary_CDP,'Storage Energy'!$B:$B,IF($B$145="NEM","*",$B$145),'Storage Energy'!$C:$C,$H152)</f>
        <v>3.6457060000200001</v>
      </c>
      <c r="M152" s="5">
        <f>SUMIFS('Storage Energy'!H:H,'Storage Energy'!$A:$A,Summary_CDP,'Storage Energy'!$B:$B,IF($B$145="NEM","*",$B$145),'Storage Energy'!$C:$C,$H152)</f>
        <v>5.116962</v>
      </c>
      <c r="N152" s="5">
        <f>SUMIFS('Storage Energy'!I:I,'Storage Energy'!$A:$A,Summary_CDP,'Storage Energy'!$B:$B,IF($B$145="NEM","*",$B$145),'Storage Energy'!$C:$C,$H152)</f>
        <v>6.8242380000000011</v>
      </c>
      <c r="O152" s="5">
        <f>SUMIFS('Storage Energy'!J:J,'Storage Energy'!$A:$A,Summary_CDP,'Storage Energy'!$B:$B,IF($B$145="NEM","*",$B$145),'Storage Energy'!$C:$C,$H152)</f>
        <v>9.3925480000200015</v>
      </c>
      <c r="P152" s="5">
        <f>SUMIFS('Storage Energy'!K:K,'Storage Energy'!$A:$A,Summary_CDP,'Storage Energy'!$B:$B,IF($B$145="NEM","*",$B$145),'Storage Energy'!$C:$C,$H152)</f>
        <v>12.276265437305</v>
      </c>
      <c r="Q152" s="5">
        <f>SUMIFS('Storage Energy'!L:L,'Storage Energy'!$A:$A,Summary_CDP,'Storage Energy'!$B:$B,IF($B$145="NEM","*",$B$145),'Storage Energy'!$C:$C,$H152)</f>
        <v>15.556063939999998</v>
      </c>
      <c r="R152" s="5">
        <f>SUMIFS('Storage Energy'!M:M,'Storage Energy'!$A:$A,Summary_CDP,'Storage Energy'!$B:$B,IF($B$145="NEM","*",$B$145),'Storage Energy'!$C:$C,$H152)</f>
        <v>19.491498672749998</v>
      </c>
      <c r="S152" s="5">
        <f>SUMIFS('Storage Energy'!N:N,'Storage Energy'!$A:$A,Summary_CDP,'Storage Energy'!$B:$B,IF($B$145="NEM","*",$B$145),'Storage Energy'!$C:$C,$H152)</f>
        <v>24.342424442279999</v>
      </c>
      <c r="T152" s="5">
        <f>SUMIFS('Storage Energy'!O:O,'Storage Energy'!$A:$A,Summary_CDP,'Storage Energy'!$B:$B,IF($B$145="NEM","*",$B$145),'Storage Energy'!$C:$C,$H152)</f>
        <v>29.810505766409999</v>
      </c>
      <c r="U152" s="5">
        <f>SUMIFS('Storage Energy'!P:P,'Storage Energy'!$A:$A,Summary_CDP,'Storage Energy'!$B:$B,IF($B$145="NEM","*",$B$145),'Storage Energy'!$C:$C,$H152)</f>
        <v>35.761754996525006</v>
      </c>
      <c r="V152" s="5">
        <f>SUMIFS('Storage Energy'!Q:Q,'Storage Energy'!$A:$A,Summary_CDP,'Storage Energy'!$B:$B,IF($B$145="NEM","*",$B$145),'Storage Energy'!$C:$C,$H152)</f>
        <v>42.202269720754998</v>
      </c>
      <c r="W152" s="5">
        <f>SUMIFS('Storage Energy'!R:R,'Storage Energy'!$A:$A,Summary_CDP,'Storage Energy'!$B:$B,IF($B$145="NEM","*",$B$145),'Storage Energy'!$C:$C,$H152)</f>
        <v>48.986325932214996</v>
      </c>
      <c r="X152" s="5">
        <f>SUMIFS('Storage Energy'!S:S,'Storage Energy'!$A:$A,Summary_CDP,'Storage Energy'!$B:$B,IF($B$145="NEM","*",$B$145),'Storage Energy'!$C:$C,$H152)</f>
        <v>56.138095772355001</v>
      </c>
      <c r="Y152" s="5">
        <f>SUMIFS('Storage Energy'!T:T,'Storage Energy'!$A:$A,Summary_CDP,'Storage Energy'!$B:$B,IF($B$145="NEM","*",$B$145),'Storage Energy'!$C:$C,$H152)</f>
        <v>62.881075969150011</v>
      </c>
      <c r="Z152" s="5">
        <f>SUMIFS('Storage Energy'!U:U,'Storage Energy'!$A:$A,Summary_CDP,'Storage Energy'!$B:$B,IF($B$145="NEM","*",$B$145),'Storage Energy'!$C:$C,$H152)</f>
        <v>69.912102573199988</v>
      </c>
      <c r="AA152" s="5">
        <f>SUMIFS('Storage Energy'!V:V,'Storage Energy'!$A:$A,Summary_CDP,'Storage Energy'!$B:$B,IF($B$145="NEM","*",$B$145),'Storage Energy'!$C:$C,$H152)</f>
        <v>77.119580683675011</v>
      </c>
      <c r="AB152" s="5">
        <f>SUMIFS('Storage Energy'!W:W,'Storage Energy'!$A:$A,Summary_CDP,'Storage Energy'!$B:$B,IF($B$145="NEM","*",$B$145),'Storage Energy'!$C:$C,$H152)</f>
        <v>84.684768614554997</v>
      </c>
      <c r="AC152" s="5">
        <f>SUMIFS('Storage Energy'!X:X,'Storage Energy'!$A:$A,Summary_CDP,'Storage Energy'!$B:$B,IF($B$145="NEM","*",$B$145),'Storage Energy'!$C:$C,$H152)</f>
        <v>92.805114261439996</v>
      </c>
      <c r="AD152" s="5">
        <f>SUMIFS('Storage Energy'!Y:Y,'Storage Energy'!$A:$A,Summary_CDP,'Storage Energy'!$B:$B,IF($B$145="NEM","*",$B$145),'Storage Energy'!$C:$C,$H152)</f>
        <v>101.008264477305</v>
      </c>
      <c r="AE152" s="5">
        <f>SUMIFS('Storage Energy'!Z:Z,'Storage Energy'!$A:$A,Summary_CDP,'Storage Energy'!$B:$B,IF($B$145="NEM","*",$B$145),'Storage Energy'!$C:$C,$H152)</f>
        <v>107.047989971145</v>
      </c>
      <c r="AF152" s="5">
        <f>SUMIFS('Storage Energy'!AA:AA,'Storage Energy'!$A:$A,Summary_CDP,'Storage Energy'!$B:$B,IF($B$145="NEM","*",$B$145),'Storage Energy'!$C:$C,$H152)</f>
        <v>113.210477438735</v>
      </c>
      <c r="AG152" s="5">
        <f>SUMIFS('Storage Energy'!AB:AB,'Storage Energy'!$A:$A,Summary_CDP,'Storage Energy'!$B:$B,IF($B$145="NEM","*",$B$145),'Storage Energy'!$C:$C,$H152)</f>
        <v>119.42966941135501</v>
      </c>
      <c r="AH152" s="5">
        <f>SUMIFS('Storage Energy'!AC:AC,'Storage Energy'!$A:$A,Summary_CDP,'Storage Energy'!$B:$B,IF($B$145="NEM","*",$B$145),'Storage Energy'!$C:$C,$H152)</f>
        <v>125.77855008373999</v>
      </c>
      <c r="AI152" s="5">
        <f>SUMIFS('Storage Energy'!AD:AD,'Storage Energy'!$A:$A,Summary_CDP,'Storage Energy'!$B:$B,IF($B$145="NEM","*",$B$145),'Storage Energy'!$C:$C,$H152)</f>
        <v>132.17156388693002</v>
      </c>
      <c r="AJ152" s="5">
        <f>SUMIFS('Storage Energy'!AE:AE,'Storage Energy'!$A:$A,Summary_CDP,'Storage Energy'!$B:$B,IF($B$145="NEM","*",$B$145),'Storage Energy'!$C:$C,$H152)</f>
        <v>132.80881140262002</v>
      </c>
    </row>
    <row r="153" spans="1:36" ht="15" customHeight="1">
      <c r="H153" s="25" t="s">
        <v>139</v>
      </c>
      <c r="I153" s="5">
        <f>SUMIFS('Storage Energy'!D:D,'Storage Energy'!$A:$A,Summary_CDP,'Storage Energy'!$B:$B,IF($B$145="NEM","*",$B$145),'Storage Energy'!$C:$C,$H153)</f>
        <v>3.8041869999999998</v>
      </c>
      <c r="J153" s="5">
        <f>SUMIFS('Storage Energy'!E:E,'Storage Energy'!$A:$A,Summary_CDP,'Storage Energy'!$B:$B,IF($B$145="NEM","*",$B$145),'Storage Energy'!$C:$C,$H153)</f>
        <v>5.9135610000000005</v>
      </c>
      <c r="K153" s="5">
        <f>SUMIFS('Storage Energy'!F:F,'Storage Energy'!$A:$A,Summary_CDP,'Storage Energy'!$B:$B,IF($B$145="NEM","*",$B$145),'Storage Energy'!$C:$C,$H153)</f>
        <v>7.7199870000000006</v>
      </c>
      <c r="L153" s="5">
        <f>SUMIFS('Storage Energy'!G:G,'Storage Energy'!$A:$A,Summary_CDP,'Storage Energy'!$B:$B,IF($B$145="NEM","*",$B$145),'Storage Energy'!$C:$C,$H153)</f>
        <v>9.1566989999999997</v>
      </c>
      <c r="M153" s="5">
        <f>SUMIFS('Storage Energy'!H:H,'Storage Energy'!$A:$A,Summary_CDP,'Storage Energy'!$B:$B,IF($B$145="NEM","*",$B$145),'Storage Energy'!$C:$C,$H153)</f>
        <v>10.349200000000002</v>
      </c>
      <c r="N153" s="5">
        <f>SUMIFS('Storage Energy'!I:I,'Storage Energy'!$A:$A,Summary_CDP,'Storage Energy'!$B:$B,IF($B$145="NEM","*",$B$145),'Storage Energy'!$C:$C,$H153)</f>
        <v>11.170325</v>
      </c>
      <c r="O153" s="5">
        <f>SUMIFS('Storage Energy'!J:J,'Storage Energy'!$A:$A,Summary_CDP,'Storage Energy'!$B:$B,IF($B$145="NEM","*",$B$145),'Storage Energy'!$C:$C,$H153)</f>
        <v>12.719351000000001</v>
      </c>
      <c r="P153" s="5">
        <f>SUMIFS('Storage Energy'!K:K,'Storage Energy'!$A:$A,Summary_CDP,'Storage Energy'!$B:$B,IF($B$145="NEM","*",$B$145),'Storage Energy'!$C:$C,$H153)</f>
        <v>14.723078999999998</v>
      </c>
      <c r="Q153" s="5">
        <f>SUMIFS('Storage Energy'!L:L,'Storage Energy'!$A:$A,Summary_CDP,'Storage Energy'!$B:$B,IF($B$145="NEM","*",$B$145),'Storage Energy'!$C:$C,$H153)</f>
        <v>16.464456999999999</v>
      </c>
      <c r="R153" s="5">
        <f>SUMIFS('Storage Energy'!M:M,'Storage Energy'!$A:$A,Summary_CDP,'Storage Energy'!$B:$B,IF($B$145="NEM","*",$B$145),'Storage Energy'!$C:$C,$H153)</f>
        <v>18.379562999999997</v>
      </c>
      <c r="S153" s="5">
        <f>SUMIFS('Storage Energy'!N:N,'Storage Energy'!$A:$A,Summary_CDP,'Storage Energy'!$B:$B,IF($B$145="NEM","*",$B$145),'Storage Energy'!$C:$C,$H153)</f>
        <v>21.154938000000001</v>
      </c>
      <c r="T153" s="5">
        <f>SUMIFS('Storage Energy'!O:O,'Storage Energy'!$A:$A,Summary_CDP,'Storage Energy'!$B:$B,IF($B$145="NEM","*",$B$145),'Storage Energy'!$C:$C,$H153)</f>
        <v>23.95703</v>
      </c>
      <c r="U153" s="5">
        <f>SUMIFS('Storage Energy'!P:P,'Storage Energy'!$A:$A,Summary_CDP,'Storage Energy'!$B:$B,IF($B$145="NEM","*",$B$145),'Storage Energy'!$C:$C,$H153)</f>
        <v>26.359815000000005</v>
      </c>
      <c r="V153" s="5">
        <f>SUMIFS('Storage Energy'!Q:Q,'Storage Energy'!$A:$A,Summary_CDP,'Storage Energy'!$B:$B,IF($B$145="NEM","*",$B$145),'Storage Energy'!$C:$C,$H153)</f>
        <v>28.415636000000003</v>
      </c>
      <c r="W153" s="5">
        <f>SUMIFS('Storage Energy'!R:R,'Storage Energy'!$A:$A,Summary_CDP,'Storage Energy'!$B:$B,IF($B$145="NEM","*",$B$145),'Storage Energy'!$C:$C,$H153)</f>
        <v>30.065518999999995</v>
      </c>
      <c r="X153" s="5">
        <f>SUMIFS('Storage Energy'!S:S,'Storage Energy'!$A:$A,Summary_CDP,'Storage Energy'!$B:$B,IF($B$145="NEM","*",$B$145),'Storage Energy'!$C:$C,$H153)</f>
        <v>31.249670000000002</v>
      </c>
      <c r="Y153" s="5">
        <f>SUMIFS('Storage Energy'!T:T,'Storage Energy'!$A:$A,Summary_CDP,'Storage Energy'!$B:$B,IF($B$145="NEM","*",$B$145),'Storage Energy'!$C:$C,$H153)</f>
        <v>31.628443000000004</v>
      </c>
      <c r="Z153" s="5">
        <f>SUMIFS('Storage Energy'!U:U,'Storage Energy'!$A:$A,Summary_CDP,'Storage Energy'!$B:$B,IF($B$145="NEM","*",$B$145),'Storage Energy'!$C:$C,$H153)</f>
        <v>31.646254999999996</v>
      </c>
      <c r="AA153" s="5">
        <f>SUMIFS('Storage Energy'!V:V,'Storage Energy'!$A:$A,Summary_CDP,'Storage Energy'!$B:$B,IF($B$145="NEM","*",$B$145),'Storage Energy'!$C:$C,$H153)</f>
        <v>31.248135999999999</v>
      </c>
      <c r="AB153" s="5">
        <f>SUMIFS('Storage Energy'!W:W,'Storage Energy'!$A:$A,Summary_CDP,'Storage Energy'!$B:$B,IF($B$145="NEM","*",$B$145),'Storage Energy'!$C:$C,$H153)</f>
        <v>30.938534000000004</v>
      </c>
      <c r="AC153" s="5">
        <f>SUMIFS('Storage Energy'!X:X,'Storage Energy'!$A:$A,Summary_CDP,'Storage Energy'!$B:$B,IF($B$145="NEM","*",$B$145),'Storage Energy'!$C:$C,$H153)</f>
        <v>31.058894999999996</v>
      </c>
      <c r="AD153" s="5">
        <f>SUMIFS('Storage Energy'!Y:Y,'Storage Energy'!$A:$A,Summary_CDP,'Storage Energy'!$B:$B,IF($B$145="NEM","*",$B$145),'Storage Energy'!$C:$C,$H153)</f>
        <v>31.212284</v>
      </c>
      <c r="AE153" s="5">
        <f>SUMIFS('Storage Energy'!Z:Z,'Storage Energy'!$A:$A,Summary_CDP,'Storage Energy'!$B:$B,IF($B$145="NEM","*",$B$145),'Storage Energy'!$C:$C,$H153)</f>
        <v>31.247269000000006</v>
      </c>
      <c r="AF153" s="5">
        <f>SUMIFS('Storage Energy'!AA:AA,'Storage Energy'!$A:$A,Summary_CDP,'Storage Energy'!$B:$B,IF($B$145="NEM","*",$B$145),'Storage Energy'!$C:$C,$H153)</f>
        <v>31.173095000000004</v>
      </c>
      <c r="AG153" s="5">
        <f>SUMIFS('Storage Energy'!AB:AB,'Storage Energy'!$A:$A,Summary_CDP,'Storage Energy'!$B:$B,IF($B$145="NEM","*",$B$145),'Storage Energy'!$C:$C,$H153)</f>
        <v>30.974649999999997</v>
      </c>
      <c r="AH153" s="5">
        <f>SUMIFS('Storage Energy'!AC:AC,'Storage Energy'!$A:$A,Summary_CDP,'Storage Energy'!$B:$B,IF($B$145="NEM","*",$B$145),'Storage Energy'!$C:$C,$H153)</f>
        <v>30.631687999999997</v>
      </c>
      <c r="AI153" s="5">
        <f>SUMIFS('Storage Energy'!AD:AD,'Storage Energy'!$A:$A,Summary_CDP,'Storage Energy'!$B:$B,IF($B$145="NEM","*",$B$145),'Storage Energy'!$C:$C,$H153)</f>
        <v>30.177206000000002</v>
      </c>
      <c r="AJ153" s="5">
        <f>SUMIFS('Storage Energy'!AE:AE,'Storage Energy'!$A:$A,Summary_CDP,'Storage Energy'!$B:$B,IF($B$145="NEM","*",$B$145),'Storage Energy'!$C:$C,$H153)</f>
        <v>30.177206000000002</v>
      </c>
    </row>
    <row r="161" spans="1:36" s="51" customFormat="1" ht="24" customHeight="1" thickBot="1">
      <c r="A161" s="49" t="str">
        <f>B162&amp;" dispatchable capacity addition vs retired by year"</f>
        <v>NEM dispatchable capacity addition vs retired by year</v>
      </c>
      <c r="B161" s="47"/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47"/>
      <c r="T161" s="47"/>
      <c r="U161" s="47"/>
      <c r="V161" s="47"/>
      <c r="W161" s="47"/>
      <c r="X161" s="47"/>
      <c r="Y161" s="47"/>
      <c r="Z161" s="47"/>
      <c r="AA161" s="47"/>
      <c r="AB161" s="47"/>
      <c r="AC161" s="47"/>
      <c r="AD161" s="47"/>
    </row>
    <row r="162" spans="1:36" ht="15" customHeight="1" thickTop="1">
      <c r="A162" s="11" t="s">
        <v>127</v>
      </c>
      <c r="B162" s="21" t="s">
        <v>128</v>
      </c>
    </row>
    <row r="164" spans="1:36" ht="15" customHeight="1">
      <c r="H164" s="44" t="s">
        <v>157</v>
      </c>
      <c r="I164" s="8" t="s">
        <v>90</v>
      </c>
      <c r="J164" s="8" t="s">
        <v>91</v>
      </c>
      <c r="K164" s="8" t="s">
        <v>92</v>
      </c>
      <c r="L164" s="8" t="s">
        <v>93</v>
      </c>
      <c r="M164" s="8" t="s">
        <v>94</v>
      </c>
      <c r="N164" s="8" t="s">
        <v>95</v>
      </c>
      <c r="O164" s="8" t="s">
        <v>96</v>
      </c>
      <c r="P164" s="8" t="s">
        <v>97</v>
      </c>
      <c r="Q164" s="8" t="s">
        <v>98</v>
      </c>
      <c r="R164" s="8" t="s">
        <v>99</v>
      </c>
      <c r="S164" s="8" t="s">
        <v>100</v>
      </c>
      <c r="T164" s="8" t="s">
        <v>101</v>
      </c>
      <c r="U164" s="8" t="s">
        <v>102</v>
      </c>
      <c r="V164" s="8" t="s">
        <v>103</v>
      </c>
      <c r="W164" s="8" t="s">
        <v>104</v>
      </c>
      <c r="X164" s="8" t="s">
        <v>105</v>
      </c>
      <c r="Y164" s="8" t="s">
        <v>106</v>
      </c>
      <c r="Z164" s="8" t="s">
        <v>107</v>
      </c>
      <c r="AA164" s="8" t="s">
        <v>108</v>
      </c>
      <c r="AB164" s="8" t="s">
        <v>109</v>
      </c>
      <c r="AC164" s="8" t="s">
        <v>110</v>
      </c>
      <c r="AD164" s="8" t="s">
        <v>111</v>
      </c>
      <c r="AE164" s="8" t="s">
        <v>112</v>
      </c>
      <c r="AF164" s="8" t="s">
        <v>113</v>
      </c>
      <c r="AG164" s="8" t="s">
        <v>114</v>
      </c>
      <c r="AH164" s="8" t="s">
        <v>115</v>
      </c>
      <c r="AI164" s="8" t="s">
        <v>116</v>
      </c>
      <c r="AJ164" s="8" t="s">
        <v>117</v>
      </c>
    </row>
    <row r="165" spans="1:36" ht="15" customHeight="1">
      <c r="H165" s="9" t="s">
        <v>132</v>
      </c>
      <c r="I165" s="5">
        <f>SUMIFS('Dispatchable Built'!D:D,'Dispatchable Built'!$A:$A,Summary_CDP,'Dispatchable Built'!$B:$B,IF($B$162="NEM","*",$B$162),'Dispatchable Built'!$C:$C,$H165)</f>
        <v>316</v>
      </c>
      <c r="J165" s="5">
        <f>SUMIFS('Dispatchable Built'!E:E,'Dispatchable Built'!$A:$A,Summary_CDP,'Dispatchable Built'!$B:$B,IF($B$162="NEM","*",$B$162),'Dispatchable Built'!$C:$C,$H165)</f>
        <v>316</v>
      </c>
      <c r="K165" s="5">
        <f>SUMIFS('Dispatchable Built'!F:F,'Dispatchable Built'!$A:$A,Summary_CDP,'Dispatchable Built'!$B:$B,IF($B$162="NEM","*",$B$162),'Dispatchable Built'!$C:$C,$H165)</f>
        <v>316</v>
      </c>
      <c r="L165" s="5">
        <f>SUMIFS('Dispatchable Built'!G:G,'Dispatchable Built'!$A:$A,Summary_CDP,'Dispatchable Built'!$B:$B,IF($B$162="NEM","*",$B$162),'Dispatchable Built'!$C:$C,$H165)</f>
        <v>316</v>
      </c>
      <c r="M165" s="5">
        <f>SUMIFS('Dispatchable Built'!H:H,'Dispatchable Built'!$A:$A,Summary_CDP,'Dispatchable Built'!$B:$B,IF($B$162="NEM","*",$B$162),'Dispatchable Built'!$C:$C,$H165)</f>
        <v>316</v>
      </c>
      <c r="N165" s="5">
        <f>SUMIFS('Dispatchable Built'!I:I,'Dispatchable Built'!$A:$A,Summary_CDP,'Dispatchable Built'!$B:$B,IF($B$162="NEM","*",$B$162),'Dispatchable Built'!$C:$C,$H165)</f>
        <v>316</v>
      </c>
      <c r="O165" s="5">
        <f>SUMIFS('Dispatchable Built'!J:J,'Dispatchable Built'!$A:$A,Summary_CDP,'Dispatchable Built'!$B:$B,IF($B$162="NEM","*",$B$162),'Dispatchable Built'!$C:$C,$H165)</f>
        <v>316</v>
      </c>
      <c r="P165" s="5">
        <f>SUMIFS('Dispatchable Built'!K:K,'Dispatchable Built'!$A:$A,Summary_CDP,'Dispatchable Built'!$B:$B,IF($B$162="NEM","*",$B$162),'Dispatchable Built'!$C:$C,$H165)</f>
        <v>316</v>
      </c>
      <c r="Q165" s="5">
        <f>SUMIFS('Dispatchable Built'!L:L,'Dispatchable Built'!$A:$A,Summary_CDP,'Dispatchable Built'!$B:$B,IF($B$162="NEM","*",$B$162),'Dispatchable Built'!$C:$C,$H165)</f>
        <v>316</v>
      </c>
      <c r="R165" s="5">
        <f>SUMIFS('Dispatchable Built'!M:M,'Dispatchable Built'!$A:$A,Summary_CDP,'Dispatchable Built'!$B:$B,IF($B$162="NEM","*",$B$162),'Dispatchable Built'!$C:$C,$H165)</f>
        <v>316</v>
      </c>
      <c r="S165" s="5">
        <f>SUMIFS('Dispatchable Built'!N:N,'Dispatchable Built'!$A:$A,Summary_CDP,'Dispatchable Built'!$B:$B,IF($B$162="NEM","*",$B$162),'Dispatchable Built'!$C:$C,$H165)</f>
        <v>316</v>
      </c>
      <c r="T165" s="5">
        <f>SUMIFS('Dispatchable Built'!O:O,'Dispatchable Built'!$A:$A,Summary_CDP,'Dispatchable Built'!$B:$B,IF($B$162="NEM","*",$B$162),'Dispatchable Built'!$C:$C,$H165)</f>
        <v>316</v>
      </c>
      <c r="U165" s="5">
        <f>SUMIFS('Dispatchable Built'!P:P,'Dispatchable Built'!$A:$A,Summary_CDP,'Dispatchable Built'!$B:$B,IF($B$162="NEM","*",$B$162),'Dispatchable Built'!$C:$C,$H165)</f>
        <v>316</v>
      </c>
      <c r="V165" s="5">
        <f>SUMIFS('Dispatchable Built'!Q:Q,'Dispatchable Built'!$A:$A,Summary_CDP,'Dispatchable Built'!$B:$B,IF($B$162="NEM","*",$B$162),'Dispatchable Built'!$C:$C,$H165)</f>
        <v>316</v>
      </c>
      <c r="W165" s="5">
        <f>SUMIFS('Dispatchable Built'!R:R,'Dispatchable Built'!$A:$A,Summary_CDP,'Dispatchable Built'!$B:$B,IF($B$162="NEM","*",$B$162),'Dispatchable Built'!$C:$C,$H165)</f>
        <v>316</v>
      </c>
      <c r="X165" s="5">
        <f>SUMIFS('Dispatchable Built'!S:S,'Dispatchable Built'!$A:$A,Summary_CDP,'Dispatchable Built'!$B:$B,IF($B$162="NEM","*",$B$162),'Dispatchable Built'!$C:$C,$H165)</f>
        <v>316</v>
      </c>
      <c r="Y165" s="5">
        <f>SUMIFS('Dispatchable Built'!T:T,'Dispatchable Built'!$A:$A,Summary_CDP,'Dispatchable Built'!$B:$B,IF($B$162="NEM","*",$B$162),'Dispatchable Built'!$C:$C,$H165)</f>
        <v>316</v>
      </c>
      <c r="Z165" s="5">
        <f>SUMIFS('Dispatchable Built'!U:U,'Dispatchable Built'!$A:$A,Summary_CDP,'Dispatchable Built'!$B:$B,IF($B$162="NEM","*",$B$162),'Dispatchable Built'!$C:$C,$H165)</f>
        <v>316</v>
      </c>
      <c r="AA165" s="5">
        <f>SUMIFS('Dispatchable Built'!V:V,'Dispatchable Built'!$A:$A,Summary_CDP,'Dispatchable Built'!$B:$B,IF($B$162="NEM","*",$B$162),'Dispatchable Built'!$C:$C,$H165)</f>
        <v>316</v>
      </c>
      <c r="AB165" s="5">
        <f>SUMIFS('Dispatchable Built'!W:W,'Dispatchable Built'!$A:$A,Summary_CDP,'Dispatchable Built'!$B:$B,IF($B$162="NEM","*",$B$162),'Dispatchable Built'!$C:$C,$H165)</f>
        <v>316</v>
      </c>
      <c r="AC165" s="5">
        <f>SUMIFS('Dispatchable Built'!X:X,'Dispatchable Built'!$A:$A,Summary_CDP,'Dispatchable Built'!$B:$B,IF($B$162="NEM","*",$B$162),'Dispatchable Built'!$C:$C,$H165)</f>
        <v>316</v>
      </c>
      <c r="AD165" s="5">
        <f>SUMIFS('Dispatchable Built'!Y:Y,'Dispatchable Built'!$A:$A,Summary_CDP,'Dispatchable Built'!$B:$B,IF($B$162="NEM","*",$B$162),'Dispatchable Built'!$C:$C,$H165)</f>
        <v>316</v>
      </c>
      <c r="AE165" s="5">
        <f>SUMIFS('Dispatchable Built'!Z:Z,'Dispatchable Built'!$A:$A,Summary_CDP,'Dispatchable Built'!$B:$B,IF($B$162="NEM","*",$B$162),'Dispatchable Built'!$C:$C,$H165)</f>
        <v>316</v>
      </c>
      <c r="AF165" s="5">
        <f>SUMIFS('Dispatchable Built'!AA:AA,'Dispatchable Built'!$A:$A,Summary_CDP,'Dispatchable Built'!$B:$B,IF($B$162="NEM","*",$B$162),'Dispatchable Built'!$C:$C,$H165)</f>
        <v>316</v>
      </c>
      <c r="AG165" s="5">
        <f>SUMIFS('Dispatchable Built'!AB:AB,'Dispatchable Built'!$A:$A,Summary_CDP,'Dispatchable Built'!$B:$B,IF($B$162="NEM","*",$B$162),'Dispatchable Built'!$C:$C,$H165)</f>
        <v>316</v>
      </c>
      <c r="AH165" s="5">
        <f>SUMIFS('Dispatchable Built'!AC:AC,'Dispatchable Built'!$A:$A,Summary_CDP,'Dispatchable Built'!$B:$B,IF($B$162="NEM","*",$B$162),'Dispatchable Built'!$C:$C,$H165)</f>
        <v>316</v>
      </c>
      <c r="AI165" s="5">
        <f>SUMIFS('Dispatchable Built'!AD:AD,'Dispatchable Built'!$A:$A,Summary_CDP,'Dispatchable Built'!$B:$B,IF($B$162="NEM","*",$B$162),'Dispatchable Built'!$C:$C,$H165)</f>
        <v>316</v>
      </c>
      <c r="AJ165" s="5">
        <f>SUMIFS('Dispatchable Built'!AE:AE,'Dispatchable Built'!$A:$A,Summary_CDP,'Dispatchable Built'!$B:$B,IF($B$162="NEM","*",$B$162),'Dispatchable Built'!$C:$C,$H165)</f>
        <v>316</v>
      </c>
    </row>
    <row r="166" spans="1:36" ht="15" customHeight="1">
      <c r="H166" s="9" t="s">
        <v>133</v>
      </c>
      <c r="I166" s="5">
        <f>SUMIFS('Dispatchable Built'!D:D,'Dispatchable Built'!$A:$A,Summary_CDP,'Dispatchable Built'!$B:$B,IF($B$162="NEM","*",$B$162),'Dispatchable Built'!$C:$C,$H166)</f>
        <v>0</v>
      </c>
      <c r="J166" s="5">
        <f>SUMIFS('Dispatchable Built'!E:E,'Dispatchable Built'!$A:$A,Summary_CDP,'Dispatchable Built'!$B:$B,IF($B$162="NEM","*",$B$162),'Dispatchable Built'!$C:$C,$H166)</f>
        <v>0</v>
      </c>
      <c r="K166" s="5">
        <f>SUMIFS('Dispatchable Built'!F:F,'Dispatchable Built'!$A:$A,Summary_CDP,'Dispatchable Built'!$B:$B,IF($B$162="NEM","*",$B$162),'Dispatchable Built'!$C:$C,$H166)</f>
        <v>0</v>
      </c>
      <c r="L166" s="5">
        <f>SUMIFS('Dispatchable Built'!G:G,'Dispatchable Built'!$A:$A,Summary_CDP,'Dispatchable Built'!$B:$B,IF($B$162="NEM","*",$B$162),'Dispatchable Built'!$C:$C,$H166)</f>
        <v>0</v>
      </c>
      <c r="M166" s="5">
        <f>SUMIFS('Dispatchable Built'!H:H,'Dispatchable Built'!$A:$A,Summary_CDP,'Dispatchable Built'!$B:$B,IF($B$162="NEM","*",$B$162),'Dispatchable Built'!$C:$C,$H166)</f>
        <v>0</v>
      </c>
      <c r="N166" s="5">
        <f>SUMIFS('Dispatchable Built'!I:I,'Dispatchable Built'!$A:$A,Summary_CDP,'Dispatchable Built'!$B:$B,IF($B$162="NEM","*",$B$162),'Dispatchable Built'!$C:$C,$H166)</f>
        <v>0</v>
      </c>
      <c r="O166" s="5">
        <f>SUMIFS('Dispatchable Built'!J:J,'Dispatchable Built'!$A:$A,Summary_CDP,'Dispatchable Built'!$B:$B,IF($B$162="NEM","*",$B$162),'Dispatchable Built'!$C:$C,$H166)</f>
        <v>0</v>
      </c>
      <c r="P166" s="5">
        <f>SUMIFS('Dispatchable Built'!K:K,'Dispatchable Built'!$A:$A,Summary_CDP,'Dispatchable Built'!$B:$B,IF($B$162="NEM","*",$B$162),'Dispatchable Built'!$C:$C,$H166)</f>
        <v>0</v>
      </c>
      <c r="Q166" s="5">
        <f>SUMIFS('Dispatchable Built'!L:L,'Dispatchable Built'!$A:$A,Summary_CDP,'Dispatchable Built'!$B:$B,IF($B$162="NEM","*",$B$162),'Dispatchable Built'!$C:$C,$H166)</f>
        <v>0</v>
      </c>
      <c r="R166" s="5">
        <f>SUMIFS('Dispatchable Built'!M:M,'Dispatchable Built'!$A:$A,Summary_CDP,'Dispatchable Built'!$B:$B,IF($B$162="NEM","*",$B$162),'Dispatchable Built'!$C:$C,$H166)</f>
        <v>0</v>
      </c>
      <c r="S166" s="5">
        <f>SUMIFS('Dispatchable Built'!N:N,'Dispatchable Built'!$A:$A,Summary_CDP,'Dispatchable Built'!$B:$B,IF($B$162="NEM","*",$B$162),'Dispatchable Built'!$C:$C,$H166)</f>
        <v>0</v>
      </c>
      <c r="T166" s="5">
        <f>SUMIFS('Dispatchable Built'!O:O,'Dispatchable Built'!$A:$A,Summary_CDP,'Dispatchable Built'!$B:$B,IF($B$162="NEM","*",$B$162),'Dispatchable Built'!$C:$C,$H166)</f>
        <v>0</v>
      </c>
      <c r="U166" s="5">
        <f>SUMIFS('Dispatchable Built'!P:P,'Dispatchable Built'!$A:$A,Summary_CDP,'Dispatchable Built'!$B:$B,IF($B$162="NEM","*",$B$162),'Dispatchable Built'!$C:$C,$H166)</f>
        <v>0</v>
      </c>
      <c r="V166" s="5">
        <f>SUMIFS('Dispatchable Built'!Q:Q,'Dispatchable Built'!$A:$A,Summary_CDP,'Dispatchable Built'!$B:$B,IF($B$162="NEM","*",$B$162),'Dispatchable Built'!$C:$C,$H166)</f>
        <v>0</v>
      </c>
      <c r="W166" s="5">
        <f>SUMIFS('Dispatchable Built'!R:R,'Dispatchable Built'!$A:$A,Summary_CDP,'Dispatchable Built'!$B:$B,IF($B$162="NEM","*",$B$162),'Dispatchable Built'!$C:$C,$H166)</f>
        <v>0</v>
      </c>
      <c r="X166" s="5">
        <f>SUMIFS('Dispatchable Built'!S:S,'Dispatchable Built'!$A:$A,Summary_CDP,'Dispatchable Built'!$B:$B,IF($B$162="NEM","*",$B$162),'Dispatchable Built'!$C:$C,$H166)</f>
        <v>0</v>
      </c>
      <c r="Y166" s="5">
        <f>SUMIFS('Dispatchable Built'!T:T,'Dispatchable Built'!$A:$A,Summary_CDP,'Dispatchable Built'!$B:$B,IF($B$162="NEM","*",$B$162),'Dispatchable Built'!$C:$C,$H166)</f>
        <v>0</v>
      </c>
      <c r="Z166" s="5">
        <f>SUMIFS('Dispatchable Built'!U:U,'Dispatchable Built'!$A:$A,Summary_CDP,'Dispatchable Built'!$B:$B,IF($B$162="NEM","*",$B$162),'Dispatchable Built'!$C:$C,$H166)</f>
        <v>0</v>
      </c>
      <c r="AA166" s="5">
        <f>SUMIFS('Dispatchable Built'!V:V,'Dispatchable Built'!$A:$A,Summary_CDP,'Dispatchable Built'!$B:$B,IF($B$162="NEM","*",$B$162),'Dispatchable Built'!$C:$C,$H166)</f>
        <v>0</v>
      </c>
      <c r="AB166" s="5">
        <f>SUMIFS('Dispatchable Built'!W:W,'Dispatchable Built'!$A:$A,Summary_CDP,'Dispatchable Built'!$B:$B,IF($B$162="NEM","*",$B$162),'Dispatchable Built'!$C:$C,$H166)</f>
        <v>0</v>
      </c>
      <c r="AC166" s="5">
        <f>SUMIFS('Dispatchable Built'!X:X,'Dispatchable Built'!$A:$A,Summary_CDP,'Dispatchable Built'!$B:$B,IF($B$162="NEM","*",$B$162),'Dispatchable Built'!$C:$C,$H166)</f>
        <v>0</v>
      </c>
      <c r="AD166" s="5">
        <f>SUMIFS('Dispatchable Built'!Y:Y,'Dispatchable Built'!$A:$A,Summary_CDP,'Dispatchable Built'!$B:$B,IF($B$162="NEM","*",$B$162),'Dispatchable Built'!$C:$C,$H166)</f>
        <v>0</v>
      </c>
      <c r="AE166" s="5">
        <f>SUMIFS('Dispatchable Built'!Z:Z,'Dispatchable Built'!$A:$A,Summary_CDP,'Dispatchable Built'!$B:$B,IF($B$162="NEM","*",$B$162),'Dispatchable Built'!$C:$C,$H166)</f>
        <v>0</v>
      </c>
      <c r="AF166" s="5">
        <f>SUMIFS('Dispatchable Built'!AA:AA,'Dispatchable Built'!$A:$A,Summary_CDP,'Dispatchable Built'!$B:$B,IF($B$162="NEM","*",$B$162),'Dispatchable Built'!$C:$C,$H166)</f>
        <v>0</v>
      </c>
      <c r="AG166" s="5">
        <f>SUMIFS('Dispatchable Built'!AB:AB,'Dispatchable Built'!$A:$A,Summary_CDP,'Dispatchable Built'!$B:$B,IF($B$162="NEM","*",$B$162),'Dispatchable Built'!$C:$C,$H166)</f>
        <v>0</v>
      </c>
      <c r="AH166" s="5">
        <f>SUMIFS('Dispatchable Built'!AC:AC,'Dispatchable Built'!$A:$A,Summary_CDP,'Dispatchable Built'!$B:$B,IF($B$162="NEM","*",$B$162),'Dispatchable Built'!$C:$C,$H166)</f>
        <v>0</v>
      </c>
      <c r="AI166" s="5">
        <f>SUMIFS('Dispatchable Built'!AD:AD,'Dispatchable Built'!$A:$A,Summary_CDP,'Dispatchable Built'!$B:$B,IF($B$162="NEM","*",$B$162),'Dispatchable Built'!$C:$C,$H166)</f>
        <v>0</v>
      </c>
      <c r="AJ166" s="5">
        <f>SUMIFS('Dispatchable Built'!AE:AE,'Dispatchable Built'!$A:$A,Summary_CDP,'Dispatchable Built'!$B:$B,IF($B$162="NEM","*",$B$162),'Dispatchable Built'!$C:$C,$H166)</f>
        <v>0</v>
      </c>
    </row>
    <row r="167" spans="1:36" ht="15" customHeight="1">
      <c r="H167" s="9" t="s">
        <v>134</v>
      </c>
      <c r="I167" s="5">
        <f>SUMIFS('Dispatchable Built'!D:D,'Dispatchable Built'!$A:$A,Summary_CDP,'Dispatchable Built'!$B:$B,IF($B$162="NEM","*",$B$162),'Dispatchable Built'!$C:$C,$H167)</f>
        <v>0</v>
      </c>
      <c r="J167" s="5">
        <f>SUMIFS('Dispatchable Built'!E:E,'Dispatchable Built'!$A:$A,Summary_CDP,'Dispatchable Built'!$B:$B,IF($B$162="NEM","*",$B$162),'Dispatchable Built'!$C:$C,$H167)</f>
        <v>2.1489999999999999E-5</v>
      </c>
      <c r="K167" s="5">
        <f>SUMIFS('Dispatchable Built'!F:F,'Dispatchable Built'!$A:$A,Summary_CDP,'Dispatchable Built'!$B:$B,IF($B$162="NEM","*",$B$162),'Dispatchable Built'!$C:$C,$H167)</f>
        <v>4.3180000000000003E-5</v>
      </c>
      <c r="L167" s="5">
        <f>SUMIFS('Dispatchable Built'!G:G,'Dispatchable Built'!$A:$A,Summary_CDP,'Dispatchable Built'!$B:$B,IF($B$162="NEM","*",$B$162),'Dispatchable Built'!$C:$C,$H167)</f>
        <v>4.9949999999999994E-5</v>
      </c>
      <c r="M167" s="5">
        <f>SUMIFS('Dispatchable Built'!H:H,'Dispatchable Built'!$A:$A,Summary_CDP,'Dispatchable Built'!$B:$B,IF($B$162="NEM","*",$B$162),'Dispatchable Built'!$C:$C,$H167)</f>
        <v>5.0930000000000002E-5</v>
      </c>
      <c r="N167" s="5">
        <f>SUMIFS('Dispatchable Built'!I:I,'Dispatchable Built'!$A:$A,Summary_CDP,'Dispatchable Built'!$B:$B,IF($B$162="NEM","*",$B$162),'Dispatchable Built'!$C:$C,$H167)</f>
        <v>440.37403819999997</v>
      </c>
      <c r="O167" s="5">
        <f>SUMIFS('Dispatchable Built'!J:J,'Dispatchable Built'!$A:$A,Summary_CDP,'Dispatchable Built'!$B:$B,IF($B$162="NEM","*",$B$162),'Dispatchable Built'!$C:$C,$H167)</f>
        <v>440.37403819999997</v>
      </c>
      <c r="P167" s="5">
        <f>SUMIFS('Dispatchable Built'!K:K,'Dispatchable Built'!$A:$A,Summary_CDP,'Dispatchable Built'!$B:$B,IF($B$162="NEM","*",$B$162),'Dispatchable Built'!$C:$C,$H167)</f>
        <v>440.37412859</v>
      </c>
      <c r="Q167" s="5">
        <f>SUMIFS('Dispatchable Built'!L:L,'Dispatchable Built'!$A:$A,Summary_CDP,'Dispatchable Built'!$B:$B,IF($B$162="NEM","*",$B$162),'Dispatchable Built'!$C:$C,$H167)</f>
        <v>440.37416038999999</v>
      </c>
      <c r="R167" s="5">
        <f>SUMIFS('Dispatchable Built'!M:M,'Dispatchable Built'!$A:$A,Summary_CDP,'Dispatchable Built'!$B:$B,IF($B$162="NEM","*",$B$162),'Dispatchable Built'!$C:$C,$H167)</f>
        <v>440.37427462999995</v>
      </c>
      <c r="S167" s="5">
        <f>SUMIFS('Dispatchable Built'!N:N,'Dispatchable Built'!$A:$A,Summary_CDP,'Dispatchable Built'!$B:$B,IF($B$162="NEM","*",$B$162),'Dispatchable Built'!$C:$C,$H167)</f>
        <v>440.37429611999988</v>
      </c>
      <c r="T167" s="5">
        <f>SUMIFS('Dispatchable Built'!O:O,'Dispatchable Built'!$A:$A,Summary_CDP,'Dispatchable Built'!$B:$B,IF($B$162="NEM","*",$B$162),'Dispatchable Built'!$C:$C,$H167)</f>
        <v>440.37438651000002</v>
      </c>
      <c r="U167" s="5">
        <f>SUMIFS('Dispatchable Built'!P:P,'Dispatchable Built'!$A:$A,Summary_CDP,'Dispatchable Built'!$B:$B,IF($B$162="NEM","*",$B$162),'Dispatchable Built'!$C:$C,$H167)</f>
        <v>440.37447160000011</v>
      </c>
      <c r="V167" s="5">
        <f>SUMIFS('Dispatchable Built'!Q:Q,'Dispatchable Built'!$A:$A,Summary_CDP,'Dispatchable Built'!$B:$B,IF($B$162="NEM","*",$B$162),'Dispatchable Built'!$C:$C,$H167)</f>
        <v>440.37456729000007</v>
      </c>
      <c r="W167" s="5">
        <f>SUMIFS('Dispatchable Built'!R:R,'Dispatchable Built'!$A:$A,Summary_CDP,'Dispatchable Built'!$B:$B,IF($B$162="NEM","*",$B$162),'Dispatchable Built'!$C:$C,$H167)</f>
        <v>440.37456729000007</v>
      </c>
      <c r="X167" s="5">
        <f>SUMIFS('Dispatchable Built'!S:S,'Dispatchable Built'!$A:$A,Summary_CDP,'Dispatchable Built'!$B:$B,IF($B$162="NEM","*",$B$162),'Dispatchable Built'!$C:$C,$H167)</f>
        <v>1996.7063179199997</v>
      </c>
      <c r="Y167" s="5">
        <f>SUMIFS('Dispatchable Built'!T:T,'Dispatchable Built'!$A:$A,Summary_CDP,'Dispatchable Built'!$B:$B,IF($B$162="NEM","*",$B$162),'Dispatchable Built'!$C:$C,$H167)</f>
        <v>1996.7063311700001</v>
      </c>
      <c r="Z167" s="5">
        <f>SUMIFS('Dispatchable Built'!U:U,'Dispatchable Built'!$A:$A,Summary_CDP,'Dispatchable Built'!$B:$B,IF($B$162="NEM","*",$B$162),'Dispatchable Built'!$C:$C,$H167)</f>
        <v>1996.7063576699998</v>
      </c>
      <c r="AA167" s="5">
        <f>SUMIFS('Dispatchable Built'!V:V,'Dispatchable Built'!$A:$A,Summary_CDP,'Dispatchable Built'!$B:$B,IF($B$162="NEM","*",$B$162),'Dispatchable Built'!$C:$C,$H167)</f>
        <v>1996.7063947700003</v>
      </c>
      <c r="AB167" s="5">
        <f>SUMIFS('Dispatchable Built'!W:W,'Dispatchable Built'!$A:$A,Summary_CDP,'Dispatchable Built'!$B:$B,IF($B$162="NEM","*",$B$162),'Dispatchable Built'!$C:$C,$H167)</f>
        <v>1996.7064848699999</v>
      </c>
      <c r="AC167" s="5">
        <f>SUMIFS('Dispatchable Built'!X:X,'Dispatchable Built'!$A:$A,Summary_CDP,'Dispatchable Built'!$B:$B,IF($B$162="NEM","*",$B$162),'Dispatchable Built'!$C:$C,$H167)</f>
        <v>3882.2818456700002</v>
      </c>
      <c r="AD167" s="5">
        <f>SUMIFS('Dispatchable Built'!Y:Y,'Dispatchable Built'!$A:$A,Summary_CDP,'Dispatchable Built'!$B:$B,IF($B$162="NEM","*",$B$162),'Dispatchable Built'!$C:$C,$H167)</f>
        <v>4170.2289036000002</v>
      </c>
      <c r="AE167" s="5">
        <f>SUMIFS('Dispatchable Built'!Z:Z,'Dispatchable Built'!$A:$A,Summary_CDP,'Dispatchable Built'!$B:$B,IF($B$162="NEM","*",$B$162),'Dispatchable Built'!$C:$C,$H167)</f>
        <v>5265.9816498800001</v>
      </c>
      <c r="AF167" s="5">
        <f>SUMIFS('Dispatchable Built'!AA:AA,'Dispatchable Built'!$A:$A,Summary_CDP,'Dispatchable Built'!$B:$B,IF($B$162="NEM","*",$B$162),'Dispatchable Built'!$C:$C,$H167)</f>
        <v>5265.9816604800008</v>
      </c>
      <c r="AG167" s="5">
        <f>SUMIFS('Dispatchable Built'!AB:AB,'Dispatchable Built'!$A:$A,Summary_CDP,'Dispatchable Built'!$B:$B,IF($B$162="NEM","*",$B$162),'Dispatchable Built'!$C:$C,$H167)</f>
        <v>5265.9816816800003</v>
      </c>
      <c r="AH167" s="5">
        <f>SUMIFS('Dispatchable Built'!AC:AC,'Dispatchable Built'!$A:$A,Summary_CDP,'Dispatchable Built'!$B:$B,IF($B$162="NEM","*",$B$162),'Dispatchable Built'!$C:$C,$H167)</f>
        <v>5265.9817028799998</v>
      </c>
      <c r="AI167" s="5">
        <f>SUMIFS('Dispatchable Built'!AD:AD,'Dispatchable Built'!$A:$A,Summary_CDP,'Dispatchable Built'!$B:$B,IF($B$162="NEM","*",$B$162),'Dispatchable Built'!$C:$C,$H167)</f>
        <v>10895.595513479999</v>
      </c>
      <c r="AJ167" s="5">
        <f>SUMIFS('Dispatchable Built'!AE:AE,'Dispatchable Built'!$A:$A,Summary_CDP,'Dispatchable Built'!$B:$B,IF($B$162="NEM","*",$B$162),'Dispatchable Built'!$C:$C,$H167)</f>
        <v>10895.595513479999</v>
      </c>
    </row>
    <row r="168" spans="1:36" ht="15" customHeight="1">
      <c r="H168" s="9" t="s">
        <v>135</v>
      </c>
      <c r="I168" s="5">
        <f>SUMIFS('Dispatchable Built'!D:D,'Dispatchable Built'!$A:$A,Summary_CDP,'Dispatchable Built'!$B:$B,IF($B$162="NEM","*",$B$162),'Dispatchable Built'!$C:$C,$H168)</f>
        <v>0</v>
      </c>
      <c r="J168" s="5">
        <f>SUMIFS('Dispatchable Built'!E:E,'Dispatchable Built'!$A:$A,Summary_CDP,'Dispatchable Built'!$B:$B,IF($B$162="NEM","*",$B$162),'Dispatchable Built'!$C:$C,$H168)</f>
        <v>0</v>
      </c>
      <c r="K168" s="5">
        <f>SUMIFS('Dispatchable Built'!F:F,'Dispatchable Built'!$A:$A,Summary_CDP,'Dispatchable Built'!$B:$B,IF($B$162="NEM","*",$B$162),'Dispatchable Built'!$C:$C,$H168)</f>
        <v>0</v>
      </c>
      <c r="L168" s="5">
        <f>SUMIFS('Dispatchable Built'!G:G,'Dispatchable Built'!$A:$A,Summary_CDP,'Dispatchable Built'!$B:$B,IF($B$162="NEM","*",$B$162),'Dispatchable Built'!$C:$C,$H168)</f>
        <v>0</v>
      </c>
      <c r="M168" s="5">
        <f>SUMIFS('Dispatchable Built'!H:H,'Dispatchable Built'!$A:$A,Summary_CDP,'Dispatchable Built'!$B:$B,IF($B$162="NEM","*",$B$162),'Dispatchable Built'!$C:$C,$H168)</f>
        <v>0</v>
      </c>
      <c r="N168" s="5">
        <f>SUMIFS('Dispatchable Built'!I:I,'Dispatchable Built'!$A:$A,Summary_CDP,'Dispatchable Built'!$B:$B,IF($B$162="NEM","*",$B$162),'Dispatchable Built'!$C:$C,$H168)</f>
        <v>0</v>
      </c>
      <c r="O168" s="5">
        <f>SUMIFS('Dispatchable Built'!J:J,'Dispatchable Built'!$A:$A,Summary_CDP,'Dispatchable Built'!$B:$B,IF($B$162="NEM","*",$B$162),'Dispatchable Built'!$C:$C,$H168)</f>
        <v>0</v>
      </c>
      <c r="P168" s="5">
        <f>SUMIFS('Dispatchable Built'!K:K,'Dispatchable Built'!$A:$A,Summary_CDP,'Dispatchable Built'!$B:$B,IF($B$162="NEM","*",$B$162),'Dispatchable Built'!$C:$C,$H168)</f>
        <v>1.0070000000000001E-4</v>
      </c>
      <c r="Q168" s="5">
        <f>SUMIFS('Dispatchable Built'!L:L,'Dispatchable Built'!$A:$A,Summary_CDP,'Dispatchable Built'!$B:$B,IF($B$162="NEM","*",$B$162),'Dispatchable Built'!$C:$C,$H168)</f>
        <v>1.2189999999999998E-4</v>
      </c>
      <c r="R168" s="5">
        <f>SUMIFS('Dispatchable Built'!M:M,'Dispatchable Built'!$A:$A,Summary_CDP,'Dispatchable Built'!$B:$B,IF($B$162="NEM","*",$B$162),'Dispatchable Built'!$C:$C,$H168)</f>
        <v>2.2259999999999999E-4</v>
      </c>
      <c r="S168" s="5">
        <f>SUMIFS('Dispatchable Built'!N:N,'Dispatchable Built'!$A:$A,Summary_CDP,'Dispatchable Built'!$B:$B,IF($B$162="NEM","*",$B$162),'Dispatchable Built'!$C:$C,$H168)</f>
        <v>2.4909999999999998E-4</v>
      </c>
      <c r="T168" s="5">
        <f>SUMIFS('Dispatchable Built'!O:O,'Dispatchable Built'!$A:$A,Summary_CDP,'Dispatchable Built'!$B:$B,IF($B$162="NEM","*",$B$162),'Dispatchable Built'!$C:$C,$H168)</f>
        <v>3.2064999999999996E-4</v>
      </c>
      <c r="U168" s="5">
        <f>SUMIFS('Dispatchable Built'!P:P,'Dispatchable Built'!$A:$A,Summary_CDP,'Dispatchable Built'!$B:$B,IF($B$162="NEM","*",$B$162),'Dispatchable Built'!$C:$C,$H168)</f>
        <v>3.9484999999999998E-4</v>
      </c>
      <c r="V168" s="5">
        <f>SUMIFS('Dispatchable Built'!Q:Q,'Dispatchable Built'!$A:$A,Summary_CDP,'Dispatchable Built'!$B:$B,IF($B$162="NEM","*",$B$162),'Dispatchable Built'!$C:$C,$H168)</f>
        <v>4.6905000000000004E-4</v>
      </c>
      <c r="W168" s="5">
        <f>SUMIFS('Dispatchable Built'!R:R,'Dispatchable Built'!$A:$A,Summary_CDP,'Dispatchable Built'!$B:$B,IF($B$162="NEM","*",$B$162),'Dispatchable Built'!$C:$C,$H168)</f>
        <v>4.6905000000000004E-4</v>
      </c>
      <c r="X168" s="5">
        <f>SUMIFS('Dispatchable Built'!S:S,'Dispatchable Built'!$A:$A,Summary_CDP,'Dispatchable Built'!$B:$B,IF($B$162="NEM","*",$B$162),'Dispatchable Built'!$C:$C,$H168)</f>
        <v>5.6444999999999998E-4</v>
      </c>
      <c r="Y168" s="5">
        <f>SUMIFS('Dispatchable Built'!T:T,'Dispatchable Built'!$A:$A,Summary_CDP,'Dispatchable Built'!$B:$B,IF($B$162="NEM","*",$B$162),'Dispatchable Built'!$C:$C,$H168)</f>
        <v>5.8034999999999998E-4</v>
      </c>
      <c r="Z168" s="5">
        <f>SUMIFS('Dispatchable Built'!U:U,'Dispatchable Built'!$A:$A,Summary_CDP,'Dispatchable Built'!$B:$B,IF($B$162="NEM","*",$B$162),'Dispatchable Built'!$C:$C,$H168)</f>
        <v>6.0420000000000005E-4</v>
      </c>
      <c r="AA168" s="5">
        <f>SUMIFS('Dispatchable Built'!V:V,'Dispatchable Built'!$A:$A,Summary_CDP,'Dispatchable Built'!$B:$B,IF($B$162="NEM","*",$B$162),'Dispatchable Built'!$C:$C,$H168)</f>
        <v>6.8635000000000007E-4</v>
      </c>
      <c r="AB168" s="5">
        <f>SUMIFS('Dispatchable Built'!W:W,'Dispatchable Built'!$A:$A,Summary_CDP,'Dispatchable Built'!$B:$B,IF($B$162="NEM","*",$B$162),'Dispatchable Built'!$C:$C,$H168)</f>
        <v>7.3404999999999998E-4</v>
      </c>
      <c r="AC168" s="5">
        <f>SUMIFS('Dispatchable Built'!X:X,'Dispatchable Built'!$A:$A,Summary_CDP,'Dispatchable Built'!$B:$B,IF($B$162="NEM","*",$B$162),'Dispatchable Built'!$C:$C,$H168)</f>
        <v>67.298297600000012</v>
      </c>
      <c r="AD168" s="5">
        <f>SUMIFS('Dispatchable Built'!Y:Y,'Dispatchable Built'!$A:$A,Summary_CDP,'Dispatchable Built'!$B:$B,IF($B$162="NEM","*",$B$162),'Dispatchable Built'!$C:$C,$H168)</f>
        <v>67.298506950000018</v>
      </c>
      <c r="AE168" s="5">
        <f>SUMIFS('Dispatchable Built'!Z:Z,'Dispatchable Built'!$A:$A,Summary_CDP,'Dispatchable Built'!$B:$B,IF($B$162="NEM","*",$B$162),'Dispatchable Built'!$C:$C,$H168)</f>
        <v>1439.4514144499999</v>
      </c>
      <c r="AF168" s="5">
        <f>SUMIFS('Dispatchable Built'!AA:AA,'Dispatchable Built'!$A:$A,Summary_CDP,'Dispatchable Built'!$B:$B,IF($B$162="NEM","*",$B$162),'Dispatchable Built'!$C:$C,$H168)</f>
        <v>1439.4514144499999</v>
      </c>
      <c r="AG168" s="5">
        <f>SUMIFS('Dispatchable Built'!AB:AB,'Dispatchable Built'!$A:$A,Summary_CDP,'Dispatchable Built'!$B:$B,IF($B$162="NEM","*",$B$162),'Dispatchable Built'!$C:$C,$H168)</f>
        <v>1439.4514144499999</v>
      </c>
      <c r="AH168" s="5">
        <f>SUMIFS('Dispatchable Built'!AC:AC,'Dispatchable Built'!$A:$A,Summary_CDP,'Dispatchable Built'!$B:$B,IF($B$162="NEM","*",$B$162),'Dispatchable Built'!$C:$C,$H168)</f>
        <v>1439.4514144499999</v>
      </c>
      <c r="AI168" s="5">
        <f>SUMIFS('Dispatchable Built'!AD:AD,'Dispatchable Built'!$A:$A,Summary_CDP,'Dispatchable Built'!$B:$B,IF($B$162="NEM","*",$B$162),'Dispatchable Built'!$C:$C,$H168)</f>
        <v>4977.02563465</v>
      </c>
      <c r="AJ168" s="5">
        <f>SUMIFS('Dispatchable Built'!AE:AE,'Dispatchable Built'!$A:$A,Summary_CDP,'Dispatchable Built'!$B:$B,IF($B$162="NEM","*",$B$162),'Dispatchable Built'!$C:$C,$H168)</f>
        <v>4977.02563465</v>
      </c>
    </row>
    <row r="169" spans="1:36" ht="15" customHeight="1">
      <c r="H169" s="9" t="s">
        <v>136</v>
      </c>
      <c r="I169" s="5">
        <f>SUMIFS('Dispatchable Built'!D:D,'Dispatchable Built'!$A:$A,Summary_CDP,'Dispatchable Built'!$B:$B,IF($B$162="NEM","*",$B$162),'Dispatchable Built'!$C:$C,$H169)</f>
        <v>0</v>
      </c>
      <c r="J169" s="5">
        <f>SUMIFS('Dispatchable Built'!E:E,'Dispatchable Built'!$A:$A,Summary_CDP,'Dispatchable Built'!$B:$B,IF($B$162="NEM","*",$B$162),'Dispatchable Built'!$C:$C,$H169)</f>
        <v>0</v>
      </c>
      <c r="K169" s="5">
        <f>SUMIFS('Dispatchable Built'!F:F,'Dispatchable Built'!$A:$A,Summary_CDP,'Dispatchable Built'!$B:$B,IF($B$162="NEM","*",$B$162),'Dispatchable Built'!$C:$C,$H169)</f>
        <v>0</v>
      </c>
      <c r="L169" s="5">
        <f>SUMIFS('Dispatchable Built'!G:G,'Dispatchable Built'!$A:$A,Summary_CDP,'Dispatchable Built'!$B:$B,IF($B$162="NEM","*",$B$162),'Dispatchable Built'!$C:$C,$H169)</f>
        <v>0</v>
      </c>
      <c r="M169" s="5">
        <f>SUMIFS('Dispatchable Built'!H:H,'Dispatchable Built'!$A:$A,Summary_CDP,'Dispatchable Built'!$B:$B,IF($B$162="NEM","*",$B$162),'Dispatchable Built'!$C:$C,$H169)</f>
        <v>0</v>
      </c>
      <c r="N169" s="5">
        <f>SUMIFS('Dispatchable Built'!I:I,'Dispatchable Built'!$A:$A,Summary_CDP,'Dispatchable Built'!$B:$B,IF($B$162="NEM","*",$B$162),'Dispatchable Built'!$C:$C,$H169)</f>
        <v>0</v>
      </c>
      <c r="O169" s="5">
        <f>SUMIFS('Dispatchable Built'!J:J,'Dispatchable Built'!$A:$A,Summary_CDP,'Dispatchable Built'!$B:$B,IF($B$162="NEM","*",$B$162),'Dispatchable Built'!$C:$C,$H169)</f>
        <v>390.00000000000011</v>
      </c>
      <c r="P169" s="5">
        <f>SUMIFS('Dispatchable Built'!K:K,'Dispatchable Built'!$A:$A,Summary_CDP,'Dispatchable Built'!$B:$B,IF($B$162="NEM","*",$B$162),'Dispatchable Built'!$C:$C,$H169)</f>
        <v>390.00000000000011</v>
      </c>
      <c r="Q169" s="5">
        <f>SUMIFS('Dispatchable Built'!L:L,'Dispatchable Built'!$A:$A,Summary_CDP,'Dispatchable Built'!$B:$B,IF($B$162="NEM","*",$B$162),'Dispatchable Built'!$C:$C,$H169)</f>
        <v>390.00000000000011</v>
      </c>
      <c r="R169" s="5">
        <f>SUMIFS('Dispatchable Built'!M:M,'Dispatchable Built'!$A:$A,Summary_CDP,'Dispatchable Built'!$B:$B,IF($B$162="NEM","*",$B$162),'Dispatchable Built'!$C:$C,$H169)</f>
        <v>390.00000000000011</v>
      </c>
      <c r="S169" s="5">
        <f>SUMIFS('Dispatchable Built'!N:N,'Dispatchable Built'!$A:$A,Summary_CDP,'Dispatchable Built'!$B:$B,IF($B$162="NEM","*",$B$162),'Dispatchable Built'!$C:$C,$H169)</f>
        <v>390.00000000000011</v>
      </c>
      <c r="T169" s="5">
        <f>SUMIFS('Dispatchable Built'!O:O,'Dispatchable Built'!$A:$A,Summary_CDP,'Dispatchable Built'!$B:$B,IF($B$162="NEM","*",$B$162),'Dispatchable Built'!$C:$C,$H169)</f>
        <v>390.00000000000011</v>
      </c>
      <c r="U169" s="5">
        <f>SUMIFS('Dispatchable Built'!P:P,'Dispatchable Built'!$A:$A,Summary_CDP,'Dispatchable Built'!$B:$B,IF($B$162="NEM","*",$B$162),'Dispatchable Built'!$C:$C,$H169)</f>
        <v>390.00000000000011</v>
      </c>
      <c r="V169" s="5">
        <f>SUMIFS('Dispatchable Built'!Q:Q,'Dispatchable Built'!$A:$A,Summary_CDP,'Dispatchable Built'!$B:$B,IF($B$162="NEM","*",$B$162),'Dispatchable Built'!$C:$C,$H169)</f>
        <v>390.00000000000011</v>
      </c>
      <c r="W169" s="5">
        <f>SUMIFS('Dispatchable Built'!R:R,'Dispatchable Built'!$A:$A,Summary_CDP,'Dispatchable Built'!$B:$B,IF($B$162="NEM","*",$B$162),'Dispatchable Built'!$C:$C,$H169)</f>
        <v>390.00000000000011</v>
      </c>
      <c r="X169" s="5">
        <f>SUMIFS('Dispatchable Built'!S:S,'Dispatchable Built'!$A:$A,Summary_CDP,'Dispatchable Built'!$B:$B,IF($B$162="NEM","*",$B$162),'Dispatchable Built'!$C:$C,$H169)</f>
        <v>390.00000000000011</v>
      </c>
      <c r="Y169" s="5">
        <f>SUMIFS('Dispatchable Built'!T:T,'Dispatchable Built'!$A:$A,Summary_CDP,'Dispatchable Built'!$B:$B,IF($B$162="NEM","*",$B$162),'Dispatchable Built'!$C:$C,$H169)</f>
        <v>390.00000000000011</v>
      </c>
      <c r="Z169" s="5">
        <f>SUMIFS('Dispatchable Built'!U:U,'Dispatchable Built'!$A:$A,Summary_CDP,'Dispatchable Built'!$B:$B,IF($B$162="NEM","*",$B$162),'Dispatchable Built'!$C:$C,$H169)</f>
        <v>390.00000000000011</v>
      </c>
      <c r="AA169" s="5">
        <f>SUMIFS('Dispatchable Built'!V:V,'Dispatchable Built'!$A:$A,Summary_CDP,'Dispatchable Built'!$B:$B,IF($B$162="NEM","*",$B$162),'Dispatchable Built'!$C:$C,$H169)</f>
        <v>390.00000000000011</v>
      </c>
      <c r="AB169" s="5">
        <f>SUMIFS('Dispatchable Built'!W:W,'Dispatchable Built'!$A:$A,Summary_CDP,'Dispatchable Built'!$B:$B,IF($B$162="NEM","*",$B$162),'Dispatchable Built'!$C:$C,$H169)</f>
        <v>390.00000000000011</v>
      </c>
      <c r="AC169" s="5">
        <f>SUMIFS('Dispatchable Built'!X:X,'Dispatchable Built'!$A:$A,Summary_CDP,'Dispatchable Built'!$B:$B,IF($B$162="NEM","*",$B$162),'Dispatchable Built'!$C:$C,$H169)</f>
        <v>390.00000000000011</v>
      </c>
      <c r="AD169" s="5">
        <f>SUMIFS('Dispatchable Built'!Y:Y,'Dispatchable Built'!$A:$A,Summary_CDP,'Dispatchable Built'!$B:$B,IF($B$162="NEM","*",$B$162),'Dispatchable Built'!$C:$C,$H169)</f>
        <v>390.00000000000011</v>
      </c>
      <c r="AE169" s="5">
        <f>SUMIFS('Dispatchable Built'!Z:Z,'Dispatchable Built'!$A:$A,Summary_CDP,'Dispatchable Built'!$B:$B,IF($B$162="NEM","*",$B$162),'Dispatchable Built'!$C:$C,$H169)</f>
        <v>390.00000000000011</v>
      </c>
      <c r="AF169" s="5">
        <f>SUMIFS('Dispatchable Built'!AA:AA,'Dispatchable Built'!$A:$A,Summary_CDP,'Dispatchable Built'!$B:$B,IF($B$162="NEM","*",$B$162),'Dispatchable Built'!$C:$C,$H169)</f>
        <v>390.00000000000011</v>
      </c>
      <c r="AG169" s="5">
        <f>SUMIFS('Dispatchable Built'!AB:AB,'Dispatchable Built'!$A:$A,Summary_CDP,'Dispatchable Built'!$B:$B,IF($B$162="NEM","*",$B$162),'Dispatchable Built'!$C:$C,$H169)</f>
        <v>390.00000000000011</v>
      </c>
      <c r="AH169" s="5">
        <f>SUMIFS('Dispatchable Built'!AC:AC,'Dispatchable Built'!$A:$A,Summary_CDP,'Dispatchable Built'!$B:$B,IF($B$162="NEM","*",$B$162),'Dispatchable Built'!$C:$C,$H169)</f>
        <v>390.00000000000011</v>
      </c>
      <c r="AI169" s="5">
        <f>SUMIFS('Dispatchable Built'!AD:AD,'Dispatchable Built'!$A:$A,Summary_CDP,'Dispatchable Built'!$B:$B,IF($B$162="NEM","*",$B$162),'Dispatchable Built'!$C:$C,$H169)</f>
        <v>390.00000000000011</v>
      </c>
      <c r="AJ169" s="5">
        <f>SUMIFS('Dispatchable Built'!AE:AE,'Dispatchable Built'!$A:$A,Summary_CDP,'Dispatchable Built'!$B:$B,IF($B$162="NEM","*",$B$162),'Dispatchable Built'!$C:$C,$H169)</f>
        <v>390.00000000000011</v>
      </c>
    </row>
    <row r="170" spans="1:36" ht="15" customHeight="1">
      <c r="H170" s="9" t="s">
        <v>152</v>
      </c>
      <c r="I170" s="5">
        <f>SUMIFS('Dispatchable Built'!D:D,'Dispatchable Built'!$A:$A,Summary_CDP,'Dispatchable Built'!$B:$B,IF($B$162="NEM","*",$B$162),'Dispatchable Built'!$C:$C,$H170)</f>
        <v>0</v>
      </c>
      <c r="J170" s="5">
        <f>SUMIFS('Dispatchable Built'!E:E,'Dispatchable Built'!$A:$A,Summary_CDP,'Dispatchable Built'!$B:$B,IF($B$162="NEM","*",$B$162),'Dispatchable Built'!$C:$C,$H170)</f>
        <v>0</v>
      </c>
      <c r="K170" s="5">
        <f>SUMIFS('Dispatchable Built'!F:F,'Dispatchable Built'!$A:$A,Summary_CDP,'Dispatchable Built'!$B:$B,IF($B$162="NEM","*",$B$162),'Dispatchable Built'!$C:$C,$H170)</f>
        <v>680</v>
      </c>
      <c r="L170" s="5">
        <f>SUMIFS('Dispatchable Built'!G:G,'Dispatchable Built'!$A:$A,Summary_CDP,'Dispatchable Built'!$B:$B,IF($B$162="NEM","*",$B$162),'Dispatchable Built'!$C:$C,$H170)</f>
        <v>2040</v>
      </c>
      <c r="M170" s="5">
        <f>SUMIFS('Dispatchable Built'!H:H,'Dispatchable Built'!$A:$A,Summary_CDP,'Dispatchable Built'!$B:$B,IF($B$162="NEM","*",$B$162),'Dispatchable Built'!$C:$C,$H170)</f>
        <v>2040</v>
      </c>
      <c r="N170" s="5">
        <f>SUMIFS('Dispatchable Built'!I:I,'Dispatchable Built'!$A:$A,Summary_CDP,'Dispatchable Built'!$B:$B,IF($B$162="NEM","*",$B$162),'Dispatchable Built'!$C:$C,$H170)</f>
        <v>2040</v>
      </c>
      <c r="O170" s="5">
        <f>SUMIFS('Dispatchable Built'!J:J,'Dispatchable Built'!$A:$A,Summary_CDP,'Dispatchable Built'!$B:$B,IF($B$162="NEM","*",$B$162),'Dispatchable Built'!$C:$C,$H170)</f>
        <v>2040</v>
      </c>
      <c r="P170" s="5">
        <f>SUMIFS('Dispatchable Built'!K:K,'Dispatchable Built'!$A:$A,Summary_CDP,'Dispatchable Built'!$B:$B,IF($B$162="NEM","*",$B$162),'Dispatchable Built'!$C:$C,$H170)</f>
        <v>2040</v>
      </c>
      <c r="Q170" s="5">
        <f>SUMIFS('Dispatchable Built'!L:L,'Dispatchable Built'!$A:$A,Summary_CDP,'Dispatchable Built'!$B:$B,IF($B$162="NEM","*",$B$162),'Dispatchable Built'!$C:$C,$H170)</f>
        <v>2040</v>
      </c>
      <c r="R170" s="5">
        <f>SUMIFS('Dispatchable Built'!M:M,'Dispatchable Built'!$A:$A,Summary_CDP,'Dispatchable Built'!$B:$B,IF($B$162="NEM","*",$B$162),'Dispatchable Built'!$C:$C,$H170)</f>
        <v>2040</v>
      </c>
      <c r="S170" s="5">
        <f>SUMIFS('Dispatchable Built'!N:N,'Dispatchable Built'!$A:$A,Summary_CDP,'Dispatchable Built'!$B:$B,IF($B$162="NEM","*",$B$162),'Dispatchable Built'!$C:$C,$H170)</f>
        <v>2040</v>
      </c>
      <c r="T170" s="5">
        <f>SUMIFS('Dispatchable Built'!O:O,'Dispatchable Built'!$A:$A,Summary_CDP,'Dispatchable Built'!$B:$B,IF($B$162="NEM","*",$B$162),'Dispatchable Built'!$C:$C,$H170)</f>
        <v>2040</v>
      </c>
      <c r="U170" s="5">
        <f>SUMIFS('Dispatchable Built'!P:P,'Dispatchable Built'!$A:$A,Summary_CDP,'Dispatchable Built'!$B:$B,IF($B$162="NEM","*",$B$162),'Dispatchable Built'!$C:$C,$H170)</f>
        <v>2040</v>
      </c>
      <c r="V170" s="5">
        <f>SUMIFS('Dispatchable Built'!Q:Q,'Dispatchable Built'!$A:$A,Summary_CDP,'Dispatchable Built'!$B:$B,IF($B$162="NEM","*",$B$162),'Dispatchable Built'!$C:$C,$H170)</f>
        <v>2040</v>
      </c>
      <c r="W170" s="5">
        <f>SUMIFS('Dispatchable Built'!R:R,'Dispatchable Built'!$A:$A,Summary_CDP,'Dispatchable Built'!$B:$B,IF($B$162="NEM","*",$B$162),'Dispatchable Built'!$C:$C,$H170)</f>
        <v>2040</v>
      </c>
      <c r="X170" s="5">
        <f>SUMIFS('Dispatchable Built'!S:S,'Dispatchable Built'!$A:$A,Summary_CDP,'Dispatchable Built'!$B:$B,IF($B$162="NEM","*",$B$162),'Dispatchable Built'!$C:$C,$H170)</f>
        <v>2040</v>
      </c>
      <c r="Y170" s="5">
        <f>SUMIFS('Dispatchable Built'!T:T,'Dispatchable Built'!$A:$A,Summary_CDP,'Dispatchable Built'!$B:$B,IF($B$162="NEM","*",$B$162),'Dispatchable Built'!$C:$C,$H170)</f>
        <v>2040</v>
      </c>
      <c r="Z170" s="5">
        <f>SUMIFS('Dispatchable Built'!U:U,'Dispatchable Built'!$A:$A,Summary_CDP,'Dispatchable Built'!$B:$B,IF($B$162="NEM","*",$B$162),'Dispatchable Built'!$C:$C,$H170)</f>
        <v>2040</v>
      </c>
      <c r="AA170" s="5">
        <f>SUMIFS('Dispatchable Built'!V:V,'Dispatchable Built'!$A:$A,Summary_CDP,'Dispatchable Built'!$B:$B,IF($B$162="NEM","*",$B$162),'Dispatchable Built'!$C:$C,$H170)</f>
        <v>2040</v>
      </c>
      <c r="AB170" s="5">
        <f>SUMIFS('Dispatchable Built'!W:W,'Dispatchable Built'!$A:$A,Summary_CDP,'Dispatchable Built'!$B:$B,IF($B$162="NEM","*",$B$162),'Dispatchable Built'!$C:$C,$H170)</f>
        <v>2040</v>
      </c>
      <c r="AC170" s="5">
        <f>SUMIFS('Dispatchable Built'!X:X,'Dispatchable Built'!$A:$A,Summary_CDP,'Dispatchable Built'!$B:$B,IF($B$162="NEM","*",$B$162),'Dispatchable Built'!$C:$C,$H170)</f>
        <v>2040</v>
      </c>
      <c r="AD170" s="5">
        <f>SUMIFS('Dispatchable Built'!Y:Y,'Dispatchable Built'!$A:$A,Summary_CDP,'Dispatchable Built'!$B:$B,IF($B$162="NEM","*",$B$162),'Dispatchable Built'!$C:$C,$H170)</f>
        <v>2040</v>
      </c>
      <c r="AE170" s="5">
        <f>SUMIFS('Dispatchable Built'!Z:Z,'Dispatchable Built'!$A:$A,Summary_CDP,'Dispatchable Built'!$B:$B,IF($B$162="NEM","*",$B$162),'Dispatchable Built'!$C:$C,$H170)</f>
        <v>2040</v>
      </c>
      <c r="AF170" s="5">
        <f>SUMIFS('Dispatchable Built'!AA:AA,'Dispatchable Built'!$A:$A,Summary_CDP,'Dispatchable Built'!$B:$B,IF($B$162="NEM","*",$B$162),'Dispatchable Built'!$C:$C,$H170)</f>
        <v>2040</v>
      </c>
      <c r="AG170" s="5">
        <f>SUMIFS('Dispatchable Built'!AB:AB,'Dispatchable Built'!$A:$A,Summary_CDP,'Dispatchable Built'!$B:$B,IF($B$162="NEM","*",$B$162),'Dispatchable Built'!$C:$C,$H170)</f>
        <v>2040</v>
      </c>
      <c r="AH170" s="5">
        <f>SUMIFS('Dispatchable Built'!AC:AC,'Dispatchable Built'!$A:$A,Summary_CDP,'Dispatchable Built'!$B:$B,IF($B$162="NEM","*",$B$162),'Dispatchable Built'!$C:$C,$H170)</f>
        <v>2040</v>
      </c>
      <c r="AI170" s="5">
        <f>SUMIFS('Dispatchable Built'!AD:AD,'Dispatchable Built'!$A:$A,Summary_CDP,'Dispatchable Built'!$B:$B,IF($B$162="NEM","*",$B$162),'Dispatchable Built'!$C:$C,$H170)</f>
        <v>2040</v>
      </c>
      <c r="AJ170" s="5">
        <f>SUMIFS('Dispatchable Built'!AE:AE,'Dispatchable Built'!$A:$A,Summary_CDP,'Dispatchable Built'!$B:$B,IF($B$162="NEM","*",$B$162),'Dispatchable Built'!$C:$C,$H170)</f>
        <v>2040</v>
      </c>
    </row>
    <row r="171" spans="1:36" ht="15" customHeight="1">
      <c r="H171" s="9" t="s">
        <v>153</v>
      </c>
      <c r="I171" s="5">
        <f>SUMIFS('Dispatchable Built'!D:D,'Dispatchable Built'!$A:$A,Summary_CDP,'Dispatchable Built'!$B:$B,IF($B$162="NEM","*",$B$162),'Dispatchable Built'!$C:$C,$H171)</f>
        <v>0</v>
      </c>
      <c r="J171" s="5">
        <f>SUMIFS('Dispatchable Built'!E:E,'Dispatchable Built'!$A:$A,Summary_CDP,'Dispatchable Built'!$B:$B,IF($B$162="NEM","*",$B$162),'Dispatchable Built'!$C:$C,$H171)</f>
        <v>0</v>
      </c>
      <c r="K171" s="5">
        <f>SUMIFS('Dispatchable Built'!F:F,'Dispatchable Built'!$A:$A,Summary_CDP,'Dispatchable Built'!$B:$B,IF($B$162="NEM","*",$B$162),'Dispatchable Built'!$C:$C,$H171)</f>
        <v>0</v>
      </c>
      <c r="L171" s="5">
        <f>SUMIFS('Dispatchable Built'!G:G,'Dispatchable Built'!$A:$A,Summary_CDP,'Dispatchable Built'!$B:$B,IF($B$162="NEM","*",$B$162),'Dispatchable Built'!$C:$C,$H171)</f>
        <v>0</v>
      </c>
      <c r="M171" s="5">
        <f>SUMIFS('Dispatchable Built'!H:H,'Dispatchable Built'!$A:$A,Summary_CDP,'Dispatchable Built'!$B:$B,IF($B$162="NEM","*",$B$162),'Dispatchable Built'!$C:$C,$H171)</f>
        <v>0</v>
      </c>
      <c r="N171" s="5">
        <f>SUMIFS('Dispatchable Built'!I:I,'Dispatchable Built'!$A:$A,Summary_CDP,'Dispatchable Built'!$B:$B,IF($B$162="NEM","*",$B$162),'Dispatchable Built'!$C:$C,$H171)</f>
        <v>1242.02676791</v>
      </c>
      <c r="O171" s="5">
        <f>SUMIFS('Dispatchable Built'!J:J,'Dispatchable Built'!$A:$A,Summary_CDP,'Dispatchable Built'!$B:$B,IF($B$162="NEM","*",$B$162),'Dispatchable Built'!$C:$C,$H171)</f>
        <v>1242.0267679500002</v>
      </c>
      <c r="P171" s="5">
        <f>SUMIFS('Dispatchable Built'!K:K,'Dispatchable Built'!$A:$A,Summary_CDP,'Dispatchable Built'!$B:$B,IF($B$162="NEM","*",$B$162),'Dispatchable Built'!$C:$C,$H171)</f>
        <v>1736.21333387</v>
      </c>
      <c r="Q171" s="5">
        <f>SUMIFS('Dispatchable Built'!L:L,'Dispatchable Built'!$A:$A,Summary_CDP,'Dispatchable Built'!$B:$B,IF($B$162="NEM","*",$B$162),'Dispatchable Built'!$C:$C,$H171)</f>
        <v>1736.2133522999998</v>
      </c>
      <c r="R171" s="5">
        <f>SUMIFS('Dispatchable Built'!M:M,'Dispatchable Built'!$A:$A,Summary_CDP,'Dispatchable Built'!$B:$B,IF($B$162="NEM","*",$B$162),'Dispatchable Built'!$C:$C,$H171)</f>
        <v>1736.2133578299997</v>
      </c>
      <c r="S171" s="5">
        <f>SUMIFS('Dispatchable Built'!N:N,'Dispatchable Built'!$A:$A,Summary_CDP,'Dispatchable Built'!$B:$B,IF($B$162="NEM","*",$B$162),'Dispatchable Built'!$C:$C,$H171)</f>
        <v>1736.2133579099998</v>
      </c>
      <c r="T171" s="5">
        <f>SUMIFS('Dispatchable Built'!O:O,'Dispatchable Built'!$A:$A,Summary_CDP,'Dispatchable Built'!$B:$B,IF($B$162="NEM","*",$B$162),'Dispatchable Built'!$C:$C,$H171)</f>
        <v>1736.21335804</v>
      </c>
      <c r="U171" s="5">
        <f>SUMIFS('Dispatchable Built'!P:P,'Dispatchable Built'!$A:$A,Summary_CDP,'Dispatchable Built'!$B:$B,IF($B$162="NEM","*",$B$162),'Dispatchable Built'!$C:$C,$H171)</f>
        <v>1736.2133582500001</v>
      </c>
      <c r="V171" s="5">
        <f>SUMIFS('Dispatchable Built'!Q:Q,'Dispatchable Built'!$A:$A,Summary_CDP,'Dispatchable Built'!$B:$B,IF($B$162="NEM","*",$B$162),'Dispatchable Built'!$C:$C,$H171)</f>
        <v>1736.21335838</v>
      </c>
      <c r="W171" s="5">
        <f>SUMIFS('Dispatchable Built'!R:R,'Dispatchable Built'!$A:$A,Summary_CDP,'Dispatchable Built'!$B:$B,IF($B$162="NEM","*",$B$162),'Dispatchable Built'!$C:$C,$H171)</f>
        <v>1928.8374257400001</v>
      </c>
      <c r="X171" s="5">
        <f>SUMIFS('Dispatchable Built'!S:S,'Dispatchable Built'!$A:$A,Summary_CDP,'Dispatchable Built'!$B:$B,IF($B$162="NEM","*",$B$162),'Dispatchable Built'!$C:$C,$H171)</f>
        <v>1928.83789022</v>
      </c>
      <c r="Y171" s="5">
        <f>SUMIFS('Dispatchable Built'!T:T,'Dispatchable Built'!$A:$A,Summary_CDP,'Dispatchable Built'!$B:$B,IF($B$162="NEM","*",$B$162),'Dispatchable Built'!$C:$C,$H171)</f>
        <v>1928.8378941200001</v>
      </c>
      <c r="Z171" s="5">
        <f>SUMIFS('Dispatchable Built'!U:U,'Dispatchable Built'!$A:$A,Summary_CDP,'Dispatchable Built'!$B:$B,IF($B$162="NEM","*",$B$162),'Dispatchable Built'!$C:$C,$H171)</f>
        <v>2078.3759367900002</v>
      </c>
      <c r="AA171" s="5">
        <f>SUMIFS('Dispatchable Built'!V:V,'Dispatchable Built'!$A:$A,Summary_CDP,'Dispatchable Built'!$B:$B,IF($B$162="NEM","*",$B$162),'Dispatchable Built'!$C:$C,$H171)</f>
        <v>3173.9243563300001</v>
      </c>
      <c r="AB171" s="5">
        <f>SUMIFS('Dispatchable Built'!W:W,'Dispatchable Built'!$A:$A,Summary_CDP,'Dispatchable Built'!$B:$B,IF($B$162="NEM","*",$B$162),'Dispatchable Built'!$C:$C,$H171)</f>
        <v>3173.9245140899998</v>
      </c>
      <c r="AC171" s="5">
        <f>SUMIFS('Dispatchable Built'!X:X,'Dispatchable Built'!$A:$A,Summary_CDP,'Dispatchable Built'!$B:$B,IF($B$162="NEM","*",$B$162),'Dispatchable Built'!$C:$C,$H171)</f>
        <v>3173.9248925500001</v>
      </c>
      <c r="AD171" s="5">
        <f>SUMIFS('Dispatchable Built'!Y:Y,'Dispatchable Built'!$A:$A,Summary_CDP,'Dispatchable Built'!$B:$B,IF($B$162="NEM","*",$B$162),'Dispatchable Built'!$C:$C,$H171)</f>
        <v>3173.9250206700003</v>
      </c>
      <c r="AE171" s="5">
        <f>SUMIFS('Dispatchable Built'!Z:Z,'Dispatchable Built'!$A:$A,Summary_CDP,'Dispatchable Built'!$B:$B,IF($B$162="NEM","*",$B$162),'Dispatchable Built'!$C:$C,$H171)</f>
        <v>3173.9250208699996</v>
      </c>
      <c r="AF171" s="5">
        <f>SUMIFS('Dispatchable Built'!AA:AA,'Dispatchable Built'!$A:$A,Summary_CDP,'Dispatchable Built'!$B:$B,IF($B$162="NEM","*",$B$162),'Dispatchable Built'!$C:$C,$H171)</f>
        <v>3173.9250209600004</v>
      </c>
      <c r="AG171" s="5">
        <f>SUMIFS('Dispatchable Built'!AB:AB,'Dispatchable Built'!$A:$A,Summary_CDP,'Dispatchable Built'!$B:$B,IF($B$162="NEM","*",$B$162),'Dispatchable Built'!$C:$C,$H171)</f>
        <v>3173.9250211100002</v>
      </c>
      <c r="AH171" s="5">
        <f>SUMIFS('Dispatchable Built'!AC:AC,'Dispatchable Built'!$A:$A,Summary_CDP,'Dispatchable Built'!$B:$B,IF($B$162="NEM","*",$B$162),'Dispatchable Built'!$C:$C,$H171)</f>
        <v>3173.9250213499995</v>
      </c>
      <c r="AI171" s="5">
        <f>SUMIFS('Dispatchable Built'!AD:AD,'Dispatchable Built'!$A:$A,Summary_CDP,'Dispatchable Built'!$B:$B,IF($B$162="NEM","*",$B$162),'Dispatchable Built'!$C:$C,$H171)</f>
        <v>3173.9254601100001</v>
      </c>
      <c r="AJ171" s="5">
        <f>SUMIFS('Dispatchable Built'!AE:AE,'Dispatchable Built'!$A:$A,Summary_CDP,'Dispatchable Built'!$B:$B,IF($B$162="NEM","*",$B$162),'Dispatchable Built'!$C:$C,$H171)</f>
        <v>3173.9254602000001</v>
      </c>
    </row>
    <row r="172" spans="1:36" ht="15" customHeight="1">
      <c r="H172" s="9" t="s">
        <v>154</v>
      </c>
      <c r="I172" s="5">
        <f>SUMIFS('Dispatchable Built'!D:D,'Dispatchable Built'!$A:$A,Summary_CDP,'Dispatchable Built'!$B:$B,IF($B$162="NEM","*",$B$162),'Dispatchable Built'!$C:$C,$H172)</f>
        <v>1.1119999999999999E-4</v>
      </c>
      <c r="J172" s="5">
        <f>SUMIFS('Dispatchable Built'!E:E,'Dispatchable Built'!$A:$A,Summary_CDP,'Dispatchable Built'!$B:$B,IF($B$162="NEM","*",$B$162),'Dispatchable Built'!$C:$C,$H172)</f>
        <v>2.0410000000000003E-4</v>
      </c>
      <c r="K172" s="5">
        <f>SUMIFS('Dispatchable Built'!F:F,'Dispatchable Built'!$A:$A,Summary_CDP,'Dispatchable Built'!$B:$B,IF($B$162="NEM","*",$B$162),'Dispatchable Built'!$C:$C,$H172)</f>
        <v>1424.1927438100001</v>
      </c>
      <c r="L172" s="5">
        <f>SUMIFS('Dispatchable Built'!G:G,'Dispatchable Built'!$A:$A,Summary_CDP,'Dispatchable Built'!$B:$B,IF($B$162="NEM","*",$B$162),'Dispatchable Built'!$C:$C,$H172)</f>
        <v>3041.19176793</v>
      </c>
      <c r="M172" s="5">
        <f>SUMIFS('Dispatchable Built'!H:H,'Dispatchable Built'!$A:$A,Summary_CDP,'Dispatchable Built'!$B:$B,IF($B$162="NEM","*",$B$162),'Dispatchable Built'!$C:$C,$H172)</f>
        <v>5755.43408344</v>
      </c>
      <c r="N172" s="5">
        <f>SUMIFS('Dispatchable Built'!I:I,'Dispatchable Built'!$A:$A,Summary_CDP,'Dispatchable Built'!$B:$B,IF($B$162="NEM","*",$B$162),'Dispatchable Built'!$C:$C,$H172)</f>
        <v>5786.4782847600009</v>
      </c>
      <c r="O172" s="5">
        <f>SUMIFS('Dispatchable Built'!J:J,'Dispatchable Built'!$A:$A,Summary_CDP,'Dispatchable Built'!$B:$B,IF($B$162="NEM","*",$B$162),'Dispatchable Built'!$C:$C,$H172)</f>
        <v>5786.4783585199993</v>
      </c>
      <c r="P172" s="5">
        <f>SUMIFS('Dispatchable Built'!K:K,'Dispatchable Built'!$A:$A,Summary_CDP,'Dispatchable Built'!$B:$B,IF($B$162="NEM","*",$B$162),'Dispatchable Built'!$C:$C,$H172)</f>
        <v>6247.2525280400005</v>
      </c>
      <c r="Q172" s="5">
        <f>SUMIFS('Dispatchable Built'!L:L,'Dispatchable Built'!$A:$A,Summary_CDP,'Dispatchable Built'!$B:$B,IF($B$162="NEM","*",$B$162),'Dispatchable Built'!$C:$C,$H172)</f>
        <v>6247.2525300399984</v>
      </c>
      <c r="R172" s="5">
        <f>SUMIFS('Dispatchable Built'!M:M,'Dispatchable Built'!$A:$A,Summary_CDP,'Dispatchable Built'!$B:$B,IF($B$162="NEM","*",$B$162),'Dispatchable Built'!$C:$C,$H172)</f>
        <v>6247.2525565600008</v>
      </c>
      <c r="S172" s="5">
        <f>SUMIFS('Dispatchable Built'!N:N,'Dispatchable Built'!$A:$A,Summary_CDP,'Dispatchable Built'!$B:$B,IF($B$162="NEM","*",$B$162),'Dispatchable Built'!$C:$C,$H172)</f>
        <v>6247.2525576299995</v>
      </c>
      <c r="T172" s="5">
        <f>SUMIFS('Dispatchable Built'!O:O,'Dispatchable Built'!$A:$A,Summary_CDP,'Dispatchable Built'!$B:$B,IF($B$162="NEM","*",$B$162),'Dispatchable Built'!$C:$C,$H172)</f>
        <v>6247.2525583499983</v>
      </c>
      <c r="U172" s="5">
        <f>SUMIFS('Dispatchable Built'!P:P,'Dispatchable Built'!$A:$A,Summary_CDP,'Dispatchable Built'!$B:$B,IF($B$162="NEM","*",$B$162),'Dispatchable Built'!$C:$C,$H172)</f>
        <v>6247.2525700199994</v>
      </c>
      <c r="V172" s="5">
        <f>SUMIFS('Dispatchable Built'!Q:Q,'Dispatchable Built'!$A:$A,Summary_CDP,'Dispatchable Built'!$B:$B,IF($B$162="NEM","*",$B$162),'Dispatchable Built'!$C:$C,$H172)</f>
        <v>6247.2526606299989</v>
      </c>
      <c r="W172" s="5">
        <f>SUMIFS('Dispatchable Built'!R:R,'Dispatchable Built'!$A:$A,Summary_CDP,'Dispatchable Built'!$B:$B,IF($B$162="NEM","*",$B$162),'Dispatchable Built'!$C:$C,$H172)</f>
        <v>8253.338561149998</v>
      </c>
      <c r="X172" s="5">
        <f>SUMIFS('Dispatchable Built'!S:S,'Dispatchable Built'!$A:$A,Summary_CDP,'Dispatchable Built'!$B:$B,IF($B$162="NEM","*",$B$162),'Dispatchable Built'!$C:$C,$H172)</f>
        <v>8301.547843049997</v>
      </c>
      <c r="Y172" s="5">
        <f>SUMIFS('Dispatchable Built'!T:T,'Dispatchable Built'!$A:$A,Summary_CDP,'Dispatchable Built'!$B:$B,IF($B$162="NEM","*",$B$162),'Dispatchable Built'!$C:$C,$H172)</f>
        <v>8301.5478480199981</v>
      </c>
      <c r="Z172" s="5">
        <f>SUMIFS('Dispatchable Built'!U:U,'Dispatchable Built'!$A:$A,Summary_CDP,'Dispatchable Built'!$B:$B,IF($B$162="NEM","*",$B$162),'Dispatchable Built'!$C:$C,$H172)</f>
        <v>8588.4141539900011</v>
      </c>
      <c r="AA172" s="5">
        <f>SUMIFS('Dispatchable Built'!V:V,'Dispatchable Built'!$A:$A,Summary_CDP,'Dispatchable Built'!$B:$B,IF($B$162="NEM","*",$B$162),'Dispatchable Built'!$C:$C,$H172)</f>
        <v>12065.640187340001</v>
      </c>
      <c r="AB172" s="5">
        <f>SUMIFS('Dispatchable Built'!W:W,'Dispatchable Built'!$A:$A,Summary_CDP,'Dispatchable Built'!$B:$B,IF($B$162="NEM","*",$B$162),'Dispatchable Built'!$C:$C,$H172)</f>
        <v>12065.640220069999</v>
      </c>
      <c r="AC172" s="5">
        <f>SUMIFS('Dispatchable Built'!X:X,'Dispatchable Built'!$A:$A,Summary_CDP,'Dispatchable Built'!$B:$B,IF($B$162="NEM","*",$B$162),'Dispatchable Built'!$C:$C,$H172)</f>
        <v>12065.640258930001</v>
      </c>
      <c r="AD172" s="5">
        <f>SUMIFS('Dispatchable Built'!Y:Y,'Dispatchable Built'!$A:$A,Summary_CDP,'Dispatchable Built'!$B:$B,IF($B$162="NEM","*",$B$162),'Dispatchable Built'!$C:$C,$H172)</f>
        <v>12065.64185718</v>
      </c>
      <c r="AE172" s="5">
        <f>SUMIFS('Dispatchable Built'!Z:Z,'Dispatchable Built'!$A:$A,Summary_CDP,'Dispatchable Built'!$B:$B,IF($B$162="NEM","*",$B$162),'Dispatchable Built'!$C:$C,$H172)</f>
        <v>13488.31300425</v>
      </c>
      <c r="AF172" s="5">
        <f>SUMIFS('Dispatchable Built'!AA:AA,'Dispatchable Built'!$A:$A,Summary_CDP,'Dispatchable Built'!$B:$B,IF($B$162="NEM","*",$B$162),'Dispatchable Built'!$C:$C,$H172)</f>
        <v>15293.781780829997</v>
      </c>
      <c r="AG172" s="5">
        <f>SUMIFS('Dispatchable Built'!AB:AB,'Dispatchable Built'!$A:$A,Summary_CDP,'Dispatchable Built'!$B:$B,IF($B$162="NEM","*",$B$162),'Dispatchable Built'!$C:$C,$H172)</f>
        <v>15293.781780969997</v>
      </c>
      <c r="AH172" s="5">
        <f>SUMIFS('Dispatchable Built'!AC:AC,'Dispatchable Built'!$A:$A,Summary_CDP,'Dispatchable Built'!$B:$B,IF($B$162="NEM","*",$B$162),'Dispatchable Built'!$C:$C,$H172)</f>
        <v>17551.089665259999</v>
      </c>
      <c r="AI172" s="5">
        <f>SUMIFS('Dispatchable Built'!AD:AD,'Dispatchable Built'!$A:$A,Summary_CDP,'Dispatchable Built'!$B:$B,IF($B$162="NEM","*",$B$162),'Dispatchable Built'!$C:$C,$H172)</f>
        <v>25413.289192059994</v>
      </c>
      <c r="AJ172" s="5">
        <f>SUMIFS('Dispatchable Built'!AE:AE,'Dispatchable Built'!$A:$A,Summary_CDP,'Dispatchable Built'!$B:$B,IF($B$162="NEM","*",$B$162),'Dispatchable Built'!$C:$C,$H172)</f>
        <v>25413.289192079996</v>
      </c>
    </row>
    <row r="173" spans="1:36" ht="15" customHeight="1">
      <c r="H173" s="9" t="s">
        <v>155</v>
      </c>
      <c r="I173" s="5">
        <f>SUMIFS('Dispatchable Built'!D:D,'Dispatchable Built'!$A:$A,Summary_CDP,'Dispatchable Built'!$B:$B,IF($B$162="NEM","*",$B$162),'Dispatchable Built'!$C:$C,$H173)</f>
        <v>268.00001900000001</v>
      </c>
      <c r="J173" s="5">
        <f>SUMIFS('Dispatchable Built'!E:E,'Dispatchable Built'!$A:$A,Summary_CDP,'Dispatchable Built'!$B:$B,IF($B$162="NEM","*",$B$162),'Dispatchable Built'!$C:$C,$H173)</f>
        <v>268.00002931</v>
      </c>
      <c r="K173" s="5">
        <f>SUMIFS('Dispatchable Built'!F:F,'Dispatchable Built'!$A:$A,Summary_CDP,'Dispatchable Built'!$B:$B,IF($B$162="NEM","*",$B$162),'Dispatchable Built'!$C:$C,$H173)</f>
        <v>268.00011197999999</v>
      </c>
      <c r="L173" s="5">
        <f>SUMIFS('Dispatchable Built'!G:G,'Dispatchable Built'!$A:$A,Summary_CDP,'Dispatchable Built'!$B:$B,IF($B$162="NEM","*",$B$162),'Dispatchable Built'!$C:$C,$H173)</f>
        <v>268.000112</v>
      </c>
      <c r="M173" s="5">
        <f>SUMIFS('Dispatchable Built'!H:H,'Dispatchable Built'!$A:$A,Summary_CDP,'Dispatchable Built'!$B:$B,IF($B$162="NEM","*",$B$162),'Dispatchable Built'!$C:$C,$H173)</f>
        <v>269.10011201999998</v>
      </c>
      <c r="N173" s="5">
        <f>SUMIFS('Dispatchable Built'!I:I,'Dispatchable Built'!$A:$A,Summary_CDP,'Dispatchable Built'!$B:$B,IF($B$162="NEM","*",$B$162),'Dispatchable Built'!$C:$C,$H173)</f>
        <v>269.10011202999999</v>
      </c>
      <c r="O173" s="5">
        <f>SUMIFS('Dispatchable Built'!J:J,'Dispatchable Built'!$A:$A,Summary_CDP,'Dispatchable Built'!$B:$B,IF($B$162="NEM","*",$B$162),'Dispatchable Built'!$C:$C,$H173)</f>
        <v>269.10011204</v>
      </c>
      <c r="P173" s="5">
        <f>SUMIFS('Dispatchable Built'!K:K,'Dispatchable Built'!$A:$A,Summary_CDP,'Dispatchable Built'!$B:$B,IF($B$162="NEM","*",$B$162),'Dispatchable Built'!$C:$C,$H173)</f>
        <v>269.10013355000001</v>
      </c>
      <c r="Q173" s="5">
        <f>SUMIFS('Dispatchable Built'!L:L,'Dispatchable Built'!$A:$A,Summary_CDP,'Dispatchable Built'!$B:$B,IF($B$162="NEM","*",$B$162),'Dispatchable Built'!$C:$C,$H173)</f>
        <v>269.10013361</v>
      </c>
      <c r="R173" s="5">
        <f>SUMIFS('Dispatchable Built'!M:M,'Dispatchable Built'!$A:$A,Summary_CDP,'Dispatchable Built'!$B:$B,IF($B$162="NEM","*",$B$162),'Dispatchable Built'!$C:$C,$H173)</f>
        <v>520.20013373999996</v>
      </c>
      <c r="S173" s="5">
        <f>SUMIFS('Dispatchable Built'!N:N,'Dispatchable Built'!$A:$A,Summary_CDP,'Dispatchable Built'!$B:$B,IF($B$162="NEM","*",$B$162),'Dispatchable Built'!$C:$C,$H173)</f>
        <v>520.20013397999992</v>
      </c>
      <c r="T173" s="5">
        <f>SUMIFS('Dispatchable Built'!O:O,'Dispatchable Built'!$A:$A,Summary_CDP,'Dispatchable Built'!$B:$B,IF($B$162="NEM","*",$B$162),'Dispatchable Built'!$C:$C,$H173)</f>
        <v>521.30013412000005</v>
      </c>
      <c r="U173" s="5">
        <f>SUMIFS('Dispatchable Built'!P:P,'Dispatchable Built'!$A:$A,Summary_CDP,'Dispatchable Built'!$B:$B,IF($B$162="NEM","*",$B$162),'Dispatchable Built'!$C:$C,$H173)</f>
        <v>521.30013479000002</v>
      </c>
      <c r="V173" s="5">
        <f>SUMIFS('Dispatchable Built'!Q:Q,'Dispatchable Built'!$A:$A,Summary_CDP,'Dispatchable Built'!$B:$B,IF($B$162="NEM","*",$B$162),'Dispatchable Built'!$C:$C,$H173)</f>
        <v>521.30013731999998</v>
      </c>
      <c r="W173" s="5">
        <f>SUMIFS('Dispatchable Built'!R:R,'Dispatchable Built'!$A:$A,Summary_CDP,'Dispatchable Built'!$B:$B,IF($B$162="NEM","*",$B$162),'Dispatchable Built'!$C:$C,$H173)</f>
        <v>521.30027627000004</v>
      </c>
      <c r="X173" s="5">
        <f>SUMIFS('Dispatchable Built'!S:S,'Dispatchable Built'!$A:$A,Summary_CDP,'Dispatchable Built'!$B:$B,IF($B$162="NEM","*",$B$162),'Dispatchable Built'!$C:$C,$H173)</f>
        <v>522.40030892999994</v>
      </c>
      <c r="Y173" s="5">
        <f>SUMIFS('Dispatchable Built'!T:T,'Dispatchable Built'!$A:$A,Summary_CDP,'Dispatchable Built'!$B:$B,IF($B$162="NEM","*",$B$162),'Dispatchable Built'!$C:$C,$H173)</f>
        <v>522.40030897999998</v>
      </c>
      <c r="Z173" s="5">
        <f>SUMIFS('Dispatchable Built'!U:U,'Dispatchable Built'!$A:$A,Summary_CDP,'Dispatchable Built'!$B:$B,IF($B$162="NEM","*",$B$162),'Dispatchable Built'!$C:$C,$H173)</f>
        <v>522.40038793999997</v>
      </c>
      <c r="AA173" s="5">
        <f>SUMIFS('Dispatchable Built'!V:V,'Dispatchable Built'!$A:$A,Summary_CDP,'Dispatchable Built'!$B:$B,IF($B$162="NEM","*",$B$162),'Dispatchable Built'!$C:$C,$H173)</f>
        <v>522.40045972000007</v>
      </c>
      <c r="AB173" s="5">
        <f>SUMIFS('Dispatchable Built'!W:W,'Dispatchable Built'!$A:$A,Summary_CDP,'Dispatchable Built'!$B:$B,IF($B$162="NEM","*",$B$162),'Dispatchable Built'!$C:$C,$H173)</f>
        <v>522.40045983999994</v>
      </c>
      <c r="AC173" s="5">
        <f>SUMIFS('Dispatchable Built'!X:X,'Dispatchable Built'!$A:$A,Summary_CDP,'Dispatchable Built'!$B:$B,IF($B$162="NEM","*",$B$162),'Dispatchable Built'!$C:$C,$H173)</f>
        <v>523.50045983999996</v>
      </c>
      <c r="AD173" s="5">
        <f>SUMIFS('Dispatchable Built'!Y:Y,'Dispatchable Built'!$A:$A,Summary_CDP,'Dispatchable Built'!$B:$B,IF($B$162="NEM","*",$B$162),'Dispatchable Built'!$C:$C,$H173)</f>
        <v>525.60075140000004</v>
      </c>
      <c r="AE173" s="5">
        <f>SUMIFS('Dispatchable Built'!Z:Z,'Dispatchable Built'!$A:$A,Summary_CDP,'Dispatchable Built'!$B:$B,IF($B$162="NEM","*",$B$162),'Dispatchable Built'!$C:$C,$H173)</f>
        <v>525.60075140000004</v>
      </c>
      <c r="AF173" s="5">
        <f>SUMIFS('Dispatchable Built'!AA:AA,'Dispatchable Built'!$A:$A,Summary_CDP,'Dispatchable Built'!$B:$B,IF($B$162="NEM","*",$B$162),'Dispatchable Built'!$C:$C,$H173)</f>
        <v>525.60075164</v>
      </c>
      <c r="AG173" s="5">
        <f>SUMIFS('Dispatchable Built'!AB:AB,'Dispatchable Built'!$A:$A,Summary_CDP,'Dispatchable Built'!$B:$B,IF($B$162="NEM","*",$B$162),'Dispatchable Built'!$C:$C,$H173)</f>
        <v>525.60075193</v>
      </c>
      <c r="AH173" s="5">
        <f>SUMIFS('Dispatchable Built'!AC:AC,'Dispatchable Built'!$A:$A,Summary_CDP,'Dispatchable Built'!$B:$B,IF($B$162="NEM","*",$B$162),'Dispatchable Built'!$C:$C,$H173)</f>
        <v>525.60112684000001</v>
      </c>
      <c r="AI173" s="5">
        <f>SUMIFS('Dispatchable Built'!AD:AD,'Dispatchable Built'!$A:$A,Summary_CDP,'Dispatchable Built'!$B:$B,IF($B$162="NEM","*",$B$162),'Dispatchable Built'!$C:$C,$H173)</f>
        <v>525.60141443999999</v>
      </c>
      <c r="AJ173" s="5">
        <f>SUMIFS('Dispatchable Built'!AE:AE,'Dispatchable Built'!$A:$A,Summary_CDP,'Dispatchable Built'!$B:$B,IF($B$162="NEM","*",$B$162),'Dispatchable Built'!$C:$C,$H173)</f>
        <v>525.60141443999999</v>
      </c>
    </row>
    <row r="174" spans="1:36" ht="15" customHeight="1">
      <c r="H174" s="9" t="s">
        <v>146</v>
      </c>
      <c r="I174" s="5">
        <f>SUMIFS('Dispatchable Built'!D:D,'Dispatchable Built'!$A:$A,Summary_CDP,'Dispatchable Built'!$B:$B,IF($B$162="NEM","*",$B$162),'Dispatchable Built'!$C:$C,$H174)</f>
        <v>94.120755602504744</v>
      </c>
      <c r="J174" s="5">
        <f>SUMIFS('Dispatchable Built'!E:E,'Dispatchable Built'!$A:$A,Summary_CDP,'Dispatchable Built'!$B:$B,IF($B$162="NEM","*",$B$162),'Dispatchable Built'!$C:$C,$H174)</f>
        <v>194.12675054200923</v>
      </c>
      <c r="K174" s="5">
        <f>SUMIFS('Dispatchable Built'!F:F,'Dispatchable Built'!$A:$A,Summary_CDP,'Dispatchable Built'!$B:$B,IF($B$162="NEM","*",$B$162),'Dispatchable Built'!$C:$C,$H174)</f>
        <v>291.68886836161084</v>
      </c>
      <c r="L174" s="5">
        <f>SUMIFS('Dispatchable Built'!G:G,'Dispatchable Built'!$A:$A,Summary_CDP,'Dispatchable Built'!$B:$B,IF($B$162="NEM","*",$B$162),'Dispatchable Built'!$C:$C,$H174)</f>
        <v>527.38647656134572</v>
      </c>
      <c r="M174" s="5">
        <f>SUMIFS('Dispatchable Built'!H:H,'Dispatchable Built'!$A:$A,Summary_CDP,'Dispatchable Built'!$B:$B,IF($B$162="NEM","*",$B$162),'Dispatchable Built'!$C:$C,$H174)</f>
        <v>830.14852963800865</v>
      </c>
      <c r="N174" s="5">
        <f>SUMIFS('Dispatchable Built'!I:I,'Dispatchable Built'!$A:$A,Summary_CDP,'Dispatchable Built'!$B:$B,IF($B$162="NEM","*",$B$162),'Dispatchable Built'!$C:$C,$H174)</f>
        <v>1037.6071990738501</v>
      </c>
      <c r="O174" s="5">
        <f>SUMIFS('Dispatchable Built'!J:J,'Dispatchable Built'!$A:$A,Summary_CDP,'Dispatchable Built'!$B:$B,IF($B$162="NEM","*",$B$162),'Dispatchable Built'!$C:$C,$H174)</f>
        <v>1269.1464163361879</v>
      </c>
      <c r="P174" s="5">
        <f>SUMIFS('Dispatchable Built'!K:K,'Dispatchable Built'!$A:$A,Summary_CDP,'Dispatchable Built'!$B:$B,IF($B$162="NEM","*",$B$162),'Dispatchable Built'!$C:$C,$H174)</f>
        <v>1439.8942738318392</v>
      </c>
      <c r="Q174" s="5">
        <f>SUMIFS('Dispatchable Built'!L:L,'Dispatchable Built'!$A:$A,Summary_CDP,'Dispatchable Built'!$B:$B,IF($B$162="NEM","*",$B$162),'Dispatchable Built'!$C:$C,$H174)</f>
        <v>1555.8951302085643</v>
      </c>
      <c r="R174" s="5">
        <f>SUMIFS('Dispatchable Built'!M:M,'Dispatchable Built'!$A:$A,Summary_CDP,'Dispatchable Built'!$B:$B,IF($B$162="NEM","*",$B$162),'Dispatchable Built'!$C:$C,$H174)</f>
        <v>1686.9655778255128</v>
      </c>
      <c r="S174" s="5">
        <f>SUMIFS('Dispatchable Built'!N:N,'Dispatchable Built'!$A:$A,Summary_CDP,'Dispatchable Built'!$B:$B,IF($B$162="NEM","*",$B$162),'Dispatchable Built'!$C:$C,$H174)</f>
        <v>1809.5483847819266</v>
      </c>
      <c r="T174" s="5">
        <f>SUMIFS('Dispatchable Built'!O:O,'Dispatchable Built'!$A:$A,Summary_CDP,'Dispatchable Built'!$B:$B,IF($B$162="NEM","*",$B$162),'Dispatchable Built'!$C:$C,$H174)</f>
        <v>1938.6383299942163</v>
      </c>
      <c r="U174" s="5">
        <f>SUMIFS('Dispatchable Built'!P:P,'Dispatchable Built'!$A:$A,Summary_CDP,'Dispatchable Built'!$B:$B,IF($B$162="NEM","*",$B$162),'Dispatchable Built'!$C:$C,$H174)</f>
        <v>2075.2418475780378</v>
      </c>
      <c r="V174" s="5">
        <f>SUMIFS('Dispatchable Built'!Q:Q,'Dispatchable Built'!$A:$A,Summary_CDP,'Dispatchable Built'!$B:$B,IF($B$162="NEM","*",$B$162),'Dispatchable Built'!$C:$C,$H174)</f>
        <v>2212.6949600972875</v>
      </c>
      <c r="W174" s="5">
        <f>SUMIFS('Dispatchable Built'!R:R,'Dispatchable Built'!$A:$A,Summary_CDP,'Dispatchable Built'!$B:$B,IF($B$162="NEM","*",$B$162),'Dispatchable Built'!$C:$C,$H174)</f>
        <v>2330.9877855988298</v>
      </c>
      <c r="X174" s="5">
        <f>SUMIFS('Dispatchable Built'!S:S,'Dispatchable Built'!$A:$A,Summary_CDP,'Dispatchable Built'!$B:$B,IF($B$162="NEM","*",$B$162),'Dispatchable Built'!$C:$C,$H174)</f>
        <v>2488.5698566303104</v>
      </c>
      <c r="Y174" s="5">
        <f>SUMIFS('Dispatchable Built'!T:T,'Dispatchable Built'!$A:$A,Summary_CDP,'Dispatchable Built'!$B:$B,IF($B$162="NEM","*",$B$162),'Dispatchable Built'!$C:$C,$H174)</f>
        <v>2629.3643234675897</v>
      </c>
      <c r="Z174" s="5">
        <f>SUMIFS('Dispatchable Built'!U:U,'Dispatchable Built'!$A:$A,Summary_CDP,'Dispatchable Built'!$B:$B,IF($B$162="NEM","*",$B$162),'Dispatchable Built'!$C:$C,$H174)</f>
        <v>2787.5618109587649</v>
      </c>
      <c r="AA174" s="5">
        <f>SUMIFS('Dispatchable Built'!V:V,'Dispatchable Built'!$A:$A,Summary_CDP,'Dispatchable Built'!$B:$B,IF($B$162="NEM","*",$B$162),'Dispatchable Built'!$C:$C,$H174)</f>
        <v>2926.815379840712</v>
      </c>
      <c r="AB174" s="5">
        <f>SUMIFS('Dispatchable Built'!W:W,'Dispatchable Built'!$A:$A,Summary_CDP,'Dispatchable Built'!$B:$B,IF($B$162="NEM","*",$B$162),'Dispatchable Built'!$C:$C,$H174)</f>
        <v>3052.3391511322293</v>
      </c>
      <c r="AC174" s="5">
        <f>SUMIFS('Dispatchable Built'!X:X,'Dispatchable Built'!$A:$A,Summary_CDP,'Dispatchable Built'!$B:$B,IF($B$162="NEM","*",$B$162),'Dispatchable Built'!$C:$C,$H174)</f>
        <v>3184.0662758942913</v>
      </c>
      <c r="AD174" s="5">
        <f>SUMIFS('Dispatchable Built'!Y:Y,'Dispatchable Built'!$A:$A,Summary_CDP,'Dispatchable Built'!$B:$B,IF($B$162="NEM","*",$B$162),'Dispatchable Built'!$C:$C,$H174)</f>
        <v>3341.791541169031</v>
      </c>
      <c r="AE174" s="5">
        <f>SUMIFS('Dispatchable Built'!Z:Z,'Dispatchable Built'!$A:$A,Summary_CDP,'Dispatchable Built'!$B:$B,IF($B$162="NEM","*",$B$162),'Dispatchable Built'!$C:$C,$H174)</f>
        <v>3466.9789524096591</v>
      </c>
      <c r="AF174" s="5">
        <f>SUMIFS('Dispatchable Built'!AA:AA,'Dispatchable Built'!$A:$A,Summary_CDP,'Dispatchable Built'!$B:$B,IF($B$162="NEM","*",$B$162),'Dispatchable Built'!$C:$C,$H174)</f>
        <v>3605.7940355747755</v>
      </c>
      <c r="AG174" s="5">
        <f>SUMIFS('Dispatchable Built'!AB:AB,'Dispatchable Built'!$A:$A,Summary_CDP,'Dispatchable Built'!$B:$B,IF($B$162="NEM","*",$B$162),'Dispatchable Built'!$C:$C,$H174)</f>
        <v>3767.6128254560481</v>
      </c>
      <c r="AH174" s="5">
        <f>SUMIFS('Dispatchable Built'!AC:AC,'Dispatchable Built'!$A:$A,Summary_CDP,'Dispatchable Built'!$B:$B,IF($B$162="NEM","*",$B$162),'Dispatchable Built'!$C:$C,$H174)</f>
        <v>3931.6923536138788</v>
      </c>
      <c r="AI174" s="5">
        <f>SUMIFS('Dispatchable Built'!AD:AD,'Dispatchable Built'!$A:$A,Summary_CDP,'Dispatchable Built'!$B:$B,IF($B$162="NEM","*",$B$162),'Dispatchable Built'!$C:$C,$H174)</f>
        <v>4051.5884071799223</v>
      </c>
      <c r="AJ174" s="5">
        <f>SUMIFS('Dispatchable Built'!AE:AE,'Dispatchable Built'!$A:$A,Summary_CDP,'Dispatchable Built'!$B:$B,IF($B$162="NEM","*",$B$162),'Dispatchable Built'!$C:$C,$H174)</f>
        <v>4213.7488703495428</v>
      </c>
    </row>
    <row r="175" spans="1:36" ht="15" customHeight="1">
      <c r="H175" s="9" t="s">
        <v>138</v>
      </c>
      <c r="I175" s="5">
        <f>SUMIFS('Dispatchable Built'!D:D,'Dispatchable Built'!$A:$A,Summary_CDP,'Dispatchable Built'!$B:$B,IF($B$162="NEM","*",$B$162),'Dispatchable Built'!$C:$C,$H175)</f>
        <v>311.65799999999996</v>
      </c>
      <c r="J175" s="5">
        <f>SUMIFS('Dispatchable Built'!E:E,'Dispatchable Built'!$A:$A,Summary_CDP,'Dispatchable Built'!$B:$B,IF($B$162="NEM","*",$B$162),'Dispatchable Built'!$C:$C,$H175)</f>
        <v>676.65799999000001</v>
      </c>
      <c r="K175" s="5">
        <f>SUMIFS('Dispatchable Built'!F:F,'Dispatchable Built'!$A:$A,Summary_CDP,'Dispatchable Built'!$B:$B,IF($B$162="NEM","*",$B$162),'Dispatchable Built'!$C:$C,$H175)</f>
        <v>1164.14299998</v>
      </c>
      <c r="L175" s="5">
        <f>SUMIFS('Dispatchable Built'!G:G,'Dispatchable Built'!$A:$A,Summary_CDP,'Dispatchable Built'!$B:$B,IF($B$162="NEM","*",$B$162),'Dispatchable Built'!$C:$C,$H175)</f>
        <v>1768.0040000000001</v>
      </c>
      <c r="M175" s="5">
        <f>SUMIFS('Dispatchable Built'!H:H,'Dispatchable Built'!$A:$A,Summary_CDP,'Dispatchable Built'!$B:$B,IF($B$162="NEM","*",$B$162),'Dispatchable Built'!$C:$C,$H175)</f>
        <v>2503.6319999899997</v>
      </c>
      <c r="N175" s="5">
        <f>SUMIFS('Dispatchable Built'!I:I,'Dispatchable Built'!$A:$A,Summary_CDP,'Dispatchable Built'!$B:$B,IF($B$162="NEM","*",$B$162),'Dispatchable Built'!$C:$C,$H175)</f>
        <v>3357.2699999900001</v>
      </c>
      <c r="O175" s="5">
        <f>SUMIFS('Dispatchable Built'!J:J,'Dispatchable Built'!$A:$A,Summary_CDP,'Dispatchable Built'!$B:$B,IF($B$162="NEM","*",$B$162),'Dispatchable Built'!$C:$C,$H175)</f>
        <v>4641.4249999999993</v>
      </c>
      <c r="P175" s="5">
        <f>SUMIFS('Dispatchable Built'!K:K,'Dispatchable Built'!$A:$A,Summary_CDP,'Dispatchable Built'!$B:$B,IF($B$162="NEM","*",$B$162),'Dispatchable Built'!$C:$C,$H175)</f>
        <v>5774.9514632099999</v>
      </c>
      <c r="Q175" s="5">
        <f>SUMIFS('Dispatchable Built'!L:L,'Dispatchable Built'!$A:$A,Summary_CDP,'Dispatchable Built'!$B:$B,IF($B$162="NEM","*",$B$162),'Dispatchable Built'!$C:$C,$H175)</f>
        <v>6969.6953458799999</v>
      </c>
      <c r="R175" s="5">
        <f>SUMIFS('Dispatchable Built'!M:M,'Dispatchable Built'!$A:$A,Summary_CDP,'Dispatchable Built'!$B:$B,IF($B$162="NEM","*",$B$162),'Dispatchable Built'!$C:$C,$H175)</f>
        <v>8343.8339614900015</v>
      </c>
      <c r="S175" s="5">
        <f>SUMIFS('Dispatchable Built'!N:N,'Dispatchable Built'!$A:$A,Summary_CDP,'Dispatchable Built'!$B:$B,IF($B$162="NEM","*",$B$162),'Dispatchable Built'!$C:$C,$H175)</f>
        <v>10036.293463779997</v>
      </c>
      <c r="T175" s="5">
        <f>SUMIFS('Dispatchable Built'!O:O,'Dispatchable Built'!$A:$A,Summary_CDP,'Dispatchable Built'!$B:$B,IF($B$162="NEM","*",$B$162),'Dispatchable Built'!$C:$C,$H175)</f>
        <v>11880.745913670004</v>
      </c>
      <c r="U175" s="5">
        <f>SUMIFS('Dispatchable Built'!P:P,'Dispatchable Built'!$A:$A,Summary_CDP,'Dispatchable Built'!$B:$B,IF($B$162="NEM","*",$B$162),'Dispatchable Built'!$C:$C,$H175)</f>
        <v>13820.272352530001</v>
      </c>
      <c r="V175" s="5">
        <f>SUMIFS('Dispatchable Built'!Q:Q,'Dispatchable Built'!$A:$A,Summary_CDP,'Dispatchable Built'!$B:$B,IF($B$162="NEM","*",$B$162),'Dispatchable Built'!$C:$C,$H175)</f>
        <v>15839.785967129999</v>
      </c>
      <c r="W175" s="5">
        <f>SUMIFS('Dispatchable Built'!R:R,'Dispatchable Built'!$A:$A,Summary_CDP,'Dispatchable Built'!$B:$B,IF($B$162="NEM","*",$B$162),'Dispatchable Built'!$C:$C,$H175)</f>
        <v>17878.90169789</v>
      </c>
      <c r="X175" s="5">
        <f>SUMIFS('Dispatchable Built'!S:S,'Dispatchable Built'!$A:$A,Summary_CDP,'Dispatchable Built'!$B:$B,IF($B$162="NEM","*",$B$162),'Dispatchable Built'!$C:$C,$H175)</f>
        <v>19928.22879673</v>
      </c>
      <c r="Y175" s="5">
        <f>SUMIFS('Dispatchable Built'!T:T,'Dispatchable Built'!$A:$A,Summary_CDP,'Dispatchable Built'!$B:$B,IF($B$162="NEM","*",$B$162),'Dispatchable Built'!$C:$C,$H175)</f>
        <v>21616.827525780001</v>
      </c>
      <c r="Z175" s="5">
        <f>SUMIFS('Dispatchable Built'!U:U,'Dispatchable Built'!$A:$A,Summary_CDP,'Dispatchable Built'!$B:$B,IF($B$162="NEM","*",$B$162),'Dispatchable Built'!$C:$C,$H175)</f>
        <v>23263.376479189996</v>
      </c>
      <c r="AA175" s="5">
        <f>SUMIFS('Dispatchable Built'!V:V,'Dispatchable Built'!$A:$A,Summary_CDP,'Dispatchable Built'!$B:$B,IF($B$162="NEM","*",$B$162),'Dispatchable Built'!$C:$C,$H175)</f>
        <v>24834.507374540004</v>
      </c>
      <c r="AB175" s="5">
        <f>SUMIFS('Dispatchable Built'!W:W,'Dispatchable Built'!$A:$A,Summary_CDP,'Dispatchable Built'!$B:$B,IF($B$162="NEM","*",$B$162),'Dispatchable Built'!$C:$C,$H175)</f>
        <v>26392.880895819995</v>
      </c>
      <c r="AC175" s="5">
        <f>SUMIFS('Dispatchable Built'!X:X,'Dispatchable Built'!$A:$A,Summary_CDP,'Dispatchable Built'!$B:$B,IF($B$162="NEM","*",$B$162),'Dispatchable Built'!$C:$C,$H175)</f>
        <v>28062.620736629993</v>
      </c>
      <c r="AD175" s="5">
        <f>SUMIFS('Dispatchable Built'!Y:Y,'Dispatchable Built'!$A:$A,Summary_CDP,'Dispatchable Built'!$B:$B,IF($B$162="NEM","*",$B$162),'Dispatchable Built'!$C:$C,$H175)</f>
        <v>29751.483703209989</v>
      </c>
      <c r="AE175" s="5">
        <f>SUMIFS('Dispatchable Built'!Z:Z,'Dispatchable Built'!$A:$A,Summary_CDP,'Dispatchable Built'!$B:$B,IF($B$162="NEM","*",$B$162),'Dispatchable Built'!$C:$C,$H175)</f>
        <v>31203.248408359992</v>
      </c>
      <c r="AF175" s="5">
        <f>SUMIFS('Dispatchable Built'!AA:AA,'Dispatchable Built'!$A:$A,Summary_CDP,'Dispatchable Built'!$B:$B,IF($B$162="NEM","*",$B$162),'Dispatchable Built'!$C:$C,$H175)</f>
        <v>32679.025992789986</v>
      </c>
      <c r="AG175" s="5">
        <f>SUMIFS('Dispatchable Built'!AB:AB,'Dispatchable Built'!$A:$A,Summary_CDP,'Dispatchable Built'!$B:$B,IF($B$162="NEM","*",$B$162),'Dispatchable Built'!$C:$C,$H175)</f>
        <v>34179.071342509989</v>
      </c>
      <c r="AH175" s="5">
        <f>SUMIFS('Dispatchable Built'!AC:AC,'Dispatchable Built'!$A:$A,Summary_CDP,'Dispatchable Built'!$B:$B,IF($B$162="NEM","*",$B$162),'Dispatchable Built'!$C:$C,$H175)</f>
        <v>35708.442480429985</v>
      </c>
      <c r="AI175" s="5">
        <f>SUMIFS('Dispatchable Built'!AD:AD,'Dispatchable Built'!$A:$A,Summary_CDP,'Dispatchable Built'!$B:$B,IF($B$162="NEM","*",$B$162),'Dispatchable Built'!$C:$C,$H175)</f>
        <v>37258.503280789999</v>
      </c>
      <c r="AJ175" s="5">
        <f>SUMIFS('Dispatchable Built'!AE:AE,'Dispatchable Built'!$A:$A,Summary_CDP,'Dispatchable Built'!$B:$B,IF($B$162="NEM","*",$B$162),'Dispatchable Built'!$C:$C,$H175)</f>
        <v>37366.24122381999</v>
      </c>
    </row>
    <row r="178" spans="1:36" ht="15" customHeight="1">
      <c r="H178" s="44" t="s">
        <v>158</v>
      </c>
    </row>
    <row r="179" spans="1:36" ht="15" customHeight="1">
      <c r="H179" s="9" t="s">
        <v>130</v>
      </c>
      <c r="I179" s="5">
        <f>SUMIFS('Dispatchable Retired'!D:D,'Dispatchable Retired'!$A:$A,Summary_CDP,'Dispatchable Retired'!$B:$B,IF($B$162="NEM","*",$B$162),'Dispatchable Retired'!$C:$C,$H179)</f>
        <v>0</v>
      </c>
      <c r="J179" s="5">
        <f>SUMIFS('Dispatchable Retired'!E:E,'Dispatchable Retired'!$A:$A,Summary_CDP,'Dispatchable Retired'!$B:$B,IF($B$162="NEM","*",$B$162),'Dispatchable Retired'!$C:$C,$H179)</f>
        <v>0</v>
      </c>
      <c r="K179" s="5">
        <f>SUMIFS('Dispatchable Retired'!F:F,'Dispatchable Retired'!$A:$A,Summary_CDP,'Dispatchable Retired'!$B:$B,IF($B$162="NEM","*",$B$162),'Dispatchable Retired'!$C:$C,$H179)</f>
        <v>-6174</v>
      </c>
      <c r="L179" s="5">
        <f>SUMIFS('Dispatchable Retired'!G:G,'Dispatchable Retired'!$A:$A,Summary_CDP,'Dispatchable Retired'!$B:$B,IF($B$162="NEM","*",$B$162),'Dispatchable Retired'!$C:$C,$H179)</f>
        <v>-8909</v>
      </c>
      <c r="M179" s="5">
        <f>SUMIFS('Dispatchable Retired'!H:H,'Dispatchable Retired'!$A:$A,Summary_CDP,'Dispatchable Retired'!$B:$B,IF($B$162="NEM","*",$B$162),'Dispatchable Retired'!$C:$C,$H179)</f>
        <v>-12254</v>
      </c>
      <c r="N179" s="5">
        <f>SUMIFS('Dispatchable Retired'!I:I,'Dispatchable Retired'!$A:$A,Summary_CDP,'Dispatchable Retired'!$B:$B,IF($B$162="NEM","*",$B$162),'Dispatchable Retired'!$C:$C,$H179)</f>
        <v>-13374</v>
      </c>
      <c r="O179" s="5">
        <f>SUMIFS('Dispatchable Retired'!J:J,'Dispatchable Retired'!$A:$A,Summary_CDP,'Dispatchable Retired'!$B:$B,IF($B$162="NEM","*",$B$162),'Dispatchable Retired'!$C:$C,$H179)</f>
        <v>-14214</v>
      </c>
      <c r="P179" s="5">
        <f>SUMIFS('Dispatchable Retired'!K:K,'Dispatchable Retired'!$A:$A,Summary_CDP,'Dispatchable Retired'!$B:$B,IF($B$162="NEM","*",$B$162),'Dispatchable Retired'!$C:$C,$H179)</f>
        <v>-16456</v>
      </c>
      <c r="Q179" s="5">
        <f>SUMIFS('Dispatchable Retired'!L:L,'Dispatchable Retired'!$A:$A,Summary_CDP,'Dispatchable Retired'!$B:$B,IF($B$162="NEM","*",$B$162),'Dispatchable Retired'!$C:$C,$H179)</f>
        <v>-16456</v>
      </c>
      <c r="R179" s="5">
        <f>SUMIFS('Dispatchable Retired'!M:M,'Dispatchable Retired'!$A:$A,Summary_CDP,'Dispatchable Retired'!$B:$B,IF($B$162="NEM","*",$B$162),'Dispatchable Retired'!$C:$C,$H179)</f>
        <v>-16456</v>
      </c>
      <c r="S179" s="5">
        <f>SUMIFS('Dispatchable Retired'!N:N,'Dispatchable Retired'!$A:$A,Summary_CDP,'Dispatchable Retired'!$B:$B,IF($B$162="NEM","*",$B$162),'Dispatchable Retired'!$C:$C,$H179)</f>
        <v>-16456</v>
      </c>
      <c r="T179" s="5">
        <f>SUMIFS('Dispatchable Retired'!O:O,'Dispatchable Retired'!$A:$A,Summary_CDP,'Dispatchable Retired'!$B:$B,IF($B$162="NEM","*",$B$162),'Dispatchable Retired'!$C:$C,$H179)</f>
        <v>-16456</v>
      </c>
      <c r="U179" s="5">
        <f>SUMIFS('Dispatchable Retired'!P:P,'Dispatchable Retired'!$A:$A,Summary_CDP,'Dispatchable Retired'!$B:$B,IF($B$162="NEM","*",$B$162),'Dispatchable Retired'!$C:$C,$H179)</f>
        <v>-16456</v>
      </c>
      <c r="V179" s="5">
        <f>SUMIFS('Dispatchable Retired'!Q:Q,'Dispatchable Retired'!$A:$A,Summary_CDP,'Dispatchable Retired'!$B:$B,IF($B$162="NEM","*",$B$162),'Dispatchable Retired'!$C:$C,$H179)</f>
        <v>-16456</v>
      </c>
      <c r="W179" s="5">
        <f>SUMIFS('Dispatchable Retired'!R:R,'Dispatchable Retired'!$A:$A,Summary_CDP,'Dispatchable Retired'!$B:$B,IF($B$162="NEM","*",$B$162),'Dispatchable Retired'!$C:$C,$H179)</f>
        <v>-16456</v>
      </c>
      <c r="X179" s="5">
        <f>SUMIFS('Dispatchable Retired'!S:S,'Dispatchable Retired'!$A:$A,Summary_CDP,'Dispatchable Retired'!$B:$B,IF($B$162="NEM","*",$B$162),'Dispatchable Retired'!$C:$C,$H179)</f>
        <v>-16456</v>
      </c>
      <c r="Y179" s="5">
        <f>SUMIFS('Dispatchable Retired'!T:T,'Dispatchable Retired'!$A:$A,Summary_CDP,'Dispatchable Retired'!$B:$B,IF($B$162="NEM","*",$B$162),'Dispatchable Retired'!$C:$C,$H179)</f>
        <v>-16456</v>
      </c>
      <c r="Z179" s="5">
        <f>SUMIFS('Dispatchable Retired'!U:U,'Dispatchable Retired'!$A:$A,Summary_CDP,'Dispatchable Retired'!$B:$B,IF($B$162="NEM","*",$B$162),'Dispatchable Retired'!$C:$C,$H179)</f>
        <v>-16456</v>
      </c>
      <c r="AA179" s="5">
        <f>SUMIFS('Dispatchable Retired'!V:V,'Dispatchable Retired'!$A:$A,Summary_CDP,'Dispatchable Retired'!$B:$B,IF($B$162="NEM","*",$B$162),'Dispatchable Retired'!$C:$C,$H179)</f>
        <v>-16456</v>
      </c>
      <c r="AB179" s="5">
        <f>SUMIFS('Dispatchable Retired'!W:W,'Dispatchable Retired'!$A:$A,Summary_CDP,'Dispatchable Retired'!$B:$B,IF($B$162="NEM","*",$B$162),'Dispatchable Retired'!$C:$C,$H179)</f>
        <v>-16456</v>
      </c>
      <c r="AC179" s="5">
        <f>SUMIFS('Dispatchable Retired'!X:X,'Dispatchable Retired'!$A:$A,Summary_CDP,'Dispatchable Retired'!$B:$B,IF($B$162="NEM","*",$B$162),'Dispatchable Retired'!$C:$C,$H179)</f>
        <v>-16456</v>
      </c>
      <c r="AD179" s="5">
        <f>SUMIFS('Dispatchable Retired'!Y:Y,'Dispatchable Retired'!$A:$A,Summary_CDP,'Dispatchable Retired'!$B:$B,IF($B$162="NEM","*",$B$162),'Dispatchable Retired'!$C:$C,$H179)</f>
        <v>-16456</v>
      </c>
      <c r="AE179" s="5">
        <f>SUMIFS('Dispatchable Retired'!Z:Z,'Dispatchable Retired'!$A:$A,Summary_CDP,'Dispatchable Retired'!$B:$B,IF($B$162="NEM","*",$B$162),'Dispatchable Retired'!$C:$C,$H179)</f>
        <v>-16456</v>
      </c>
      <c r="AF179" s="5">
        <f>SUMIFS('Dispatchable Retired'!AA:AA,'Dispatchable Retired'!$A:$A,Summary_CDP,'Dispatchable Retired'!$B:$B,IF($B$162="NEM","*",$B$162),'Dispatchable Retired'!$C:$C,$H179)</f>
        <v>-16456</v>
      </c>
      <c r="AG179" s="5">
        <f>SUMIFS('Dispatchable Retired'!AB:AB,'Dispatchable Retired'!$A:$A,Summary_CDP,'Dispatchable Retired'!$B:$B,IF($B$162="NEM","*",$B$162),'Dispatchable Retired'!$C:$C,$H179)</f>
        <v>-16456</v>
      </c>
      <c r="AH179" s="5">
        <f>SUMIFS('Dispatchable Retired'!AC:AC,'Dispatchable Retired'!$A:$A,Summary_CDP,'Dispatchable Retired'!$B:$B,IF($B$162="NEM","*",$B$162),'Dispatchable Retired'!$C:$C,$H179)</f>
        <v>-16456</v>
      </c>
      <c r="AI179" s="5">
        <f>SUMIFS('Dispatchable Retired'!AD:AD,'Dispatchable Retired'!$A:$A,Summary_CDP,'Dispatchable Retired'!$B:$B,IF($B$162="NEM","*",$B$162),'Dispatchable Retired'!$C:$C,$H179)</f>
        <v>-16456</v>
      </c>
      <c r="AJ179" s="5">
        <f>SUMIFS('Dispatchable Retired'!AE:AE,'Dispatchable Retired'!$A:$A,Summary_CDP,'Dispatchable Retired'!$B:$B,IF($B$162="NEM","*",$B$162),'Dispatchable Retired'!$C:$C,$H179)</f>
        <v>-16456</v>
      </c>
    </row>
    <row r="180" spans="1:36" ht="15" customHeight="1">
      <c r="H180" s="9" t="s">
        <v>131</v>
      </c>
      <c r="I180" s="5">
        <f>SUMIFS('Dispatchable Retired'!D:D,'Dispatchable Retired'!$A:$A,Summary_CDP,'Dispatchable Retired'!$B:$B,IF($B$162="NEM","*",$B$162),'Dispatchable Retired'!$C:$C,$H180)</f>
        <v>0</v>
      </c>
      <c r="J180" s="5">
        <f>SUMIFS('Dispatchable Retired'!E:E,'Dispatchable Retired'!$A:$A,Summary_CDP,'Dispatchable Retired'!$B:$B,IF($B$162="NEM","*",$B$162),'Dispatchable Retired'!$C:$C,$H180)</f>
        <v>0</v>
      </c>
      <c r="K180" s="5">
        <f>SUMIFS('Dispatchable Retired'!F:F,'Dispatchable Retired'!$A:$A,Summary_CDP,'Dispatchable Retired'!$B:$B,IF($B$162="NEM","*",$B$162),'Dispatchable Retired'!$C:$C,$H180)</f>
        <v>-1450</v>
      </c>
      <c r="L180" s="5">
        <f>SUMIFS('Dispatchable Retired'!G:G,'Dispatchable Retired'!$A:$A,Summary_CDP,'Dispatchable Retired'!$B:$B,IF($B$162="NEM","*",$B$162),'Dispatchable Retired'!$C:$C,$H180)</f>
        <v>-2010</v>
      </c>
      <c r="M180" s="5">
        <f>SUMIFS('Dispatchable Retired'!H:H,'Dispatchable Retired'!$A:$A,Summary_CDP,'Dispatchable Retired'!$B:$B,IF($B$162="NEM","*",$B$162),'Dispatchable Retired'!$C:$C,$H180)</f>
        <v>-3115</v>
      </c>
      <c r="N180" s="5">
        <f>SUMIFS('Dispatchable Retired'!I:I,'Dispatchable Retired'!$A:$A,Summary_CDP,'Dispatchable Retired'!$B:$B,IF($B$162="NEM","*",$B$162),'Dispatchable Retired'!$C:$C,$H180)</f>
        <v>-3675</v>
      </c>
      <c r="O180" s="5">
        <f>SUMIFS('Dispatchable Retired'!J:J,'Dispatchable Retired'!$A:$A,Summary_CDP,'Dispatchable Retired'!$B:$B,IF($B$162="NEM","*",$B$162),'Dispatchable Retired'!$C:$C,$H180)</f>
        <v>-3675</v>
      </c>
      <c r="P180" s="5">
        <f>SUMIFS('Dispatchable Retired'!K:K,'Dispatchable Retired'!$A:$A,Summary_CDP,'Dispatchable Retired'!$B:$B,IF($B$162="NEM","*",$B$162),'Dispatchable Retired'!$C:$C,$H180)</f>
        <v>-4835</v>
      </c>
      <c r="Q180" s="5">
        <f>SUMIFS('Dispatchable Retired'!L:L,'Dispatchable Retired'!$A:$A,Summary_CDP,'Dispatchable Retired'!$B:$B,IF($B$162="NEM","*",$B$162),'Dispatchable Retired'!$C:$C,$H180)</f>
        <v>-4835</v>
      </c>
      <c r="R180" s="5">
        <f>SUMIFS('Dispatchable Retired'!M:M,'Dispatchable Retired'!$A:$A,Summary_CDP,'Dispatchable Retired'!$B:$B,IF($B$162="NEM","*",$B$162),'Dispatchable Retired'!$C:$C,$H180)</f>
        <v>-4835</v>
      </c>
      <c r="S180" s="5">
        <f>SUMIFS('Dispatchable Retired'!N:N,'Dispatchable Retired'!$A:$A,Summary_CDP,'Dispatchable Retired'!$B:$B,IF($B$162="NEM","*",$B$162),'Dispatchable Retired'!$C:$C,$H180)</f>
        <v>-4835</v>
      </c>
      <c r="T180" s="5">
        <f>SUMIFS('Dispatchable Retired'!O:O,'Dispatchable Retired'!$A:$A,Summary_CDP,'Dispatchable Retired'!$B:$B,IF($B$162="NEM","*",$B$162),'Dispatchable Retired'!$C:$C,$H180)</f>
        <v>-4835</v>
      </c>
      <c r="U180" s="5">
        <f>SUMIFS('Dispatchable Retired'!P:P,'Dispatchable Retired'!$A:$A,Summary_CDP,'Dispatchable Retired'!$B:$B,IF($B$162="NEM","*",$B$162),'Dispatchable Retired'!$C:$C,$H180)</f>
        <v>-4835</v>
      </c>
      <c r="V180" s="5">
        <f>SUMIFS('Dispatchable Retired'!Q:Q,'Dispatchable Retired'!$A:$A,Summary_CDP,'Dispatchable Retired'!$B:$B,IF($B$162="NEM","*",$B$162),'Dispatchable Retired'!$C:$C,$H180)</f>
        <v>-4835</v>
      </c>
      <c r="W180" s="5">
        <f>SUMIFS('Dispatchable Retired'!R:R,'Dispatchable Retired'!$A:$A,Summary_CDP,'Dispatchable Retired'!$B:$B,IF($B$162="NEM","*",$B$162),'Dispatchable Retired'!$C:$C,$H180)</f>
        <v>-4835</v>
      </c>
      <c r="X180" s="5">
        <f>SUMIFS('Dispatchable Retired'!S:S,'Dispatchable Retired'!$A:$A,Summary_CDP,'Dispatchable Retired'!$B:$B,IF($B$162="NEM","*",$B$162),'Dispatchable Retired'!$C:$C,$H180)</f>
        <v>-4835</v>
      </c>
      <c r="Y180" s="5">
        <f>SUMIFS('Dispatchable Retired'!T:T,'Dispatchable Retired'!$A:$A,Summary_CDP,'Dispatchable Retired'!$B:$B,IF($B$162="NEM","*",$B$162),'Dispatchable Retired'!$C:$C,$H180)</f>
        <v>-4835</v>
      </c>
      <c r="Z180" s="5">
        <f>SUMIFS('Dispatchable Retired'!U:U,'Dispatchable Retired'!$A:$A,Summary_CDP,'Dispatchable Retired'!$B:$B,IF($B$162="NEM","*",$B$162),'Dispatchable Retired'!$C:$C,$H180)</f>
        <v>-4835</v>
      </c>
      <c r="AA180" s="5">
        <f>SUMIFS('Dispatchable Retired'!V:V,'Dispatchable Retired'!$A:$A,Summary_CDP,'Dispatchable Retired'!$B:$B,IF($B$162="NEM","*",$B$162),'Dispatchable Retired'!$C:$C,$H180)</f>
        <v>-4835</v>
      </c>
      <c r="AB180" s="5">
        <f>SUMIFS('Dispatchable Retired'!W:W,'Dispatchable Retired'!$A:$A,Summary_CDP,'Dispatchable Retired'!$B:$B,IF($B$162="NEM","*",$B$162),'Dispatchable Retired'!$C:$C,$H180)</f>
        <v>-4835</v>
      </c>
      <c r="AC180" s="5">
        <f>SUMIFS('Dispatchable Retired'!X:X,'Dispatchable Retired'!$A:$A,Summary_CDP,'Dispatchable Retired'!$B:$B,IF($B$162="NEM","*",$B$162),'Dispatchable Retired'!$C:$C,$H180)</f>
        <v>-4835</v>
      </c>
      <c r="AD180" s="5">
        <f>SUMIFS('Dispatchable Retired'!Y:Y,'Dispatchable Retired'!$A:$A,Summary_CDP,'Dispatchable Retired'!$B:$B,IF($B$162="NEM","*",$B$162),'Dispatchable Retired'!$C:$C,$H180)</f>
        <v>-4835</v>
      </c>
      <c r="AE180" s="5">
        <f>SUMIFS('Dispatchable Retired'!Z:Z,'Dispatchable Retired'!$A:$A,Summary_CDP,'Dispatchable Retired'!$B:$B,IF($B$162="NEM","*",$B$162),'Dispatchable Retired'!$C:$C,$H180)</f>
        <v>-4835</v>
      </c>
      <c r="AF180" s="5">
        <f>SUMIFS('Dispatchable Retired'!AA:AA,'Dispatchable Retired'!$A:$A,Summary_CDP,'Dispatchable Retired'!$B:$B,IF($B$162="NEM","*",$B$162),'Dispatchable Retired'!$C:$C,$H180)</f>
        <v>-4835</v>
      </c>
      <c r="AG180" s="5">
        <f>SUMIFS('Dispatchable Retired'!AB:AB,'Dispatchable Retired'!$A:$A,Summary_CDP,'Dispatchable Retired'!$B:$B,IF($B$162="NEM","*",$B$162),'Dispatchable Retired'!$C:$C,$H180)</f>
        <v>-4835</v>
      </c>
      <c r="AH180" s="5">
        <f>SUMIFS('Dispatchable Retired'!AC:AC,'Dispatchable Retired'!$A:$A,Summary_CDP,'Dispatchable Retired'!$B:$B,IF($B$162="NEM","*",$B$162),'Dispatchable Retired'!$C:$C,$H180)</f>
        <v>-4835</v>
      </c>
      <c r="AI180" s="5">
        <f>SUMIFS('Dispatchable Retired'!AD:AD,'Dispatchable Retired'!$A:$A,Summary_CDP,'Dispatchable Retired'!$B:$B,IF($B$162="NEM","*",$B$162),'Dispatchable Retired'!$C:$C,$H180)</f>
        <v>-4835</v>
      </c>
      <c r="AJ180" s="5">
        <f>SUMIFS('Dispatchable Retired'!AE:AE,'Dispatchable Retired'!$A:$A,Summary_CDP,'Dispatchable Retired'!$B:$B,IF($B$162="NEM","*",$B$162),'Dispatchable Retired'!$C:$C,$H180)</f>
        <v>-4835</v>
      </c>
    </row>
    <row r="181" spans="1:36" ht="15" customHeight="1">
      <c r="H181" s="9" t="s">
        <v>132</v>
      </c>
      <c r="I181" s="5">
        <f>SUMIFS('Dispatchable Retired'!D:D,'Dispatchable Retired'!$A:$A,Summary_CDP,'Dispatchable Retired'!$B:$B,IF($B$162="NEM","*",$B$162),'Dispatchable Retired'!$C:$C,$H181)</f>
        <v>0</v>
      </c>
      <c r="J181" s="5">
        <f>SUMIFS('Dispatchable Retired'!E:E,'Dispatchable Retired'!$A:$A,Summary_CDP,'Dispatchable Retired'!$B:$B,IF($B$162="NEM","*",$B$162),'Dispatchable Retired'!$C:$C,$H181)</f>
        <v>0</v>
      </c>
      <c r="K181" s="5">
        <f>SUMIFS('Dispatchable Retired'!F:F,'Dispatchable Retired'!$A:$A,Summary_CDP,'Dispatchable Retired'!$B:$B,IF($B$162="NEM","*",$B$162),'Dispatchable Retired'!$C:$C,$H181)</f>
        <v>-1688</v>
      </c>
      <c r="L181" s="5">
        <f>SUMIFS('Dispatchable Retired'!G:G,'Dispatchable Retired'!$A:$A,Summary_CDP,'Dispatchable Retired'!$B:$B,IF($B$162="NEM","*",$B$162),'Dispatchable Retired'!$C:$C,$H181)</f>
        <v>-1688</v>
      </c>
      <c r="M181" s="5">
        <f>SUMIFS('Dispatchable Retired'!H:H,'Dispatchable Retired'!$A:$A,Summary_CDP,'Dispatchable Retired'!$B:$B,IF($B$162="NEM","*",$B$162),'Dispatchable Retired'!$C:$C,$H181)</f>
        <v>-1688</v>
      </c>
      <c r="N181" s="5">
        <f>SUMIFS('Dispatchable Retired'!I:I,'Dispatchable Retired'!$A:$A,Summary_CDP,'Dispatchable Retired'!$B:$B,IF($B$162="NEM","*",$B$162),'Dispatchable Retired'!$C:$C,$H181)</f>
        <v>-1688</v>
      </c>
      <c r="O181" s="5">
        <f>SUMIFS('Dispatchable Retired'!J:J,'Dispatchable Retired'!$A:$A,Summary_CDP,'Dispatchable Retired'!$B:$B,IF($B$162="NEM","*",$B$162),'Dispatchable Retired'!$C:$C,$H181)</f>
        <v>-1688</v>
      </c>
      <c r="P181" s="5">
        <f>SUMIFS('Dispatchable Retired'!K:K,'Dispatchable Retired'!$A:$A,Summary_CDP,'Dispatchable Retired'!$B:$B,IF($B$162="NEM","*",$B$162),'Dispatchable Retired'!$C:$C,$H181)</f>
        <v>-1688</v>
      </c>
      <c r="Q181" s="5">
        <f>SUMIFS('Dispatchable Retired'!L:L,'Dispatchable Retired'!$A:$A,Summary_CDP,'Dispatchable Retired'!$B:$B,IF($B$162="NEM","*",$B$162),'Dispatchable Retired'!$C:$C,$H181)</f>
        <v>-1688</v>
      </c>
      <c r="R181" s="5">
        <f>SUMIFS('Dispatchable Retired'!M:M,'Dispatchable Retired'!$A:$A,Summary_CDP,'Dispatchable Retired'!$B:$B,IF($B$162="NEM","*",$B$162),'Dispatchable Retired'!$C:$C,$H181)</f>
        <v>-1688</v>
      </c>
      <c r="S181" s="5">
        <f>SUMIFS('Dispatchable Retired'!N:N,'Dispatchable Retired'!$A:$A,Summary_CDP,'Dispatchable Retired'!$B:$B,IF($B$162="NEM","*",$B$162),'Dispatchable Retired'!$C:$C,$H181)</f>
        <v>-1688</v>
      </c>
      <c r="T181" s="5">
        <f>SUMIFS('Dispatchable Retired'!O:O,'Dispatchable Retired'!$A:$A,Summary_CDP,'Dispatchable Retired'!$B:$B,IF($B$162="NEM","*",$B$162),'Dispatchable Retired'!$C:$C,$H181)</f>
        <v>-1688</v>
      </c>
      <c r="U181" s="5">
        <f>SUMIFS('Dispatchable Retired'!P:P,'Dispatchable Retired'!$A:$A,Summary_CDP,'Dispatchable Retired'!$B:$B,IF($B$162="NEM","*",$B$162),'Dispatchable Retired'!$C:$C,$H181)</f>
        <v>-1688</v>
      </c>
      <c r="V181" s="5">
        <f>SUMIFS('Dispatchable Retired'!Q:Q,'Dispatchable Retired'!$A:$A,Summary_CDP,'Dispatchable Retired'!$B:$B,IF($B$162="NEM","*",$B$162),'Dispatchable Retired'!$C:$C,$H181)</f>
        <v>-2073</v>
      </c>
      <c r="W181" s="5">
        <f>SUMIFS('Dispatchable Retired'!R:R,'Dispatchable Retired'!$A:$A,Summary_CDP,'Dispatchable Retired'!$B:$B,IF($B$162="NEM","*",$B$162),'Dispatchable Retired'!$C:$C,$H181)</f>
        <v>-2601.9999999900001</v>
      </c>
      <c r="X181" s="5">
        <f>SUMIFS('Dispatchable Retired'!S:S,'Dispatchable Retired'!$A:$A,Summary_CDP,'Dispatchable Retired'!$B:$B,IF($B$162="NEM","*",$B$162),'Dispatchable Retired'!$C:$C,$H181)</f>
        <v>-2601.9999999900001</v>
      </c>
      <c r="Y181" s="5">
        <f>SUMIFS('Dispatchable Retired'!T:T,'Dispatchable Retired'!$A:$A,Summary_CDP,'Dispatchable Retired'!$B:$B,IF($B$162="NEM","*",$B$162),'Dispatchable Retired'!$C:$C,$H181)</f>
        <v>-2746.3999999799998</v>
      </c>
      <c r="Z181" s="5">
        <f>SUMIFS('Dispatchable Retired'!U:U,'Dispatchable Retired'!$A:$A,Summary_CDP,'Dispatchable Retired'!$B:$B,IF($B$162="NEM","*",$B$162),'Dispatchable Retired'!$C:$C,$H181)</f>
        <v>-2746.3999999799998</v>
      </c>
      <c r="AA181" s="5">
        <f>SUMIFS('Dispatchable Retired'!V:V,'Dispatchable Retired'!$A:$A,Summary_CDP,'Dispatchable Retired'!$B:$B,IF($B$162="NEM","*",$B$162),'Dispatchable Retired'!$C:$C,$H181)</f>
        <v>-2746.3999999799998</v>
      </c>
      <c r="AB181" s="5">
        <f>SUMIFS('Dispatchable Retired'!W:W,'Dispatchable Retired'!$A:$A,Summary_CDP,'Dispatchable Retired'!$B:$B,IF($B$162="NEM","*",$B$162),'Dispatchable Retired'!$C:$C,$H181)</f>
        <v>-2746.3999999799998</v>
      </c>
      <c r="AC181" s="5">
        <f>SUMIFS('Dispatchable Retired'!X:X,'Dispatchable Retired'!$A:$A,Summary_CDP,'Dispatchable Retired'!$B:$B,IF($B$162="NEM","*",$B$162),'Dispatchable Retired'!$C:$C,$H181)</f>
        <v>-3186.3999999799998</v>
      </c>
      <c r="AD181" s="5">
        <f>SUMIFS('Dispatchable Retired'!Y:Y,'Dispatchable Retired'!$A:$A,Summary_CDP,'Dispatchable Retired'!$B:$B,IF($B$162="NEM","*",$B$162),'Dispatchable Retired'!$C:$C,$H181)</f>
        <v>-3186.3999999799998</v>
      </c>
      <c r="AE181" s="5">
        <f>SUMIFS('Dispatchable Retired'!Z:Z,'Dispatchable Retired'!$A:$A,Summary_CDP,'Dispatchable Retired'!$B:$B,IF($B$162="NEM","*",$B$162),'Dispatchable Retired'!$C:$C,$H181)</f>
        <v>-3830.8999999799998</v>
      </c>
      <c r="AF181" s="5">
        <f>SUMIFS('Dispatchable Retired'!AA:AA,'Dispatchable Retired'!$A:$A,Summary_CDP,'Dispatchable Retired'!$B:$B,IF($B$162="NEM","*",$B$162),'Dispatchable Retired'!$C:$C,$H181)</f>
        <v>-4074.8999999799998</v>
      </c>
      <c r="AG181" s="5">
        <f>SUMIFS('Dispatchable Retired'!AB:AB,'Dispatchable Retired'!$A:$A,Summary_CDP,'Dispatchable Retired'!$B:$B,IF($B$162="NEM","*",$B$162),'Dispatchable Retired'!$C:$C,$H181)</f>
        <v>-4074.8999999799998</v>
      </c>
      <c r="AH181" s="5">
        <f>SUMIFS('Dispatchable Retired'!AC:AC,'Dispatchable Retired'!$A:$A,Summary_CDP,'Dispatchable Retired'!$B:$B,IF($B$162="NEM","*",$B$162),'Dispatchable Retired'!$C:$C,$H181)</f>
        <v>-4074.8999999799998</v>
      </c>
      <c r="AI181" s="5">
        <f>SUMIFS('Dispatchable Retired'!AD:AD,'Dispatchable Retired'!$A:$A,Summary_CDP,'Dispatchable Retired'!$B:$B,IF($B$162="NEM","*",$B$162),'Dispatchable Retired'!$C:$C,$H181)</f>
        <v>-4074.8999999799998</v>
      </c>
      <c r="AJ181" s="5">
        <f>SUMIFS('Dispatchable Retired'!AE:AE,'Dispatchable Retired'!$A:$A,Summary_CDP,'Dispatchable Retired'!$B:$B,IF($B$162="NEM","*",$B$162),'Dispatchable Retired'!$C:$C,$H181)</f>
        <v>-4074.8999999799998</v>
      </c>
    </row>
    <row r="182" spans="1:36" ht="15" customHeight="1">
      <c r="H182" s="9" t="s">
        <v>134</v>
      </c>
      <c r="I182" s="5">
        <f>SUMIFS('Dispatchable Retired'!D:D,'Dispatchable Retired'!$A:$A,Summary_CDP,'Dispatchable Retired'!$B:$B,IF($B$162="NEM","*",$B$162),'Dispatchable Retired'!$C:$C,$H182)</f>
        <v>0</v>
      </c>
      <c r="J182" s="5">
        <f>SUMIFS('Dispatchable Retired'!E:E,'Dispatchable Retired'!$A:$A,Summary_CDP,'Dispatchable Retired'!$B:$B,IF($B$162="NEM","*",$B$162),'Dispatchable Retired'!$C:$C,$H182)</f>
        <v>0</v>
      </c>
      <c r="K182" s="5">
        <f>SUMIFS('Dispatchable Retired'!F:F,'Dispatchable Retired'!$A:$A,Summary_CDP,'Dispatchable Retired'!$B:$B,IF($B$162="NEM","*",$B$162),'Dispatchable Retired'!$C:$C,$H182)</f>
        <v>0</v>
      </c>
      <c r="L182" s="5">
        <f>SUMIFS('Dispatchable Retired'!G:G,'Dispatchable Retired'!$A:$A,Summary_CDP,'Dispatchable Retired'!$B:$B,IF($B$162="NEM","*",$B$162),'Dispatchable Retired'!$C:$C,$H182)</f>
        <v>0</v>
      </c>
      <c r="M182" s="5">
        <f>SUMIFS('Dispatchable Retired'!H:H,'Dispatchable Retired'!$A:$A,Summary_CDP,'Dispatchable Retired'!$B:$B,IF($B$162="NEM","*",$B$162),'Dispatchable Retired'!$C:$C,$H182)</f>
        <v>0</v>
      </c>
      <c r="N182" s="5">
        <f>SUMIFS('Dispatchable Retired'!I:I,'Dispatchable Retired'!$A:$A,Summary_CDP,'Dispatchable Retired'!$B:$B,IF($B$162="NEM","*",$B$162),'Dispatchable Retired'!$C:$C,$H182)</f>
        <v>0</v>
      </c>
      <c r="O182" s="5">
        <f>SUMIFS('Dispatchable Retired'!J:J,'Dispatchable Retired'!$A:$A,Summary_CDP,'Dispatchable Retired'!$B:$B,IF($B$162="NEM","*",$B$162),'Dispatchable Retired'!$C:$C,$H182)</f>
        <v>0</v>
      </c>
      <c r="P182" s="5">
        <f>SUMIFS('Dispatchable Retired'!K:K,'Dispatchable Retired'!$A:$A,Summary_CDP,'Dispatchable Retired'!$B:$B,IF($B$162="NEM","*",$B$162),'Dispatchable Retired'!$C:$C,$H182)</f>
        <v>-382.5</v>
      </c>
      <c r="Q182" s="5">
        <f>SUMIFS('Dispatchable Retired'!L:L,'Dispatchable Retired'!$A:$A,Summary_CDP,'Dispatchable Retired'!$B:$B,IF($B$162="NEM","*",$B$162),'Dispatchable Retired'!$C:$C,$H182)</f>
        <v>-382.5</v>
      </c>
      <c r="R182" s="5">
        <f>SUMIFS('Dispatchable Retired'!M:M,'Dispatchable Retired'!$A:$A,Summary_CDP,'Dispatchable Retired'!$B:$B,IF($B$162="NEM","*",$B$162),'Dispatchable Retired'!$C:$C,$H182)</f>
        <v>-622.16000004</v>
      </c>
      <c r="S182" s="5">
        <f>SUMIFS('Dispatchable Retired'!N:N,'Dispatchable Retired'!$A:$A,Summary_CDP,'Dispatchable Retired'!$B:$B,IF($B$162="NEM","*",$B$162),'Dispatchable Retired'!$C:$C,$H182)</f>
        <v>-1084.16000005</v>
      </c>
      <c r="T182" s="5">
        <f>SUMIFS('Dispatchable Retired'!O:O,'Dispatchable Retired'!$A:$A,Summary_CDP,'Dispatchable Retired'!$B:$B,IF($B$162="NEM","*",$B$162),'Dispatchable Retired'!$C:$C,$H182)</f>
        <v>-1201.16000005</v>
      </c>
      <c r="U182" s="5">
        <f>SUMIFS('Dispatchable Retired'!P:P,'Dispatchable Retired'!$A:$A,Summary_CDP,'Dispatchable Retired'!$B:$B,IF($B$162="NEM","*",$B$162),'Dispatchable Retired'!$C:$C,$H182)</f>
        <v>-1281.16000005</v>
      </c>
      <c r="V182" s="5">
        <f>SUMIFS('Dispatchable Retired'!Q:Q,'Dispatchable Retired'!$A:$A,Summary_CDP,'Dispatchable Retired'!$B:$B,IF($B$162="NEM","*",$B$162),'Dispatchable Retired'!$C:$C,$H182)</f>
        <v>-1281.16000005</v>
      </c>
      <c r="W182" s="5">
        <f>SUMIFS('Dispatchable Retired'!R:R,'Dispatchable Retired'!$A:$A,Summary_CDP,'Dispatchable Retired'!$B:$B,IF($B$162="NEM","*",$B$162),'Dispatchable Retired'!$C:$C,$H182)</f>
        <v>-1281.1604690999998</v>
      </c>
      <c r="X182" s="5">
        <f>SUMIFS('Dispatchable Retired'!S:S,'Dispatchable Retired'!$A:$A,Summary_CDP,'Dispatchable Retired'!$B:$B,IF($B$162="NEM","*",$B$162),'Dispatchable Retired'!$C:$C,$H182)</f>
        <v>-1281.1604690999998</v>
      </c>
      <c r="Y182" s="5">
        <f>SUMIFS('Dispatchable Retired'!T:T,'Dispatchable Retired'!$A:$A,Summary_CDP,'Dispatchable Retired'!$B:$B,IF($B$162="NEM","*",$B$162),'Dispatchable Retired'!$C:$C,$H182)</f>
        <v>-1721.1604690999998</v>
      </c>
      <c r="Z182" s="5">
        <f>SUMIFS('Dispatchable Retired'!U:U,'Dispatchable Retired'!$A:$A,Summary_CDP,'Dispatchable Retired'!$B:$B,IF($B$162="NEM","*",$B$162),'Dispatchable Retired'!$C:$C,$H182)</f>
        <v>-1841.1604690999998</v>
      </c>
      <c r="AA182" s="5">
        <f>SUMIFS('Dispatchable Retired'!V:V,'Dispatchable Retired'!$A:$A,Summary_CDP,'Dispatchable Retired'!$B:$B,IF($B$162="NEM","*",$B$162),'Dispatchable Retired'!$C:$C,$H182)</f>
        <v>-1841.1604690999998</v>
      </c>
      <c r="AB182" s="5">
        <f>SUMIFS('Dispatchable Retired'!W:W,'Dispatchable Retired'!$A:$A,Summary_CDP,'Dispatchable Retired'!$B:$B,IF($B$162="NEM","*",$B$162),'Dispatchable Retired'!$C:$C,$H182)</f>
        <v>-1935.1604690999998</v>
      </c>
      <c r="AC182" s="5">
        <f>SUMIFS('Dispatchable Retired'!X:X,'Dispatchable Retired'!$A:$A,Summary_CDP,'Dispatchable Retired'!$B:$B,IF($B$162="NEM","*",$B$162),'Dispatchable Retired'!$C:$C,$H182)</f>
        <v>-1935.1604690999998</v>
      </c>
      <c r="AD182" s="5">
        <f>SUMIFS('Dispatchable Retired'!Y:Y,'Dispatchable Retired'!$A:$A,Summary_CDP,'Dispatchable Retired'!$B:$B,IF($B$162="NEM","*",$B$162),'Dispatchable Retired'!$C:$C,$H182)</f>
        <v>-3253.6597155499994</v>
      </c>
      <c r="AE182" s="5">
        <f>SUMIFS('Dispatchable Retired'!Z:Z,'Dispatchable Retired'!$A:$A,Summary_CDP,'Dispatchable Retired'!$B:$B,IF($B$162="NEM","*",$B$162),'Dispatchable Retired'!$C:$C,$H182)</f>
        <v>-3376.8597155499997</v>
      </c>
      <c r="AF182" s="5">
        <f>SUMIFS('Dispatchable Retired'!AA:AA,'Dispatchable Retired'!$A:$A,Summary_CDP,'Dispatchable Retired'!$B:$B,IF($B$162="NEM","*",$B$162),'Dispatchable Retired'!$C:$C,$H182)</f>
        <v>-4079.8597155499997</v>
      </c>
      <c r="AG182" s="5">
        <f>SUMIFS('Dispatchable Retired'!AB:AB,'Dispatchable Retired'!$A:$A,Summary_CDP,'Dispatchable Retired'!$B:$B,IF($B$162="NEM","*",$B$162),'Dispatchable Retired'!$C:$C,$H182)</f>
        <v>-4663.8597155500001</v>
      </c>
      <c r="AH182" s="5">
        <f>SUMIFS('Dispatchable Retired'!AC:AC,'Dispatchable Retired'!$A:$A,Summary_CDP,'Dispatchable Retired'!$B:$B,IF($B$162="NEM","*",$B$162),'Dispatchable Retired'!$C:$C,$H182)</f>
        <v>-4663.8597155500001</v>
      </c>
      <c r="AI182" s="5">
        <f>SUMIFS('Dispatchable Retired'!AD:AD,'Dispatchable Retired'!$A:$A,Summary_CDP,'Dispatchable Retired'!$B:$B,IF($B$162="NEM","*",$B$162),'Dispatchable Retired'!$C:$C,$H182)</f>
        <v>-5182.8597155500001</v>
      </c>
      <c r="AJ182" s="5">
        <f>SUMIFS('Dispatchable Retired'!AE:AE,'Dispatchable Retired'!$A:$A,Summary_CDP,'Dispatchable Retired'!$B:$B,IF($B$162="NEM","*",$B$162),'Dispatchable Retired'!$C:$C,$H182)</f>
        <v>-5624.05971555</v>
      </c>
    </row>
    <row r="183" spans="1:36" ht="15" customHeight="1">
      <c r="H183" s="9" t="s">
        <v>136</v>
      </c>
      <c r="I183" s="5">
        <f>SUMIFS('Dispatchable Retired'!D:D,'Dispatchable Retired'!$A:$A,Summary_CDP,'Dispatchable Retired'!$B:$B,IF($B$162="NEM","*",$B$162),'Dispatchable Retired'!$C:$C,$H183)</f>
        <v>0</v>
      </c>
      <c r="J183" s="5">
        <f>SUMIFS('Dispatchable Retired'!E:E,'Dispatchable Retired'!$A:$A,Summary_CDP,'Dispatchable Retired'!$B:$B,IF($B$162="NEM","*",$B$162),'Dispatchable Retired'!$C:$C,$H183)</f>
        <v>0</v>
      </c>
      <c r="K183" s="5">
        <f>SUMIFS('Dispatchable Retired'!F:F,'Dispatchable Retired'!$A:$A,Summary_CDP,'Dispatchable Retired'!$B:$B,IF($B$162="NEM","*",$B$162),'Dispatchable Retired'!$C:$C,$H183)</f>
        <v>0</v>
      </c>
      <c r="L183" s="5">
        <f>SUMIFS('Dispatchable Retired'!G:G,'Dispatchable Retired'!$A:$A,Summary_CDP,'Dispatchable Retired'!$B:$B,IF($B$162="NEM","*",$B$162),'Dispatchable Retired'!$C:$C,$H183)</f>
        <v>0</v>
      </c>
      <c r="M183" s="5">
        <f>SUMIFS('Dispatchable Retired'!H:H,'Dispatchable Retired'!$A:$A,Summary_CDP,'Dispatchable Retired'!$B:$B,IF($B$162="NEM","*",$B$162),'Dispatchable Retired'!$C:$C,$H183)</f>
        <v>0</v>
      </c>
      <c r="N183" s="5">
        <f>SUMIFS('Dispatchable Retired'!I:I,'Dispatchable Retired'!$A:$A,Summary_CDP,'Dispatchable Retired'!$B:$B,IF($B$162="NEM","*",$B$162),'Dispatchable Retired'!$C:$C,$H183)</f>
        <v>0</v>
      </c>
      <c r="O183" s="5">
        <f>SUMIFS('Dispatchable Retired'!J:J,'Dispatchable Retired'!$A:$A,Summary_CDP,'Dispatchable Retired'!$B:$B,IF($B$162="NEM","*",$B$162),'Dispatchable Retired'!$C:$C,$H183)</f>
        <v>0</v>
      </c>
      <c r="P183" s="5">
        <f>SUMIFS('Dispatchable Retired'!K:K,'Dispatchable Retired'!$A:$A,Summary_CDP,'Dispatchable Retired'!$B:$B,IF($B$162="NEM","*",$B$162),'Dispatchable Retired'!$C:$C,$H183)</f>
        <v>0</v>
      </c>
      <c r="Q183" s="5">
        <f>SUMIFS('Dispatchable Retired'!L:L,'Dispatchable Retired'!$A:$A,Summary_CDP,'Dispatchable Retired'!$B:$B,IF($B$162="NEM","*",$B$162),'Dispatchable Retired'!$C:$C,$H183)</f>
        <v>0</v>
      </c>
      <c r="R183" s="5">
        <f>SUMIFS('Dispatchable Retired'!M:M,'Dispatchable Retired'!$A:$A,Summary_CDP,'Dispatchable Retired'!$B:$B,IF($B$162="NEM","*",$B$162),'Dispatchable Retired'!$C:$C,$H183)</f>
        <v>0</v>
      </c>
      <c r="S183" s="5">
        <f>SUMIFS('Dispatchable Retired'!N:N,'Dispatchable Retired'!$A:$A,Summary_CDP,'Dispatchable Retired'!$B:$B,IF($B$162="NEM","*",$B$162),'Dispatchable Retired'!$C:$C,$H183)</f>
        <v>0</v>
      </c>
      <c r="T183" s="5">
        <f>SUMIFS('Dispatchable Retired'!O:O,'Dispatchable Retired'!$A:$A,Summary_CDP,'Dispatchable Retired'!$B:$B,IF($B$162="NEM","*",$B$162),'Dispatchable Retired'!$C:$C,$H183)</f>
        <v>0</v>
      </c>
      <c r="U183" s="5">
        <f>SUMIFS('Dispatchable Retired'!P:P,'Dispatchable Retired'!$A:$A,Summary_CDP,'Dispatchable Retired'!$B:$B,IF($B$162="NEM","*",$B$162),'Dispatchable Retired'!$C:$C,$H183)</f>
        <v>0</v>
      </c>
      <c r="V183" s="5">
        <f>SUMIFS('Dispatchable Retired'!Q:Q,'Dispatchable Retired'!$A:$A,Summary_CDP,'Dispatchable Retired'!$B:$B,IF($B$162="NEM","*",$B$162),'Dispatchable Retired'!$C:$C,$H183)</f>
        <v>0</v>
      </c>
      <c r="W183" s="5">
        <f>SUMIFS('Dispatchable Retired'!R:R,'Dispatchable Retired'!$A:$A,Summary_CDP,'Dispatchable Retired'!$B:$B,IF($B$162="NEM","*",$B$162),'Dispatchable Retired'!$C:$C,$H183)</f>
        <v>-86.4</v>
      </c>
      <c r="X183" s="5">
        <f>SUMIFS('Dispatchable Retired'!S:S,'Dispatchable Retired'!$A:$A,Summary_CDP,'Dispatchable Retired'!$B:$B,IF($B$162="NEM","*",$B$162),'Dispatchable Retired'!$C:$C,$H183)</f>
        <v>-86.4</v>
      </c>
      <c r="Y183" s="5">
        <f>SUMIFS('Dispatchable Retired'!T:T,'Dispatchable Retired'!$A:$A,Summary_CDP,'Dispatchable Retired'!$B:$B,IF($B$162="NEM","*",$B$162),'Dispatchable Retired'!$C:$C,$H183)</f>
        <v>-86.4</v>
      </c>
      <c r="Z183" s="5">
        <f>SUMIFS('Dispatchable Retired'!U:U,'Dispatchable Retired'!$A:$A,Summary_CDP,'Dispatchable Retired'!$B:$B,IF($B$162="NEM","*",$B$162),'Dispatchable Retired'!$C:$C,$H183)</f>
        <v>-86.4</v>
      </c>
      <c r="AA183" s="5">
        <f>SUMIFS('Dispatchable Retired'!V:V,'Dispatchable Retired'!$A:$A,Summary_CDP,'Dispatchable Retired'!$B:$B,IF($B$162="NEM","*",$B$162),'Dispatchable Retired'!$C:$C,$H183)</f>
        <v>-86.4</v>
      </c>
      <c r="AB183" s="5">
        <f>SUMIFS('Dispatchable Retired'!W:W,'Dispatchable Retired'!$A:$A,Summary_CDP,'Dispatchable Retired'!$B:$B,IF($B$162="NEM","*",$B$162),'Dispatchable Retired'!$C:$C,$H183)</f>
        <v>-152.4</v>
      </c>
      <c r="AC183" s="5">
        <f>SUMIFS('Dispatchable Retired'!X:X,'Dispatchable Retired'!$A:$A,Summary_CDP,'Dispatchable Retired'!$B:$B,IF($B$162="NEM","*",$B$162),'Dispatchable Retired'!$C:$C,$H183)</f>
        <v>-152.4</v>
      </c>
      <c r="AD183" s="5">
        <f>SUMIFS('Dispatchable Retired'!Y:Y,'Dispatchable Retired'!$A:$A,Summary_CDP,'Dispatchable Retired'!$B:$B,IF($B$162="NEM","*",$B$162),'Dispatchable Retired'!$C:$C,$H183)</f>
        <v>-152.4</v>
      </c>
      <c r="AE183" s="5">
        <f>SUMIFS('Dispatchable Retired'!Z:Z,'Dispatchable Retired'!$A:$A,Summary_CDP,'Dispatchable Retired'!$B:$B,IF($B$162="NEM","*",$B$162),'Dispatchable Retired'!$C:$C,$H183)</f>
        <v>-152.4</v>
      </c>
      <c r="AF183" s="5">
        <f>SUMIFS('Dispatchable Retired'!AA:AA,'Dispatchable Retired'!$A:$A,Summary_CDP,'Dispatchable Retired'!$B:$B,IF($B$162="NEM","*",$B$162),'Dispatchable Retired'!$C:$C,$H183)</f>
        <v>-152.4</v>
      </c>
      <c r="AG183" s="5">
        <f>SUMIFS('Dispatchable Retired'!AB:AB,'Dispatchable Retired'!$A:$A,Summary_CDP,'Dispatchable Retired'!$B:$B,IF($B$162="NEM","*",$B$162),'Dispatchable Retired'!$C:$C,$H183)</f>
        <v>-152.4</v>
      </c>
      <c r="AH183" s="5">
        <f>SUMIFS('Dispatchable Retired'!AC:AC,'Dispatchable Retired'!$A:$A,Summary_CDP,'Dispatchable Retired'!$B:$B,IF($B$162="NEM","*",$B$162),'Dispatchable Retired'!$C:$C,$H183)</f>
        <v>-152.4</v>
      </c>
      <c r="AI183" s="5">
        <f>SUMIFS('Dispatchable Retired'!AD:AD,'Dispatchable Retired'!$A:$A,Summary_CDP,'Dispatchable Retired'!$B:$B,IF($B$162="NEM","*",$B$162),'Dispatchable Retired'!$C:$C,$H183)</f>
        <v>-152.4</v>
      </c>
      <c r="AJ183" s="5">
        <f>SUMIFS('Dispatchable Retired'!AE:AE,'Dispatchable Retired'!$A:$A,Summary_CDP,'Dispatchable Retired'!$B:$B,IF($B$162="NEM","*",$B$162),'Dispatchable Retired'!$C:$C,$H183)</f>
        <v>-152.4</v>
      </c>
    </row>
    <row r="184" spans="1:36" ht="15" customHeight="1">
      <c r="H184" s="9" t="s">
        <v>153</v>
      </c>
      <c r="I184" s="5">
        <f>SUMIFS('Dispatchable Retired'!D:D,'Dispatchable Retired'!$A:$A,Summary_CDP,'Dispatchable Retired'!$B:$B,IF($B$162="NEM","*",$B$162),'Dispatchable Retired'!$C:$C,$H184)</f>
        <v>0</v>
      </c>
      <c r="J184" s="5">
        <f>SUMIFS('Dispatchable Retired'!E:E,'Dispatchable Retired'!$A:$A,Summary_CDP,'Dispatchable Retired'!$B:$B,IF($B$162="NEM","*",$B$162),'Dispatchable Retired'!$C:$C,$H184)</f>
        <v>0</v>
      </c>
      <c r="K184" s="5">
        <f>SUMIFS('Dispatchable Retired'!F:F,'Dispatchable Retired'!$A:$A,Summary_CDP,'Dispatchable Retired'!$B:$B,IF($B$162="NEM","*",$B$162),'Dispatchable Retired'!$C:$C,$H184)</f>
        <v>0</v>
      </c>
      <c r="L184" s="5">
        <f>SUMIFS('Dispatchable Retired'!G:G,'Dispatchable Retired'!$A:$A,Summary_CDP,'Dispatchable Retired'!$B:$B,IF($B$162="NEM","*",$B$162),'Dispatchable Retired'!$C:$C,$H184)</f>
        <v>0</v>
      </c>
      <c r="M184" s="5">
        <f>SUMIFS('Dispatchable Retired'!H:H,'Dispatchable Retired'!$A:$A,Summary_CDP,'Dispatchable Retired'!$B:$B,IF($B$162="NEM","*",$B$162),'Dispatchable Retired'!$C:$C,$H184)</f>
        <v>0</v>
      </c>
      <c r="N184" s="5">
        <f>SUMIFS('Dispatchable Retired'!I:I,'Dispatchable Retired'!$A:$A,Summary_CDP,'Dispatchable Retired'!$B:$B,IF($B$162="NEM","*",$B$162),'Dispatchable Retired'!$C:$C,$H184)</f>
        <v>0</v>
      </c>
      <c r="O184" s="5">
        <f>SUMIFS('Dispatchable Retired'!J:J,'Dispatchable Retired'!$A:$A,Summary_CDP,'Dispatchable Retired'!$B:$B,IF($B$162="NEM","*",$B$162),'Dispatchable Retired'!$C:$C,$H184)</f>
        <v>0</v>
      </c>
      <c r="P184" s="5">
        <f>SUMIFS('Dispatchable Retired'!K:K,'Dispatchable Retired'!$A:$A,Summary_CDP,'Dispatchable Retired'!$B:$B,IF($B$162="NEM","*",$B$162),'Dispatchable Retired'!$C:$C,$H184)</f>
        <v>0</v>
      </c>
      <c r="Q184" s="5">
        <f>SUMIFS('Dispatchable Retired'!L:L,'Dispatchable Retired'!$A:$A,Summary_CDP,'Dispatchable Retired'!$B:$B,IF($B$162="NEM","*",$B$162),'Dispatchable Retired'!$C:$C,$H184)</f>
        <v>0</v>
      </c>
      <c r="R184" s="5">
        <f>SUMIFS('Dispatchable Retired'!M:M,'Dispatchable Retired'!$A:$A,Summary_CDP,'Dispatchable Retired'!$B:$B,IF($B$162="NEM","*",$B$162),'Dispatchable Retired'!$C:$C,$H184)</f>
        <v>0</v>
      </c>
      <c r="S184" s="5">
        <f>SUMIFS('Dispatchable Retired'!N:N,'Dispatchable Retired'!$A:$A,Summary_CDP,'Dispatchable Retired'!$B:$B,IF($B$162="NEM","*",$B$162),'Dispatchable Retired'!$C:$C,$H184)</f>
        <v>0</v>
      </c>
      <c r="T184" s="5">
        <f>SUMIFS('Dispatchable Retired'!O:O,'Dispatchable Retired'!$A:$A,Summary_CDP,'Dispatchable Retired'!$B:$B,IF($B$162="NEM","*",$B$162),'Dispatchable Retired'!$C:$C,$H184)</f>
        <v>0</v>
      </c>
      <c r="U184" s="5">
        <f>SUMIFS('Dispatchable Retired'!P:P,'Dispatchable Retired'!$A:$A,Summary_CDP,'Dispatchable Retired'!$B:$B,IF($B$162="NEM","*",$B$162),'Dispatchable Retired'!$C:$C,$H184)</f>
        <v>0</v>
      </c>
      <c r="V184" s="5">
        <f>SUMIFS('Dispatchable Retired'!Q:Q,'Dispatchable Retired'!$A:$A,Summary_CDP,'Dispatchable Retired'!$B:$B,IF($B$162="NEM","*",$B$162),'Dispatchable Retired'!$C:$C,$H184)</f>
        <v>0</v>
      </c>
      <c r="W184" s="5">
        <f>SUMIFS('Dispatchable Retired'!R:R,'Dispatchable Retired'!$A:$A,Summary_CDP,'Dispatchable Retired'!$B:$B,IF($B$162="NEM","*",$B$162),'Dispatchable Retired'!$C:$C,$H184)</f>
        <v>0</v>
      </c>
      <c r="X184" s="5">
        <f>SUMIFS('Dispatchable Retired'!S:S,'Dispatchable Retired'!$A:$A,Summary_CDP,'Dispatchable Retired'!$B:$B,IF($B$162="NEM","*",$B$162),'Dispatchable Retired'!$C:$C,$H184)</f>
        <v>0</v>
      </c>
      <c r="Y184" s="5">
        <f>SUMIFS('Dispatchable Retired'!T:T,'Dispatchable Retired'!$A:$A,Summary_CDP,'Dispatchable Retired'!$B:$B,IF($B$162="NEM","*",$B$162),'Dispatchable Retired'!$C:$C,$H184)</f>
        <v>0</v>
      </c>
      <c r="Z184" s="5">
        <f>SUMIFS('Dispatchable Retired'!U:U,'Dispatchable Retired'!$A:$A,Summary_CDP,'Dispatchable Retired'!$B:$B,IF($B$162="NEM","*",$B$162),'Dispatchable Retired'!$C:$C,$H184)</f>
        <v>0</v>
      </c>
      <c r="AA184" s="5">
        <f>SUMIFS('Dispatchable Retired'!V:V,'Dispatchable Retired'!$A:$A,Summary_CDP,'Dispatchable Retired'!$B:$B,IF($B$162="NEM","*",$B$162),'Dispatchable Retired'!$C:$C,$H184)</f>
        <v>0</v>
      </c>
      <c r="AB184" s="5">
        <f>SUMIFS('Dispatchable Retired'!W:W,'Dispatchable Retired'!$A:$A,Summary_CDP,'Dispatchable Retired'!$B:$B,IF($B$162="NEM","*",$B$162),'Dispatchable Retired'!$C:$C,$H184)</f>
        <v>0</v>
      </c>
      <c r="AC184" s="5">
        <f>SUMIFS('Dispatchable Retired'!X:X,'Dispatchable Retired'!$A:$A,Summary_CDP,'Dispatchable Retired'!$B:$B,IF($B$162="NEM","*",$B$162),'Dispatchable Retired'!$C:$C,$H184)</f>
        <v>0</v>
      </c>
      <c r="AD184" s="5">
        <f>SUMIFS('Dispatchable Retired'!Y:Y,'Dispatchable Retired'!$A:$A,Summary_CDP,'Dispatchable Retired'!$B:$B,IF($B$162="NEM","*",$B$162),'Dispatchable Retired'!$C:$C,$H184)</f>
        <v>0</v>
      </c>
      <c r="AE184" s="5">
        <f>SUMIFS('Dispatchable Retired'!Z:Z,'Dispatchable Retired'!$A:$A,Summary_CDP,'Dispatchable Retired'!$B:$B,IF($B$162="NEM","*",$B$162),'Dispatchable Retired'!$C:$C,$H184)</f>
        <v>0</v>
      </c>
      <c r="AF184" s="5">
        <f>SUMIFS('Dispatchable Retired'!AA:AA,'Dispatchable Retired'!$A:$A,Summary_CDP,'Dispatchable Retired'!$B:$B,IF($B$162="NEM","*",$B$162),'Dispatchable Retired'!$C:$C,$H184)</f>
        <v>0</v>
      </c>
      <c r="AG184" s="5">
        <f>SUMIFS('Dispatchable Retired'!AB:AB,'Dispatchable Retired'!$A:$A,Summary_CDP,'Dispatchable Retired'!$B:$B,IF($B$162="NEM","*",$B$162),'Dispatchable Retired'!$C:$C,$H184)</f>
        <v>0</v>
      </c>
      <c r="AH184" s="5">
        <f>SUMIFS('Dispatchable Retired'!AC:AC,'Dispatchable Retired'!$A:$A,Summary_CDP,'Dispatchable Retired'!$B:$B,IF($B$162="NEM","*",$B$162),'Dispatchable Retired'!$C:$C,$H184)</f>
        <v>0</v>
      </c>
      <c r="AI184" s="5">
        <f>SUMIFS('Dispatchable Retired'!AD:AD,'Dispatchable Retired'!$A:$A,Summary_CDP,'Dispatchable Retired'!$B:$B,IF($B$162="NEM","*",$B$162),'Dispatchable Retired'!$C:$C,$H184)</f>
        <v>0</v>
      </c>
      <c r="AJ184" s="5">
        <f>SUMIFS('Dispatchable Retired'!AE:AE,'Dispatchable Retired'!$A:$A,Summary_CDP,'Dispatchable Retired'!$B:$B,IF($B$162="NEM","*",$B$162),'Dispatchable Retired'!$C:$C,$H184)</f>
        <v>0</v>
      </c>
    </row>
    <row r="185" spans="1:36" ht="15" customHeight="1">
      <c r="H185" s="9" t="s">
        <v>154</v>
      </c>
      <c r="I185" s="5">
        <f>SUMIFS('Dispatchable Retired'!D:D,'Dispatchable Retired'!$A:$A,Summary_CDP,'Dispatchable Retired'!$B:$B,IF($B$162="NEM","*",$B$162),'Dispatchable Retired'!$C:$C,$H185)</f>
        <v>0</v>
      </c>
      <c r="J185" s="5">
        <f>SUMIFS('Dispatchable Retired'!E:E,'Dispatchable Retired'!$A:$A,Summary_CDP,'Dispatchable Retired'!$B:$B,IF($B$162="NEM","*",$B$162),'Dispatchable Retired'!$C:$C,$H185)</f>
        <v>0</v>
      </c>
      <c r="K185" s="5">
        <f>SUMIFS('Dispatchable Retired'!F:F,'Dispatchable Retired'!$A:$A,Summary_CDP,'Dispatchable Retired'!$B:$B,IF($B$162="NEM","*",$B$162),'Dispatchable Retired'!$C:$C,$H185)</f>
        <v>0</v>
      </c>
      <c r="L185" s="5">
        <f>SUMIFS('Dispatchable Retired'!G:G,'Dispatchable Retired'!$A:$A,Summary_CDP,'Dispatchable Retired'!$B:$B,IF($B$162="NEM","*",$B$162),'Dispatchable Retired'!$C:$C,$H185)</f>
        <v>0</v>
      </c>
      <c r="M185" s="5">
        <f>SUMIFS('Dispatchable Retired'!H:H,'Dispatchable Retired'!$A:$A,Summary_CDP,'Dispatchable Retired'!$B:$B,IF($B$162="NEM","*",$B$162),'Dispatchable Retired'!$C:$C,$H185)</f>
        <v>0</v>
      </c>
      <c r="N185" s="5">
        <f>SUMIFS('Dispatchable Retired'!I:I,'Dispatchable Retired'!$A:$A,Summary_CDP,'Dispatchable Retired'!$B:$B,IF($B$162="NEM","*",$B$162),'Dispatchable Retired'!$C:$C,$H185)</f>
        <v>0</v>
      </c>
      <c r="O185" s="5">
        <f>SUMIFS('Dispatchable Retired'!J:J,'Dispatchable Retired'!$A:$A,Summary_CDP,'Dispatchable Retired'!$B:$B,IF($B$162="NEM","*",$B$162),'Dispatchable Retired'!$C:$C,$H185)</f>
        <v>0</v>
      </c>
      <c r="P185" s="5">
        <f>SUMIFS('Dispatchable Retired'!K:K,'Dispatchable Retired'!$A:$A,Summary_CDP,'Dispatchable Retired'!$B:$B,IF($B$162="NEM","*",$B$162),'Dispatchable Retired'!$C:$C,$H185)</f>
        <v>0</v>
      </c>
      <c r="Q185" s="5">
        <f>SUMIFS('Dispatchable Retired'!L:L,'Dispatchable Retired'!$A:$A,Summary_CDP,'Dispatchable Retired'!$B:$B,IF($B$162="NEM","*",$B$162),'Dispatchable Retired'!$C:$C,$H185)</f>
        <v>0</v>
      </c>
      <c r="R185" s="5">
        <f>SUMIFS('Dispatchable Retired'!M:M,'Dispatchable Retired'!$A:$A,Summary_CDP,'Dispatchable Retired'!$B:$B,IF($B$162="NEM","*",$B$162),'Dispatchable Retired'!$C:$C,$H185)</f>
        <v>0</v>
      </c>
      <c r="S185" s="5">
        <f>SUMIFS('Dispatchable Retired'!N:N,'Dispatchable Retired'!$A:$A,Summary_CDP,'Dispatchable Retired'!$B:$B,IF($B$162="NEM","*",$B$162),'Dispatchable Retired'!$C:$C,$H185)</f>
        <v>0</v>
      </c>
      <c r="T185" s="5">
        <f>SUMIFS('Dispatchable Retired'!O:O,'Dispatchable Retired'!$A:$A,Summary_CDP,'Dispatchable Retired'!$B:$B,IF($B$162="NEM","*",$B$162),'Dispatchable Retired'!$C:$C,$H185)</f>
        <v>0</v>
      </c>
      <c r="U185" s="5">
        <f>SUMIFS('Dispatchable Retired'!P:P,'Dispatchable Retired'!$A:$A,Summary_CDP,'Dispatchable Retired'!$B:$B,IF($B$162="NEM","*",$B$162),'Dispatchable Retired'!$C:$C,$H185)</f>
        <v>0</v>
      </c>
      <c r="V185" s="5">
        <f>SUMIFS('Dispatchable Retired'!Q:Q,'Dispatchable Retired'!$A:$A,Summary_CDP,'Dispatchable Retired'!$B:$B,IF($B$162="NEM","*",$B$162),'Dispatchable Retired'!$C:$C,$H185)</f>
        <v>0</v>
      </c>
      <c r="W185" s="5">
        <f>SUMIFS('Dispatchable Retired'!R:R,'Dispatchable Retired'!$A:$A,Summary_CDP,'Dispatchable Retired'!$B:$B,IF($B$162="NEM","*",$B$162),'Dispatchable Retired'!$C:$C,$H185)</f>
        <v>0</v>
      </c>
      <c r="X185" s="5">
        <f>SUMIFS('Dispatchable Retired'!S:S,'Dispatchable Retired'!$A:$A,Summary_CDP,'Dispatchable Retired'!$B:$B,IF($B$162="NEM","*",$B$162),'Dispatchable Retired'!$C:$C,$H185)</f>
        <v>0</v>
      </c>
      <c r="Y185" s="5">
        <f>SUMIFS('Dispatchable Retired'!T:T,'Dispatchable Retired'!$A:$A,Summary_CDP,'Dispatchable Retired'!$B:$B,IF($B$162="NEM","*",$B$162),'Dispatchable Retired'!$C:$C,$H185)</f>
        <v>0</v>
      </c>
      <c r="Z185" s="5">
        <f>SUMIFS('Dispatchable Retired'!U:U,'Dispatchable Retired'!$A:$A,Summary_CDP,'Dispatchable Retired'!$B:$B,IF($B$162="NEM","*",$B$162),'Dispatchable Retired'!$C:$C,$H185)</f>
        <v>0</v>
      </c>
      <c r="AA185" s="5">
        <f>SUMIFS('Dispatchable Retired'!V:V,'Dispatchable Retired'!$A:$A,Summary_CDP,'Dispatchable Retired'!$B:$B,IF($B$162="NEM","*",$B$162),'Dispatchable Retired'!$C:$C,$H185)</f>
        <v>0</v>
      </c>
      <c r="AB185" s="5">
        <f>SUMIFS('Dispatchable Retired'!W:W,'Dispatchable Retired'!$A:$A,Summary_CDP,'Dispatchable Retired'!$B:$B,IF($B$162="NEM","*",$B$162),'Dispatchable Retired'!$C:$C,$H185)</f>
        <v>0</v>
      </c>
      <c r="AC185" s="5">
        <f>SUMIFS('Dispatchable Retired'!X:X,'Dispatchable Retired'!$A:$A,Summary_CDP,'Dispatchable Retired'!$B:$B,IF($B$162="NEM","*",$B$162),'Dispatchable Retired'!$C:$C,$H185)</f>
        <v>-1.0112999993377449E-4</v>
      </c>
      <c r="AD185" s="5">
        <f>SUMIFS('Dispatchable Retired'!Y:Y,'Dispatchable Retired'!$A:$A,Summary_CDP,'Dispatchable Retired'!$B:$B,IF($B$162="NEM","*",$B$162),'Dispatchable Retired'!$C:$C,$H185)</f>
        <v>-1.530599994627402E-4</v>
      </c>
      <c r="AE185" s="5">
        <f>SUMIFS('Dispatchable Retired'!Z:Z,'Dispatchable Retired'!$A:$A,Summary_CDP,'Dispatchable Retired'!$B:$B,IF($B$162="NEM","*",$B$162),'Dispatchable Retired'!$C:$C,$H185)</f>
        <v>-1174.1921997099998</v>
      </c>
      <c r="AF185" s="5">
        <f>SUMIFS('Dispatchable Retired'!AA:AA,'Dispatchable Retired'!$A:$A,Summary_CDP,'Dispatchable Retired'!$B:$B,IF($B$162="NEM","*",$B$162),'Dispatchable Retired'!$C:$C,$H185)</f>
        <v>-2791.18883181</v>
      </c>
      <c r="AG185" s="5">
        <f>SUMIFS('Dispatchable Retired'!AB:AB,'Dispatchable Retired'!$A:$A,Summary_CDP,'Dispatchable Retired'!$B:$B,IF($B$162="NEM","*",$B$162),'Dispatchable Retired'!$C:$C,$H185)</f>
        <v>-5324.3314807799998</v>
      </c>
      <c r="AH185" s="5">
        <f>SUMIFS('Dispatchable Retired'!AC:AC,'Dispatchable Retired'!$A:$A,Summary_CDP,'Dispatchable Retired'!$B:$B,IF($B$162="NEM","*",$B$162),'Dispatchable Retired'!$C:$C,$H185)</f>
        <v>-5355.3748867200002</v>
      </c>
      <c r="AI185" s="5">
        <f>SUMIFS('Dispatchable Retired'!AD:AD,'Dispatchable Retired'!$A:$A,Summary_CDP,'Dispatchable Retired'!$B:$B,IF($B$162="NEM","*",$B$162),'Dispatchable Retired'!$C:$C,$H185)</f>
        <v>-5355.3748867200002</v>
      </c>
      <c r="AJ185" s="5">
        <f>SUMIFS('Dispatchable Retired'!AE:AE,'Dispatchable Retired'!$A:$A,Summary_CDP,'Dispatchable Retired'!$B:$B,IF($B$162="NEM","*",$B$162),'Dispatchable Retired'!$C:$C,$H185)</f>
        <v>-5816.1489407999989</v>
      </c>
    </row>
    <row r="186" spans="1:36" ht="15" customHeight="1">
      <c r="H186" s="9" t="s">
        <v>155</v>
      </c>
      <c r="I186" s="5">
        <f>SUMIFS('Dispatchable Retired'!D:D,'Dispatchable Retired'!$A:$A,Summary_CDP,'Dispatchable Retired'!$B:$B,IF($B$162="NEM","*",$B$162),'Dispatchable Retired'!$C:$C,$H186)</f>
        <v>0</v>
      </c>
      <c r="J186" s="5">
        <f>SUMIFS('Dispatchable Retired'!E:E,'Dispatchable Retired'!$A:$A,Summary_CDP,'Dispatchable Retired'!$B:$B,IF($B$162="NEM","*",$B$162),'Dispatchable Retired'!$C:$C,$H186)</f>
        <v>-1.0999999999999981</v>
      </c>
      <c r="K186" s="5">
        <f>SUMIFS('Dispatchable Retired'!F:F,'Dispatchable Retired'!$A:$A,Summary_CDP,'Dispatchable Retired'!$B:$B,IF($B$162="NEM","*",$B$162),'Dispatchable Retired'!$C:$C,$H186)</f>
        <v>-1.0999999999999981</v>
      </c>
      <c r="L186" s="5">
        <f>SUMIFS('Dispatchable Retired'!G:G,'Dispatchable Retired'!$A:$A,Summary_CDP,'Dispatchable Retired'!$B:$B,IF($B$162="NEM","*",$B$162),'Dispatchable Retired'!$C:$C,$H186)</f>
        <v>-1.0999999999999981</v>
      </c>
      <c r="M186" s="5">
        <f>SUMIFS('Dispatchable Retired'!H:H,'Dispatchable Retired'!$A:$A,Summary_CDP,'Dispatchable Retired'!$B:$B,IF($B$162="NEM","*",$B$162),'Dispatchable Retired'!$C:$C,$H186)</f>
        <v>-1.0999999999999981</v>
      </c>
      <c r="N186" s="5">
        <f>SUMIFS('Dispatchable Retired'!I:I,'Dispatchable Retired'!$A:$A,Summary_CDP,'Dispatchable Retired'!$B:$B,IF($B$162="NEM","*",$B$162),'Dispatchable Retired'!$C:$C,$H186)</f>
        <v>-2.1999999999999962</v>
      </c>
      <c r="O186" s="5">
        <f>SUMIFS('Dispatchable Retired'!J:J,'Dispatchable Retired'!$A:$A,Summary_CDP,'Dispatchable Retired'!$B:$B,IF($B$162="NEM","*",$B$162),'Dispatchable Retired'!$C:$C,$H186)</f>
        <v>-2.1999999999999962</v>
      </c>
      <c r="P186" s="5">
        <f>SUMIFS('Dispatchable Retired'!K:K,'Dispatchable Retired'!$A:$A,Summary_CDP,'Dispatchable Retired'!$B:$B,IF($B$162="NEM","*",$B$162),'Dispatchable Retired'!$C:$C,$H186)</f>
        <v>-2.1999999999999962</v>
      </c>
      <c r="Q186" s="5">
        <f>SUMIFS('Dispatchable Retired'!L:L,'Dispatchable Retired'!$A:$A,Summary_CDP,'Dispatchable Retired'!$B:$B,IF($B$162="NEM","*",$B$162),'Dispatchable Retired'!$C:$C,$H186)</f>
        <v>-2.1999999999999962</v>
      </c>
      <c r="R186" s="5">
        <f>SUMIFS('Dispatchable Retired'!M:M,'Dispatchable Retired'!$A:$A,Summary_CDP,'Dispatchable Retired'!$B:$B,IF($B$162="NEM","*",$B$162),'Dispatchable Retired'!$C:$C,$H186)</f>
        <v>-2.1999999999999962</v>
      </c>
      <c r="S186" s="5">
        <f>SUMIFS('Dispatchable Retired'!N:N,'Dispatchable Retired'!$A:$A,Summary_CDP,'Dispatchable Retired'!$B:$B,IF($B$162="NEM","*",$B$162),'Dispatchable Retired'!$C:$C,$H186)</f>
        <v>-3.299999999999994</v>
      </c>
      <c r="T186" s="5">
        <f>SUMIFS('Dispatchable Retired'!O:O,'Dispatchable Retired'!$A:$A,Summary_CDP,'Dispatchable Retired'!$B:$B,IF($B$162="NEM","*",$B$162),'Dispatchable Retired'!$C:$C,$H186)</f>
        <v>-3.299999999999994</v>
      </c>
      <c r="U186" s="5">
        <f>SUMIFS('Dispatchable Retired'!P:P,'Dispatchable Retired'!$A:$A,Summary_CDP,'Dispatchable Retired'!$B:$B,IF($B$162="NEM","*",$B$162),'Dispatchable Retired'!$C:$C,$H186)</f>
        <v>-4.3999999999999906</v>
      </c>
      <c r="V186" s="5">
        <f>SUMIFS('Dispatchable Retired'!Q:Q,'Dispatchable Retired'!$A:$A,Summary_CDP,'Dispatchable Retired'!$B:$B,IF($B$162="NEM","*",$B$162),'Dispatchable Retired'!$C:$C,$H186)</f>
        <v>-4.3999999999999906</v>
      </c>
      <c r="W186" s="5">
        <f>SUMIFS('Dispatchable Retired'!R:R,'Dispatchable Retired'!$A:$A,Summary_CDP,'Dispatchable Retired'!$B:$B,IF($B$162="NEM","*",$B$162),'Dispatchable Retired'!$C:$C,$H186)</f>
        <v>-4.3999999999999906</v>
      </c>
      <c r="X186" s="5">
        <f>SUMIFS('Dispatchable Retired'!S:S,'Dispatchable Retired'!$A:$A,Summary_CDP,'Dispatchable Retired'!$B:$B,IF($B$162="NEM","*",$B$162),'Dispatchable Retired'!$C:$C,$H186)</f>
        <v>-4.3999999999999906</v>
      </c>
      <c r="Y186" s="5">
        <f>SUMIFS('Dispatchable Retired'!T:T,'Dispatchable Retired'!$A:$A,Summary_CDP,'Dispatchable Retired'!$B:$B,IF($B$162="NEM","*",$B$162),'Dispatchable Retired'!$C:$C,$H186)</f>
        <v>-5.4999999999999893</v>
      </c>
      <c r="Z186" s="5">
        <f>SUMIFS('Dispatchable Retired'!U:U,'Dispatchable Retired'!$A:$A,Summary_CDP,'Dispatchable Retired'!$B:$B,IF($B$162="NEM","*",$B$162),'Dispatchable Retired'!$C:$C,$H186)</f>
        <v>-5.4999999999999893</v>
      </c>
      <c r="AA186" s="5">
        <f>SUMIFS('Dispatchable Retired'!V:V,'Dispatchable Retired'!$A:$A,Summary_CDP,'Dispatchable Retired'!$B:$B,IF($B$162="NEM","*",$B$162),'Dispatchable Retired'!$C:$C,$H186)</f>
        <v>-5.4999999999999893</v>
      </c>
      <c r="AB186" s="5">
        <f>SUMIFS('Dispatchable Retired'!W:W,'Dispatchable Retired'!$A:$A,Summary_CDP,'Dispatchable Retired'!$B:$B,IF($B$162="NEM","*",$B$162),'Dispatchable Retired'!$C:$C,$H186)</f>
        <v>-5.4999999999999893</v>
      </c>
      <c r="AC186" s="5">
        <f>SUMIFS('Dispatchable Retired'!X:X,'Dispatchable Retired'!$A:$A,Summary_CDP,'Dispatchable Retired'!$B:$B,IF($B$162="NEM","*",$B$162),'Dispatchable Retired'!$C:$C,$H186)</f>
        <v>-5.5000187999999897</v>
      </c>
      <c r="AD186" s="5">
        <f>SUMIFS('Dispatchable Retired'!Y:Y,'Dispatchable Retired'!$A:$A,Summary_CDP,'Dispatchable Retired'!$B:$B,IF($B$162="NEM","*",$B$162),'Dispatchable Retired'!$C:$C,$H186)</f>
        <v>-5.5000187999999897</v>
      </c>
      <c r="AE186" s="5">
        <f>SUMIFS('Dispatchable Retired'!Z:Z,'Dispatchable Retired'!$A:$A,Summary_CDP,'Dispatchable Retired'!$B:$B,IF($B$162="NEM","*",$B$162),'Dispatchable Retired'!$C:$C,$H186)</f>
        <v>-7.6000440699999903</v>
      </c>
      <c r="AF186" s="5">
        <f>SUMIFS('Dispatchable Retired'!AA:AA,'Dispatchable Retired'!$A:$A,Summary_CDP,'Dispatchable Retired'!$B:$B,IF($B$162="NEM","*",$B$162),'Dispatchable Retired'!$C:$C,$H186)</f>
        <v>-7.6000440699999903</v>
      </c>
      <c r="AG186" s="5">
        <f>SUMIFS('Dispatchable Retired'!AB:AB,'Dispatchable Retired'!$A:$A,Summary_CDP,'Dispatchable Retired'!$B:$B,IF($B$162="NEM","*",$B$162),'Dispatchable Retired'!$C:$C,$H186)</f>
        <v>-7.6000440699999903</v>
      </c>
      <c r="AH186" s="5">
        <f>SUMIFS('Dispatchable Retired'!AC:AC,'Dispatchable Retired'!$A:$A,Summary_CDP,'Dispatchable Retired'!$B:$B,IF($B$162="NEM","*",$B$162),'Dispatchable Retired'!$C:$C,$H186)</f>
        <v>-7.6000440699999903</v>
      </c>
      <c r="AI186" s="5">
        <f>SUMIFS('Dispatchable Retired'!AD:AD,'Dispatchable Retired'!$A:$A,Summary_CDP,'Dispatchable Retired'!$B:$B,IF($B$162="NEM","*",$B$162),'Dispatchable Retired'!$C:$C,$H186)</f>
        <v>-7.6000440699999903</v>
      </c>
      <c r="AJ186" s="5">
        <f>SUMIFS('Dispatchable Retired'!AE:AE,'Dispatchable Retired'!$A:$A,Summary_CDP,'Dispatchable Retired'!$B:$B,IF($B$162="NEM","*",$B$162),'Dispatchable Retired'!$C:$C,$H186)</f>
        <v>-7.6000654999999888</v>
      </c>
    </row>
    <row r="187" spans="1:36" ht="15" customHeight="1">
      <c r="H187" s="9" t="s">
        <v>138</v>
      </c>
      <c r="I187" s="5">
        <f>SUMIFS('Dispatchable Retired'!D:D,'Dispatchable Retired'!$A:$A,Summary_CDP,'Dispatchable Retired'!$B:$B,IF($B$162="NEM","*",$B$162),'Dispatchable Retired'!$C:$C,$H187)</f>
        <v>0</v>
      </c>
      <c r="J187" s="5">
        <f>SUMIFS('Dispatchable Retired'!E:E,'Dispatchable Retired'!$A:$A,Summary_CDP,'Dispatchable Retired'!$B:$B,IF($B$162="NEM","*",$B$162),'Dispatchable Retired'!$C:$C,$H187)</f>
        <v>0</v>
      </c>
      <c r="K187" s="5">
        <f>SUMIFS('Dispatchable Retired'!F:F,'Dispatchable Retired'!$A:$A,Summary_CDP,'Dispatchable Retired'!$B:$B,IF($B$162="NEM","*",$B$162),'Dispatchable Retired'!$C:$C,$H187)</f>
        <v>0</v>
      </c>
      <c r="L187" s="5">
        <f>SUMIFS('Dispatchable Retired'!G:G,'Dispatchable Retired'!$A:$A,Summary_CDP,'Dispatchable Retired'!$B:$B,IF($B$162="NEM","*",$B$162),'Dispatchable Retired'!$C:$C,$H187)</f>
        <v>0</v>
      </c>
      <c r="M187" s="5">
        <f>SUMIFS('Dispatchable Retired'!H:H,'Dispatchable Retired'!$A:$A,Summary_CDP,'Dispatchable Retired'!$B:$B,IF($B$162="NEM","*",$B$162),'Dispatchable Retired'!$C:$C,$H187)</f>
        <v>0</v>
      </c>
      <c r="N187" s="5">
        <f>SUMIFS('Dispatchable Retired'!I:I,'Dispatchable Retired'!$A:$A,Summary_CDP,'Dispatchable Retired'!$B:$B,IF($B$162="NEM","*",$B$162),'Dispatchable Retired'!$C:$C,$H187)</f>
        <v>0</v>
      </c>
      <c r="O187" s="5">
        <f>SUMIFS('Dispatchable Retired'!J:J,'Dispatchable Retired'!$A:$A,Summary_CDP,'Dispatchable Retired'!$B:$B,IF($B$162="NEM","*",$B$162),'Dispatchable Retired'!$C:$C,$H187)</f>
        <v>0</v>
      </c>
      <c r="P187" s="5">
        <f>SUMIFS('Dispatchable Retired'!K:K,'Dispatchable Retired'!$A:$A,Summary_CDP,'Dispatchable Retired'!$B:$B,IF($B$162="NEM","*",$B$162),'Dispatchable Retired'!$C:$C,$H187)</f>
        <v>0</v>
      </c>
      <c r="Q187" s="5">
        <f>SUMIFS('Dispatchable Retired'!L:L,'Dispatchable Retired'!$A:$A,Summary_CDP,'Dispatchable Retired'!$B:$B,IF($B$162="NEM","*",$B$162),'Dispatchable Retired'!$C:$C,$H187)</f>
        <v>0</v>
      </c>
      <c r="R187" s="5">
        <f>SUMIFS('Dispatchable Retired'!M:M,'Dispatchable Retired'!$A:$A,Summary_CDP,'Dispatchable Retired'!$B:$B,IF($B$162="NEM","*",$B$162),'Dispatchable Retired'!$C:$C,$H187)</f>
        <v>0</v>
      </c>
      <c r="S187" s="5">
        <f>SUMIFS('Dispatchable Retired'!N:N,'Dispatchable Retired'!$A:$A,Summary_CDP,'Dispatchable Retired'!$B:$B,IF($B$162="NEM","*",$B$162),'Dispatchable Retired'!$C:$C,$H187)</f>
        <v>0</v>
      </c>
      <c r="T187" s="5">
        <f>SUMIFS('Dispatchable Retired'!O:O,'Dispatchable Retired'!$A:$A,Summary_CDP,'Dispatchable Retired'!$B:$B,IF($B$162="NEM","*",$B$162),'Dispatchable Retired'!$C:$C,$H187)</f>
        <v>0</v>
      </c>
      <c r="U187" s="5">
        <f>SUMIFS('Dispatchable Retired'!P:P,'Dispatchable Retired'!$A:$A,Summary_CDP,'Dispatchable Retired'!$B:$B,IF($B$162="NEM","*",$B$162),'Dispatchable Retired'!$C:$C,$H187)</f>
        <v>0</v>
      </c>
      <c r="V187" s="5">
        <f>SUMIFS('Dispatchable Retired'!Q:Q,'Dispatchable Retired'!$A:$A,Summary_CDP,'Dispatchable Retired'!$B:$B,IF($B$162="NEM","*",$B$162),'Dispatchable Retired'!$C:$C,$H187)</f>
        <v>0</v>
      </c>
      <c r="W187" s="5">
        <f>SUMIFS('Dispatchable Retired'!R:R,'Dispatchable Retired'!$A:$A,Summary_CDP,'Dispatchable Retired'!$B:$B,IF($B$162="NEM","*",$B$162),'Dispatchable Retired'!$C:$C,$H187)</f>
        <v>0</v>
      </c>
      <c r="X187" s="5">
        <f>SUMIFS('Dispatchable Retired'!S:S,'Dispatchable Retired'!$A:$A,Summary_CDP,'Dispatchable Retired'!$B:$B,IF($B$162="NEM","*",$B$162),'Dispatchable Retired'!$C:$C,$H187)</f>
        <v>0</v>
      </c>
      <c r="Y187" s="5">
        <f>SUMIFS('Dispatchable Retired'!T:T,'Dispatchable Retired'!$A:$A,Summary_CDP,'Dispatchable Retired'!$B:$B,IF($B$162="NEM","*",$B$162),'Dispatchable Retired'!$C:$C,$H187)</f>
        <v>0</v>
      </c>
      <c r="Z187" s="5">
        <f>SUMIFS('Dispatchable Retired'!U:U,'Dispatchable Retired'!$A:$A,Summary_CDP,'Dispatchable Retired'!$B:$B,IF($B$162="NEM","*",$B$162),'Dispatchable Retired'!$C:$C,$H187)</f>
        <v>0</v>
      </c>
      <c r="AA187" s="5">
        <f>SUMIFS('Dispatchable Retired'!V:V,'Dispatchable Retired'!$A:$A,Summary_CDP,'Dispatchable Retired'!$B:$B,IF($B$162="NEM","*",$B$162),'Dispatchable Retired'!$C:$C,$H187)</f>
        <v>0</v>
      </c>
      <c r="AB187" s="5">
        <f>SUMIFS('Dispatchable Retired'!W:W,'Dispatchable Retired'!$A:$A,Summary_CDP,'Dispatchable Retired'!$B:$B,IF($B$162="NEM","*",$B$162),'Dispatchable Retired'!$C:$C,$H187)</f>
        <v>0</v>
      </c>
      <c r="AC187" s="5">
        <f>SUMIFS('Dispatchable Retired'!X:X,'Dispatchable Retired'!$A:$A,Summary_CDP,'Dispatchable Retired'!$B:$B,IF($B$162="NEM","*",$B$162),'Dispatchable Retired'!$C:$C,$H187)</f>
        <v>0</v>
      </c>
      <c r="AD187" s="5">
        <f>SUMIFS('Dispatchable Retired'!Y:Y,'Dispatchable Retired'!$A:$A,Summary_CDP,'Dispatchable Retired'!$B:$B,IF($B$162="NEM","*",$B$162),'Dispatchable Retired'!$C:$C,$H187)</f>
        <v>0</v>
      </c>
      <c r="AE187" s="5">
        <f>SUMIFS('Dispatchable Retired'!Z:Z,'Dispatchable Retired'!$A:$A,Summary_CDP,'Dispatchable Retired'!$B:$B,IF($B$162="NEM","*",$B$162),'Dispatchable Retired'!$C:$C,$H187)</f>
        <v>0</v>
      </c>
      <c r="AF187" s="5">
        <f>SUMIFS('Dispatchable Retired'!AA:AA,'Dispatchable Retired'!$A:$A,Summary_CDP,'Dispatchable Retired'!$B:$B,IF($B$162="NEM","*",$B$162),'Dispatchable Retired'!$C:$C,$H187)</f>
        <v>0</v>
      </c>
      <c r="AG187" s="5">
        <f>SUMIFS('Dispatchable Retired'!AB:AB,'Dispatchable Retired'!$A:$A,Summary_CDP,'Dispatchable Retired'!$B:$B,IF($B$162="NEM","*",$B$162),'Dispatchable Retired'!$C:$C,$H187)</f>
        <v>0</v>
      </c>
      <c r="AH187" s="5">
        <f>SUMIFS('Dispatchable Retired'!AC:AC,'Dispatchable Retired'!$A:$A,Summary_CDP,'Dispatchable Retired'!$B:$B,IF($B$162="NEM","*",$B$162),'Dispatchable Retired'!$C:$C,$H187)</f>
        <v>0</v>
      </c>
      <c r="AI187" s="5">
        <f>SUMIFS('Dispatchable Retired'!AD:AD,'Dispatchable Retired'!$A:$A,Summary_CDP,'Dispatchable Retired'!$B:$B,IF($B$162="NEM","*",$B$162),'Dispatchable Retired'!$C:$C,$H187)</f>
        <v>0</v>
      </c>
      <c r="AJ187" s="5">
        <f>SUMIFS('Dispatchable Retired'!AE:AE,'Dispatchable Retired'!$A:$A,Summary_CDP,'Dispatchable Retired'!$B:$B,IF($B$162="NEM","*",$B$162),'Dispatchable Retired'!$C:$C,$H187)</f>
        <v>0</v>
      </c>
    </row>
    <row r="188" spans="1:36" ht="15" customHeight="1">
      <c r="H188" s="55" t="s">
        <v>159</v>
      </c>
    </row>
    <row r="189" spans="1:36" ht="15" customHeight="1">
      <c r="H189" s="55"/>
    </row>
    <row r="190" spans="1:36" ht="15" customHeight="1">
      <c r="H190" s="54"/>
    </row>
    <row r="191" spans="1:36" s="51" customFormat="1" ht="24" customHeight="1" thickBot="1">
      <c r="A191" s="49" t="s">
        <v>160</v>
      </c>
      <c r="B191" s="47"/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47"/>
      <c r="T191" s="47"/>
      <c r="U191" s="47"/>
      <c r="V191" s="47"/>
      <c r="W191" s="47"/>
      <c r="X191" s="47"/>
      <c r="Y191" s="47"/>
      <c r="Z191" s="47"/>
      <c r="AA191" s="47"/>
      <c r="AB191" s="47"/>
      <c r="AC191" s="47"/>
      <c r="AD191" s="47"/>
    </row>
    <row r="192" spans="1:36" ht="15" customHeight="1" thickTop="1"/>
    <row r="194" spans="8:37" ht="15" customHeight="1">
      <c r="H194" t="s">
        <v>161</v>
      </c>
      <c r="I194" s="8" t="s">
        <v>162</v>
      </c>
      <c r="J194" s="8" t="s">
        <v>90</v>
      </c>
      <c r="K194" s="8" t="s">
        <v>91</v>
      </c>
      <c r="L194" s="8" t="s">
        <v>92</v>
      </c>
      <c r="M194" s="8" t="s">
        <v>93</v>
      </c>
      <c r="N194" s="8" t="s">
        <v>94</v>
      </c>
      <c r="O194" s="8" t="s">
        <v>95</v>
      </c>
      <c r="P194" s="8" t="s">
        <v>96</v>
      </c>
      <c r="Q194" s="8" t="s">
        <v>97</v>
      </c>
      <c r="R194" s="8" t="s">
        <v>98</v>
      </c>
      <c r="S194" s="8" t="s">
        <v>99</v>
      </c>
      <c r="T194" s="8" t="s">
        <v>100</v>
      </c>
      <c r="U194" s="8" t="s">
        <v>101</v>
      </c>
      <c r="V194" s="8" t="s">
        <v>102</v>
      </c>
      <c r="W194" s="8" t="s">
        <v>103</v>
      </c>
      <c r="X194" s="8" t="s">
        <v>104</v>
      </c>
      <c r="Y194" s="8" t="s">
        <v>105</v>
      </c>
      <c r="Z194" s="8" t="s">
        <v>106</v>
      </c>
      <c r="AA194" s="8" t="s">
        <v>107</v>
      </c>
      <c r="AB194" s="8" t="s">
        <v>108</v>
      </c>
      <c r="AC194" s="8" t="s">
        <v>109</v>
      </c>
      <c r="AD194" s="8" t="s">
        <v>110</v>
      </c>
      <c r="AE194" s="8" t="s">
        <v>111</v>
      </c>
      <c r="AF194" s="8" t="s">
        <v>112</v>
      </c>
      <c r="AG194" s="8" t="s">
        <v>113</v>
      </c>
      <c r="AH194" s="8" t="s">
        <v>114</v>
      </c>
      <c r="AI194" s="8" t="s">
        <v>115</v>
      </c>
      <c r="AJ194" s="8" t="s">
        <v>116</v>
      </c>
      <c r="AK194" s="8" t="s">
        <v>117</v>
      </c>
    </row>
    <row r="195" spans="8:37" ht="15" customHeight="1">
      <c r="H195" s="25" t="str">
        <f>Summary_CDP</f>
        <v>CDP2</v>
      </c>
      <c r="I195" s="5">
        <f>SUM(J195:AK195)</f>
        <v>452.6692710764417</v>
      </c>
      <c r="J195" s="5">
        <f>SUMIFS(Emissions!D:D,Emissions!$A:$A,Summary_CDP)</f>
        <v>110.4741026404221</v>
      </c>
      <c r="K195" s="5">
        <f>SUMIFS(Emissions!E:E,Emissions!$A:$A,Summary_CDP)</f>
        <v>91.852440647121227</v>
      </c>
      <c r="L195" s="5">
        <f>SUMIFS(Emissions!F:F,Emissions!$A:$A,Summary_CDP)</f>
        <v>66.1966702677325</v>
      </c>
      <c r="M195" s="5">
        <f>SUMIFS(Emissions!G:G,Emissions!$A:$A,Summary_CDP)</f>
        <v>53.013439071296297</v>
      </c>
      <c r="N195" s="5">
        <f>SUMIFS(Emissions!H:H,Emissions!$A:$A,Summary_CDP)</f>
        <v>34.021279958430483</v>
      </c>
      <c r="O195" s="5">
        <f>SUMIFS(Emissions!I:I,Emissions!$A:$A,Summary_CDP)</f>
        <v>26.211297805716569</v>
      </c>
      <c r="P195" s="5">
        <f>SUMIFS(Emissions!J:J,Emissions!$A:$A,Summary_CDP)</f>
        <v>20.667172525279401</v>
      </c>
      <c r="Q195" s="5">
        <f>SUMIFS(Emissions!K:K,Emissions!$A:$A,Summary_CDP)</f>
        <v>2.893183915600424</v>
      </c>
      <c r="R195" s="5">
        <f>SUMIFS(Emissions!L:L,Emissions!$A:$A,Summary_CDP)</f>
        <v>2.1698200424561089</v>
      </c>
      <c r="S195" s="5">
        <f>SUMIFS(Emissions!M:M,Emissions!$A:$A,Summary_CDP)</f>
        <v>1.823194899937514</v>
      </c>
      <c r="T195" s="5">
        <f>SUMIFS(Emissions!N:N,Emissions!$A:$A,Summary_CDP)</f>
        <v>1.7577251960383691</v>
      </c>
      <c r="U195" s="5">
        <f>SUMIFS(Emissions!O:O,Emissions!$A:$A,Summary_CDP)</f>
        <v>3.6727606830167412</v>
      </c>
      <c r="V195" s="5">
        <f>SUMIFS(Emissions!P:P,Emissions!$A:$A,Summary_CDP)</f>
        <v>2.9100127118858139</v>
      </c>
      <c r="W195" s="5">
        <f>SUMIFS(Emissions!Q:Q,Emissions!$A:$A,Summary_CDP)</f>
        <v>2.2138802673214188</v>
      </c>
      <c r="X195" s="5">
        <f>SUMIFS(Emissions!R:R,Emissions!$A:$A,Summary_CDP)</f>
        <v>1.7471226629373739</v>
      </c>
      <c r="Y195" s="5">
        <f>SUMIFS(Emissions!S:S,Emissions!$A:$A,Summary_CDP)</f>
        <v>4.5782860146233784</v>
      </c>
      <c r="Z195" s="5">
        <f>SUMIFS(Emissions!T:T,Emissions!$A:$A,Summary_CDP)</f>
        <v>1.5856399006603199</v>
      </c>
      <c r="AA195" s="5">
        <f>SUMIFS(Emissions!U:U,Emissions!$A:$A,Summary_CDP)</f>
        <v>2.2686265105653178</v>
      </c>
      <c r="AB195" s="5">
        <f>SUMIFS(Emissions!V:V,Emissions!$A:$A,Summary_CDP)</f>
        <v>3.0624164037773141</v>
      </c>
      <c r="AC195" s="5">
        <f>SUMIFS(Emissions!W:W,Emissions!$A:$A,Summary_CDP)</f>
        <v>2.9281831448364728</v>
      </c>
      <c r="AD195" s="5">
        <f>SUMIFS(Emissions!X:X,Emissions!$A:$A,Summary_CDP)</f>
        <v>3.7484977659670951</v>
      </c>
      <c r="AE195" s="5">
        <f>SUMIFS(Emissions!Y:Y,Emissions!$A:$A,Summary_CDP)</f>
        <v>1.105483215534572</v>
      </c>
      <c r="AF195" s="5">
        <f>SUMIFS(Emissions!Z:Z,Emissions!$A:$A,Summary_CDP)</f>
        <v>2.5566832017667971</v>
      </c>
      <c r="AG195" s="5">
        <f>SUMIFS(Emissions!AA:AA,Emissions!$A:$A,Summary_CDP)</f>
        <v>0.40059701870191139</v>
      </c>
      <c r="AH195" s="5">
        <f>SUMIFS(Emissions!AB:AB,Emissions!$A:$A,Summary_CDP)</f>
        <v>1.760295487126188</v>
      </c>
      <c r="AI195" s="5">
        <f>SUMIFS(Emissions!AC:AC,Emissions!$A:$A,Summary_CDP)</f>
        <v>0.44213876897833332</v>
      </c>
      <c r="AJ195" s="5">
        <f>SUMIFS(Emissions!AD:AD,Emissions!$A:$A,Summary_CDP)</f>
        <v>6.607816278015795</v>
      </c>
      <c r="AK195" s="5">
        <f>SUMIFS(Emissions!AE:AE,Emissions!$A:$A,Summary_CDP)</f>
        <v>5.0407069586892001E-4</v>
      </c>
    </row>
    <row r="197" spans="8:37" ht="15" customHeight="1">
      <c r="I197" s="23"/>
      <c r="AC197" s="23"/>
    </row>
    <row r="200" spans="8:37" ht="15" customHeight="1">
      <c r="P200" s="22"/>
      <c r="Q200" s="22"/>
    </row>
    <row r="201" spans="8:37" ht="15" customHeight="1">
      <c r="J201" s="24"/>
      <c r="L201" s="24"/>
      <c r="P201" s="22"/>
      <c r="Q201" s="22"/>
    </row>
    <row r="202" spans="8:37" ht="15" customHeight="1">
      <c r="P202" s="22"/>
      <c r="Q202" s="22"/>
    </row>
    <row r="203" spans="8:37" ht="15" customHeight="1">
      <c r="K203" s="24"/>
      <c r="P203" s="22"/>
    </row>
    <row r="204" spans="8:37" ht="15" customHeight="1">
      <c r="P204" s="22"/>
    </row>
    <row r="205" spans="8:37" ht="15" customHeight="1">
      <c r="P205" s="22"/>
    </row>
    <row r="206" spans="8:37" ht="15" customHeight="1">
      <c r="P206" s="22"/>
    </row>
    <row r="207" spans="8:37" ht="15" customHeight="1">
      <c r="P207" s="22"/>
    </row>
    <row r="208" spans="8:37" ht="15" customHeight="1">
      <c r="P208" s="22"/>
    </row>
    <row r="209" spans="1:36" s="51" customFormat="1" ht="24" customHeight="1" thickBot="1">
      <c r="A209" s="49" t="str">
        <f>B210&amp;" imports and exports by year"</f>
        <v>NSW imports and exports by year</v>
      </c>
      <c r="B209" s="47"/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47"/>
      <c r="T209" s="47"/>
      <c r="U209" s="47"/>
      <c r="V209" s="47"/>
      <c r="W209" s="47"/>
      <c r="X209" s="47"/>
      <c r="Y209" s="47"/>
      <c r="Z209" s="47"/>
      <c r="AA209" s="47"/>
      <c r="AB209" s="47"/>
      <c r="AC209" s="47"/>
      <c r="AD209" s="47"/>
    </row>
    <row r="210" spans="1:36" ht="15" customHeight="1" thickTop="1">
      <c r="A210" s="11" t="s">
        <v>127</v>
      </c>
      <c r="B210" s="21" t="s">
        <v>163</v>
      </c>
    </row>
    <row r="212" spans="1:36" ht="15" customHeight="1">
      <c r="G212" s="11"/>
      <c r="H212" t="s">
        <v>164</v>
      </c>
      <c r="I212" s="8" t="s">
        <v>90</v>
      </c>
      <c r="J212" s="8" t="s">
        <v>91</v>
      </c>
      <c r="K212" s="8" t="s">
        <v>92</v>
      </c>
      <c r="L212" s="8" t="s">
        <v>93</v>
      </c>
      <c r="M212" s="8" t="s">
        <v>94</v>
      </c>
      <c r="N212" s="8" t="s">
        <v>95</v>
      </c>
      <c r="O212" s="8" t="s">
        <v>96</v>
      </c>
      <c r="P212" s="8" t="s">
        <v>97</v>
      </c>
      <c r="Q212" s="8" t="s">
        <v>98</v>
      </c>
      <c r="R212" s="8" t="s">
        <v>99</v>
      </c>
      <c r="S212" s="8" t="s">
        <v>100</v>
      </c>
      <c r="T212" s="8" t="s">
        <v>101</v>
      </c>
      <c r="U212" s="8" t="s">
        <v>102</v>
      </c>
      <c r="V212" s="8" t="s">
        <v>103</v>
      </c>
      <c r="W212" s="8" t="s">
        <v>104</v>
      </c>
      <c r="X212" s="8" t="s">
        <v>105</v>
      </c>
      <c r="Y212" s="8" t="s">
        <v>106</v>
      </c>
      <c r="Z212" s="8" t="s">
        <v>107</v>
      </c>
      <c r="AA212" s="8" t="s">
        <v>108</v>
      </c>
      <c r="AB212" s="8" t="s">
        <v>109</v>
      </c>
      <c r="AC212" s="8" t="s">
        <v>110</v>
      </c>
      <c r="AD212" s="8" t="s">
        <v>111</v>
      </c>
      <c r="AE212" s="8" t="s">
        <v>112</v>
      </c>
      <c r="AF212" s="8" t="s">
        <v>113</v>
      </c>
      <c r="AG212" s="8" t="s">
        <v>114</v>
      </c>
      <c r="AH212" s="8" t="s">
        <v>115</v>
      </c>
      <c r="AI212" s="8" t="s">
        <v>116</v>
      </c>
      <c r="AJ212" s="8" t="s">
        <v>117</v>
      </c>
    </row>
    <row r="213" spans="1:36" ht="15" customHeight="1">
      <c r="H213" s="25" t="s">
        <v>165</v>
      </c>
      <c r="I213" s="5">
        <f>SUMIFS('Imports and Exports'!D:D,'Imports and Exports'!$A:$A,Summary_CDP,'Imports and Exports'!$B:$B,$B$210,'Imports and Exports'!$C:$C,$H213)</f>
        <v>1533.350228814945</v>
      </c>
      <c r="J213" s="5">
        <f>SUMIFS('Imports and Exports'!E:E,'Imports and Exports'!$A:$A,Summary_CDP,'Imports and Exports'!$B:$B,$B$210,'Imports and Exports'!$C:$C,$H213)</f>
        <v>5070.8433199628662</v>
      </c>
      <c r="K213" s="5">
        <f>SUMIFS('Imports and Exports'!F:F,'Imports and Exports'!$A:$A,Summary_CDP,'Imports and Exports'!$B:$B,$B$210,'Imports and Exports'!$C:$C,$H213)</f>
        <v>8127.9350495982389</v>
      </c>
      <c r="L213" s="5">
        <f>SUMIFS('Imports and Exports'!G:G,'Imports and Exports'!$A:$A,Summary_CDP,'Imports and Exports'!$B:$B,$B$210,'Imports and Exports'!$C:$C,$H213)</f>
        <v>7351.1444981265668</v>
      </c>
      <c r="M213" s="5">
        <f>SUMIFS('Imports and Exports'!H:H,'Imports and Exports'!$A:$A,Summary_CDP,'Imports and Exports'!$B:$B,$B$210,'Imports and Exports'!$C:$C,$H213)</f>
        <v>7335.5124460903207</v>
      </c>
      <c r="N213" s="5">
        <f>SUMIFS('Imports and Exports'!I:I,'Imports and Exports'!$A:$A,Summary_CDP,'Imports and Exports'!$B:$B,$B$210,'Imports and Exports'!$C:$C,$H213)</f>
        <v>6777.3534028040049</v>
      </c>
      <c r="O213" s="5">
        <f>SUMIFS('Imports and Exports'!J:J,'Imports and Exports'!$A:$A,Summary_CDP,'Imports and Exports'!$B:$B,$B$210,'Imports and Exports'!$C:$C,$H213)</f>
        <v>8877.6733299937841</v>
      </c>
      <c r="P213" s="5">
        <f>SUMIFS('Imports and Exports'!K:K,'Imports and Exports'!$A:$A,Summary_CDP,'Imports and Exports'!$B:$B,$B$210,'Imports and Exports'!$C:$C,$H213)</f>
        <v>13433.57725594373</v>
      </c>
      <c r="Q213" s="5">
        <f>SUMIFS('Imports and Exports'!L:L,'Imports and Exports'!$A:$A,Summary_CDP,'Imports and Exports'!$B:$B,$B$210,'Imports and Exports'!$C:$C,$H213)</f>
        <v>12610.86238110581</v>
      </c>
      <c r="R213" s="5">
        <f>SUMIFS('Imports and Exports'!M:M,'Imports and Exports'!$A:$A,Summary_CDP,'Imports and Exports'!$B:$B,$B$210,'Imports and Exports'!$C:$C,$H213)</f>
        <v>12609.147502982851</v>
      </c>
      <c r="S213" s="5">
        <f>SUMIFS('Imports and Exports'!N:N,'Imports and Exports'!$A:$A,Summary_CDP,'Imports and Exports'!$B:$B,$B$210,'Imports and Exports'!$C:$C,$H213)</f>
        <v>12212.44955232004</v>
      </c>
      <c r="T213" s="5">
        <f>SUMIFS('Imports and Exports'!O:O,'Imports and Exports'!$A:$A,Summary_CDP,'Imports and Exports'!$B:$B,$B$210,'Imports and Exports'!$C:$C,$H213)</f>
        <v>10442.471264851991</v>
      </c>
      <c r="U213" s="5">
        <f>SUMIFS('Imports and Exports'!P:P,'Imports and Exports'!$A:$A,Summary_CDP,'Imports and Exports'!$B:$B,$B$210,'Imports and Exports'!$C:$C,$H213)</f>
        <v>12468.49983104531</v>
      </c>
      <c r="V213" s="5">
        <f>SUMIFS('Imports and Exports'!Q:Q,'Imports and Exports'!$A:$A,Summary_CDP,'Imports and Exports'!$B:$B,$B$210,'Imports and Exports'!$C:$C,$H213)</f>
        <v>14632.77788452166</v>
      </c>
      <c r="W213" s="5">
        <f>SUMIFS('Imports and Exports'!R:R,'Imports and Exports'!$A:$A,Summary_CDP,'Imports and Exports'!$B:$B,$B$210,'Imports and Exports'!$C:$C,$H213)</f>
        <v>13599.83961857852</v>
      </c>
      <c r="X213" s="5">
        <f>SUMIFS('Imports and Exports'!S:S,'Imports and Exports'!$A:$A,Summary_CDP,'Imports and Exports'!$B:$B,$B$210,'Imports and Exports'!$C:$C,$H213)</f>
        <v>13875.44512272087</v>
      </c>
      <c r="Y213" s="5">
        <f>SUMIFS('Imports and Exports'!T:T,'Imports and Exports'!$A:$A,Summary_CDP,'Imports and Exports'!$B:$B,$B$210,'Imports and Exports'!$C:$C,$H213)</f>
        <v>14906.80857482025</v>
      </c>
      <c r="Z213" s="5">
        <f>SUMIFS('Imports and Exports'!U:U,'Imports and Exports'!$A:$A,Summary_CDP,'Imports and Exports'!$B:$B,$B$210,'Imports and Exports'!$C:$C,$H213)</f>
        <v>14612.855390774541</v>
      </c>
      <c r="AA213" s="5">
        <f>SUMIFS('Imports and Exports'!V:V,'Imports and Exports'!$A:$A,Summary_CDP,'Imports and Exports'!$B:$B,$B$210,'Imports and Exports'!$C:$C,$H213)</f>
        <v>17414.43662610892</v>
      </c>
      <c r="AB213" s="5">
        <f>SUMIFS('Imports and Exports'!W:W,'Imports and Exports'!$A:$A,Summary_CDP,'Imports and Exports'!$B:$B,$B$210,'Imports and Exports'!$C:$C,$H213)</f>
        <v>17658.010493939131</v>
      </c>
      <c r="AC213" s="5">
        <f>SUMIFS('Imports and Exports'!X:X,'Imports and Exports'!$A:$A,Summary_CDP,'Imports and Exports'!$B:$B,$B$210,'Imports and Exports'!$C:$C,$H213)</f>
        <v>17944.406370752451</v>
      </c>
      <c r="AD213" s="5">
        <f>SUMIFS('Imports and Exports'!Y:Y,'Imports and Exports'!$A:$A,Summary_CDP,'Imports and Exports'!$B:$B,$B$210,'Imports and Exports'!$C:$C,$H213)</f>
        <v>18654.907790688329</v>
      </c>
      <c r="AE213" s="5">
        <f>SUMIFS('Imports and Exports'!Z:Z,'Imports and Exports'!$A:$A,Summary_CDP,'Imports and Exports'!$B:$B,$B$210,'Imports and Exports'!$C:$C,$H213)</f>
        <v>18733.687637786988</v>
      </c>
      <c r="AF213" s="5">
        <f>SUMIFS('Imports and Exports'!AA:AA,'Imports and Exports'!$A:$A,Summary_CDP,'Imports and Exports'!$B:$B,$B$210,'Imports and Exports'!$C:$C,$H213)</f>
        <v>17987.256006059379</v>
      </c>
      <c r="AG213" s="5">
        <f>SUMIFS('Imports and Exports'!AB:AB,'Imports and Exports'!$A:$A,Summary_CDP,'Imports and Exports'!$B:$B,$B$210,'Imports and Exports'!$C:$C,$H213)</f>
        <v>16678.399054915611</v>
      </c>
      <c r="AH213" s="5">
        <f>SUMIFS('Imports and Exports'!AC:AC,'Imports and Exports'!$A:$A,Summary_CDP,'Imports and Exports'!$B:$B,$B$210,'Imports and Exports'!$C:$C,$H213)</f>
        <v>17074.526458067881</v>
      </c>
      <c r="AI213" s="5">
        <f>SUMIFS('Imports and Exports'!AD:AD,'Imports and Exports'!$A:$A,Summary_CDP,'Imports and Exports'!$B:$B,$B$210,'Imports and Exports'!$C:$C,$H213)</f>
        <v>19243.826481131458</v>
      </c>
      <c r="AJ213" s="5">
        <f>SUMIFS('Imports and Exports'!AE:AE,'Imports and Exports'!$A:$A,Summary_CDP,'Imports and Exports'!$B:$B,$B$210,'Imports and Exports'!$C:$C,$H213)</f>
        <v>16368.091243349871</v>
      </c>
    </row>
    <row r="214" spans="1:36" ht="15" customHeight="1">
      <c r="H214" s="25" t="s">
        <v>166</v>
      </c>
      <c r="I214" s="5">
        <f>SUMIFS('Imports and Exports'!D:D,'Imports and Exports'!$A:$A,Summary_CDP,'Imports and Exports'!$B:$B,$B$210,'Imports and Exports'!$C:$C,$H214)</f>
        <v>-5734.0188213048796</v>
      </c>
      <c r="J214" s="5">
        <f>SUMIFS('Imports and Exports'!E:E,'Imports and Exports'!$A:$A,Summary_CDP,'Imports and Exports'!$B:$B,$B$210,'Imports and Exports'!$C:$C,$H214)</f>
        <v>-3240.8005887457248</v>
      </c>
      <c r="K214" s="5">
        <f>SUMIFS('Imports and Exports'!F:F,'Imports and Exports'!$A:$A,Summary_CDP,'Imports and Exports'!$B:$B,$B$210,'Imports and Exports'!$C:$C,$H214)</f>
        <v>-5049.2898845046784</v>
      </c>
      <c r="L214" s="5">
        <f>SUMIFS('Imports and Exports'!G:G,'Imports and Exports'!$A:$A,Summary_CDP,'Imports and Exports'!$B:$B,$B$210,'Imports and Exports'!$C:$C,$H214)</f>
        <v>-4998.6264969365229</v>
      </c>
      <c r="M214" s="5">
        <f>SUMIFS('Imports and Exports'!H:H,'Imports and Exports'!$A:$A,Summary_CDP,'Imports and Exports'!$B:$B,$B$210,'Imports and Exports'!$C:$C,$H214)</f>
        <v>-6899.6728285272156</v>
      </c>
      <c r="N214" s="5">
        <f>SUMIFS('Imports and Exports'!I:I,'Imports and Exports'!$A:$A,Summary_CDP,'Imports and Exports'!$B:$B,$B$210,'Imports and Exports'!$C:$C,$H214)</f>
        <v>-7827.750544118182</v>
      </c>
      <c r="O214" s="5">
        <f>SUMIFS('Imports and Exports'!J:J,'Imports and Exports'!$A:$A,Summary_CDP,'Imports and Exports'!$B:$B,$B$210,'Imports and Exports'!$C:$C,$H214)</f>
        <v>-8541.8825617494222</v>
      </c>
      <c r="P214" s="5">
        <f>SUMIFS('Imports and Exports'!K:K,'Imports and Exports'!$A:$A,Summary_CDP,'Imports and Exports'!$B:$B,$B$210,'Imports and Exports'!$C:$C,$H214)</f>
        <v>-12739.260085264579</v>
      </c>
      <c r="Q214" s="5">
        <f>SUMIFS('Imports and Exports'!L:L,'Imports and Exports'!$A:$A,Summary_CDP,'Imports and Exports'!$B:$B,$B$210,'Imports and Exports'!$C:$C,$H214)</f>
        <v>-16329.52998732243</v>
      </c>
      <c r="R214" s="5">
        <f>SUMIFS('Imports and Exports'!M:M,'Imports and Exports'!$A:$A,Summary_CDP,'Imports and Exports'!$B:$B,$B$210,'Imports and Exports'!$C:$C,$H214)</f>
        <v>-17110.40448527288</v>
      </c>
      <c r="S214" s="5">
        <f>SUMIFS('Imports and Exports'!N:N,'Imports and Exports'!$A:$A,Summary_CDP,'Imports and Exports'!$B:$B,$B$210,'Imports and Exports'!$C:$C,$H214)</f>
        <v>-16115.684730380961</v>
      </c>
      <c r="T214" s="5">
        <f>SUMIFS('Imports and Exports'!O:O,'Imports and Exports'!$A:$A,Summary_CDP,'Imports and Exports'!$B:$B,$B$210,'Imports and Exports'!$C:$C,$H214)</f>
        <v>-17684.101641099089</v>
      </c>
      <c r="U214" s="5">
        <f>SUMIFS('Imports and Exports'!P:P,'Imports and Exports'!$A:$A,Summary_CDP,'Imports and Exports'!$B:$B,$B$210,'Imports and Exports'!$C:$C,$H214)</f>
        <v>-15507.560829363731</v>
      </c>
      <c r="V214" s="5">
        <f>SUMIFS('Imports and Exports'!Q:Q,'Imports and Exports'!$A:$A,Summary_CDP,'Imports and Exports'!$B:$B,$B$210,'Imports and Exports'!$C:$C,$H214)</f>
        <v>-16902.525977055258</v>
      </c>
      <c r="W214" s="5">
        <f>SUMIFS('Imports and Exports'!R:R,'Imports and Exports'!$A:$A,Summary_CDP,'Imports and Exports'!$B:$B,$B$210,'Imports and Exports'!$C:$C,$H214)</f>
        <v>-16944.142419998469</v>
      </c>
      <c r="X214" s="5">
        <f>SUMIFS('Imports and Exports'!S:S,'Imports and Exports'!$A:$A,Summary_CDP,'Imports and Exports'!$B:$B,$B$210,'Imports and Exports'!$C:$C,$H214)</f>
        <v>-17191.203688430789</v>
      </c>
      <c r="Y214" s="5">
        <f>SUMIFS('Imports and Exports'!T:T,'Imports and Exports'!$A:$A,Summary_CDP,'Imports and Exports'!$B:$B,$B$210,'Imports and Exports'!$C:$C,$H214)</f>
        <v>-17055.969002621408</v>
      </c>
      <c r="Z214" s="5">
        <f>SUMIFS('Imports and Exports'!U:U,'Imports and Exports'!$A:$A,Summary_CDP,'Imports and Exports'!$B:$B,$B$210,'Imports and Exports'!$C:$C,$H214)</f>
        <v>-16763.034682492838</v>
      </c>
      <c r="AA214" s="5">
        <f>SUMIFS('Imports and Exports'!V:V,'Imports and Exports'!$A:$A,Summary_CDP,'Imports and Exports'!$B:$B,$B$210,'Imports and Exports'!$C:$C,$H214)</f>
        <v>-15831.56836291517</v>
      </c>
      <c r="AB214" s="5">
        <f>SUMIFS('Imports and Exports'!W:W,'Imports and Exports'!$A:$A,Summary_CDP,'Imports and Exports'!$B:$B,$B$210,'Imports and Exports'!$C:$C,$H214)</f>
        <v>-17549.707072608009</v>
      </c>
      <c r="AC214" s="5">
        <f>SUMIFS('Imports and Exports'!X:X,'Imports and Exports'!$A:$A,Summary_CDP,'Imports and Exports'!$B:$B,$B$210,'Imports and Exports'!$C:$C,$H214)</f>
        <v>-17534.139906104429</v>
      </c>
      <c r="AD214" s="5">
        <f>SUMIFS('Imports and Exports'!Y:Y,'Imports and Exports'!$A:$A,Summary_CDP,'Imports and Exports'!$B:$B,$B$210,'Imports and Exports'!$C:$C,$H214)</f>
        <v>-15009.16586563031</v>
      </c>
      <c r="AE214" s="5">
        <f>SUMIFS('Imports and Exports'!Z:Z,'Imports and Exports'!$A:$A,Summary_CDP,'Imports and Exports'!$B:$B,$B$210,'Imports and Exports'!$C:$C,$H214)</f>
        <v>-17823.34278713369</v>
      </c>
      <c r="AF214" s="5">
        <f>SUMIFS('Imports and Exports'!AA:AA,'Imports and Exports'!$A:$A,Summary_CDP,'Imports and Exports'!$B:$B,$B$210,'Imports and Exports'!$C:$C,$H214)</f>
        <v>-17985.233445697639</v>
      </c>
      <c r="AG214" s="5">
        <f>SUMIFS('Imports and Exports'!AB:AB,'Imports and Exports'!$A:$A,Summary_CDP,'Imports and Exports'!$B:$B,$B$210,'Imports and Exports'!$C:$C,$H214)</f>
        <v>-22903.781765054089</v>
      </c>
      <c r="AH214" s="5">
        <f>SUMIFS('Imports and Exports'!AC:AC,'Imports and Exports'!$A:$A,Summary_CDP,'Imports and Exports'!$B:$B,$B$210,'Imports and Exports'!$C:$C,$H214)</f>
        <v>-23317.00921276084</v>
      </c>
      <c r="AI214" s="5">
        <f>SUMIFS('Imports and Exports'!AD:AD,'Imports and Exports'!$A:$A,Summary_CDP,'Imports and Exports'!$B:$B,$B$210,'Imports and Exports'!$C:$C,$H214)</f>
        <v>-19939.70264711761</v>
      </c>
      <c r="AJ214" s="5">
        <f>SUMIFS('Imports and Exports'!AE:AE,'Imports and Exports'!$A:$A,Summary_CDP,'Imports and Exports'!$B:$B,$B$210,'Imports and Exports'!$C:$C,$H214)</f>
        <v>-18364.011584708551</v>
      </c>
    </row>
    <row r="215" spans="1:36" ht="15" customHeight="1">
      <c r="H215" s="25" t="s">
        <v>167</v>
      </c>
      <c r="I215" s="5">
        <f t="shared" ref="I215:AJ215" si="3">I213+I214</f>
        <v>-4200.6685924899348</v>
      </c>
      <c r="J215" s="5">
        <f t="shared" si="3"/>
        <v>1830.0427312171414</v>
      </c>
      <c r="K215" s="5">
        <f t="shared" si="3"/>
        <v>3078.6451650935605</v>
      </c>
      <c r="L215" s="5">
        <f t="shared" si="3"/>
        <v>2352.5180011900438</v>
      </c>
      <c r="M215" s="5">
        <f t="shared" si="3"/>
        <v>435.83961756310509</v>
      </c>
      <c r="N215" s="5">
        <f t="shared" si="3"/>
        <v>-1050.3971413141771</v>
      </c>
      <c r="O215" s="5">
        <f t="shared" si="3"/>
        <v>335.79076824436197</v>
      </c>
      <c r="P215" s="5">
        <f t="shared" si="3"/>
        <v>694.31717067915088</v>
      </c>
      <c r="Q215" s="5">
        <f t="shared" si="3"/>
        <v>-3718.6676062166207</v>
      </c>
      <c r="R215" s="5">
        <f t="shared" si="3"/>
        <v>-4501.2569822900296</v>
      </c>
      <c r="S215" s="5">
        <f t="shared" si="3"/>
        <v>-3903.2351780609206</v>
      </c>
      <c r="T215" s="5">
        <f t="shared" si="3"/>
        <v>-7241.630376247098</v>
      </c>
      <c r="U215" s="5">
        <f t="shared" si="3"/>
        <v>-3039.0609983184204</v>
      </c>
      <c r="V215" s="5">
        <f t="shared" si="3"/>
        <v>-2269.7480925335985</v>
      </c>
      <c r="W215" s="5">
        <f t="shared" si="3"/>
        <v>-3344.3028014199481</v>
      </c>
      <c r="X215" s="5">
        <f t="shared" si="3"/>
        <v>-3315.7585657099189</v>
      </c>
      <c r="Y215" s="5">
        <f t="shared" si="3"/>
        <v>-2149.1604278011582</v>
      </c>
      <c r="Z215" s="5">
        <f t="shared" si="3"/>
        <v>-2150.1792917182975</v>
      </c>
      <c r="AA215" s="5">
        <f t="shared" si="3"/>
        <v>1582.86826319375</v>
      </c>
      <c r="AB215" s="5">
        <f t="shared" si="3"/>
        <v>108.30342133112208</v>
      </c>
      <c r="AC215" s="5">
        <f t="shared" si="3"/>
        <v>410.26646464802252</v>
      </c>
      <c r="AD215" s="5">
        <f t="shared" si="3"/>
        <v>3645.7419250580188</v>
      </c>
      <c r="AE215" s="5">
        <f t="shared" si="3"/>
        <v>910.34485065329864</v>
      </c>
      <c r="AF215" s="5">
        <f t="shared" si="3"/>
        <v>2.0225603617400338</v>
      </c>
      <c r="AG215" s="5">
        <f t="shared" si="3"/>
        <v>-6225.3827101384777</v>
      </c>
      <c r="AH215" s="5">
        <f t="shared" si="3"/>
        <v>-6242.4827546929591</v>
      </c>
      <c r="AI215" s="5">
        <f t="shared" si="3"/>
        <v>-695.87616598615205</v>
      </c>
      <c r="AJ215" s="5">
        <f t="shared" si="3"/>
        <v>-1995.9203413586802</v>
      </c>
    </row>
    <row r="216" spans="1:36" ht="15" customHeight="1">
      <c r="J216" s="52"/>
      <c r="K216" s="52"/>
      <c r="L216" s="52"/>
      <c r="M216" s="52"/>
      <c r="N216" s="52"/>
      <c r="O216" s="52"/>
      <c r="P216" s="52"/>
      <c r="Q216" s="52"/>
      <c r="R216" s="52"/>
      <c r="S216" s="52"/>
      <c r="T216" s="52"/>
      <c r="U216" s="52"/>
      <c r="V216" s="52"/>
      <c r="W216" s="52"/>
      <c r="X216" s="52"/>
      <c r="Y216" s="52"/>
      <c r="Z216" s="52"/>
      <c r="AA216" s="52"/>
      <c r="AB216" s="52"/>
      <c r="AC216" s="52"/>
    </row>
    <row r="217" spans="1:36" ht="15" customHeight="1">
      <c r="J217" s="52"/>
      <c r="K217" s="52"/>
      <c r="L217" s="52"/>
      <c r="M217" s="52"/>
      <c r="N217" s="52"/>
      <c r="O217" s="52"/>
      <c r="P217" s="52"/>
      <c r="Q217" s="52"/>
      <c r="R217" s="52"/>
      <c r="S217" s="52"/>
      <c r="T217" s="52"/>
      <c r="U217" s="52"/>
      <c r="V217" s="52"/>
      <c r="W217" s="52"/>
      <c r="X217" s="52"/>
      <c r="Y217" s="52"/>
      <c r="Z217" s="52"/>
      <c r="AA217" s="52"/>
      <c r="AB217" s="52"/>
      <c r="AC217" s="52"/>
    </row>
    <row r="218" spans="1:36" ht="15" customHeight="1">
      <c r="J218" s="52"/>
      <c r="K218" s="52"/>
      <c r="L218" s="52"/>
      <c r="M218" s="52"/>
      <c r="N218" s="52"/>
      <c r="O218" s="52"/>
      <c r="P218" s="52"/>
      <c r="Q218" s="52"/>
      <c r="R218" s="52"/>
      <c r="S218" s="52"/>
      <c r="T218" s="52"/>
      <c r="U218" s="52"/>
      <c r="V218" s="52"/>
      <c r="W218" s="52"/>
      <c r="X218" s="52"/>
      <c r="Y218" s="52"/>
      <c r="Z218" s="52"/>
      <c r="AA218" s="52"/>
      <c r="AB218" s="52"/>
      <c r="AC218" s="52"/>
    </row>
    <row r="219" spans="1:36" ht="15" customHeight="1">
      <c r="J219" s="52"/>
      <c r="K219" s="52"/>
      <c r="L219" s="52"/>
      <c r="M219" s="52"/>
      <c r="N219" s="52"/>
      <c r="O219" s="52"/>
      <c r="P219" s="52"/>
      <c r="Q219" s="52"/>
      <c r="R219" s="52"/>
      <c r="S219" s="52"/>
      <c r="T219" s="52"/>
      <c r="U219" s="52"/>
      <c r="V219" s="52"/>
      <c r="W219" s="52"/>
      <c r="X219" s="52"/>
      <c r="Y219" s="52"/>
      <c r="Z219" s="52"/>
      <c r="AA219" s="52"/>
      <c r="AB219" s="52"/>
      <c r="AC219" s="52"/>
    </row>
    <row r="220" spans="1:36" ht="15" customHeight="1"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  <c r="AA220" s="63"/>
      <c r="AB220" s="63"/>
      <c r="AC220" s="63"/>
      <c r="AD220" s="63"/>
      <c r="AE220" s="63"/>
      <c r="AF220" s="63"/>
      <c r="AG220" s="63"/>
      <c r="AH220" s="63"/>
      <c r="AI220" s="63"/>
      <c r="AJ220" s="63"/>
    </row>
    <row r="221" spans="1:36" ht="15" customHeight="1"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  <c r="AA221" s="63"/>
      <c r="AB221" s="63"/>
      <c r="AC221" s="63"/>
      <c r="AD221" s="63"/>
      <c r="AE221" s="63"/>
      <c r="AF221" s="63"/>
      <c r="AG221" s="63"/>
      <c r="AH221" s="63"/>
      <c r="AI221" s="63"/>
      <c r="AJ221" s="63"/>
    </row>
    <row r="222" spans="1:36" ht="15" customHeight="1"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  <c r="AA222" s="63"/>
      <c r="AB222" s="63"/>
      <c r="AC222" s="63"/>
      <c r="AD222" s="63"/>
      <c r="AE222" s="63"/>
      <c r="AF222" s="63"/>
      <c r="AG222" s="63"/>
      <c r="AH222" s="63"/>
      <c r="AI222" s="63"/>
      <c r="AJ222" s="63"/>
    </row>
    <row r="223" spans="1:36" ht="15" customHeight="1"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  <c r="AA223" s="63"/>
      <c r="AB223" s="63"/>
      <c r="AC223" s="63"/>
      <c r="AD223" s="63"/>
      <c r="AE223" s="63"/>
      <c r="AF223" s="63"/>
      <c r="AG223" s="63"/>
      <c r="AH223" s="63"/>
      <c r="AI223" s="63"/>
      <c r="AJ223" s="63"/>
    </row>
    <row r="224" spans="1:36" ht="15" customHeight="1"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  <c r="AA224" s="63"/>
      <c r="AB224" s="63"/>
      <c r="AC224" s="63"/>
      <c r="AD224" s="63"/>
      <c r="AE224" s="63"/>
      <c r="AF224" s="63"/>
      <c r="AG224" s="63"/>
      <c r="AH224" s="63"/>
      <c r="AI224" s="63"/>
      <c r="AJ224" s="63"/>
    </row>
    <row r="225" spans="1:36" ht="15" customHeight="1"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  <c r="AA225" s="63"/>
      <c r="AB225" s="63"/>
      <c r="AC225" s="63"/>
      <c r="AD225" s="63"/>
      <c r="AE225" s="63"/>
      <c r="AF225" s="63"/>
      <c r="AG225" s="63"/>
      <c r="AH225" s="63"/>
      <c r="AI225" s="63"/>
      <c r="AJ225" s="63"/>
    </row>
    <row r="226" spans="1:36" ht="15" customHeight="1"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  <c r="AA226" s="63"/>
      <c r="AB226" s="63"/>
      <c r="AC226" s="63"/>
      <c r="AD226" s="63"/>
      <c r="AE226" s="63"/>
      <c r="AF226" s="63"/>
      <c r="AG226" s="63"/>
      <c r="AH226" s="63"/>
      <c r="AI226" s="63"/>
      <c r="AJ226" s="63"/>
    </row>
    <row r="227" spans="1:36" s="51" customFormat="1" ht="24" customHeight="1" thickBot="1">
      <c r="A227" s="49" t="str">
        <f>B228&amp;" relative change in capacity by year"</f>
        <v>NEM relative change in capacity by year</v>
      </c>
      <c r="B227" s="47"/>
      <c r="C227" s="47"/>
      <c r="D227" s="47"/>
      <c r="E227" s="47"/>
      <c r="F227" s="47"/>
      <c r="G227" s="47"/>
      <c r="H227" s="47"/>
      <c r="I227" s="47"/>
      <c r="J227" s="47"/>
      <c r="K227" s="47"/>
      <c r="L227" s="47"/>
      <c r="M227" s="47"/>
      <c r="N227" s="47"/>
      <c r="O227" s="47"/>
      <c r="P227" s="47"/>
      <c r="Q227" s="47"/>
      <c r="R227" s="47"/>
      <c r="S227" s="47"/>
      <c r="T227" s="47"/>
      <c r="U227" s="47"/>
      <c r="V227" s="47"/>
      <c r="W227" s="47"/>
      <c r="X227" s="47"/>
      <c r="Y227" s="47"/>
      <c r="Z227" s="47"/>
      <c r="AA227" s="47"/>
      <c r="AB227" s="47"/>
      <c r="AC227" s="47"/>
      <c r="AD227" s="47"/>
    </row>
    <row r="228" spans="1:36" ht="15" customHeight="1" thickTop="1">
      <c r="A228" s="11" t="s">
        <v>127</v>
      </c>
      <c r="B228" s="21" t="s">
        <v>128</v>
      </c>
    </row>
    <row r="230" spans="1:36" ht="15" customHeight="1">
      <c r="H230" s="44" t="s">
        <v>129</v>
      </c>
      <c r="I230" s="8" t="s">
        <v>90</v>
      </c>
      <c r="J230" s="8" t="s">
        <v>91</v>
      </c>
      <c r="K230" s="8" t="s">
        <v>92</v>
      </c>
      <c r="L230" s="8" t="s">
        <v>93</v>
      </c>
      <c r="M230" s="8" t="s">
        <v>94</v>
      </c>
      <c r="N230" s="8" t="s">
        <v>95</v>
      </c>
      <c r="O230" s="8" t="s">
        <v>96</v>
      </c>
      <c r="P230" s="8" t="s">
        <v>97</v>
      </c>
      <c r="Q230" s="8" t="s">
        <v>98</v>
      </c>
      <c r="R230" s="8" t="s">
        <v>99</v>
      </c>
      <c r="S230" s="8" t="s">
        <v>100</v>
      </c>
      <c r="T230" s="8" t="s">
        <v>101</v>
      </c>
      <c r="U230" s="8" t="s">
        <v>102</v>
      </c>
      <c r="V230" s="8" t="s">
        <v>103</v>
      </c>
      <c r="W230" s="8" t="s">
        <v>104</v>
      </c>
      <c r="X230" s="8" t="s">
        <v>105</v>
      </c>
      <c r="Y230" s="8" t="s">
        <v>106</v>
      </c>
      <c r="Z230" s="8" t="s">
        <v>107</v>
      </c>
      <c r="AA230" s="8" t="s">
        <v>108</v>
      </c>
      <c r="AB230" s="8" t="s">
        <v>109</v>
      </c>
      <c r="AC230" s="8" t="s">
        <v>110</v>
      </c>
      <c r="AD230" s="8" t="s">
        <v>111</v>
      </c>
      <c r="AE230" s="8" t="s">
        <v>112</v>
      </c>
      <c r="AF230" s="8" t="s">
        <v>113</v>
      </c>
      <c r="AG230" s="8" t="s">
        <v>114</v>
      </c>
      <c r="AH230" s="8" t="s">
        <v>115</v>
      </c>
      <c r="AI230" s="8" t="s">
        <v>116</v>
      </c>
      <c r="AJ230" s="8" t="s">
        <v>117</v>
      </c>
    </row>
    <row r="231" spans="1:36" ht="15" customHeight="1">
      <c r="H231" s="9" t="s">
        <v>130</v>
      </c>
      <c r="I231" s="5">
        <f>SUMIFS(Capacity!E:E,Capacity!$A:$A,Summary_CDP,Capacity!$B:$B,IF($B$228="NEM","*",$B$228),Capacity!$C:$C,$H231)-SUMIFS(Capacity!$D:$D,Capacity!$A:$A,Summary_CDP,Capacity!$B:$B,IF($B$228="NEM","*",$B$228),Capacity!$C:$C,$H231)</f>
        <v>0</v>
      </c>
      <c r="J231" s="5">
        <f>SUMIFS(Capacity!F:F,Capacity!$A:$A,Summary_CDP,Capacity!$B:$B,IF($B$228="NEM","*",$B$228),Capacity!$C:$C,$H231)-SUMIFS(Capacity!$D:$D,Capacity!$A:$A,Summary_CDP,Capacity!$B:$B,IF($B$228="NEM","*",$B$228),Capacity!$C:$C,$H231)</f>
        <v>0</v>
      </c>
      <c r="K231" s="5">
        <f>SUMIFS(Capacity!G:G,Capacity!$A:$A,Summary_CDP,Capacity!$B:$B,IF($B$228="NEM","*",$B$228),Capacity!$C:$C,$H231)-SUMIFS(Capacity!$D:$D,Capacity!$A:$A,Summary_CDP,Capacity!$B:$B,IF($B$228="NEM","*",$B$228),Capacity!$C:$C,$H231)</f>
        <v>-6174</v>
      </c>
      <c r="L231" s="5">
        <f>SUMIFS(Capacity!H:H,Capacity!$A:$A,Summary_CDP,Capacity!$B:$B,IF($B$228="NEM","*",$B$228),Capacity!$C:$C,$H231)-SUMIFS(Capacity!$D:$D,Capacity!$A:$A,Summary_CDP,Capacity!$B:$B,IF($B$228="NEM","*",$B$228),Capacity!$C:$C,$H231)</f>
        <v>-8909</v>
      </c>
      <c r="M231" s="5">
        <f>SUMIFS(Capacity!I:I,Capacity!$A:$A,Summary_CDP,Capacity!$B:$B,IF($B$228="NEM","*",$B$228),Capacity!$C:$C,$H231)-SUMIFS(Capacity!$D:$D,Capacity!$A:$A,Summary_CDP,Capacity!$B:$B,IF($B$228="NEM","*",$B$228),Capacity!$C:$C,$H231)</f>
        <v>-12254</v>
      </c>
      <c r="N231" s="5">
        <f>SUMIFS(Capacity!J:J,Capacity!$A:$A,Summary_CDP,Capacity!$B:$B,IF($B$228="NEM","*",$B$228),Capacity!$C:$C,$H231)-SUMIFS(Capacity!$D:$D,Capacity!$A:$A,Summary_CDP,Capacity!$B:$B,IF($B$228="NEM","*",$B$228),Capacity!$C:$C,$H231)</f>
        <v>-13374</v>
      </c>
      <c r="O231" s="5">
        <f>SUMIFS(Capacity!K:K,Capacity!$A:$A,Summary_CDP,Capacity!$B:$B,IF($B$228="NEM","*",$B$228),Capacity!$C:$C,$H231)-SUMIFS(Capacity!$D:$D,Capacity!$A:$A,Summary_CDP,Capacity!$B:$B,IF($B$228="NEM","*",$B$228),Capacity!$C:$C,$H231)</f>
        <v>-14214</v>
      </c>
      <c r="P231" s="5">
        <f>SUMIFS(Capacity!L:L,Capacity!$A:$A,Summary_CDP,Capacity!$B:$B,IF($B$228="NEM","*",$B$228),Capacity!$C:$C,$H231)-SUMIFS(Capacity!$D:$D,Capacity!$A:$A,Summary_CDP,Capacity!$B:$B,IF($B$228="NEM","*",$B$228),Capacity!$C:$C,$H231)</f>
        <v>-16456</v>
      </c>
      <c r="Q231" s="5">
        <f>SUMIFS(Capacity!M:M,Capacity!$A:$A,Summary_CDP,Capacity!$B:$B,IF($B$228="NEM","*",$B$228),Capacity!$C:$C,$H231)-SUMIFS(Capacity!$D:$D,Capacity!$A:$A,Summary_CDP,Capacity!$B:$B,IF($B$228="NEM","*",$B$228),Capacity!$C:$C,$H231)</f>
        <v>-16456</v>
      </c>
      <c r="R231" s="5">
        <f>SUMIFS(Capacity!N:N,Capacity!$A:$A,Summary_CDP,Capacity!$B:$B,IF($B$228="NEM","*",$B$228),Capacity!$C:$C,$H231)-SUMIFS(Capacity!$D:$D,Capacity!$A:$A,Summary_CDP,Capacity!$B:$B,IF($B$228="NEM","*",$B$228),Capacity!$C:$C,$H231)</f>
        <v>-16456</v>
      </c>
      <c r="S231" s="5">
        <f>SUMIFS(Capacity!O:O,Capacity!$A:$A,Summary_CDP,Capacity!$B:$B,IF($B$228="NEM","*",$B$228),Capacity!$C:$C,$H231)-SUMIFS(Capacity!$D:$D,Capacity!$A:$A,Summary_CDP,Capacity!$B:$B,IF($B$228="NEM","*",$B$228),Capacity!$C:$C,$H231)</f>
        <v>-16456</v>
      </c>
      <c r="T231" s="5">
        <f>SUMIFS(Capacity!P:P,Capacity!$A:$A,Summary_CDP,Capacity!$B:$B,IF($B$228="NEM","*",$B$228),Capacity!$C:$C,$H231)-SUMIFS(Capacity!$D:$D,Capacity!$A:$A,Summary_CDP,Capacity!$B:$B,IF($B$228="NEM","*",$B$228),Capacity!$C:$C,$H231)</f>
        <v>-16456</v>
      </c>
      <c r="U231" s="5">
        <f>SUMIFS(Capacity!Q:Q,Capacity!$A:$A,Summary_CDP,Capacity!$B:$B,IF($B$228="NEM","*",$B$228),Capacity!$C:$C,$H231)-SUMIFS(Capacity!$D:$D,Capacity!$A:$A,Summary_CDP,Capacity!$B:$B,IF($B$228="NEM","*",$B$228),Capacity!$C:$C,$H231)</f>
        <v>-16456</v>
      </c>
      <c r="V231" s="5">
        <f>SUMIFS(Capacity!R:R,Capacity!$A:$A,Summary_CDP,Capacity!$B:$B,IF($B$228="NEM","*",$B$228),Capacity!$C:$C,$H231)-SUMIFS(Capacity!$D:$D,Capacity!$A:$A,Summary_CDP,Capacity!$B:$B,IF($B$228="NEM","*",$B$228),Capacity!$C:$C,$H231)</f>
        <v>-16456</v>
      </c>
      <c r="W231" s="5">
        <f>SUMIFS(Capacity!S:S,Capacity!$A:$A,Summary_CDP,Capacity!$B:$B,IF($B$228="NEM","*",$B$228),Capacity!$C:$C,$H231)-SUMIFS(Capacity!$D:$D,Capacity!$A:$A,Summary_CDP,Capacity!$B:$B,IF($B$228="NEM","*",$B$228),Capacity!$C:$C,$H231)</f>
        <v>-16456</v>
      </c>
      <c r="X231" s="5">
        <f>SUMIFS(Capacity!T:T,Capacity!$A:$A,Summary_CDP,Capacity!$B:$B,IF($B$228="NEM","*",$B$228),Capacity!$C:$C,$H231)-SUMIFS(Capacity!$D:$D,Capacity!$A:$A,Summary_CDP,Capacity!$B:$B,IF($B$228="NEM","*",$B$228),Capacity!$C:$C,$H231)</f>
        <v>-16456</v>
      </c>
      <c r="Y231" s="5">
        <f>SUMIFS(Capacity!U:U,Capacity!$A:$A,Summary_CDP,Capacity!$B:$B,IF($B$228="NEM","*",$B$228),Capacity!$C:$C,$H231)-SUMIFS(Capacity!$D:$D,Capacity!$A:$A,Summary_CDP,Capacity!$B:$B,IF($B$228="NEM","*",$B$228),Capacity!$C:$C,$H231)</f>
        <v>-16456</v>
      </c>
      <c r="Z231" s="5">
        <f>SUMIFS(Capacity!V:V,Capacity!$A:$A,Summary_CDP,Capacity!$B:$B,IF($B$228="NEM","*",$B$228),Capacity!$C:$C,$H231)-SUMIFS(Capacity!$D:$D,Capacity!$A:$A,Summary_CDP,Capacity!$B:$B,IF($B$228="NEM","*",$B$228),Capacity!$C:$C,$H231)</f>
        <v>-16456</v>
      </c>
      <c r="AA231" s="5">
        <f>SUMIFS(Capacity!W:W,Capacity!$A:$A,Summary_CDP,Capacity!$B:$B,IF($B$228="NEM","*",$B$228),Capacity!$C:$C,$H231)-SUMIFS(Capacity!$D:$D,Capacity!$A:$A,Summary_CDP,Capacity!$B:$B,IF($B$228="NEM","*",$B$228),Capacity!$C:$C,$H231)</f>
        <v>-16456</v>
      </c>
      <c r="AB231" s="5">
        <f>SUMIFS(Capacity!X:X,Capacity!$A:$A,Summary_CDP,Capacity!$B:$B,IF($B$228="NEM","*",$B$228),Capacity!$C:$C,$H231)-SUMIFS(Capacity!$D:$D,Capacity!$A:$A,Summary_CDP,Capacity!$B:$B,IF($B$228="NEM","*",$B$228),Capacity!$C:$C,$H231)</f>
        <v>-16456</v>
      </c>
      <c r="AC231" s="5">
        <f>SUMIFS(Capacity!Y:Y,Capacity!$A:$A,Summary_CDP,Capacity!$B:$B,IF($B$228="NEM","*",$B$228),Capacity!$C:$C,$H231)-SUMIFS(Capacity!$D:$D,Capacity!$A:$A,Summary_CDP,Capacity!$B:$B,IF($B$228="NEM","*",$B$228),Capacity!$C:$C,$H231)</f>
        <v>-16456</v>
      </c>
      <c r="AD231" s="5">
        <f>SUMIFS(Capacity!Z:Z,Capacity!$A:$A,Summary_CDP,Capacity!$B:$B,IF($B$228="NEM","*",$B$228),Capacity!$C:$C,$H231)-SUMIFS(Capacity!$D:$D,Capacity!$A:$A,Summary_CDP,Capacity!$B:$B,IF($B$228="NEM","*",$B$228),Capacity!$C:$C,$H231)</f>
        <v>-16456</v>
      </c>
      <c r="AE231" s="5">
        <f>SUMIFS(Capacity!AA:AA,Capacity!$A:$A,Summary_CDP,Capacity!$B:$B,IF($B$228="NEM","*",$B$228),Capacity!$C:$C,$H231)-SUMIFS(Capacity!$D:$D,Capacity!$A:$A,Summary_CDP,Capacity!$B:$B,IF($B$228="NEM","*",$B$228),Capacity!$C:$C,$H231)</f>
        <v>-16456</v>
      </c>
      <c r="AF231" s="5">
        <f>SUMIFS(Capacity!AB:AB,Capacity!$A:$A,Summary_CDP,Capacity!$B:$B,IF($B$228="NEM","*",$B$228),Capacity!$C:$C,$H231)-SUMIFS(Capacity!$D:$D,Capacity!$A:$A,Summary_CDP,Capacity!$B:$B,IF($B$228="NEM","*",$B$228),Capacity!$C:$C,$H231)</f>
        <v>-16456</v>
      </c>
      <c r="AG231" s="5">
        <f>SUMIFS(Capacity!AC:AC,Capacity!$A:$A,Summary_CDP,Capacity!$B:$B,IF($B$228="NEM","*",$B$228),Capacity!$C:$C,$H231)-SUMIFS(Capacity!$D:$D,Capacity!$A:$A,Summary_CDP,Capacity!$B:$B,IF($B$228="NEM","*",$B$228),Capacity!$C:$C,$H231)</f>
        <v>-16456</v>
      </c>
      <c r="AH231" s="5">
        <f>SUMIFS(Capacity!AD:AD,Capacity!$A:$A,Summary_CDP,Capacity!$B:$B,IF($B$228="NEM","*",$B$228),Capacity!$C:$C,$H231)-SUMIFS(Capacity!$D:$D,Capacity!$A:$A,Summary_CDP,Capacity!$B:$B,IF($B$228="NEM","*",$B$228),Capacity!$C:$C,$H231)</f>
        <v>-16456</v>
      </c>
      <c r="AI231" s="5">
        <f>SUMIFS(Capacity!AE:AE,Capacity!$A:$A,Summary_CDP,Capacity!$B:$B,IF($B$228="NEM","*",$B$228),Capacity!$C:$C,$H231)-SUMIFS(Capacity!$D:$D,Capacity!$A:$A,Summary_CDP,Capacity!$B:$B,IF($B$228="NEM","*",$B$228),Capacity!$C:$C,$H231)</f>
        <v>-16456</v>
      </c>
      <c r="AJ231" s="5">
        <f>SUMIFS(Capacity!AF:AF,Capacity!$A:$A,Summary_CDP,Capacity!$B:$B,IF($B$228="NEM","*",$B$228),Capacity!$C:$C,$H231)-SUMIFS(Capacity!$D:$D,Capacity!$A:$A,Summary_CDP,Capacity!$B:$B,IF($B$228="NEM","*",$B$228),Capacity!$C:$C,$H231)</f>
        <v>-16456</v>
      </c>
    </row>
    <row r="232" spans="1:36" ht="15" customHeight="1">
      <c r="H232" s="9" t="s">
        <v>131</v>
      </c>
      <c r="I232" s="5">
        <f>SUMIFS(Capacity!E:E,Capacity!$A:$A,Summary_CDP,Capacity!$B:$B,IF($B$228="NEM","*",$B$228),Capacity!$C:$C,$H232)-SUMIFS(Capacity!$D:$D,Capacity!$A:$A,Summary_CDP,Capacity!$B:$B,IF($B$228="NEM","*",$B$228),Capacity!$C:$C,$H232)</f>
        <v>0</v>
      </c>
      <c r="J232" s="5">
        <f>SUMIFS(Capacity!F:F,Capacity!$A:$A,Summary_CDP,Capacity!$B:$B,IF($B$228="NEM","*",$B$228),Capacity!$C:$C,$H232)-SUMIFS(Capacity!$D:$D,Capacity!$A:$A,Summary_CDP,Capacity!$B:$B,IF($B$228="NEM","*",$B$228),Capacity!$C:$C,$H232)</f>
        <v>0</v>
      </c>
      <c r="K232" s="5">
        <f>SUMIFS(Capacity!G:G,Capacity!$A:$A,Summary_CDP,Capacity!$B:$B,IF($B$228="NEM","*",$B$228),Capacity!$C:$C,$H232)-SUMIFS(Capacity!$D:$D,Capacity!$A:$A,Summary_CDP,Capacity!$B:$B,IF($B$228="NEM","*",$B$228),Capacity!$C:$C,$H232)</f>
        <v>-1435</v>
      </c>
      <c r="L232" s="5">
        <f>SUMIFS(Capacity!H:H,Capacity!$A:$A,Summary_CDP,Capacity!$B:$B,IF($B$228="NEM","*",$B$228),Capacity!$C:$C,$H232)-SUMIFS(Capacity!$D:$D,Capacity!$A:$A,Summary_CDP,Capacity!$B:$B,IF($B$228="NEM","*",$B$228),Capacity!$C:$C,$H232)</f>
        <v>-1995</v>
      </c>
      <c r="M232" s="5">
        <f>SUMIFS(Capacity!I:I,Capacity!$A:$A,Summary_CDP,Capacity!$B:$B,IF($B$228="NEM","*",$B$228),Capacity!$C:$C,$H232)-SUMIFS(Capacity!$D:$D,Capacity!$A:$A,Summary_CDP,Capacity!$B:$B,IF($B$228="NEM","*",$B$228),Capacity!$C:$C,$H232)</f>
        <v>-3100</v>
      </c>
      <c r="N232" s="5">
        <f>SUMIFS(Capacity!J:J,Capacity!$A:$A,Summary_CDP,Capacity!$B:$B,IF($B$228="NEM","*",$B$228),Capacity!$C:$C,$H232)-SUMIFS(Capacity!$D:$D,Capacity!$A:$A,Summary_CDP,Capacity!$B:$B,IF($B$228="NEM","*",$B$228),Capacity!$C:$C,$H232)</f>
        <v>-3660</v>
      </c>
      <c r="O232" s="5">
        <f>SUMIFS(Capacity!K:K,Capacity!$A:$A,Summary_CDP,Capacity!$B:$B,IF($B$228="NEM","*",$B$228),Capacity!$C:$C,$H232)-SUMIFS(Capacity!$D:$D,Capacity!$A:$A,Summary_CDP,Capacity!$B:$B,IF($B$228="NEM","*",$B$228),Capacity!$C:$C,$H232)</f>
        <v>-3660</v>
      </c>
      <c r="P232" s="5">
        <f>SUMIFS(Capacity!L:L,Capacity!$A:$A,Summary_CDP,Capacity!$B:$B,IF($B$228="NEM","*",$B$228),Capacity!$C:$C,$H232)-SUMIFS(Capacity!$D:$D,Capacity!$A:$A,Summary_CDP,Capacity!$B:$B,IF($B$228="NEM","*",$B$228),Capacity!$C:$C,$H232)</f>
        <v>-4820</v>
      </c>
      <c r="Q232" s="5">
        <f>SUMIFS(Capacity!M:M,Capacity!$A:$A,Summary_CDP,Capacity!$B:$B,IF($B$228="NEM","*",$B$228),Capacity!$C:$C,$H232)-SUMIFS(Capacity!$D:$D,Capacity!$A:$A,Summary_CDP,Capacity!$B:$B,IF($B$228="NEM","*",$B$228),Capacity!$C:$C,$H232)</f>
        <v>-4820</v>
      </c>
      <c r="R232" s="5">
        <f>SUMIFS(Capacity!N:N,Capacity!$A:$A,Summary_CDP,Capacity!$B:$B,IF($B$228="NEM","*",$B$228),Capacity!$C:$C,$H232)-SUMIFS(Capacity!$D:$D,Capacity!$A:$A,Summary_CDP,Capacity!$B:$B,IF($B$228="NEM","*",$B$228),Capacity!$C:$C,$H232)</f>
        <v>-4820</v>
      </c>
      <c r="S232" s="5">
        <f>SUMIFS(Capacity!O:O,Capacity!$A:$A,Summary_CDP,Capacity!$B:$B,IF($B$228="NEM","*",$B$228),Capacity!$C:$C,$H232)-SUMIFS(Capacity!$D:$D,Capacity!$A:$A,Summary_CDP,Capacity!$B:$B,IF($B$228="NEM","*",$B$228),Capacity!$C:$C,$H232)</f>
        <v>-4820</v>
      </c>
      <c r="T232" s="5">
        <f>SUMIFS(Capacity!P:P,Capacity!$A:$A,Summary_CDP,Capacity!$B:$B,IF($B$228="NEM","*",$B$228),Capacity!$C:$C,$H232)-SUMIFS(Capacity!$D:$D,Capacity!$A:$A,Summary_CDP,Capacity!$B:$B,IF($B$228="NEM","*",$B$228),Capacity!$C:$C,$H232)</f>
        <v>-4820</v>
      </c>
      <c r="U232" s="5">
        <f>SUMIFS(Capacity!Q:Q,Capacity!$A:$A,Summary_CDP,Capacity!$B:$B,IF($B$228="NEM","*",$B$228),Capacity!$C:$C,$H232)-SUMIFS(Capacity!$D:$D,Capacity!$A:$A,Summary_CDP,Capacity!$B:$B,IF($B$228="NEM","*",$B$228),Capacity!$C:$C,$H232)</f>
        <v>-4820</v>
      </c>
      <c r="V232" s="5">
        <f>SUMIFS(Capacity!R:R,Capacity!$A:$A,Summary_CDP,Capacity!$B:$B,IF($B$228="NEM","*",$B$228),Capacity!$C:$C,$H232)-SUMIFS(Capacity!$D:$D,Capacity!$A:$A,Summary_CDP,Capacity!$B:$B,IF($B$228="NEM","*",$B$228),Capacity!$C:$C,$H232)</f>
        <v>-4820</v>
      </c>
      <c r="W232" s="5">
        <f>SUMIFS(Capacity!S:S,Capacity!$A:$A,Summary_CDP,Capacity!$B:$B,IF($B$228="NEM","*",$B$228),Capacity!$C:$C,$H232)-SUMIFS(Capacity!$D:$D,Capacity!$A:$A,Summary_CDP,Capacity!$B:$B,IF($B$228="NEM","*",$B$228),Capacity!$C:$C,$H232)</f>
        <v>-4820</v>
      </c>
      <c r="X232" s="5">
        <f>SUMIFS(Capacity!T:T,Capacity!$A:$A,Summary_CDP,Capacity!$B:$B,IF($B$228="NEM","*",$B$228),Capacity!$C:$C,$H232)-SUMIFS(Capacity!$D:$D,Capacity!$A:$A,Summary_CDP,Capacity!$B:$B,IF($B$228="NEM","*",$B$228),Capacity!$C:$C,$H232)</f>
        <v>-4820</v>
      </c>
      <c r="Y232" s="5">
        <f>SUMIFS(Capacity!U:U,Capacity!$A:$A,Summary_CDP,Capacity!$B:$B,IF($B$228="NEM","*",$B$228),Capacity!$C:$C,$H232)-SUMIFS(Capacity!$D:$D,Capacity!$A:$A,Summary_CDP,Capacity!$B:$B,IF($B$228="NEM","*",$B$228),Capacity!$C:$C,$H232)</f>
        <v>-4820</v>
      </c>
      <c r="Z232" s="5">
        <f>SUMIFS(Capacity!V:V,Capacity!$A:$A,Summary_CDP,Capacity!$B:$B,IF($B$228="NEM","*",$B$228),Capacity!$C:$C,$H232)-SUMIFS(Capacity!$D:$D,Capacity!$A:$A,Summary_CDP,Capacity!$B:$B,IF($B$228="NEM","*",$B$228),Capacity!$C:$C,$H232)</f>
        <v>-4820</v>
      </c>
      <c r="AA232" s="5">
        <f>SUMIFS(Capacity!W:W,Capacity!$A:$A,Summary_CDP,Capacity!$B:$B,IF($B$228="NEM","*",$B$228),Capacity!$C:$C,$H232)-SUMIFS(Capacity!$D:$D,Capacity!$A:$A,Summary_CDP,Capacity!$B:$B,IF($B$228="NEM","*",$B$228),Capacity!$C:$C,$H232)</f>
        <v>-4820</v>
      </c>
      <c r="AB232" s="5">
        <f>SUMIFS(Capacity!X:X,Capacity!$A:$A,Summary_CDP,Capacity!$B:$B,IF($B$228="NEM","*",$B$228),Capacity!$C:$C,$H232)-SUMIFS(Capacity!$D:$D,Capacity!$A:$A,Summary_CDP,Capacity!$B:$B,IF($B$228="NEM","*",$B$228),Capacity!$C:$C,$H232)</f>
        <v>-4820</v>
      </c>
      <c r="AC232" s="5">
        <f>SUMIFS(Capacity!Y:Y,Capacity!$A:$A,Summary_CDP,Capacity!$B:$B,IF($B$228="NEM","*",$B$228),Capacity!$C:$C,$H232)-SUMIFS(Capacity!$D:$D,Capacity!$A:$A,Summary_CDP,Capacity!$B:$B,IF($B$228="NEM","*",$B$228),Capacity!$C:$C,$H232)</f>
        <v>-4820</v>
      </c>
      <c r="AD232" s="5">
        <f>SUMIFS(Capacity!Z:Z,Capacity!$A:$A,Summary_CDP,Capacity!$B:$B,IF($B$228="NEM","*",$B$228),Capacity!$C:$C,$H232)-SUMIFS(Capacity!$D:$D,Capacity!$A:$A,Summary_CDP,Capacity!$B:$B,IF($B$228="NEM","*",$B$228),Capacity!$C:$C,$H232)</f>
        <v>-4820</v>
      </c>
      <c r="AE232" s="5">
        <f>SUMIFS(Capacity!AA:AA,Capacity!$A:$A,Summary_CDP,Capacity!$B:$B,IF($B$228="NEM","*",$B$228),Capacity!$C:$C,$H232)-SUMIFS(Capacity!$D:$D,Capacity!$A:$A,Summary_CDP,Capacity!$B:$B,IF($B$228="NEM","*",$B$228),Capacity!$C:$C,$H232)</f>
        <v>-4820</v>
      </c>
      <c r="AF232" s="5">
        <f>SUMIFS(Capacity!AB:AB,Capacity!$A:$A,Summary_CDP,Capacity!$B:$B,IF($B$228="NEM","*",$B$228),Capacity!$C:$C,$H232)-SUMIFS(Capacity!$D:$D,Capacity!$A:$A,Summary_CDP,Capacity!$B:$B,IF($B$228="NEM","*",$B$228),Capacity!$C:$C,$H232)</f>
        <v>-4820</v>
      </c>
      <c r="AG232" s="5">
        <f>SUMIFS(Capacity!AC:AC,Capacity!$A:$A,Summary_CDP,Capacity!$B:$B,IF($B$228="NEM","*",$B$228),Capacity!$C:$C,$H232)-SUMIFS(Capacity!$D:$D,Capacity!$A:$A,Summary_CDP,Capacity!$B:$B,IF($B$228="NEM","*",$B$228),Capacity!$C:$C,$H232)</f>
        <v>-4820</v>
      </c>
      <c r="AH232" s="5">
        <f>SUMIFS(Capacity!AD:AD,Capacity!$A:$A,Summary_CDP,Capacity!$B:$B,IF($B$228="NEM","*",$B$228),Capacity!$C:$C,$H232)-SUMIFS(Capacity!$D:$D,Capacity!$A:$A,Summary_CDP,Capacity!$B:$B,IF($B$228="NEM","*",$B$228),Capacity!$C:$C,$H232)</f>
        <v>-4820</v>
      </c>
      <c r="AI232" s="5">
        <f>SUMIFS(Capacity!AE:AE,Capacity!$A:$A,Summary_CDP,Capacity!$B:$B,IF($B$228="NEM","*",$B$228),Capacity!$C:$C,$H232)-SUMIFS(Capacity!$D:$D,Capacity!$A:$A,Summary_CDP,Capacity!$B:$B,IF($B$228="NEM","*",$B$228),Capacity!$C:$C,$H232)</f>
        <v>-4820</v>
      </c>
      <c r="AJ232" s="5">
        <f>SUMIFS(Capacity!AF:AF,Capacity!$A:$A,Summary_CDP,Capacity!$B:$B,IF($B$228="NEM","*",$B$228),Capacity!$C:$C,$H232)-SUMIFS(Capacity!$D:$D,Capacity!$A:$A,Summary_CDP,Capacity!$B:$B,IF($B$228="NEM","*",$B$228),Capacity!$C:$C,$H232)</f>
        <v>-4820</v>
      </c>
    </row>
    <row r="233" spans="1:36" ht="15" customHeight="1">
      <c r="H233" s="9" t="s">
        <v>132</v>
      </c>
      <c r="I233" s="5">
        <f>SUMIFS(Capacity!E:E,Capacity!$A:$A,Summary_CDP,Capacity!$B:$B,IF($B$228="NEM","*",$B$228),Capacity!$C:$C,$H233)-SUMIFS(Capacity!$D:$D,Capacity!$A:$A,Summary_CDP,Capacity!$B:$B,IF($B$228="NEM","*",$B$228),Capacity!$C:$C,$H233)</f>
        <v>316</v>
      </c>
      <c r="J233" s="5">
        <f>SUMIFS(Capacity!F:F,Capacity!$A:$A,Summary_CDP,Capacity!$B:$B,IF($B$228="NEM","*",$B$228),Capacity!$C:$C,$H233)-SUMIFS(Capacity!$D:$D,Capacity!$A:$A,Summary_CDP,Capacity!$B:$B,IF($B$228="NEM","*",$B$228),Capacity!$C:$C,$H233)</f>
        <v>316</v>
      </c>
      <c r="K233" s="5">
        <f>SUMIFS(Capacity!G:G,Capacity!$A:$A,Summary_CDP,Capacity!$B:$B,IF($B$228="NEM","*",$B$228),Capacity!$C:$C,$H233)-SUMIFS(Capacity!$D:$D,Capacity!$A:$A,Summary_CDP,Capacity!$B:$B,IF($B$228="NEM","*",$B$228),Capacity!$C:$C,$H233)</f>
        <v>-1372</v>
      </c>
      <c r="L233" s="5">
        <f>SUMIFS(Capacity!H:H,Capacity!$A:$A,Summary_CDP,Capacity!$B:$B,IF($B$228="NEM","*",$B$228),Capacity!$C:$C,$H233)-SUMIFS(Capacity!$D:$D,Capacity!$A:$A,Summary_CDP,Capacity!$B:$B,IF($B$228="NEM","*",$B$228),Capacity!$C:$C,$H233)</f>
        <v>-1372</v>
      </c>
      <c r="M233" s="5">
        <f>SUMIFS(Capacity!I:I,Capacity!$A:$A,Summary_CDP,Capacity!$B:$B,IF($B$228="NEM","*",$B$228),Capacity!$C:$C,$H233)-SUMIFS(Capacity!$D:$D,Capacity!$A:$A,Summary_CDP,Capacity!$B:$B,IF($B$228="NEM","*",$B$228),Capacity!$C:$C,$H233)</f>
        <v>-1372</v>
      </c>
      <c r="N233" s="5">
        <f>SUMIFS(Capacity!J:J,Capacity!$A:$A,Summary_CDP,Capacity!$B:$B,IF($B$228="NEM","*",$B$228),Capacity!$C:$C,$H233)-SUMIFS(Capacity!$D:$D,Capacity!$A:$A,Summary_CDP,Capacity!$B:$B,IF($B$228="NEM","*",$B$228),Capacity!$C:$C,$H233)</f>
        <v>-1372</v>
      </c>
      <c r="O233" s="5">
        <f>SUMIFS(Capacity!K:K,Capacity!$A:$A,Summary_CDP,Capacity!$B:$B,IF($B$228="NEM","*",$B$228),Capacity!$C:$C,$H233)-SUMIFS(Capacity!$D:$D,Capacity!$A:$A,Summary_CDP,Capacity!$B:$B,IF($B$228="NEM","*",$B$228),Capacity!$C:$C,$H233)</f>
        <v>-1372</v>
      </c>
      <c r="P233" s="5">
        <f>SUMIFS(Capacity!L:L,Capacity!$A:$A,Summary_CDP,Capacity!$B:$B,IF($B$228="NEM","*",$B$228),Capacity!$C:$C,$H233)-SUMIFS(Capacity!$D:$D,Capacity!$A:$A,Summary_CDP,Capacity!$B:$B,IF($B$228="NEM","*",$B$228),Capacity!$C:$C,$H233)</f>
        <v>-1372</v>
      </c>
      <c r="Q233" s="5">
        <f>SUMIFS(Capacity!M:M,Capacity!$A:$A,Summary_CDP,Capacity!$B:$B,IF($B$228="NEM","*",$B$228),Capacity!$C:$C,$H233)-SUMIFS(Capacity!$D:$D,Capacity!$A:$A,Summary_CDP,Capacity!$B:$B,IF($B$228="NEM","*",$B$228),Capacity!$C:$C,$H233)</f>
        <v>-1372</v>
      </c>
      <c r="R233" s="5">
        <f>SUMIFS(Capacity!N:N,Capacity!$A:$A,Summary_CDP,Capacity!$B:$B,IF($B$228="NEM","*",$B$228),Capacity!$C:$C,$H233)-SUMIFS(Capacity!$D:$D,Capacity!$A:$A,Summary_CDP,Capacity!$B:$B,IF($B$228="NEM","*",$B$228),Capacity!$C:$C,$H233)</f>
        <v>-1372</v>
      </c>
      <c r="S233" s="5">
        <f>SUMIFS(Capacity!O:O,Capacity!$A:$A,Summary_CDP,Capacity!$B:$B,IF($B$228="NEM","*",$B$228),Capacity!$C:$C,$H233)-SUMIFS(Capacity!$D:$D,Capacity!$A:$A,Summary_CDP,Capacity!$B:$B,IF($B$228="NEM","*",$B$228),Capacity!$C:$C,$H233)</f>
        <v>-1372</v>
      </c>
      <c r="T233" s="5">
        <f>SUMIFS(Capacity!P:P,Capacity!$A:$A,Summary_CDP,Capacity!$B:$B,IF($B$228="NEM","*",$B$228),Capacity!$C:$C,$H233)-SUMIFS(Capacity!$D:$D,Capacity!$A:$A,Summary_CDP,Capacity!$B:$B,IF($B$228="NEM","*",$B$228),Capacity!$C:$C,$H233)</f>
        <v>-1372</v>
      </c>
      <c r="U233" s="5">
        <f>SUMIFS(Capacity!Q:Q,Capacity!$A:$A,Summary_CDP,Capacity!$B:$B,IF($B$228="NEM","*",$B$228),Capacity!$C:$C,$H233)-SUMIFS(Capacity!$D:$D,Capacity!$A:$A,Summary_CDP,Capacity!$B:$B,IF($B$228="NEM","*",$B$228),Capacity!$C:$C,$H233)</f>
        <v>-1372</v>
      </c>
      <c r="V233" s="5">
        <f>SUMIFS(Capacity!R:R,Capacity!$A:$A,Summary_CDP,Capacity!$B:$B,IF($B$228="NEM","*",$B$228),Capacity!$C:$C,$H233)-SUMIFS(Capacity!$D:$D,Capacity!$A:$A,Summary_CDP,Capacity!$B:$B,IF($B$228="NEM","*",$B$228),Capacity!$C:$C,$H233)</f>
        <v>-1757</v>
      </c>
      <c r="W233" s="5">
        <f>SUMIFS(Capacity!S:S,Capacity!$A:$A,Summary_CDP,Capacity!$B:$B,IF($B$228="NEM","*",$B$228),Capacity!$C:$C,$H233)-SUMIFS(Capacity!$D:$D,Capacity!$A:$A,Summary_CDP,Capacity!$B:$B,IF($B$228="NEM","*",$B$228),Capacity!$C:$C,$H233)</f>
        <v>-2285.9999999900001</v>
      </c>
      <c r="X233" s="5">
        <f>SUMIFS(Capacity!T:T,Capacity!$A:$A,Summary_CDP,Capacity!$B:$B,IF($B$228="NEM","*",$B$228),Capacity!$C:$C,$H233)-SUMIFS(Capacity!$D:$D,Capacity!$A:$A,Summary_CDP,Capacity!$B:$B,IF($B$228="NEM","*",$B$228),Capacity!$C:$C,$H233)</f>
        <v>-2285.9999999900001</v>
      </c>
      <c r="Y233" s="5">
        <f>SUMIFS(Capacity!U:U,Capacity!$A:$A,Summary_CDP,Capacity!$B:$B,IF($B$228="NEM","*",$B$228),Capacity!$C:$C,$H233)-SUMIFS(Capacity!$D:$D,Capacity!$A:$A,Summary_CDP,Capacity!$B:$B,IF($B$228="NEM","*",$B$228),Capacity!$C:$C,$H233)</f>
        <v>-2430.3999999799998</v>
      </c>
      <c r="Z233" s="5">
        <f>SUMIFS(Capacity!V:V,Capacity!$A:$A,Summary_CDP,Capacity!$B:$B,IF($B$228="NEM","*",$B$228),Capacity!$C:$C,$H233)-SUMIFS(Capacity!$D:$D,Capacity!$A:$A,Summary_CDP,Capacity!$B:$B,IF($B$228="NEM","*",$B$228),Capacity!$C:$C,$H233)</f>
        <v>-2430.3999999799998</v>
      </c>
      <c r="AA233" s="5">
        <f>SUMIFS(Capacity!W:W,Capacity!$A:$A,Summary_CDP,Capacity!$B:$B,IF($B$228="NEM","*",$B$228),Capacity!$C:$C,$H233)-SUMIFS(Capacity!$D:$D,Capacity!$A:$A,Summary_CDP,Capacity!$B:$B,IF($B$228="NEM","*",$B$228),Capacity!$C:$C,$H233)</f>
        <v>-2430.3999999799998</v>
      </c>
      <c r="AB233" s="5">
        <f>SUMIFS(Capacity!X:X,Capacity!$A:$A,Summary_CDP,Capacity!$B:$B,IF($B$228="NEM","*",$B$228),Capacity!$C:$C,$H233)-SUMIFS(Capacity!$D:$D,Capacity!$A:$A,Summary_CDP,Capacity!$B:$B,IF($B$228="NEM","*",$B$228),Capacity!$C:$C,$H233)</f>
        <v>-2430.3999999799998</v>
      </c>
      <c r="AC233" s="5">
        <f>SUMIFS(Capacity!Y:Y,Capacity!$A:$A,Summary_CDP,Capacity!$B:$B,IF($B$228="NEM","*",$B$228),Capacity!$C:$C,$H233)-SUMIFS(Capacity!$D:$D,Capacity!$A:$A,Summary_CDP,Capacity!$B:$B,IF($B$228="NEM","*",$B$228),Capacity!$C:$C,$H233)</f>
        <v>-2870.3999999799998</v>
      </c>
      <c r="AD233" s="5">
        <f>SUMIFS(Capacity!Z:Z,Capacity!$A:$A,Summary_CDP,Capacity!$B:$B,IF($B$228="NEM","*",$B$228),Capacity!$C:$C,$H233)-SUMIFS(Capacity!$D:$D,Capacity!$A:$A,Summary_CDP,Capacity!$B:$B,IF($B$228="NEM","*",$B$228),Capacity!$C:$C,$H233)</f>
        <v>-2870.3999999799998</v>
      </c>
      <c r="AE233" s="5">
        <f>SUMIFS(Capacity!AA:AA,Capacity!$A:$A,Summary_CDP,Capacity!$B:$B,IF($B$228="NEM","*",$B$228),Capacity!$C:$C,$H233)-SUMIFS(Capacity!$D:$D,Capacity!$A:$A,Summary_CDP,Capacity!$B:$B,IF($B$228="NEM","*",$B$228),Capacity!$C:$C,$H233)</f>
        <v>-3514.8999999799998</v>
      </c>
      <c r="AF233" s="5">
        <f>SUMIFS(Capacity!AB:AB,Capacity!$A:$A,Summary_CDP,Capacity!$B:$B,IF($B$228="NEM","*",$B$228),Capacity!$C:$C,$H233)-SUMIFS(Capacity!$D:$D,Capacity!$A:$A,Summary_CDP,Capacity!$B:$B,IF($B$228="NEM","*",$B$228),Capacity!$C:$C,$H233)</f>
        <v>-3758.8999999799998</v>
      </c>
      <c r="AG233" s="5">
        <f>SUMIFS(Capacity!AC:AC,Capacity!$A:$A,Summary_CDP,Capacity!$B:$B,IF($B$228="NEM","*",$B$228),Capacity!$C:$C,$H233)-SUMIFS(Capacity!$D:$D,Capacity!$A:$A,Summary_CDP,Capacity!$B:$B,IF($B$228="NEM","*",$B$228),Capacity!$C:$C,$H233)</f>
        <v>-3758.8999999799998</v>
      </c>
      <c r="AH233" s="5">
        <f>SUMIFS(Capacity!AD:AD,Capacity!$A:$A,Summary_CDP,Capacity!$B:$B,IF($B$228="NEM","*",$B$228),Capacity!$C:$C,$H233)-SUMIFS(Capacity!$D:$D,Capacity!$A:$A,Summary_CDP,Capacity!$B:$B,IF($B$228="NEM","*",$B$228),Capacity!$C:$C,$H233)</f>
        <v>-3758.8999999799998</v>
      </c>
      <c r="AI233" s="5">
        <f>SUMIFS(Capacity!AE:AE,Capacity!$A:$A,Summary_CDP,Capacity!$B:$B,IF($B$228="NEM","*",$B$228),Capacity!$C:$C,$H233)-SUMIFS(Capacity!$D:$D,Capacity!$A:$A,Summary_CDP,Capacity!$B:$B,IF($B$228="NEM","*",$B$228),Capacity!$C:$C,$H233)</f>
        <v>-3758.8999999799998</v>
      </c>
      <c r="AJ233" s="5">
        <f>SUMIFS(Capacity!AF:AF,Capacity!$A:$A,Summary_CDP,Capacity!$B:$B,IF($B$228="NEM","*",$B$228),Capacity!$C:$C,$H233)-SUMIFS(Capacity!$D:$D,Capacity!$A:$A,Summary_CDP,Capacity!$B:$B,IF($B$228="NEM","*",$B$228),Capacity!$C:$C,$H233)</f>
        <v>-3758.8999999799998</v>
      </c>
    </row>
    <row r="234" spans="1:36" ht="15" customHeight="1">
      <c r="H234" s="9" t="s">
        <v>133</v>
      </c>
      <c r="I234" s="5">
        <f>SUMIFS(Capacity!E:E,Capacity!$A:$A,Summary_CDP,Capacity!$B:$B,IF($B$228="NEM","*",$B$228),Capacity!$C:$C,$H234)-SUMIFS(Capacity!$D:$D,Capacity!$A:$A,Summary_CDP,Capacity!$B:$B,IF($B$228="NEM","*",$B$228),Capacity!$C:$C,$H234)</f>
        <v>0</v>
      </c>
      <c r="J234" s="5">
        <f>SUMIFS(Capacity!F:F,Capacity!$A:$A,Summary_CDP,Capacity!$B:$B,IF($B$228="NEM","*",$B$228),Capacity!$C:$C,$H234)-SUMIFS(Capacity!$D:$D,Capacity!$A:$A,Summary_CDP,Capacity!$B:$B,IF($B$228="NEM","*",$B$228),Capacity!$C:$C,$H234)</f>
        <v>0</v>
      </c>
      <c r="K234" s="5">
        <f>SUMIFS(Capacity!G:G,Capacity!$A:$A,Summary_CDP,Capacity!$B:$B,IF($B$228="NEM","*",$B$228),Capacity!$C:$C,$H234)-SUMIFS(Capacity!$D:$D,Capacity!$A:$A,Summary_CDP,Capacity!$B:$B,IF($B$228="NEM","*",$B$228),Capacity!$C:$C,$H234)</f>
        <v>0</v>
      </c>
      <c r="L234" s="5">
        <f>SUMIFS(Capacity!H:H,Capacity!$A:$A,Summary_CDP,Capacity!$B:$B,IF($B$228="NEM","*",$B$228),Capacity!$C:$C,$H234)-SUMIFS(Capacity!$D:$D,Capacity!$A:$A,Summary_CDP,Capacity!$B:$B,IF($B$228="NEM","*",$B$228),Capacity!$C:$C,$H234)</f>
        <v>0</v>
      </c>
      <c r="M234" s="5">
        <f>SUMIFS(Capacity!I:I,Capacity!$A:$A,Summary_CDP,Capacity!$B:$B,IF($B$228="NEM","*",$B$228),Capacity!$C:$C,$H234)-SUMIFS(Capacity!$D:$D,Capacity!$A:$A,Summary_CDP,Capacity!$B:$B,IF($B$228="NEM","*",$B$228),Capacity!$C:$C,$H234)</f>
        <v>0</v>
      </c>
      <c r="N234" s="5">
        <f>SUMIFS(Capacity!J:J,Capacity!$A:$A,Summary_CDP,Capacity!$B:$B,IF($B$228="NEM","*",$B$228),Capacity!$C:$C,$H234)-SUMIFS(Capacity!$D:$D,Capacity!$A:$A,Summary_CDP,Capacity!$B:$B,IF($B$228="NEM","*",$B$228),Capacity!$C:$C,$H234)</f>
        <v>0</v>
      </c>
      <c r="O234" s="5">
        <f>SUMIFS(Capacity!K:K,Capacity!$A:$A,Summary_CDP,Capacity!$B:$B,IF($B$228="NEM","*",$B$228),Capacity!$C:$C,$H234)-SUMIFS(Capacity!$D:$D,Capacity!$A:$A,Summary_CDP,Capacity!$B:$B,IF($B$228="NEM","*",$B$228),Capacity!$C:$C,$H234)</f>
        <v>0</v>
      </c>
      <c r="P234" s="5">
        <f>SUMIFS(Capacity!L:L,Capacity!$A:$A,Summary_CDP,Capacity!$B:$B,IF($B$228="NEM","*",$B$228),Capacity!$C:$C,$H234)-SUMIFS(Capacity!$D:$D,Capacity!$A:$A,Summary_CDP,Capacity!$B:$B,IF($B$228="NEM","*",$B$228),Capacity!$C:$C,$H234)</f>
        <v>0</v>
      </c>
      <c r="Q234" s="5">
        <f>SUMIFS(Capacity!M:M,Capacity!$A:$A,Summary_CDP,Capacity!$B:$B,IF($B$228="NEM","*",$B$228),Capacity!$C:$C,$H234)-SUMIFS(Capacity!$D:$D,Capacity!$A:$A,Summary_CDP,Capacity!$B:$B,IF($B$228="NEM","*",$B$228),Capacity!$C:$C,$H234)</f>
        <v>0</v>
      </c>
      <c r="R234" s="5">
        <f>SUMIFS(Capacity!N:N,Capacity!$A:$A,Summary_CDP,Capacity!$B:$B,IF($B$228="NEM","*",$B$228),Capacity!$C:$C,$H234)-SUMIFS(Capacity!$D:$D,Capacity!$A:$A,Summary_CDP,Capacity!$B:$B,IF($B$228="NEM","*",$B$228),Capacity!$C:$C,$H234)</f>
        <v>0</v>
      </c>
      <c r="S234" s="5">
        <f>SUMIFS(Capacity!O:O,Capacity!$A:$A,Summary_CDP,Capacity!$B:$B,IF($B$228="NEM","*",$B$228),Capacity!$C:$C,$H234)-SUMIFS(Capacity!$D:$D,Capacity!$A:$A,Summary_CDP,Capacity!$B:$B,IF($B$228="NEM","*",$B$228),Capacity!$C:$C,$H234)</f>
        <v>0</v>
      </c>
      <c r="T234" s="5">
        <f>SUMIFS(Capacity!P:P,Capacity!$A:$A,Summary_CDP,Capacity!$B:$B,IF($B$228="NEM","*",$B$228),Capacity!$C:$C,$H234)-SUMIFS(Capacity!$D:$D,Capacity!$A:$A,Summary_CDP,Capacity!$B:$B,IF($B$228="NEM","*",$B$228),Capacity!$C:$C,$H234)</f>
        <v>0</v>
      </c>
      <c r="U234" s="5">
        <f>SUMIFS(Capacity!Q:Q,Capacity!$A:$A,Summary_CDP,Capacity!$B:$B,IF($B$228="NEM","*",$B$228),Capacity!$C:$C,$H234)-SUMIFS(Capacity!$D:$D,Capacity!$A:$A,Summary_CDP,Capacity!$B:$B,IF($B$228="NEM","*",$B$228),Capacity!$C:$C,$H234)</f>
        <v>0</v>
      </c>
      <c r="V234" s="5">
        <f>SUMIFS(Capacity!R:R,Capacity!$A:$A,Summary_CDP,Capacity!$B:$B,IF($B$228="NEM","*",$B$228),Capacity!$C:$C,$H234)-SUMIFS(Capacity!$D:$D,Capacity!$A:$A,Summary_CDP,Capacity!$B:$B,IF($B$228="NEM","*",$B$228),Capacity!$C:$C,$H234)</f>
        <v>0</v>
      </c>
      <c r="W234" s="5">
        <f>SUMIFS(Capacity!S:S,Capacity!$A:$A,Summary_CDP,Capacity!$B:$B,IF($B$228="NEM","*",$B$228),Capacity!$C:$C,$H234)-SUMIFS(Capacity!$D:$D,Capacity!$A:$A,Summary_CDP,Capacity!$B:$B,IF($B$228="NEM","*",$B$228),Capacity!$C:$C,$H234)</f>
        <v>0</v>
      </c>
      <c r="X234" s="5">
        <f>SUMIFS(Capacity!T:T,Capacity!$A:$A,Summary_CDP,Capacity!$B:$B,IF($B$228="NEM","*",$B$228),Capacity!$C:$C,$H234)-SUMIFS(Capacity!$D:$D,Capacity!$A:$A,Summary_CDP,Capacity!$B:$B,IF($B$228="NEM","*",$B$228),Capacity!$C:$C,$H234)</f>
        <v>0</v>
      </c>
      <c r="Y234" s="5">
        <f>SUMIFS(Capacity!U:U,Capacity!$A:$A,Summary_CDP,Capacity!$B:$B,IF($B$228="NEM","*",$B$228),Capacity!$C:$C,$H234)-SUMIFS(Capacity!$D:$D,Capacity!$A:$A,Summary_CDP,Capacity!$B:$B,IF($B$228="NEM","*",$B$228),Capacity!$C:$C,$H234)</f>
        <v>0</v>
      </c>
      <c r="Z234" s="5">
        <f>SUMIFS(Capacity!V:V,Capacity!$A:$A,Summary_CDP,Capacity!$B:$B,IF($B$228="NEM","*",$B$228),Capacity!$C:$C,$H234)-SUMIFS(Capacity!$D:$D,Capacity!$A:$A,Summary_CDP,Capacity!$B:$B,IF($B$228="NEM","*",$B$228),Capacity!$C:$C,$H234)</f>
        <v>0</v>
      </c>
      <c r="AA234" s="5">
        <f>SUMIFS(Capacity!W:W,Capacity!$A:$A,Summary_CDP,Capacity!$B:$B,IF($B$228="NEM","*",$B$228),Capacity!$C:$C,$H234)-SUMIFS(Capacity!$D:$D,Capacity!$A:$A,Summary_CDP,Capacity!$B:$B,IF($B$228="NEM","*",$B$228),Capacity!$C:$C,$H234)</f>
        <v>0</v>
      </c>
      <c r="AB234" s="5">
        <f>SUMIFS(Capacity!X:X,Capacity!$A:$A,Summary_CDP,Capacity!$B:$B,IF($B$228="NEM","*",$B$228),Capacity!$C:$C,$H234)-SUMIFS(Capacity!$D:$D,Capacity!$A:$A,Summary_CDP,Capacity!$B:$B,IF($B$228="NEM","*",$B$228),Capacity!$C:$C,$H234)</f>
        <v>0</v>
      </c>
      <c r="AC234" s="5">
        <f>SUMIFS(Capacity!Y:Y,Capacity!$A:$A,Summary_CDP,Capacity!$B:$B,IF($B$228="NEM","*",$B$228),Capacity!$C:$C,$H234)-SUMIFS(Capacity!$D:$D,Capacity!$A:$A,Summary_CDP,Capacity!$B:$B,IF($B$228="NEM","*",$B$228),Capacity!$C:$C,$H234)</f>
        <v>0</v>
      </c>
      <c r="AD234" s="5">
        <f>SUMIFS(Capacity!Z:Z,Capacity!$A:$A,Summary_CDP,Capacity!$B:$B,IF($B$228="NEM","*",$B$228),Capacity!$C:$C,$H234)-SUMIFS(Capacity!$D:$D,Capacity!$A:$A,Summary_CDP,Capacity!$B:$B,IF($B$228="NEM","*",$B$228),Capacity!$C:$C,$H234)</f>
        <v>0</v>
      </c>
      <c r="AE234" s="5">
        <f>SUMIFS(Capacity!AA:AA,Capacity!$A:$A,Summary_CDP,Capacity!$B:$B,IF($B$228="NEM","*",$B$228),Capacity!$C:$C,$H234)-SUMIFS(Capacity!$D:$D,Capacity!$A:$A,Summary_CDP,Capacity!$B:$B,IF($B$228="NEM","*",$B$228),Capacity!$C:$C,$H234)</f>
        <v>0</v>
      </c>
      <c r="AF234" s="5">
        <f>SUMIFS(Capacity!AB:AB,Capacity!$A:$A,Summary_CDP,Capacity!$B:$B,IF($B$228="NEM","*",$B$228),Capacity!$C:$C,$H234)-SUMIFS(Capacity!$D:$D,Capacity!$A:$A,Summary_CDP,Capacity!$B:$B,IF($B$228="NEM","*",$B$228),Capacity!$C:$C,$H234)</f>
        <v>0</v>
      </c>
      <c r="AG234" s="5">
        <f>SUMIFS(Capacity!AC:AC,Capacity!$A:$A,Summary_CDP,Capacity!$B:$B,IF($B$228="NEM","*",$B$228),Capacity!$C:$C,$H234)-SUMIFS(Capacity!$D:$D,Capacity!$A:$A,Summary_CDP,Capacity!$B:$B,IF($B$228="NEM","*",$B$228),Capacity!$C:$C,$H234)</f>
        <v>0</v>
      </c>
      <c r="AH234" s="5">
        <f>SUMIFS(Capacity!AD:AD,Capacity!$A:$A,Summary_CDP,Capacity!$B:$B,IF($B$228="NEM","*",$B$228),Capacity!$C:$C,$H234)-SUMIFS(Capacity!$D:$D,Capacity!$A:$A,Summary_CDP,Capacity!$B:$B,IF($B$228="NEM","*",$B$228),Capacity!$C:$C,$H234)</f>
        <v>0</v>
      </c>
      <c r="AI234" s="5">
        <f>SUMIFS(Capacity!AE:AE,Capacity!$A:$A,Summary_CDP,Capacity!$B:$B,IF($B$228="NEM","*",$B$228),Capacity!$C:$C,$H234)-SUMIFS(Capacity!$D:$D,Capacity!$A:$A,Summary_CDP,Capacity!$B:$B,IF($B$228="NEM","*",$B$228),Capacity!$C:$C,$H234)</f>
        <v>0</v>
      </c>
      <c r="AJ234" s="5">
        <f>SUMIFS(Capacity!AF:AF,Capacity!$A:$A,Summary_CDP,Capacity!$B:$B,IF($B$228="NEM","*",$B$228),Capacity!$C:$C,$H234)-SUMIFS(Capacity!$D:$D,Capacity!$A:$A,Summary_CDP,Capacity!$B:$B,IF($B$228="NEM","*",$B$228),Capacity!$C:$C,$H234)</f>
        <v>0</v>
      </c>
    </row>
    <row r="235" spans="1:36" ht="15" customHeight="1">
      <c r="H235" s="9" t="s">
        <v>134</v>
      </c>
      <c r="I235" s="5">
        <f>SUMIFS(Capacity!E:E,Capacity!$A:$A,Summary_CDP,Capacity!$B:$B,IF($B$228="NEM","*",$B$228),Capacity!$C:$C,$H235)-SUMIFS(Capacity!$D:$D,Capacity!$A:$A,Summary_CDP,Capacity!$B:$B,IF($B$228="NEM","*",$B$228),Capacity!$C:$C,$H235)</f>
        <v>0</v>
      </c>
      <c r="J235" s="5">
        <f>SUMIFS(Capacity!F:F,Capacity!$A:$A,Summary_CDP,Capacity!$B:$B,IF($B$228="NEM","*",$B$228),Capacity!$C:$C,$H235)-SUMIFS(Capacity!$D:$D,Capacity!$A:$A,Summary_CDP,Capacity!$B:$B,IF($B$228="NEM","*",$B$228),Capacity!$C:$C,$H235)</f>
        <v>2.1489999198820442E-5</v>
      </c>
      <c r="K235" s="5">
        <f>SUMIFS(Capacity!G:G,Capacity!$A:$A,Summary_CDP,Capacity!$B:$B,IF($B$228="NEM","*",$B$228),Capacity!$C:$C,$H235)-SUMIFS(Capacity!$D:$D,Capacity!$A:$A,Summary_CDP,Capacity!$B:$B,IF($B$228="NEM","*",$B$228),Capacity!$C:$C,$H235)</f>
        <v>4.3179998101550154E-5</v>
      </c>
      <c r="L235" s="5">
        <f>SUMIFS(Capacity!H:H,Capacity!$A:$A,Summary_CDP,Capacity!$B:$B,IF($B$228="NEM","*",$B$228),Capacity!$C:$C,$H235)-SUMIFS(Capacity!$D:$D,Capacity!$A:$A,Summary_CDP,Capacity!$B:$B,IF($B$228="NEM","*",$B$228),Capacity!$C:$C,$H235)</f>
        <v>4.994999835616909E-5</v>
      </c>
      <c r="M235" s="5">
        <f>SUMIFS(Capacity!I:I,Capacity!$A:$A,Summary_CDP,Capacity!$B:$B,IF($B$228="NEM","*",$B$228),Capacity!$C:$C,$H235)-SUMIFS(Capacity!$D:$D,Capacity!$A:$A,Summary_CDP,Capacity!$B:$B,IF($B$228="NEM","*",$B$228),Capacity!$C:$C,$H235)</f>
        <v>5.0929998906212859E-5</v>
      </c>
      <c r="N235" s="5">
        <f>SUMIFS(Capacity!J:J,Capacity!$A:$A,Summary_CDP,Capacity!$B:$B,IF($B$228="NEM","*",$B$228),Capacity!$C:$C,$H235)-SUMIFS(Capacity!$D:$D,Capacity!$A:$A,Summary_CDP,Capacity!$B:$B,IF($B$228="NEM","*",$B$228),Capacity!$C:$C,$H235)</f>
        <v>440.37403819999963</v>
      </c>
      <c r="O235" s="5">
        <f>SUMIFS(Capacity!K:K,Capacity!$A:$A,Summary_CDP,Capacity!$B:$B,IF($B$228="NEM","*",$B$228),Capacity!$C:$C,$H235)-SUMIFS(Capacity!$D:$D,Capacity!$A:$A,Summary_CDP,Capacity!$B:$B,IF($B$228="NEM","*",$B$228),Capacity!$C:$C,$H235)</f>
        <v>440.37403819999963</v>
      </c>
      <c r="P235" s="5">
        <f>SUMIFS(Capacity!L:L,Capacity!$A:$A,Summary_CDP,Capacity!$B:$B,IF($B$228="NEM","*",$B$228),Capacity!$C:$C,$H235)-SUMIFS(Capacity!$D:$D,Capacity!$A:$A,Summary_CDP,Capacity!$B:$B,IF($B$228="NEM","*",$B$228),Capacity!$C:$C,$H235)</f>
        <v>57.8741285899996</v>
      </c>
      <c r="Q235" s="5">
        <f>SUMIFS(Capacity!M:M,Capacity!$A:$A,Summary_CDP,Capacity!$B:$B,IF($B$228="NEM","*",$B$228),Capacity!$C:$C,$H235)-SUMIFS(Capacity!$D:$D,Capacity!$A:$A,Summary_CDP,Capacity!$B:$B,IF($B$228="NEM","*",$B$228),Capacity!$C:$C,$H235)</f>
        <v>57.874160389997996</v>
      </c>
      <c r="R235" s="5">
        <f>SUMIFS(Capacity!N:N,Capacity!$A:$A,Summary_CDP,Capacity!$B:$B,IF($B$228="NEM","*",$B$228),Capacity!$C:$C,$H235)-SUMIFS(Capacity!$D:$D,Capacity!$A:$A,Summary_CDP,Capacity!$B:$B,IF($B$228="NEM","*",$B$228),Capacity!$C:$C,$H235)</f>
        <v>-181.78572540999994</v>
      </c>
      <c r="S235" s="5">
        <f>SUMIFS(Capacity!O:O,Capacity!$A:$A,Summary_CDP,Capacity!$B:$B,IF($B$228="NEM","*",$B$228),Capacity!$C:$C,$H235)-SUMIFS(Capacity!$D:$D,Capacity!$A:$A,Summary_CDP,Capacity!$B:$B,IF($B$228="NEM","*",$B$228),Capacity!$C:$C,$H235)</f>
        <v>-643.78570393000064</v>
      </c>
      <c r="T235" s="5">
        <f>SUMIFS(Capacity!P:P,Capacity!$A:$A,Summary_CDP,Capacity!$B:$B,IF($B$228="NEM","*",$B$228),Capacity!$C:$C,$H235)-SUMIFS(Capacity!$D:$D,Capacity!$A:$A,Summary_CDP,Capacity!$B:$B,IF($B$228="NEM","*",$B$228),Capacity!$C:$C,$H235)</f>
        <v>-760.78561354000067</v>
      </c>
      <c r="U235" s="5">
        <f>SUMIFS(Capacity!Q:Q,Capacity!$A:$A,Summary_CDP,Capacity!$B:$B,IF($B$228="NEM","*",$B$228),Capacity!$C:$C,$H235)-SUMIFS(Capacity!$D:$D,Capacity!$A:$A,Summary_CDP,Capacity!$B:$B,IF($B$228="NEM","*",$B$228),Capacity!$C:$C,$H235)</f>
        <v>-840.78552845000013</v>
      </c>
      <c r="V235" s="5">
        <f>SUMIFS(Capacity!R:R,Capacity!$A:$A,Summary_CDP,Capacity!$B:$B,IF($B$228="NEM","*",$B$228),Capacity!$C:$C,$H235)-SUMIFS(Capacity!$D:$D,Capacity!$A:$A,Summary_CDP,Capacity!$B:$B,IF($B$228="NEM","*",$B$228),Capacity!$C:$C,$H235)</f>
        <v>-840.78543276000073</v>
      </c>
      <c r="W235" s="5">
        <f>SUMIFS(Capacity!S:S,Capacity!$A:$A,Summary_CDP,Capacity!$B:$B,IF($B$228="NEM","*",$B$228),Capacity!$C:$C,$H235)-SUMIFS(Capacity!$D:$D,Capacity!$A:$A,Summary_CDP,Capacity!$B:$B,IF($B$228="NEM","*",$B$228),Capacity!$C:$C,$H235)</f>
        <v>-840.78590181000072</v>
      </c>
      <c r="X235" s="5">
        <f>SUMIFS(Capacity!T:T,Capacity!$A:$A,Summary_CDP,Capacity!$B:$B,IF($B$228="NEM","*",$B$228),Capacity!$C:$C,$H235)-SUMIFS(Capacity!$D:$D,Capacity!$A:$A,Summary_CDP,Capacity!$B:$B,IF($B$228="NEM","*",$B$228),Capacity!$C:$C,$H235)</f>
        <v>715.54584882000017</v>
      </c>
      <c r="Y235" s="5">
        <f>SUMIFS(Capacity!U:U,Capacity!$A:$A,Summary_CDP,Capacity!$B:$B,IF($B$228="NEM","*",$B$228),Capacity!$C:$C,$H235)-SUMIFS(Capacity!$D:$D,Capacity!$A:$A,Summary_CDP,Capacity!$B:$B,IF($B$228="NEM","*",$B$228),Capacity!$C:$C,$H235)</f>
        <v>275.54586207000102</v>
      </c>
      <c r="Z235" s="5">
        <f>SUMIFS(Capacity!V:V,Capacity!$A:$A,Summary_CDP,Capacity!$B:$B,IF($B$228="NEM","*",$B$228),Capacity!$C:$C,$H235)-SUMIFS(Capacity!$D:$D,Capacity!$A:$A,Summary_CDP,Capacity!$B:$B,IF($B$228="NEM","*",$B$228),Capacity!$C:$C,$H235)</f>
        <v>155.54588856999908</v>
      </c>
      <c r="AA235" s="5">
        <f>SUMIFS(Capacity!W:W,Capacity!$A:$A,Summary_CDP,Capacity!$B:$B,IF($B$228="NEM","*",$B$228),Capacity!$C:$C,$H235)-SUMIFS(Capacity!$D:$D,Capacity!$A:$A,Summary_CDP,Capacity!$B:$B,IF($B$228="NEM","*",$B$228),Capacity!$C:$C,$H235)</f>
        <v>155.54592566999963</v>
      </c>
      <c r="AB235" s="5">
        <f>SUMIFS(Capacity!X:X,Capacity!$A:$A,Summary_CDP,Capacity!$B:$B,IF($B$228="NEM","*",$B$228),Capacity!$C:$C,$H235)-SUMIFS(Capacity!$D:$D,Capacity!$A:$A,Summary_CDP,Capacity!$B:$B,IF($B$228="NEM","*",$B$228),Capacity!$C:$C,$H235)</f>
        <v>61.54601576999994</v>
      </c>
      <c r="AC235" s="5">
        <f>SUMIFS(Capacity!Y:Y,Capacity!$A:$A,Summary_CDP,Capacity!$B:$B,IF($B$228="NEM","*",$B$228),Capacity!$C:$C,$H235)-SUMIFS(Capacity!$D:$D,Capacity!$A:$A,Summary_CDP,Capacity!$B:$B,IF($B$228="NEM","*",$B$228),Capacity!$C:$C,$H235)</f>
        <v>1947.1213765699977</v>
      </c>
      <c r="AD235" s="5">
        <f>SUMIFS(Capacity!Z:Z,Capacity!$A:$A,Summary_CDP,Capacity!$B:$B,IF($B$228="NEM","*",$B$228),Capacity!$C:$C,$H235)-SUMIFS(Capacity!$D:$D,Capacity!$A:$A,Summary_CDP,Capacity!$B:$B,IF($B$228="NEM","*",$B$228),Capacity!$C:$C,$H235)</f>
        <v>916.56918804999805</v>
      </c>
      <c r="AE235" s="5">
        <f>SUMIFS(Capacity!AA:AA,Capacity!$A:$A,Summary_CDP,Capacity!$B:$B,IF($B$228="NEM","*",$B$228),Capacity!$C:$C,$H235)-SUMIFS(Capacity!$D:$D,Capacity!$A:$A,Summary_CDP,Capacity!$B:$B,IF($B$228="NEM","*",$B$228),Capacity!$C:$C,$H235)</f>
        <v>1889.1219343299999</v>
      </c>
      <c r="AF235" s="5">
        <f>SUMIFS(Capacity!AB:AB,Capacity!$A:$A,Summary_CDP,Capacity!$B:$B,IF($B$228="NEM","*",$B$228),Capacity!$C:$C,$H235)-SUMIFS(Capacity!$D:$D,Capacity!$A:$A,Summary_CDP,Capacity!$B:$B,IF($B$228="NEM","*",$B$228),Capacity!$C:$C,$H235)</f>
        <v>1186.1219449300006</v>
      </c>
      <c r="AG235" s="5">
        <f>SUMIFS(Capacity!AC:AC,Capacity!$A:$A,Summary_CDP,Capacity!$B:$B,IF($B$228="NEM","*",$B$228),Capacity!$C:$C,$H235)-SUMIFS(Capacity!$D:$D,Capacity!$A:$A,Summary_CDP,Capacity!$B:$B,IF($B$228="NEM","*",$B$228),Capacity!$C:$C,$H235)</f>
        <v>602.12196612999833</v>
      </c>
      <c r="AH235" s="5">
        <f>SUMIFS(Capacity!AD:AD,Capacity!$A:$A,Summary_CDP,Capacity!$B:$B,IF($B$228="NEM","*",$B$228),Capacity!$C:$C,$H235)-SUMIFS(Capacity!$D:$D,Capacity!$A:$A,Summary_CDP,Capacity!$B:$B,IF($B$228="NEM","*",$B$228),Capacity!$C:$C,$H235)</f>
        <v>602.12198732999968</v>
      </c>
      <c r="AI235" s="5">
        <f>SUMIFS(Capacity!AE:AE,Capacity!$A:$A,Summary_CDP,Capacity!$B:$B,IF($B$228="NEM","*",$B$228),Capacity!$C:$C,$H235)-SUMIFS(Capacity!$D:$D,Capacity!$A:$A,Summary_CDP,Capacity!$B:$B,IF($B$228="NEM","*",$B$228),Capacity!$C:$C,$H235)</f>
        <v>5712.7357979299995</v>
      </c>
      <c r="AJ235" s="5">
        <f>SUMIFS(Capacity!AF:AF,Capacity!$A:$A,Summary_CDP,Capacity!$B:$B,IF($B$228="NEM","*",$B$228),Capacity!$C:$C,$H235)-SUMIFS(Capacity!$D:$D,Capacity!$A:$A,Summary_CDP,Capacity!$B:$B,IF($B$228="NEM","*",$B$228),Capacity!$C:$C,$H235)</f>
        <v>5271.5357979300006</v>
      </c>
    </row>
    <row r="236" spans="1:36" ht="15" customHeight="1">
      <c r="H236" s="9" t="s">
        <v>135</v>
      </c>
      <c r="I236" s="5">
        <f>SUMIFS(Capacity!E:E,Capacity!$A:$A,Summary_CDP,Capacity!$B:$B,IF($B$228="NEM","*",$B$228),Capacity!$C:$C,$H236)-SUMIFS(Capacity!$D:$D,Capacity!$A:$A,Summary_CDP,Capacity!$B:$B,IF($B$228="NEM","*",$B$228),Capacity!$C:$C,$H236)</f>
        <v>0</v>
      </c>
      <c r="J236" s="5">
        <f>SUMIFS(Capacity!F:F,Capacity!$A:$A,Summary_CDP,Capacity!$B:$B,IF($B$228="NEM","*",$B$228),Capacity!$C:$C,$H236)-SUMIFS(Capacity!$D:$D,Capacity!$A:$A,Summary_CDP,Capacity!$B:$B,IF($B$228="NEM","*",$B$228),Capacity!$C:$C,$H236)</f>
        <v>0</v>
      </c>
      <c r="K236" s="5">
        <f>SUMIFS(Capacity!G:G,Capacity!$A:$A,Summary_CDP,Capacity!$B:$B,IF($B$228="NEM","*",$B$228),Capacity!$C:$C,$H236)-SUMIFS(Capacity!$D:$D,Capacity!$A:$A,Summary_CDP,Capacity!$B:$B,IF($B$228="NEM","*",$B$228),Capacity!$C:$C,$H236)</f>
        <v>0</v>
      </c>
      <c r="L236" s="5">
        <f>SUMIFS(Capacity!H:H,Capacity!$A:$A,Summary_CDP,Capacity!$B:$B,IF($B$228="NEM","*",$B$228),Capacity!$C:$C,$H236)-SUMIFS(Capacity!$D:$D,Capacity!$A:$A,Summary_CDP,Capacity!$B:$B,IF($B$228="NEM","*",$B$228),Capacity!$C:$C,$H236)</f>
        <v>0</v>
      </c>
      <c r="M236" s="5">
        <f>SUMIFS(Capacity!I:I,Capacity!$A:$A,Summary_CDP,Capacity!$B:$B,IF($B$228="NEM","*",$B$228),Capacity!$C:$C,$H236)-SUMIFS(Capacity!$D:$D,Capacity!$A:$A,Summary_CDP,Capacity!$B:$B,IF($B$228="NEM","*",$B$228),Capacity!$C:$C,$H236)</f>
        <v>0</v>
      </c>
      <c r="N236" s="5">
        <f>SUMIFS(Capacity!J:J,Capacity!$A:$A,Summary_CDP,Capacity!$B:$B,IF($B$228="NEM","*",$B$228),Capacity!$C:$C,$H236)-SUMIFS(Capacity!$D:$D,Capacity!$A:$A,Summary_CDP,Capacity!$B:$B,IF($B$228="NEM","*",$B$228),Capacity!$C:$C,$H236)</f>
        <v>0</v>
      </c>
      <c r="O236" s="5">
        <f>SUMIFS(Capacity!K:K,Capacity!$A:$A,Summary_CDP,Capacity!$B:$B,IF($B$228="NEM","*",$B$228),Capacity!$C:$C,$H236)-SUMIFS(Capacity!$D:$D,Capacity!$A:$A,Summary_CDP,Capacity!$B:$B,IF($B$228="NEM","*",$B$228),Capacity!$C:$C,$H236)</f>
        <v>0</v>
      </c>
      <c r="P236" s="5">
        <f>SUMIFS(Capacity!L:L,Capacity!$A:$A,Summary_CDP,Capacity!$B:$B,IF($B$228="NEM","*",$B$228),Capacity!$C:$C,$H236)-SUMIFS(Capacity!$D:$D,Capacity!$A:$A,Summary_CDP,Capacity!$B:$B,IF($B$228="NEM","*",$B$228),Capacity!$C:$C,$H236)</f>
        <v>1.0070000000000001E-4</v>
      </c>
      <c r="Q236" s="5">
        <f>SUMIFS(Capacity!M:M,Capacity!$A:$A,Summary_CDP,Capacity!$B:$B,IF($B$228="NEM","*",$B$228),Capacity!$C:$C,$H236)-SUMIFS(Capacity!$D:$D,Capacity!$A:$A,Summary_CDP,Capacity!$B:$B,IF($B$228="NEM","*",$B$228),Capacity!$C:$C,$H236)</f>
        <v>1.2189999999999998E-4</v>
      </c>
      <c r="R236" s="5">
        <f>SUMIFS(Capacity!N:N,Capacity!$A:$A,Summary_CDP,Capacity!$B:$B,IF($B$228="NEM","*",$B$228),Capacity!$C:$C,$H236)-SUMIFS(Capacity!$D:$D,Capacity!$A:$A,Summary_CDP,Capacity!$B:$B,IF($B$228="NEM","*",$B$228),Capacity!$C:$C,$H236)</f>
        <v>2.2259999999999999E-4</v>
      </c>
      <c r="S236" s="5">
        <f>SUMIFS(Capacity!O:O,Capacity!$A:$A,Summary_CDP,Capacity!$B:$B,IF($B$228="NEM","*",$B$228),Capacity!$C:$C,$H236)-SUMIFS(Capacity!$D:$D,Capacity!$A:$A,Summary_CDP,Capacity!$B:$B,IF($B$228="NEM","*",$B$228),Capacity!$C:$C,$H236)</f>
        <v>2.4909999999999998E-4</v>
      </c>
      <c r="T236" s="5">
        <f>SUMIFS(Capacity!P:P,Capacity!$A:$A,Summary_CDP,Capacity!$B:$B,IF($B$228="NEM","*",$B$228),Capacity!$C:$C,$H236)-SUMIFS(Capacity!$D:$D,Capacity!$A:$A,Summary_CDP,Capacity!$B:$B,IF($B$228="NEM","*",$B$228),Capacity!$C:$C,$H236)</f>
        <v>3.2064999999999996E-4</v>
      </c>
      <c r="U236" s="5">
        <f>SUMIFS(Capacity!Q:Q,Capacity!$A:$A,Summary_CDP,Capacity!$B:$B,IF($B$228="NEM","*",$B$228),Capacity!$C:$C,$H236)-SUMIFS(Capacity!$D:$D,Capacity!$A:$A,Summary_CDP,Capacity!$B:$B,IF($B$228="NEM","*",$B$228),Capacity!$C:$C,$H236)</f>
        <v>3.9484999999999998E-4</v>
      </c>
      <c r="V236" s="5">
        <f>SUMIFS(Capacity!R:R,Capacity!$A:$A,Summary_CDP,Capacity!$B:$B,IF($B$228="NEM","*",$B$228),Capacity!$C:$C,$H236)-SUMIFS(Capacity!$D:$D,Capacity!$A:$A,Summary_CDP,Capacity!$B:$B,IF($B$228="NEM","*",$B$228),Capacity!$C:$C,$H236)</f>
        <v>4.6905000000000004E-4</v>
      </c>
      <c r="W236" s="5">
        <f>SUMIFS(Capacity!S:S,Capacity!$A:$A,Summary_CDP,Capacity!$B:$B,IF($B$228="NEM","*",$B$228),Capacity!$C:$C,$H236)-SUMIFS(Capacity!$D:$D,Capacity!$A:$A,Summary_CDP,Capacity!$B:$B,IF($B$228="NEM","*",$B$228),Capacity!$C:$C,$H236)</f>
        <v>9.8049999999999998E-5</v>
      </c>
      <c r="X236" s="5">
        <f>SUMIFS(Capacity!T:T,Capacity!$A:$A,Summary_CDP,Capacity!$B:$B,IF($B$228="NEM","*",$B$228),Capacity!$C:$C,$H236)-SUMIFS(Capacity!$D:$D,Capacity!$A:$A,Summary_CDP,Capacity!$B:$B,IF($B$228="NEM","*",$B$228),Capacity!$C:$C,$H236)</f>
        <v>1.9344999999999999E-4</v>
      </c>
      <c r="Y236" s="5">
        <f>SUMIFS(Capacity!U:U,Capacity!$A:$A,Summary_CDP,Capacity!$B:$B,IF($B$228="NEM","*",$B$228),Capacity!$C:$C,$H236)-SUMIFS(Capacity!$D:$D,Capacity!$A:$A,Summary_CDP,Capacity!$B:$B,IF($B$228="NEM","*",$B$228),Capacity!$C:$C,$H236)</f>
        <v>2.0934999999999999E-4</v>
      </c>
      <c r="Z236" s="5">
        <f>SUMIFS(Capacity!V:V,Capacity!$A:$A,Summary_CDP,Capacity!$B:$B,IF($B$228="NEM","*",$B$228),Capacity!$C:$C,$H236)-SUMIFS(Capacity!$D:$D,Capacity!$A:$A,Summary_CDP,Capacity!$B:$B,IF($B$228="NEM","*",$B$228),Capacity!$C:$C,$H236)</f>
        <v>2.332E-4</v>
      </c>
      <c r="AA236" s="5">
        <f>SUMIFS(Capacity!W:W,Capacity!$A:$A,Summary_CDP,Capacity!$B:$B,IF($B$228="NEM","*",$B$228),Capacity!$C:$C,$H236)-SUMIFS(Capacity!$D:$D,Capacity!$A:$A,Summary_CDP,Capacity!$B:$B,IF($B$228="NEM","*",$B$228),Capacity!$C:$C,$H236)</f>
        <v>3.1534999999999999E-4</v>
      </c>
      <c r="AB236" s="5">
        <f>SUMIFS(Capacity!X:X,Capacity!$A:$A,Summary_CDP,Capacity!$B:$B,IF($B$228="NEM","*",$B$228),Capacity!$C:$C,$H236)-SUMIFS(Capacity!$D:$D,Capacity!$A:$A,Summary_CDP,Capacity!$B:$B,IF($B$228="NEM","*",$B$228),Capacity!$C:$C,$H236)</f>
        <v>3.6305000000000002E-4</v>
      </c>
      <c r="AC236" s="5">
        <f>SUMIFS(Capacity!Y:Y,Capacity!$A:$A,Summary_CDP,Capacity!$B:$B,IF($B$228="NEM","*",$B$228),Capacity!$C:$C,$H236)-SUMIFS(Capacity!$D:$D,Capacity!$A:$A,Summary_CDP,Capacity!$B:$B,IF($B$228="NEM","*",$B$228),Capacity!$C:$C,$H236)</f>
        <v>67.297926600000011</v>
      </c>
      <c r="AD236" s="5">
        <f>SUMIFS(Capacity!Z:Z,Capacity!$A:$A,Summary_CDP,Capacity!$B:$B,IF($B$228="NEM","*",$B$228),Capacity!$C:$C,$H236)-SUMIFS(Capacity!$D:$D,Capacity!$A:$A,Summary_CDP,Capacity!$B:$B,IF($B$228="NEM","*",$B$228),Capacity!$C:$C,$H236)</f>
        <v>67.298069699999999</v>
      </c>
      <c r="AE236" s="5">
        <f>SUMIFS(Capacity!AA:AA,Capacity!$A:$A,Summary_CDP,Capacity!$B:$B,IF($B$228="NEM","*",$B$228),Capacity!$C:$C,$H236)-SUMIFS(Capacity!$D:$D,Capacity!$A:$A,Summary_CDP,Capacity!$B:$B,IF($B$228="NEM","*",$B$228),Capacity!$C:$C,$H236)</f>
        <v>1439.4509771999999</v>
      </c>
      <c r="AF236" s="5">
        <f>SUMIFS(Capacity!AB:AB,Capacity!$A:$A,Summary_CDP,Capacity!$B:$B,IF($B$228="NEM","*",$B$228),Capacity!$C:$C,$H236)-SUMIFS(Capacity!$D:$D,Capacity!$A:$A,Summary_CDP,Capacity!$B:$B,IF($B$228="NEM","*",$B$228),Capacity!$C:$C,$H236)</f>
        <v>1439.4509771999999</v>
      </c>
      <c r="AG236" s="5">
        <f>SUMIFS(Capacity!AC:AC,Capacity!$A:$A,Summary_CDP,Capacity!$B:$B,IF($B$228="NEM","*",$B$228),Capacity!$C:$C,$H236)-SUMIFS(Capacity!$D:$D,Capacity!$A:$A,Summary_CDP,Capacity!$B:$B,IF($B$228="NEM","*",$B$228),Capacity!$C:$C,$H236)</f>
        <v>1439.4509771999999</v>
      </c>
      <c r="AH236" s="5">
        <f>SUMIFS(Capacity!AD:AD,Capacity!$A:$A,Summary_CDP,Capacity!$B:$B,IF($B$228="NEM","*",$B$228),Capacity!$C:$C,$H236)-SUMIFS(Capacity!$D:$D,Capacity!$A:$A,Summary_CDP,Capacity!$B:$B,IF($B$228="NEM","*",$B$228),Capacity!$C:$C,$H236)</f>
        <v>1439.4509771999999</v>
      </c>
      <c r="AI236" s="5">
        <f>SUMIFS(Capacity!AE:AE,Capacity!$A:$A,Summary_CDP,Capacity!$B:$B,IF($B$228="NEM","*",$B$228),Capacity!$C:$C,$H236)-SUMIFS(Capacity!$D:$D,Capacity!$A:$A,Summary_CDP,Capacity!$B:$B,IF($B$228="NEM","*",$B$228),Capacity!$C:$C,$H236)</f>
        <v>4977.0251974000003</v>
      </c>
      <c r="AJ236" s="5">
        <f>SUMIFS(Capacity!AF:AF,Capacity!$A:$A,Summary_CDP,Capacity!$B:$B,IF($B$228="NEM","*",$B$228),Capacity!$C:$C,$H236)-SUMIFS(Capacity!$D:$D,Capacity!$A:$A,Summary_CDP,Capacity!$B:$B,IF($B$228="NEM","*",$B$228),Capacity!$C:$C,$H236)</f>
        <v>4977.0251974000003</v>
      </c>
    </row>
    <row r="237" spans="1:36" ht="15" customHeight="1">
      <c r="H237" s="9" t="s">
        <v>136</v>
      </c>
      <c r="I237" s="5">
        <f>SUMIFS(Capacity!E:E,Capacity!$A:$A,Summary_CDP,Capacity!$B:$B,IF($B$228="NEM","*",$B$228),Capacity!$C:$C,$H237)-SUMIFS(Capacity!$D:$D,Capacity!$A:$A,Summary_CDP,Capacity!$B:$B,IF($B$228="NEM","*",$B$228),Capacity!$C:$C,$H237)</f>
        <v>0</v>
      </c>
      <c r="J237" s="5">
        <f>SUMIFS(Capacity!F:F,Capacity!$A:$A,Summary_CDP,Capacity!$B:$B,IF($B$228="NEM","*",$B$228),Capacity!$C:$C,$H237)-SUMIFS(Capacity!$D:$D,Capacity!$A:$A,Summary_CDP,Capacity!$B:$B,IF($B$228="NEM","*",$B$228),Capacity!$C:$C,$H237)</f>
        <v>0</v>
      </c>
      <c r="K237" s="5">
        <f>SUMIFS(Capacity!G:G,Capacity!$A:$A,Summary_CDP,Capacity!$B:$B,IF($B$228="NEM","*",$B$228),Capacity!$C:$C,$H237)-SUMIFS(Capacity!$D:$D,Capacity!$A:$A,Summary_CDP,Capacity!$B:$B,IF($B$228="NEM","*",$B$228),Capacity!$C:$C,$H237)</f>
        <v>0</v>
      </c>
      <c r="L237" s="5">
        <f>SUMIFS(Capacity!H:H,Capacity!$A:$A,Summary_CDP,Capacity!$B:$B,IF($B$228="NEM","*",$B$228),Capacity!$C:$C,$H237)-SUMIFS(Capacity!$D:$D,Capacity!$A:$A,Summary_CDP,Capacity!$B:$B,IF($B$228="NEM","*",$B$228),Capacity!$C:$C,$H237)</f>
        <v>0</v>
      </c>
      <c r="M237" s="5">
        <f>SUMIFS(Capacity!I:I,Capacity!$A:$A,Summary_CDP,Capacity!$B:$B,IF($B$228="NEM","*",$B$228),Capacity!$C:$C,$H237)-SUMIFS(Capacity!$D:$D,Capacity!$A:$A,Summary_CDP,Capacity!$B:$B,IF($B$228="NEM","*",$B$228),Capacity!$C:$C,$H237)</f>
        <v>0</v>
      </c>
      <c r="N237" s="5">
        <f>SUMIFS(Capacity!J:J,Capacity!$A:$A,Summary_CDP,Capacity!$B:$B,IF($B$228="NEM","*",$B$228),Capacity!$C:$C,$H237)-SUMIFS(Capacity!$D:$D,Capacity!$A:$A,Summary_CDP,Capacity!$B:$B,IF($B$228="NEM","*",$B$228),Capacity!$C:$C,$H237)</f>
        <v>0</v>
      </c>
      <c r="O237" s="5">
        <f>SUMIFS(Capacity!K:K,Capacity!$A:$A,Summary_CDP,Capacity!$B:$B,IF($B$228="NEM","*",$B$228),Capacity!$C:$C,$H237)-SUMIFS(Capacity!$D:$D,Capacity!$A:$A,Summary_CDP,Capacity!$B:$B,IF($B$228="NEM","*",$B$228),Capacity!$C:$C,$H237)</f>
        <v>390</v>
      </c>
      <c r="P237" s="5">
        <f>SUMIFS(Capacity!L:L,Capacity!$A:$A,Summary_CDP,Capacity!$B:$B,IF($B$228="NEM","*",$B$228),Capacity!$C:$C,$H237)-SUMIFS(Capacity!$D:$D,Capacity!$A:$A,Summary_CDP,Capacity!$B:$B,IF($B$228="NEM","*",$B$228),Capacity!$C:$C,$H237)</f>
        <v>390</v>
      </c>
      <c r="Q237" s="5">
        <f>SUMIFS(Capacity!M:M,Capacity!$A:$A,Summary_CDP,Capacity!$B:$B,IF($B$228="NEM","*",$B$228),Capacity!$C:$C,$H237)-SUMIFS(Capacity!$D:$D,Capacity!$A:$A,Summary_CDP,Capacity!$B:$B,IF($B$228="NEM","*",$B$228),Capacity!$C:$C,$H237)</f>
        <v>390</v>
      </c>
      <c r="R237" s="5">
        <f>SUMIFS(Capacity!N:N,Capacity!$A:$A,Summary_CDP,Capacity!$B:$B,IF($B$228="NEM","*",$B$228),Capacity!$C:$C,$H237)-SUMIFS(Capacity!$D:$D,Capacity!$A:$A,Summary_CDP,Capacity!$B:$B,IF($B$228="NEM","*",$B$228),Capacity!$C:$C,$H237)</f>
        <v>390</v>
      </c>
      <c r="S237" s="5">
        <f>SUMIFS(Capacity!O:O,Capacity!$A:$A,Summary_CDP,Capacity!$B:$B,IF($B$228="NEM","*",$B$228),Capacity!$C:$C,$H237)-SUMIFS(Capacity!$D:$D,Capacity!$A:$A,Summary_CDP,Capacity!$B:$B,IF($B$228="NEM","*",$B$228),Capacity!$C:$C,$H237)</f>
        <v>390</v>
      </c>
      <c r="T237" s="5">
        <f>SUMIFS(Capacity!P:P,Capacity!$A:$A,Summary_CDP,Capacity!$B:$B,IF($B$228="NEM","*",$B$228),Capacity!$C:$C,$H237)-SUMIFS(Capacity!$D:$D,Capacity!$A:$A,Summary_CDP,Capacity!$B:$B,IF($B$228="NEM","*",$B$228),Capacity!$C:$C,$H237)</f>
        <v>390</v>
      </c>
      <c r="U237" s="5">
        <f>SUMIFS(Capacity!Q:Q,Capacity!$A:$A,Summary_CDP,Capacity!$B:$B,IF($B$228="NEM","*",$B$228),Capacity!$C:$C,$H237)-SUMIFS(Capacity!$D:$D,Capacity!$A:$A,Summary_CDP,Capacity!$B:$B,IF($B$228="NEM","*",$B$228),Capacity!$C:$C,$H237)</f>
        <v>390</v>
      </c>
      <c r="V237" s="5">
        <f>SUMIFS(Capacity!R:R,Capacity!$A:$A,Summary_CDP,Capacity!$B:$B,IF($B$228="NEM","*",$B$228),Capacity!$C:$C,$H237)-SUMIFS(Capacity!$D:$D,Capacity!$A:$A,Summary_CDP,Capacity!$B:$B,IF($B$228="NEM","*",$B$228),Capacity!$C:$C,$H237)</f>
        <v>390</v>
      </c>
      <c r="W237" s="5">
        <f>SUMIFS(Capacity!S:S,Capacity!$A:$A,Summary_CDP,Capacity!$B:$B,IF($B$228="NEM","*",$B$228),Capacity!$C:$C,$H237)-SUMIFS(Capacity!$D:$D,Capacity!$A:$A,Summary_CDP,Capacity!$B:$B,IF($B$228="NEM","*",$B$228),Capacity!$C:$C,$H237)</f>
        <v>303.60000000000036</v>
      </c>
      <c r="X237" s="5">
        <f>SUMIFS(Capacity!T:T,Capacity!$A:$A,Summary_CDP,Capacity!$B:$B,IF($B$228="NEM","*",$B$228),Capacity!$C:$C,$H237)-SUMIFS(Capacity!$D:$D,Capacity!$A:$A,Summary_CDP,Capacity!$B:$B,IF($B$228="NEM","*",$B$228),Capacity!$C:$C,$H237)</f>
        <v>303.60000000000036</v>
      </c>
      <c r="Y237" s="5">
        <f>SUMIFS(Capacity!U:U,Capacity!$A:$A,Summary_CDP,Capacity!$B:$B,IF($B$228="NEM","*",$B$228),Capacity!$C:$C,$H237)-SUMIFS(Capacity!$D:$D,Capacity!$A:$A,Summary_CDP,Capacity!$B:$B,IF($B$228="NEM","*",$B$228),Capacity!$C:$C,$H237)</f>
        <v>303.60000000000036</v>
      </c>
      <c r="Z237" s="5">
        <f>SUMIFS(Capacity!V:V,Capacity!$A:$A,Summary_CDP,Capacity!$B:$B,IF($B$228="NEM","*",$B$228),Capacity!$C:$C,$H237)-SUMIFS(Capacity!$D:$D,Capacity!$A:$A,Summary_CDP,Capacity!$B:$B,IF($B$228="NEM","*",$B$228),Capacity!$C:$C,$H237)</f>
        <v>303.60000000000036</v>
      </c>
      <c r="AA237" s="5">
        <f>SUMIFS(Capacity!W:W,Capacity!$A:$A,Summary_CDP,Capacity!$B:$B,IF($B$228="NEM","*",$B$228),Capacity!$C:$C,$H237)-SUMIFS(Capacity!$D:$D,Capacity!$A:$A,Summary_CDP,Capacity!$B:$B,IF($B$228="NEM","*",$B$228),Capacity!$C:$C,$H237)</f>
        <v>303.60000000000036</v>
      </c>
      <c r="AB237" s="5">
        <f>SUMIFS(Capacity!X:X,Capacity!$A:$A,Summary_CDP,Capacity!$B:$B,IF($B$228="NEM","*",$B$228),Capacity!$C:$C,$H237)-SUMIFS(Capacity!$D:$D,Capacity!$A:$A,Summary_CDP,Capacity!$B:$B,IF($B$228="NEM","*",$B$228),Capacity!$C:$C,$H237)</f>
        <v>237.60000000000036</v>
      </c>
      <c r="AC237" s="5">
        <f>SUMIFS(Capacity!Y:Y,Capacity!$A:$A,Summary_CDP,Capacity!$B:$B,IF($B$228="NEM","*",$B$228),Capacity!$C:$C,$H237)-SUMIFS(Capacity!$D:$D,Capacity!$A:$A,Summary_CDP,Capacity!$B:$B,IF($B$228="NEM","*",$B$228),Capacity!$C:$C,$H237)</f>
        <v>237.60000000000036</v>
      </c>
      <c r="AD237" s="5">
        <f>SUMIFS(Capacity!Z:Z,Capacity!$A:$A,Summary_CDP,Capacity!$B:$B,IF($B$228="NEM","*",$B$228),Capacity!$C:$C,$H237)-SUMIFS(Capacity!$D:$D,Capacity!$A:$A,Summary_CDP,Capacity!$B:$B,IF($B$228="NEM","*",$B$228),Capacity!$C:$C,$H237)</f>
        <v>237.60000000000036</v>
      </c>
      <c r="AE237" s="5">
        <f>SUMIFS(Capacity!AA:AA,Capacity!$A:$A,Summary_CDP,Capacity!$B:$B,IF($B$228="NEM","*",$B$228),Capacity!$C:$C,$H237)-SUMIFS(Capacity!$D:$D,Capacity!$A:$A,Summary_CDP,Capacity!$B:$B,IF($B$228="NEM","*",$B$228),Capacity!$C:$C,$H237)</f>
        <v>237.60000000000036</v>
      </c>
      <c r="AF237" s="5">
        <f>SUMIFS(Capacity!AB:AB,Capacity!$A:$A,Summary_CDP,Capacity!$B:$B,IF($B$228="NEM","*",$B$228),Capacity!$C:$C,$H237)-SUMIFS(Capacity!$D:$D,Capacity!$A:$A,Summary_CDP,Capacity!$B:$B,IF($B$228="NEM","*",$B$228),Capacity!$C:$C,$H237)</f>
        <v>237.60000000000036</v>
      </c>
      <c r="AG237" s="5">
        <f>SUMIFS(Capacity!AC:AC,Capacity!$A:$A,Summary_CDP,Capacity!$B:$B,IF($B$228="NEM","*",$B$228),Capacity!$C:$C,$H237)-SUMIFS(Capacity!$D:$D,Capacity!$A:$A,Summary_CDP,Capacity!$B:$B,IF($B$228="NEM","*",$B$228),Capacity!$C:$C,$H237)</f>
        <v>237.60000000000036</v>
      </c>
      <c r="AH237" s="5">
        <f>SUMIFS(Capacity!AD:AD,Capacity!$A:$A,Summary_CDP,Capacity!$B:$B,IF($B$228="NEM","*",$B$228),Capacity!$C:$C,$H237)-SUMIFS(Capacity!$D:$D,Capacity!$A:$A,Summary_CDP,Capacity!$B:$B,IF($B$228="NEM","*",$B$228),Capacity!$C:$C,$H237)</f>
        <v>237.60000000000036</v>
      </c>
      <c r="AI237" s="5">
        <f>SUMIFS(Capacity!AE:AE,Capacity!$A:$A,Summary_CDP,Capacity!$B:$B,IF($B$228="NEM","*",$B$228),Capacity!$C:$C,$H237)-SUMIFS(Capacity!$D:$D,Capacity!$A:$A,Summary_CDP,Capacity!$B:$B,IF($B$228="NEM","*",$B$228),Capacity!$C:$C,$H237)</f>
        <v>237.60000000000036</v>
      </c>
      <c r="AJ237" s="5">
        <f>SUMIFS(Capacity!AF:AF,Capacity!$A:$A,Summary_CDP,Capacity!$B:$B,IF($B$228="NEM","*",$B$228),Capacity!$C:$C,$H237)-SUMIFS(Capacity!$D:$D,Capacity!$A:$A,Summary_CDP,Capacity!$B:$B,IF($B$228="NEM","*",$B$228),Capacity!$C:$C,$H237)</f>
        <v>237.60000000000036</v>
      </c>
    </row>
    <row r="238" spans="1:36" ht="15" customHeight="1">
      <c r="H238" s="9" t="s">
        <v>137</v>
      </c>
      <c r="I238" s="5">
        <f>SUMIFS(Capacity!E:E,Capacity!$A:$A,Summary_CDP,Capacity!$B:$B,IF($B$228="NEM","*",$B$228),Capacity!$C:$C,$H238)-SUMIFS(Capacity!$D:$D,Capacity!$A:$A,Summary_CDP,Capacity!$B:$B,IF($B$228="NEM","*",$B$228),Capacity!$C:$C,$H238)</f>
        <v>268.00013020000006</v>
      </c>
      <c r="J238" s="5">
        <f>SUMIFS(Capacity!F:F,Capacity!$A:$A,Summary_CDP,Capacity!$B:$B,IF($B$228="NEM","*",$B$228),Capacity!$C:$C,$H238)-SUMIFS(Capacity!$D:$D,Capacity!$A:$A,Summary_CDP,Capacity!$B:$B,IF($B$228="NEM","*",$B$228),Capacity!$C:$C,$H238)</f>
        <v>266.90023341000006</v>
      </c>
      <c r="K238" s="5">
        <f>SUMIFS(Capacity!G:G,Capacity!$A:$A,Summary_CDP,Capacity!$B:$B,IF($B$228="NEM","*",$B$228),Capacity!$C:$C,$H238)-SUMIFS(Capacity!$D:$D,Capacity!$A:$A,Summary_CDP,Capacity!$B:$B,IF($B$228="NEM","*",$B$228),Capacity!$C:$C,$H238)</f>
        <v>2371.0928557900002</v>
      </c>
      <c r="L238" s="5">
        <f>SUMIFS(Capacity!H:H,Capacity!$A:$A,Summary_CDP,Capacity!$B:$B,IF($B$228="NEM","*",$B$228),Capacity!$C:$C,$H238)-SUMIFS(Capacity!$D:$D,Capacity!$A:$A,Summary_CDP,Capacity!$B:$B,IF($B$228="NEM","*",$B$228),Capacity!$C:$C,$H238)</f>
        <v>5348.0918799299998</v>
      </c>
      <c r="M238" s="5">
        <f>SUMIFS(Capacity!I:I,Capacity!$A:$A,Summary_CDP,Capacity!$B:$B,IF($B$228="NEM","*",$B$228),Capacity!$C:$C,$H238)-SUMIFS(Capacity!$D:$D,Capacity!$A:$A,Summary_CDP,Capacity!$B:$B,IF($B$228="NEM","*",$B$228),Capacity!$C:$C,$H238)</f>
        <v>8063.4341954600004</v>
      </c>
      <c r="N238" s="5">
        <f>SUMIFS(Capacity!J:J,Capacity!$A:$A,Summary_CDP,Capacity!$B:$B,IF($B$228="NEM","*",$B$228),Capacity!$C:$C,$H238)-SUMIFS(Capacity!$D:$D,Capacity!$A:$A,Summary_CDP,Capacity!$B:$B,IF($B$228="NEM","*",$B$228),Capacity!$C:$C,$H238)</f>
        <v>9335.4051647000015</v>
      </c>
      <c r="O238" s="5">
        <f>SUMIFS(Capacity!K:K,Capacity!$A:$A,Summary_CDP,Capacity!$B:$B,IF($B$228="NEM","*",$B$228),Capacity!$C:$C,$H238)-SUMIFS(Capacity!$D:$D,Capacity!$A:$A,Summary_CDP,Capacity!$B:$B,IF($B$228="NEM","*",$B$228),Capacity!$C:$C,$H238)</f>
        <v>9335.4052385100003</v>
      </c>
      <c r="P238" s="5">
        <f>SUMIFS(Capacity!L:L,Capacity!$A:$A,Summary_CDP,Capacity!$B:$B,IF($B$228="NEM","*",$B$228),Capacity!$C:$C,$H238)-SUMIFS(Capacity!$D:$D,Capacity!$A:$A,Summary_CDP,Capacity!$B:$B,IF($B$228="NEM","*",$B$228),Capacity!$C:$C,$H238)</f>
        <v>10290.365995459999</v>
      </c>
      <c r="Q238" s="5">
        <f>SUMIFS(Capacity!M:M,Capacity!$A:$A,Summary_CDP,Capacity!$B:$B,IF($B$228="NEM","*",$B$228),Capacity!$C:$C,$H238)-SUMIFS(Capacity!$D:$D,Capacity!$A:$A,Summary_CDP,Capacity!$B:$B,IF($B$228="NEM","*",$B$228),Capacity!$C:$C,$H238)</f>
        <v>10290.366015950001</v>
      </c>
      <c r="R238" s="5">
        <f>SUMIFS(Capacity!N:N,Capacity!$A:$A,Summary_CDP,Capacity!$B:$B,IF($B$228="NEM","*",$B$228),Capacity!$C:$C,$H238)-SUMIFS(Capacity!$D:$D,Capacity!$A:$A,Summary_CDP,Capacity!$B:$B,IF($B$228="NEM","*",$B$228),Capacity!$C:$C,$H238)</f>
        <v>10541.46604813</v>
      </c>
      <c r="S238" s="5">
        <f>SUMIFS(Capacity!O:O,Capacity!$A:$A,Summary_CDP,Capacity!$B:$B,IF($B$228="NEM","*",$B$228),Capacity!$C:$C,$H238)-SUMIFS(Capacity!$D:$D,Capacity!$A:$A,Summary_CDP,Capacity!$B:$B,IF($B$228="NEM","*",$B$228),Capacity!$C:$C,$H238)</f>
        <v>10540.366049520002</v>
      </c>
      <c r="T238" s="5">
        <f>SUMIFS(Capacity!P:P,Capacity!$A:$A,Summary_CDP,Capacity!$B:$B,IF($B$228="NEM","*",$B$228),Capacity!$C:$C,$H238)-SUMIFS(Capacity!$D:$D,Capacity!$A:$A,Summary_CDP,Capacity!$B:$B,IF($B$228="NEM","*",$B$228),Capacity!$C:$C,$H238)</f>
        <v>10541.46605051</v>
      </c>
      <c r="U238" s="5">
        <f>SUMIFS(Capacity!Q:Q,Capacity!$A:$A,Summary_CDP,Capacity!$B:$B,IF($B$228="NEM","*",$B$228),Capacity!$C:$C,$H238)-SUMIFS(Capacity!$D:$D,Capacity!$A:$A,Summary_CDP,Capacity!$B:$B,IF($B$228="NEM","*",$B$228),Capacity!$C:$C,$H238)</f>
        <v>10540.366063060001</v>
      </c>
      <c r="V238" s="5">
        <f>SUMIFS(Capacity!R:R,Capacity!$A:$A,Summary_CDP,Capacity!$B:$B,IF($B$228="NEM","*",$B$228),Capacity!$C:$C,$H238)-SUMIFS(Capacity!$D:$D,Capacity!$A:$A,Summary_CDP,Capacity!$B:$B,IF($B$228="NEM","*",$B$228),Capacity!$C:$C,$H238)</f>
        <v>10540.366156329999</v>
      </c>
      <c r="W238" s="5">
        <f>SUMIFS(Capacity!S:S,Capacity!$A:$A,Summary_CDP,Capacity!$B:$B,IF($B$228="NEM","*",$B$228),Capacity!$C:$C,$H238)-SUMIFS(Capacity!$D:$D,Capacity!$A:$A,Summary_CDP,Capacity!$B:$B,IF($B$228="NEM","*",$B$228),Capacity!$C:$C,$H238)</f>
        <v>12739.076263159999</v>
      </c>
      <c r="X238" s="5">
        <f>SUMIFS(Capacity!T:T,Capacity!$A:$A,Summary_CDP,Capacity!$B:$B,IF($B$228="NEM","*",$B$228),Capacity!$C:$C,$H238)-SUMIFS(Capacity!$D:$D,Capacity!$A:$A,Summary_CDP,Capacity!$B:$B,IF($B$228="NEM","*",$B$228),Capacity!$C:$C,$H238)</f>
        <v>12788.3860422</v>
      </c>
      <c r="Y238" s="5">
        <f>SUMIFS(Capacity!U:U,Capacity!$A:$A,Summary_CDP,Capacity!$B:$B,IF($B$228="NEM","*",$B$228),Capacity!$C:$C,$H238)-SUMIFS(Capacity!$D:$D,Capacity!$A:$A,Summary_CDP,Capacity!$B:$B,IF($B$228="NEM","*",$B$228),Capacity!$C:$C,$H238)</f>
        <v>12787.28605112</v>
      </c>
      <c r="Z238" s="5">
        <f>SUMIFS(Capacity!V:V,Capacity!$A:$A,Summary_CDP,Capacity!$B:$B,IF($B$228="NEM","*",$B$228),Capacity!$C:$C,$H238)-SUMIFS(Capacity!$D:$D,Capacity!$A:$A,Summary_CDP,Capacity!$B:$B,IF($B$228="NEM","*",$B$228),Capacity!$C:$C,$H238)</f>
        <v>13223.69047872</v>
      </c>
      <c r="AA238" s="5">
        <f>SUMIFS(Capacity!W:W,Capacity!$A:$A,Summary_CDP,Capacity!$B:$B,IF($B$228="NEM","*",$B$228),Capacity!$C:$C,$H238)-SUMIFS(Capacity!$D:$D,Capacity!$A:$A,Summary_CDP,Capacity!$B:$B,IF($B$228="NEM","*",$B$228),Capacity!$C:$C,$H238)</f>
        <v>17796.46500339</v>
      </c>
      <c r="AB238" s="5">
        <f>SUMIFS(Capacity!X:X,Capacity!$A:$A,Summary_CDP,Capacity!$B:$B,IF($B$228="NEM","*",$B$228),Capacity!$C:$C,$H238)-SUMIFS(Capacity!$D:$D,Capacity!$A:$A,Summary_CDP,Capacity!$B:$B,IF($B$228="NEM","*",$B$228),Capacity!$C:$C,$H238)</f>
        <v>17796.465193999997</v>
      </c>
      <c r="AC238" s="5">
        <f>SUMIFS(Capacity!Y:Y,Capacity!$A:$A,Summary_CDP,Capacity!$B:$B,IF($B$228="NEM","*",$B$228),Capacity!$C:$C,$H238)-SUMIFS(Capacity!$D:$D,Capacity!$A:$A,Summary_CDP,Capacity!$B:$B,IF($B$228="NEM","*",$B$228),Capacity!$C:$C,$H238)</f>
        <v>17797.56549139</v>
      </c>
      <c r="AD238" s="5">
        <f>SUMIFS(Capacity!Z:Z,Capacity!$A:$A,Summary_CDP,Capacity!$B:$B,IF($B$228="NEM","*",$B$228),Capacity!$C:$C,$H238)-SUMIFS(Capacity!$D:$D,Capacity!$A:$A,Summary_CDP,Capacity!$B:$B,IF($B$228="NEM","*",$B$228),Capacity!$C:$C,$H238)</f>
        <v>17799.667457389995</v>
      </c>
      <c r="AE238" s="5">
        <f>SUMIFS(Capacity!AA:AA,Capacity!$A:$A,Summary_CDP,Capacity!$B:$B,IF($B$228="NEM","*",$B$228),Capacity!$C:$C,$H238)-SUMIFS(Capacity!$D:$D,Capacity!$A:$A,Summary_CDP,Capacity!$B:$B,IF($B$228="NEM","*",$B$228),Capacity!$C:$C,$H238)</f>
        <v>18046.046532740002</v>
      </c>
      <c r="AF238" s="5">
        <f>SUMIFS(Capacity!AB:AB,Capacity!$A:$A,Summary_CDP,Capacity!$B:$B,IF($B$228="NEM","*",$B$228),Capacity!$C:$C,$H238)-SUMIFS(Capacity!$D:$D,Capacity!$A:$A,Summary_CDP,Capacity!$B:$B,IF($B$228="NEM","*",$B$228),Capacity!$C:$C,$H238)</f>
        <v>18234.518677550001</v>
      </c>
      <c r="AG238" s="5">
        <f>SUMIFS(Capacity!AC:AC,Capacity!$A:$A,Summary_CDP,Capacity!$B:$B,IF($B$228="NEM","*",$B$228),Capacity!$C:$C,$H238)-SUMIFS(Capacity!$D:$D,Capacity!$A:$A,Summary_CDP,Capacity!$B:$B,IF($B$228="NEM","*",$B$228),Capacity!$C:$C,$H238)</f>
        <v>15701.376029159999</v>
      </c>
      <c r="AH238" s="5">
        <f>SUMIFS(Capacity!AD:AD,Capacity!$A:$A,Summary_CDP,Capacity!$B:$B,IF($B$228="NEM","*",$B$228),Capacity!$C:$C,$H238)-SUMIFS(Capacity!$D:$D,Capacity!$A:$A,Summary_CDP,Capacity!$B:$B,IF($B$228="NEM","*",$B$228),Capacity!$C:$C,$H238)</f>
        <v>17927.640882659995</v>
      </c>
      <c r="AI238" s="5">
        <f>SUMIFS(Capacity!AE:AE,Capacity!$A:$A,Summary_CDP,Capacity!$B:$B,IF($B$228="NEM","*",$B$228),Capacity!$C:$C,$H238)-SUMIFS(Capacity!$D:$D,Capacity!$A:$A,Summary_CDP,Capacity!$B:$B,IF($B$228="NEM","*",$B$228),Capacity!$C:$C,$H238)</f>
        <v>25789.841135819996</v>
      </c>
      <c r="AJ238" s="5">
        <f>SUMIFS(Capacity!AF:AF,Capacity!$A:$A,Summary_CDP,Capacity!$B:$B,IF($B$228="NEM","*",$B$228),Capacity!$C:$C,$H238)-SUMIFS(Capacity!$D:$D,Capacity!$A:$A,Summary_CDP,Capacity!$B:$B,IF($B$228="NEM","*",$B$228),Capacity!$C:$C,$H238)</f>
        <v>25329.067060420002</v>
      </c>
    </row>
    <row r="239" spans="1:36" ht="15" customHeight="1">
      <c r="H239" s="9" t="s">
        <v>138</v>
      </c>
      <c r="I239" s="5">
        <f>SUMIFS(Capacity!E:E,Capacity!$A:$A,Summary_CDP,Capacity!$B:$B,IF($B$228="NEM","*",$B$228),Capacity!$C:$C,$H239)-SUMIFS(Capacity!$D:$D,Capacity!$A:$A,Summary_CDP,Capacity!$B:$B,IF($B$228="NEM","*",$B$228),Capacity!$C:$C,$H239)</f>
        <v>311.65800001000002</v>
      </c>
      <c r="J239" s="5">
        <f>SUMIFS(Capacity!F:F,Capacity!$A:$A,Summary_CDP,Capacity!$B:$B,IF($B$228="NEM","*",$B$228),Capacity!$C:$C,$H239)-SUMIFS(Capacity!$D:$D,Capacity!$A:$A,Summary_CDP,Capacity!$B:$B,IF($B$228="NEM","*",$B$228),Capacity!$C:$C,$H239)</f>
        <v>676.6579999999999</v>
      </c>
      <c r="K239" s="5">
        <f>SUMIFS(Capacity!G:G,Capacity!$A:$A,Summary_CDP,Capacity!$B:$B,IF($B$228="NEM","*",$B$228),Capacity!$C:$C,$H239)-SUMIFS(Capacity!$D:$D,Capacity!$A:$A,Summary_CDP,Capacity!$B:$B,IF($B$228="NEM","*",$B$228),Capacity!$C:$C,$H239)</f>
        <v>1164.1429999899999</v>
      </c>
      <c r="L239" s="5">
        <f>SUMIFS(Capacity!H:H,Capacity!$A:$A,Summary_CDP,Capacity!$B:$B,IF($B$228="NEM","*",$B$228),Capacity!$C:$C,$H239)-SUMIFS(Capacity!$D:$D,Capacity!$A:$A,Summary_CDP,Capacity!$B:$B,IF($B$228="NEM","*",$B$228),Capacity!$C:$C,$H239)</f>
        <v>1768.0040000100003</v>
      </c>
      <c r="M239" s="5">
        <f>SUMIFS(Capacity!I:I,Capacity!$A:$A,Summary_CDP,Capacity!$B:$B,IF($B$228="NEM","*",$B$228),Capacity!$C:$C,$H239)-SUMIFS(Capacity!$D:$D,Capacity!$A:$A,Summary_CDP,Capacity!$B:$B,IF($B$228="NEM","*",$B$228),Capacity!$C:$C,$H239)</f>
        <v>2503.6320000000001</v>
      </c>
      <c r="N239" s="5">
        <f>SUMIFS(Capacity!J:J,Capacity!$A:$A,Summary_CDP,Capacity!$B:$B,IF($B$228="NEM","*",$B$228),Capacity!$C:$C,$H239)-SUMIFS(Capacity!$D:$D,Capacity!$A:$A,Summary_CDP,Capacity!$B:$B,IF($B$228="NEM","*",$B$228),Capacity!$C:$C,$H239)</f>
        <v>3357.27</v>
      </c>
      <c r="O239" s="5">
        <f>SUMIFS(Capacity!K:K,Capacity!$A:$A,Summary_CDP,Capacity!$B:$B,IF($B$228="NEM","*",$B$228),Capacity!$C:$C,$H239)-SUMIFS(Capacity!$D:$D,Capacity!$A:$A,Summary_CDP,Capacity!$B:$B,IF($B$228="NEM","*",$B$228),Capacity!$C:$C,$H239)</f>
        <v>4641.4250000099992</v>
      </c>
      <c r="P239" s="5">
        <f>SUMIFS(Capacity!L:L,Capacity!$A:$A,Summary_CDP,Capacity!$B:$B,IF($B$228="NEM","*",$B$228),Capacity!$C:$C,$H239)-SUMIFS(Capacity!$D:$D,Capacity!$A:$A,Summary_CDP,Capacity!$B:$B,IF($B$228="NEM","*",$B$228),Capacity!$C:$C,$H239)</f>
        <v>5774.9514632200007</v>
      </c>
      <c r="Q239" s="5">
        <f>SUMIFS(Capacity!M:M,Capacity!$A:$A,Summary_CDP,Capacity!$B:$B,IF($B$228="NEM","*",$B$228),Capacity!$C:$C,$H239)-SUMIFS(Capacity!$D:$D,Capacity!$A:$A,Summary_CDP,Capacity!$B:$B,IF($B$228="NEM","*",$B$228),Capacity!$C:$C,$H239)</f>
        <v>6969.6953458899998</v>
      </c>
      <c r="R239" s="5">
        <f>SUMIFS(Capacity!N:N,Capacity!$A:$A,Summary_CDP,Capacity!$B:$B,IF($B$228="NEM","*",$B$228),Capacity!$C:$C,$H239)-SUMIFS(Capacity!$D:$D,Capacity!$A:$A,Summary_CDP,Capacity!$B:$B,IF($B$228="NEM","*",$B$228),Capacity!$C:$C,$H239)</f>
        <v>8343.8339614999986</v>
      </c>
      <c r="S239" s="5">
        <f>SUMIFS(Capacity!O:O,Capacity!$A:$A,Summary_CDP,Capacity!$B:$B,IF($B$228="NEM","*",$B$228),Capacity!$C:$C,$H239)-SUMIFS(Capacity!$D:$D,Capacity!$A:$A,Summary_CDP,Capacity!$B:$B,IF($B$228="NEM","*",$B$228),Capacity!$C:$C,$H239)</f>
        <v>10036.29346379</v>
      </c>
      <c r="T239" s="5">
        <f>SUMIFS(Capacity!P:P,Capacity!$A:$A,Summary_CDP,Capacity!$B:$B,IF($B$228="NEM","*",$B$228),Capacity!$C:$C,$H239)-SUMIFS(Capacity!$D:$D,Capacity!$A:$A,Summary_CDP,Capacity!$B:$B,IF($B$228="NEM","*",$B$228),Capacity!$C:$C,$H239)</f>
        <v>11880.745913679999</v>
      </c>
      <c r="U239" s="5">
        <f>SUMIFS(Capacity!Q:Q,Capacity!$A:$A,Summary_CDP,Capacity!$B:$B,IF($B$228="NEM","*",$B$228),Capacity!$C:$C,$H239)-SUMIFS(Capacity!$D:$D,Capacity!$A:$A,Summary_CDP,Capacity!$B:$B,IF($B$228="NEM","*",$B$228),Capacity!$C:$C,$H239)</f>
        <v>13820.272352539998</v>
      </c>
      <c r="V239" s="5">
        <f>SUMIFS(Capacity!R:R,Capacity!$A:$A,Summary_CDP,Capacity!$B:$B,IF($B$228="NEM","*",$B$228),Capacity!$C:$C,$H239)-SUMIFS(Capacity!$D:$D,Capacity!$A:$A,Summary_CDP,Capacity!$B:$B,IF($B$228="NEM","*",$B$228),Capacity!$C:$C,$H239)</f>
        <v>15839.78596714</v>
      </c>
      <c r="W239" s="5">
        <f>SUMIFS(Capacity!S:S,Capacity!$A:$A,Summary_CDP,Capacity!$B:$B,IF($B$228="NEM","*",$B$228),Capacity!$C:$C,$H239)-SUMIFS(Capacity!$D:$D,Capacity!$A:$A,Summary_CDP,Capacity!$B:$B,IF($B$228="NEM","*",$B$228),Capacity!$C:$C,$H239)</f>
        <v>17878.901697900001</v>
      </c>
      <c r="X239" s="5">
        <f>SUMIFS(Capacity!T:T,Capacity!$A:$A,Summary_CDP,Capacity!$B:$B,IF($B$228="NEM","*",$B$228),Capacity!$C:$C,$H239)-SUMIFS(Capacity!$D:$D,Capacity!$A:$A,Summary_CDP,Capacity!$B:$B,IF($B$228="NEM","*",$B$228),Capacity!$C:$C,$H239)</f>
        <v>19928.228796740001</v>
      </c>
      <c r="Y239" s="5">
        <f>SUMIFS(Capacity!U:U,Capacity!$A:$A,Summary_CDP,Capacity!$B:$B,IF($B$228="NEM","*",$B$228),Capacity!$C:$C,$H239)-SUMIFS(Capacity!$D:$D,Capacity!$A:$A,Summary_CDP,Capacity!$B:$B,IF($B$228="NEM","*",$B$228),Capacity!$C:$C,$H239)</f>
        <v>21616.827525790002</v>
      </c>
      <c r="Z239" s="5">
        <f>SUMIFS(Capacity!V:V,Capacity!$A:$A,Summary_CDP,Capacity!$B:$B,IF($B$228="NEM","*",$B$228),Capacity!$C:$C,$H239)-SUMIFS(Capacity!$D:$D,Capacity!$A:$A,Summary_CDP,Capacity!$B:$B,IF($B$228="NEM","*",$B$228),Capacity!$C:$C,$H239)</f>
        <v>23263.376479200004</v>
      </c>
      <c r="AA239" s="5">
        <f>SUMIFS(Capacity!W:W,Capacity!$A:$A,Summary_CDP,Capacity!$B:$B,IF($B$228="NEM","*",$B$228),Capacity!$C:$C,$H239)-SUMIFS(Capacity!$D:$D,Capacity!$A:$A,Summary_CDP,Capacity!$B:$B,IF($B$228="NEM","*",$B$228),Capacity!$C:$C,$H239)</f>
        <v>24834.507374550001</v>
      </c>
      <c r="AB239" s="5">
        <f>SUMIFS(Capacity!X:X,Capacity!$A:$A,Summary_CDP,Capacity!$B:$B,IF($B$228="NEM","*",$B$228),Capacity!$C:$C,$H239)-SUMIFS(Capacity!$D:$D,Capacity!$A:$A,Summary_CDP,Capacity!$B:$B,IF($B$228="NEM","*",$B$228),Capacity!$C:$C,$H239)</f>
        <v>26392.880895830003</v>
      </c>
      <c r="AC239" s="5">
        <f>SUMIFS(Capacity!Y:Y,Capacity!$A:$A,Summary_CDP,Capacity!$B:$B,IF($B$228="NEM","*",$B$228),Capacity!$C:$C,$H239)-SUMIFS(Capacity!$D:$D,Capacity!$A:$A,Summary_CDP,Capacity!$B:$B,IF($B$228="NEM","*",$B$228),Capacity!$C:$C,$H239)</f>
        <v>28062.620736640001</v>
      </c>
      <c r="AD239" s="5">
        <f>SUMIFS(Capacity!Z:Z,Capacity!$A:$A,Summary_CDP,Capacity!$B:$B,IF($B$228="NEM","*",$B$228),Capacity!$C:$C,$H239)-SUMIFS(Capacity!$D:$D,Capacity!$A:$A,Summary_CDP,Capacity!$B:$B,IF($B$228="NEM","*",$B$228),Capacity!$C:$C,$H239)</f>
        <v>29751.483703220005</v>
      </c>
      <c r="AE239" s="5">
        <f>SUMIFS(Capacity!AA:AA,Capacity!$A:$A,Summary_CDP,Capacity!$B:$B,IF($B$228="NEM","*",$B$228),Capacity!$C:$C,$H239)-SUMIFS(Capacity!$D:$D,Capacity!$A:$A,Summary_CDP,Capacity!$B:$B,IF($B$228="NEM","*",$B$228),Capacity!$C:$C,$H239)</f>
        <v>31203.24840837</v>
      </c>
      <c r="AF239" s="5">
        <f>SUMIFS(Capacity!AB:AB,Capacity!$A:$A,Summary_CDP,Capacity!$B:$B,IF($B$228="NEM","*",$B$228),Capacity!$C:$C,$H239)-SUMIFS(Capacity!$D:$D,Capacity!$A:$A,Summary_CDP,Capacity!$B:$B,IF($B$228="NEM","*",$B$228),Capacity!$C:$C,$H239)</f>
        <v>32679.025992799998</v>
      </c>
      <c r="AG239" s="5">
        <f>SUMIFS(Capacity!AC:AC,Capacity!$A:$A,Summary_CDP,Capacity!$B:$B,IF($B$228="NEM","*",$B$228),Capacity!$C:$C,$H239)-SUMIFS(Capacity!$D:$D,Capacity!$A:$A,Summary_CDP,Capacity!$B:$B,IF($B$228="NEM","*",$B$228),Capacity!$C:$C,$H239)</f>
        <v>34179.071342520001</v>
      </c>
      <c r="AH239" s="5">
        <f>SUMIFS(Capacity!AD:AD,Capacity!$A:$A,Summary_CDP,Capacity!$B:$B,IF($B$228="NEM","*",$B$228),Capacity!$C:$C,$H239)-SUMIFS(Capacity!$D:$D,Capacity!$A:$A,Summary_CDP,Capacity!$B:$B,IF($B$228="NEM","*",$B$228),Capacity!$C:$C,$H239)</f>
        <v>35708.442480440004</v>
      </c>
      <c r="AI239" s="5">
        <f>SUMIFS(Capacity!AE:AE,Capacity!$A:$A,Summary_CDP,Capacity!$B:$B,IF($B$228="NEM","*",$B$228),Capacity!$C:$C,$H239)-SUMIFS(Capacity!$D:$D,Capacity!$A:$A,Summary_CDP,Capacity!$B:$B,IF($B$228="NEM","*",$B$228),Capacity!$C:$C,$H239)</f>
        <v>37258.503280799996</v>
      </c>
      <c r="AJ239" s="5">
        <f>SUMIFS(Capacity!AF:AF,Capacity!$A:$A,Summary_CDP,Capacity!$B:$B,IF($B$228="NEM","*",$B$228),Capacity!$C:$C,$H239)-SUMIFS(Capacity!$D:$D,Capacity!$A:$A,Summary_CDP,Capacity!$B:$B,IF($B$228="NEM","*",$B$228),Capacity!$C:$C,$H239)</f>
        <v>37366.241223830002</v>
      </c>
    </row>
    <row r="240" spans="1:36" ht="15" customHeight="1">
      <c r="H240" s="9" t="s">
        <v>139</v>
      </c>
      <c r="I240" s="5">
        <f>SUMIFS(Capacity!E:E,Capacity!$A:$A,Summary_CDP,Capacity!$B:$B,IF($B$228="NEM","*",$B$228),Capacity!$C:$C,$H240)-SUMIFS(Capacity!$D:$D,Capacity!$A:$A,Summary_CDP,Capacity!$B:$B,IF($B$228="NEM","*",$B$228),Capacity!$C:$C,$H240)</f>
        <v>1147.1550000000002</v>
      </c>
      <c r="J240" s="5">
        <f>SUMIFS(Capacity!F:F,Capacity!$A:$A,Summary_CDP,Capacity!$B:$B,IF($B$228="NEM","*",$B$228),Capacity!$C:$C,$H240)-SUMIFS(Capacity!$D:$D,Capacity!$A:$A,Summary_CDP,Capacity!$B:$B,IF($B$228="NEM","*",$B$228),Capacity!$C:$C,$H240)</f>
        <v>2055.3259999999996</v>
      </c>
      <c r="K240" s="5">
        <f>SUMIFS(Capacity!G:G,Capacity!$A:$A,Summary_CDP,Capacity!$B:$B,IF($B$228="NEM","*",$B$228),Capacity!$C:$C,$H240)-SUMIFS(Capacity!$D:$D,Capacity!$A:$A,Summary_CDP,Capacity!$B:$B,IF($B$228="NEM","*",$B$228),Capacity!$C:$C,$H240)</f>
        <v>2877.5860000000002</v>
      </c>
      <c r="L240" s="5">
        <f>SUMIFS(Capacity!H:H,Capacity!$A:$A,Summary_CDP,Capacity!$B:$B,IF($B$228="NEM","*",$B$228),Capacity!$C:$C,$H240)-SUMIFS(Capacity!$D:$D,Capacity!$A:$A,Summary_CDP,Capacity!$B:$B,IF($B$228="NEM","*",$B$228),Capacity!$C:$C,$H240)</f>
        <v>3571.2039999999993</v>
      </c>
      <c r="M240" s="5">
        <f>SUMIFS(Capacity!I:I,Capacity!$A:$A,Summary_CDP,Capacity!$B:$B,IF($B$228="NEM","*",$B$228),Capacity!$C:$C,$H240)-SUMIFS(Capacity!$D:$D,Capacity!$A:$A,Summary_CDP,Capacity!$B:$B,IF($B$228="NEM","*",$B$228),Capacity!$C:$C,$H240)</f>
        <v>4175.1990000000005</v>
      </c>
      <c r="N240" s="5">
        <f>SUMIFS(Capacity!J:J,Capacity!$A:$A,Summary_CDP,Capacity!$B:$B,IF($B$228="NEM","*",$B$228),Capacity!$C:$C,$H240)-SUMIFS(Capacity!$D:$D,Capacity!$A:$A,Summary_CDP,Capacity!$B:$B,IF($B$228="NEM","*",$B$228),Capacity!$C:$C,$H240)</f>
        <v>4643.1530000000002</v>
      </c>
      <c r="O240" s="5">
        <f>SUMIFS(Capacity!K:K,Capacity!$A:$A,Summary_CDP,Capacity!$B:$B,IF($B$228="NEM","*",$B$228),Capacity!$C:$C,$H240)-SUMIFS(Capacity!$D:$D,Capacity!$A:$A,Summary_CDP,Capacity!$B:$B,IF($B$228="NEM","*",$B$228),Capacity!$C:$C,$H240)</f>
        <v>5401.6880000000001</v>
      </c>
      <c r="P240" s="5">
        <f>SUMIFS(Capacity!L:L,Capacity!$A:$A,Summary_CDP,Capacity!$B:$B,IF($B$228="NEM","*",$B$228),Capacity!$C:$C,$H240)-SUMIFS(Capacity!$D:$D,Capacity!$A:$A,Summary_CDP,Capacity!$B:$B,IF($B$228="NEM","*",$B$228),Capacity!$C:$C,$H240)</f>
        <v>6415.3819999999996</v>
      </c>
      <c r="Q240" s="5">
        <f>SUMIFS(Capacity!M:M,Capacity!$A:$A,Summary_CDP,Capacity!$B:$B,IF($B$228="NEM","*",$B$228),Capacity!$C:$C,$H240)-SUMIFS(Capacity!$D:$D,Capacity!$A:$A,Summary_CDP,Capacity!$B:$B,IF($B$228="NEM","*",$B$228),Capacity!$C:$C,$H240)</f>
        <v>7355.2089999999998</v>
      </c>
      <c r="R240" s="5">
        <f>SUMIFS(Capacity!N:N,Capacity!$A:$A,Summary_CDP,Capacity!$B:$B,IF($B$228="NEM","*",$B$228),Capacity!$C:$C,$H240)-SUMIFS(Capacity!$D:$D,Capacity!$A:$A,Summary_CDP,Capacity!$B:$B,IF($B$228="NEM","*",$B$228),Capacity!$C:$C,$H240)</f>
        <v>8353.4890000000014</v>
      </c>
      <c r="S240" s="5">
        <f>SUMIFS(Capacity!O:O,Capacity!$A:$A,Summary_CDP,Capacity!$B:$B,IF($B$228="NEM","*",$B$228),Capacity!$C:$C,$H240)-SUMIFS(Capacity!$D:$D,Capacity!$A:$A,Summary_CDP,Capacity!$B:$B,IF($B$228="NEM","*",$B$228),Capacity!$C:$C,$H240)</f>
        <v>9564.4540000000015</v>
      </c>
      <c r="T240" s="5">
        <f>SUMIFS(Capacity!P:P,Capacity!$A:$A,Summary_CDP,Capacity!$B:$B,IF($B$228="NEM","*",$B$228),Capacity!$C:$C,$H240)-SUMIFS(Capacity!$D:$D,Capacity!$A:$A,Summary_CDP,Capacity!$B:$B,IF($B$228="NEM","*",$B$228),Capacity!$C:$C,$H240)</f>
        <v>10810.820000000002</v>
      </c>
      <c r="U240" s="5">
        <f>SUMIFS(Capacity!Q:Q,Capacity!$A:$A,Summary_CDP,Capacity!$B:$B,IF($B$228="NEM","*",$B$228),Capacity!$C:$C,$H240)-SUMIFS(Capacity!$D:$D,Capacity!$A:$A,Summary_CDP,Capacity!$B:$B,IF($B$228="NEM","*",$B$228),Capacity!$C:$C,$H240)</f>
        <v>11943.439</v>
      </c>
      <c r="V240" s="5">
        <f>SUMIFS(Capacity!R:R,Capacity!$A:$A,Summary_CDP,Capacity!$B:$B,IF($B$228="NEM","*",$B$228),Capacity!$C:$C,$H240)-SUMIFS(Capacity!$D:$D,Capacity!$A:$A,Summary_CDP,Capacity!$B:$B,IF($B$228="NEM","*",$B$228),Capacity!$C:$C,$H240)</f>
        <v>12982.013000000001</v>
      </c>
      <c r="W240" s="5">
        <f>SUMIFS(Capacity!S:S,Capacity!$A:$A,Summary_CDP,Capacity!$B:$B,IF($B$228="NEM","*",$B$228),Capacity!$C:$C,$H240)-SUMIFS(Capacity!$D:$D,Capacity!$A:$A,Summary_CDP,Capacity!$B:$B,IF($B$228="NEM","*",$B$228),Capacity!$C:$C,$H240)</f>
        <v>13883.359000000006</v>
      </c>
      <c r="X240" s="5">
        <f>SUMIFS(Capacity!T:T,Capacity!$A:$A,Summary_CDP,Capacity!$B:$B,IF($B$228="NEM","*",$B$228),Capacity!$C:$C,$H240)-SUMIFS(Capacity!$D:$D,Capacity!$A:$A,Summary_CDP,Capacity!$B:$B,IF($B$228="NEM","*",$B$228),Capacity!$C:$C,$H240)</f>
        <v>14634.177000000001</v>
      </c>
      <c r="Y240" s="5">
        <f>SUMIFS(Capacity!U:U,Capacity!$A:$A,Summary_CDP,Capacity!$B:$B,IF($B$228="NEM","*",$B$228),Capacity!$C:$C,$H240)-SUMIFS(Capacity!$D:$D,Capacity!$A:$A,Summary_CDP,Capacity!$B:$B,IF($B$228="NEM","*",$B$228),Capacity!$C:$C,$H240)</f>
        <v>14949.396999999999</v>
      </c>
      <c r="Z240" s="5">
        <f>SUMIFS(Capacity!V:V,Capacity!$A:$A,Summary_CDP,Capacity!$B:$B,IF($B$228="NEM","*",$B$228),Capacity!$C:$C,$H240)-SUMIFS(Capacity!$D:$D,Capacity!$A:$A,Summary_CDP,Capacity!$B:$B,IF($B$228="NEM","*",$B$228),Capacity!$C:$C,$H240)</f>
        <v>15126.404000000002</v>
      </c>
      <c r="AA240" s="5">
        <f>SUMIFS(Capacity!W:W,Capacity!$A:$A,Summary_CDP,Capacity!$B:$B,IF($B$228="NEM","*",$B$228),Capacity!$C:$C,$H240)-SUMIFS(Capacity!$D:$D,Capacity!$A:$A,Summary_CDP,Capacity!$B:$B,IF($B$228="NEM","*",$B$228),Capacity!$C:$C,$H240)</f>
        <v>15147.547</v>
      </c>
      <c r="AB240" s="5">
        <f>SUMIFS(Capacity!X:X,Capacity!$A:$A,Summary_CDP,Capacity!$B:$B,IF($B$228="NEM","*",$B$228),Capacity!$C:$C,$H240)-SUMIFS(Capacity!$D:$D,Capacity!$A:$A,Summary_CDP,Capacity!$B:$B,IF($B$228="NEM","*",$B$228),Capacity!$C:$C,$H240)</f>
        <v>15142.442000000001</v>
      </c>
      <c r="AC240" s="5">
        <f>SUMIFS(Capacity!Y:Y,Capacity!$A:$A,Summary_CDP,Capacity!$B:$B,IF($B$228="NEM","*",$B$228),Capacity!$C:$C,$H240)-SUMIFS(Capacity!$D:$D,Capacity!$A:$A,Summary_CDP,Capacity!$B:$B,IF($B$228="NEM","*",$B$228),Capacity!$C:$C,$H240)</f>
        <v>15086.695000000003</v>
      </c>
      <c r="AD240" s="5">
        <f>SUMIFS(Capacity!Z:Z,Capacity!$A:$A,Summary_CDP,Capacity!$B:$B,IF($B$228="NEM","*",$B$228),Capacity!$C:$C,$H240)-SUMIFS(Capacity!$D:$D,Capacity!$A:$A,Summary_CDP,Capacity!$B:$B,IF($B$228="NEM","*",$B$228),Capacity!$C:$C,$H240)</f>
        <v>15013.416999999999</v>
      </c>
      <c r="AE240" s="5">
        <f>SUMIFS(Capacity!AA:AA,Capacity!$A:$A,Summary_CDP,Capacity!$B:$B,IF($B$228="NEM","*",$B$228),Capacity!$C:$C,$H240)-SUMIFS(Capacity!$D:$D,Capacity!$A:$A,Summary_CDP,Capacity!$B:$B,IF($B$228="NEM","*",$B$228),Capacity!$C:$C,$H240)</f>
        <v>14919.246000000001</v>
      </c>
      <c r="AF240" s="5">
        <f>SUMIFS(Capacity!AB:AB,Capacity!$A:$A,Summary_CDP,Capacity!$B:$B,IF($B$228="NEM","*",$B$228),Capacity!$C:$C,$H240)-SUMIFS(Capacity!$D:$D,Capacity!$A:$A,Summary_CDP,Capacity!$B:$B,IF($B$228="NEM","*",$B$228),Capacity!$C:$C,$H240)</f>
        <v>14808.526000000005</v>
      </c>
      <c r="AG240" s="5">
        <f>SUMIFS(Capacity!AC:AC,Capacity!$A:$A,Summary_CDP,Capacity!$B:$B,IF($B$228="NEM","*",$B$228),Capacity!$C:$C,$H240)-SUMIFS(Capacity!$D:$D,Capacity!$A:$A,Summary_CDP,Capacity!$B:$B,IF($B$228="NEM","*",$B$228),Capacity!$C:$C,$H240)</f>
        <v>14676.447000000002</v>
      </c>
      <c r="AH240" s="5">
        <f>SUMIFS(Capacity!AD:AD,Capacity!$A:$A,Summary_CDP,Capacity!$B:$B,IF($B$228="NEM","*",$B$228),Capacity!$C:$C,$H240)-SUMIFS(Capacity!$D:$D,Capacity!$A:$A,Summary_CDP,Capacity!$B:$B,IF($B$228="NEM","*",$B$228),Capacity!$C:$C,$H240)</f>
        <v>14531.789000000002</v>
      </c>
      <c r="AI240" s="5">
        <f>SUMIFS(Capacity!AE:AE,Capacity!$A:$A,Summary_CDP,Capacity!$B:$B,IF($B$228="NEM","*",$B$228),Capacity!$C:$C,$H240)-SUMIFS(Capacity!$D:$D,Capacity!$A:$A,Summary_CDP,Capacity!$B:$B,IF($B$228="NEM","*",$B$228),Capacity!$C:$C,$H240)</f>
        <v>14363.828000000001</v>
      </c>
      <c r="AJ240" s="5">
        <f>SUMIFS(Capacity!AF:AF,Capacity!$A:$A,Summary_CDP,Capacity!$B:$B,IF($B$228="NEM","*",$B$228),Capacity!$C:$C,$H240)-SUMIFS(Capacity!$D:$D,Capacity!$A:$A,Summary_CDP,Capacity!$B:$B,IF($B$228="NEM","*",$B$228),Capacity!$C:$C,$H240)</f>
        <v>14363.828000000001</v>
      </c>
    </row>
    <row r="241" spans="1:36" ht="15" customHeight="1">
      <c r="H241" s="9" t="s">
        <v>140</v>
      </c>
      <c r="I241" s="5">
        <f>SUMIFS(Capacity!E:E,Capacity!$A:$A,Summary_CDP,Capacity!$B:$B,IF($B$228="NEM","*",$B$228),Capacity!$C:$C,$H241)-SUMIFS(Capacity!$D:$D,Capacity!$A:$A,Summary_CDP,Capacity!$B:$B,IF($B$228="NEM","*",$B$228),Capacity!$C:$C,$H241)</f>
        <v>0</v>
      </c>
      <c r="J241" s="5">
        <f>SUMIFS(Capacity!F:F,Capacity!$A:$A,Summary_CDP,Capacity!$B:$B,IF($B$228="NEM","*",$B$228),Capacity!$C:$C,$H241)-SUMIFS(Capacity!$D:$D,Capacity!$A:$A,Summary_CDP,Capacity!$B:$B,IF($B$228="NEM","*",$B$228),Capacity!$C:$C,$H241)</f>
        <v>0</v>
      </c>
      <c r="K241" s="5">
        <f>SUMIFS(Capacity!G:G,Capacity!$A:$A,Summary_CDP,Capacity!$B:$B,IF($B$228="NEM","*",$B$228),Capacity!$C:$C,$H241)-SUMIFS(Capacity!$D:$D,Capacity!$A:$A,Summary_CDP,Capacity!$B:$B,IF($B$228="NEM","*",$B$228),Capacity!$C:$C,$H241)</f>
        <v>0</v>
      </c>
      <c r="L241" s="5">
        <f>SUMIFS(Capacity!H:H,Capacity!$A:$A,Summary_CDP,Capacity!$B:$B,IF($B$228="NEM","*",$B$228),Capacity!$C:$C,$H241)-SUMIFS(Capacity!$D:$D,Capacity!$A:$A,Summary_CDP,Capacity!$B:$B,IF($B$228="NEM","*",$B$228),Capacity!$C:$C,$H241)</f>
        <v>0</v>
      </c>
      <c r="M241" s="5">
        <f>SUMIFS(Capacity!I:I,Capacity!$A:$A,Summary_CDP,Capacity!$B:$B,IF($B$228="NEM","*",$B$228),Capacity!$C:$C,$H241)-SUMIFS(Capacity!$D:$D,Capacity!$A:$A,Summary_CDP,Capacity!$B:$B,IF($B$228="NEM","*",$B$228),Capacity!$C:$C,$H241)</f>
        <v>0</v>
      </c>
      <c r="N241" s="5">
        <f>SUMIFS(Capacity!J:J,Capacity!$A:$A,Summary_CDP,Capacity!$B:$B,IF($B$228="NEM","*",$B$228),Capacity!$C:$C,$H241)-SUMIFS(Capacity!$D:$D,Capacity!$A:$A,Summary_CDP,Capacity!$B:$B,IF($B$228="NEM","*",$B$228),Capacity!$C:$C,$H241)</f>
        <v>0</v>
      </c>
      <c r="O241" s="5">
        <f>SUMIFS(Capacity!K:K,Capacity!$A:$A,Summary_CDP,Capacity!$B:$B,IF($B$228="NEM","*",$B$228),Capacity!$C:$C,$H241)-SUMIFS(Capacity!$D:$D,Capacity!$A:$A,Summary_CDP,Capacity!$B:$B,IF($B$228="NEM","*",$B$228),Capacity!$C:$C,$H241)</f>
        <v>0</v>
      </c>
      <c r="P241" s="5">
        <f>SUMIFS(Capacity!L:L,Capacity!$A:$A,Summary_CDP,Capacity!$B:$B,IF($B$228="NEM","*",$B$228),Capacity!$C:$C,$H241)-SUMIFS(Capacity!$D:$D,Capacity!$A:$A,Summary_CDP,Capacity!$B:$B,IF($B$228="NEM","*",$B$228),Capacity!$C:$C,$H241)</f>
        <v>0</v>
      </c>
      <c r="Q241" s="5">
        <f>SUMIFS(Capacity!M:M,Capacity!$A:$A,Summary_CDP,Capacity!$B:$B,IF($B$228="NEM","*",$B$228),Capacity!$C:$C,$H241)-SUMIFS(Capacity!$D:$D,Capacity!$A:$A,Summary_CDP,Capacity!$B:$B,IF($B$228="NEM","*",$B$228),Capacity!$C:$C,$H241)</f>
        <v>0</v>
      </c>
      <c r="R241" s="5">
        <f>SUMIFS(Capacity!N:N,Capacity!$A:$A,Summary_CDP,Capacity!$B:$B,IF($B$228="NEM","*",$B$228),Capacity!$C:$C,$H241)-SUMIFS(Capacity!$D:$D,Capacity!$A:$A,Summary_CDP,Capacity!$B:$B,IF($B$228="NEM","*",$B$228),Capacity!$C:$C,$H241)</f>
        <v>0</v>
      </c>
      <c r="S241" s="5">
        <f>SUMIFS(Capacity!O:O,Capacity!$A:$A,Summary_CDP,Capacity!$B:$B,IF($B$228="NEM","*",$B$228),Capacity!$C:$C,$H241)-SUMIFS(Capacity!$D:$D,Capacity!$A:$A,Summary_CDP,Capacity!$B:$B,IF($B$228="NEM","*",$B$228),Capacity!$C:$C,$H241)</f>
        <v>0</v>
      </c>
      <c r="T241" s="5">
        <f>SUMIFS(Capacity!P:P,Capacity!$A:$A,Summary_CDP,Capacity!$B:$B,IF($B$228="NEM","*",$B$228),Capacity!$C:$C,$H241)-SUMIFS(Capacity!$D:$D,Capacity!$A:$A,Summary_CDP,Capacity!$B:$B,IF($B$228="NEM","*",$B$228),Capacity!$C:$C,$H241)</f>
        <v>0</v>
      </c>
      <c r="U241" s="5">
        <f>SUMIFS(Capacity!Q:Q,Capacity!$A:$A,Summary_CDP,Capacity!$B:$B,IF($B$228="NEM","*",$B$228),Capacity!$C:$C,$H241)-SUMIFS(Capacity!$D:$D,Capacity!$A:$A,Summary_CDP,Capacity!$B:$B,IF($B$228="NEM","*",$B$228),Capacity!$C:$C,$H241)</f>
        <v>0</v>
      </c>
      <c r="V241" s="5">
        <f>SUMIFS(Capacity!R:R,Capacity!$A:$A,Summary_CDP,Capacity!$B:$B,IF($B$228="NEM","*",$B$228),Capacity!$C:$C,$H241)-SUMIFS(Capacity!$D:$D,Capacity!$A:$A,Summary_CDP,Capacity!$B:$B,IF($B$228="NEM","*",$B$228),Capacity!$C:$C,$H241)</f>
        <v>0</v>
      </c>
      <c r="W241" s="5">
        <f>SUMIFS(Capacity!S:S,Capacity!$A:$A,Summary_CDP,Capacity!$B:$B,IF($B$228="NEM","*",$B$228),Capacity!$C:$C,$H241)-SUMIFS(Capacity!$D:$D,Capacity!$A:$A,Summary_CDP,Capacity!$B:$B,IF($B$228="NEM","*",$B$228),Capacity!$C:$C,$H241)</f>
        <v>0</v>
      </c>
      <c r="X241" s="5">
        <f>SUMIFS(Capacity!T:T,Capacity!$A:$A,Summary_CDP,Capacity!$B:$B,IF($B$228="NEM","*",$B$228),Capacity!$C:$C,$H241)-SUMIFS(Capacity!$D:$D,Capacity!$A:$A,Summary_CDP,Capacity!$B:$B,IF($B$228="NEM","*",$B$228),Capacity!$C:$C,$H241)</f>
        <v>0</v>
      </c>
      <c r="Y241" s="5">
        <f>SUMIFS(Capacity!U:U,Capacity!$A:$A,Summary_CDP,Capacity!$B:$B,IF($B$228="NEM","*",$B$228),Capacity!$C:$C,$H241)-SUMIFS(Capacity!$D:$D,Capacity!$A:$A,Summary_CDP,Capacity!$B:$B,IF($B$228="NEM","*",$B$228),Capacity!$C:$C,$H241)</f>
        <v>0</v>
      </c>
      <c r="Z241" s="5">
        <f>SUMIFS(Capacity!V:V,Capacity!$A:$A,Summary_CDP,Capacity!$B:$B,IF($B$228="NEM","*",$B$228),Capacity!$C:$C,$H241)-SUMIFS(Capacity!$D:$D,Capacity!$A:$A,Summary_CDP,Capacity!$B:$B,IF($B$228="NEM","*",$B$228),Capacity!$C:$C,$H241)</f>
        <v>0</v>
      </c>
      <c r="AA241" s="5">
        <f>SUMIFS(Capacity!W:W,Capacity!$A:$A,Summary_CDP,Capacity!$B:$B,IF($B$228="NEM","*",$B$228),Capacity!$C:$C,$H241)-SUMIFS(Capacity!$D:$D,Capacity!$A:$A,Summary_CDP,Capacity!$B:$B,IF($B$228="NEM","*",$B$228),Capacity!$C:$C,$H241)</f>
        <v>0</v>
      </c>
      <c r="AB241" s="5">
        <f>SUMIFS(Capacity!X:X,Capacity!$A:$A,Summary_CDP,Capacity!$B:$B,IF($B$228="NEM","*",$B$228),Capacity!$C:$C,$H241)-SUMIFS(Capacity!$D:$D,Capacity!$A:$A,Summary_CDP,Capacity!$B:$B,IF($B$228="NEM","*",$B$228),Capacity!$C:$C,$H241)</f>
        <v>0</v>
      </c>
      <c r="AC241" s="5">
        <f>SUMIFS(Capacity!Y:Y,Capacity!$A:$A,Summary_CDP,Capacity!$B:$B,IF($B$228="NEM","*",$B$228),Capacity!$C:$C,$H241)-SUMIFS(Capacity!$D:$D,Capacity!$A:$A,Summary_CDP,Capacity!$B:$B,IF($B$228="NEM","*",$B$228),Capacity!$C:$C,$H241)</f>
        <v>0</v>
      </c>
      <c r="AD241" s="5">
        <f>SUMIFS(Capacity!Z:Z,Capacity!$A:$A,Summary_CDP,Capacity!$B:$B,IF($B$228="NEM","*",$B$228),Capacity!$C:$C,$H241)-SUMIFS(Capacity!$D:$D,Capacity!$A:$A,Summary_CDP,Capacity!$B:$B,IF($B$228="NEM","*",$B$228),Capacity!$C:$C,$H241)</f>
        <v>0</v>
      </c>
      <c r="AE241" s="5">
        <f>SUMIFS(Capacity!AA:AA,Capacity!$A:$A,Summary_CDP,Capacity!$B:$B,IF($B$228="NEM","*",$B$228),Capacity!$C:$C,$H241)-SUMIFS(Capacity!$D:$D,Capacity!$A:$A,Summary_CDP,Capacity!$B:$B,IF($B$228="NEM","*",$B$228),Capacity!$C:$C,$H241)</f>
        <v>0</v>
      </c>
      <c r="AF241" s="5">
        <f>SUMIFS(Capacity!AB:AB,Capacity!$A:$A,Summary_CDP,Capacity!$B:$B,IF($B$228="NEM","*",$B$228),Capacity!$C:$C,$H241)-SUMIFS(Capacity!$D:$D,Capacity!$A:$A,Summary_CDP,Capacity!$B:$B,IF($B$228="NEM","*",$B$228),Capacity!$C:$C,$H241)</f>
        <v>0</v>
      </c>
      <c r="AG241" s="5">
        <f>SUMIFS(Capacity!AC:AC,Capacity!$A:$A,Summary_CDP,Capacity!$B:$B,IF($B$228="NEM","*",$B$228),Capacity!$C:$C,$H241)-SUMIFS(Capacity!$D:$D,Capacity!$A:$A,Summary_CDP,Capacity!$B:$B,IF($B$228="NEM","*",$B$228),Capacity!$C:$C,$H241)</f>
        <v>0</v>
      </c>
      <c r="AH241" s="5">
        <f>SUMIFS(Capacity!AD:AD,Capacity!$A:$A,Summary_CDP,Capacity!$B:$B,IF($B$228="NEM","*",$B$228),Capacity!$C:$C,$H241)-SUMIFS(Capacity!$D:$D,Capacity!$A:$A,Summary_CDP,Capacity!$B:$B,IF($B$228="NEM","*",$B$228),Capacity!$C:$C,$H241)</f>
        <v>0</v>
      </c>
      <c r="AI241" s="5">
        <f>SUMIFS(Capacity!AE:AE,Capacity!$A:$A,Summary_CDP,Capacity!$B:$B,IF($B$228="NEM","*",$B$228),Capacity!$C:$C,$H241)-SUMIFS(Capacity!$D:$D,Capacity!$A:$A,Summary_CDP,Capacity!$B:$B,IF($B$228="NEM","*",$B$228),Capacity!$C:$C,$H241)</f>
        <v>0</v>
      </c>
      <c r="AJ241" s="5">
        <f>SUMIFS(Capacity!AF:AF,Capacity!$A:$A,Summary_CDP,Capacity!$B:$B,IF($B$228="NEM","*",$B$228),Capacity!$C:$C,$H241)-SUMIFS(Capacity!$D:$D,Capacity!$A:$A,Summary_CDP,Capacity!$B:$B,IF($B$228="NEM","*",$B$228),Capacity!$C:$C,$H241)</f>
        <v>0</v>
      </c>
    </row>
    <row r="242" spans="1:36" ht="15" customHeight="1">
      <c r="H242" s="9" t="s">
        <v>141</v>
      </c>
      <c r="I242" s="5">
        <f>SUMIFS(Capacity!E:E,Capacity!$A:$A,Summary_CDP,Capacity!$B:$B,IF($B$228="NEM","*",$B$228),Capacity!$C:$C,$H242)-SUMIFS(Capacity!$D:$D,Capacity!$A:$A,Summary_CDP,Capacity!$B:$B,IF($B$228="NEM","*",$B$228),Capacity!$C:$C,$H242)</f>
        <v>0</v>
      </c>
      <c r="J242" s="5">
        <f>SUMIFS(Capacity!F:F,Capacity!$A:$A,Summary_CDP,Capacity!$B:$B,IF($B$228="NEM","*",$B$228),Capacity!$C:$C,$H242)-SUMIFS(Capacity!$D:$D,Capacity!$A:$A,Summary_CDP,Capacity!$B:$B,IF($B$228="NEM","*",$B$228),Capacity!$C:$C,$H242)</f>
        <v>0</v>
      </c>
      <c r="K242" s="5">
        <f>SUMIFS(Capacity!G:G,Capacity!$A:$A,Summary_CDP,Capacity!$B:$B,IF($B$228="NEM","*",$B$228),Capacity!$C:$C,$H242)-SUMIFS(Capacity!$D:$D,Capacity!$A:$A,Summary_CDP,Capacity!$B:$B,IF($B$228="NEM","*",$B$228),Capacity!$C:$C,$H242)</f>
        <v>0</v>
      </c>
      <c r="L242" s="5">
        <f>SUMIFS(Capacity!H:H,Capacity!$A:$A,Summary_CDP,Capacity!$B:$B,IF($B$228="NEM","*",$B$228),Capacity!$C:$C,$H242)-SUMIFS(Capacity!$D:$D,Capacity!$A:$A,Summary_CDP,Capacity!$B:$B,IF($B$228="NEM","*",$B$228),Capacity!$C:$C,$H242)</f>
        <v>0</v>
      </c>
      <c r="M242" s="5">
        <f>SUMIFS(Capacity!I:I,Capacity!$A:$A,Summary_CDP,Capacity!$B:$B,IF($B$228="NEM","*",$B$228),Capacity!$C:$C,$H242)-SUMIFS(Capacity!$D:$D,Capacity!$A:$A,Summary_CDP,Capacity!$B:$B,IF($B$228="NEM","*",$B$228),Capacity!$C:$C,$H242)</f>
        <v>0</v>
      </c>
      <c r="N242" s="5">
        <f>SUMIFS(Capacity!J:J,Capacity!$A:$A,Summary_CDP,Capacity!$B:$B,IF($B$228="NEM","*",$B$228),Capacity!$C:$C,$H242)-SUMIFS(Capacity!$D:$D,Capacity!$A:$A,Summary_CDP,Capacity!$B:$B,IF($B$228="NEM","*",$B$228),Capacity!$C:$C,$H242)</f>
        <v>0</v>
      </c>
      <c r="O242" s="5">
        <f>SUMIFS(Capacity!K:K,Capacity!$A:$A,Summary_CDP,Capacity!$B:$B,IF($B$228="NEM","*",$B$228),Capacity!$C:$C,$H242)-SUMIFS(Capacity!$D:$D,Capacity!$A:$A,Summary_CDP,Capacity!$B:$B,IF($B$228="NEM","*",$B$228),Capacity!$C:$C,$H242)</f>
        <v>0</v>
      </c>
      <c r="P242" s="5">
        <f>SUMIFS(Capacity!L:L,Capacity!$A:$A,Summary_CDP,Capacity!$B:$B,IF($B$228="NEM","*",$B$228),Capacity!$C:$C,$H242)-SUMIFS(Capacity!$D:$D,Capacity!$A:$A,Summary_CDP,Capacity!$B:$B,IF($B$228="NEM","*",$B$228),Capacity!$C:$C,$H242)</f>
        <v>0</v>
      </c>
      <c r="Q242" s="5">
        <f>SUMIFS(Capacity!M:M,Capacity!$A:$A,Summary_CDP,Capacity!$B:$B,IF($B$228="NEM","*",$B$228),Capacity!$C:$C,$H242)-SUMIFS(Capacity!$D:$D,Capacity!$A:$A,Summary_CDP,Capacity!$B:$B,IF($B$228="NEM","*",$B$228),Capacity!$C:$C,$H242)</f>
        <v>0</v>
      </c>
      <c r="R242" s="5">
        <f>SUMIFS(Capacity!N:N,Capacity!$A:$A,Summary_CDP,Capacity!$B:$B,IF($B$228="NEM","*",$B$228),Capacity!$C:$C,$H242)-SUMIFS(Capacity!$D:$D,Capacity!$A:$A,Summary_CDP,Capacity!$B:$B,IF($B$228="NEM","*",$B$228),Capacity!$C:$C,$H242)</f>
        <v>0</v>
      </c>
      <c r="S242" s="5">
        <f>SUMIFS(Capacity!O:O,Capacity!$A:$A,Summary_CDP,Capacity!$B:$B,IF($B$228="NEM","*",$B$228),Capacity!$C:$C,$H242)-SUMIFS(Capacity!$D:$D,Capacity!$A:$A,Summary_CDP,Capacity!$B:$B,IF($B$228="NEM","*",$B$228),Capacity!$C:$C,$H242)</f>
        <v>0</v>
      </c>
      <c r="T242" s="5">
        <f>SUMIFS(Capacity!P:P,Capacity!$A:$A,Summary_CDP,Capacity!$B:$B,IF($B$228="NEM","*",$B$228),Capacity!$C:$C,$H242)-SUMIFS(Capacity!$D:$D,Capacity!$A:$A,Summary_CDP,Capacity!$B:$B,IF($B$228="NEM","*",$B$228),Capacity!$C:$C,$H242)</f>
        <v>0</v>
      </c>
      <c r="U242" s="5">
        <f>SUMIFS(Capacity!Q:Q,Capacity!$A:$A,Summary_CDP,Capacity!$B:$B,IF($B$228="NEM","*",$B$228),Capacity!$C:$C,$H242)-SUMIFS(Capacity!$D:$D,Capacity!$A:$A,Summary_CDP,Capacity!$B:$B,IF($B$228="NEM","*",$B$228),Capacity!$C:$C,$H242)</f>
        <v>0</v>
      </c>
      <c r="V242" s="5">
        <f>SUMIFS(Capacity!R:R,Capacity!$A:$A,Summary_CDP,Capacity!$B:$B,IF($B$228="NEM","*",$B$228),Capacity!$C:$C,$H242)-SUMIFS(Capacity!$D:$D,Capacity!$A:$A,Summary_CDP,Capacity!$B:$B,IF($B$228="NEM","*",$B$228),Capacity!$C:$C,$H242)</f>
        <v>0</v>
      </c>
      <c r="W242" s="5">
        <f>SUMIFS(Capacity!S:S,Capacity!$A:$A,Summary_CDP,Capacity!$B:$B,IF($B$228="NEM","*",$B$228),Capacity!$C:$C,$H242)-SUMIFS(Capacity!$D:$D,Capacity!$A:$A,Summary_CDP,Capacity!$B:$B,IF($B$228="NEM","*",$B$228),Capacity!$C:$C,$H242)</f>
        <v>0</v>
      </c>
      <c r="X242" s="5">
        <f>SUMIFS(Capacity!T:T,Capacity!$A:$A,Summary_CDP,Capacity!$B:$B,IF($B$228="NEM","*",$B$228),Capacity!$C:$C,$H242)-SUMIFS(Capacity!$D:$D,Capacity!$A:$A,Summary_CDP,Capacity!$B:$B,IF($B$228="NEM","*",$B$228),Capacity!$C:$C,$H242)</f>
        <v>0</v>
      </c>
      <c r="Y242" s="5">
        <f>SUMIFS(Capacity!U:U,Capacity!$A:$A,Summary_CDP,Capacity!$B:$B,IF($B$228="NEM","*",$B$228),Capacity!$C:$C,$H242)-SUMIFS(Capacity!$D:$D,Capacity!$A:$A,Summary_CDP,Capacity!$B:$B,IF($B$228="NEM","*",$B$228),Capacity!$C:$C,$H242)</f>
        <v>0</v>
      </c>
      <c r="Z242" s="5">
        <f>SUMIFS(Capacity!V:V,Capacity!$A:$A,Summary_CDP,Capacity!$B:$B,IF($B$228="NEM","*",$B$228),Capacity!$C:$C,$H242)-SUMIFS(Capacity!$D:$D,Capacity!$A:$A,Summary_CDP,Capacity!$B:$B,IF($B$228="NEM","*",$B$228),Capacity!$C:$C,$H242)</f>
        <v>0</v>
      </c>
      <c r="AA242" s="5">
        <f>SUMIFS(Capacity!W:W,Capacity!$A:$A,Summary_CDP,Capacity!$B:$B,IF($B$228="NEM","*",$B$228),Capacity!$C:$C,$H242)-SUMIFS(Capacity!$D:$D,Capacity!$A:$A,Summary_CDP,Capacity!$B:$B,IF($B$228="NEM","*",$B$228),Capacity!$C:$C,$H242)</f>
        <v>0</v>
      </c>
      <c r="AB242" s="5">
        <f>SUMIFS(Capacity!X:X,Capacity!$A:$A,Summary_CDP,Capacity!$B:$B,IF($B$228="NEM","*",$B$228),Capacity!$C:$C,$H242)-SUMIFS(Capacity!$D:$D,Capacity!$A:$A,Summary_CDP,Capacity!$B:$B,IF($B$228="NEM","*",$B$228),Capacity!$C:$C,$H242)</f>
        <v>0</v>
      </c>
      <c r="AC242" s="5">
        <f>SUMIFS(Capacity!Y:Y,Capacity!$A:$A,Summary_CDP,Capacity!$B:$B,IF($B$228="NEM","*",$B$228),Capacity!$C:$C,$H242)-SUMIFS(Capacity!$D:$D,Capacity!$A:$A,Summary_CDP,Capacity!$B:$B,IF($B$228="NEM","*",$B$228),Capacity!$C:$C,$H242)</f>
        <v>0</v>
      </c>
      <c r="AD242" s="5">
        <f>SUMIFS(Capacity!Z:Z,Capacity!$A:$A,Summary_CDP,Capacity!$B:$B,IF($B$228="NEM","*",$B$228),Capacity!$C:$C,$H242)-SUMIFS(Capacity!$D:$D,Capacity!$A:$A,Summary_CDP,Capacity!$B:$B,IF($B$228="NEM","*",$B$228),Capacity!$C:$C,$H242)</f>
        <v>0</v>
      </c>
      <c r="AE242" s="5">
        <f>SUMIFS(Capacity!AA:AA,Capacity!$A:$A,Summary_CDP,Capacity!$B:$B,IF($B$228="NEM","*",$B$228),Capacity!$C:$C,$H242)-SUMIFS(Capacity!$D:$D,Capacity!$A:$A,Summary_CDP,Capacity!$B:$B,IF($B$228="NEM","*",$B$228),Capacity!$C:$C,$H242)</f>
        <v>0</v>
      </c>
      <c r="AF242" s="5">
        <f>SUMIFS(Capacity!AB:AB,Capacity!$A:$A,Summary_CDP,Capacity!$B:$B,IF($B$228="NEM","*",$B$228),Capacity!$C:$C,$H242)-SUMIFS(Capacity!$D:$D,Capacity!$A:$A,Summary_CDP,Capacity!$B:$B,IF($B$228="NEM","*",$B$228),Capacity!$C:$C,$H242)</f>
        <v>0</v>
      </c>
      <c r="AG242" s="5">
        <f>SUMIFS(Capacity!AC:AC,Capacity!$A:$A,Summary_CDP,Capacity!$B:$B,IF($B$228="NEM","*",$B$228),Capacity!$C:$C,$H242)-SUMIFS(Capacity!$D:$D,Capacity!$A:$A,Summary_CDP,Capacity!$B:$B,IF($B$228="NEM","*",$B$228),Capacity!$C:$C,$H242)</f>
        <v>0</v>
      </c>
      <c r="AH242" s="5">
        <f>SUMIFS(Capacity!AD:AD,Capacity!$A:$A,Summary_CDP,Capacity!$B:$B,IF($B$228="NEM","*",$B$228),Capacity!$C:$C,$H242)-SUMIFS(Capacity!$D:$D,Capacity!$A:$A,Summary_CDP,Capacity!$B:$B,IF($B$228="NEM","*",$B$228),Capacity!$C:$C,$H242)</f>
        <v>0</v>
      </c>
      <c r="AI242" s="5">
        <f>SUMIFS(Capacity!AE:AE,Capacity!$A:$A,Summary_CDP,Capacity!$B:$B,IF($B$228="NEM","*",$B$228),Capacity!$C:$C,$H242)-SUMIFS(Capacity!$D:$D,Capacity!$A:$A,Summary_CDP,Capacity!$B:$B,IF($B$228="NEM","*",$B$228),Capacity!$C:$C,$H242)</f>
        <v>0</v>
      </c>
      <c r="AJ242" s="5">
        <f>SUMIFS(Capacity!AF:AF,Capacity!$A:$A,Summary_CDP,Capacity!$B:$B,IF($B$228="NEM","*",$B$228),Capacity!$C:$C,$H242)-SUMIFS(Capacity!$D:$D,Capacity!$A:$A,Summary_CDP,Capacity!$B:$B,IF($B$228="NEM","*",$B$228),Capacity!$C:$C,$H242)</f>
        <v>0</v>
      </c>
    </row>
    <row r="243" spans="1:36" ht="15" customHeight="1">
      <c r="H243" s="9" t="s">
        <v>142</v>
      </c>
      <c r="I243" s="5">
        <f>SUMIFS(Capacity!E:E,Capacity!$A:$A,Summary_CDP,Capacity!$B:$B,IF($B$228="NEM","*",$B$228),Capacity!$C:$C,$H243)-SUMIFS(Capacity!$D:$D,Capacity!$A:$A,Summary_CDP,Capacity!$B:$B,IF($B$228="NEM","*",$B$228),Capacity!$C:$C,$H243)</f>
        <v>5621.5629475399965</v>
      </c>
      <c r="J243" s="5">
        <f>SUMIFS(Capacity!F:F,Capacity!$A:$A,Summary_CDP,Capacity!$B:$B,IF($B$228="NEM","*",$B$228),Capacity!$C:$C,$H243)-SUMIFS(Capacity!$D:$D,Capacity!$A:$A,Summary_CDP,Capacity!$B:$B,IF($B$228="NEM","*",$B$228),Capacity!$C:$C,$H243)</f>
        <v>12856.321692959998</v>
      </c>
      <c r="K243" s="5">
        <f>SUMIFS(Capacity!G:G,Capacity!$A:$A,Summary_CDP,Capacity!$B:$B,IF($B$228="NEM","*",$B$228),Capacity!$C:$C,$H243)-SUMIFS(Capacity!$D:$D,Capacity!$A:$A,Summary_CDP,Capacity!$B:$B,IF($B$228="NEM","*",$B$228),Capacity!$C:$C,$H243)</f>
        <v>21127.740705640001</v>
      </c>
      <c r="L243" s="5">
        <f>SUMIFS(Capacity!H:H,Capacity!$A:$A,Summary_CDP,Capacity!$B:$B,IF($B$228="NEM","*",$B$228),Capacity!$C:$C,$H243)-SUMIFS(Capacity!$D:$D,Capacity!$A:$A,Summary_CDP,Capacity!$B:$B,IF($B$228="NEM","*",$B$228),Capacity!$C:$C,$H243)</f>
        <v>25076.029456079999</v>
      </c>
      <c r="M243" s="5">
        <f>SUMIFS(Capacity!I:I,Capacity!$A:$A,Summary_CDP,Capacity!$B:$B,IF($B$228="NEM","*",$B$228),Capacity!$C:$C,$H243)-SUMIFS(Capacity!$D:$D,Capacity!$A:$A,Summary_CDP,Capacity!$B:$B,IF($B$228="NEM","*",$B$228),Capacity!$C:$C,$H243)</f>
        <v>33714.410884590005</v>
      </c>
      <c r="N243" s="5">
        <f>SUMIFS(Capacity!J:J,Capacity!$A:$A,Summary_CDP,Capacity!$B:$B,IF($B$228="NEM","*",$B$228),Capacity!$C:$C,$H243)-SUMIFS(Capacity!$D:$D,Capacity!$A:$A,Summary_CDP,Capacity!$B:$B,IF($B$228="NEM","*",$B$228),Capacity!$C:$C,$H243)</f>
        <v>37566.739266969991</v>
      </c>
      <c r="O243" s="5">
        <f>SUMIFS(Capacity!K:K,Capacity!$A:$A,Summary_CDP,Capacity!$B:$B,IF($B$228="NEM","*",$B$228),Capacity!$C:$C,$H243)-SUMIFS(Capacity!$D:$D,Capacity!$A:$A,Summary_CDP,Capacity!$B:$B,IF($B$228="NEM","*",$B$228),Capacity!$C:$C,$H243)</f>
        <v>39750.752662600004</v>
      </c>
      <c r="P243" s="5">
        <f>SUMIFS(Capacity!L:L,Capacity!$A:$A,Summary_CDP,Capacity!$B:$B,IF($B$228="NEM","*",$B$228),Capacity!$C:$C,$H243)-SUMIFS(Capacity!$D:$D,Capacity!$A:$A,Summary_CDP,Capacity!$B:$B,IF($B$228="NEM","*",$B$228),Capacity!$C:$C,$H243)</f>
        <v>46458.373752010011</v>
      </c>
      <c r="Q243" s="5">
        <f>SUMIFS(Capacity!M:M,Capacity!$A:$A,Summary_CDP,Capacity!$B:$B,IF($B$228="NEM","*",$B$228),Capacity!$C:$C,$H243)-SUMIFS(Capacity!$D:$D,Capacity!$A:$A,Summary_CDP,Capacity!$B:$B,IF($B$228="NEM","*",$B$228),Capacity!$C:$C,$H243)</f>
        <v>52600.481370049994</v>
      </c>
      <c r="R243" s="5">
        <f>SUMIFS(Capacity!N:N,Capacity!$A:$A,Summary_CDP,Capacity!$B:$B,IF($B$228="NEM","*",$B$228),Capacity!$C:$C,$H243)-SUMIFS(Capacity!$D:$D,Capacity!$A:$A,Summary_CDP,Capacity!$B:$B,IF($B$228="NEM","*",$B$228),Capacity!$C:$C,$H243)</f>
        <v>55523.646265190007</v>
      </c>
      <c r="S243" s="5">
        <f>SUMIFS(Capacity!O:O,Capacity!$A:$A,Summary_CDP,Capacity!$B:$B,IF($B$228="NEM","*",$B$228),Capacity!$C:$C,$H243)-SUMIFS(Capacity!$D:$D,Capacity!$A:$A,Summary_CDP,Capacity!$B:$B,IF($B$228="NEM","*",$B$228),Capacity!$C:$C,$H243)</f>
        <v>64263.721357549992</v>
      </c>
      <c r="T243" s="5">
        <f>SUMIFS(Capacity!P:P,Capacity!$A:$A,Summary_CDP,Capacity!$B:$B,IF($B$228="NEM","*",$B$228),Capacity!$C:$C,$H243)-SUMIFS(Capacity!$D:$D,Capacity!$A:$A,Summary_CDP,Capacity!$B:$B,IF($B$228="NEM","*",$B$228),Capacity!$C:$C,$H243)</f>
        <v>75109.450972729988</v>
      </c>
      <c r="U243" s="5">
        <f>SUMIFS(Capacity!Q:Q,Capacity!$A:$A,Summary_CDP,Capacity!$B:$B,IF($B$228="NEM","*",$B$228),Capacity!$C:$C,$H243)-SUMIFS(Capacity!$D:$D,Capacity!$A:$A,Summary_CDP,Capacity!$B:$B,IF($B$228="NEM","*",$B$228),Capacity!$C:$C,$H243)</f>
        <v>80187.621145069992</v>
      </c>
      <c r="V243" s="5">
        <f>SUMIFS(Capacity!R:R,Capacity!$A:$A,Summary_CDP,Capacity!$B:$B,IF($B$228="NEM","*",$B$228),Capacity!$C:$C,$H243)-SUMIFS(Capacity!$D:$D,Capacity!$A:$A,Summary_CDP,Capacity!$B:$B,IF($B$228="NEM","*",$B$228),Capacity!$C:$C,$H243)</f>
        <v>92548.252212139996</v>
      </c>
      <c r="W243" s="5">
        <f>SUMIFS(Capacity!S:S,Capacity!$A:$A,Summary_CDP,Capacity!$B:$B,IF($B$228="NEM","*",$B$228),Capacity!$C:$C,$H243)-SUMIFS(Capacity!$D:$D,Capacity!$A:$A,Summary_CDP,Capacity!$B:$B,IF($B$228="NEM","*",$B$228),Capacity!$C:$C,$H243)</f>
        <v>99811.261091819993</v>
      </c>
      <c r="X243" s="5">
        <f>SUMIFS(Capacity!T:T,Capacity!$A:$A,Summary_CDP,Capacity!$B:$B,IF($B$228="NEM","*",$B$228),Capacity!$C:$C,$H243)-SUMIFS(Capacity!$D:$D,Capacity!$A:$A,Summary_CDP,Capacity!$B:$B,IF($B$228="NEM","*",$B$228),Capacity!$C:$C,$H243)</f>
        <v>102838.32000611999</v>
      </c>
      <c r="Y243" s="5">
        <f>SUMIFS(Capacity!U:U,Capacity!$A:$A,Summary_CDP,Capacity!$B:$B,IF($B$228="NEM","*",$B$228),Capacity!$C:$C,$H243)-SUMIFS(Capacity!$D:$D,Capacity!$A:$A,Summary_CDP,Capacity!$B:$B,IF($B$228="NEM","*",$B$228),Capacity!$C:$C,$H243)</f>
        <v>102319.62000626999</v>
      </c>
      <c r="Z243" s="5">
        <f>SUMIFS(Capacity!V:V,Capacity!$A:$A,Summary_CDP,Capacity!$B:$B,IF($B$228="NEM","*",$B$228),Capacity!$C:$C,$H243)-SUMIFS(Capacity!$D:$D,Capacity!$A:$A,Summary_CDP,Capacity!$B:$B,IF($B$228="NEM","*",$B$228),Capacity!$C:$C,$H243)</f>
        <v>109154.86080939</v>
      </c>
      <c r="AA243" s="5">
        <f>SUMIFS(Capacity!W:W,Capacity!$A:$A,Summary_CDP,Capacity!$B:$B,IF($B$228="NEM","*",$B$228),Capacity!$C:$C,$H243)-SUMIFS(Capacity!$D:$D,Capacity!$A:$A,Summary_CDP,Capacity!$B:$B,IF($B$228="NEM","*",$B$228),Capacity!$C:$C,$H243)</f>
        <v>122409.75360214998</v>
      </c>
      <c r="AB243" s="5">
        <f>SUMIFS(Capacity!X:X,Capacity!$A:$A,Summary_CDP,Capacity!$B:$B,IF($B$228="NEM","*",$B$228),Capacity!$C:$C,$H243)-SUMIFS(Capacity!$D:$D,Capacity!$A:$A,Summary_CDP,Capacity!$B:$B,IF($B$228="NEM","*",$B$228),Capacity!$C:$C,$H243)</f>
        <v>143189.72255456002</v>
      </c>
      <c r="AC243" s="5">
        <f>SUMIFS(Capacity!Y:Y,Capacity!$A:$A,Summary_CDP,Capacity!$B:$B,IF($B$228="NEM","*",$B$228),Capacity!$C:$C,$H243)-SUMIFS(Capacity!$D:$D,Capacity!$A:$A,Summary_CDP,Capacity!$B:$B,IF($B$228="NEM","*",$B$228),Capacity!$C:$C,$H243)</f>
        <v>164500.52319762998</v>
      </c>
      <c r="AD243" s="5">
        <f>SUMIFS(Capacity!Z:Z,Capacity!$A:$A,Summary_CDP,Capacity!$B:$B,IF($B$228="NEM","*",$B$228),Capacity!$C:$C,$H243)-SUMIFS(Capacity!$D:$D,Capacity!$A:$A,Summary_CDP,Capacity!$B:$B,IF($B$228="NEM","*",$B$228),Capacity!$C:$C,$H243)</f>
        <v>175196.62090537001</v>
      </c>
      <c r="AE243" s="5">
        <f>SUMIFS(Capacity!AA:AA,Capacity!$A:$A,Summary_CDP,Capacity!$B:$B,IF($B$228="NEM","*",$B$228),Capacity!$C:$C,$H243)-SUMIFS(Capacity!$D:$D,Capacity!$A:$A,Summary_CDP,Capacity!$B:$B,IF($B$228="NEM","*",$B$228),Capacity!$C:$C,$H243)</f>
        <v>199394.53600026999</v>
      </c>
      <c r="AF243" s="5">
        <f>SUMIFS(Capacity!AB:AB,Capacity!$A:$A,Summary_CDP,Capacity!$B:$B,IF($B$228="NEM","*",$B$228),Capacity!$C:$C,$H243)-SUMIFS(Capacity!$D:$D,Capacity!$A:$A,Summary_CDP,Capacity!$B:$B,IF($B$228="NEM","*",$B$228),Capacity!$C:$C,$H243)</f>
        <v>206653.55028852003</v>
      </c>
      <c r="AG243" s="5">
        <f>SUMIFS(Capacity!AC:AC,Capacity!$A:$A,Summary_CDP,Capacity!$B:$B,IF($B$228="NEM","*",$B$228),Capacity!$C:$C,$H243)-SUMIFS(Capacity!$D:$D,Capacity!$A:$A,Summary_CDP,Capacity!$B:$B,IF($B$228="NEM","*",$B$228),Capacity!$C:$C,$H243)</f>
        <v>216788.10331564996</v>
      </c>
      <c r="AH243" s="5">
        <f>SUMIFS(Capacity!AD:AD,Capacity!$A:$A,Summary_CDP,Capacity!$B:$B,IF($B$228="NEM","*",$B$228),Capacity!$C:$C,$H243)-SUMIFS(Capacity!$D:$D,Capacity!$A:$A,Summary_CDP,Capacity!$B:$B,IF($B$228="NEM","*",$B$228),Capacity!$C:$C,$H243)</f>
        <v>235066.78530378998</v>
      </c>
      <c r="AI243" s="5">
        <f>SUMIFS(Capacity!AE:AE,Capacity!$A:$A,Summary_CDP,Capacity!$B:$B,IF($B$228="NEM","*",$B$228),Capacity!$C:$C,$H243)-SUMIFS(Capacity!$D:$D,Capacity!$A:$A,Summary_CDP,Capacity!$B:$B,IF($B$228="NEM","*",$B$228),Capacity!$C:$C,$H243)</f>
        <v>259324.82215645994</v>
      </c>
      <c r="AJ243" s="5">
        <f>SUMIFS(Capacity!AF:AF,Capacity!$A:$A,Summary_CDP,Capacity!$B:$B,IF($B$228="NEM","*",$B$228),Capacity!$C:$C,$H243)-SUMIFS(Capacity!$D:$D,Capacity!$A:$A,Summary_CDP,Capacity!$B:$B,IF($B$228="NEM","*",$B$228),Capacity!$C:$C,$H243)</f>
        <v>258539.77635673995</v>
      </c>
    </row>
    <row r="244" spans="1:36" ht="15" customHeight="1">
      <c r="H244" s="9" t="s">
        <v>143</v>
      </c>
      <c r="I244" s="5">
        <f>SUMIFS(Capacity!E:E,Capacity!$A:$A,Summary_CDP,Capacity!$B:$B,IF($B$228="NEM","*",$B$228),Capacity!$C:$C,$H244)-SUMIFS(Capacity!$D:$D,Capacity!$A:$A,Summary_CDP,Capacity!$B:$B,IF($B$228="NEM","*",$B$228),Capacity!$C:$C,$H244)</f>
        <v>1.2701000014203601E-4</v>
      </c>
      <c r="J244" s="5">
        <f>SUMIFS(Capacity!F:F,Capacity!$A:$A,Summary_CDP,Capacity!$B:$B,IF($B$228="NEM","*",$B$228),Capacity!$C:$C,$H244)-SUMIFS(Capacity!$D:$D,Capacity!$A:$A,Summary_CDP,Capacity!$B:$B,IF($B$228="NEM","*",$B$228),Capacity!$C:$C,$H244)</f>
        <v>367.24031515000024</v>
      </c>
      <c r="K244" s="5">
        <f>SUMIFS(Capacity!G:G,Capacity!$A:$A,Summary_CDP,Capacity!$B:$B,IF($B$228="NEM","*",$B$228),Capacity!$C:$C,$H244)-SUMIFS(Capacity!$D:$D,Capacity!$A:$A,Summary_CDP,Capacity!$B:$B,IF($B$228="NEM","*",$B$228),Capacity!$C:$C,$H244)</f>
        <v>2165.3582645200004</v>
      </c>
      <c r="L244" s="5">
        <f>SUMIFS(Capacity!H:H,Capacity!$A:$A,Summary_CDP,Capacity!$B:$B,IF($B$228="NEM","*",$B$228),Capacity!$C:$C,$H244)-SUMIFS(Capacity!$D:$D,Capacity!$A:$A,Summary_CDP,Capacity!$B:$B,IF($B$228="NEM","*",$B$228),Capacity!$C:$C,$H244)</f>
        <v>7371.4739186899988</v>
      </c>
      <c r="M244" s="5">
        <f>SUMIFS(Capacity!I:I,Capacity!$A:$A,Summary_CDP,Capacity!$B:$B,IF($B$228="NEM","*",$B$228),Capacity!$C:$C,$H244)-SUMIFS(Capacity!$D:$D,Capacity!$A:$A,Summary_CDP,Capacity!$B:$B,IF($B$228="NEM","*",$B$228),Capacity!$C:$C,$H244)</f>
        <v>13123.563819850004</v>
      </c>
      <c r="N244" s="5">
        <f>SUMIFS(Capacity!J:J,Capacity!$A:$A,Summary_CDP,Capacity!$B:$B,IF($B$228="NEM","*",$B$228),Capacity!$C:$C,$H244)-SUMIFS(Capacity!$D:$D,Capacity!$A:$A,Summary_CDP,Capacity!$B:$B,IF($B$228="NEM","*",$B$228),Capacity!$C:$C,$H244)</f>
        <v>18579.818644749997</v>
      </c>
      <c r="O244" s="5">
        <f>SUMIFS(Capacity!K:K,Capacity!$A:$A,Summary_CDP,Capacity!$B:$B,IF($B$228="NEM","*",$B$228),Capacity!$C:$C,$H244)-SUMIFS(Capacity!$D:$D,Capacity!$A:$A,Summary_CDP,Capacity!$B:$B,IF($B$228="NEM","*",$B$228),Capacity!$C:$C,$H244)</f>
        <v>20097.036244399998</v>
      </c>
      <c r="P244" s="5">
        <f>SUMIFS(Capacity!L:L,Capacity!$A:$A,Summary_CDP,Capacity!$B:$B,IF($B$228="NEM","*",$B$228),Capacity!$C:$C,$H244)-SUMIFS(Capacity!$D:$D,Capacity!$A:$A,Summary_CDP,Capacity!$B:$B,IF($B$228="NEM","*",$B$228),Capacity!$C:$C,$H244)</f>
        <v>26393.14437396</v>
      </c>
      <c r="Q244" s="5">
        <f>SUMIFS(Capacity!M:M,Capacity!$A:$A,Summary_CDP,Capacity!$B:$B,IF($B$228="NEM","*",$B$228),Capacity!$C:$C,$H244)-SUMIFS(Capacity!$D:$D,Capacity!$A:$A,Summary_CDP,Capacity!$B:$B,IF($B$228="NEM","*",$B$228),Capacity!$C:$C,$H244)</f>
        <v>27391.884132480001</v>
      </c>
      <c r="R244" s="5">
        <f>SUMIFS(Capacity!N:N,Capacity!$A:$A,Summary_CDP,Capacity!$B:$B,IF($B$228="NEM","*",$B$228),Capacity!$C:$C,$H244)-SUMIFS(Capacity!$D:$D,Capacity!$A:$A,Summary_CDP,Capacity!$B:$B,IF($B$228="NEM","*",$B$228),Capacity!$C:$C,$H244)</f>
        <v>32213.328412270006</v>
      </c>
      <c r="S244" s="5">
        <f>SUMIFS(Capacity!O:O,Capacity!$A:$A,Summary_CDP,Capacity!$B:$B,IF($B$228="NEM","*",$B$228),Capacity!$C:$C,$H244)-SUMIFS(Capacity!$D:$D,Capacity!$A:$A,Summary_CDP,Capacity!$B:$B,IF($B$228="NEM","*",$B$228),Capacity!$C:$C,$H244)</f>
        <v>38860.105509930007</v>
      </c>
      <c r="T244" s="5">
        <f>SUMIFS(Capacity!P:P,Capacity!$A:$A,Summary_CDP,Capacity!$B:$B,IF($B$228="NEM","*",$B$228),Capacity!$C:$C,$H244)-SUMIFS(Capacity!$D:$D,Capacity!$A:$A,Summary_CDP,Capacity!$B:$B,IF($B$228="NEM","*",$B$228),Capacity!$C:$C,$H244)</f>
        <v>52340.079668760001</v>
      </c>
      <c r="U244" s="5">
        <f>SUMIFS(Capacity!Q:Q,Capacity!$A:$A,Summary_CDP,Capacity!$B:$B,IF($B$228="NEM","*",$B$228),Capacity!$C:$C,$H244)-SUMIFS(Capacity!$D:$D,Capacity!$A:$A,Summary_CDP,Capacity!$B:$B,IF($B$228="NEM","*",$B$228),Capacity!$C:$C,$H244)</f>
        <v>57251.146061540006</v>
      </c>
      <c r="V244" s="5">
        <f>SUMIFS(Capacity!R:R,Capacity!$A:$A,Summary_CDP,Capacity!$B:$B,IF($B$228="NEM","*",$B$228),Capacity!$C:$C,$H244)-SUMIFS(Capacity!$D:$D,Capacity!$A:$A,Summary_CDP,Capacity!$B:$B,IF($B$228="NEM","*",$B$228),Capacity!$C:$C,$H244)</f>
        <v>62492.646664449996</v>
      </c>
      <c r="W244" s="5">
        <f>SUMIFS(Capacity!S:S,Capacity!$A:$A,Summary_CDP,Capacity!$B:$B,IF($B$228="NEM","*",$B$228),Capacity!$C:$C,$H244)-SUMIFS(Capacity!$D:$D,Capacity!$A:$A,Summary_CDP,Capacity!$B:$B,IF($B$228="NEM","*",$B$228),Capacity!$C:$C,$H244)</f>
        <v>75564.941479079993</v>
      </c>
      <c r="X244" s="5">
        <f>SUMIFS(Capacity!T:T,Capacity!$A:$A,Summary_CDP,Capacity!$B:$B,IF($B$228="NEM","*",$B$228),Capacity!$C:$C,$H244)-SUMIFS(Capacity!$D:$D,Capacity!$A:$A,Summary_CDP,Capacity!$B:$B,IF($B$228="NEM","*",$B$228),Capacity!$C:$C,$H244)</f>
        <v>83343.167908729985</v>
      </c>
      <c r="Y244" s="5">
        <f>SUMIFS(Capacity!U:U,Capacity!$A:$A,Summary_CDP,Capacity!$B:$B,IF($B$228="NEM","*",$B$228),Capacity!$C:$C,$H244)-SUMIFS(Capacity!$D:$D,Capacity!$A:$A,Summary_CDP,Capacity!$B:$B,IF($B$228="NEM","*",$B$228),Capacity!$C:$C,$H244)</f>
        <v>83325.16790910998</v>
      </c>
      <c r="Z244" s="5">
        <f>SUMIFS(Capacity!V:V,Capacity!$A:$A,Summary_CDP,Capacity!$B:$B,IF($B$228="NEM","*",$B$228),Capacity!$C:$C,$H244)-SUMIFS(Capacity!$D:$D,Capacity!$A:$A,Summary_CDP,Capacity!$B:$B,IF($B$228="NEM","*",$B$228),Capacity!$C:$C,$H244)</f>
        <v>92476.274129040001</v>
      </c>
      <c r="AA244" s="5">
        <f>SUMIFS(Capacity!W:W,Capacity!$A:$A,Summary_CDP,Capacity!$B:$B,IF($B$228="NEM","*",$B$228),Capacity!$C:$C,$H244)-SUMIFS(Capacity!$D:$D,Capacity!$A:$A,Summary_CDP,Capacity!$B:$B,IF($B$228="NEM","*",$B$228),Capacity!$C:$C,$H244)</f>
        <v>116308.60008290001</v>
      </c>
      <c r="AB244" s="5">
        <f>SUMIFS(Capacity!X:X,Capacity!$A:$A,Summary_CDP,Capacity!$B:$B,IF($B$228="NEM","*",$B$228),Capacity!$C:$C,$H244)-SUMIFS(Capacity!$D:$D,Capacity!$A:$A,Summary_CDP,Capacity!$B:$B,IF($B$228="NEM","*",$B$228),Capacity!$C:$C,$H244)</f>
        <v>128827.73519555002</v>
      </c>
      <c r="AC244" s="5">
        <f>SUMIFS(Capacity!Y:Y,Capacity!$A:$A,Summary_CDP,Capacity!$B:$B,IF($B$228="NEM","*",$B$228),Capacity!$C:$C,$H244)-SUMIFS(Capacity!$D:$D,Capacity!$A:$A,Summary_CDP,Capacity!$B:$B,IF($B$228="NEM","*",$B$228),Capacity!$C:$C,$H244)</f>
        <v>146144.96860834002</v>
      </c>
      <c r="AD244" s="5">
        <f>SUMIFS(Capacity!Z:Z,Capacity!$A:$A,Summary_CDP,Capacity!$B:$B,IF($B$228="NEM","*",$B$228),Capacity!$C:$C,$H244)-SUMIFS(Capacity!$D:$D,Capacity!$A:$A,Summary_CDP,Capacity!$B:$B,IF($B$228="NEM","*",$B$228),Capacity!$C:$C,$H244)</f>
        <v>159555.40381534002</v>
      </c>
      <c r="AE244" s="5">
        <f>SUMIFS(Capacity!AA:AA,Capacity!$A:$A,Summary_CDP,Capacity!$B:$B,IF($B$228="NEM","*",$B$228),Capacity!$C:$C,$H244)-SUMIFS(Capacity!$D:$D,Capacity!$A:$A,Summary_CDP,Capacity!$B:$B,IF($B$228="NEM","*",$B$228),Capacity!$C:$C,$H244)</f>
        <v>177756.38768587002</v>
      </c>
      <c r="AF244" s="5">
        <f>SUMIFS(Capacity!AB:AB,Capacity!$A:$A,Summary_CDP,Capacity!$B:$B,IF($B$228="NEM","*",$B$228),Capacity!$C:$C,$H244)-SUMIFS(Capacity!$D:$D,Capacity!$A:$A,Summary_CDP,Capacity!$B:$B,IF($B$228="NEM","*",$B$228),Capacity!$C:$C,$H244)</f>
        <v>180782.29615757</v>
      </c>
      <c r="AG244" s="5">
        <f>SUMIFS(Capacity!AC:AC,Capacity!$A:$A,Summary_CDP,Capacity!$B:$B,IF($B$228="NEM","*",$B$228),Capacity!$C:$C,$H244)-SUMIFS(Capacity!$D:$D,Capacity!$A:$A,Summary_CDP,Capacity!$B:$B,IF($B$228="NEM","*",$B$228),Capacity!$C:$C,$H244)</f>
        <v>186256.20278833003</v>
      </c>
      <c r="AH244" s="5">
        <f>SUMIFS(Capacity!AD:AD,Capacity!$A:$A,Summary_CDP,Capacity!$B:$B,IF($B$228="NEM","*",$B$228),Capacity!$C:$C,$H244)-SUMIFS(Capacity!$D:$D,Capacity!$A:$A,Summary_CDP,Capacity!$B:$B,IF($B$228="NEM","*",$B$228),Capacity!$C:$C,$H244)</f>
        <v>210232.35088352999</v>
      </c>
      <c r="AI244" s="5">
        <f>SUMIFS(Capacity!AE:AE,Capacity!$A:$A,Summary_CDP,Capacity!$B:$B,IF($B$228="NEM","*",$B$228),Capacity!$C:$C,$H244)-SUMIFS(Capacity!$D:$D,Capacity!$A:$A,Summary_CDP,Capacity!$B:$B,IF($B$228="NEM","*",$B$228),Capacity!$C:$C,$H244)</f>
        <v>270132.54992831004</v>
      </c>
      <c r="AJ244" s="5">
        <f>SUMIFS(Capacity!AF:AF,Capacity!$A:$A,Summary_CDP,Capacity!$B:$B,IF($B$228="NEM","*",$B$228),Capacity!$C:$C,$H244)-SUMIFS(Capacity!$D:$D,Capacity!$A:$A,Summary_CDP,Capacity!$B:$B,IF($B$228="NEM","*",$B$228),Capacity!$C:$C,$H244)</f>
        <v>269480.54192886001</v>
      </c>
    </row>
    <row r="245" spans="1:36" ht="15" customHeight="1">
      <c r="H245" s="9" t="s">
        <v>144</v>
      </c>
      <c r="I245" s="5">
        <f>SUMIFS(Capacity!E:E,Capacity!$A:$A,Summary_CDP,Capacity!$B:$B,IF($B$228="NEM","*",$B$228),Capacity!$C:$C,$H245)-SUMIFS(Capacity!$D:$D,Capacity!$A:$A,Summary_CDP,Capacity!$B:$B,IF($B$228="NEM","*",$B$228),Capacity!$C:$C,$H245)</f>
        <v>5654.4556418523607</v>
      </c>
      <c r="J245" s="5">
        <f>SUMIFS(Capacity!F:F,Capacity!$A:$A,Summary_CDP,Capacity!$B:$B,IF($B$228="NEM","*",$B$228),Capacity!$C:$C,$H245)-SUMIFS(Capacity!$D:$D,Capacity!$A:$A,Summary_CDP,Capacity!$B:$B,IF($B$228="NEM","*",$B$228),Capacity!$C:$C,$H245)</f>
        <v>8598.8121580123625</v>
      </c>
      <c r="K245" s="5">
        <f>SUMIFS(Capacity!G:G,Capacity!$A:$A,Summary_CDP,Capacity!$B:$B,IF($B$228="NEM","*",$B$228),Capacity!$C:$C,$H245)-SUMIFS(Capacity!$D:$D,Capacity!$A:$A,Summary_CDP,Capacity!$B:$B,IF($B$228="NEM","*",$B$228),Capacity!$C:$C,$H245)</f>
        <v>11584.804257012362</v>
      </c>
      <c r="L245" s="5">
        <f>SUMIFS(Capacity!H:H,Capacity!$A:$A,Summary_CDP,Capacity!$B:$B,IF($B$228="NEM","*",$B$228),Capacity!$C:$C,$H245)-SUMIFS(Capacity!$D:$D,Capacity!$A:$A,Summary_CDP,Capacity!$B:$B,IF($B$228="NEM","*",$B$228),Capacity!$C:$C,$H245)</f>
        <v>14444.644699012366</v>
      </c>
      <c r="M245" s="5">
        <f>SUMIFS(Capacity!I:I,Capacity!$A:$A,Summary_CDP,Capacity!$B:$B,IF($B$228="NEM","*",$B$228),Capacity!$C:$C,$H245)-SUMIFS(Capacity!$D:$D,Capacity!$A:$A,Summary_CDP,Capacity!$B:$B,IF($B$228="NEM","*",$B$228),Capacity!$C:$C,$H245)</f>
        <v>17324.455045212366</v>
      </c>
      <c r="N245" s="5">
        <f>SUMIFS(Capacity!J:J,Capacity!$A:$A,Summary_CDP,Capacity!$B:$B,IF($B$228="NEM","*",$B$228),Capacity!$C:$C,$H245)-SUMIFS(Capacity!$D:$D,Capacity!$A:$A,Summary_CDP,Capacity!$B:$B,IF($B$228="NEM","*",$B$228),Capacity!$C:$C,$H245)</f>
        <v>20068.76636621236</v>
      </c>
      <c r="O245" s="5">
        <f>SUMIFS(Capacity!K:K,Capacity!$A:$A,Summary_CDP,Capacity!$B:$B,IF($B$228="NEM","*",$B$228),Capacity!$C:$C,$H245)-SUMIFS(Capacity!$D:$D,Capacity!$A:$A,Summary_CDP,Capacity!$B:$B,IF($B$228="NEM","*",$B$228),Capacity!$C:$C,$H245)</f>
        <v>22745.00384711237</v>
      </c>
      <c r="P245" s="5">
        <f>SUMIFS(Capacity!L:L,Capacity!$A:$A,Summary_CDP,Capacity!$B:$B,IF($B$228="NEM","*",$B$228),Capacity!$C:$C,$H245)-SUMIFS(Capacity!$D:$D,Capacity!$A:$A,Summary_CDP,Capacity!$B:$B,IF($B$228="NEM","*",$B$228),Capacity!$C:$C,$H245)</f>
        <v>25297.673482912367</v>
      </c>
      <c r="Q245" s="5">
        <f>SUMIFS(Capacity!M:M,Capacity!$A:$A,Summary_CDP,Capacity!$B:$B,IF($B$228="NEM","*",$B$228),Capacity!$C:$C,$H245)-SUMIFS(Capacity!$D:$D,Capacity!$A:$A,Summary_CDP,Capacity!$B:$B,IF($B$228="NEM","*",$B$228),Capacity!$C:$C,$H245)</f>
        <v>27676.474348512362</v>
      </c>
      <c r="R245" s="5">
        <f>SUMIFS(Capacity!N:N,Capacity!$A:$A,Summary_CDP,Capacity!$B:$B,IF($B$228="NEM","*",$B$228),Capacity!$C:$C,$H245)-SUMIFS(Capacity!$D:$D,Capacity!$A:$A,Summary_CDP,Capacity!$B:$B,IF($B$228="NEM","*",$B$228),Capacity!$C:$C,$H245)</f>
        <v>30041.493673612364</v>
      </c>
      <c r="S245" s="5">
        <f>SUMIFS(Capacity!O:O,Capacity!$A:$A,Summary_CDP,Capacity!$B:$B,IF($B$228="NEM","*",$B$228),Capacity!$C:$C,$H245)-SUMIFS(Capacity!$D:$D,Capacity!$A:$A,Summary_CDP,Capacity!$B:$B,IF($B$228="NEM","*",$B$228),Capacity!$C:$C,$H245)</f>
        <v>32388.106087712367</v>
      </c>
      <c r="T245" s="5">
        <f>SUMIFS(Capacity!P:P,Capacity!$A:$A,Summary_CDP,Capacity!$B:$B,IF($B$228="NEM","*",$B$228),Capacity!$C:$C,$H245)-SUMIFS(Capacity!$D:$D,Capacity!$A:$A,Summary_CDP,Capacity!$B:$B,IF($B$228="NEM","*",$B$228),Capacity!$C:$C,$H245)</f>
        <v>34703.138342512364</v>
      </c>
      <c r="U245" s="5">
        <f>SUMIFS(Capacity!Q:Q,Capacity!$A:$A,Summary_CDP,Capacity!$B:$B,IF($B$228="NEM","*",$B$228),Capacity!$C:$C,$H245)-SUMIFS(Capacity!$D:$D,Capacity!$A:$A,Summary_CDP,Capacity!$B:$B,IF($B$228="NEM","*",$B$228),Capacity!$C:$C,$H245)</f>
        <v>36865.729207612356</v>
      </c>
      <c r="V245" s="5">
        <f>SUMIFS(Capacity!R:R,Capacity!$A:$A,Summary_CDP,Capacity!$B:$B,IF($B$228="NEM","*",$B$228),Capacity!$C:$C,$H245)-SUMIFS(Capacity!$D:$D,Capacity!$A:$A,Summary_CDP,Capacity!$B:$B,IF($B$228="NEM","*",$B$228),Capacity!$C:$C,$H245)</f>
        <v>38899.109448112358</v>
      </c>
      <c r="W245" s="5">
        <f>SUMIFS(Capacity!S:S,Capacity!$A:$A,Summary_CDP,Capacity!$B:$B,IF($B$228="NEM","*",$B$228),Capacity!$C:$C,$H245)-SUMIFS(Capacity!$D:$D,Capacity!$A:$A,Summary_CDP,Capacity!$B:$B,IF($B$228="NEM","*",$B$228),Capacity!$C:$C,$H245)</f>
        <v>40835.01794611237</v>
      </c>
      <c r="X245" s="5">
        <f>SUMIFS(Capacity!T:T,Capacity!$A:$A,Summary_CDP,Capacity!$B:$B,IF($B$228="NEM","*",$B$228),Capacity!$C:$C,$H245)-SUMIFS(Capacity!$D:$D,Capacity!$A:$A,Summary_CDP,Capacity!$B:$B,IF($B$228="NEM","*",$B$228),Capacity!$C:$C,$H245)</f>
        <v>42779.916944512355</v>
      </c>
      <c r="Y245" s="5">
        <f>SUMIFS(Capacity!U:U,Capacity!$A:$A,Summary_CDP,Capacity!$B:$B,IF($B$228="NEM","*",$B$228),Capacity!$C:$C,$H245)-SUMIFS(Capacity!$D:$D,Capacity!$A:$A,Summary_CDP,Capacity!$B:$B,IF($B$228="NEM","*",$B$228),Capacity!$C:$C,$H245)</f>
        <v>44772.777364412366</v>
      </c>
      <c r="Z245" s="5">
        <f>SUMIFS(Capacity!V:V,Capacity!$A:$A,Summary_CDP,Capacity!$B:$B,IF($B$228="NEM","*",$B$228),Capacity!$C:$C,$H245)-SUMIFS(Capacity!$D:$D,Capacity!$A:$A,Summary_CDP,Capacity!$B:$B,IF($B$228="NEM","*",$B$228),Capacity!$C:$C,$H245)</f>
        <v>46772.337924912361</v>
      </c>
      <c r="AA245" s="5">
        <f>SUMIFS(Capacity!W:W,Capacity!$A:$A,Summary_CDP,Capacity!$B:$B,IF($B$228="NEM","*",$B$228),Capacity!$C:$C,$H245)-SUMIFS(Capacity!$D:$D,Capacity!$A:$A,Summary_CDP,Capacity!$B:$B,IF($B$228="NEM","*",$B$228),Capacity!$C:$C,$H245)</f>
        <v>48771.243271712367</v>
      </c>
      <c r="AB245" s="5">
        <f>SUMIFS(Capacity!X:X,Capacity!$A:$A,Summary_CDP,Capacity!$B:$B,IF($B$228="NEM","*",$B$228),Capacity!$C:$C,$H245)-SUMIFS(Capacity!$D:$D,Capacity!$A:$A,Summary_CDP,Capacity!$B:$B,IF($B$228="NEM","*",$B$228),Capacity!$C:$C,$H245)</f>
        <v>50742.179130912373</v>
      </c>
      <c r="AC245" s="5">
        <f>SUMIFS(Capacity!Y:Y,Capacity!$A:$A,Summary_CDP,Capacity!$B:$B,IF($B$228="NEM","*",$B$228),Capacity!$C:$C,$H245)-SUMIFS(Capacity!$D:$D,Capacity!$A:$A,Summary_CDP,Capacity!$B:$B,IF($B$228="NEM","*",$B$228),Capacity!$C:$C,$H245)</f>
        <v>52717.611989012359</v>
      </c>
      <c r="AD245" s="5">
        <f>SUMIFS(Capacity!Z:Z,Capacity!$A:$A,Summary_CDP,Capacity!$B:$B,IF($B$228="NEM","*",$B$228),Capacity!$C:$C,$H245)-SUMIFS(Capacity!$D:$D,Capacity!$A:$A,Summary_CDP,Capacity!$B:$B,IF($B$228="NEM","*",$B$228),Capacity!$C:$C,$H245)</f>
        <v>54682.819911812352</v>
      </c>
      <c r="AE245" s="5">
        <f>SUMIFS(Capacity!AA:AA,Capacity!$A:$A,Summary_CDP,Capacity!$B:$B,IF($B$228="NEM","*",$B$228),Capacity!$C:$C,$H245)-SUMIFS(Capacity!$D:$D,Capacity!$A:$A,Summary_CDP,Capacity!$B:$B,IF($B$228="NEM","*",$B$228),Capacity!$C:$C,$H245)</f>
        <v>56619.904618112349</v>
      </c>
      <c r="AF245" s="5">
        <f>SUMIFS(Capacity!AB:AB,Capacity!$A:$A,Summary_CDP,Capacity!$B:$B,IF($B$228="NEM","*",$B$228),Capacity!$C:$C,$H245)-SUMIFS(Capacity!$D:$D,Capacity!$A:$A,Summary_CDP,Capacity!$B:$B,IF($B$228="NEM","*",$B$228),Capacity!$C:$C,$H245)</f>
        <v>58537.821154212354</v>
      </c>
      <c r="AG245" s="5">
        <f>SUMIFS(Capacity!AC:AC,Capacity!$A:$A,Summary_CDP,Capacity!$B:$B,IF($B$228="NEM","*",$B$228),Capacity!$C:$C,$H245)-SUMIFS(Capacity!$D:$D,Capacity!$A:$A,Summary_CDP,Capacity!$B:$B,IF($B$228="NEM","*",$B$228),Capacity!$C:$C,$H245)</f>
        <v>60442.185467112351</v>
      </c>
      <c r="AH245" s="5">
        <f>SUMIFS(Capacity!AD:AD,Capacity!$A:$A,Summary_CDP,Capacity!$B:$B,IF($B$228="NEM","*",$B$228),Capacity!$C:$C,$H245)-SUMIFS(Capacity!$D:$D,Capacity!$A:$A,Summary_CDP,Capacity!$B:$B,IF($B$228="NEM","*",$B$228),Capacity!$C:$C,$H245)</f>
        <v>62344.409034912351</v>
      </c>
      <c r="AI245" s="5">
        <f>SUMIFS(Capacity!AE:AE,Capacity!$A:$A,Summary_CDP,Capacity!$B:$B,IF($B$228="NEM","*",$B$228),Capacity!$C:$C,$H245)-SUMIFS(Capacity!$D:$D,Capacity!$A:$A,Summary_CDP,Capacity!$B:$B,IF($B$228="NEM","*",$B$228),Capacity!$C:$C,$H245)</f>
        <v>64234.68432351236</v>
      </c>
      <c r="AJ245" s="5">
        <f>SUMIFS(Capacity!AF:AF,Capacity!$A:$A,Summary_CDP,Capacity!$B:$B,IF($B$228="NEM","*",$B$228),Capacity!$C:$C,$H245)-SUMIFS(Capacity!$D:$D,Capacity!$A:$A,Summary_CDP,Capacity!$B:$B,IF($B$228="NEM","*",$B$228),Capacity!$C:$C,$H245)</f>
        <v>64234.68432351236</v>
      </c>
    </row>
    <row r="246" spans="1:36" ht="15" customHeight="1">
      <c r="H246" s="25" t="s">
        <v>145</v>
      </c>
      <c r="I246" s="5">
        <f t="shared" ref="I246:AJ246" si="4">SUM(I231:I239,I241,I248)</f>
        <v>1089.784880752009</v>
      </c>
      <c r="J246" s="5">
        <f t="shared" si="4"/>
        <v>1551.2471232616099</v>
      </c>
      <c r="K246" s="5">
        <f t="shared" si="4"/>
        <v>-4918.3776244786559</v>
      </c>
      <c r="L246" s="5">
        <f t="shared" si="4"/>
        <v>-4329.7555404719933</v>
      </c>
      <c r="M246" s="5">
        <f t="shared" si="4"/>
        <v>-5121.3265545361492</v>
      </c>
      <c r="N246" s="5">
        <f t="shared" si="4"/>
        <v>-4003.8043807638105</v>
      </c>
      <c r="O246" s="5">
        <f t="shared" si="4"/>
        <v>-2998.9014494481621</v>
      </c>
      <c r="P246" s="5">
        <f t="shared" si="4"/>
        <v>-4578.9131818214382</v>
      </c>
      <c r="Q246" s="5">
        <f t="shared" si="4"/>
        <v>-3253.0987780444871</v>
      </c>
      <c r="R246" s="5">
        <f t="shared" si="4"/>
        <v>-1744.9371083980773</v>
      </c>
      <c r="S246" s="5">
        <f t="shared" si="4"/>
        <v>-386.48761152577981</v>
      </c>
      <c r="T246" s="5">
        <f t="shared" si="4"/>
        <v>1478.6685188780375</v>
      </c>
      <c r="U246" s="5">
        <f t="shared" si="4"/>
        <v>3474.5482420972876</v>
      </c>
      <c r="V246" s="5">
        <f t="shared" si="4"/>
        <v>5227.3549453588294</v>
      </c>
      <c r="W246" s="5">
        <f t="shared" si="4"/>
        <v>9007.3620139403101</v>
      </c>
      <c r="X246" s="5">
        <f t="shared" si="4"/>
        <v>12803.125204687592</v>
      </c>
      <c r="Y246" s="5">
        <f t="shared" si="4"/>
        <v>14064.421459308767</v>
      </c>
      <c r="Z246" s="5">
        <f t="shared" si="4"/>
        <v>16166.628459550715</v>
      </c>
      <c r="AA246" s="5">
        <f t="shared" si="4"/>
        <v>22436.057770112227</v>
      </c>
      <c r="AB246" s="5">
        <f t="shared" si="4"/>
        <v>23966.158744564291</v>
      </c>
      <c r="AC246" s="5">
        <f t="shared" si="4"/>
        <v>27307.597072389028</v>
      </c>
      <c r="AD246" s="5">
        <f t="shared" si="4"/>
        <v>28093.197370789654</v>
      </c>
      <c r="AE246" s="5">
        <f t="shared" si="4"/>
        <v>31630.361888234773</v>
      </c>
      <c r="AF246" s="5">
        <f t="shared" si="4"/>
        <v>32509.430417956042</v>
      </c>
      <c r="AG246" s="5">
        <f t="shared" si="4"/>
        <v>31056.412668643876</v>
      </c>
      <c r="AH246" s="5">
        <f t="shared" si="4"/>
        <v>34931.944734829922</v>
      </c>
      <c r="AI246" s="5">
        <f t="shared" si="4"/>
        <v>53154.554282319543</v>
      </c>
      <c r="AJ246" s="5">
        <f t="shared" si="4"/>
        <v>52360.318149949555</v>
      </c>
    </row>
    <row r="248" spans="1:36" ht="15" customHeight="1">
      <c r="H248" s="9" t="s">
        <v>146</v>
      </c>
      <c r="I248" s="5">
        <f>SUMIFS(Capacity!E:E,Capacity!$A:$A,Summary_CDP,Capacity!$B:$B,IF($B$228="NEM","*",$B$228),Capacity!$C:$C,$H248)-SUMIFS(Capacity!$D:$D,Capacity!$A:$A,Summary_CDP,Capacity!$B:$B,IF($B$228="NEM","*",$B$228),Capacity!$C:$C,$H248)</f>
        <v>194.12675054200906</v>
      </c>
      <c r="J248" s="5">
        <f>SUMIFS(Capacity!F:F,Capacity!$A:$A,Summary_CDP,Capacity!$B:$B,IF($B$228="NEM","*",$B$228),Capacity!$C:$C,$H248)-SUMIFS(Capacity!$D:$D,Capacity!$A:$A,Summary_CDP,Capacity!$B:$B,IF($B$228="NEM","*",$B$228),Capacity!$C:$C,$H248)</f>
        <v>291.68886836161084</v>
      </c>
      <c r="K248" s="5">
        <f>SUMIFS(Capacity!G:G,Capacity!$A:$A,Summary_CDP,Capacity!$B:$B,IF($B$228="NEM","*",$B$228),Capacity!$C:$C,$H248)-SUMIFS(Capacity!$D:$D,Capacity!$A:$A,Summary_CDP,Capacity!$B:$B,IF($B$228="NEM","*",$B$228),Capacity!$C:$C,$H248)</f>
        <v>527.3864765613456</v>
      </c>
      <c r="L248" s="5">
        <f>SUMIFS(Capacity!H:H,Capacity!$A:$A,Summary_CDP,Capacity!$B:$B,IF($B$228="NEM","*",$B$228),Capacity!$C:$C,$H248)-SUMIFS(Capacity!$D:$D,Capacity!$A:$A,Summary_CDP,Capacity!$B:$B,IF($B$228="NEM","*",$B$228),Capacity!$C:$C,$H248)</f>
        <v>830.14852963800865</v>
      </c>
      <c r="M248" s="5">
        <f>SUMIFS(Capacity!I:I,Capacity!$A:$A,Summary_CDP,Capacity!$B:$B,IF($B$228="NEM","*",$B$228),Capacity!$C:$C,$H248)-SUMIFS(Capacity!$D:$D,Capacity!$A:$A,Summary_CDP,Capacity!$B:$B,IF($B$228="NEM","*",$B$228),Capacity!$C:$C,$H248)</f>
        <v>1037.6071990738501</v>
      </c>
      <c r="N248" s="5">
        <f>SUMIFS(Capacity!J:J,Capacity!$A:$A,Summary_CDP,Capacity!$B:$B,IF($B$228="NEM","*",$B$228),Capacity!$C:$C,$H248)-SUMIFS(Capacity!$D:$D,Capacity!$A:$A,Summary_CDP,Capacity!$B:$B,IF($B$228="NEM","*",$B$228),Capacity!$C:$C,$H248)</f>
        <v>1269.1464163361879</v>
      </c>
      <c r="O248" s="5">
        <f>SUMIFS(Capacity!K:K,Capacity!$A:$A,Summary_CDP,Capacity!$B:$B,IF($B$228="NEM","*",$B$228),Capacity!$C:$C,$H248)-SUMIFS(Capacity!$D:$D,Capacity!$A:$A,Summary_CDP,Capacity!$B:$B,IF($B$228="NEM","*",$B$228),Capacity!$C:$C,$H248)</f>
        <v>1439.8942738318387</v>
      </c>
      <c r="P248" s="5">
        <f>SUMIFS(Capacity!L:L,Capacity!$A:$A,Summary_CDP,Capacity!$B:$B,IF($B$228="NEM","*",$B$228),Capacity!$C:$C,$H248)-SUMIFS(Capacity!$D:$D,Capacity!$A:$A,Summary_CDP,Capacity!$B:$B,IF($B$228="NEM","*",$B$228),Capacity!$C:$C,$H248)</f>
        <v>1555.8951302085634</v>
      </c>
      <c r="Q248" s="5">
        <f>SUMIFS(Capacity!M:M,Capacity!$A:$A,Summary_CDP,Capacity!$B:$B,IF($B$228="NEM","*",$B$228),Capacity!$C:$C,$H248)-SUMIFS(Capacity!$D:$D,Capacity!$A:$A,Summary_CDP,Capacity!$B:$B,IF($B$228="NEM","*",$B$228),Capacity!$C:$C,$H248)</f>
        <v>1686.9655778255133</v>
      </c>
      <c r="R248" s="5">
        <f>SUMIFS(Capacity!N:N,Capacity!$A:$A,Summary_CDP,Capacity!$B:$B,IF($B$228="NEM","*",$B$228),Capacity!$C:$C,$H248)-SUMIFS(Capacity!$D:$D,Capacity!$A:$A,Summary_CDP,Capacity!$B:$B,IF($B$228="NEM","*",$B$228),Capacity!$C:$C,$H248)</f>
        <v>1809.5483847819264</v>
      </c>
      <c r="S248" s="5">
        <f>SUMIFS(Capacity!O:O,Capacity!$A:$A,Summary_CDP,Capacity!$B:$B,IF($B$228="NEM","*",$B$228),Capacity!$C:$C,$H248)-SUMIFS(Capacity!$D:$D,Capacity!$A:$A,Summary_CDP,Capacity!$B:$B,IF($B$228="NEM","*",$B$228),Capacity!$C:$C,$H248)</f>
        <v>1938.6383299942167</v>
      </c>
      <c r="T248" s="5">
        <f>SUMIFS(Capacity!P:P,Capacity!$A:$A,Summary_CDP,Capacity!$B:$B,IF($B$228="NEM","*",$B$228),Capacity!$C:$C,$H248)-SUMIFS(Capacity!$D:$D,Capacity!$A:$A,Summary_CDP,Capacity!$B:$B,IF($B$228="NEM","*",$B$228),Capacity!$C:$C,$H248)</f>
        <v>2075.2418475780378</v>
      </c>
      <c r="U248" s="5">
        <f>SUMIFS(Capacity!Q:Q,Capacity!$A:$A,Summary_CDP,Capacity!$B:$B,IF($B$228="NEM","*",$B$228),Capacity!$C:$C,$H248)-SUMIFS(Capacity!$D:$D,Capacity!$A:$A,Summary_CDP,Capacity!$B:$B,IF($B$228="NEM","*",$B$228),Capacity!$C:$C,$H248)</f>
        <v>2212.6949600972875</v>
      </c>
      <c r="V248" s="5">
        <f>SUMIFS(Capacity!R:R,Capacity!$A:$A,Summary_CDP,Capacity!$B:$B,IF($B$228="NEM","*",$B$228),Capacity!$C:$C,$H248)-SUMIFS(Capacity!$D:$D,Capacity!$A:$A,Summary_CDP,Capacity!$B:$B,IF($B$228="NEM","*",$B$228),Capacity!$C:$C,$H248)</f>
        <v>2330.9877855988307</v>
      </c>
      <c r="W248" s="5">
        <f>SUMIFS(Capacity!S:S,Capacity!$A:$A,Summary_CDP,Capacity!$B:$B,IF($B$228="NEM","*",$B$228),Capacity!$C:$C,$H248)-SUMIFS(Capacity!$D:$D,Capacity!$A:$A,Summary_CDP,Capacity!$B:$B,IF($B$228="NEM","*",$B$228),Capacity!$C:$C,$H248)</f>
        <v>2488.5698566303099</v>
      </c>
      <c r="X248" s="5">
        <f>SUMIFS(Capacity!T:T,Capacity!$A:$A,Summary_CDP,Capacity!$B:$B,IF($B$228="NEM","*",$B$228),Capacity!$C:$C,$H248)-SUMIFS(Capacity!$D:$D,Capacity!$A:$A,Summary_CDP,Capacity!$B:$B,IF($B$228="NEM","*",$B$228),Capacity!$C:$C,$H248)</f>
        <v>2629.3643234675901</v>
      </c>
      <c r="Y248" s="5">
        <f>SUMIFS(Capacity!U:U,Capacity!$A:$A,Summary_CDP,Capacity!$B:$B,IF($B$228="NEM","*",$B$228),Capacity!$C:$C,$H248)-SUMIFS(Capacity!$D:$D,Capacity!$A:$A,Summary_CDP,Capacity!$B:$B,IF($B$228="NEM","*",$B$228),Capacity!$C:$C,$H248)</f>
        <v>2787.5618109587658</v>
      </c>
      <c r="Z248" s="5">
        <f>SUMIFS(Capacity!V:V,Capacity!$A:$A,Summary_CDP,Capacity!$B:$B,IF($B$228="NEM","*",$B$228),Capacity!$C:$C,$H248)-SUMIFS(Capacity!$D:$D,Capacity!$A:$A,Summary_CDP,Capacity!$B:$B,IF($B$228="NEM","*",$B$228),Capacity!$C:$C,$H248)</f>
        <v>2926.8153798407125</v>
      </c>
      <c r="AA248" s="5">
        <f>SUMIFS(Capacity!W:W,Capacity!$A:$A,Summary_CDP,Capacity!$B:$B,IF($B$228="NEM","*",$B$228),Capacity!$C:$C,$H248)-SUMIFS(Capacity!$D:$D,Capacity!$A:$A,Summary_CDP,Capacity!$B:$B,IF($B$228="NEM","*",$B$228),Capacity!$C:$C,$H248)</f>
        <v>3052.3391511322297</v>
      </c>
      <c r="AB248" s="5">
        <f>SUMIFS(Capacity!X:X,Capacity!$A:$A,Summary_CDP,Capacity!$B:$B,IF($B$228="NEM","*",$B$228),Capacity!$C:$C,$H248)-SUMIFS(Capacity!$D:$D,Capacity!$A:$A,Summary_CDP,Capacity!$B:$B,IF($B$228="NEM","*",$B$228),Capacity!$C:$C,$H248)</f>
        <v>3184.0662758942913</v>
      </c>
      <c r="AC248" s="5">
        <f>SUMIFS(Capacity!Y:Y,Capacity!$A:$A,Summary_CDP,Capacity!$B:$B,IF($B$228="NEM","*",$B$228),Capacity!$C:$C,$H248)-SUMIFS(Capacity!$D:$D,Capacity!$A:$A,Summary_CDP,Capacity!$B:$B,IF($B$228="NEM","*",$B$228),Capacity!$C:$C,$H248)</f>
        <v>3341.791541169031</v>
      </c>
      <c r="AD248" s="5">
        <f>SUMIFS(Capacity!Z:Z,Capacity!$A:$A,Summary_CDP,Capacity!$B:$B,IF($B$228="NEM","*",$B$228),Capacity!$C:$C,$H248)-SUMIFS(Capacity!$D:$D,Capacity!$A:$A,Summary_CDP,Capacity!$B:$B,IF($B$228="NEM","*",$B$228),Capacity!$C:$C,$H248)</f>
        <v>3466.9789524096595</v>
      </c>
      <c r="AE248" s="5">
        <f>SUMIFS(Capacity!AA:AA,Capacity!$A:$A,Summary_CDP,Capacity!$B:$B,IF($B$228="NEM","*",$B$228),Capacity!$C:$C,$H248)-SUMIFS(Capacity!$D:$D,Capacity!$A:$A,Summary_CDP,Capacity!$B:$B,IF($B$228="NEM","*",$B$228),Capacity!$C:$C,$H248)</f>
        <v>3605.794035574776</v>
      </c>
      <c r="AF248" s="5">
        <f>SUMIFS(Capacity!AB:AB,Capacity!$A:$A,Summary_CDP,Capacity!$B:$B,IF($B$228="NEM","*",$B$228),Capacity!$C:$C,$H248)-SUMIFS(Capacity!$D:$D,Capacity!$A:$A,Summary_CDP,Capacity!$B:$B,IF($B$228="NEM","*",$B$228),Capacity!$C:$C,$H248)</f>
        <v>3767.6128254560472</v>
      </c>
      <c r="AG248" s="5">
        <f>SUMIFS(Capacity!AC:AC,Capacity!$A:$A,Summary_CDP,Capacity!$B:$B,IF($B$228="NEM","*",$B$228),Capacity!$C:$C,$H248)-SUMIFS(Capacity!$D:$D,Capacity!$A:$A,Summary_CDP,Capacity!$B:$B,IF($B$228="NEM","*",$B$228),Capacity!$C:$C,$H248)</f>
        <v>3931.6923536138793</v>
      </c>
      <c r="AH248" s="5">
        <f>SUMIFS(Capacity!AD:AD,Capacity!$A:$A,Summary_CDP,Capacity!$B:$B,IF($B$228="NEM","*",$B$228),Capacity!$C:$C,$H248)-SUMIFS(Capacity!$D:$D,Capacity!$A:$A,Summary_CDP,Capacity!$B:$B,IF($B$228="NEM","*",$B$228),Capacity!$C:$C,$H248)</f>
        <v>4051.5884071799228</v>
      </c>
      <c r="AI248" s="5">
        <f>SUMIFS(Capacity!AE:AE,Capacity!$A:$A,Summary_CDP,Capacity!$B:$B,IF($B$228="NEM","*",$B$228),Capacity!$C:$C,$H248)-SUMIFS(Capacity!$D:$D,Capacity!$A:$A,Summary_CDP,Capacity!$B:$B,IF($B$228="NEM","*",$B$228),Capacity!$C:$C,$H248)</f>
        <v>4213.7488703495437</v>
      </c>
      <c r="AJ248" s="5">
        <f>SUMIFS(Capacity!AF:AF,Capacity!$A:$A,Summary_CDP,Capacity!$B:$B,IF($B$228="NEM","*",$B$228),Capacity!$C:$C,$H248)-SUMIFS(Capacity!$D:$D,Capacity!$A:$A,Summary_CDP,Capacity!$B:$B,IF($B$228="NEM","*",$B$228),Capacity!$C:$C,$H248)</f>
        <v>4213.7488703495437</v>
      </c>
    </row>
    <row r="249" spans="1:36" ht="15" customHeight="1">
      <c r="H249" s="55" t="s">
        <v>168</v>
      </c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</row>
    <row r="250" spans="1:36" ht="15" customHeight="1">
      <c r="P250" s="22"/>
    </row>
    <row r="251" spans="1:36" s="51" customFormat="1" ht="24" customHeight="1" thickBot="1">
      <c r="A251" s="49" t="str">
        <f>B252&amp;" relative change in generation by year"</f>
        <v>NEM relative change in generation by year</v>
      </c>
      <c r="B251" s="47"/>
      <c r="C251" s="47"/>
      <c r="D251" s="47"/>
      <c r="E251" s="47"/>
      <c r="F251" s="47"/>
      <c r="G251" s="47"/>
      <c r="H251" s="47"/>
      <c r="I251" s="50"/>
      <c r="J251" s="47"/>
      <c r="K251" s="47"/>
      <c r="L251" s="47"/>
      <c r="M251" s="47"/>
      <c r="N251" s="47"/>
      <c r="O251" s="47"/>
      <c r="P251" s="47"/>
      <c r="Q251" s="47"/>
      <c r="R251" s="50"/>
      <c r="S251" s="47"/>
      <c r="T251" s="47"/>
      <c r="U251" s="47"/>
      <c r="V251" s="47"/>
      <c r="W251" s="47"/>
      <c r="X251" s="47"/>
      <c r="Y251" s="47"/>
      <c r="Z251" s="47"/>
      <c r="AA251" s="47"/>
      <c r="AB251" s="50"/>
      <c r="AC251" s="47"/>
      <c r="AD251" s="47"/>
    </row>
    <row r="252" spans="1:36" ht="15" customHeight="1" thickTop="1">
      <c r="A252" s="11" t="s">
        <v>127</v>
      </c>
      <c r="B252" s="21" t="s">
        <v>128</v>
      </c>
    </row>
    <row r="254" spans="1:36" ht="15" customHeight="1">
      <c r="H254" s="44" t="s">
        <v>147</v>
      </c>
      <c r="I254" s="8" t="s">
        <v>90</v>
      </c>
      <c r="J254" s="8" t="s">
        <v>91</v>
      </c>
      <c r="K254" s="8" t="s">
        <v>92</v>
      </c>
      <c r="L254" s="8" t="s">
        <v>93</v>
      </c>
      <c r="M254" s="8" t="s">
        <v>94</v>
      </c>
      <c r="N254" s="8" t="s">
        <v>95</v>
      </c>
      <c r="O254" s="8" t="s">
        <v>96</v>
      </c>
      <c r="P254" s="8" t="s">
        <v>97</v>
      </c>
      <c r="Q254" s="8" t="s">
        <v>98</v>
      </c>
      <c r="R254" s="8" t="s">
        <v>99</v>
      </c>
      <c r="S254" s="8" t="s">
        <v>100</v>
      </c>
      <c r="T254" s="8" t="s">
        <v>101</v>
      </c>
      <c r="U254" s="8" t="s">
        <v>102</v>
      </c>
      <c r="V254" s="8" t="s">
        <v>103</v>
      </c>
      <c r="W254" s="8" t="s">
        <v>104</v>
      </c>
      <c r="X254" s="8" t="s">
        <v>105</v>
      </c>
      <c r="Y254" s="8" t="s">
        <v>106</v>
      </c>
      <c r="Z254" s="8" t="s">
        <v>107</v>
      </c>
      <c r="AA254" s="8" t="s">
        <v>108</v>
      </c>
      <c r="AB254" s="8" t="s">
        <v>109</v>
      </c>
      <c r="AC254" s="8" t="s">
        <v>110</v>
      </c>
      <c r="AD254" s="8" t="s">
        <v>111</v>
      </c>
      <c r="AE254" s="8" t="s">
        <v>112</v>
      </c>
      <c r="AF254" s="8" t="s">
        <v>113</v>
      </c>
      <c r="AG254" s="8" t="s">
        <v>114</v>
      </c>
      <c r="AH254" s="8" t="s">
        <v>115</v>
      </c>
      <c r="AI254" s="8" t="s">
        <v>116</v>
      </c>
      <c r="AJ254" s="8" t="s">
        <v>117</v>
      </c>
    </row>
    <row r="255" spans="1:36" ht="15" customHeight="1">
      <c r="H255" s="9" t="s">
        <v>130</v>
      </c>
      <c r="I255" s="5">
        <f>SUMIFS(Generation!D:D,Generation!$A:$A,Summary_CDP,Generation!$B:$B,IF($B$252="NEM","*",$B$252),Generation!$C:$C,$H255)-SUMIFS(Generation!$D:$D,Generation!$A:$A,Summary_CDP,Generation!$B:$B,IF($B$252="NEM","*",$B$252),Generation!$C:$C,$H255)</f>
        <v>0</v>
      </c>
      <c r="J255" s="5">
        <f>SUMIFS(Generation!E:E,Generation!$A:$A,Summary_CDP,Generation!$B:$B,IF($B$252="NEM","*",$B$252),Generation!$C:$C,$H255)-SUMIFS(Generation!$D:$D,Generation!$A:$A,Summary_CDP,Generation!$B:$B,IF($B$252="NEM","*",$B$252),Generation!$C:$C,$H255)</f>
        <v>-13816.413632533804</v>
      </c>
      <c r="K255" s="5">
        <f>SUMIFS(Generation!F:F,Generation!$A:$A,Summary_CDP,Generation!$B:$B,IF($B$252="NEM","*",$B$252),Generation!$C:$C,$H255)-SUMIFS(Generation!$D:$D,Generation!$A:$A,Summary_CDP,Generation!$B:$B,IF($B$252="NEM","*",$B$252),Generation!$C:$C,$H255)</f>
        <v>-31491.661942289305</v>
      </c>
      <c r="L255" s="5">
        <f>SUMIFS(Generation!G:G,Generation!$A:$A,Summary_CDP,Generation!$B:$B,IF($B$252="NEM","*",$B$252),Generation!$C:$C,$H255)-SUMIFS(Generation!$D:$D,Generation!$A:$A,Summary_CDP,Generation!$B:$B,IF($B$252="NEM","*",$B$252),Generation!$C:$C,$H255)</f>
        <v>-44101.281789274159</v>
      </c>
      <c r="M255" s="5">
        <f>SUMIFS(Generation!H:H,Generation!$A:$A,Summary_CDP,Generation!$B:$B,IF($B$252="NEM","*",$B$252),Generation!$C:$C,$H255)-SUMIFS(Generation!$D:$D,Generation!$A:$A,Summary_CDP,Generation!$B:$B,IF($B$252="NEM","*",$B$252),Generation!$C:$C,$H255)</f>
        <v>-60254.896564091643</v>
      </c>
      <c r="N255" s="5">
        <f>SUMIFS(Generation!I:I,Generation!$A:$A,Summary_CDP,Generation!$B:$B,IF($B$252="NEM","*",$B$252),Generation!$C:$C,$H255)-SUMIFS(Generation!$D:$D,Generation!$A:$A,Summary_CDP,Generation!$B:$B,IF($B$252="NEM","*",$B$252),Generation!$C:$C,$H255)</f>
        <v>-64395.070590825948</v>
      </c>
      <c r="O255" s="5">
        <f>SUMIFS(Generation!J:J,Generation!$A:$A,Summary_CDP,Generation!$B:$B,IF($B$252="NEM","*",$B$252),Generation!$C:$C,$H255)-SUMIFS(Generation!$D:$D,Generation!$A:$A,Summary_CDP,Generation!$B:$B,IF($B$252="NEM","*",$B$252),Generation!$C:$C,$H255)</f>
        <v>-69223.549602164552</v>
      </c>
      <c r="P255" s="5">
        <f>SUMIFS(Generation!K:K,Generation!$A:$A,Summary_CDP,Generation!$B:$B,IF($B$252="NEM","*",$B$252),Generation!$C:$C,$H255)-SUMIFS(Generation!$D:$D,Generation!$A:$A,Summary_CDP,Generation!$B:$B,IF($B$252="NEM","*",$B$252),Generation!$C:$C,$H255)</f>
        <v>-81332.898420341517</v>
      </c>
      <c r="Q255" s="5">
        <f>SUMIFS(Generation!L:L,Generation!$A:$A,Summary_CDP,Generation!$B:$B,IF($B$252="NEM","*",$B$252),Generation!$C:$C,$H255)-SUMIFS(Generation!$D:$D,Generation!$A:$A,Summary_CDP,Generation!$B:$B,IF($B$252="NEM","*",$B$252),Generation!$C:$C,$H255)</f>
        <v>-81332.898420341517</v>
      </c>
      <c r="R255" s="5">
        <f>SUMIFS(Generation!M:M,Generation!$A:$A,Summary_CDP,Generation!$B:$B,IF($B$252="NEM","*",$B$252),Generation!$C:$C,$H255)-SUMIFS(Generation!$D:$D,Generation!$A:$A,Summary_CDP,Generation!$B:$B,IF($B$252="NEM","*",$B$252),Generation!$C:$C,$H255)</f>
        <v>-81332.898420341517</v>
      </c>
      <c r="S255" s="5">
        <f>SUMIFS(Generation!N:N,Generation!$A:$A,Summary_CDP,Generation!$B:$B,IF($B$252="NEM","*",$B$252),Generation!$C:$C,$H255)-SUMIFS(Generation!$D:$D,Generation!$A:$A,Summary_CDP,Generation!$B:$B,IF($B$252="NEM","*",$B$252),Generation!$C:$C,$H255)</f>
        <v>-81332.898420341517</v>
      </c>
      <c r="T255" s="5">
        <f>SUMIFS(Generation!O:O,Generation!$A:$A,Summary_CDP,Generation!$B:$B,IF($B$252="NEM","*",$B$252),Generation!$C:$C,$H255)-SUMIFS(Generation!$D:$D,Generation!$A:$A,Summary_CDP,Generation!$B:$B,IF($B$252="NEM","*",$B$252),Generation!$C:$C,$H255)</f>
        <v>-81332.898420341517</v>
      </c>
      <c r="U255" s="5">
        <f>SUMIFS(Generation!P:P,Generation!$A:$A,Summary_CDP,Generation!$B:$B,IF($B$252="NEM","*",$B$252),Generation!$C:$C,$H255)-SUMIFS(Generation!$D:$D,Generation!$A:$A,Summary_CDP,Generation!$B:$B,IF($B$252="NEM","*",$B$252),Generation!$C:$C,$H255)</f>
        <v>-81332.898420341517</v>
      </c>
      <c r="V255" s="5">
        <f>SUMIFS(Generation!Q:Q,Generation!$A:$A,Summary_CDP,Generation!$B:$B,IF($B$252="NEM","*",$B$252),Generation!$C:$C,$H255)-SUMIFS(Generation!$D:$D,Generation!$A:$A,Summary_CDP,Generation!$B:$B,IF($B$252="NEM","*",$B$252),Generation!$C:$C,$H255)</f>
        <v>-81332.898420341517</v>
      </c>
      <c r="W255" s="5">
        <f>SUMIFS(Generation!R:R,Generation!$A:$A,Summary_CDP,Generation!$B:$B,IF($B$252="NEM","*",$B$252),Generation!$C:$C,$H255)-SUMIFS(Generation!$D:$D,Generation!$A:$A,Summary_CDP,Generation!$B:$B,IF($B$252="NEM","*",$B$252),Generation!$C:$C,$H255)</f>
        <v>-81332.898420341517</v>
      </c>
      <c r="X255" s="5">
        <f>SUMIFS(Generation!S:S,Generation!$A:$A,Summary_CDP,Generation!$B:$B,IF($B$252="NEM","*",$B$252),Generation!$C:$C,$H255)-SUMIFS(Generation!$D:$D,Generation!$A:$A,Summary_CDP,Generation!$B:$B,IF($B$252="NEM","*",$B$252),Generation!$C:$C,$H255)</f>
        <v>-81332.898420341517</v>
      </c>
      <c r="Y255" s="5">
        <f>SUMIFS(Generation!T:T,Generation!$A:$A,Summary_CDP,Generation!$B:$B,IF($B$252="NEM","*",$B$252),Generation!$C:$C,$H255)-SUMIFS(Generation!$D:$D,Generation!$A:$A,Summary_CDP,Generation!$B:$B,IF($B$252="NEM","*",$B$252),Generation!$C:$C,$H255)</f>
        <v>-81332.898420341517</v>
      </c>
      <c r="Z255" s="5">
        <f>SUMIFS(Generation!U:U,Generation!$A:$A,Summary_CDP,Generation!$B:$B,IF($B$252="NEM","*",$B$252),Generation!$C:$C,$H255)-SUMIFS(Generation!$D:$D,Generation!$A:$A,Summary_CDP,Generation!$B:$B,IF($B$252="NEM","*",$B$252),Generation!$C:$C,$H255)</f>
        <v>-81332.898420341517</v>
      </c>
      <c r="AA255" s="5">
        <f>SUMIFS(Generation!V:V,Generation!$A:$A,Summary_CDP,Generation!$B:$B,IF($B$252="NEM","*",$B$252),Generation!$C:$C,$H255)-SUMIFS(Generation!$D:$D,Generation!$A:$A,Summary_CDP,Generation!$B:$B,IF($B$252="NEM","*",$B$252),Generation!$C:$C,$H255)</f>
        <v>-81332.898420341517</v>
      </c>
      <c r="AB255" s="5">
        <f>SUMIFS(Generation!W:W,Generation!$A:$A,Summary_CDP,Generation!$B:$B,IF($B$252="NEM","*",$B$252),Generation!$C:$C,$H255)-SUMIFS(Generation!$D:$D,Generation!$A:$A,Summary_CDP,Generation!$B:$B,IF($B$252="NEM","*",$B$252),Generation!$C:$C,$H255)</f>
        <v>-81332.898420341517</v>
      </c>
      <c r="AC255" s="5">
        <f>SUMIFS(Generation!X:X,Generation!$A:$A,Summary_CDP,Generation!$B:$B,IF($B$252="NEM","*",$B$252),Generation!$C:$C,$H255)-SUMIFS(Generation!$D:$D,Generation!$A:$A,Summary_CDP,Generation!$B:$B,IF($B$252="NEM","*",$B$252),Generation!$C:$C,$H255)</f>
        <v>-81332.898420341517</v>
      </c>
      <c r="AD255" s="5">
        <f>SUMIFS(Generation!Y:Y,Generation!$A:$A,Summary_CDP,Generation!$B:$B,IF($B$252="NEM","*",$B$252),Generation!$C:$C,$H255)-SUMIFS(Generation!$D:$D,Generation!$A:$A,Summary_CDP,Generation!$B:$B,IF($B$252="NEM","*",$B$252),Generation!$C:$C,$H255)</f>
        <v>-81332.898420341517</v>
      </c>
      <c r="AE255" s="5">
        <f>SUMIFS(Generation!Z:Z,Generation!$A:$A,Summary_CDP,Generation!$B:$B,IF($B$252="NEM","*",$B$252),Generation!$C:$C,$H255)-SUMIFS(Generation!$D:$D,Generation!$A:$A,Summary_CDP,Generation!$B:$B,IF($B$252="NEM","*",$B$252),Generation!$C:$C,$H255)</f>
        <v>-81332.898420341517</v>
      </c>
      <c r="AF255" s="5">
        <f>SUMIFS(Generation!AA:AA,Generation!$A:$A,Summary_CDP,Generation!$B:$B,IF($B$252="NEM","*",$B$252),Generation!$C:$C,$H255)-SUMIFS(Generation!$D:$D,Generation!$A:$A,Summary_CDP,Generation!$B:$B,IF($B$252="NEM","*",$B$252),Generation!$C:$C,$H255)</f>
        <v>-81332.898420341517</v>
      </c>
      <c r="AG255" s="5">
        <f>SUMIFS(Generation!AB:AB,Generation!$A:$A,Summary_CDP,Generation!$B:$B,IF($B$252="NEM","*",$B$252),Generation!$C:$C,$H255)-SUMIFS(Generation!$D:$D,Generation!$A:$A,Summary_CDP,Generation!$B:$B,IF($B$252="NEM","*",$B$252),Generation!$C:$C,$H255)</f>
        <v>-81332.898420341517</v>
      </c>
      <c r="AH255" s="5">
        <f>SUMIFS(Generation!AC:AC,Generation!$A:$A,Summary_CDP,Generation!$B:$B,IF($B$252="NEM","*",$B$252),Generation!$C:$C,$H255)-SUMIFS(Generation!$D:$D,Generation!$A:$A,Summary_CDP,Generation!$B:$B,IF($B$252="NEM","*",$B$252),Generation!$C:$C,$H255)</f>
        <v>-81332.898420341517</v>
      </c>
      <c r="AI255" s="5">
        <f>SUMIFS(Generation!AD:AD,Generation!$A:$A,Summary_CDP,Generation!$B:$B,IF($B$252="NEM","*",$B$252),Generation!$C:$C,$H255)-SUMIFS(Generation!$D:$D,Generation!$A:$A,Summary_CDP,Generation!$B:$B,IF($B$252="NEM","*",$B$252),Generation!$C:$C,$H255)</f>
        <v>-81332.898420341517</v>
      </c>
      <c r="AJ255" s="5">
        <f>SUMIFS(Generation!AE:AE,Generation!$A:$A,Summary_CDP,Generation!$B:$B,IF($B$252="NEM","*",$B$252),Generation!$C:$C,$H255)-SUMIFS(Generation!$D:$D,Generation!$A:$A,Summary_CDP,Generation!$B:$B,IF($B$252="NEM","*",$B$252),Generation!$C:$C,$H255)</f>
        <v>-81332.898420341517</v>
      </c>
    </row>
    <row r="256" spans="1:36" ht="15" customHeight="1">
      <c r="H256" s="9" t="s">
        <v>131</v>
      </c>
      <c r="I256" s="5">
        <f>SUMIFS(Generation!D:D,Generation!$A:$A,Summary_CDP,Generation!$B:$B,IF($B$252="NEM","*",$B$252),Generation!$C:$C,$H256)-SUMIFS(Generation!$D:$D,Generation!$A:$A,Summary_CDP,Generation!$B:$B,IF($B$252="NEM","*",$B$252),Generation!$C:$C,$H256)</f>
        <v>0</v>
      </c>
      <c r="J256" s="5">
        <f>SUMIFS(Generation!E:E,Generation!$A:$A,Summary_CDP,Generation!$B:$B,IF($B$252="NEM","*",$B$252),Generation!$C:$C,$H256)-SUMIFS(Generation!$D:$D,Generation!$A:$A,Summary_CDP,Generation!$B:$B,IF($B$252="NEM","*",$B$252),Generation!$C:$C,$H256)</f>
        <v>-4779.7676900982988</v>
      </c>
      <c r="K256" s="5">
        <f>SUMIFS(Generation!F:F,Generation!$A:$A,Summary_CDP,Generation!$B:$B,IF($B$252="NEM","*",$B$252),Generation!$C:$C,$H256)-SUMIFS(Generation!$D:$D,Generation!$A:$A,Summary_CDP,Generation!$B:$B,IF($B$252="NEM","*",$B$252),Generation!$C:$C,$H256)</f>
        <v>-12613.8256982483</v>
      </c>
      <c r="L256" s="5">
        <f>SUMIFS(Generation!G:G,Generation!$A:$A,Summary_CDP,Generation!$B:$B,IF($B$252="NEM","*",$B$252),Generation!$C:$C,$H256)-SUMIFS(Generation!$D:$D,Generation!$A:$A,Summary_CDP,Generation!$B:$B,IF($B$252="NEM","*",$B$252),Generation!$C:$C,$H256)</f>
        <v>-15231.586787942779</v>
      </c>
      <c r="M256" s="5">
        <f>SUMIFS(Generation!H:H,Generation!$A:$A,Summary_CDP,Generation!$B:$B,IF($B$252="NEM","*",$B$252),Generation!$C:$C,$H256)-SUMIFS(Generation!$D:$D,Generation!$A:$A,Summary_CDP,Generation!$B:$B,IF($B$252="NEM","*",$B$252),Generation!$C:$C,$H256)</f>
        <v>-20980.24852011618</v>
      </c>
      <c r="N256" s="5">
        <f>SUMIFS(Generation!I:I,Generation!$A:$A,Summary_CDP,Generation!$B:$B,IF($B$252="NEM","*",$B$252),Generation!$C:$C,$H256)-SUMIFS(Generation!$D:$D,Generation!$A:$A,Summary_CDP,Generation!$B:$B,IF($B$252="NEM","*",$B$252),Generation!$C:$C,$H256)</f>
        <v>-24612.324682632054</v>
      </c>
      <c r="O256" s="5">
        <f>SUMIFS(Generation!J:J,Generation!$A:$A,Summary_CDP,Generation!$B:$B,IF($B$252="NEM","*",$B$252),Generation!$C:$C,$H256)-SUMIFS(Generation!$D:$D,Generation!$A:$A,Summary_CDP,Generation!$B:$B,IF($B$252="NEM","*",$B$252),Generation!$C:$C,$H256)</f>
        <v>-25121.557794560122</v>
      </c>
      <c r="P256" s="5">
        <f>SUMIFS(Generation!K:K,Generation!$A:$A,Summary_CDP,Generation!$B:$B,IF($B$252="NEM","*",$B$252),Generation!$C:$C,$H256)-SUMIFS(Generation!$D:$D,Generation!$A:$A,Summary_CDP,Generation!$B:$B,IF($B$252="NEM","*",$B$252),Generation!$C:$C,$H256)</f>
        <v>-31823.73292446608</v>
      </c>
      <c r="Q256" s="5">
        <f>SUMIFS(Generation!L:L,Generation!$A:$A,Summary_CDP,Generation!$B:$B,IF($B$252="NEM","*",$B$252),Generation!$C:$C,$H256)-SUMIFS(Generation!$D:$D,Generation!$A:$A,Summary_CDP,Generation!$B:$B,IF($B$252="NEM","*",$B$252),Generation!$C:$C,$H256)</f>
        <v>-31823.73292446608</v>
      </c>
      <c r="R256" s="5">
        <f>SUMIFS(Generation!M:M,Generation!$A:$A,Summary_CDP,Generation!$B:$B,IF($B$252="NEM","*",$B$252),Generation!$C:$C,$H256)-SUMIFS(Generation!$D:$D,Generation!$A:$A,Summary_CDP,Generation!$B:$B,IF($B$252="NEM","*",$B$252),Generation!$C:$C,$H256)</f>
        <v>-31823.73292446608</v>
      </c>
      <c r="S256" s="5">
        <f>SUMIFS(Generation!N:N,Generation!$A:$A,Summary_CDP,Generation!$B:$B,IF($B$252="NEM","*",$B$252),Generation!$C:$C,$H256)-SUMIFS(Generation!$D:$D,Generation!$A:$A,Summary_CDP,Generation!$B:$B,IF($B$252="NEM","*",$B$252),Generation!$C:$C,$H256)</f>
        <v>-31823.73292446608</v>
      </c>
      <c r="T256" s="5">
        <f>SUMIFS(Generation!O:O,Generation!$A:$A,Summary_CDP,Generation!$B:$B,IF($B$252="NEM","*",$B$252),Generation!$C:$C,$H256)-SUMIFS(Generation!$D:$D,Generation!$A:$A,Summary_CDP,Generation!$B:$B,IF($B$252="NEM","*",$B$252),Generation!$C:$C,$H256)</f>
        <v>-31823.73292446608</v>
      </c>
      <c r="U256" s="5">
        <f>SUMIFS(Generation!P:P,Generation!$A:$A,Summary_CDP,Generation!$B:$B,IF($B$252="NEM","*",$B$252),Generation!$C:$C,$H256)-SUMIFS(Generation!$D:$D,Generation!$A:$A,Summary_CDP,Generation!$B:$B,IF($B$252="NEM","*",$B$252),Generation!$C:$C,$H256)</f>
        <v>-31823.73292446608</v>
      </c>
      <c r="V256" s="5">
        <f>SUMIFS(Generation!Q:Q,Generation!$A:$A,Summary_CDP,Generation!$B:$B,IF($B$252="NEM","*",$B$252),Generation!$C:$C,$H256)-SUMIFS(Generation!$D:$D,Generation!$A:$A,Summary_CDP,Generation!$B:$B,IF($B$252="NEM","*",$B$252),Generation!$C:$C,$H256)</f>
        <v>-31823.73292446608</v>
      </c>
      <c r="W256" s="5">
        <f>SUMIFS(Generation!R:R,Generation!$A:$A,Summary_CDP,Generation!$B:$B,IF($B$252="NEM","*",$B$252),Generation!$C:$C,$H256)-SUMIFS(Generation!$D:$D,Generation!$A:$A,Summary_CDP,Generation!$B:$B,IF($B$252="NEM","*",$B$252),Generation!$C:$C,$H256)</f>
        <v>-31823.73292446608</v>
      </c>
      <c r="X256" s="5">
        <f>SUMIFS(Generation!S:S,Generation!$A:$A,Summary_CDP,Generation!$B:$B,IF($B$252="NEM","*",$B$252),Generation!$C:$C,$H256)-SUMIFS(Generation!$D:$D,Generation!$A:$A,Summary_CDP,Generation!$B:$B,IF($B$252="NEM","*",$B$252),Generation!$C:$C,$H256)</f>
        <v>-31823.73292446608</v>
      </c>
      <c r="Y256" s="5">
        <f>SUMIFS(Generation!T:T,Generation!$A:$A,Summary_CDP,Generation!$B:$B,IF($B$252="NEM","*",$B$252),Generation!$C:$C,$H256)-SUMIFS(Generation!$D:$D,Generation!$A:$A,Summary_CDP,Generation!$B:$B,IF($B$252="NEM","*",$B$252),Generation!$C:$C,$H256)</f>
        <v>-31823.73292446608</v>
      </c>
      <c r="Z256" s="5">
        <f>SUMIFS(Generation!U:U,Generation!$A:$A,Summary_CDP,Generation!$B:$B,IF($B$252="NEM","*",$B$252),Generation!$C:$C,$H256)-SUMIFS(Generation!$D:$D,Generation!$A:$A,Summary_CDP,Generation!$B:$B,IF($B$252="NEM","*",$B$252),Generation!$C:$C,$H256)</f>
        <v>-31823.73292446608</v>
      </c>
      <c r="AA256" s="5">
        <f>SUMIFS(Generation!V:V,Generation!$A:$A,Summary_CDP,Generation!$B:$B,IF($B$252="NEM","*",$B$252),Generation!$C:$C,$H256)-SUMIFS(Generation!$D:$D,Generation!$A:$A,Summary_CDP,Generation!$B:$B,IF($B$252="NEM","*",$B$252),Generation!$C:$C,$H256)</f>
        <v>-31823.73292446608</v>
      </c>
      <c r="AB256" s="5">
        <f>SUMIFS(Generation!W:W,Generation!$A:$A,Summary_CDP,Generation!$B:$B,IF($B$252="NEM","*",$B$252),Generation!$C:$C,$H256)-SUMIFS(Generation!$D:$D,Generation!$A:$A,Summary_CDP,Generation!$B:$B,IF($B$252="NEM","*",$B$252),Generation!$C:$C,$H256)</f>
        <v>-31823.73292446608</v>
      </c>
      <c r="AC256" s="5">
        <f>SUMIFS(Generation!X:X,Generation!$A:$A,Summary_CDP,Generation!$B:$B,IF($B$252="NEM","*",$B$252),Generation!$C:$C,$H256)-SUMIFS(Generation!$D:$D,Generation!$A:$A,Summary_CDP,Generation!$B:$B,IF($B$252="NEM","*",$B$252),Generation!$C:$C,$H256)</f>
        <v>-31823.73292446608</v>
      </c>
      <c r="AD256" s="5">
        <f>SUMIFS(Generation!Y:Y,Generation!$A:$A,Summary_CDP,Generation!$B:$B,IF($B$252="NEM","*",$B$252),Generation!$C:$C,$H256)-SUMIFS(Generation!$D:$D,Generation!$A:$A,Summary_CDP,Generation!$B:$B,IF($B$252="NEM","*",$B$252),Generation!$C:$C,$H256)</f>
        <v>-31823.73292446608</v>
      </c>
      <c r="AE256" s="5">
        <f>SUMIFS(Generation!Z:Z,Generation!$A:$A,Summary_CDP,Generation!$B:$B,IF($B$252="NEM","*",$B$252),Generation!$C:$C,$H256)-SUMIFS(Generation!$D:$D,Generation!$A:$A,Summary_CDP,Generation!$B:$B,IF($B$252="NEM","*",$B$252),Generation!$C:$C,$H256)</f>
        <v>-31823.73292446608</v>
      </c>
      <c r="AF256" s="5">
        <f>SUMIFS(Generation!AA:AA,Generation!$A:$A,Summary_CDP,Generation!$B:$B,IF($B$252="NEM","*",$B$252),Generation!$C:$C,$H256)-SUMIFS(Generation!$D:$D,Generation!$A:$A,Summary_CDP,Generation!$B:$B,IF($B$252="NEM","*",$B$252),Generation!$C:$C,$H256)</f>
        <v>-31823.73292446608</v>
      </c>
      <c r="AG256" s="5">
        <f>SUMIFS(Generation!AB:AB,Generation!$A:$A,Summary_CDP,Generation!$B:$B,IF($B$252="NEM","*",$B$252),Generation!$C:$C,$H256)-SUMIFS(Generation!$D:$D,Generation!$A:$A,Summary_CDP,Generation!$B:$B,IF($B$252="NEM","*",$B$252),Generation!$C:$C,$H256)</f>
        <v>-31823.73292446608</v>
      </c>
      <c r="AH256" s="5">
        <f>SUMIFS(Generation!AC:AC,Generation!$A:$A,Summary_CDP,Generation!$B:$B,IF($B$252="NEM","*",$B$252),Generation!$C:$C,$H256)-SUMIFS(Generation!$D:$D,Generation!$A:$A,Summary_CDP,Generation!$B:$B,IF($B$252="NEM","*",$B$252),Generation!$C:$C,$H256)</f>
        <v>-31823.73292446608</v>
      </c>
      <c r="AI256" s="5">
        <f>SUMIFS(Generation!AD:AD,Generation!$A:$A,Summary_CDP,Generation!$B:$B,IF($B$252="NEM","*",$B$252),Generation!$C:$C,$H256)-SUMIFS(Generation!$D:$D,Generation!$A:$A,Summary_CDP,Generation!$B:$B,IF($B$252="NEM","*",$B$252),Generation!$C:$C,$H256)</f>
        <v>-31823.73292446608</v>
      </c>
      <c r="AJ256" s="5">
        <f>SUMIFS(Generation!AE:AE,Generation!$A:$A,Summary_CDP,Generation!$B:$B,IF($B$252="NEM","*",$B$252),Generation!$C:$C,$H256)-SUMIFS(Generation!$D:$D,Generation!$A:$A,Summary_CDP,Generation!$B:$B,IF($B$252="NEM","*",$B$252),Generation!$C:$C,$H256)</f>
        <v>-31823.73292446608</v>
      </c>
    </row>
    <row r="257" spans="8:36" ht="15" customHeight="1">
      <c r="H257" s="9" t="s">
        <v>132</v>
      </c>
      <c r="I257" s="5">
        <f>SUMIFS(Generation!D:D,Generation!$A:$A,Summary_CDP,Generation!$B:$B,IF($B$252="NEM","*",$B$252),Generation!$C:$C,$H257)-SUMIFS(Generation!$D:$D,Generation!$A:$A,Summary_CDP,Generation!$B:$B,IF($B$252="NEM","*",$B$252),Generation!$C:$C,$H257)</f>
        <v>0</v>
      </c>
      <c r="J257" s="5">
        <f>SUMIFS(Generation!E:E,Generation!$A:$A,Summary_CDP,Generation!$B:$B,IF($B$252="NEM","*",$B$252),Generation!$C:$C,$H257)-SUMIFS(Generation!$D:$D,Generation!$A:$A,Summary_CDP,Generation!$B:$B,IF($B$252="NEM","*",$B$252),Generation!$C:$C,$H257)</f>
        <v>-2180.4918879654751</v>
      </c>
      <c r="K257" s="5">
        <f>SUMIFS(Generation!F:F,Generation!$A:$A,Summary_CDP,Generation!$B:$B,IF($B$252="NEM","*",$B$252),Generation!$C:$C,$H257)-SUMIFS(Generation!$D:$D,Generation!$A:$A,Summary_CDP,Generation!$B:$B,IF($B$252="NEM","*",$B$252),Generation!$C:$C,$H257)</f>
        <v>-2202.9319383114748</v>
      </c>
      <c r="L257" s="5">
        <f>SUMIFS(Generation!G:G,Generation!$A:$A,Summary_CDP,Generation!$B:$B,IF($B$252="NEM","*",$B$252),Generation!$C:$C,$H257)-SUMIFS(Generation!$D:$D,Generation!$A:$A,Summary_CDP,Generation!$B:$B,IF($B$252="NEM","*",$B$252),Generation!$C:$C,$H257)</f>
        <v>-346.94072697849697</v>
      </c>
      <c r="M257" s="5">
        <f>SUMIFS(Generation!H:H,Generation!$A:$A,Summary_CDP,Generation!$B:$B,IF($B$252="NEM","*",$B$252),Generation!$C:$C,$H257)-SUMIFS(Generation!$D:$D,Generation!$A:$A,Summary_CDP,Generation!$B:$B,IF($B$252="NEM","*",$B$252),Generation!$C:$C,$H257)</f>
        <v>1653.0772617181901</v>
      </c>
      <c r="N257" s="5">
        <f>SUMIFS(Generation!I:I,Generation!$A:$A,Summary_CDP,Generation!$B:$B,IF($B$252="NEM","*",$B$252),Generation!$C:$C,$H257)-SUMIFS(Generation!$D:$D,Generation!$A:$A,Summary_CDP,Generation!$B:$B,IF($B$252="NEM","*",$B$252),Generation!$C:$C,$H257)</f>
        <v>1053.8651244891944</v>
      </c>
      <c r="O257" s="5">
        <f>SUMIFS(Generation!J:J,Generation!$A:$A,Summary_CDP,Generation!$B:$B,IF($B$252="NEM","*",$B$252),Generation!$C:$C,$H257)-SUMIFS(Generation!$D:$D,Generation!$A:$A,Summary_CDP,Generation!$B:$B,IF($B$252="NEM","*",$B$252),Generation!$C:$C,$H257)</f>
        <v>34.155114824285192</v>
      </c>
      <c r="P257" s="5">
        <f>SUMIFS(Generation!K:K,Generation!$A:$A,Summary_CDP,Generation!$B:$B,IF($B$252="NEM","*",$B$252),Generation!$C:$C,$H257)-SUMIFS(Generation!$D:$D,Generation!$A:$A,Summary_CDP,Generation!$B:$B,IF($B$252="NEM","*",$B$252),Generation!$C:$C,$H257)</f>
        <v>1049.252017986485</v>
      </c>
      <c r="Q257" s="5">
        <f>SUMIFS(Generation!L:L,Generation!$A:$A,Summary_CDP,Generation!$B:$B,IF($B$252="NEM","*",$B$252),Generation!$C:$C,$H257)-SUMIFS(Generation!$D:$D,Generation!$A:$A,Summary_CDP,Generation!$B:$B,IF($B$252="NEM","*",$B$252),Generation!$C:$C,$H257)</f>
        <v>-361.49542286415544</v>
      </c>
      <c r="R257" s="5">
        <f>SUMIFS(Generation!M:M,Generation!$A:$A,Summary_CDP,Generation!$B:$B,IF($B$252="NEM","*",$B$252),Generation!$C:$C,$H257)-SUMIFS(Generation!$D:$D,Generation!$A:$A,Summary_CDP,Generation!$B:$B,IF($B$252="NEM","*",$B$252),Generation!$C:$C,$H257)</f>
        <v>-992.74416727713697</v>
      </c>
      <c r="S257" s="5">
        <f>SUMIFS(Generation!N:N,Generation!$A:$A,Summary_CDP,Generation!$B:$B,IF($B$252="NEM","*",$B$252),Generation!$C:$C,$H257)-SUMIFS(Generation!$D:$D,Generation!$A:$A,Summary_CDP,Generation!$B:$B,IF($B$252="NEM","*",$B$252),Generation!$C:$C,$H257)</f>
        <v>-6.3290131043559086</v>
      </c>
      <c r="T257" s="5">
        <f>SUMIFS(Generation!O:O,Generation!$A:$A,Summary_CDP,Generation!$B:$B,IF($B$252="NEM","*",$B$252),Generation!$C:$C,$H257)-SUMIFS(Generation!$D:$D,Generation!$A:$A,Summary_CDP,Generation!$B:$B,IF($B$252="NEM","*",$B$252),Generation!$C:$C,$H257)</f>
        <v>1433.2626686522644</v>
      </c>
      <c r="U257" s="5">
        <f>SUMIFS(Generation!P:P,Generation!$A:$A,Summary_CDP,Generation!$B:$B,IF($B$252="NEM","*",$B$252),Generation!$C:$C,$H257)-SUMIFS(Generation!$D:$D,Generation!$A:$A,Summary_CDP,Generation!$B:$B,IF($B$252="NEM","*",$B$252),Generation!$C:$C,$H257)</f>
        <v>1876.8638358541266</v>
      </c>
      <c r="V257" s="5">
        <f>SUMIFS(Generation!Q:Q,Generation!$A:$A,Summary_CDP,Generation!$B:$B,IF($B$252="NEM","*",$B$252),Generation!$C:$C,$H257)-SUMIFS(Generation!$D:$D,Generation!$A:$A,Summary_CDP,Generation!$B:$B,IF($B$252="NEM","*",$B$252),Generation!$C:$C,$H257)</f>
        <v>-838.69266745965342</v>
      </c>
      <c r="W257" s="5">
        <f>SUMIFS(Generation!R:R,Generation!$A:$A,Summary_CDP,Generation!$B:$B,IF($B$252="NEM","*",$B$252),Generation!$C:$C,$H257)-SUMIFS(Generation!$D:$D,Generation!$A:$A,Summary_CDP,Generation!$B:$B,IF($B$252="NEM","*",$B$252),Generation!$C:$C,$H257)</f>
        <v>-1181.948923261984</v>
      </c>
      <c r="X257" s="5">
        <f>SUMIFS(Generation!S:S,Generation!$A:$A,Summary_CDP,Generation!$B:$B,IF($B$252="NEM","*",$B$252),Generation!$C:$C,$H257)-SUMIFS(Generation!$D:$D,Generation!$A:$A,Summary_CDP,Generation!$B:$B,IF($B$252="NEM","*",$B$252),Generation!$C:$C,$H257)</f>
        <v>-808.41588079665098</v>
      </c>
      <c r="Y257" s="5">
        <f>SUMIFS(Generation!T:T,Generation!$A:$A,Summary_CDP,Generation!$B:$B,IF($B$252="NEM","*",$B$252),Generation!$C:$C,$H257)-SUMIFS(Generation!$D:$D,Generation!$A:$A,Summary_CDP,Generation!$B:$B,IF($B$252="NEM","*",$B$252),Generation!$C:$C,$H257)</f>
        <v>-2384.1481912832678</v>
      </c>
      <c r="Z257" s="5">
        <f>SUMIFS(Generation!U:U,Generation!$A:$A,Summary_CDP,Generation!$B:$B,IF($B$252="NEM","*",$B$252),Generation!$C:$C,$H257)-SUMIFS(Generation!$D:$D,Generation!$A:$A,Summary_CDP,Generation!$B:$B,IF($B$252="NEM","*",$B$252),Generation!$C:$C,$H257)</f>
        <v>-1314.0291528337584</v>
      </c>
      <c r="AA257" s="5">
        <f>SUMIFS(Generation!V:V,Generation!$A:$A,Summary_CDP,Generation!$B:$B,IF($B$252="NEM","*",$B$252),Generation!$C:$C,$H257)-SUMIFS(Generation!$D:$D,Generation!$A:$A,Summary_CDP,Generation!$B:$B,IF($B$252="NEM","*",$B$252),Generation!$C:$C,$H257)</f>
        <v>-1410.4479240252836</v>
      </c>
      <c r="AB257" s="5">
        <f>SUMIFS(Generation!W:W,Generation!$A:$A,Summary_CDP,Generation!$B:$B,IF($B$252="NEM","*",$B$252),Generation!$C:$C,$H257)-SUMIFS(Generation!$D:$D,Generation!$A:$A,Summary_CDP,Generation!$B:$B,IF($B$252="NEM","*",$B$252),Generation!$C:$C,$H257)</f>
        <v>-2134.1238220751802</v>
      </c>
      <c r="AC257" s="5">
        <f>SUMIFS(Generation!X:X,Generation!$A:$A,Summary_CDP,Generation!$B:$B,IF($B$252="NEM","*",$B$252),Generation!$C:$C,$H257)-SUMIFS(Generation!$D:$D,Generation!$A:$A,Summary_CDP,Generation!$B:$B,IF($B$252="NEM","*",$B$252),Generation!$C:$C,$H257)</f>
        <v>-2895.4058282559818</v>
      </c>
      <c r="AD257" s="5">
        <f>SUMIFS(Generation!Y:Y,Generation!$A:$A,Summary_CDP,Generation!$B:$B,IF($B$252="NEM","*",$B$252),Generation!$C:$C,$H257)-SUMIFS(Generation!$D:$D,Generation!$A:$A,Summary_CDP,Generation!$B:$B,IF($B$252="NEM","*",$B$252),Generation!$C:$C,$H257)</f>
        <v>-3318.2145259352792</v>
      </c>
      <c r="AE257" s="5">
        <f>SUMIFS(Generation!Z:Z,Generation!$A:$A,Summary_CDP,Generation!$B:$B,IF($B$252="NEM","*",$B$252),Generation!$C:$C,$H257)-SUMIFS(Generation!$D:$D,Generation!$A:$A,Summary_CDP,Generation!$B:$B,IF($B$252="NEM","*",$B$252),Generation!$C:$C,$H257)</f>
        <v>-3828.6521478083801</v>
      </c>
      <c r="AF257" s="5">
        <f>SUMIFS(Generation!AA:AA,Generation!$A:$A,Summary_CDP,Generation!$B:$B,IF($B$252="NEM","*",$B$252),Generation!$C:$C,$H257)-SUMIFS(Generation!$D:$D,Generation!$A:$A,Summary_CDP,Generation!$B:$B,IF($B$252="NEM","*",$B$252),Generation!$C:$C,$H257)</f>
        <v>-3950.6557296367</v>
      </c>
      <c r="AG257" s="5">
        <f>SUMIFS(Generation!AB:AB,Generation!$A:$A,Summary_CDP,Generation!$B:$B,IF($B$252="NEM","*",$B$252),Generation!$C:$C,$H257)-SUMIFS(Generation!$D:$D,Generation!$A:$A,Summary_CDP,Generation!$B:$B,IF($B$252="NEM","*",$B$252),Generation!$C:$C,$H257)</f>
        <v>-3950.6557296367</v>
      </c>
      <c r="AH257" s="5">
        <f>SUMIFS(Generation!AC:AC,Generation!$A:$A,Summary_CDP,Generation!$B:$B,IF($B$252="NEM","*",$B$252),Generation!$C:$C,$H257)-SUMIFS(Generation!$D:$D,Generation!$A:$A,Summary_CDP,Generation!$B:$B,IF($B$252="NEM","*",$B$252),Generation!$C:$C,$H257)</f>
        <v>-3950.6557296367</v>
      </c>
      <c r="AI257" s="5">
        <f>SUMIFS(Generation!AD:AD,Generation!$A:$A,Summary_CDP,Generation!$B:$B,IF($B$252="NEM","*",$B$252),Generation!$C:$C,$H257)-SUMIFS(Generation!$D:$D,Generation!$A:$A,Summary_CDP,Generation!$B:$B,IF($B$252="NEM","*",$B$252),Generation!$C:$C,$H257)</f>
        <v>-3950.6557296367</v>
      </c>
      <c r="AJ257" s="5">
        <f>SUMIFS(Generation!AE:AE,Generation!$A:$A,Summary_CDP,Generation!$B:$B,IF($B$252="NEM","*",$B$252),Generation!$C:$C,$H257)-SUMIFS(Generation!$D:$D,Generation!$A:$A,Summary_CDP,Generation!$B:$B,IF($B$252="NEM","*",$B$252),Generation!$C:$C,$H257)</f>
        <v>-3950.6557296367</v>
      </c>
    </row>
    <row r="258" spans="8:36" ht="15" customHeight="1">
      <c r="H258" s="9" t="s">
        <v>133</v>
      </c>
      <c r="I258" s="5">
        <f>SUMIFS(Generation!D:D,Generation!$A:$A,Summary_CDP,Generation!$B:$B,IF($B$252="NEM","*",$B$252),Generation!$C:$C,$H258)-SUMIFS(Generation!$D:$D,Generation!$A:$A,Summary_CDP,Generation!$B:$B,IF($B$252="NEM","*",$B$252),Generation!$C:$C,$H258)</f>
        <v>0</v>
      </c>
      <c r="J258" s="5">
        <f>SUMIFS(Generation!E:E,Generation!$A:$A,Summary_CDP,Generation!$B:$B,IF($B$252="NEM","*",$B$252),Generation!$C:$C,$H258)-SUMIFS(Generation!$D:$D,Generation!$A:$A,Summary_CDP,Generation!$B:$B,IF($B$252="NEM","*",$B$252),Generation!$C:$C,$H258)</f>
        <v>0</v>
      </c>
      <c r="K258" s="5">
        <f>SUMIFS(Generation!F:F,Generation!$A:$A,Summary_CDP,Generation!$B:$B,IF($B$252="NEM","*",$B$252),Generation!$C:$C,$H258)-SUMIFS(Generation!$D:$D,Generation!$A:$A,Summary_CDP,Generation!$B:$B,IF($B$252="NEM","*",$B$252),Generation!$C:$C,$H258)</f>
        <v>0</v>
      </c>
      <c r="L258" s="5">
        <f>SUMIFS(Generation!G:G,Generation!$A:$A,Summary_CDP,Generation!$B:$B,IF($B$252="NEM","*",$B$252),Generation!$C:$C,$H258)-SUMIFS(Generation!$D:$D,Generation!$A:$A,Summary_CDP,Generation!$B:$B,IF($B$252="NEM","*",$B$252),Generation!$C:$C,$H258)</f>
        <v>0</v>
      </c>
      <c r="M258" s="5">
        <f>SUMIFS(Generation!H:H,Generation!$A:$A,Summary_CDP,Generation!$B:$B,IF($B$252="NEM","*",$B$252),Generation!$C:$C,$H258)-SUMIFS(Generation!$D:$D,Generation!$A:$A,Summary_CDP,Generation!$B:$B,IF($B$252="NEM","*",$B$252),Generation!$C:$C,$H258)</f>
        <v>0</v>
      </c>
      <c r="N258" s="5">
        <f>SUMIFS(Generation!I:I,Generation!$A:$A,Summary_CDP,Generation!$B:$B,IF($B$252="NEM","*",$B$252),Generation!$C:$C,$H258)-SUMIFS(Generation!$D:$D,Generation!$A:$A,Summary_CDP,Generation!$B:$B,IF($B$252="NEM","*",$B$252),Generation!$C:$C,$H258)</f>
        <v>0</v>
      </c>
      <c r="O258" s="5">
        <f>SUMIFS(Generation!J:J,Generation!$A:$A,Summary_CDP,Generation!$B:$B,IF($B$252="NEM","*",$B$252),Generation!$C:$C,$H258)-SUMIFS(Generation!$D:$D,Generation!$A:$A,Summary_CDP,Generation!$B:$B,IF($B$252="NEM","*",$B$252),Generation!$C:$C,$H258)</f>
        <v>0</v>
      </c>
      <c r="P258" s="5">
        <f>SUMIFS(Generation!K:K,Generation!$A:$A,Summary_CDP,Generation!$B:$B,IF($B$252="NEM","*",$B$252),Generation!$C:$C,$H258)-SUMIFS(Generation!$D:$D,Generation!$A:$A,Summary_CDP,Generation!$B:$B,IF($B$252="NEM","*",$B$252),Generation!$C:$C,$H258)</f>
        <v>0</v>
      </c>
      <c r="Q258" s="5">
        <f>SUMIFS(Generation!L:L,Generation!$A:$A,Summary_CDP,Generation!$B:$B,IF($B$252="NEM","*",$B$252),Generation!$C:$C,$H258)-SUMIFS(Generation!$D:$D,Generation!$A:$A,Summary_CDP,Generation!$B:$B,IF($B$252="NEM","*",$B$252),Generation!$C:$C,$H258)</f>
        <v>0</v>
      </c>
      <c r="R258" s="5">
        <f>SUMIFS(Generation!M:M,Generation!$A:$A,Summary_CDP,Generation!$B:$B,IF($B$252="NEM","*",$B$252),Generation!$C:$C,$H258)-SUMIFS(Generation!$D:$D,Generation!$A:$A,Summary_CDP,Generation!$B:$B,IF($B$252="NEM","*",$B$252),Generation!$C:$C,$H258)</f>
        <v>0</v>
      </c>
      <c r="S258" s="5">
        <f>SUMIFS(Generation!N:N,Generation!$A:$A,Summary_CDP,Generation!$B:$B,IF($B$252="NEM","*",$B$252),Generation!$C:$C,$H258)-SUMIFS(Generation!$D:$D,Generation!$A:$A,Summary_CDP,Generation!$B:$B,IF($B$252="NEM","*",$B$252),Generation!$C:$C,$H258)</f>
        <v>0</v>
      </c>
      <c r="T258" s="5">
        <f>SUMIFS(Generation!O:O,Generation!$A:$A,Summary_CDP,Generation!$B:$B,IF($B$252="NEM","*",$B$252),Generation!$C:$C,$H258)-SUMIFS(Generation!$D:$D,Generation!$A:$A,Summary_CDP,Generation!$B:$B,IF($B$252="NEM","*",$B$252),Generation!$C:$C,$H258)</f>
        <v>0</v>
      </c>
      <c r="U258" s="5">
        <f>SUMIFS(Generation!P:P,Generation!$A:$A,Summary_CDP,Generation!$B:$B,IF($B$252="NEM","*",$B$252),Generation!$C:$C,$H258)-SUMIFS(Generation!$D:$D,Generation!$A:$A,Summary_CDP,Generation!$B:$B,IF($B$252="NEM","*",$B$252),Generation!$C:$C,$H258)</f>
        <v>0</v>
      </c>
      <c r="V258" s="5">
        <f>SUMIFS(Generation!Q:Q,Generation!$A:$A,Summary_CDP,Generation!$B:$B,IF($B$252="NEM","*",$B$252),Generation!$C:$C,$H258)-SUMIFS(Generation!$D:$D,Generation!$A:$A,Summary_CDP,Generation!$B:$B,IF($B$252="NEM","*",$B$252),Generation!$C:$C,$H258)</f>
        <v>0</v>
      </c>
      <c r="W258" s="5">
        <f>SUMIFS(Generation!R:R,Generation!$A:$A,Summary_CDP,Generation!$B:$B,IF($B$252="NEM","*",$B$252),Generation!$C:$C,$H258)-SUMIFS(Generation!$D:$D,Generation!$A:$A,Summary_CDP,Generation!$B:$B,IF($B$252="NEM","*",$B$252),Generation!$C:$C,$H258)</f>
        <v>0</v>
      </c>
      <c r="X258" s="5">
        <f>SUMIFS(Generation!S:S,Generation!$A:$A,Summary_CDP,Generation!$B:$B,IF($B$252="NEM","*",$B$252),Generation!$C:$C,$H258)-SUMIFS(Generation!$D:$D,Generation!$A:$A,Summary_CDP,Generation!$B:$B,IF($B$252="NEM","*",$B$252),Generation!$C:$C,$H258)</f>
        <v>0</v>
      </c>
      <c r="Y258" s="5">
        <f>SUMIFS(Generation!T:T,Generation!$A:$A,Summary_CDP,Generation!$B:$B,IF($B$252="NEM","*",$B$252),Generation!$C:$C,$H258)-SUMIFS(Generation!$D:$D,Generation!$A:$A,Summary_CDP,Generation!$B:$B,IF($B$252="NEM","*",$B$252),Generation!$C:$C,$H258)</f>
        <v>0</v>
      </c>
      <c r="Z258" s="5">
        <f>SUMIFS(Generation!U:U,Generation!$A:$A,Summary_CDP,Generation!$B:$B,IF($B$252="NEM","*",$B$252),Generation!$C:$C,$H258)-SUMIFS(Generation!$D:$D,Generation!$A:$A,Summary_CDP,Generation!$B:$B,IF($B$252="NEM","*",$B$252),Generation!$C:$C,$H258)</f>
        <v>0</v>
      </c>
      <c r="AA258" s="5">
        <f>SUMIFS(Generation!V:V,Generation!$A:$A,Summary_CDP,Generation!$B:$B,IF($B$252="NEM","*",$B$252),Generation!$C:$C,$H258)-SUMIFS(Generation!$D:$D,Generation!$A:$A,Summary_CDP,Generation!$B:$B,IF($B$252="NEM","*",$B$252),Generation!$C:$C,$H258)</f>
        <v>0</v>
      </c>
      <c r="AB258" s="5">
        <f>SUMIFS(Generation!W:W,Generation!$A:$A,Summary_CDP,Generation!$B:$B,IF($B$252="NEM","*",$B$252),Generation!$C:$C,$H258)-SUMIFS(Generation!$D:$D,Generation!$A:$A,Summary_CDP,Generation!$B:$B,IF($B$252="NEM","*",$B$252),Generation!$C:$C,$H258)</f>
        <v>0</v>
      </c>
      <c r="AC258" s="5">
        <f>SUMIFS(Generation!X:X,Generation!$A:$A,Summary_CDP,Generation!$B:$B,IF($B$252="NEM","*",$B$252),Generation!$C:$C,$H258)-SUMIFS(Generation!$D:$D,Generation!$A:$A,Summary_CDP,Generation!$B:$B,IF($B$252="NEM","*",$B$252),Generation!$C:$C,$H258)</f>
        <v>0</v>
      </c>
      <c r="AD258" s="5">
        <f>SUMIFS(Generation!Y:Y,Generation!$A:$A,Summary_CDP,Generation!$B:$B,IF($B$252="NEM","*",$B$252),Generation!$C:$C,$H258)-SUMIFS(Generation!$D:$D,Generation!$A:$A,Summary_CDP,Generation!$B:$B,IF($B$252="NEM","*",$B$252),Generation!$C:$C,$H258)</f>
        <v>0</v>
      </c>
      <c r="AE258" s="5">
        <f>SUMIFS(Generation!Z:Z,Generation!$A:$A,Summary_CDP,Generation!$B:$B,IF($B$252="NEM","*",$B$252),Generation!$C:$C,$H258)-SUMIFS(Generation!$D:$D,Generation!$A:$A,Summary_CDP,Generation!$B:$B,IF($B$252="NEM","*",$B$252),Generation!$C:$C,$H258)</f>
        <v>0</v>
      </c>
      <c r="AF258" s="5">
        <f>SUMIFS(Generation!AA:AA,Generation!$A:$A,Summary_CDP,Generation!$B:$B,IF($B$252="NEM","*",$B$252),Generation!$C:$C,$H258)-SUMIFS(Generation!$D:$D,Generation!$A:$A,Summary_CDP,Generation!$B:$B,IF($B$252="NEM","*",$B$252),Generation!$C:$C,$H258)</f>
        <v>0</v>
      </c>
      <c r="AG258" s="5">
        <f>SUMIFS(Generation!AB:AB,Generation!$A:$A,Summary_CDP,Generation!$B:$B,IF($B$252="NEM","*",$B$252),Generation!$C:$C,$H258)-SUMIFS(Generation!$D:$D,Generation!$A:$A,Summary_CDP,Generation!$B:$B,IF($B$252="NEM","*",$B$252),Generation!$C:$C,$H258)</f>
        <v>0</v>
      </c>
      <c r="AH258" s="5">
        <f>SUMIFS(Generation!AC:AC,Generation!$A:$A,Summary_CDP,Generation!$B:$B,IF($B$252="NEM","*",$B$252),Generation!$C:$C,$H258)-SUMIFS(Generation!$D:$D,Generation!$A:$A,Summary_CDP,Generation!$B:$B,IF($B$252="NEM","*",$B$252),Generation!$C:$C,$H258)</f>
        <v>0</v>
      </c>
      <c r="AI258" s="5">
        <f>SUMIFS(Generation!AD:AD,Generation!$A:$A,Summary_CDP,Generation!$B:$B,IF($B$252="NEM","*",$B$252),Generation!$C:$C,$H258)-SUMIFS(Generation!$D:$D,Generation!$A:$A,Summary_CDP,Generation!$B:$B,IF($B$252="NEM","*",$B$252),Generation!$C:$C,$H258)</f>
        <v>0</v>
      </c>
      <c r="AJ258" s="5">
        <f>SUMIFS(Generation!AE:AE,Generation!$A:$A,Summary_CDP,Generation!$B:$B,IF($B$252="NEM","*",$B$252),Generation!$C:$C,$H258)-SUMIFS(Generation!$D:$D,Generation!$A:$A,Summary_CDP,Generation!$B:$B,IF($B$252="NEM","*",$B$252),Generation!$C:$C,$H258)</f>
        <v>0</v>
      </c>
    </row>
    <row r="259" spans="8:36" ht="15" customHeight="1">
      <c r="H259" s="9" t="s">
        <v>134</v>
      </c>
      <c r="I259" s="5">
        <f>SUMIFS(Generation!D:D,Generation!$A:$A,Summary_CDP,Generation!$B:$B,IF($B$252="NEM","*",$B$252),Generation!$C:$C,$H259)-SUMIFS(Generation!$D:$D,Generation!$A:$A,Summary_CDP,Generation!$B:$B,IF($B$252="NEM","*",$B$252),Generation!$C:$C,$H259)</f>
        <v>0</v>
      </c>
      <c r="J259" s="5">
        <f>SUMIFS(Generation!E:E,Generation!$A:$A,Summary_CDP,Generation!$B:$B,IF($B$252="NEM","*",$B$252),Generation!$C:$C,$H259)-SUMIFS(Generation!$D:$D,Generation!$A:$A,Summary_CDP,Generation!$B:$B,IF($B$252="NEM","*",$B$252),Generation!$C:$C,$H259)</f>
        <v>-261.00011050466503</v>
      </c>
      <c r="K259" s="5">
        <f>SUMIFS(Generation!F:F,Generation!$A:$A,Summary_CDP,Generation!$B:$B,IF($B$252="NEM","*",$B$252),Generation!$C:$C,$H259)-SUMIFS(Generation!$D:$D,Generation!$A:$A,Summary_CDP,Generation!$B:$B,IF($B$252="NEM","*",$B$252),Generation!$C:$C,$H259)</f>
        <v>-269.26411120463501</v>
      </c>
      <c r="L259" s="5">
        <f>SUMIFS(Generation!G:G,Generation!$A:$A,Summary_CDP,Generation!$B:$B,IF($B$252="NEM","*",$B$252),Generation!$C:$C,$H259)-SUMIFS(Generation!$D:$D,Generation!$A:$A,Summary_CDP,Generation!$B:$B,IF($B$252="NEM","*",$B$252),Generation!$C:$C,$H259)</f>
        <v>-140.07370327423996</v>
      </c>
      <c r="M259" s="5">
        <f>SUMIFS(Generation!H:H,Generation!$A:$A,Summary_CDP,Generation!$B:$B,IF($B$252="NEM","*",$B$252),Generation!$C:$C,$H259)-SUMIFS(Generation!$D:$D,Generation!$A:$A,Summary_CDP,Generation!$B:$B,IF($B$252="NEM","*",$B$252),Generation!$C:$C,$H259)</f>
        <v>1704.2710796327649</v>
      </c>
      <c r="N259" s="5">
        <f>SUMIFS(Generation!I:I,Generation!$A:$A,Summary_CDP,Generation!$B:$B,IF($B$252="NEM","*",$B$252),Generation!$C:$C,$H259)-SUMIFS(Generation!$D:$D,Generation!$A:$A,Summary_CDP,Generation!$B:$B,IF($B$252="NEM","*",$B$252),Generation!$C:$C,$H259)</f>
        <v>2527.7059680197899</v>
      </c>
      <c r="O259" s="5">
        <f>SUMIFS(Generation!J:J,Generation!$A:$A,Summary_CDP,Generation!$B:$B,IF($B$252="NEM","*",$B$252),Generation!$C:$C,$H259)-SUMIFS(Generation!$D:$D,Generation!$A:$A,Summary_CDP,Generation!$B:$B,IF($B$252="NEM","*",$B$252),Generation!$C:$C,$H259)</f>
        <v>2169.2292794432897</v>
      </c>
      <c r="P259" s="5">
        <f>SUMIFS(Generation!K:K,Generation!$A:$A,Summary_CDP,Generation!$B:$B,IF($B$252="NEM","*",$B$252),Generation!$C:$C,$H259)-SUMIFS(Generation!$D:$D,Generation!$A:$A,Summary_CDP,Generation!$B:$B,IF($B$252="NEM","*",$B$252),Generation!$C:$C,$H259)</f>
        <v>1056.9765995225348</v>
      </c>
      <c r="Q259" s="5">
        <f>SUMIFS(Generation!L:L,Generation!$A:$A,Summary_CDP,Generation!$B:$B,IF($B$252="NEM","*",$B$252),Generation!$C:$C,$H259)-SUMIFS(Generation!$D:$D,Generation!$A:$A,Summary_CDP,Generation!$B:$B,IF($B$252="NEM","*",$B$252),Generation!$C:$C,$H259)</f>
        <v>846.88572195526467</v>
      </c>
      <c r="R259" s="5">
        <f>SUMIFS(Generation!M:M,Generation!$A:$A,Summary_CDP,Generation!$B:$B,IF($B$252="NEM","*",$B$252),Generation!$C:$C,$H259)-SUMIFS(Generation!$D:$D,Generation!$A:$A,Summary_CDP,Generation!$B:$B,IF($B$252="NEM","*",$B$252),Generation!$C:$C,$H259)</f>
        <v>656.24884058921953</v>
      </c>
      <c r="S259" s="5">
        <f>SUMIFS(Generation!N:N,Generation!$A:$A,Summary_CDP,Generation!$B:$B,IF($B$252="NEM","*",$B$252),Generation!$C:$C,$H259)-SUMIFS(Generation!$D:$D,Generation!$A:$A,Summary_CDP,Generation!$B:$B,IF($B$252="NEM","*",$B$252),Generation!$C:$C,$H259)</f>
        <v>-78.305909475780197</v>
      </c>
      <c r="T259" s="5">
        <f>SUMIFS(Generation!O:O,Generation!$A:$A,Summary_CDP,Generation!$B:$B,IF($B$252="NEM","*",$B$252),Generation!$C:$C,$H259)-SUMIFS(Generation!$D:$D,Generation!$A:$A,Summary_CDP,Generation!$B:$B,IF($B$252="NEM","*",$B$252),Generation!$C:$C,$H259)</f>
        <v>2106.1272224672502</v>
      </c>
      <c r="U259" s="5">
        <f>SUMIFS(Generation!P:P,Generation!$A:$A,Summary_CDP,Generation!$B:$B,IF($B$252="NEM","*",$B$252),Generation!$C:$C,$H259)-SUMIFS(Generation!$D:$D,Generation!$A:$A,Summary_CDP,Generation!$B:$B,IF($B$252="NEM","*",$B$252),Generation!$C:$C,$H259)</f>
        <v>556.26224434086953</v>
      </c>
      <c r="V259" s="5">
        <f>SUMIFS(Generation!Q:Q,Generation!$A:$A,Summary_CDP,Generation!$B:$B,IF($B$252="NEM","*",$B$252),Generation!$C:$C,$H259)-SUMIFS(Generation!$D:$D,Generation!$A:$A,Summary_CDP,Generation!$B:$B,IF($B$252="NEM","*",$B$252),Generation!$C:$C,$H259)</f>
        <v>1185.78088216942</v>
      </c>
      <c r="W259" s="5">
        <f>SUMIFS(Generation!R:R,Generation!$A:$A,Summary_CDP,Generation!$B:$B,IF($B$252="NEM","*",$B$252),Generation!$C:$C,$H259)-SUMIFS(Generation!$D:$D,Generation!$A:$A,Summary_CDP,Generation!$B:$B,IF($B$252="NEM","*",$B$252),Generation!$C:$C,$H259)</f>
        <v>564.55572317331507</v>
      </c>
      <c r="X259" s="5">
        <f>SUMIFS(Generation!S:S,Generation!$A:$A,Summary_CDP,Generation!$B:$B,IF($B$252="NEM","*",$B$252),Generation!$C:$C,$H259)-SUMIFS(Generation!$D:$D,Generation!$A:$A,Summary_CDP,Generation!$B:$B,IF($B$252="NEM","*",$B$252),Generation!$C:$C,$H259)</f>
        <v>5278.5770753312809</v>
      </c>
      <c r="Y259" s="5">
        <f>SUMIFS(Generation!T:T,Generation!$A:$A,Summary_CDP,Generation!$B:$B,IF($B$252="NEM","*",$B$252),Generation!$C:$C,$H259)-SUMIFS(Generation!$D:$D,Generation!$A:$A,Summary_CDP,Generation!$B:$B,IF($B$252="NEM","*",$B$252),Generation!$C:$C,$H259)</f>
        <v>1285.7279923570372</v>
      </c>
      <c r="Z259" s="5">
        <f>SUMIFS(Generation!U:U,Generation!$A:$A,Summary_CDP,Generation!$B:$B,IF($B$252="NEM","*",$B$252),Generation!$C:$C,$H259)-SUMIFS(Generation!$D:$D,Generation!$A:$A,Summary_CDP,Generation!$B:$B,IF($B$252="NEM","*",$B$252),Generation!$C:$C,$H259)</f>
        <v>1669.7824663471367</v>
      </c>
      <c r="AA259" s="5">
        <f>SUMIFS(Generation!V:V,Generation!$A:$A,Summary_CDP,Generation!$B:$B,IF($B$252="NEM","*",$B$252),Generation!$C:$C,$H259)-SUMIFS(Generation!$D:$D,Generation!$A:$A,Summary_CDP,Generation!$B:$B,IF($B$252="NEM","*",$B$252),Generation!$C:$C,$H259)</f>
        <v>3054.4888084888598</v>
      </c>
      <c r="AB259" s="5">
        <f>SUMIFS(Generation!W:W,Generation!$A:$A,Summary_CDP,Generation!$B:$B,IF($B$252="NEM","*",$B$252),Generation!$C:$C,$H259)-SUMIFS(Generation!$D:$D,Generation!$A:$A,Summary_CDP,Generation!$B:$B,IF($B$252="NEM","*",$B$252),Generation!$C:$C,$H259)</f>
        <v>3254.12492424432</v>
      </c>
      <c r="AC259" s="5">
        <f>SUMIFS(Generation!X:X,Generation!$A:$A,Summary_CDP,Generation!$B:$B,IF($B$252="NEM","*",$B$252),Generation!$C:$C,$H259)-SUMIFS(Generation!$D:$D,Generation!$A:$A,Summary_CDP,Generation!$B:$B,IF($B$252="NEM","*",$B$252),Generation!$C:$C,$H259)</f>
        <v>5251.5428017897375</v>
      </c>
      <c r="AD259" s="5">
        <f>SUMIFS(Generation!Y:Y,Generation!$A:$A,Summary_CDP,Generation!$B:$B,IF($B$252="NEM","*",$B$252),Generation!$C:$C,$H259)-SUMIFS(Generation!$D:$D,Generation!$A:$A,Summary_CDP,Generation!$B:$B,IF($B$252="NEM","*",$B$252),Generation!$C:$C,$H259)</f>
        <v>1055.4028633911294</v>
      </c>
      <c r="AE259" s="5">
        <f>SUMIFS(Generation!Z:Z,Generation!$A:$A,Summary_CDP,Generation!$B:$B,IF($B$252="NEM","*",$B$252),Generation!$C:$C,$H259)-SUMIFS(Generation!$D:$D,Generation!$A:$A,Summary_CDP,Generation!$B:$B,IF($B$252="NEM","*",$B$252),Generation!$C:$C,$H259)</f>
        <v>3863.0548552210503</v>
      </c>
      <c r="AF259" s="5">
        <f>SUMIFS(Generation!AA:AA,Generation!$A:$A,Summary_CDP,Generation!$B:$B,IF($B$252="NEM","*",$B$252),Generation!$C:$C,$H259)-SUMIFS(Generation!$D:$D,Generation!$A:$A,Summary_CDP,Generation!$B:$B,IF($B$252="NEM","*",$B$252),Generation!$C:$C,$H259)</f>
        <v>316.34628572521888</v>
      </c>
      <c r="AG259" s="5">
        <f>SUMIFS(Generation!AB:AB,Generation!$A:$A,Summary_CDP,Generation!$B:$B,IF($B$252="NEM","*",$B$252),Generation!$C:$C,$H259)-SUMIFS(Generation!$D:$D,Generation!$A:$A,Summary_CDP,Generation!$B:$B,IF($B$252="NEM","*",$B$252),Generation!$C:$C,$H259)</f>
        <v>2683.59010958823</v>
      </c>
      <c r="AH259" s="5">
        <f>SUMIFS(Generation!AC:AC,Generation!$A:$A,Summary_CDP,Generation!$B:$B,IF($B$252="NEM","*",$B$252),Generation!$C:$C,$H259)-SUMIFS(Generation!$D:$D,Generation!$A:$A,Summary_CDP,Generation!$B:$B,IF($B$252="NEM","*",$B$252),Generation!$C:$C,$H259)</f>
        <v>380.44918135082492</v>
      </c>
      <c r="AI259" s="5">
        <f>SUMIFS(Generation!AD:AD,Generation!$A:$A,Summary_CDP,Generation!$B:$B,IF($B$252="NEM","*",$B$252),Generation!$C:$C,$H259)-SUMIFS(Generation!$D:$D,Generation!$A:$A,Summary_CDP,Generation!$B:$B,IF($B$252="NEM","*",$B$252),Generation!$C:$C,$H259)</f>
        <v>11003.355003061781</v>
      </c>
      <c r="AJ259" s="5">
        <f>SUMIFS(Generation!AE:AE,Generation!$A:$A,Summary_CDP,Generation!$B:$B,IF($B$252="NEM","*",$B$252),Generation!$C:$C,$H259)-SUMIFS(Generation!$D:$D,Generation!$A:$A,Summary_CDP,Generation!$B:$B,IF($B$252="NEM","*",$B$252),Generation!$C:$C,$H259)</f>
        <v>-428.1912841847651</v>
      </c>
    </row>
    <row r="260" spans="8:36" ht="15" customHeight="1">
      <c r="H260" s="9" t="s">
        <v>135</v>
      </c>
      <c r="I260" s="5">
        <f>SUMIFS(Generation!D:D,Generation!$A:$A,Summary_CDP,Generation!$B:$B,IF($B$252="NEM","*",$B$252),Generation!$C:$C,$H260)-SUMIFS(Generation!$D:$D,Generation!$A:$A,Summary_CDP,Generation!$B:$B,IF($B$252="NEM","*",$B$252),Generation!$C:$C,$H260)</f>
        <v>0</v>
      </c>
      <c r="J260" s="5">
        <f>SUMIFS(Generation!E:E,Generation!$A:$A,Summary_CDP,Generation!$B:$B,IF($B$252="NEM","*",$B$252),Generation!$C:$C,$H260)-SUMIFS(Generation!$D:$D,Generation!$A:$A,Summary_CDP,Generation!$B:$B,IF($B$252="NEM","*",$B$252),Generation!$C:$C,$H260)</f>
        <v>0</v>
      </c>
      <c r="K260" s="5">
        <f>SUMIFS(Generation!F:F,Generation!$A:$A,Summary_CDP,Generation!$B:$B,IF($B$252="NEM","*",$B$252),Generation!$C:$C,$H260)-SUMIFS(Generation!$D:$D,Generation!$A:$A,Summary_CDP,Generation!$B:$B,IF($B$252="NEM","*",$B$252),Generation!$C:$C,$H260)</f>
        <v>0</v>
      </c>
      <c r="L260" s="5">
        <f>SUMIFS(Generation!G:G,Generation!$A:$A,Summary_CDP,Generation!$B:$B,IF($B$252="NEM","*",$B$252),Generation!$C:$C,$H260)-SUMIFS(Generation!$D:$D,Generation!$A:$A,Summary_CDP,Generation!$B:$B,IF($B$252="NEM","*",$B$252),Generation!$C:$C,$H260)</f>
        <v>0</v>
      </c>
      <c r="M260" s="5">
        <f>SUMIFS(Generation!H:H,Generation!$A:$A,Summary_CDP,Generation!$B:$B,IF($B$252="NEM","*",$B$252),Generation!$C:$C,$H260)-SUMIFS(Generation!$D:$D,Generation!$A:$A,Summary_CDP,Generation!$B:$B,IF($B$252="NEM","*",$B$252),Generation!$C:$C,$H260)</f>
        <v>0</v>
      </c>
      <c r="N260" s="5">
        <f>SUMIFS(Generation!I:I,Generation!$A:$A,Summary_CDP,Generation!$B:$B,IF($B$252="NEM","*",$B$252),Generation!$C:$C,$H260)-SUMIFS(Generation!$D:$D,Generation!$A:$A,Summary_CDP,Generation!$B:$B,IF($B$252="NEM","*",$B$252),Generation!$C:$C,$H260)</f>
        <v>0</v>
      </c>
      <c r="O260" s="5">
        <f>SUMIFS(Generation!J:J,Generation!$A:$A,Summary_CDP,Generation!$B:$B,IF($B$252="NEM","*",$B$252),Generation!$C:$C,$H260)-SUMIFS(Generation!$D:$D,Generation!$A:$A,Summary_CDP,Generation!$B:$B,IF($B$252="NEM","*",$B$252),Generation!$C:$C,$H260)</f>
        <v>0</v>
      </c>
      <c r="P260" s="5">
        <f>SUMIFS(Generation!K:K,Generation!$A:$A,Summary_CDP,Generation!$B:$B,IF($B$252="NEM","*",$B$252),Generation!$C:$C,$H260)-SUMIFS(Generation!$D:$D,Generation!$A:$A,Summary_CDP,Generation!$B:$B,IF($B$252="NEM","*",$B$252),Generation!$C:$C,$H260)</f>
        <v>8.2365250000000033E-6</v>
      </c>
      <c r="Q260" s="5">
        <f>SUMIFS(Generation!L:L,Generation!$A:$A,Summary_CDP,Generation!$B:$B,IF($B$252="NEM","*",$B$252),Generation!$C:$C,$H260)-SUMIFS(Generation!$D:$D,Generation!$A:$A,Summary_CDP,Generation!$B:$B,IF($B$252="NEM","*",$B$252),Generation!$C:$C,$H260)</f>
        <v>1.5503699999999985E-6</v>
      </c>
      <c r="R260" s="5">
        <f>SUMIFS(Generation!M:M,Generation!$A:$A,Summary_CDP,Generation!$B:$B,IF($B$252="NEM","*",$B$252),Generation!$C:$C,$H260)-SUMIFS(Generation!$D:$D,Generation!$A:$A,Summary_CDP,Generation!$B:$B,IF($B$252="NEM","*",$B$252),Generation!$C:$C,$H260)</f>
        <v>6.2681449999999999E-6</v>
      </c>
      <c r="S260" s="5">
        <f>SUMIFS(Generation!N:N,Generation!$A:$A,Summary_CDP,Generation!$B:$B,IF($B$252="NEM","*",$B$252),Generation!$C:$C,$H260)-SUMIFS(Generation!$D:$D,Generation!$A:$A,Summary_CDP,Generation!$B:$B,IF($B$252="NEM","*",$B$252),Generation!$C:$C,$H260)</f>
        <v>5.9251499999999972E-7</v>
      </c>
      <c r="T260" s="5">
        <f>SUMIFS(Generation!O:O,Generation!$A:$A,Summary_CDP,Generation!$B:$B,IF($B$252="NEM","*",$B$252),Generation!$C:$C,$H260)-SUMIFS(Generation!$D:$D,Generation!$A:$A,Summary_CDP,Generation!$B:$B,IF($B$252="NEM","*",$B$252),Generation!$C:$C,$H260)</f>
        <v>6.7355000000000042E-7</v>
      </c>
      <c r="U260" s="5">
        <f>SUMIFS(Generation!P:P,Generation!$A:$A,Summary_CDP,Generation!$B:$B,IF($B$252="NEM","*",$B$252),Generation!$C:$C,$H260)-SUMIFS(Generation!$D:$D,Generation!$A:$A,Summary_CDP,Generation!$B:$B,IF($B$252="NEM","*",$B$252),Generation!$C:$C,$H260)</f>
        <v>7.1791500000000003E-7</v>
      </c>
      <c r="V260" s="5">
        <f>SUMIFS(Generation!Q:Q,Generation!$A:$A,Summary_CDP,Generation!$B:$B,IF($B$252="NEM","*",$B$252),Generation!$C:$C,$H260)-SUMIFS(Generation!$D:$D,Generation!$A:$A,Summary_CDP,Generation!$B:$B,IF($B$252="NEM","*",$B$252),Generation!$C:$C,$H260)</f>
        <v>1.0254999999999998E-6</v>
      </c>
      <c r="W260" s="5">
        <f>SUMIFS(Generation!R:R,Generation!$A:$A,Summary_CDP,Generation!$B:$B,IF($B$252="NEM","*",$B$252),Generation!$C:$C,$H260)-SUMIFS(Generation!$D:$D,Generation!$A:$A,Summary_CDP,Generation!$B:$B,IF($B$252="NEM","*",$B$252),Generation!$C:$C,$H260)</f>
        <v>6.40522499999999E-6</v>
      </c>
      <c r="X260" s="5">
        <f>SUMIFS(Generation!S:S,Generation!$A:$A,Summary_CDP,Generation!$B:$B,IF($B$252="NEM","*",$B$252),Generation!$C:$C,$H260)-SUMIFS(Generation!$D:$D,Generation!$A:$A,Summary_CDP,Generation!$B:$B,IF($B$252="NEM","*",$B$252),Generation!$C:$C,$H260)</f>
        <v>1.9517640000000034E-5</v>
      </c>
      <c r="Y260" s="5">
        <f>SUMIFS(Generation!T:T,Generation!$A:$A,Summary_CDP,Generation!$B:$B,IF($B$252="NEM","*",$B$252),Generation!$C:$C,$H260)-SUMIFS(Generation!$D:$D,Generation!$A:$A,Summary_CDP,Generation!$B:$B,IF($B$252="NEM","*",$B$252),Generation!$C:$C,$H260)</f>
        <v>1.4634500000000004E-5</v>
      </c>
      <c r="Z260" s="5">
        <f>SUMIFS(Generation!U:U,Generation!$A:$A,Summary_CDP,Generation!$B:$B,IF($B$252="NEM","*",$B$252),Generation!$C:$C,$H260)-SUMIFS(Generation!$D:$D,Generation!$A:$A,Summary_CDP,Generation!$B:$B,IF($B$252="NEM","*",$B$252),Generation!$C:$C,$H260)</f>
        <v>1.2177850000000004E-5</v>
      </c>
      <c r="AA260" s="5">
        <f>SUMIFS(Generation!V:V,Generation!$A:$A,Summary_CDP,Generation!$B:$B,IF($B$252="NEM","*",$B$252),Generation!$C:$C,$H260)-SUMIFS(Generation!$D:$D,Generation!$A:$A,Summary_CDP,Generation!$B:$B,IF($B$252="NEM","*",$B$252),Generation!$C:$C,$H260)</f>
        <v>2.3131190000000013E-5</v>
      </c>
      <c r="AB260" s="5">
        <f>SUMIFS(Generation!W:W,Generation!$A:$A,Summary_CDP,Generation!$B:$B,IF($B$252="NEM","*",$B$252),Generation!$C:$C,$H260)-SUMIFS(Generation!$D:$D,Generation!$A:$A,Summary_CDP,Generation!$B:$B,IF($B$252="NEM","*",$B$252),Generation!$C:$C,$H260)</f>
        <v>2.4545069999999998E-5</v>
      </c>
      <c r="AC260" s="5">
        <f>SUMIFS(Generation!X:X,Generation!$A:$A,Summary_CDP,Generation!$B:$B,IF($B$252="NEM","*",$B$252),Generation!$C:$C,$H260)-SUMIFS(Generation!$D:$D,Generation!$A:$A,Summary_CDP,Generation!$B:$B,IF($B$252="NEM","*",$B$252),Generation!$C:$C,$H260)</f>
        <v>11.822854303000019</v>
      </c>
      <c r="AD260" s="5">
        <f>SUMIFS(Generation!Y:Y,Generation!$A:$A,Summary_CDP,Generation!$B:$B,IF($B$252="NEM","*",$B$252),Generation!$C:$C,$H260)-SUMIFS(Generation!$D:$D,Generation!$A:$A,Summary_CDP,Generation!$B:$B,IF($B$252="NEM","*",$B$252),Generation!$C:$C,$H260)</f>
        <v>11.79061053405</v>
      </c>
      <c r="AE260" s="5">
        <f>SUMIFS(Generation!Z:Z,Generation!$A:$A,Summary_CDP,Generation!$B:$B,IF($B$252="NEM","*",$B$252),Generation!$C:$C,$H260)-SUMIFS(Generation!$D:$D,Generation!$A:$A,Summary_CDP,Generation!$B:$B,IF($B$252="NEM","*",$B$252),Generation!$C:$C,$H260)</f>
        <v>252.19181223242995</v>
      </c>
      <c r="AF260" s="5">
        <f>SUMIFS(Generation!AA:AA,Generation!$A:$A,Summary_CDP,Generation!$B:$B,IF($B$252="NEM","*",$B$252),Generation!$C:$C,$H260)-SUMIFS(Generation!$D:$D,Generation!$A:$A,Summary_CDP,Generation!$B:$B,IF($B$252="NEM","*",$B$252),Generation!$C:$C,$H260)</f>
        <v>252.19175584143974</v>
      </c>
      <c r="AG260" s="5">
        <f>SUMIFS(Generation!AB:AB,Generation!$A:$A,Summary_CDP,Generation!$B:$B,IF($B$252="NEM","*",$B$252),Generation!$C:$C,$H260)-SUMIFS(Generation!$D:$D,Generation!$A:$A,Summary_CDP,Generation!$B:$B,IF($B$252="NEM","*",$B$252),Generation!$C:$C,$H260)</f>
        <v>252.88276478321998</v>
      </c>
      <c r="AH260" s="5">
        <f>SUMIFS(Generation!AC:AC,Generation!$A:$A,Summary_CDP,Generation!$B:$B,IF($B$252="NEM","*",$B$252),Generation!$C:$C,$H260)-SUMIFS(Generation!$D:$D,Generation!$A:$A,Summary_CDP,Generation!$B:$B,IF($B$252="NEM","*",$B$252),Generation!$C:$C,$H260)</f>
        <v>252.19177161564005</v>
      </c>
      <c r="AI260" s="5">
        <f>SUMIFS(Generation!AD:AD,Generation!$A:$A,Summary_CDP,Generation!$B:$B,IF($B$252="NEM","*",$B$252),Generation!$C:$C,$H260)-SUMIFS(Generation!$D:$D,Generation!$A:$A,Summary_CDP,Generation!$B:$B,IF($B$252="NEM","*",$B$252),Generation!$C:$C,$H260)</f>
        <v>871.97496284596991</v>
      </c>
      <c r="AJ260" s="5">
        <f>SUMIFS(Generation!AE:AE,Generation!$A:$A,Summary_CDP,Generation!$B:$B,IF($B$252="NEM","*",$B$252),Generation!$C:$C,$H260)-SUMIFS(Generation!$D:$D,Generation!$A:$A,Summary_CDP,Generation!$B:$B,IF($B$252="NEM","*",$B$252),Generation!$C:$C,$H260)</f>
        <v>871.9747535214949</v>
      </c>
    </row>
    <row r="261" spans="8:36" ht="15" customHeight="1">
      <c r="H261" s="9" t="s">
        <v>136</v>
      </c>
      <c r="I261" s="5">
        <f>SUMIFS(Generation!D:D,Generation!$A:$A,Summary_CDP,Generation!$B:$B,IF($B$252="NEM","*",$B$252),Generation!$C:$C,$H261)-SUMIFS(Generation!$D:$D,Generation!$A:$A,Summary_CDP,Generation!$B:$B,IF($B$252="NEM","*",$B$252),Generation!$C:$C,$H261)</f>
        <v>0</v>
      </c>
      <c r="J261" s="5">
        <f>SUMIFS(Generation!E:E,Generation!$A:$A,Summary_CDP,Generation!$B:$B,IF($B$252="NEM","*",$B$252),Generation!$C:$C,$H261)-SUMIFS(Generation!$D:$D,Generation!$A:$A,Summary_CDP,Generation!$B:$B,IF($B$252="NEM","*",$B$252),Generation!$C:$C,$H261)</f>
        <v>-1008.4033893646156</v>
      </c>
      <c r="K261" s="5">
        <f>SUMIFS(Generation!F:F,Generation!$A:$A,Summary_CDP,Generation!$B:$B,IF($B$252="NEM","*",$B$252),Generation!$C:$C,$H261)-SUMIFS(Generation!$D:$D,Generation!$A:$A,Summary_CDP,Generation!$B:$B,IF($B$252="NEM","*",$B$252),Generation!$C:$C,$H261)</f>
        <v>-2219.4183385622309</v>
      </c>
      <c r="L261" s="5">
        <f>SUMIFS(Generation!G:G,Generation!$A:$A,Summary_CDP,Generation!$B:$B,IF($B$252="NEM","*",$B$252),Generation!$C:$C,$H261)-SUMIFS(Generation!$D:$D,Generation!$A:$A,Summary_CDP,Generation!$B:$B,IF($B$252="NEM","*",$B$252),Generation!$C:$C,$H261)</f>
        <v>-559.07230536304633</v>
      </c>
      <c r="M261" s="5">
        <f>SUMIFS(Generation!H:H,Generation!$A:$A,Summary_CDP,Generation!$B:$B,IF($B$252="NEM","*",$B$252),Generation!$C:$C,$H261)-SUMIFS(Generation!$D:$D,Generation!$A:$A,Summary_CDP,Generation!$B:$B,IF($B$252="NEM","*",$B$252),Generation!$C:$C,$H261)</f>
        <v>2257.7937636698261</v>
      </c>
      <c r="N261" s="5">
        <f>SUMIFS(Generation!I:I,Generation!$A:$A,Summary_CDP,Generation!$B:$B,IF($B$252="NEM","*",$B$252),Generation!$C:$C,$H261)-SUMIFS(Generation!$D:$D,Generation!$A:$A,Summary_CDP,Generation!$B:$B,IF($B$252="NEM","*",$B$252),Generation!$C:$C,$H261)</f>
        <v>-425.66309717857439</v>
      </c>
      <c r="O261" s="5">
        <f>SUMIFS(Generation!J:J,Generation!$A:$A,Summary_CDP,Generation!$B:$B,IF($B$252="NEM","*",$B$252),Generation!$C:$C,$H261)-SUMIFS(Generation!$D:$D,Generation!$A:$A,Summary_CDP,Generation!$B:$B,IF($B$252="NEM","*",$B$252),Generation!$C:$C,$H261)</f>
        <v>-866.62804558745484</v>
      </c>
      <c r="P261" s="5">
        <f>SUMIFS(Generation!K:K,Generation!$A:$A,Summary_CDP,Generation!$B:$B,IF($B$252="NEM","*",$B$252),Generation!$C:$C,$H261)-SUMIFS(Generation!$D:$D,Generation!$A:$A,Summary_CDP,Generation!$B:$B,IF($B$252="NEM","*",$B$252),Generation!$C:$C,$H261)</f>
        <v>556.57168251468465</v>
      </c>
      <c r="Q261" s="5">
        <f>SUMIFS(Generation!L:L,Generation!$A:$A,Summary_CDP,Generation!$B:$B,IF($B$252="NEM","*",$B$252),Generation!$C:$C,$H261)-SUMIFS(Generation!$D:$D,Generation!$A:$A,Summary_CDP,Generation!$B:$B,IF($B$252="NEM","*",$B$252),Generation!$C:$C,$H261)</f>
        <v>-4080.9040251523984</v>
      </c>
      <c r="R261" s="5">
        <f>SUMIFS(Generation!M:M,Generation!$A:$A,Summary_CDP,Generation!$B:$B,IF($B$252="NEM","*",$B$252),Generation!$C:$C,$H261)-SUMIFS(Generation!$D:$D,Generation!$A:$A,Summary_CDP,Generation!$B:$B,IF($B$252="NEM","*",$B$252),Generation!$C:$C,$H261)</f>
        <v>110.42153106444675</v>
      </c>
      <c r="S261" s="5">
        <f>SUMIFS(Generation!N:N,Generation!$A:$A,Summary_CDP,Generation!$B:$B,IF($B$252="NEM","*",$B$252),Generation!$C:$C,$H261)-SUMIFS(Generation!$D:$D,Generation!$A:$A,Summary_CDP,Generation!$B:$B,IF($B$252="NEM","*",$B$252),Generation!$C:$C,$H261)</f>
        <v>-1010.5724836916379</v>
      </c>
      <c r="T261" s="5">
        <f>SUMIFS(Generation!O:O,Generation!$A:$A,Summary_CDP,Generation!$B:$B,IF($B$252="NEM","*",$B$252),Generation!$C:$C,$H261)-SUMIFS(Generation!$D:$D,Generation!$A:$A,Summary_CDP,Generation!$B:$B,IF($B$252="NEM","*",$B$252),Generation!$C:$C,$H261)</f>
        <v>-2186.2588281466742</v>
      </c>
      <c r="U261" s="5">
        <f>SUMIFS(Generation!P:P,Generation!$A:$A,Summary_CDP,Generation!$B:$B,IF($B$252="NEM","*",$B$252),Generation!$C:$C,$H261)-SUMIFS(Generation!$D:$D,Generation!$A:$A,Summary_CDP,Generation!$B:$B,IF($B$252="NEM","*",$B$252),Generation!$C:$C,$H261)</f>
        <v>-1198.5717110903206</v>
      </c>
      <c r="V261" s="5">
        <f>SUMIFS(Generation!Q:Q,Generation!$A:$A,Summary_CDP,Generation!$B:$B,IF($B$252="NEM","*",$B$252),Generation!$C:$C,$H261)-SUMIFS(Generation!$D:$D,Generation!$A:$A,Summary_CDP,Generation!$B:$B,IF($B$252="NEM","*",$B$252),Generation!$C:$C,$H261)</f>
        <v>-2880.7442974205242</v>
      </c>
      <c r="W261" s="5">
        <f>SUMIFS(Generation!R:R,Generation!$A:$A,Summary_CDP,Generation!$B:$B,IF($B$252="NEM","*",$B$252),Generation!$C:$C,$H261)-SUMIFS(Generation!$D:$D,Generation!$A:$A,Summary_CDP,Generation!$B:$B,IF($B$252="NEM","*",$B$252),Generation!$C:$C,$H261)</f>
        <v>-2059.7301682152429</v>
      </c>
      <c r="X261" s="5">
        <f>SUMIFS(Generation!S:S,Generation!$A:$A,Summary_CDP,Generation!$B:$B,IF($B$252="NEM","*",$B$252),Generation!$C:$C,$H261)-SUMIFS(Generation!$D:$D,Generation!$A:$A,Summary_CDP,Generation!$B:$B,IF($B$252="NEM","*",$B$252),Generation!$C:$C,$H261)</f>
        <v>285.4088246506326</v>
      </c>
      <c r="Y261" s="5">
        <f>SUMIFS(Generation!T:T,Generation!$A:$A,Summary_CDP,Generation!$B:$B,IF($B$252="NEM","*",$B$252),Generation!$C:$C,$H261)-SUMIFS(Generation!$D:$D,Generation!$A:$A,Summary_CDP,Generation!$B:$B,IF($B$252="NEM","*",$B$252),Generation!$C:$C,$H261)</f>
        <v>-5778.1343085677472</v>
      </c>
      <c r="Z261" s="5">
        <f>SUMIFS(Generation!U:U,Generation!$A:$A,Summary_CDP,Generation!$B:$B,IF($B$252="NEM","*",$B$252),Generation!$C:$C,$H261)-SUMIFS(Generation!$D:$D,Generation!$A:$A,Summary_CDP,Generation!$B:$B,IF($B$252="NEM","*",$B$252),Generation!$C:$C,$H261)</f>
        <v>-2073.6750404655249</v>
      </c>
      <c r="AA261" s="5">
        <f>SUMIFS(Generation!V:V,Generation!$A:$A,Summary_CDP,Generation!$B:$B,IF($B$252="NEM","*",$B$252),Generation!$C:$C,$H261)-SUMIFS(Generation!$D:$D,Generation!$A:$A,Summary_CDP,Generation!$B:$B,IF($B$252="NEM","*",$B$252),Generation!$C:$C,$H261)</f>
        <v>-2455.5685254079581</v>
      </c>
      <c r="AB261" s="5">
        <f>SUMIFS(Generation!W:W,Generation!$A:$A,Summary_CDP,Generation!$B:$B,IF($B$252="NEM","*",$B$252),Generation!$C:$C,$H261)-SUMIFS(Generation!$D:$D,Generation!$A:$A,Summary_CDP,Generation!$B:$B,IF($B$252="NEM","*",$B$252),Generation!$C:$C,$H261)</f>
        <v>-4811.6446939799462</v>
      </c>
      <c r="AC261" s="5">
        <f>SUMIFS(Generation!X:X,Generation!$A:$A,Summary_CDP,Generation!$B:$B,IF($B$252="NEM","*",$B$252),Generation!$C:$C,$H261)-SUMIFS(Generation!$D:$D,Generation!$A:$A,Summary_CDP,Generation!$B:$B,IF($B$252="NEM","*",$B$252),Generation!$C:$C,$H261)</f>
        <v>-2117.0970923462119</v>
      </c>
      <c r="AD261" s="5">
        <f>SUMIFS(Generation!Y:Y,Generation!$A:$A,Summary_CDP,Generation!$B:$B,IF($B$252="NEM","*",$B$252),Generation!$C:$C,$H261)-SUMIFS(Generation!$D:$D,Generation!$A:$A,Summary_CDP,Generation!$B:$B,IF($B$252="NEM","*",$B$252),Generation!$C:$C,$H261)</f>
        <v>-1558.8683560450881</v>
      </c>
      <c r="AE261" s="5">
        <f>SUMIFS(Generation!Z:Z,Generation!$A:$A,Summary_CDP,Generation!$B:$B,IF($B$252="NEM","*",$B$252),Generation!$C:$C,$H261)-SUMIFS(Generation!$D:$D,Generation!$A:$A,Summary_CDP,Generation!$B:$B,IF($B$252="NEM","*",$B$252),Generation!$C:$C,$H261)</f>
        <v>-5027.5456401793854</v>
      </c>
      <c r="AF261" s="5">
        <f>SUMIFS(Generation!AA:AA,Generation!$A:$A,Summary_CDP,Generation!$B:$B,IF($B$252="NEM","*",$B$252),Generation!$C:$C,$H261)-SUMIFS(Generation!$D:$D,Generation!$A:$A,Summary_CDP,Generation!$B:$B,IF($B$252="NEM","*",$B$252),Generation!$C:$C,$H261)</f>
        <v>-3375.2163416008007</v>
      </c>
      <c r="AG261" s="5">
        <f>SUMIFS(Generation!AB:AB,Generation!$A:$A,Summary_CDP,Generation!$B:$B,IF($B$252="NEM","*",$B$252),Generation!$C:$C,$H261)-SUMIFS(Generation!$D:$D,Generation!$A:$A,Summary_CDP,Generation!$B:$B,IF($B$252="NEM","*",$B$252),Generation!$C:$C,$H261)</f>
        <v>-3766.4039455608545</v>
      </c>
      <c r="AH261" s="5">
        <f>SUMIFS(Generation!AC:AC,Generation!$A:$A,Summary_CDP,Generation!$B:$B,IF($B$252="NEM","*",$B$252),Generation!$C:$C,$H261)-SUMIFS(Generation!$D:$D,Generation!$A:$A,Summary_CDP,Generation!$B:$B,IF($B$252="NEM","*",$B$252),Generation!$C:$C,$H261)</f>
        <v>-2905.3904403597771</v>
      </c>
      <c r="AI261" s="5">
        <f>SUMIFS(Generation!AD:AD,Generation!$A:$A,Summary_CDP,Generation!$B:$B,IF($B$252="NEM","*",$B$252),Generation!$C:$C,$H261)-SUMIFS(Generation!$D:$D,Generation!$A:$A,Summary_CDP,Generation!$B:$B,IF($B$252="NEM","*",$B$252),Generation!$C:$C,$H261)</f>
        <v>-3692.0397134510786</v>
      </c>
      <c r="AJ261" s="5">
        <f>SUMIFS(Generation!AE:AE,Generation!$A:$A,Summary_CDP,Generation!$B:$B,IF($B$252="NEM","*",$B$252),Generation!$C:$C,$H261)-SUMIFS(Generation!$D:$D,Generation!$A:$A,Summary_CDP,Generation!$B:$B,IF($B$252="NEM","*",$B$252),Generation!$C:$C,$H261)</f>
        <v>-8517.2794016309126</v>
      </c>
    </row>
    <row r="262" spans="8:36" ht="15" customHeight="1">
      <c r="H262" s="9" t="s">
        <v>137</v>
      </c>
      <c r="I262" s="5">
        <f>SUMIFS(Generation!D:D,Generation!$A:$A,Summary_CDP,Generation!$B:$B,IF($B$252="NEM","*",$B$252),Generation!$C:$C,$H262)-SUMIFS(Generation!$D:$D,Generation!$A:$A,Summary_CDP,Generation!$B:$B,IF($B$252="NEM","*",$B$252),Generation!$C:$C,$H262)</f>
        <v>0</v>
      </c>
      <c r="J262" s="5">
        <f>SUMIFS(Generation!E:E,Generation!$A:$A,Summary_CDP,Generation!$B:$B,IF($B$252="NEM","*",$B$252),Generation!$C:$C,$H262)-SUMIFS(Generation!$D:$D,Generation!$A:$A,Summary_CDP,Generation!$B:$B,IF($B$252="NEM","*",$B$252),Generation!$C:$C,$H262)</f>
        <v>1141.7485433588292</v>
      </c>
      <c r="K262" s="5">
        <f>SUMIFS(Generation!F:F,Generation!$A:$A,Summary_CDP,Generation!$B:$B,IF($B$252="NEM","*",$B$252),Generation!$C:$C,$H262)-SUMIFS(Generation!$D:$D,Generation!$A:$A,Summary_CDP,Generation!$B:$B,IF($B$252="NEM","*",$B$252),Generation!$C:$C,$H262)</f>
        <v>4341.0021106699451</v>
      </c>
      <c r="L262" s="5">
        <f>SUMIFS(Generation!G:G,Generation!$A:$A,Summary_CDP,Generation!$B:$B,IF($B$252="NEM","*",$B$252),Generation!$C:$C,$H262)-SUMIFS(Generation!$D:$D,Generation!$A:$A,Summary_CDP,Generation!$B:$B,IF($B$252="NEM","*",$B$252),Generation!$C:$C,$H262)</f>
        <v>8247.1272058943523</v>
      </c>
      <c r="M262" s="5">
        <f>SUMIFS(Generation!H:H,Generation!$A:$A,Summary_CDP,Generation!$B:$B,IF($B$252="NEM","*",$B$252),Generation!$C:$C,$H262)-SUMIFS(Generation!$D:$D,Generation!$A:$A,Summary_CDP,Generation!$B:$B,IF($B$252="NEM","*",$B$252),Generation!$C:$C,$H262)</f>
        <v>14156.192124371444</v>
      </c>
      <c r="N262" s="5">
        <f>SUMIFS(Generation!I:I,Generation!$A:$A,Summary_CDP,Generation!$B:$B,IF($B$252="NEM","*",$B$252),Generation!$C:$C,$H262)-SUMIFS(Generation!$D:$D,Generation!$A:$A,Summary_CDP,Generation!$B:$B,IF($B$252="NEM","*",$B$252),Generation!$C:$C,$H262)</f>
        <v>20601.030807736319</v>
      </c>
      <c r="O262" s="5">
        <f>SUMIFS(Generation!J:J,Generation!$A:$A,Summary_CDP,Generation!$B:$B,IF($B$252="NEM","*",$B$252),Generation!$C:$C,$H262)-SUMIFS(Generation!$D:$D,Generation!$A:$A,Summary_CDP,Generation!$B:$B,IF($B$252="NEM","*",$B$252),Generation!$C:$C,$H262)</f>
        <v>20208.345799704115</v>
      </c>
      <c r="P262" s="5">
        <f>SUMIFS(Generation!K:K,Generation!$A:$A,Summary_CDP,Generation!$B:$B,IF($B$252="NEM","*",$B$252),Generation!$C:$C,$H262)-SUMIFS(Generation!$D:$D,Generation!$A:$A,Summary_CDP,Generation!$B:$B,IF($B$252="NEM","*",$B$252),Generation!$C:$C,$H262)</f>
        <v>23407.230034344</v>
      </c>
      <c r="Q262" s="5">
        <f>SUMIFS(Generation!L:L,Generation!$A:$A,Summary_CDP,Generation!$B:$B,IF($B$252="NEM","*",$B$252),Generation!$C:$C,$H262)-SUMIFS(Generation!$D:$D,Generation!$A:$A,Summary_CDP,Generation!$B:$B,IF($B$252="NEM","*",$B$252),Generation!$C:$C,$H262)</f>
        <v>22043.477513511229</v>
      </c>
      <c r="R262" s="5">
        <f>SUMIFS(Generation!M:M,Generation!$A:$A,Summary_CDP,Generation!$B:$B,IF($B$252="NEM","*",$B$252),Generation!$C:$C,$H262)-SUMIFS(Generation!$D:$D,Generation!$A:$A,Summary_CDP,Generation!$B:$B,IF($B$252="NEM","*",$B$252),Generation!$C:$C,$H262)</f>
        <v>21277.768228338904</v>
      </c>
      <c r="S262" s="5">
        <f>SUMIFS(Generation!N:N,Generation!$A:$A,Summary_CDP,Generation!$B:$B,IF($B$252="NEM","*",$B$252),Generation!$C:$C,$H262)-SUMIFS(Generation!$D:$D,Generation!$A:$A,Summary_CDP,Generation!$B:$B,IF($B$252="NEM","*",$B$252),Generation!$C:$C,$H262)</f>
        <v>21001.739152909162</v>
      </c>
      <c r="T262" s="5">
        <f>SUMIFS(Generation!O:O,Generation!$A:$A,Summary_CDP,Generation!$B:$B,IF($B$252="NEM","*",$B$252),Generation!$C:$C,$H262)-SUMIFS(Generation!$D:$D,Generation!$A:$A,Summary_CDP,Generation!$B:$B,IF($B$252="NEM","*",$B$252),Generation!$C:$C,$H262)</f>
        <v>22120.184646312126</v>
      </c>
      <c r="U262" s="5">
        <f>SUMIFS(Generation!P:P,Generation!$A:$A,Summary_CDP,Generation!$B:$B,IF($B$252="NEM","*",$B$252),Generation!$C:$C,$H262)-SUMIFS(Generation!$D:$D,Generation!$A:$A,Summary_CDP,Generation!$B:$B,IF($B$252="NEM","*",$B$252),Generation!$C:$C,$H262)</f>
        <v>22414.248059787195</v>
      </c>
      <c r="V262" s="5">
        <f>SUMIFS(Generation!Q:Q,Generation!$A:$A,Summary_CDP,Generation!$B:$B,IF($B$252="NEM","*",$B$252),Generation!$C:$C,$H262)-SUMIFS(Generation!$D:$D,Generation!$A:$A,Summary_CDP,Generation!$B:$B,IF($B$252="NEM","*",$B$252),Generation!$C:$C,$H262)</f>
        <v>21993.398500063457</v>
      </c>
      <c r="W262" s="5">
        <f>SUMIFS(Generation!R:R,Generation!$A:$A,Summary_CDP,Generation!$B:$B,IF($B$252="NEM","*",$B$252),Generation!$C:$C,$H262)-SUMIFS(Generation!$D:$D,Generation!$A:$A,Summary_CDP,Generation!$B:$B,IF($B$252="NEM","*",$B$252),Generation!$C:$C,$H262)</f>
        <v>27736.843761071435</v>
      </c>
      <c r="X262" s="5">
        <f>SUMIFS(Generation!S:S,Generation!$A:$A,Summary_CDP,Generation!$B:$B,IF($B$252="NEM","*",$B$252),Generation!$C:$C,$H262)-SUMIFS(Generation!$D:$D,Generation!$A:$A,Summary_CDP,Generation!$B:$B,IF($B$252="NEM","*",$B$252),Generation!$C:$C,$H262)</f>
        <v>26519.761260011765</v>
      </c>
      <c r="Y262" s="5">
        <f>SUMIFS(Generation!T:T,Generation!$A:$A,Summary_CDP,Generation!$B:$B,IF($B$252="NEM","*",$B$252),Generation!$C:$C,$H262)-SUMIFS(Generation!$D:$D,Generation!$A:$A,Summary_CDP,Generation!$B:$B,IF($B$252="NEM","*",$B$252),Generation!$C:$C,$H262)</f>
        <v>28422.202750461904</v>
      </c>
      <c r="Z262" s="5">
        <f>SUMIFS(Generation!U:U,Generation!$A:$A,Summary_CDP,Generation!$B:$B,IF($B$252="NEM","*",$B$252),Generation!$C:$C,$H262)-SUMIFS(Generation!$D:$D,Generation!$A:$A,Summary_CDP,Generation!$B:$B,IF($B$252="NEM","*",$B$252),Generation!$C:$C,$H262)</f>
        <v>29519.814951055825</v>
      </c>
      <c r="AA262" s="5">
        <f>SUMIFS(Generation!V:V,Generation!$A:$A,Summary_CDP,Generation!$B:$B,IF($B$252="NEM","*",$B$252),Generation!$C:$C,$H262)-SUMIFS(Generation!$D:$D,Generation!$A:$A,Summary_CDP,Generation!$B:$B,IF($B$252="NEM","*",$B$252),Generation!$C:$C,$H262)</f>
        <v>39417.142291632117</v>
      </c>
      <c r="AB262" s="5">
        <f>SUMIFS(Generation!W:W,Generation!$A:$A,Summary_CDP,Generation!$B:$B,IF($B$252="NEM","*",$B$252),Generation!$C:$C,$H262)-SUMIFS(Generation!$D:$D,Generation!$A:$A,Summary_CDP,Generation!$B:$B,IF($B$252="NEM","*",$B$252),Generation!$C:$C,$H262)</f>
        <v>36846.947471486616</v>
      </c>
      <c r="AC262" s="5">
        <f>SUMIFS(Generation!X:X,Generation!$A:$A,Summary_CDP,Generation!$B:$B,IF($B$252="NEM","*",$B$252),Generation!$C:$C,$H262)-SUMIFS(Generation!$D:$D,Generation!$A:$A,Summary_CDP,Generation!$B:$B,IF($B$252="NEM","*",$B$252),Generation!$C:$C,$H262)</f>
        <v>35130.999597967129</v>
      </c>
      <c r="AD262" s="5">
        <f>SUMIFS(Generation!Y:Y,Generation!$A:$A,Summary_CDP,Generation!$B:$B,IF($B$252="NEM","*",$B$252),Generation!$C:$C,$H262)-SUMIFS(Generation!$D:$D,Generation!$A:$A,Summary_CDP,Generation!$B:$B,IF($B$252="NEM","*",$B$252),Generation!$C:$C,$H262)</f>
        <v>36468.772540024889</v>
      </c>
      <c r="AE262" s="5">
        <f>SUMIFS(Generation!Z:Z,Generation!$A:$A,Summary_CDP,Generation!$B:$B,IF($B$252="NEM","*",$B$252),Generation!$C:$C,$H262)-SUMIFS(Generation!$D:$D,Generation!$A:$A,Summary_CDP,Generation!$B:$B,IF($B$252="NEM","*",$B$252),Generation!$C:$C,$H262)</f>
        <v>39336.164079368966</v>
      </c>
      <c r="AF262" s="5">
        <f>SUMIFS(Generation!AA:AA,Generation!$A:$A,Summary_CDP,Generation!$B:$B,IF($B$252="NEM","*",$B$252),Generation!$C:$C,$H262)-SUMIFS(Generation!$D:$D,Generation!$A:$A,Summary_CDP,Generation!$B:$B,IF($B$252="NEM","*",$B$252),Generation!$C:$C,$H262)</f>
        <v>37848.828145449916</v>
      </c>
      <c r="AG262" s="5">
        <f>SUMIFS(Generation!AB:AB,Generation!$A:$A,Summary_CDP,Generation!$B:$B,IF($B$252="NEM","*",$B$252),Generation!$C:$C,$H262)-SUMIFS(Generation!$D:$D,Generation!$A:$A,Summary_CDP,Generation!$B:$B,IF($B$252="NEM","*",$B$252),Generation!$C:$C,$H262)</f>
        <v>32467.103722144846</v>
      </c>
      <c r="AH262" s="5">
        <f>SUMIFS(Generation!AC:AC,Generation!$A:$A,Summary_CDP,Generation!$B:$B,IF($B$252="NEM","*",$B$252),Generation!$C:$C,$H262)-SUMIFS(Generation!$D:$D,Generation!$A:$A,Summary_CDP,Generation!$B:$B,IF($B$252="NEM","*",$B$252),Generation!$C:$C,$H262)</f>
        <v>38352.216674203497</v>
      </c>
      <c r="AI262" s="5">
        <f>SUMIFS(Generation!AD:AD,Generation!$A:$A,Summary_CDP,Generation!$B:$B,IF($B$252="NEM","*",$B$252),Generation!$C:$C,$H262)-SUMIFS(Generation!$D:$D,Generation!$A:$A,Summary_CDP,Generation!$B:$B,IF($B$252="NEM","*",$B$252),Generation!$C:$C,$H262)</f>
        <v>53688.918093378757</v>
      </c>
      <c r="AJ262" s="5">
        <f>SUMIFS(Generation!AE:AE,Generation!$A:$A,Summary_CDP,Generation!$B:$B,IF($B$252="NEM","*",$B$252),Generation!$C:$C,$H262)-SUMIFS(Generation!$D:$D,Generation!$A:$A,Summary_CDP,Generation!$B:$B,IF($B$252="NEM","*",$B$252),Generation!$C:$C,$H262)</f>
        <v>55617.313586988159</v>
      </c>
    </row>
    <row r="263" spans="8:36" ht="15" customHeight="1">
      <c r="H263" s="9" t="s">
        <v>138</v>
      </c>
      <c r="I263" s="5">
        <f>SUMIFS(Generation!D:D,Generation!$A:$A,Summary_CDP,Generation!$B:$B,IF($B$252="NEM","*",$B$252),Generation!$C:$C,$H263)-SUMIFS(Generation!$D:$D,Generation!$A:$A,Summary_CDP,Generation!$B:$B,IF($B$252="NEM","*",$B$252),Generation!$C:$C,$H263)</f>
        <v>0</v>
      </c>
      <c r="J263" s="5">
        <f>SUMIFS(Generation!E:E,Generation!$A:$A,Summary_CDP,Generation!$B:$B,IF($B$252="NEM","*",$B$252),Generation!$C:$C,$H263)-SUMIFS(Generation!$D:$D,Generation!$A:$A,Summary_CDP,Generation!$B:$B,IF($B$252="NEM","*",$B$252),Generation!$C:$C,$H263)</f>
        <v>597.21279454519993</v>
      </c>
      <c r="K263" s="5">
        <f>SUMIFS(Generation!F:F,Generation!$A:$A,Summary_CDP,Generation!$B:$B,IF($B$252="NEM","*",$B$252),Generation!$C:$C,$H263)-SUMIFS(Generation!$D:$D,Generation!$A:$A,Summary_CDP,Generation!$B:$B,IF($B$252="NEM","*",$B$252),Generation!$C:$C,$H263)</f>
        <v>1126.48385158157</v>
      </c>
      <c r="L263" s="5">
        <f>SUMIFS(Generation!G:G,Generation!$A:$A,Summary_CDP,Generation!$B:$B,IF($B$252="NEM","*",$B$252),Generation!$C:$C,$H263)-SUMIFS(Generation!$D:$D,Generation!$A:$A,Summary_CDP,Generation!$B:$B,IF($B$252="NEM","*",$B$252),Generation!$C:$C,$H263)</f>
        <v>1665.2247299298751</v>
      </c>
      <c r="M263" s="5">
        <f>SUMIFS(Generation!H:H,Generation!$A:$A,Summary_CDP,Generation!$B:$B,IF($B$252="NEM","*",$B$252),Generation!$C:$C,$H263)-SUMIFS(Generation!$D:$D,Generation!$A:$A,Summary_CDP,Generation!$B:$B,IF($B$252="NEM","*",$B$252),Generation!$C:$C,$H263)</f>
        <v>2715.0140155948206</v>
      </c>
      <c r="N263" s="5">
        <f>SUMIFS(Generation!I:I,Generation!$A:$A,Summary_CDP,Generation!$B:$B,IF($B$252="NEM","*",$B$252),Generation!$C:$C,$H263)-SUMIFS(Generation!$D:$D,Generation!$A:$A,Summary_CDP,Generation!$B:$B,IF($B$252="NEM","*",$B$252),Generation!$C:$C,$H263)</f>
        <v>3245.4836409661007</v>
      </c>
      <c r="O263" s="5">
        <f>SUMIFS(Generation!J:J,Generation!$A:$A,Summary_CDP,Generation!$B:$B,IF($B$252="NEM","*",$B$252),Generation!$C:$C,$H263)-SUMIFS(Generation!$D:$D,Generation!$A:$A,Summary_CDP,Generation!$B:$B,IF($B$252="NEM","*",$B$252),Generation!$C:$C,$H263)</f>
        <v>4194.3083040697093</v>
      </c>
      <c r="P263" s="5">
        <f>SUMIFS(Generation!K:K,Generation!$A:$A,Summary_CDP,Generation!$B:$B,IF($B$252="NEM","*",$B$252),Generation!$C:$C,$H263)-SUMIFS(Generation!$D:$D,Generation!$A:$A,Summary_CDP,Generation!$B:$B,IF($B$252="NEM","*",$B$252),Generation!$C:$C,$H263)</f>
        <v>5576.9933543782636</v>
      </c>
      <c r="Q263" s="5">
        <f>SUMIFS(Generation!L:L,Generation!$A:$A,Summary_CDP,Generation!$B:$B,IF($B$252="NEM","*",$B$252),Generation!$C:$C,$H263)-SUMIFS(Generation!$D:$D,Generation!$A:$A,Summary_CDP,Generation!$B:$B,IF($B$252="NEM","*",$B$252),Generation!$C:$C,$H263)</f>
        <v>7060.0410369551009</v>
      </c>
      <c r="R263" s="5">
        <f>SUMIFS(Generation!M:M,Generation!$A:$A,Summary_CDP,Generation!$B:$B,IF($B$252="NEM","*",$B$252),Generation!$C:$C,$H263)-SUMIFS(Generation!$D:$D,Generation!$A:$A,Summary_CDP,Generation!$B:$B,IF($B$252="NEM","*",$B$252),Generation!$C:$C,$H263)</f>
        <v>7154.8721410620547</v>
      </c>
      <c r="S263" s="5">
        <f>SUMIFS(Generation!N:N,Generation!$A:$A,Summary_CDP,Generation!$B:$B,IF($B$252="NEM","*",$B$252),Generation!$C:$C,$H263)-SUMIFS(Generation!$D:$D,Generation!$A:$A,Summary_CDP,Generation!$B:$B,IF($B$252="NEM","*",$B$252),Generation!$C:$C,$H263)</f>
        <v>9165.0738547480832</v>
      </c>
      <c r="T263" s="5">
        <f>SUMIFS(Generation!O:O,Generation!$A:$A,Summary_CDP,Generation!$B:$B,IF($B$252="NEM","*",$B$252),Generation!$C:$C,$H263)-SUMIFS(Generation!$D:$D,Generation!$A:$A,Summary_CDP,Generation!$B:$B,IF($B$252="NEM","*",$B$252),Generation!$C:$C,$H263)</f>
        <v>12348.482210721826</v>
      </c>
      <c r="U263" s="5">
        <f>SUMIFS(Generation!P:P,Generation!$A:$A,Summary_CDP,Generation!$B:$B,IF($B$252="NEM","*",$B$252),Generation!$C:$C,$H263)-SUMIFS(Generation!$D:$D,Generation!$A:$A,Summary_CDP,Generation!$B:$B,IF($B$252="NEM","*",$B$252),Generation!$C:$C,$H263)</f>
        <v>15047.577674263553</v>
      </c>
      <c r="V263" s="5">
        <f>SUMIFS(Generation!Q:Q,Generation!$A:$A,Summary_CDP,Generation!$B:$B,IF($B$252="NEM","*",$B$252),Generation!$C:$C,$H263)-SUMIFS(Generation!$D:$D,Generation!$A:$A,Summary_CDP,Generation!$B:$B,IF($B$252="NEM","*",$B$252),Generation!$C:$C,$H263)</f>
        <v>16940.651044417766</v>
      </c>
      <c r="W263" s="5">
        <f>SUMIFS(Generation!R:R,Generation!$A:$A,Summary_CDP,Generation!$B:$B,IF($B$252="NEM","*",$B$252),Generation!$C:$C,$H263)-SUMIFS(Generation!$D:$D,Generation!$A:$A,Summary_CDP,Generation!$B:$B,IF($B$252="NEM","*",$B$252),Generation!$C:$C,$H263)</f>
        <v>21445.411637087356</v>
      </c>
      <c r="X263" s="5">
        <f>SUMIFS(Generation!S:S,Generation!$A:$A,Summary_CDP,Generation!$B:$B,IF($B$252="NEM","*",$B$252),Generation!$C:$C,$H263)-SUMIFS(Generation!$D:$D,Generation!$A:$A,Summary_CDP,Generation!$B:$B,IF($B$252="NEM","*",$B$252),Generation!$C:$C,$H263)</f>
        <v>23743.087428740659</v>
      </c>
      <c r="Y263" s="5">
        <f>SUMIFS(Generation!T:T,Generation!$A:$A,Summary_CDP,Generation!$B:$B,IF($B$252="NEM","*",$B$252),Generation!$C:$C,$H263)-SUMIFS(Generation!$D:$D,Generation!$A:$A,Summary_CDP,Generation!$B:$B,IF($B$252="NEM","*",$B$252),Generation!$C:$C,$H263)</f>
        <v>25116.996022559302</v>
      </c>
      <c r="Z263" s="5">
        <f>SUMIFS(Generation!U:U,Generation!$A:$A,Summary_CDP,Generation!$B:$B,IF($B$252="NEM","*",$B$252),Generation!$C:$C,$H263)-SUMIFS(Generation!$D:$D,Generation!$A:$A,Summary_CDP,Generation!$B:$B,IF($B$252="NEM","*",$B$252),Generation!$C:$C,$H263)</f>
        <v>28987.447387928481</v>
      </c>
      <c r="AA263" s="5">
        <f>SUMIFS(Generation!V:V,Generation!$A:$A,Summary_CDP,Generation!$B:$B,IF($B$252="NEM","*",$B$252),Generation!$C:$C,$H263)-SUMIFS(Generation!$D:$D,Generation!$A:$A,Summary_CDP,Generation!$B:$B,IF($B$252="NEM","*",$B$252),Generation!$C:$C,$H263)</f>
        <v>31355.982249315286</v>
      </c>
      <c r="AB263" s="5">
        <f>SUMIFS(Generation!W:W,Generation!$A:$A,Summary_CDP,Generation!$B:$B,IF($B$252="NEM","*",$B$252),Generation!$C:$C,$H263)-SUMIFS(Generation!$D:$D,Generation!$A:$A,Summary_CDP,Generation!$B:$B,IF($B$252="NEM","*",$B$252),Generation!$C:$C,$H263)</f>
        <v>33318.258611136524</v>
      </c>
      <c r="AC263" s="5">
        <f>SUMIFS(Generation!X:X,Generation!$A:$A,Summary_CDP,Generation!$B:$B,IF($B$252="NEM","*",$B$252),Generation!$C:$C,$H263)-SUMIFS(Generation!$D:$D,Generation!$A:$A,Summary_CDP,Generation!$B:$B,IF($B$252="NEM","*",$B$252),Generation!$C:$C,$H263)</f>
        <v>34378.998968052998</v>
      </c>
      <c r="AD263" s="5">
        <f>SUMIFS(Generation!Y:Y,Generation!$A:$A,Summary_CDP,Generation!$B:$B,IF($B$252="NEM","*",$B$252),Generation!$C:$C,$H263)-SUMIFS(Generation!$D:$D,Generation!$A:$A,Summary_CDP,Generation!$B:$B,IF($B$252="NEM","*",$B$252),Generation!$C:$C,$H263)</f>
        <v>39161.797827173374</v>
      </c>
      <c r="AE263" s="5">
        <f>SUMIFS(Generation!Z:Z,Generation!$A:$A,Summary_CDP,Generation!$B:$B,IF($B$252="NEM","*",$B$252),Generation!$C:$C,$H263)-SUMIFS(Generation!$D:$D,Generation!$A:$A,Summary_CDP,Generation!$B:$B,IF($B$252="NEM","*",$B$252),Generation!$C:$C,$H263)</f>
        <v>49527.137964856556</v>
      </c>
      <c r="AF263" s="5">
        <f>SUMIFS(Generation!AA:AA,Generation!$A:$A,Summary_CDP,Generation!$B:$B,IF($B$252="NEM","*",$B$252),Generation!$C:$C,$H263)-SUMIFS(Generation!$D:$D,Generation!$A:$A,Summary_CDP,Generation!$B:$B,IF($B$252="NEM","*",$B$252),Generation!$C:$C,$H263)</f>
        <v>49199.646707870721</v>
      </c>
      <c r="AG263" s="5">
        <f>SUMIFS(Generation!AB:AB,Generation!$A:$A,Summary_CDP,Generation!$B:$B,IF($B$252="NEM","*",$B$252),Generation!$C:$C,$H263)-SUMIFS(Generation!$D:$D,Generation!$A:$A,Summary_CDP,Generation!$B:$B,IF($B$252="NEM","*",$B$252),Generation!$C:$C,$H263)</f>
        <v>46928.972944585345</v>
      </c>
      <c r="AH263" s="5">
        <f>SUMIFS(Generation!AC:AC,Generation!$A:$A,Summary_CDP,Generation!$B:$B,IF($B$252="NEM","*",$B$252),Generation!$C:$C,$H263)-SUMIFS(Generation!$D:$D,Generation!$A:$A,Summary_CDP,Generation!$B:$B,IF($B$252="NEM","*",$B$252),Generation!$C:$C,$H263)</f>
        <v>49915.280220183624</v>
      </c>
      <c r="AI263" s="5">
        <f>SUMIFS(Generation!AD:AD,Generation!$A:$A,Summary_CDP,Generation!$B:$B,IF($B$252="NEM","*",$B$252),Generation!$C:$C,$H263)-SUMIFS(Generation!$D:$D,Generation!$A:$A,Summary_CDP,Generation!$B:$B,IF($B$252="NEM","*",$B$252),Generation!$C:$C,$H263)</f>
        <v>57152.227299128259</v>
      </c>
      <c r="AJ263" s="5">
        <f>SUMIFS(Generation!AE:AE,Generation!$A:$A,Summary_CDP,Generation!$B:$B,IF($B$252="NEM","*",$B$252),Generation!$C:$C,$H263)-SUMIFS(Generation!$D:$D,Generation!$A:$A,Summary_CDP,Generation!$B:$B,IF($B$252="NEM","*",$B$252),Generation!$C:$C,$H263)</f>
        <v>66096.662880571428</v>
      </c>
    </row>
    <row r="264" spans="8:36" ht="15" customHeight="1">
      <c r="H264" s="9" t="s">
        <v>139</v>
      </c>
      <c r="I264" s="5">
        <f>SUMIFS(Generation!D:D,Generation!$A:$A,Summary_CDP,Generation!$B:$B,IF($B$252="NEM","*",$B$252),Generation!$C:$C,$H264)-SUMIFS(Generation!$D:$D,Generation!$A:$A,Summary_CDP,Generation!$B:$B,IF($B$252="NEM","*",$B$252),Generation!$C:$C,$H264)</f>
        <v>0</v>
      </c>
      <c r="J264" s="5">
        <f>SUMIFS(Generation!E:E,Generation!$A:$A,Summary_CDP,Generation!$B:$B,IF($B$252="NEM","*",$B$252),Generation!$C:$C,$H264)-SUMIFS(Generation!$D:$D,Generation!$A:$A,Summary_CDP,Generation!$B:$B,IF($B$252="NEM","*",$B$252),Generation!$C:$C,$H264)</f>
        <v>307.13184724758526</v>
      </c>
      <c r="K264" s="5">
        <f>SUMIFS(Generation!F:F,Generation!$A:$A,Summary_CDP,Generation!$B:$B,IF($B$252="NEM","*",$B$252),Generation!$C:$C,$H264)-SUMIFS(Generation!$D:$D,Generation!$A:$A,Summary_CDP,Generation!$B:$B,IF($B$252="NEM","*",$B$252),Generation!$C:$C,$H264)</f>
        <v>601.48641169232531</v>
      </c>
      <c r="L264" s="5">
        <f>SUMIFS(Generation!G:G,Generation!$A:$A,Summary_CDP,Generation!$B:$B,IF($B$252="NEM","*",$B$252),Generation!$C:$C,$H264)-SUMIFS(Generation!$D:$D,Generation!$A:$A,Summary_CDP,Generation!$B:$B,IF($B$252="NEM","*",$B$252),Generation!$C:$C,$H264)</f>
        <v>863.47912617716349</v>
      </c>
      <c r="M264" s="5">
        <f>SUMIFS(Generation!H:H,Generation!$A:$A,Summary_CDP,Generation!$B:$B,IF($B$252="NEM","*",$B$252),Generation!$C:$C,$H264)-SUMIFS(Generation!$D:$D,Generation!$A:$A,Summary_CDP,Generation!$B:$B,IF($B$252="NEM","*",$B$252),Generation!$C:$C,$H264)</f>
        <v>1081.2244217093576</v>
      </c>
      <c r="N264" s="5">
        <f>SUMIFS(Generation!I:I,Generation!$A:$A,Summary_CDP,Generation!$B:$B,IF($B$252="NEM","*",$B$252),Generation!$C:$C,$H264)-SUMIFS(Generation!$D:$D,Generation!$A:$A,Summary_CDP,Generation!$B:$B,IF($B$252="NEM","*",$B$252),Generation!$C:$C,$H264)</f>
        <v>1263.2476585072309</v>
      </c>
      <c r="O264" s="5">
        <f>SUMIFS(Generation!J:J,Generation!$A:$A,Summary_CDP,Generation!$B:$B,IF($B$252="NEM","*",$B$252),Generation!$C:$C,$H264)-SUMIFS(Generation!$D:$D,Generation!$A:$A,Summary_CDP,Generation!$B:$B,IF($B$252="NEM","*",$B$252),Generation!$C:$C,$H264)</f>
        <v>1494.0545851777115</v>
      </c>
      <c r="P264" s="5">
        <f>SUMIFS(Generation!K:K,Generation!$A:$A,Summary_CDP,Generation!$B:$B,IF($B$252="NEM","*",$B$252),Generation!$C:$C,$H264)-SUMIFS(Generation!$D:$D,Generation!$A:$A,Summary_CDP,Generation!$B:$B,IF($B$252="NEM","*",$B$252),Generation!$C:$C,$H264)</f>
        <v>1862.1166700220815</v>
      </c>
      <c r="Q264" s="5">
        <f>SUMIFS(Generation!L:L,Generation!$A:$A,Summary_CDP,Generation!$B:$B,IF($B$252="NEM","*",$B$252),Generation!$C:$C,$H264)-SUMIFS(Generation!$D:$D,Generation!$A:$A,Summary_CDP,Generation!$B:$B,IF($B$252="NEM","*",$B$252),Generation!$C:$C,$H264)</f>
        <v>2207.8645452479846</v>
      </c>
      <c r="R264" s="5">
        <f>SUMIFS(Generation!M:M,Generation!$A:$A,Summary_CDP,Generation!$B:$B,IF($B$252="NEM","*",$B$252),Generation!$C:$C,$H264)-SUMIFS(Generation!$D:$D,Generation!$A:$A,Summary_CDP,Generation!$B:$B,IF($B$252="NEM","*",$B$252),Generation!$C:$C,$H264)</f>
        <v>2540.5803662534831</v>
      </c>
      <c r="S264" s="5">
        <f>SUMIFS(Generation!N:N,Generation!$A:$A,Summary_CDP,Generation!$B:$B,IF($B$252="NEM","*",$B$252),Generation!$C:$C,$H264)-SUMIFS(Generation!$D:$D,Generation!$A:$A,Summary_CDP,Generation!$B:$B,IF($B$252="NEM","*",$B$252),Generation!$C:$C,$H264)</f>
        <v>2951.7944008865338</v>
      </c>
      <c r="T264" s="5">
        <f>SUMIFS(Generation!O:O,Generation!$A:$A,Summary_CDP,Generation!$B:$B,IF($B$252="NEM","*",$B$252),Generation!$C:$C,$H264)-SUMIFS(Generation!$D:$D,Generation!$A:$A,Summary_CDP,Generation!$B:$B,IF($B$252="NEM","*",$B$252),Generation!$C:$C,$H264)</f>
        <v>3384.8963924556069</v>
      </c>
      <c r="U264" s="5">
        <f>SUMIFS(Generation!P:P,Generation!$A:$A,Summary_CDP,Generation!$B:$B,IF($B$252="NEM","*",$B$252),Generation!$C:$C,$H264)-SUMIFS(Generation!$D:$D,Generation!$A:$A,Summary_CDP,Generation!$B:$B,IF($B$252="NEM","*",$B$252),Generation!$C:$C,$H264)</f>
        <v>3836.5106153664315</v>
      </c>
      <c r="V264" s="5">
        <f>SUMIFS(Generation!Q:Q,Generation!$A:$A,Summary_CDP,Generation!$B:$B,IF($B$252="NEM","*",$B$252),Generation!$C:$C,$H264)-SUMIFS(Generation!$D:$D,Generation!$A:$A,Summary_CDP,Generation!$B:$B,IF($B$252="NEM","*",$B$252),Generation!$C:$C,$H264)</f>
        <v>4200.1882821546515</v>
      </c>
      <c r="W264" s="5">
        <f>SUMIFS(Generation!R:R,Generation!$A:$A,Summary_CDP,Generation!$B:$B,IF($B$252="NEM","*",$B$252),Generation!$C:$C,$H264)-SUMIFS(Generation!$D:$D,Generation!$A:$A,Summary_CDP,Generation!$B:$B,IF($B$252="NEM","*",$B$252),Generation!$C:$C,$H264)</f>
        <v>4555.5619576263853</v>
      </c>
      <c r="X264" s="5">
        <f>SUMIFS(Generation!S:S,Generation!$A:$A,Summary_CDP,Generation!$B:$B,IF($B$252="NEM","*",$B$252),Generation!$C:$C,$H264)-SUMIFS(Generation!$D:$D,Generation!$A:$A,Summary_CDP,Generation!$B:$B,IF($B$252="NEM","*",$B$252),Generation!$C:$C,$H264)</f>
        <v>4813.7979988461475</v>
      </c>
      <c r="Y264" s="5">
        <f>SUMIFS(Generation!T:T,Generation!$A:$A,Summary_CDP,Generation!$B:$B,IF($B$252="NEM","*",$B$252),Generation!$C:$C,$H264)-SUMIFS(Generation!$D:$D,Generation!$A:$A,Summary_CDP,Generation!$B:$B,IF($B$252="NEM","*",$B$252),Generation!$C:$C,$H264)</f>
        <v>5018.0648703832794</v>
      </c>
      <c r="Z264" s="5">
        <f>SUMIFS(Generation!U:U,Generation!$A:$A,Summary_CDP,Generation!$B:$B,IF($B$252="NEM","*",$B$252),Generation!$C:$C,$H264)-SUMIFS(Generation!$D:$D,Generation!$A:$A,Summary_CDP,Generation!$B:$B,IF($B$252="NEM","*",$B$252),Generation!$C:$C,$H264)</f>
        <v>5072.81525452188</v>
      </c>
      <c r="AA264" s="5">
        <f>SUMIFS(Generation!V:V,Generation!$A:$A,Summary_CDP,Generation!$B:$B,IF($B$252="NEM","*",$B$252),Generation!$C:$C,$H264)-SUMIFS(Generation!$D:$D,Generation!$A:$A,Summary_CDP,Generation!$B:$B,IF($B$252="NEM","*",$B$252),Generation!$C:$C,$H264)</f>
        <v>5131.9232878141538</v>
      </c>
      <c r="AB264" s="5">
        <f>SUMIFS(Generation!W:W,Generation!$A:$A,Summary_CDP,Generation!$B:$B,IF($B$252="NEM","*",$B$252),Generation!$C:$C,$H264)-SUMIFS(Generation!$D:$D,Generation!$A:$A,Summary_CDP,Generation!$B:$B,IF($B$252="NEM","*",$B$252),Generation!$C:$C,$H264)</f>
        <v>5116.0390107916219</v>
      </c>
      <c r="AC264" s="5">
        <f>SUMIFS(Generation!X:X,Generation!$A:$A,Summary_CDP,Generation!$B:$B,IF($B$252="NEM","*",$B$252),Generation!$C:$C,$H264)-SUMIFS(Generation!$D:$D,Generation!$A:$A,Summary_CDP,Generation!$B:$B,IF($B$252="NEM","*",$B$252),Generation!$C:$C,$H264)</f>
        <v>5107.8773291729613</v>
      </c>
      <c r="AD264" s="5">
        <f>SUMIFS(Generation!Y:Y,Generation!$A:$A,Summary_CDP,Generation!$B:$B,IF($B$252="NEM","*",$B$252),Generation!$C:$C,$H264)-SUMIFS(Generation!$D:$D,Generation!$A:$A,Summary_CDP,Generation!$B:$B,IF($B$252="NEM","*",$B$252),Generation!$C:$C,$H264)</f>
        <v>5065.0835744419546</v>
      </c>
      <c r="AE264" s="5">
        <f>SUMIFS(Generation!Z:Z,Generation!$A:$A,Summary_CDP,Generation!$B:$B,IF($B$252="NEM","*",$B$252),Generation!$C:$C,$H264)-SUMIFS(Generation!$D:$D,Generation!$A:$A,Summary_CDP,Generation!$B:$B,IF($B$252="NEM","*",$B$252),Generation!$C:$C,$H264)</f>
        <v>5022.4842861909874</v>
      </c>
      <c r="AF264" s="5">
        <f>SUMIFS(Generation!AA:AA,Generation!$A:$A,Summary_CDP,Generation!$B:$B,IF($B$252="NEM","*",$B$252),Generation!$C:$C,$H264)-SUMIFS(Generation!$D:$D,Generation!$A:$A,Summary_CDP,Generation!$B:$B,IF($B$252="NEM","*",$B$252),Generation!$C:$C,$H264)</f>
        <v>5008.3290203946763</v>
      </c>
      <c r="AG264" s="5">
        <f>SUMIFS(Generation!AB:AB,Generation!$A:$A,Summary_CDP,Generation!$B:$B,IF($B$252="NEM","*",$B$252),Generation!$C:$C,$H264)-SUMIFS(Generation!$D:$D,Generation!$A:$A,Summary_CDP,Generation!$B:$B,IF($B$252="NEM","*",$B$252),Generation!$C:$C,$H264)</f>
        <v>4965.8655908586134</v>
      </c>
      <c r="AH264" s="5">
        <f>SUMIFS(Generation!AC:AC,Generation!$A:$A,Summary_CDP,Generation!$B:$B,IF($B$252="NEM","*",$B$252),Generation!$C:$C,$H264)-SUMIFS(Generation!$D:$D,Generation!$A:$A,Summary_CDP,Generation!$B:$B,IF($B$252="NEM","*",$B$252),Generation!$C:$C,$H264)</f>
        <v>4904.8248354631942</v>
      </c>
      <c r="AI264" s="5">
        <f>SUMIFS(Generation!AD:AD,Generation!$A:$A,Summary_CDP,Generation!$B:$B,IF($B$252="NEM","*",$B$252),Generation!$C:$C,$H264)-SUMIFS(Generation!$D:$D,Generation!$A:$A,Summary_CDP,Generation!$B:$B,IF($B$252="NEM","*",$B$252),Generation!$C:$C,$H264)</f>
        <v>4834.6520708704011</v>
      </c>
      <c r="AJ264" s="5">
        <f>SUMIFS(Generation!AE:AE,Generation!$A:$A,Summary_CDP,Generation!$B:$B,IF($B$252="NEM","*",$B$252),Generation!$C:$C,$H264)-SUMIFS(Generation!$D:$D,Generation!$A:$A,Summary_CDP,Generation!$B:$B,IF($B$252="NEM","*",$B$252),Generation!$C:$C,$H264)</f>
        <v>4891.6245306956334</v>
      </c>
    </row>
    <row r="265" spans="8:36" ht="15" customHeight="1">
      <c r="H265" s="9" t="s">
        <v>140</v>
      </c>
      <c r="I265" s="5">
        <f>SUMIFS(Generation!D:D,Generation!$A:$A,Summary_CDP,Generation!$B:$B,IF($B$252="NEM","*",$B$252),Generation!$C:$C,$H265)-SUMIFS(Generation!$D:$D,Generation!$A:$A,Summary_CDP,Generation!$B:$B,IF($B$252="NEM","*",$B$252),Generation!$C:$C,$H265)</f>
        <v>0</v>
      </c>
      <c r="J265" s="5">
        <f>SUMIFS(Generation!E:E,Generation!$A:$A,Summary_CDP,Generation!$B:$B,IF($B$252="NEM","*",$B$252),Generation!$C:$C,$H265)-SUMIFS(Generation!$D:$D,Generation!$A:$A,Summary_CDP,Generation!$B:$B,IF($B$252="NEM","*",$B$252),Generation!$C:$C,$H265)</f>
        <v>0</v>
      </c>
      <c r="K265" s="5">
        <f>SUMIFS(Generation!F:F,Generation!$A:$A,Summary_CDP,Generation!$B:$B,IF($B$252="NEM","*",$B$252),Generation!$C:$C,$H265)-SUMIFS(Generation!$D:$D,Generation!$A:$A,Summary_CDP,Generation!$B:$B,IF($B$252="NEM","*",$B$252),Generation!$C:$C,$H265)</f>
        <v>0</v>
      </c>
      <c r="L265" s="5">
        <f>SUMIFS(Generation!G:G,Generation!$A:$A,Summary_CDP,Generation!$B:$B,IF($B$252="NEM","*",$B$252),Generation!$C:$C,$H265)-SUMIFS(Generation!$D:$D,Generation!$A:$A,Summary_CDP,Generation!$B:$B,IF($B$252="NEM","*",$B$252),Generation!$C:$C,$H265)</f>
        <v>0</v>
      </c>
      <c r="M265" s="5">
        <f>SUMIFS(Generation!H:H,Generation!$A:$A,Summary_CDP,Generation!$B:$B,IF($B$252="NEM","*",$B$252),Generation!$C:$C,$H265)-SUMIFS(Generation!$D:$D,Generation!$A:$A,Summary_CDP,Generation!$B:$B,IF($B$252="NEM","*",$B$252),Generation!$C:$C,$H265)</f>
        <v>0</v>
      </c>
      <c r="N265" s="5">
        <f>SUMIFS(Generation!I:I,Generation!$A:$A,Summary_CDP,Generation!$B:$B,IF($B$252="NEM","*",$B$252),Generation!$C:$C,$H265)-SUMIFS(Generation!$D:$D,Generation!$A:$A,Summary_CDP,Generation!$B:$B,IF($B$252="NEM","*",$B$252),Generation!$C:$C,$H265)</f>
        <v>0</v>
      </c>
      <c r="O265" s="5">
        <f>SUMIFS(Generation!J:J,Generation!$A:$A,Summary_CDP,Generation!$B:$B,IF($B$252="NEM","*",$B$252),Generation!$C:$C,$H265)-SUMIFS(Generation!$D:$D,Generation!$A:$A,Summary_CDP,Generation!$B:$B,IF($B$252="NEM","*",$B$252),Generation!$C:$C,$H265)</f>
        <v>0</v>
      </c>
      <c r="P265" s="5">
        <f>SUMIFS(Generation!K:K,Generation!$A:$A,Summary_CDP,Generation!$B:$B,IF($B$252="NEM","*",$B$252),Generation!$C:$C,$H265)-SUMIFS(Generation!$D:$D,Generation!$A:$A,Summary_CDP,Generation!$B:$B,IF($B$252="NEM","*",$B$252),Generation!$C:$C,$H265)</f>
        <v>0</v>
      </c>
      <c r="Q265" s="5">
        <f>SUMIFS(Generation!L:L,Generation!$A:$A,Summary_CDP,Generation!$B:$B,IF($B$252="NEM","*",$B$252),Generation!$C:$C,$H265)-SUMIFS(Generation!$D:$D,Generation!$A:$A,Summary_CDP,Generation!$B:$B,IF($B$252="NEM","*",$B$252),Generation!$C:$C,$H265)</f>
        <v>0</v>
      </c>
      <c r="R265" s="5">
        <f>SUMIFS(Generation!M:M,Generation!$A:$A,Summary_CDP,Generation!$B:$B,IF($B$252="NEM","*",$B$252),Generation!$C:$C,$H265)-SUMIFS(Generation!$D:$D,Generation!$A:$A,Summary_CDP,Generation!$B:$B,IF($B$252="NEM","*",$B$252),Generation!$C:$C,$H265)</f>
        <v>0</v>
      </c>
      <c r="S265" s="5">
        <f>SUMIFS(Generation!N:N,Generation!$A:$A,Summary_CDP,Generation!$B:$B,IF($B$252="NEM","*",$B$252),Generation!$C:$C,$H265)-SUMIFS(Generation!$D:$D,Generation!$A:$A,Summary_CDP,Generation!$B:$B,IF($B$252="NEM","*",$B$252),Generation!$C:$C,$H265)</f>
        <v>0</v>
      </c>
      <c r="T265" s="5">
        <f>SUMIFS(Generation!O:O,Generation!$A:$A,Summary_CDP,Generation!$B:$B,IF($B$252="NEM","*",$B$252),Generation!$C:$C,$H265)-SUMIFS(Generation!$D:$D,Generation!$A:$A,Summary_CDP,Generation!$B:$B,IF($B$252="NEM","*",$B$252),Generation!$C:$C,$H265)</f>
        <v>0</v>
      </c>
      <c r="U265" s="5">
        <f>SUMIFS(Generation!P:P,Generation!$A:$A,Summary_CDP,Generation!$B:$B,IF($B$252="NEM","*",$B$252),Generation!$C:$C,$H265)-SUMIFS(Generation!$D:$D,Generation!$A:$A,Summary_CDP,Generation!$B:$B,IF($B$252="NEM","*",$B$252),Generation!$C:$C,$H265)</f>
        <v>0</v>
      </c>
      <c r="V265" s="5">
        <f>SUMIFS(Generation!Q:Q,Generation!$A:$A,Summary_CDP,Generation!$B:$B,IF($B$252="NEM","*",$B$252),Generation!$C:$C,$H265)-SUMIFS(Generation!$D:$D,Generation!$A:$A,Summary_CDP,Generation!$B:$B,IF($B$252="NEM","*",$B$252),Generation!$C:$C,$H265)</f>
        <v>0</v>
      </c>
      <c r="W265" s="5">
        <f>SUMIFS(Generation!R:R,Generation!$A:$A,Summary_CDP,Generation!$B:$B,IF($B$252="NEM","*",$B$252),Generation!$C:$C,$H265)-SUMIFS(Generation!$D:$D,Generation!$A:$A,Summary_CDP,Generation!$B:$B,IF($B$252="NEM","*",$B$252),Generation!$C:$C,$H265)</f>
        <v>0</v>
      </c>
      <c r="X265" s="5">
        <f>SUMIFS(Generation!S:S,Generation!$A:$A,Summary_CDP,Generation!$B:$B,IF($B$252="NEM","*",$B$252),Generation!$C:$C,$H265)-SUMIFS(Generation!$D:$D,Generation!$A:$A,Summary_CDP,Generation!$B:$B,IF($B$252="NEM","*",$B$252),Generation!$C:$C,$H265)</f>
        <v>0</v>
      </c>
      <c r="Y265" s="5">
        <f>SUMIFS(Generation!T:T,Generation!$A:$A,Summary_CDP,Generation!$B:$B,IF($B$252="NEM","*",$B$252),Generation!$C:$C,$H265)-SUMIFS(Generation!$D:$D,Generation!$A:$A,Summary_CDP,Generation!$B:$B,IF($B$252="NEM","*",$B$252),Generation!$C:$C,$H265)</f>
        <v>0</v>
      </c>
      <c r="Z265" s="5">
        <f>SUMIFS(Generation!U:U,Generation!$A:$A,Summary_CDP,Generation!$B:$B,IF($B$252="NEM","*",$B$252),Generation!$C:$C,$H265)-SUMIFS(Generation!$D:$D,Generation!$A:$A,Summary_CDP,Generation!$B:$B,IF($B$252="NEM","*",$B$252),Generation!$C:$C,$H265)</f>
        <v>0</v>
      </c>
      <c r="AA265" s="5">
        <f>SUMIFS(Generation!V:V,Generation!$A:$A,Summary_CDP,Generation!$B:$B,IF($B$252="NEM","*",$B$252),Generation!$C:$C,$H265)-SUMIFS(Generation!$D:$D,Generation!$A:$A,Summary_CDP,Generation!$B:$B,IF($B$252="NEM","*",$B$252),Generation!$C:$C,$H265)</f>
        <v>0</v>
      </c>
      <c r="AB265" s="5">
        <f>SUMIFS(Generation!W:W,Generation!$A:$A,Summary_CDP,Generation!$B:$B,IF($B$252="NEM","*",$B$252),Generation!$C:$C,$H265)-SUMIFS(Generation!$D:$D,Generation!$A:$A,Summary_CDP,Generation!$B:$B,IF($B$252="NEM","*",$B$252),Generation!$C:$C,$H265)</f>
        <v>0</v>
      </c>
      <c r="AC265" s="5">
        <f>SUMIFS(Generation!X:X,Generation!$A:$A,Summary_CDP,Generation!$B:$B,IF($B$252="NEM","*",$B$252),Generation!$C:$C,$H265)-SUMIFS(Generation!$D:$D,Generation!$A:$A,Summary_CDP,Generation!$B:$B,IF($B$252="NEM","*",$B$252),Generation!$C:$C,$H265)</f>
        <v>0</v>
      </c>
      <c r="AD265" s="5">
        <f>SUMIFS(Generation!Y:Y,Generation!$A:$A,Summary_CDP,Generation!$B:$B,IF($B$252="NEM","*",$B$252),Generation!$C:$C,$H265)-SUMIFS(Generation!$D:$D,Generation!$A:$A,Summary_CDP,Generation!$B:$B,IF($B$252="NEM","*",$B$252),Generation!$C:$C,$H265)</f>
        <v>0</v>
      </c>
      <c r="AE265" s="5">
        <f>SUMIFS(Generation!Z:Z,Generation!$A:$A,Summary_CDP,Generation!$B:$B,IF($B$252="NEM","*",$B$252),Generation!$C:$C,$H265)-SUMIFS(Generation!$D:$D,Generation!$A:$A,Summary_CDP,Generation!$B:$B,IF($B$252="NEM","*",$B$252),Generation!$C:$C,$H265)</f>
        <v>0</v>
      </c>
      <c r="AF265" s="5">
        <f>SUMIFS(Generation!AA:AA,Generation!$A:$A,Summary_CDP,Generation!$B:$B,IF($B$252="NEM","*",$B$252),Generation!$C:$C,$H265)-SUMIFS(Generation!$D:$D,Generation!$A:$A,Summary_CDP,Generation!$B:$B,IF($B$252="NEM","*",$B$252),Generation!$C:$C,$H265)</f>
        <v>0</v>
      </c>
      <c r="AG265" s="5">
        <f>SUMIFS(Generation!AB:AB,Generation!$A:$A,Summary_CDP,Generation!$B:$B,IF($B$252="NEM","*",$B$252),Generation!$C:$C,$H265)-SUMIFS(Generation!$D:$D,Generation!$A:$A,Summary_CDP,Generation!$B:$B,IF($B$252="NEM","*",$B$252),Generation!$C:$C,$H265)</f>
        <v>0</v>
      </c>
      <c r="AH265" s="5">
        <f>SUMIFS(Generation!AC:AC,Generation!$A:$A,Summary_CDP,Generation!$B:$B,IF($B$252="NEM","*",$B$252),Generation!$C:$C,$H265)-SUMIFS(Generation!$D:$D,Generation!$A:$A,Summary_CDP,Generation!$B:$B,IF($B$252="NEM","*",$B$252),Generation!$C:$C,$H265)</f>
        <v>0</v>
      </c>
      <c r="AI265" s="5">
        <f>SUMIFS(Generation!AD:AD,Generation!$A:$A,Summary_CDP,Generation!$B:$B,IF($B$252="NEM","*",$B$252),Generation!$C:$C,$H265)-SUMIFS(Generation!$D:$D,Generation!$A:$A,Summary_CDP,Generation!$B:$B,IF($B$252="NEM","*",$B$252),Generation!$C:$C,$H265)</f>
        <v>0</v>
      </c>
      <c r="AJ265" s="5">
        <f>SUMIFS(Generation!AE:AE,Generation!$A:$A,Summary_CDP,Generation!$B:$B,IF($B$252="NEM","*",$B$252),Generation!$C:$C,$H265)-SUMIFS(Generation!$D:$D,Generation!$A:$A,Summary_CDP,Generation!$B:$B,IF($B$252="NEM","*",$B$252),Generation!$C:$C,$H265)</f>
        <v>0</v>
      </c>
    </row>
    <row r="266" spans="8:36" ht="15" customHeight="1">
      <c r="H266" s="9" t="s">
        <v>141</v>
      </c>
      <c r="I266" s="5">
        <f>SUMIFS(Generation!D:D,Generation!$A:$A,Summary_CDP,Generation!$B:$B,IF($B$252="NEM","*",$B$252),Generation!$C:$C,$H266)-SUMIFS(Generation!$D:$D,Generation!$A:$A,Summary_CDP,Generation!$B:$B,IF($B$252="NEM","*",$B$252),Generation!$C:$C,$H266)</f>
        <v>0</v>
      </c>
      <c r="J266" s="5">
        <f>SUMIFS(Generation!E:E,Generation!$A:$A,Summary_CDP,Generation!$B:$B,IF($B$252="NEM","*",$B$252),Generation!$C:$C,$H266)-SUMIFS(Generation!$D:$D,Generation!$A:$A,Summary_CDP,Generation!$B:$B,IF($B$252="NEM","*",$B$252),Generation!$C:$C,$H266)</f>
        <v>0</v>
      </c>
      <c r="K266" s="5">
        <f>SUMIFS(Generation!F:F,Generation!$A:$A,Summary_CDP,Generation!$B:$B,IF($B$252="NEM","*",$B$252),Generation!$C:$C,$H266)-SUMIFS(Generation!$D:$D,Generation!$A:$A,Summary_CDP,Generation!$B:$B,IF($B$252="NEM","*",$B$252),Generation!$C:$C,$H266)</f>
        <v>0</v>
      </c>
      <c r="L266" s="5">
        <f>SUMIFS(Generation!G:G,Generation!$A:$A,Summary_CDP,Generation!$B:$B,IF($B$252="NEM","*",$B$252),Generation!$C:$C,$H266)-SUMIFS(Generation!$D:$D,Generation!$A:$A,Summary_CDP,Generation!$B:$B,IF($B$252="NEM","*",$B$252),Generation!$C:$C,$H266)</f>
        <v>0</v>
      </c>
      <c r="M266" s="5">
        <f>SUMIFS(Generation!H:H,Generation!$A:$A,Summary_CDP,Generation!$B:$B,IF($B$252="NEM","*",$B$252),Generation!$C:$C,$H266)-SUMIFS(Generation!$D:$D,Generation!$A:$A,Summary_CDP,Generation!$B:$B,IF($B$252="NEM","*",$B$252),Generation!$C:$C,$H266)</f>
        <v>0</v>
      </c>
      <c r="N266" s="5">
        <f>SUMIFS(Generation!I:I,Generation!$A:$A,Summary_CDP,Generation!$B:$B,IF($B$252="NEM","*",$B$252),Generation!$C:$C,$H266)-SUMIFS(Generation!$D:$D,Generation!$A:$A,Summary_CDP,Generation!$B:$B,IF($B$252="NEM","*",$B$252),Generation!$C:$C,$H266)</f>
        <v>0</v>
      </c>
      <c r="O266" s="5">
        <f>SUMIFS(Generation!J:J,Generation!$A:$A,Summary_CDP,Generation!$B:$B,IF($B$252="NEM","*",$B$252),Generation!$C:$C,$H266)-SUMIFS(Generation!$D:$D,Generation!$A:$A,Summary_CDP,Generation!$B:$B,IF($B$252="NEM","*",$B$252),Generation!$C:$C,$H266)</f>
        <v>0</v>
      </c>
      <c r="P266" s="5">
        <f>SUMIFS(Generation!K:K,Generation!$A:$A,Summary_CDP,Generation!$B:$B,IF($B$252="NEM","*",$B$252),Generation!$C:$C,$H266)-SUMIFS(Generation!$D:$D,Generation!$A:$A,Summary_CDP,Generation!$B:$B,IF($B$252="NEM","*",$B$252),Generation!$C:$C,$H266)</f>
        <v>0</v>
      </c>
      <c r="Q266" s="5">
        <f>SUMIFS(Generation!L:L,Generation!$A:$A,Summary_CDP,Generation!$B:$B,IF($B$252="NEM","*",$B$252),Generation!$C:$C,$H266)-SUMIFS(Generation!$D:$D,Generation!$A:$A,Summary_CDP,Generation!$B:$B,IF($B$252="NEM","*",$B$252),Generation!$C:$C,$H266)</f>
        <v>0</v>
      </c>
      <c r="R266" s="5">
        <f>SUMIFS(Generation!M:M,Generation!$A:$A,Summary_CDP,Generation!$B:$B,IF($B$252="NEM","*",$B$252),Generation!$C:$C,$H266)-SUMIFS(Generation!$D:$D,Generation!$A:$A,Summary_CDP,Generation!$B:$B,IF($B$252="NEM","*",$B$252),Generation!$C:$C,$H266)</f>
        <v>0</v>
      </c>
      <c r="S266" s="5">
        <f>SUMIFS(Generation!N:N,Generation!$A:$A,Summary_CDP,Generation!$B:$B,IF($B$252="NEM","*",$B$252),Generation!$C:$C,$H266)-SUMIFS(Generation!$D:$D,Generation!$A:$A,Summary_CDP,Generation!$B:$B,IF($B$252="NEM","*",$B$252),Generation!$C:$C,$H266)</f>
        <v>0</v>
      </c>
      <c r="T266" s="5">
        <f>SUMIFS(Generation!O:O,Generation!$A:$A,Summary_CDP,Generation!$B:$B,IF($B$252="NEM","*",$B$252),Generation!$C:$C,$H266)-SUMIFS(Generation!$D:$D,Generation!$A:$A,Summary_CDP,Generation!$B:$B,IF($B$252="NEM","*",$B$252),Generation!$C:$C,$H266)</f>
        <v>0</v>
      </c>
      <c r="U266" s="5">
        <f>SUMIFS(Generation!P:P,Generation!$A:$A,Summary_CDP,Generation!$B:$B,IF($B$252="NEM","*",$B$252),Generation!$C:$C,$H266)-SUMIFS(Generation!$D:$D,Generation!$A:$A,Summary_CDP,Generation!$B:$B,IF($B$252="NEM","*",$B$252),Generation!$C:$C,$H266)</f>
        <v>0</v>
      </c>
      <c r="V266" s="5">
        <f>SUMIFS(Generation!Q:Q,Generation!$A:$A,Summary_CDP,Generation!$B:$B,IF($B$252="NEM","*",$B$252),Generation!$C:$C,$H266)-SUMIFS(Generation!$D:$D,Generation!$A:$A,Summary_CDP,Generation!$B:$B,IF($B$252="NEM","*",$B$252),Generation!$C:$C,$H266)</f>
        <v>0</v>
      </c>
      <c r="W266" s="5">
        <f>SUMIFS(Generation!R:R,Generation!$A:$A,Summary_CDP,Generation!$B:$B,IF($B$252="NEM","*",$B$252),Generation!$C:$C,$H266)-SUMIFS(Generation!$D:$D,Generation!$A:$A,Summary_CDP,Generation!$B:$B,IF($B$252="NEM","*",$B$252),Generation!$C:$C,$H266)</f>
        <v>0</v>
      </c>
      <c r="X266" s="5">
        <f>SUMIFS(Generation!S:S,Generation!$A:$A,Summary_CDP,Generation!$B:$B,IF($B$252="NEM","*",$B$252),Generation!$C:$C,$H266)-SUMIFS(Generation!$D:$D,Generation!$A:$A,Summary_CDP,Generation!$B:$B,IF($B$252="NEM","*",$B$252),Generation!$C:$C,$H266)</f>
        <v>0</v>
      </c>
      <c r="Y266" s="5">
        <f>SUMIFS(Generation!T:T,Generation!$A:$A,Summary_CDP,Generation!$B:$B,IF($B$252="NEM","*",$B$252),Generation!$C:$C,$H266)-SUMIFS(Generation!$D:$D,Generation!$A:$A,Summary_CDP,Generation!$B:$B,IF($B$252="NEM","*",$B$252),Generation!$C:$C,$H266)</f>
        <v>0</v>
      </c>
      <c r="Z266" s="5">
        <f>SUMIFS(Generation!U:U,Generation!$A:$A,Summary_CDP,Generation!$B:$B,IF($B$252="NEM","*",$B$252),Generation!$C:$C,$H266)-SUMIFS(Generation!$D:$D,Generation!$A:$A,Summary_CDP,Generation!$B:$B,IF($B$252="NEM","*",$B$252),Generation!$C:$C,$H266)</f>
        <v>0</v>
      </c>
      <c r="AA266" s="5">
        <f>SUMIFS(Generation!V:V,Generation!$A:$A,Summary_CDP,Generation!$B:$B,IF($B$252="NEM","*",$B$252),Generation!$C:$C,$H266)-SUMIFS(Generation!$D:$D,Generation!$A:$A,Summary_CDP,Generation!$B:$B,IF($B$252="NEM","*",$B$252),Generation!$C:$C,$H266)</f>
        <v>0</v>
      </c>
      <c r="AB266" s="5">
        <f>SUMIFS(Generation!W:W,Generation!$A:$A,Summary_CDP,Generation!$B:$B,IF($B$252="NEM","*",$B$252),Generation!$C:$C,$H266)-SUMIFS(Generation!$D:$D,Generation!$A:$A,Summary_CDP,Generation!$B:$B,IF($B$252="NEM","*",$B$252),Generation!$C:$C,$H266)</f>
        <v>0</v>
      </c>
      <c r="AC266" s="5">
        <f>SUMIFS(Generation!X:X,Generation!$A:$A,Summary_CDP,Generation!$B:$B,IF($B$252="NEM","*",$B$252),Generation!$C:$C,$H266)-SUMIFS(Generation!$D:$D,Generation!$A:$A,Summary_CDP,Generation!$B:$B,IF($B$252="NEM","*",$B$252),Generation!$C:$C,$H266)</f>
        <v>0</v>
      </c>
      <c r="AD266" s="5">
        <f>SUMIFS(Generation!Y:Y,Generation!$A:$A,Summary_CDP,Generation!$B:$B,IF($B$252="NEM","*",$B$252),Generation!$C:$C,$H266)-SUMIFS(Generation!$D:$D,Generation!$A:$A,Summary_CDP,Generation!$B:$B,IF($B$252="NEM","*",$B$252),Generation!$C:$C,$H266)</f>
        <v>0</v>
      </c>
      <c r="AE266" s="5">
        <f>SUMIFS(Generation!Z:Z,Generation!$A:$A,Summary_CDP,Generation!$B:$B,IF($B$252="NEM","*",$B$252),Generation!$C:$C,$H266)-SUMIFS(Generation!$D:$D,Generation!$A:$A,Summary_CDP,Generation!$B:$B,IF($B$252="NEM","*",$B$252),Generation!$C:$C,$H266)</f>
        <v>0</v>
      </c>
      <c r="AF266" s="5">
        <f>SUMIFS(Generation!AA:AA,Generation!$A:$A,Summary_CDP,Generation!$B:$B,IF($B$252="NEM","*",$B$252),Generation!$C:$C,$H266)-SUMIFS(Generation!$D:$D,Generation!$A:$A,Summary_CDP,Generation!$B:$B,IF($B$252="NEM","*",$B$252),Generation!$C:$C,$H266)</f>
        <v>0</v>
      </c>
      <c r="AG266" s="5">
        <f>SUMIFS(Generation!AB:AB,Generation!$A:$A,Summary_CDP,Generation!$B:$B,IF($B$252="NEM","*",$B$252),Generation!$C:$C,$H266)-SUMIFS(Generation!$D:$D,Generation!$A:$A,Summary_CDP,Generation!$B:$B,IF($B$252="NEM","*",$B$252),Generation!$C:$C,$H266)</f>
        <v>0</v>
      </c>
      <c r="AH266" s="5">
        <f>SUMIFS(Generation!AC:AC,Generation!$A:$A,Summary_CDP,Generation!$B:$B,IF($B$252="NEM","*",$B$252),Generation!$C:$C,$H266)-SUMIFS(Generation!$D:$D,Generation!$A:$A,Summary_CDP,Generation!$B:$B,IF($B$252="NEM","*",$B$252),Generation!$C:$C,$H266)</f>
        <v>0</v>
      </c>
      <c r="AI266" s="5">
        <f>SUMIFS(Generation!AD:AD,Generation!$A:$A,Summary_CDP,Generation!$B:$B,IF($B$252="NEM","*",$B$252),Generation!$C:$C,$H266)-SUMIFS(Generation!$D:$D,Generation!$A:$A,Summary_CDP,Generation!$B:$B,IF($B$252="NEM","*",$B$252),Generation!$C:$C,$H266)</f>
        <v>0</v>
      </c>
      <c r="AJ266" s="5">
        <f>SUMIFS(Generation!AE:AE,Generation!$A:$A,Summary_CDP,Generation!$B:$B,IF($B$252="NEM","*",$B$252),Generation!$C:$C,$H266)-SUMIFS(Generation!$D:$D,Generation!$A:$A,Summary_CDP,Generation!$B:$B,IF($B$252="NEM","*",$B$252),Generation!$C:$C,$H266)</f>
        <v>0</v>
      </c>
    </row>
    <row r="267" spans="8:36" ht="15" customHeight="1">
      <c r="H267" s="9" t="s">
        <v>142</v>
      </c>
      <c r="I267" s="5">
        <f>SUMIFS(Generation!D:D,Generation!$A:$A,Summary_CDP,Generation!$B:$B,IF($B$252="NEM","*",$B$252),Generation!$C:$C,$H267)-SUMIFS(Generation!$D:$D,Generation!$A:$A,Summary_CDP,Generation!$B:$B,IF($B$252="NEM","*",$B$252),Generation!$C:$C,$H267)</f>
        <v>0</v>
      </c>
      <c r="J267" s="5">
        <f>SUMIFS(Generation!E:E,Generation!$A:$A,Summary_CDP,Generation!$B:$B,IF($B$252="NEM","*",$B$252),Generation!$C:$C,$H267)-SUMIFS(Generation!$D:$D,Generation!$A:$A,Summary_CDP,Generation!$B:$B,IF($B$252="NEM","*",$B$252),Generation!$C:$C,$H267)</f>
        <v>25019.190898893081</v>
      </c>
      <c r="K267" s="5">
        <f>SUMIFS(Generation!F:F,Generation!$A:$A,Summary_CDP,Generation!$B:$B,IF($B$252="NEM","*",$B$252),Generation!$C:$C,$H267)-SUMIFS(Generation!$D:$D,Generation!$A:$A,Summary_CDP,Generation!$B:$B,IF($B$252="NEM","*",$B$252),Generation!$C:$C,$H267)</f>
        <v>48564.372691027165</v>
      </c>
      <c r="L267" s="5">
        <f>SUMIFS(Generation!G:G,Generation!$A:$A,Summary_CDP,Generation!$B:$B,IF($B$252="NEM","*",$B$252),Generation!$C:$C,$H267)-SUMIFS(Generation!$D:$D,Generation!$A:$A,Summary_CDP,Generation!$B:$B,IF($B$252="NEM","*",$B$252),Generation!$C:$C,$H267)</f>
        <v>60035.667606880932</v>
      </c>
      <c r="M267" s="5">
        <f>SUMIFS(Generation!H:H,Generation!$A:$A,Summary_CDP,Generation!$B:$B,IF($B$252="NEM","*",$B$252),Generation!$C:$C,$H267)-SUMIFS(Generation!$D:$D,Generation!$A:$A,Summary_CDP,Generation!$B:$B,IF($B$252="NEM","*",$B$252),Generation!$C:$C,$H267)</f>
        <v>84558.807181053795</v>
      </c>
      <c r="N267" s="5">
        <f>SUMIFS(Generation!I:I,Generation!$A:$A,Summary_CDP,Generation!$B:$B,IF($B$252="NEM","*",$B$252),Generation!$C:$C,$H267)-SUMIFS(Generation!$D:$D,Generation!$A:$A,Summary_CDP,Generation!$B:$B,IF($B$252="NEM","*",$B$252),Generation!$C:$C,$H267)</f>
        <v>104613.34801413459</v>
      </c>
      <c r="O267" s="5">
        <f>SUMIFS(Generation!J:J,Generation!$A:$A,Summary_CDP,Generation!$B:$B,IF($B$252="NEM","*",$B$252),Generation!$C:$C,$H267)-SUMIFS(Generation!$D:$D,Generation!$A:$A,Summary_CDP,Generation!$B:$B,IF($B$252="NEM","*",$B$252),Generation!$C:$C,$H267)</f>
        <v>116602.43047507555</v>
      </c>
      <c r="P267" s="5">
        <f>SUMIFS(Generation!K:K,Generation!$A:$A,Summary_CDP,Generation!$B:$B,IF($B$252="NEM","*",$B$252),Generation!$C:$C,$H267)-SUMIFS(Generation!$D:$D,Generation!$A:$A,Summary_CDP,Generation!$B:$B,IF($B$252="NEM","*",$B$252),Generation!$C:$C,$H267)</f>
        <v>136856.10113751361</v>
      </c>
      <c r="Q267" s="5">
        <f>SUMIFS(Generation!L:L,Generation!$A:$A,Summary_CDP,Generation!$B:$B,IF($B$252="NEM","*",$B$252),Generation!$C:$C,$H267)-SUMIFS(Generation!$D:$D,Generation!$A:$A,Summary_CDP,Generation!$B:$B,IF($B$252="NEM","*",$B$252),Generation!$C:$C,$H267)</f>
        <v>157605.7221098383</v>
      </c>
      <c r="R267" s="5">
        <f>SUMIFS(Generation!M:M,Generation!$A:$A,Summary_CDP,Generation!$B:$B,IF($B$252="NEM","*",$B$252),Generation!$C:$C,$H267)-SUMIFS(Generation!$D:$D,Generation!$A:$A,Summary_CDP,Generation!$B:$B,IF($B$252="NEM","*",$B$252),Generation!$C:$C,$H267)</f>
        <v>169539.43356779488</v>
      </c>
      <c r="S267" s="5">
        <f>SUMIFS(Generation!N:N,Generation!$A:$A,Summary_CDP,Generation!$B:$B,IF($B$252="NEM","*",$B$252),Generation!$C:$C,$H267)-SUMIFS(Generation!$D:$D,Generation!$A:$A,Summary_CDP,Generation!$B:$B,IF($B$252="NEM","*",$B$252),Generation!$C:$C,$H267)</f>
        <v>197131.50064856742</v>
      </c>
      <c r="T267" s="5">
        <f>SUMIFS(Generation!O:O,Generation!$A:$A,Summary_CDP,Generation!$B:$B,IF($B$252="NEM","*",$B$252),Generation!$C:$C,$H267)-SUMIFS(Generation!$D:$D,Generation!$A:$A,Summary_CDP,Generation!$B:$B,IF($B$252="NEM","*",$B$252),Generation!$C:$C,$H267)</f>
        <v>234004.57793348024</v>
      </c>
      <c r="U267" s="5">
        <f>SUMIFS(Generation!P:P,Generation!$A:$A,Summary_CDP,Generation!$B:$B,IF($B$252="NEM","*",$B$252),Generation!$C:$C,$H267)-SUMIFS(Generation!$D:$D,Generation!$A:$A,Summary_CDP,Generation!$B:$B,IF($B$252="NEM","*",$B$252),Generation!$C:$C,$H267)</f>
        <v>259411.13512547818</v>
      </c>
      <c r="V267" s="5">
        <f>SUMIFS(Generation!Q:Q,Generation!$A:$A,Summary_CDP,Generation!$B:$B,IF($B$252="NEM","*",$B$252),Generation!$C:$C,$H267)-SUMIFS(Generation!$D:$D,Generation!$A:$A,Summary_CDP,Generation!$B:$B,IF($B$252="NEM","*",$B$252),Generation!$C:$C,$H267)</f>
        <v>288012.45980428148</v>
      </c>
      <c r="W267" s="5">
        <f>SUMIFS(Generation!R:R,Generation!$A:$A,Summary_CDP,Generation!$B:$B,IF($B$252="NEM","*",$B$252),Generation!$C:$C,$H267)-SUMIFS(Generation!$D:$D,Generation!$A:$A,Summary_CDP,Generation!$B:$B,IF($B$252="NEM","*",$B$252),Generation!$C:$C,$H267)</f>
        <v>295544.73617336957</v>
      </c>
      <c r="X267" s="5">
        <f>SUMIFS(Generation!S:S,Generation!$A:$A,Summary_CDP,Generation!$B:$B,IF($B$252="NEM","*",$B$252),Generation!$C:$C,$H267)-SUMIFS(Generation!$D:$D,Generation!$A:$A,Summary_CDP,Generation!$B:$B,IF($B$252="NEM","*",$B$252),Generation!$C:$C,$H267)</f>
        <v>298861.67945833656</v>
      </c>
      <c r="Y267" s="5">
        <f>SUMIFS(Generation!T:T,Generation!$A:$A,Summary_CDP,Generation!$B:$B,IF($B$252="NEM","*",$B$252),Generation!$C:$C,$H267)-SUMIFS(Generation!$D:$D,Generation!$A:$A,Summary_CDP,Generation!$B:$B,IF($B$252="NEM","*",$B$252),Generation!$C:$C,$H267)</f>
        <v>314536.72093113651</v>
      </c>
      <c r="Z267" s="5">
        <f>SUMIFS(Generation!U:U,Generation!$A:$A,Summary_CDP,Generation!$B:$B,IF($B$252="NEM","*",$B$252),Generation!$C:$C,$H267)-SUMIFS(Generation!$D:$D,Generation!$A:$A,Summary_CDP,Generation!$B:$B,IF($B$252="NEM","*",$B$252),Generation!$C:$C,$H267)</f>
        <v>346104.84172063379</v>
      </c>
      <c r="AA267" s="5">
        <f>SUMIFS(Generation!V:V,Generation!$A:$A,Summary_CDP,Generation!$B:$B,IF($B$252="NEM","*",$B$252),Generation!$C:$C,$H267)-SUMIFS(Generation!$D:$D,Generation!$A:$A,Summary_CDP,Generation!$B:$B,IF($B$252="NEM","*",$B$252),Generation!$C:$C,$H267)</f>
        <v>375775.22126661299</v>
      </c>
      <c r="AB267" s="5">
        <f>SUMIFS(Generation!W:W,Generation!$A:$A,Summary_CDP,Generation!$B:$B,IF($B$252="NEM","*",$B$252),Generation!$C:$C,$H267)-SUMIFS(Generation!$D:$D,Generation!$A:$A,Summary_CDP,Generation!$B:$B,IF($B$252="NEM","*",$B$252),Generation!$C:$C,$H267)</f>
        <v>430555.92428634083</v>
      </c>
      <c r="AC267" s="5">
        <f>SUMIFS(Generation!X:X,Generation!$A:$A,Summary_CDP,Generation!$B:$B,IF($B$252="NEM","*",$B$252),Generation!$C:$C,$H267)-SUMIFS(Generation!$D:$D,Generation!$A:$A,Summary_CDP,Generation!$B:$B,IF($B$252="NEM","*",$B$252),Generation!$C:$C,$H267)</f>
        <v>501480.67772407911</v>
      </c>
      <c r="AD267" s="5">
        <f>SUMIFS(Generation!Y:Y,Generation!$A:$A,Summary_CDP,Generation!$B:$B,IF($B$252="NEM","*",$B$252),Generation!$C:$C,$H267)-SUMIFS(Generation!$D:$D,Generation!$A:$A,Summary_CDP,Generation!$B:$B,IF($B$252="NEM","*",$B$252),Generation!$C:$C,$H267)</f>
        <v>522320.32305792777</v>
      </c>
      <c r="AE267" s="5">
        <f>SUMIFS(Generation!Z:Z,Generation!$A:$A,Summary_CDP,Generation!$B:$B,IF($B$252="NEM","*",$B$252),Generation!$C:$C,$H267)-SUMIFS(Generation!$D:$D,Generation!$A:$A,Summary_CDP,Generation!$B:$B,IF($B$252="NEM","*",$B$252),Generation!$C:$C,$H267)</f>
        <v>564946.76876801427</v>
      </c>
      <c r="AF267" s="5">
        <f>SUMIFS(Generation!AA:AA,Generation!$A:$A,Summary_CDP,Generation!$B:$B,IF($B$252="NEM","*",$B$252),Generation!$C:$C,$H267)-SUMIFS(Generation!$D:$D,Generation!$A:$A,Summary_CDP,Generation!$B:$B,IF($B$252="NEM","*",$B$252),Generation!$C:$C,$H267)</f>
        <v>610308.89875563525</v>
      </c>
      <c r="AG267" s="5">
        <f>SUMIFS(Generation!AB:AB,Generation!$A:$A,Summary_CDP,Generation!$B:$B,IF($B$252="NEM","*",$B$252),Generation!$C:$C,$H267)-SUMIFS(Generation!$D:$D,Generation!$A:$A,Summary_CDP,Generation!$B:$B,IF($B$252="NEM","*",$B$252),Generation!$C:$C,$H267)</f>
        <v>635542.79189522786</v>
      </c>
      <c r="AH267" s="5">
        <f>SUMIFS(Generation!AC:AC,Generation!$A:$A,Summary_CDP,Generation!$B:$B,IF($B$252="NEM","*",$B$252),Generation!$C:$C,$H267)-SUMIFS(Generation!$D:$D,Generation!$A:$A,Summary_CDP,Generation!$B:$B,IF($B$252="NEM","*",$B$252),Generation!$C:$C,$H267)</f>
        <v>658938.39205017383</v>
      </c>
      <c r="AI267" s="5">
        <f>SUMIFS(Generation!AD:AD,Generation!$A:$A,Summary_CDP,Generation!$B:$B,IF($B$252="NEM","*",$B$252),Generation!$C:$C,$H267)-SUMIFS(Generation!$D:$D,Generation!$A:$A,Summary_CDP,Generation!$B:$B,IF($B$252="NEM","*",$B$252),Generation!$C:$C,$H267)</f>
        <v>678445.32146506081</v>
      </c>
      <c r="AJ267" s="5">
        <f>SUMIFS(Generation!AE:AE,Generation!$A:$A,Summary_CDP,Generation!$B:$B,IF($B$252="NEM","*",$B$252),Generation!$C:$C,$H267)-SUMIFS(Generation!$D:$D,Generation!$A:$A,Summary_CDP,Generation!$B:$B,IF($B$252="NEM","*",$B$252),Generation!$C:$C,$H267)</f>
        <v>691727.92135909398</v>
      </c>
    </row>
    <row r="268" spans="8:36" ht="15" customHeight="1">
      <c r="H268" s="9" t="s">
        <v>143</v>
      </c>
      <c r="I268" s="5">
        <f>SUMIFS(Generation!D:D,Generation!$A:$A,Summary_CDP,Generation!$B:$B,IF($B$252="NEM","*",$B$252),Generation!$C:$C,$H268)-SUMIFS(Generation!$D:$D,Generation!$A:$A,Summary_CDP,Generation!$B:$B,IF($B$252="NEM","*",$B$252),Generation!$C:$C,$H268)</f>
        <v>0</v>
      </c>
      <c r="J268" s="5">
        <f>SUMIFS(Generation!E:E,Generation!$A:$A,Summary_CDP,Generation!$B:$B,IF($B$252="NEM","*",$B$252),Generation!$C:$C,$H268)-SUMIFS(Generation!$D:$D,Generation!$A:$A,Summary_CDP,Generation!$B:$B,IF($B$252="NEM","*",$B$252),Generation!$C:$C,$H268)</f>
        <v>-1548.3676310138999</v>
      </c>
      <c r="K268" s="5">
        <f>SUMIFS(Generation!F:F,Generation!$A:$A,Summary_CDP,Generation!$B:$B,IF($B$252="NEM","*",$B$252),Generation!$C:$C,$H268)-SUMIFS(Generation!$D:$D,Generation!$A:$A,Summary_CDP,Generation!$B:$B,IF($B$252="NEM","*",$B$252),Generation!$C:$C,$H268)</f>
        <v>4354.438461505033</v>
      </c>
      <c r="L268" s="5">
        <f>SUMIFS(Generation!G:G,Generation!$A:$A,Summary_CDP,Generation!$B:$B,IF($B$252="NEM","*",$B$252),Generation!$C:$C,$H268)-SUMIFS(Generation!$D:$D,Generation!$A:$A,Summary_CDP,Generation!$B:$B,IF($B$252="NEM","*",$B$252),Generation!$C:$C,$H268)</f>
        <v>15607.344064635698</v>
      </c>
      <c r="M268" s="5">
        <f>SUMIFS(Generation!H:H,Generation!$A:$A,Summary_CDP,Generation!$B:$B,IF($B$252="NEM","*",$B$252),Generation!$C:$C,$H268)-SUMIFS(Generation!$D:$D,Generation!$A:$A,Summary_CDP,Generation!$B:$B,IF($B$252="NEM","*",$B$252),Generation!$C:$C,$H268)</f>
        <v>25542.713904709093</v>
      </c>
      <c r="N268" s="5">
        <f>SUMIFS(Generation!I:I,Generation!$A:$A,Summary_CDP,Generation!$B:$B,IF($B$252="NEM","*",$B$252),Generation!$C:$C,$H268)-SUMIFS(Generation!$D:$D,Generation!$A:$A,Summary_CDP,Generation!$B:$B,IF($B$252="NEM","*",$B$252),Generation!$C:$C,$H268)</f>
        <v>39897.621964361126</v>
      </c>
      <c r="O268" s="5">
        <f>SUMIFS(Generation!J:J,Generation!$A:$A,Summary_CDP,Generation!$B:$B,IF($B$252="NEM","*",$B$252),Generation!$C:$C,$H268)-SUMIFS(Generation!$D:$D,Generation!$A:$A,Summary_CDP,Generation!$B:$B,IF($B$252="NEM","*",$B$252),Generation!$C:$C,$H268)</f>
        <v>44376.442444602042</v>
      </c>
      <c r="P268" s="5">
        <f>SUMIFS(Generation!K:K,Generation!$A:$A,Summary_CDP,Generation!$B:$B,IF($B$252="NEM","*",$B$252),Generation!$C:$C,$H268)-SUMIFS(Generation!$D:$D,Generation!$A:$A,Summary_CDP,Generation!$B:$B,IF($B$252="NEM","*",$B$252),Generation!$C:$C,$H268)</f>
        <v>56948.953515951114</v>
      </c>
      <c r="Q268" s="5">
        <f>SUMIFS(Generation!L:L,Generation!$A:$A,Summary_CDP,Generation!$B:$B,IF($B$252="NEM","*",$B$252),Generation!$C:$C,$H268)-SUMIFS(Generation!$D:$D,Generation!$A:$A,Summary_CDP,Generation!$B:$B,IF($B$252="NEM","*",$B$252),Generation!$C:$C,$H268)</f>
        <v>58184.819831003726</v>
      </c>
      <c r="R268" s="5">
        <f>SUMIFS(Generation!M:M,Generation!$A:$A,Summary_CDP,Generation!$B:$B,IF($B$252="NEM","*",$B$252),Generation!$C:$C,$H268)-SUMIFS(Generation!$D:$D,Generation!$A:$A,Summary_CDP,Generation!$B:$B,IF($B$252="NEM","*",$B$252),Generation!$C:$C,$H268)</f>
        <v>58867.288754568901</v>
      </c>
      <c r="S268" s="5">
        <f>SUMIFS(Generation!N:N,Generation!$A:$A,Summary_CDP,Generation!$B:$B,IF($B$252="NEM","*",$B$252),Generation!$C:$C,$H268)-SUMIFS(Generation!$D:$D,Generation!$A:$A,Summary_CDP,Generation!$B:$B,IF($B$252="NEM","*",$B$252),Generation!$C:$C,$H268)</f>
        <v>77837.2219365364</v>
      </c>
      <c r="T268" s="5">
        <f>SUMIFS(Generation!O:O,Generation!$A:$A,Summary_CDP,Generation!$B:$B,IF($B$252="NEM","*",$B$252),Generation!$C:$C,$H268)-SUMIFS(Generation!$D:$D,Generation!$A:$A,Summary_CDP,Generation!$B:$B,IF($B$252="NEM","*",$B$252),Generation!$C:$C,$H268)</f>
        <v>106566.87219331625</v>
      </c>
      <c r="U268" s="5">
        <f>SUMIFS(Generation!P:P,Generation!$A:$A,Summary_CDP,Generation!$B:$B,IF($B$252="NEM","*",$B$252),Generation!$C:$C,$H268)-SUMIFS(Generation!$D:$D,Generation!$A:$A,Summary_CDP,Generation!$B:$B,IF($B$252="NEM","*",$B$252),Generation!$C:$C,$H268)</f>
        <v>118306.65255371688</v>
      </c>
      <c r="V268" s="5">
        <f>SUMIFS(Generation!Q:Q,Generation!$A:$A,Summary_CDP,Generation!$B:$B,IF($B$252="NEM","*",$B$252),Generation!$C:$C,$H268)-SUMIFS(Generation!$D:$D,Generation!$A:$A,Summary_CDP,Generation!$B:$B,IF($B$252="NEM","*",$B$252),Generation!$C:$C,$H268)</f>
        <v>132365.54172026343</v>
      </c>
      <c r="W268" s="5">
        <f>SUMIFS(Generation!R:R,Generation!$A:$A,Summary_CDP,Generation!$B:$B,IF($B$252="NEM","*",$B$252),Generation!$C:$C,$H268)-SUMIFS(Generation!$D:$D,Generation!$A:$A,Summary_CDP,Generation!$B:$B,IF($B$252="NEM","*",$B$252),Generation!$C:$C,$H268)</f>
        <v>152762.58483684235</v>
      </c>
      <c r="X268" s="5">
        <f>SUMIFS(Generation!S:S,Generation!$A:$A,Summary_CDP,Generation!$B:$B,IF($B$252="NEM","*",$B$252),Generation!$C:$C,$H268)-SUMIFS(Generation!$D:$D,Generation!$A:$A,Summary_CDP,Generation!$B:$B,IF($B$252="NEM","*",$B$252),Generation!$C:$C,$H268)</f>
        <v>162965.06566569803</v>
      </c>
      <c r="Y268" s="5">
        <f>SUMIFS(Generation!T:T,Generation!$A:$A,Summary_CDP,Generation!$B:$B,IF($B$252="NEM","*",$B$252),Generation!$C:$C,$H268)-SUMIFS(Generation!$D:$D,Generation!$A:$A,Summary_CDP,Generation!$B:$B,IF($B$252="NEM","*",$B$252),Generation!$C:$C,$H268)</f>
        <v>172520.85410196468</v>
      </c>
      <c r="Z268" s="5">
        <f>SUMIFS(Generation!U:U,Generation!$A:$A,Summary_CDP,Generation!$B:$B,IF($B$252="NEM","*",$B$252),Generation!$C:$C,$H268)-SUMIFS(Generation!$D:$D,Generation!$A:$A,Summary_CDP,Generation!$B:$B,IF($B$252="NEM","*",$B$252),Generation!$C:$C,$H268)</f>
        <v>195736.97011138216</v>
      </c>
      <c r="AA268" s="5">
        <f>SUMIFS(Generation!V:V,Generation!$A:$A,Summary_CDP,Generation!$B:$B,IF($B$252="NEM","*",$B$252),Generation!$C:$C,$H268)-SUMIFS(Generation!$D:$D,Generation!$A:$A,Summary_CDP,Generation!$B:$B,IF($B$252="NEM","*",$B$252),Generation!$C:$C,$H268)</f>
        <v>246527.53089035422</v>
      </c>
      <c r="AB268" s="5">
        <f>SUMIFS(Generation!W:W,Generation!$A:$A,Summary_CDP,Generation!$B:$B,IF($B$252="NEM","*",$B$252),Generation!$C:$C,$H268)-SUMIFS(Generation!$D:$D,Generation!$A:$A,Summary_CDP,Generation!$B:$B,IF($B$252="NEM","*",$B$252),Generation!$C:$C,$H268)</f>
        <v>266764.60978943954</v>
      </c>
      <c r="AC268" s="5">
        <f>SUMIFS(Generation!X:X,Generation!$A:$A,Summary_CDP,Generation!$B:$B,IF($B$252="NEM","*",$B$252),Generation!$C:$C,$H268)-SUMIFS(Generation!$D:$D,Generation!$A:$A,Summary_CDP,Generation!$B:$B,IF($B$252="NEM","*",$B$252),Generation!$C:$C,$H268)</f>
        <v>257259.97599748601</v>
      </c>
      <c r="AD268" s="5">
        <f>SUMIFS(Generation!Y:Y,Generation!$A:$A,Summary_CDP,Generation!$B:$B,IF($B$252="NEM","*",$B$252),Generation!$C:$C,$H268)-SUMIFS(Generation!$D:$D,Generation!$A:$A,Summary_CDP,Generation!$B:$B,IF($B$252="NEM","*",$B$252),Generation!$C:$C,$H268)</f>
        <v>302935.62671616866</v>
      </c>
      <c r="AE268" s="5">
        <f>SUMIFS(Generation!Z:Z,Generation!$A:$A,Summary_CDP,Generation!$B:$B,IF($B$252="NEM","*",$B$252),Generation!$C:$C,$H268)-SUMIFS(Generation!$D:$D,Generation!$A:$A,Summary_CDP,Generation!$B:$B,IF($B$252="NEM","*",$B$252),Generation!$C:$C,$H268)</f>
        <v>328484.68870070484</v>
      </c>
      <c r="AF268" s="5">
        <f>SUMIFS(Generation!AA:AA,Generation!$A:$A,Summary_CDP,Generation!$B:$B,IF($B$252="NEM","*",$B$252),Generation!$C:$C,$H268)-SUMIFS(Generation!$D:$D,Generation!$A:$A,Summary_CDP,Generation!$B:$B,IF($B$252="NEM","*",$B$252),Generation!$C:$C,$H268)</f>
        <v>349966.00650145387</v>
      </c>
      <c r="AG268" s="5">
        <f>SUMIFS(Generation!AB:AB,Generation!$A:$A,Summary_CDP,Generation!$B:$B,IF($B$252="NEM","*",$B$252),Generation!$C:$C,$H268)-SUMIFS(Generation!$D:$D,Generation!$A:$A,Summary_CDP,Generation!$B:$B,IF($B$252="NEM","*",$B$252),Generation!$C:$C,$H268)</f>
        <v>380593.11151756928</v>
      </c>
      <c r="AH268" s="5">
        <f>SUMIFS(Generation!AC:AC,Generation!$A:$A,Summary_CDP,Generation!$B:$B,IF($B$252="NEM","*",$B$252),Generation!$C:$C,$H268)-SUMIFS(Generation!$D:$D,Generation!$A:$A,Summary_CDP,Generation!$B:$B,IF($B$252="NEM","*",$B$252),Generation!$C:$C,$H268)</f>
        <v>419547.64461562445</v>
      </c>
      <c r="AI268" s="5">
        <f>SUMIFS(Generation!AD:AD,Generation!$A:$A,Summary_CDP,Generation!$B:$B,IF($B$252="NEM","*",$B$252),Generation!$C:$C,$H268)-SUMIFS(Generation!$D:$D,Generation!$A:$A,Summary_CDP,Generation!$B:$B,IF($B$252="NEM","*",$B$252),Generation!$C:$C,$H268)</f>
        <v>496492.17271730036</v>
      </c>
      <c r="AJ268" s="5">
        <f>SUMIFS(Generation!AE:AE,Generation!$A:$A,Summary_CDP,Generation!$B:$B,IF($B$252="NEM","*",$B$252),Generation!$C:$C,$H268)-SUMIFS(Generation!$D:$D,Generation!$A:$A,Summary_CDP,Generation!$B:$B,IF($B$252="NEM","*",$B$252),Generation!$C:$C,$H268)</f>
        <v>507480.26419126923</v>
      </c>
    </row>
    <row r="269" spans="8:36" ht="15" customHeight="1">
      <c r="H269" s="9" t="s">
        <v>144</v>
      </c>
      <c r="I269" s="5">
        <f>SUMIFS(Generation!D:D,Generation!$A:$A,Summary_CDP,Generation!$B:$B,IF($B$252="NEM","*",$B$252),Generation!$C:$C,$H269)-SUMIFS(Generation!$D:$D,Generation!$A:$A,Summary_CDP,Generation!$B:$B,IF($B$252="NEM","*",$B$252),Generation!$C:$C,$H269)</f>
        <v>0</v>
      </c>
      <c r="J269" s="5">
        <f>SUMIFS(Generation!E:E,Generation!$A:$A,Summary_CDP,Generation!$B:$B,IF($B$252="NEM","*",$B$252),Generation!$C:$C,$H269)-SUMIFS(Generation!$D:$D,Generation!$A:$A,Summary_CDP,Generation!$B:$B,IF($B$252="NEM","*",$B$252),Generation!$C:$C,$H269)</f>
        <v>3865.379689100002</v>
      </c>
      <c r="K269" s="5">
        <f>SUMIFS(Generation!F:F,Generation!$A:$A,Summary_CDP,Generation!$B:$B,IF($B$252="NEM","*",$B$252),Generation!$C:$C,$H269)-SUMIFS(Generation!$D:$D,Generation!$A:$A,Summary_CDP,Generation!$B:$B,IF($B$252="NEM","*",$B$252),Generation!$C:$C,$H269)</f>
        <v>7908.1273309999997</v>
      </c>
      <c r="L269" s="5">
        <f>SUMIFS(Generation!G:G,Generation!$A:$A,Summary_CDP,Generation!$B:$B,IF($B$252="NEM","*",$B$252),Generation!$C:$C,$H269)-SUMIFS(Generation!$D:$D,Generation!$A:$A,Summary_CDP,Generation!$B:$B,IF($B$252="NEM","*",$B$252),Generation!$C:$C,$H269)</f>
        <v>11948.516183100004</v>
      </c>
      <c r="M269" s="5">
        <f>SUMIFS(Generation!H:H,Generation!$A:$A,Summary_CDP,Generation!$B:$B,IF($B$252="NEM","*",$B$252),Generation!$C:$C,$H269)-SUMIFS(Generation!$D:$D,Generation!$A:$A,Summary_CDP,Generation!$B:$B,IF($B$252="NEM","*",$B$252),Generation!$C:$C,$H269)</f>
        <v>16023.740473000002</v>
      </c>
      <c r="N269" s="5">
        <f>SUMIFS(Generation!I:I,Generation!$A:$A,Summary_CDP,Generation!$B:$B,IF($B$252="NEM","*",$B$252),Generation!$C:$C,$H269)-SUMIFS(Generation!$D:$D,Generation!$A:$A,Summary_CDP,Generation!$B:$B,IF($B$252="NEM","*",$B$252),Generation!$C:$C,$H269)</f>
        <v>19889.230123400001</v>
      </c>
      <c r="O269" s="5">
        <f>SUMIFS(Generation!J:J,Generation!$A:$A,Summary_CDP,Generation!$B:$B,IF($B$252="NEM","*",$B$252),Generation!$C:$C,$H269)-SUMIFS(Generation!$D:$D,Generation!$A:$A,Summary_CDP,Generation!$B:$B,IF($B$252="NEM","*",$B$252),Generation!$C:$C,$H269)</f>
        <v>23642.238789599996</v>
      </c>
      <c r="P269" s="5">
        <f>SUMIFS(Generation!K:K,Generation!$A:$A,Summary_CDP,Generation!$B:$B,IF($B$252="NEM","*",$B$252),Generation!$C:$C,$H269)-SUMIFS(Generation!$D:$D,Generation!$A:$A,Summary_CDP,Generation!$B:$B,IF($B$252="NEM","*",$B$252),Generation!$C:$C,$H269)</f>
        <v>27317.885861000006</v>
      </c>
      <c r="Q269" s="5">
        <f>SUMIFS(Generation!L:L,Generation!$A:$A,Summary_CDP,Generation!$B:$B,IF($B$252="NEM","*",$B$252),Generation!$C:$C,$H269)-SUMIFS(Generation!$D:$D,Generation!$A:$A,Summary_CDP,Generation!$B:$B,IF($B$252="NEM","*",$B$252),Generation!$C:$C,$H269)</f>
        <v>30900.356291499997</v>
      </c>
      <c r="R269" s="5">
        <f>SUMIFS(Generation!M:M,Generation!$A:$A,Summary_CDP,Generation!$B:$B,IF($B$252="NEM","*",$B$252),Generation!$C:$C,$H269)-SUMIFS(Generation!$D:$D,Generation!$A:$A,Summary_CDP,Generation!$B:$B,IF($B$252="NEM","*",$B$252),Generation!$C:$C,$H269)</f>
        <v>34197.836608700003</v>
      </c>
      <c r="S269" s="5">
        <f>SUMIFS(Generation!N:N,Generation!$A:$A,Summary_CDP,Generation!$B:$B,IF($B$252="NEM","*",$B$252),Generation!$C:$C,$H269)-SUMIFS(Generation!$D:$D,Generation!$A:$A,Summary_CDP,Generation!$B:$B,IF($B$252="NEM","*",$B$252),Generation!$C:$C,$H269)</f>
        <v>37498.777199700009</v>
      </c>
      <c r="T269" s="5">
        <f>SUMIFS(Generation!O:O,Generation!$A:$A,Summary_CDP,Generation!$B:$B,IF($B$252="NEM","*",$B$252),Generation!$C:$C,$H269)-SUMIFS(Generation!$D:$D,Generation!$A:$A,Summary_CDP,Generation!$B:$B,IF($B$252="NEM","*",$B$252),Generation!$C:$C,$H269)</f>
        <v>40830.743185799991</v>
      </c>
      <c r="U269" s="5">
        <f>SUMIFS(Generation!P:P,Generation!$A:$A,Summary_CDP,Generation!$B:$B,IF($B$252="NEM","*",$B$252),Generation!$C:$C,$H269)-SUMIFS(Generation!$D:$D,Generation!$A:$A,Summary_CDP,Generation!$B:$B,IF($B$252="NEM","*",$B$252),Generation!$C:$C,$H269)</f>
        <v>44203.012578900001</v>
      </c>
      <c r="V269" s="5">
        <f>SUMIFS(Generation!Q:Q,Generation!$A:$A,Summary_CDP,Generation!$B:$B,IF($B$252="NEM","*",$B$252),Generation!$C:$C,$H269)-SUMIFS(Generation!$D:$D,Generation!$A:$A,Summary_CDP,Generation!$B:$B,IF($B$252="NEM","*",$B$252),Generation!$C:$C,$H269)</f>
        <v>47160.219766800001</v>
      </c>
      <c r="W269" s="5">
        <f>SUMIFS(Generation!R:R,Generation!$A:$A,Summary_CDP,Generation!$B:$B,IF($B$252="NEM","*",$B$252),Generation!$C:$C,$H269)-SUMIFS(Generation!$D:$D,Generation!$A:$A,Summary_CDP,Generation!$B:$B,IF($B$252="NEM","*",$B$252),Generation!$C:$C,$H269)</f>
        <v>49992.829084399986</v>
      </c>
      <c r="X269" s="5">
        <f>SUMIFS(Generation!S:S,Generation!$A:$A,Summary_CDP,Generation!$B:$B,IF($B$252="NEM","*",$B$252),Generation!$C:$C,$H269)-SUMIFS(Generation!$D:$D,Generation!$A:$A,Summary_CDP,Generation!$B:$B,IF($B$252="NEM","*",$B$252),Generation!$C:$C,$H269)</f>
        <v>52838.271984700012</v>
      </c>
      <c r="Y269" s="5">
        <f>SUMIFS(Generation!T:T,Generation!$A:$A,Summary_CDP,Generation!$B:$B,IF($B$252="NEM","*",$B$252),Generation!$C:$C,$H269)-SUMIFS(Generation!$D:$D,Generation!$A:$A,Summary_CDP,Generation!$B:$B,IF($B$252="NEM","*",$B$252),Generation!$C:$C,$H269)</f>
        <v>55920.360675399992</v>
      </c>
      <c r="Z269" s="5">
        <f>SUMIFS(Generation!U:U,Generation!$A:$A,Summary_CDP,Generation!$B:$B,IF($B$252="NEM","*",$B$252),Generation!$C:$C,$H269)-SUMIFS(Generation!$D:$D,Generation!$A:$A,Summary_CDP,Generation!$B:$B,IF($B$252="NEM","*",$B$252),Generation!$C:$C,$H269)</f>
        <v>58729.653830800002</v>
      </c>
      <c r="AA269" s="5">
        <f>SUMIFS(Generation!V:V,Generation!$A:$A,Summary_CDP,Generation!$B:$B,IF($B$252="NEM","*",$B$252),Generation!$C:$C,$H269)-SUMIFS(Generation!$D:$D,Generation!$A:$A,Summary_CDP,Generation!$B:$B,IF($B$252="NEM","*",$B$252),Generation!$C:$C,$H269)</f>
        <v>61589.613216499987</v>
      </c>
      <c r="AB269" s="5">
        <f>SUMIFS(Generation!W:W,Generation!$A:$A,Summary_CDP,Generation!$B:$B,IF($B$252="NEM","*",$B$252),Generation!$C:$C,$H269)-SUMIFS(Generation!$D:$D,Generation!$A:$A,Summary_CDP,Generation!$B:$B,IF($B$252="NEM","*",$B$252),Generation!$C:$C,$H269)</f>
        <v>64500.945878099999</v>
      </c>
      <c r="AC269" s="5">
        <f>SUMIFS(Generation!X:X,Generation!$A:$A,Summary_CDP,Generation!$B:$B,IF($B$252="NEM","*",$B$252),Generation!$C:$C,$H269)-SUMIFS(Generation!$D:$D,Generation!$A:$A,Summary_CDP,Generation!$B:$B,IF($B$252="NEM","*",$B$252),Generation!$C:$C,$H269)</f>
        <v>67614.542681999985</v>
      </c>
      <c r="AD269" s="5">
        <f>SUMIFS(Generation!Y:Y,Generation!$A:$A,Summary_CDP,Generation!$B:$B,IF($B$252="NEM","*",$B$252),Generation!$C:$C,$H269)-SUMIFS(Generation!$D:$D,Generation!$A:$A,Summary_CDP,Generation!$B:$B,IF($B$252="NEM","*",$B$252),Generation!$C:$C,$H269)</f>
        <v>70358.756198100004</v>
      </c>
      <c r="AE269" s="5">
        <f>SUMIFS(Generation!Z:Z,Generation!$A:$A,Summary_CDP,Generation!$B:$B,IF($B$252="NEM","*",$B$252),Generation!$C:$C,$H269)-SUMIFS(Generation!$D:$D,Generation!$A:$A,Summary_CDP,Generation!$B:$B,IF($B$252="NEM","*",$B$252),Generation!$C:$C,$H269)</f>
        <v>73137.355125899994</v>
      </c>
      <c r="AF269" s="5">
        <f>SUMIFS(Generation!AA:AA,Generation!$A:$A,Summary_CDP,Generation!$B:$B,IF($B$252="NEM","*",$B$252),Generation!$C:$C,$H269)-SUMIFS(Generation!$D:$D,Generation!$A:$A,Summary_CDP,Generation!$B:$B,IF($B$252="NEM","*",$B$252),Generation!$C:$C,$H269)</f>
        <v>75962.772059299983</v>
      </c>
      <c r="AG269" s="5">
        <f>SUMIFS(Generation!AB:AB,Generation!$A:$A,Summary_CDP,Generation!$B:$B,IF($B$252="NEM","*",$B$252),Generation!$C:$C,$H269)-SUMIFS(Generation!$D:$D,Generation!$A:$A,Summary_CDP,Generation!$B:$B,IF($B$252="NEM","*",$B$252),Generation!$C:$C,$H269)</f>
        <v>79012.681112899998</v>
      </c>
      <c r="AH269" s="5">
        <f>SUMIFS(Generation!AC:AC,Generation!$A:$A,Summary_CDP,Generation!$B:$B,IF($B$252="NEM","*",$B$252),Generation!$C:$C,$H269)-SUMIFS(Generation!$D:$D,Generation!$A:$A,Summary_CDP,Generation!$B:$B,IF($B$252="NEM","*",$B$252),Generation!$C:$C,$H269)</f>
        <v>81638.81619730001</v>
      </c>
      <c r="AI269" s="5">
        <f>SUMIFS(Generation!AD:AD,Generation!$A:$A,Summary_CDP,Generation!$B:$B,IF($B$252="NEM","*",$B$252),Generation!$C:$C,$H269)-SUMIFS(Generation!$D:$D,Generation!$A:$A,Summary_CDP,Generation!$B:$B,IF($B$252="NEM","*",$B$252),Generation!$C:$C,$H269)</f>
        <v>84330.141566799983</v>
      </c>
      <c r="AJ269" s="5">
        <f>SUMIFS(Generation!AE:AE,Generation!$A:$A,Summary_CDP,Generation!$B:$B,IF($B$252="NEM","*",$B$252),Generation!$C:$C,$H269)-SUMIFS(Generation!$D:$D,Generation!$A:$A,Summary_CDP,Generation!$B:$B,IF($B$252="NEM","*",$B$252),Generation!$C:$C,$H269)</f>
        <v>84330.141566799983</v>
      </c>
    </row>
    <row r="271" spans="8:36" ht="15" customHeight="1">
      <c r="H271" s="9" t="s">
        <v>146</v>
      </c>
      <c r="I271" s="5">
        <f>SUMIFS(Generation!D:D,Generation!$A:$A,Summary_CDP,Generation!$B:$B,IF($B$252="NEM","*",$B$252),Generation!$C:$C,$H271)-SUMIFS(Generation!$D:$D,Generation!$A:$A,Summary_CDP,Generation!$B:$B,IF($B$252="NEM","*",$B$252),Generation!$C:$C,$H271)</f>
        <v>0</v>
      </c>
      <c r="J271" s="5">
        <f>SUMIFS(Generation!E:E,Generation!$A:$A,Summary_CDP,Generation!$B:$B,IF($B$252="NEM","*",$B$252),Generation!$C:$C,$H271)-SUMIFS(Generation!$D:$D,Generation!$A:$A,Summary_CDP,Generation!$B:$B,IF($B$252="NEM","*",$B$252),Generation!$C:$C,$H271)</f>
        <v>-5.2625500000001162E-7</v>
      </c>
      <c r="K271" s="5">
        <f>SUMIFS(Generation!F:F,Generation!$A:$A,Summary_CDP,Generation!$B:$B,IF($B$252="NEM","*",$B$252),Generation!$C:$C,$H271)-SUMIFS(Generation!$D:$D,Generation!$A:$A,Summary_CDP,Generation!$B:$B,IF($B$252="NEM","*",$B$252),Generation!$C:$C,$H271)</f>
        <v>1.6136646204999994E-2</v>
      </c>
      <c r="L271" s="5">
        <f>SUMIFS(Generation!G:G,Generation!$A:$A,Summary_CDP,Generation!$B:$B,IF($B$252="NEM","*",$B$252),Generation!$C:$C,$H271)-SUMIFS(Generation!$D:$D,Generation!$A:$A,Summary_CDP,Generation!$B:$B,IF($B$252="NEM","*",$B$252),Generation!$C:$C,$H271)</f>
        <v>1.5907652825650016</v>
      </c>
      <c r="M271" s="5">
        <f>SUMIFS(Generation!H:H,Generation!$A:$A,Summary_CDP,Generation!$B:$B,IF($B$252="NEM","*",$B$252),Generation!$C:$C,$H271)-SUMIFS(Generation!$D:$D,Generation!$A:$A,Summary_CDP,Generation!$B:$B,IF($B$252="NEM","*",$B$252),Generation!$C:$C,$H271)</f>
        <v>2.1188590998749981</v>
      </c>
      <c r="N271" s="5">
        <f>SUMIFS(Generation!I:I,Generation!$A:$A,Summary_CDP,Generation!$B:$B,IF($B$252="NEM","*",$B$252),Generation!$C:$C,$H271)-SUMIFS(Generation!$D:$D,Generation!$A:$A,Summary_CDP,Generation!$B:$B,IF($B$252="NEM","*",$B$252),Generation!$C:$C,$H271)</f>
        <v>6.5192365984050014</v>
      </c>
      <c r="O271" s="5">
        <f>SUMIFS(Generation!J:J,Generation!$A:$A,Summary_CDP,Generation!$B:$B,IF($B$252="NEM","*",$B$252),Generation!$C:$C,$H271)-SUMIFS(Generation!$D:$D,Generation!$A:$A,Summary_CDP,Generation!$B:$B,IF($B$252="NEM","*",$B$252),Generation!$C:$C,$H271)</f>
        <v>3.8848540854999995E-2</v>
      </c>
      <c r="P271" s="5">
        <f>SUMIFS(Generation!K:K,Generation!$A:$A,Summary_CDP,Generation!$B:$B,IF($B$252="NEM","*",$B$252),Generation!$C:$C,$H271)-SUMIFS(Generation!$D:$D,Generation!$A:$A,Summary_CDP,Generation!$B:$B,IF($B$252="NEM","*",$B$252),Generation!$C:$C,$H271)</f>
        <v>4.6486550787000001</v>
      </c>
      <c r="Q271" s="5">
        <f>SUMIFS(Generation!L:L,Generation!$A:$A,Summary_CDP,Generation!$B:$B,IF($B$252="NEM","*",$B$252),Generation!$C:$C,$H271)-SUMIFS(Generation!$D:$D,Generation!$A:$A,Summary_CDP,Generation!$B:$B,IF($B$252="NEM","*",$B$252),Generation!$C:$C,$H271)</f>
        <v>11.274441673294994</v>
      </c>
      <c r="R271" s="5">
        <f>SUMIFS(Generation!M:M,Generation!$A:$A,Summary_CDP,Generation!$B:$B,IF($B$252="NEM","*",$B$252),Generation!$C:$C,$H271)-SUMIFS(Generation!$D:$D,Generation!$A:$A,Summary_CDP,Generation!$B:$B,IF($B$252="NEM","*",$B$252),Generation!$C:$C,$H271)</f>
        <v>22.833048116720018</v>
      </c>
      <c r="S271" s="5">
        <f>SUMIFS(Generation!N:N,Generation!$A:$A,Summary_CDP,Generation!$B:$B,IF($B$252="NEM","*",$B$252),Generation!$C:$C,$H271)-SUMIFS(Generation!$D:$D,Generation!$A:$A,Summary_CDP,Generation!$B:$B,IF($B$252="NEM","*",$B$252),Generation!$C:$C,$H271)</f>
        <v>0.76547395268999985</v>
      </c>
      <c r="T271" s="5">
        <f>SUMIFS(Generation!O:O,Generation!$A:$A,Summary_CDP,Generation!$B:$B,IF($B$252="NEM","*",$B$252),Generation!$C:$C,$H271)-SUMIFS(Generation!$D:$D,Generation!$A:$A,Summary_CDP,Generation!$B:$B,IF($B$252="NEM","*",$B$252),Generation!$C:$C,$H271)</f>
        <v>23.652900050474997</v>
      </c>
      <c r="U271" s="5">
        <f>SUMIFS(Generation!P:P,Generation!$A:$A,Summary_CDP,Generation!$B:$B,IF($B$252="NEM","*",$B$252),Generation!$C:$C,$H271)-SUMIFS(Generation!$D:$D,Generation!$A:$A,Summary_CDP,Generation!$B:$B,IF($B$252="NEM","*",$B$252),Generation!$C:$C,$H271)</f>
        <v>2.6524994062300009</v>
      </c>
      <c r="V271" s="5">
        <f>SUMIFS(Generation!Q:Q,Generation!$A:$A,Summary_CDP,Generation!$B:$B,IF($B$252="NEM","*",$B$252),Generation!$C:$C,$H271)-SUMIFS(Generation!$D:$D,Generation!$A:$A,Summary_CDP,Generation!$B:$B,IF($B$252="NEM","*",$B$252),Generation!$C:$C,$H271)</f>
        <v>45.849177874274972</v>
      </c>
      <c r="W271" s="5">
        <f>SUMIFS(Generation!R:R,Generation!$A:$A,Summary_CDP,Generation!$B:$B,IF($B$252="NEM","*",$B$252),Generation!$C:$C,$H271)-SUMIFS(Generation!$D:$D,Generation!$A:$A,Summary_CDP,Generation!$B:$B,IF($B$252="NEM","*",$B$252),Generation!$C:$C,$H271)</f>
        <v>95.902332479359984</v>
      </c>
      <c r="X271" s="5">
        <f>SUMIFS(Generation!S:S,Generation!$A:$A,Summary_CDP,Generation!$B:$B,IF($B$252="NEM","*",$B$252),Generation!$C:$C,$H271)-SUMIFS(Generation!$D:$D,Generation!$A:$A,Summary_CDP,Generation!$B:$B,IF($B$252="NEM","*",$B$252),Generation!$C:$C,$H271)</f>
        <v>1012.8822733668899</v>
      </c>
      <c r="Y271" s="5">
        <f>SUMIFS(Generation!T:T,Generation!$A:$A,Summary_CDP,Generation!$B:$B,IF($B$252="NEM","*",$B$252),Generation!$C:$C,$H271)-SUMIFS(Generation!$D:$D,Generation!$A:$A,Summary_CDP,Generation!$B:$B,IF($B$252="NEM","*",$B$252),Generation!$C:$C,$H271)</f>
        <v>438.11937194285474</v>
      </c>
      <c r="Z271" s="5">
        <f>SUMIFS(Generation!U:U,Generation!$A:$A,Summary_CDP,Generation!$B:$B,IF($B$252="NEM","*",$B$252),Generation!$C:$C,$H271)-SUMIFS(Generation!$D:$D,Generation!$A:$A,Summary_CDP,Generation!$B:$B,IF($B$252="NEM","*",$B$252),Generation!$C:$C,$H271)</f>
        <v>694.98760595483066</v>
      </c>
      <c r="AA271" s="5">
        <f>SUMIFS(Generation!V:V,Generation!$A:$A,Summary_CDP,Generation!$B:$B,IF($B$252="NEM","*",$B$252),Generation!$C:$C,$H271)-SUMIFS(Generation!$D:$D,Generation!$A:$A,Summary_CDP,Generation!$B:$B,IF($B$252="NEM","*",$B$252),Generation!$C:$C,$H271)</f>
        <v>1156.867959990285</v>
      </c>
      <c r="AB271" s="5">
        <f>SUMIFS(Generation!W:W,Generation!$A:$A,Summary_CDP,Generation!$B:$B,IF($B$252="NEM","*",$B$252),Generation!$C:$C,$H271)-SUMIFS(Generation!$D:$D,Generation!$A:$A,Summary_CDP,Generation!$B:$B,IF($B$252="NEM","*",$B$252),Generation!$C:$C,$H271)</f>
        <v>1251.5463746110752</v>
      </c>
      <c r="AC271" s="5">
        <f>SUMIFS(Generation!X:X,Generation!$A:$A,Summary_CDP,Generation!$B:$B,IF($B$252="NEM","*",$B$252),Generation!$C:$C,$H271)-SUMIFS(Generation!$D:$D,Generation!$A:$A,Summary_CDP,Generation!$B:$B,IF($B$252="NEM","*",$B$252),Generation!$C:$C,$H271)</f>
        <v>1452.6398734891868</v>
      </c>
      <c r="AD271" s="5">
        <f>SUMIFS(Generation!Y:Y,Generation!$A:$A,Summary_CDP,Generation!$B:$B,IF($B$252="NEM","*",$B$252),Generation!$C:$C,$H271)-SUMIFS(Generation!$D:$D,Generation!$A:$A,Summary_CDP,Generation!$B:$B,IF($B$252="NEM","*",$B$252),Generation!$C:$C,$H271)</f>
        <v>2071.9721028104909</v>
      </c>
      <c r="AE271" s="5">
        <f>SUMIFS(Generation!Z:Z,Generation!$A:$A,Summary_CDP,Generation!$B:$B,IF($B$252="NEM","*",$B$252),Generation!$C:$C,$H271)-SUMIFS(Generation!$D:$D,Generation!$A:$A,Summary_CDP,Generation!$B:$B,IF($B$252="NEM","*",$B$252),Generation!$C:$C,$H271)</f>
        <v>1410.6124714917751</v>
      </c>
      <c r="AF271" s="5">
        <f>SUMIFS(Generation!AA:AA,Generation!$A:$A,Summary_CDP,Generation!$B:$B,IF($B$252="NEM","*",$B$252),Generation!$C:$C,$H271)-SUMIFS(Generation!$D:$D,Generation!$A:$A,Summary_CDP,Generation!$B:$B,IF($B$252="NEM","*",$B$252),Generation!$C:$C,$H271)</f>
        <v>2922.6296838535272</v>
      </c>
      <c r="AG271" s="5">
        <f>SUMIFS(Generation!AB:AB,Generation!$A:$A,Summary_CDP,Generation!$B:$B,IF($B$252="NEM","*",$B$252),Generation!$C:$C,$H271)-SUMIFS(Generation!$D:$D,Generation!$A:$A,Summary_CDP,Generation!$B:$B,IF($B$252="NEM","*",$B$252),Generation!$C:$C,$H271)</f>
        <v>1451.5789368728172</v>
      </c>
      <c r="AH271" s="5">
        <f>SUMIFS(Generation!AC:AC,Generation!$A:$A,Summary_CDP,Generation!$B:$B,IF($B$252="NEM","*",$B$252),Generation!$C:$C,$H271)-SUMIFS(Generation!$D:$D,Generation!$A:$A,Summary_CDP,Generation!$B:$B,IF($B$252="NEM","*",$B$252),Generation!$C:$C,$H271)</f>
        <v>2211.7131540896553</v>
      </c>
      <c r="AI271" s="5">
        <f>SUMIFS(Generation!AD:AD,Generation!$A:$A,Summary_CDP,Generation!$B:$B,IF($B$252="NEM","*",$B$252),Generation!$C:$C,$H271)-SUMIFS(Generation!$D:$D,Generation!$A:$A,Summary_CDP,Generation!$B:$B,IF($B$252="NEM","*",$B$252),Generation!$C:$C,$H271)</f>
        <v>3584.4466508771407</v>
      </c>
      <c r="AJ271" s="5">
        <f>SUMIFS(Generation!AE:AE,Generation!$A:$A,Summary_CDP,Generation!$B:$B,IF($B$252="NEM","*",$B$252),Generation!$C:$C,$H271)-SUMIFS(Generation!$D:$D,Generation!$A:$A,Summary_CDP,Generation!$B:$B,IF($B$252="NEM","*",$B$252),Generation!$C:$C,$H271)</f>
        <v>1003.8599307402701</v>
      </c>
    </row>
    <row r="272" spans="8:36" ht="15" customHeight="1">
      <c r="H272" s="55" t="s">
        <v>169</v>
      </c>
    </row>
    <row r="273" spans="1:30" ht="15" customHeight="1">
      <c r="I273" s="26"/>
      <c r="J273" s="26"/>
      <c r="K273" s="26"/>
      <c r="L273" s="26"/>
      <c r="M273" s="26"/>
      <c r="N273" s="26"/>
      <c r="O273" s="26"/>
      <c r="P273" s="26"/>
      <c r="Q273" s="26"/>
      <c r="R273" s="26"/>
      <c r="S273" s="26"/>
      <c r="T273" s="26"/>
      <c r="U273" s="26"/>
      <c r="V273" s="26"/>
      <c r="W273" s="26"/>
      <c r="X273" s="26"/>
      <c r="Y273" s="26"/>
      <c r="Z273" s="26"/>
      <c r="AA273" s="26"/>
      <c r="AB273" s="26"/>
      <c r="AC273" s="26"/>
    </row>
    <row r="276" spans="1:30" s="51" customFormat="1" ht="24" customHeight="1" thickBot="1">
      <c r="A276" s="49" t="s">
        <v>170</v>
      </c>
      <c r="B276" s="47"/>
      <c r="C276" s="47"/>
      <c r="D276" s="47"/>
      <c r="E276" s="47"/>
      <c r="F276" s="47"/>
      <c r="G276" s="47"/>
      <c r="H276" s="47"/>
      <c r="I276" s="50"/>
      <c r="J276" s="47"/>
      <c r="K276" s="47"/>
      <c r="L276" s="47"/>
      <c r="M276" s="47"/>
      <c r="N276" s="47"/>
      <c r="O276" s="47"/>
      <c r="P276" s="47"/>
      <c r="Q276" s="47"/>
      <c r="R276" s="50"/>
      <c r="S276" s="47"/>
      <c r="T276" s="47"/>
      <c r="U276" s="47"/>
      <c r="V276" s="47"/>
      <c r="W276" s="47"/>
      <c r="X276" s="47"/>
      <c r="Y276" s="47"/>
      <c r="Z276" s="47"/>
      <c r="AA276" s="47"/>
      <c r="AB276" s="50"/>
      <c r="AC276" s="47"/>
      <c r="AD276" s="47"/>
    </row>
    <row r="277" spans="1:30" ht="15" customHeight="1" thickTop="1"/>
    <row r="278" spans="1:30" ht="15" customHeight="1">
      <c r="H278" s="8" t="s">
        <v>171</v>
      </c>
      <c r="I278" s="8" t="s">
        <v>172</v>
      </c>
    </row>
    <row r="279" spans="1:30" ht="15" customHeight="1">
      <c r="H279" s="9" t="s">
        <v>50</v>
      </c>
      <c r="I279" s="5" t="str">
        <f>INDEX('Flow path augmentations'!$B$4:$O$18,MATCH($H279,'Flow path augmentations'!$A$4:$A$18,0),MATCH(Summary_CDP,'Flow path augmentations'!$B$3:$O$3,0))</f>
        <v>2030-31</v>
      </c>
    </row>
    <row r="280" spans="1:30" ht="15" customHeight="1">
      <c r="H280" s="9" t="s">
        <v>173</v>
      </c>
      <c r="I280" s="5" t="str">
        <f>INDEX('Flow path augmentations'!$B$4:$O$18,MATCH($H280,'Flow path augmentations'!$A$4:$A$18,0),MATCH(Summary_CDP,'Flow path augmentations'!$B$3:$O$3,0))</f>
        <v>2028-29</v>
      </c>
    </row>
    <row r="281" spans="1:30" ht="15" customHeight="1">
      <c r="H281" s="9" t="s">
        <v>174</v>
      </c>
      <c r="I281" s="5" t="str">
        <f>INDEX('Flow path augmentations'!$B$4:$O$18,MATCH($H281,'Flow path augmentations'!$A$4:$A$18,0),MATCH(Summary_CDP,'Flow path augmentations'!$B$3:$O$3,0))</f>
        <v>2030-31</v>
      </c>
    </row>
    <row r="282" spans="1:30" ht="15" customHeight="1">
      <c r="H282" s="9" t="s">
        <v>175</v>
      </c>
      <c r="I282" s="5" t="str">
        <f>INDEX('Flow path augmentations'!$B$4:$O$18,MATCH($H282,'Flow path augmentations'!$A$4:$A$18,0),MATCH(Summary_CDP,'Flow path augmentations'!$B$3:$O$3,0))</f>
        <v>2029-30</v>
      </c>
    </row>
    <row r="283" spans="1:30" ht="15" customHeight="1">
      <c r="H283" s="9" t="s">
        <v>176</v>
      </c>
      <c r="I283" s="5" t="str">
        <f>INDEX('Flow path augmentations'!$B$4:$O$18,MATCH($H283,'Flow path augmentations'!$A$4:$A$18,0),MATCH(Summary_CDP,'Flow path augmentations'!$B$3:$O$3,0))</f>
        <v>2030-31</v>
      </c>
    </row>
    <row r="284" spans="1:30" ht="15" customHeight="1">
      <c r="H284" s="9" t="s">
        <v>45</v>
      </c>
      <c r="I284" s="5" t="str">
        <f>INDEX('Flow path augmentations'!$B$4:$O$18,MATCH($H284,'Flow path augmentations'!$A$4:$A$18,0),MATCH(Summary_CDP,'Flow path augmentations'!$B$3:$O$3,0))</f>
        <v>2027-28</v>
      </c>
    </row>
    <row r="285" spans="1:30" ht="15" customHeight="1">
      <c r="H285" s="9" t="s">
        <v>177</v>
      </c>
      <c r="I285" s="5" t="str">
        <f>INDEX('Flow path augmentations'!$B$4:$O$18,MATCH($H285,'Flow path augmentations'!$A$4:$A$18,0),MATCH(Summary_CDP,'Flow path augmentations'!$B$3:$O$3,0))</f>
        <v>2031-32</v>
      </c>
    </row>
    <row r="286" spans="1:30" ht="15" customHeight="1">
      <c r="H286" s="9" t="s">
        <v>178</v>
      </c>
      <c r="I286" s="5" t="str">
        <f>INDEX('Flow path augmentations'!$B$4:$O$18,MATCH($H286,'Flow path augmentations'!$A$4:$A$18,0),MATCH(Summary_CDP,'Flow path augmentations'!$B$3:$O$3,0))</f>
        <v>2042-43</v>
      </c>
    </row>
    <row r="287" spans="1:30" ht="15" customHeight="1">
      <c r="H287" s="9" t="s">
        <v>46</v>
      </c>
      <c r="I287" s="5" t="str">
        <f>INDEX('Flow path augmentations'!$B$4:$O$18,MATCH($H287,'Flow path augmentations'!$A$4:$A$18,0),MATCH(Summary_CDP,'Flow path augmentations'!$B$3:$O$3,0))</f>
        <v>2027-28</v>
      </c>
    </row>
    <row r="288" spans="1:30" ht="15" customHeight="1">
      <c r="H288" s="9" t="s">
        <v>49</v>
      </c>
      <c r="I288" s="5" t="str">
        <f>INDEX('Flow path augmentations'!$B$4:$O$18,MATCH($H288,'Flow path augmentations'!$A$4:$A$18,0),MATCH(Summary_CDP,'Flow path augmentations'!$B$3:$O$3,0))</f>
        <v>2028-29</v>
      </c>
    </row>
    <row r="289" spans="8:9" ht="15" customHeight="1">
      <c r="H289" s="9" t="s">
        <v>179</v>
      </c>
      <c r="I289" s="5" t="str">
        <f>INDEX('Flow path augmentations'!$B$4:$O$18,MATCH($H289,'Flow path augmentations'!$A$4:$A$18,0),MATCH(Summary_CDP,'Flow path augmentations'!$B$3:$O$3,0))</f>
        <v>2030-31</v>
      </c>
    </row>
    <row r="290" spans="8:9" ht="15" customHeight="1">
      <c r="H290" s="9" t="s">
        <v>180</v>
      </c>
      <c r="I290" s="5" t="str">
        <f>INDEX('Flow path augmentations'!$B$4:$O$18,MATCH($H290,'Flow path augmentations'!$A$4:$A$18,0),MATCH(Summary_CDP,'Flow path augmentations'!$B$3:$O$3,0))</f>
        <v>2045-46</v>
      </c>
    </row>
    <row r="291" spans="8:9" ht="15" customHeight="1">
      <c r="H291" s="9" t="s">
        <v>181</v>
      </c>
      <c r="I291" s="5" t="str">
        <f>INDEX('Flow path augmentations'!$B$4:$O$18,MATCH($H291,'Flow path augmentations'!$A$4:$A$18,0),MATCH(Summary_CDP,'Flow path augmentations'!$B$3:$O$3,0))</f>
        <v>2029-30</v>
      </c>
    </row>
    <row r="292" spans="8:9" ht="15" customHeight="1">
      <c r="H292" s="9" t="s">
        <v>182</v>
      </c>
      <c r="I292" s="5" t="str">
        <f>INDEX('Flow path augmentations'!$B$4:$O$18,MATCH($H292,'Flow path augmentations'!$A$4:$A$18,0),MATCH(Summary_CDP,'Flow path augmentations'!$B$3:$O$3,0))</f>
        <v>2031-32</v>
      </c>
    </row>
    <row r="293" spans="8:9" ht="15" customHeight="1">
      <c r="H293" s="9" t="s">
        <v>183</v>
      </c>
      <c r="I293" s="5" t="str">
        <f>INDEX('Flow path augmentations'!$B$4:$O$18,MATCH($H293,'Flow path augmentations'!$A$4:$A$18,0),MATCH(Summary_CDP,'Flow path augmentations'!$B$3:$O$3,0))</f>
        <v>2040-41</v>
      </c>
    </row>
  </sheetData>
  <dataValidations count="3">
    <dataValidation type="list" showInputMessage="1" showErrorMessage="1" sqref="B30 B54 B82 B109 B127 B145 B162 B228 B252" xr:uid="{00000000-0002-0000-0300-000000000000}">
      <formula1>"NEM,NSW,QLD,VIC,SA,TAS"</formula1>
    </dataValidation>
    <dataValidation type="list" showInputMessage="1" showErrorMessage="1" sqref="B8" xr:uid="{00000000-0002-0000-0300-000001000000}">
      <formula1>AvailableCDPs</formula1>
    </dataValidation>
    <dataValidation type="list" showInputMessage="1" showErrorMessage="1" sqref="B210" xr:uid="{00000000-0002-0000-0300-000002000000}">
      <formula1>"NSW,QLD,VIC,SA,TAS"</formula1>
    </dataValidation>
  </dataValidations>
  <pageMargins left="0.7" right="0.7" top="0.75" bottom="0.75" header="0.3" footer="0.3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theme="2" tint="-0.249977111117893"/>
  </sheetPr>
  <dimension ref="A1:BJ212"/>
  <sheetViews>
    <sheetView zoomScaleNormal="100" workbookViewId="0"/>
  </sheetViews>
  <sheetFormatPr baseColWidth="10" defaultColWidth="9" defaultRowHeight="15" customHeight="1"/>
  <cols>
    <col min="1" max="1" width="17.6640625" style="6" customWidth="1"/>
    <col min="2" max="2" width="14" style="6" customWidth="1"/>
    <col min="3" max="3" width="17.1640625" style="6" customWidth="1"/>
    <col min="4" max="4" width="7.6640625" style="6" customWidth="1"/>
    <col min="5" max="5" width="25.5" style="6" customWidth="1"/>
    <col min="6" max="6" width="8.1640625" style="6" customWidth="1"/>
    <col min="7" max="7" width="15" style="6" customWidth="1"/>
    <col min="8" max="8" width="45.5" style="6" customWidth="1"/>
    <col min="9" max="37" width="14.1640625" style="6" customWidth="1"/>
    <col min="38" max="38" width="9" style="6" customWidth="1"/>
    <col min="39" max="16384" width="9" style="6"/>
  </cols>
  <sheetData>
    <row r="1" spans="1:37" ht="15" customHeight="1">
      <c r="A1" s="34"/>
      <c r="B1" s="34"/>
      <c r="C1" s="34"/>
      <c r="D1" s="35"/>
      <c r="F1" s="35"/>
      <c r="G1" s="35"/>
      <c r="H1" s="35"/>
      <c r="I1" s="35"/>
      <c r="J1" s="35"/>
      <c r="K1" s="35"/>
      <c r="L1" s="35"/>
      <c r="M1" s="35"/>
      <c r="N1" s="35"/>
      <c r="O1" s="35"/>
      <c r="P1" s="35"/>
      <c r="Q1" s="35"/>
      <c r="R1" s="35"/>
      <c r="S1" s="35"/>
      <c r="T1" s="35"/>
      <c r="U1" s="35"/>
      <c r="V1" s="35"/>
      <c r="W1" s="35"/>
      <c r="X1" s="35"/>
      <c r="Y1" s="35"/>
      <c r="Z1" s="35"/>
      <c r="AA1" s="35"/>
      <c r="AB1" s="35"/>
      <c r="AC1" s="35"/>
      <c r="AD1" s="35"/>
    </row>
    <row r="2" spans="1:37" ht="20.25" customHeight="1" thickBot="1">
      <c r="A2" s="36" t="str">
        <f>"Comparison - "&amp;Comparison_CDP1&amp;" vs. "&amp;Comparison_CDP2</f>
        <v>Comparison - CDP2 vs. Counterfactual</v>
      </c>
      <c r="B2" s="36"/>
      <c r="C2" s="36"/>
      <c r="D2" s="36"/>
      <c r="E2" s="36"/>
      <c r="F2" s="36"/>
      <c r="G2" s="36"/>
      <c r="H2" s="11"/>
      <c r="I2" s="11"/>
    </row>
    <row r="3" spans="1:37" ht="15" customHeight="1" thickTop="1">
      <c r="A3" s="37" t="s">
        <v>83</v>
      </c>
      <c r="B3" s="37"/>
      <c r="C3" s="37"/>
      <c r="I3" s="19"/>
    </row>
    <row r="4" spans="1:37" ht="15" customHeight="1">
      <c r="A4" s="37" t="str">
        <f>"1. The discount rate used for calculation is "&amp;TEXT(WACC,"0.0%")</f>
        <v>1. The discount rate used for calculation is 5.5%</v>
      </c>
      <c r="B4" s="37"/>
      <c r="C4" s="37"/>
      <c r="I4" s="19"/>
    </row>
    <row r="5" spans="1:37" ht="15" customHeight="1">
      <c r="A5" s="37" t="s">
        <v>84</v>
      </c>
      <c r="B5" s="37"/>
      <c r="C5" s="37"/>
      <c r="I5" s="19"/>
    </row>
    <row r="6" spans="1:37" ht="15" customHeight="1">
      <c r="G6" s="19"/>
    </row>
    <row r="7" spans="1:37" ht="15" customHeight="1">
      <c r="C7" s="11" t="s">
        <v>85</v>
      </c>
      <c r="G7" s="19"/>
    </row>
    <row r="8" spans="1:37" ht="15" customHeight="1">
      <c r="A8" s="11" t="s">
        <v>184</v>
      </c>
      <c r="B8" s="21" t="s">
        <v>54</v>
      </c>
      <c r="C8" s="37" t="str">
        <f>INDEX(CDPs!$B$5:$B$20,MATCH(Comparison_CDP1,CDPs!$A$5:$A$20,0),1)</f>
        <v>Based on Step Change least-cost DP (Progressive Change least-cost with actionable ML and VNI West)</v>
      </c>
      <c r="G8" s="19"/>
    </row>
    <row r="9" spans="1:37" ht="15" customHeight="1">
      <c r="A9" s="11" t="s">
        <v>185</v>
      </c>
      <c r="B9" s="21" t="s">
        <v>80</v>
      </c>
      <c r="C9" s="37" t="str">
        <f>INDEX(CDPs!$B$5:$B$20,MATCH(Comparison_CDP2,CDPs!$A$5:$A$20,0),1)</f>
        <v>No future network augmentation other than committed and anticipated projects/ small intra-regional augmentations/ replacement expenditure projects</v>
      </c>
      <c r="I9" s="27"/>
    </row>
    <row r="10" spans="1:37" ht="15" customHeight="1">
      <c r="J10" s="28"/>
      <c r="K10" s="28"/>
      <c r="L10" s="28"/>
      <c r="M10" s="28"/>
      <c r="N10" s="28"/>
      <c r="O10" s="28"/>
      <c r="P10" s="28"/>
      <c r="Q10" s="28"/>
      <c r="R10" s="28"/>
      <c r="S10" s="28"/>
      <c r="T10" s="28"/>
      <c r="U10" s="28"/>
      <c r="V10" s="28"/>
      <c r="W10" s="28"/>
      <c r="X10" s="28"/>
      <c r="Y10" s="28"/>
      <c r="Z10" s="28"/>
      <c r="AA10" s="28"/>
      <c r="AB10" s="28"/>
      <c r="AC10" s="28"/>
      <c r="AD10" s="28"/>
    </row>
    <row r="11" spans="1:37" s="51" customFormat="1" ht="24" customHeight="1" thickBot="1">
      <c r="A11" s="49" t="s">
        <v>186</v>
      </c>
      <c r="B11" s="47"/>
      <c r="C11" s="47"/>
      <c r="D11" s="47"/>
      <c r="E11" s="47"/>
      <c r="F11" s="47"/>
      <c r="G11" s="47"/>
      <c r="H11" s="47"/>
      <c r="I11" s="47"/>
      <c r="J11" s="47"/>
      <c r="K11" s="47"/>
      <c r="L11" s="47"/>
      <c r="M11" s="47"/>
      <c r="N11" s="47"/>
      <c r="O11" s="47"/>
      <c r="P11" s="47"/>
      <c r="Q11" s="47"/>
      <c r="R11" s="47"/>
      <c r="S11" s="47"/>
      <c r="T11" s="47"/>
      <c r="U11" s="47"/>
      <c r="V11" s="47"/>
      <c r="W11" s="47"/>
      <c r="X11" s="47"/>
      <c r="Y11" s="47"/>
      <c r="Z11" s="47"/>
      <c r="AA11" s="47"/>
      <c r="AB11" s="47"/>
      <c r="AC11" s="47"/>
      <c r="AD11" s="47"/>
    </row>
    <row r="12" spans="1:37" ht="15" customHeight="1" thickTop="1"/>
    <row r="14" spans="1:37" ht="15" customHeight="1">
      <c r="E14" s="39"/>
      <c r="H14" s="2" t="s">
        <v>88</v>
      </c>
      <c r="I14" s="8" t="s">
        <v>89</v>
      </c>
      <c r="J14" s="8" t="s">
        <v>90</v>
      </c>
      <c r="K14" s="8" t="s">
        <v>91</v>
      </c>
      <c r="L14" s="8" t="s">
        <v>92</v>
      </c>
      <c r="M14" s="8" t="s">
        <v>93</v>
      </c>
      <c r="N14" s="8" t="s">
        <v>94</v>
      </c>
      <c r="O14" s="8" t="s">
        <v>95</v>
      </c>
      <c r="P14" s="8" t="s">
        <v>96</v>
      </c>
      <c r="Q14" s="8" t="s">
        <v>97</v>
      </c>
      <c r="R14" s="8" t="s">
        <v>98</v>
      </c>
      <c r="S14" s="8" t="s">
        <v>99</v>
      </c>
      <c r="T14" s="8" t="s">
        <v>100</v>
      </c>
      <c r="U14" s="8" t="s">
        <v>101</v>
      </c>
      <c r="V14" s="8" t="s">
        <v>102</v>
      </c>
      <c r="W14" s="8" t="s">
        <v>103</v>
      </c>
      <c r="X14" s="8" t="s">
        <v>104</v>
      </c>
      <c r="Y14" s="8" t="s">
        <v>105</v>
      </c>
      <c r="Z14" s="8" t="s">
        <v>106</v>
      </c>
      <c r="AA14" s="8" t="s">
        <v>107</v>
      </c>
      <c r="AB14" s="8" t="s">
        <v>108</v>
      </c>
      <c r="AC14" s="8" t="s">
        <v>109</v>
      </c>
      <c r="AD14" s="8" t="s">
        <v>110</v>
      </c>
      <c r="AE14" s="8" t="s">
        <v>111</v>
      </c>
      <c r="AF14" s="8" t="s">
        <v>112</v>
      </c>
      <c r="AG14" s="8" t="s">
        <v>113</v>
      </c>
      <c r="AH14" s="8" t="s">
        <v>114</v>
      </c>
      <c r="AI14" s="8" t="s">
        <v>115</v>
      </c>
      <c r="AJ14" s="8" t="s">
        <v>116</v>
      </c>
      <c r="AK14" s="8" t="s">
        <v>117</v>
      </c>
    </row>
    <row r="15" spans="1:37" ht="15" customHeight="1">
      <c r="B15" s="39"/>
      <c r="E15" s="39"/>
      <c r="F15" s="38"/>
      <c r="H15" s="25" t="s">
        <v>118</v>
      </c>
      <c r="I15" s="29">
        <f t="shared" ref="I15:I21" si="0">NPV(WACC,J15:AK15)/(1+WACC)^2</f>
        <v>55108.619031639792</v>
      </c>
      <c r="J15" s="16">
        <f>(SUMIFS(Costs!C:C,Costs!$A:$A,Comparison_CDP2,Costs!$B:$B,$H15)-SUMIFS(Costs!C:C,Costs!$A:$A,Comparison_CDP1,Costs!$B:$B,$H15))/1000</f>
        <v>952.50964315025294</v>
      </c>
      <c r="K15" s="16">
        <f>(SUMIFS(Costs!D:D,Costs!$A:$A,Comparison_CDP2,Costs!$B:$B,$H15)-SUMIFS(Costs!D:D,Costs!$A:$A,Comparison_CDP1,Costs!$B:$B,$H15))/1000</f>
        <v>1546.0850974286859</v>
      </c>
      <c r="L15" s="16">
        <f>(SUMIFS(Costs!E:E,Costs!$A:$A,Comparison_CDP2,Costs!$B:$B,$H15)-SUMIFS(Costs!E:E,Costs!$A:$A,Comparison_CDP1,Costs!$B:$B,$H15))/1000</f>
        <v>1527.5978751712473</v>
      </c>
      <c r="M15" s="16">
        <f>(SUMIFS(Costs!F:F,Costs!$A:$A,Comparison_CDP2,Costs!$B:$B,$H15)-SUMIFS(Costs!F:F,Costs!$A:$A,Comparison_CDP1,Costs!$B:$B,$H15))/1000</f>
        <v>1933.8947154028165</v>
      </c>
      <c r="N15" s="16">
        <f>(SUMIFS(Costs!G:G,Costs!$A:$A,Comparison_CDP2,Costs!$B:$B,$H15)-SUMIFS(Costs!G:G,Costs!$A:$A,Comparison_CDP1,Costs!$B:$B,$H15))/1000</f>
        <v>2122.2797569319728</v>
      </c>
      <c r="O15" s="16">
        <f>(SUMIFS(Costs!H:H,Costs!$A:$A,Comparison_CDP2,Costs!$B:$B,$H15)-SUMIFS(Costs!H:H,Costs!$A:$A,Comparison_CDP1,Costs!$B:$B,$H15))/1000</f>
        <v>2181.8008541886343</v>
      </c>
      <c r="P15" s="16">
        <f>(SUMIFS(Costs!I:I,Costs!$A:$A,Comparison_CDP2,Costs!$B:$B,$H15)-SUMIFS(Costs!I:I,Costs!$A:$A,Comparison_CDP1,Costs!$B:$B,$H15))/1000</f>
        <v>2803.3037302748935</v>
      </c>
      <c r="Q15" s="16">
        <f>(SUMIFS(Costs!J:J,Costs!$A:$A,Comparison_CDP2,Costs!$B:$B,$H15)-SUMIFS(Costs!J:J,Costs!$A:$A,Comparison_CDP1,Costs!$B:$B,$H15))/1000</f>
        <v>2783.2621304300392</v>
      </c>
      <c r="R15" s="16">
        <f>(SUMIFS(Costs!K:K,Costs!$A:$A,Comparison_CDP2,Costs!$B:$B,$H15)-SUMIFS(Costs!K:K,Costs!$A:$A,Comparison_CDP1,Costs!$B:$B,$H15))/1000</f>
        <v>3002.4569242792613</v>
      </c>
      <c r="S15" s="16">
        <f>(SUMIFS(Costs!L:L,Costs!$A:$A,Comparison_CDP2,Costs!$B:$B,$H15)-SUMIFS(Costs!L:L,Costs!$A:$A,Comparison_CDP1,Costs!$B:$B,$H15))/1000</f>
        <v>3570.9646442895905</v>
      </c>
      <c r="T15" s="16">
        <f>(SUMIFS(Costs!M:M,Costs!$A:$A,Comparison_CDP2,Costs!$B:$B,$H15)-SUMIFS(Costs!M:M,Costs!$A:$A,Comparison_CDP1,Costs!$B:$B,$H15))/1000</f>
        <v>4044.6099010545595</v>
      </c>
      <c r="U15" s="16">
        <f>(SUMIFS(Costs!N:N,Costs!$A:$A,Comparison_CDP2,Costs!$B:$B,$H15)-SUMIFS(Costs!N:N,Costs!$A:$A,Comparison_CDP1,Costs!$B:$B,$H15))/1000</f>
        <v>4942.2936258608606</v>
      </c>
      <c r="V15" s="16">
        <f>(SUMIFS(Costs!O:O,Costs!$A:$A,Comparison_CDP2,Costs!$B:$B,$H15)-SUMIFS(Costs!O:O,Costs!$A:$A,Comparison_CDP1,Costs!$B:$B,$H15))/1000</f>
        <v>5413.2441997762699</v>
      </c>
      <c r="W15" s="16">
        <f>(SUMIFS(Costs!P:P,Costs!$A:$A,Comparison_CDP2,Costs!$B:$B,$H15)-SUMIFS(Costs!P:P,Costs!$A:$A,Comparison_CDP1,Costs!$B:$B,$H15))/1000</f>
        <v>5144.4522636700794</v>
      </c>
      <c r="X15" s="16">
        <f>(SUMIFS(Costs!Q:Q,Costs!$A:$A,Comparison_CDP2,Costs!$B:$B,$H15)-SUMIFS(Costs!Q:Q,Costs!$A:$A,Comparison_CDP1,Costs!$B:$B,$H15))/1000</f>
        <v>4880.3736586440991</v>
      </c>
      <c r="Y15" s="16">
        <f>(SUMIFS(Costs!R:R,Costs!$A:$A,Comparison_CDP2,Costs!$B:$B,$H15)-SUMIFS(Costs!R:R,Costs!$A:$A,Comparison_CDP1,Costs!$B:$B,$H15))/1000</f>
        <v>6048.6051878872886</v>
      </c>
      <c r="Z15" s="16">
        <f>(SUMIFS(Costs!S:S,Costs!$A:$A,Comparison_CDP2,Costs!$B:$B,$H15)-SUMIFS(Costs!S:S,Costs!$A:$A,Comparison_CDP1,Costs!$B:$B,$H15))/1000</f>
        <v>6348.7715512638088</v>
      </c>
      <c r="AA15" s="16">
        <f>(SUMIFS(Costs!T:T,Costs!$A:$A,Comparison_CDP2,Costs!$B:$B,$H15)-SUMIFS(Costs!T:T,Costs!$A:$A,Comparison_CDP1,Costs!$B:$B,$H15))/1000</f>
        <v>6774.7618420013077</v>
      </c>
      <c r="AB15" s="16">
        <f>(SUMIFS(Costs!U:U,Costs!$A:$A,Comparison_CDP2,Costs!$B:$B,$H15)-SUMIFS(Costs!U:U,Costs!$A:$A,Comparison_CDP1,Costs!$B:$B,$H15))/1000</f>
        <v>6407.6099408682958</v>
      </c>
      <c r="AC15" s="16">
        <f>(SUMIFS(Costs!V:V,Costs!$A:$A,Comparison_CDP2,Costs!$B:$B,$H15)-SUMIFS(Costs!V:V,Costs!$A:$A,Comparison_CDP1,Costs!$B:$B,$H15))/1000</f>
        <v>6595.7759279980737</v>
      </c>
      <c r="AD15" s="16">
        <f>(SUMIFS(Costs!W:W,Costs!$A:$A,Comparison_CDP2,Costs!$B:$B,$H15)-SUMIFS(Costs!W:W,Costs!$A:$A,Comparison_CDP1,Costs!$B:$B,$H15))/1000</f>
        <v>7150.6078428941591</v>
      </c>
      <c r="AE15" s="16">
        <f>(SUMIFS(Costs!X:X,Costs!$A:$A,Comparison_CDP2,Costs!$B:$B,$H15)-SUMIFS(Costs!X:X,Costs!$A:$A,Comparison_CDP1,Costs!$B:$B,$H15))/1000</f>
        <v>8397.5110638060651</v>
      </c>
      <c r="AF15" s="16">
        <f>(SUMIFS(Costs!Y:Y,Costs!$A:$A,Comparison_CDP2,Costs!$B:$B,$H15)-SUMIFS(Costs!Y:Y,Costs!$A:$A,Comparison_CDP1,Costs!$B:$B,$H15))/1000</f>
        <v>10186.838760501922</v>
      </c>
      <c r="AG15" s="16">
        <f>(SUMIFS(Costs!Z:Z,Costs!$A:$A,Comparison_CDP2,Costs!$B:$B,$H15)-SUMIFS(Costs!Z:Z,Costs!$A:$A,Comparison_CDP1,Costs!$B:$B,$H15))/1000</f>
        <v>10494.519250215202</v>
      </c>
      <c r="AH15" s="16">
        <f>(SUMIFS(Costs!AA:AA,Costs!$A:$A,Comparison_CDP2,Costs!$B:$B,$H15)-SUMIFS(Costs!AA:AA,Costs!$A:$A,Comparison_CDP1,Costs!$B:$B,$H15))/1000</f>
        <v>11209.286906713411</v>
      </c>
      <c r="AI15" s="16">
        <f>(SUMIFS(Costs!AB:AB,Costs!$A:$A,Comparison_CDP2,Costs!$B:$B,$H15)-SUMIFS(Costs!AB:AB,Costs!$A:$A,Comparison_CDP1,Costs!$B:$B,$H15))/1000</f>
        <v>8502.2554325060391</v>
      </c>
      <c r="AJ15" s="16">
        <f>(SUMIFS(Costs!AC:AC,Costs!$A:$A,Comparison_CDP2,Costs!$B:$B,$H15)-SUMIFS(Costs!AC:AC,Costs!$A:$A,Comparison_CDP1,Costs!$B:$B,$H15))/1000</f>
        <v>10742.306840151787</v>
      </c>
      <c r="AK15" s="16">
        <f>(SUMIFS(Costs!AD:AD,Costs!$A:$A,Comparison_CDP2,Costs!$B:$B,$H15)-SUMIFS(Costs!AD:AD,Costs!$A:$A,Comparison_CDP1,Costs!$B:$B,$H15))/1000</f>
        <v>11093.89693892648</v>
      </c>
    </row>
    <row r="16" spans="1:37" ht="15" customHeight="1">
      <c r="E16" s="39"/>
      <c r="F16" s="38"/>
      <c r="G16" s="13"/>
      <c r="H16" s="25" t="s">
        <v>119</v>
      </c>
      <c r="I16" s="29">
        <f t="shared" si="0"/>
        <v>14973.215263974722</v>
      </c>
      <c r="J16" s="16">
        <f>(SUMIFS(Costs!C:C,Costs!$A:$A,Comparison_CDP2,Costs!$B:$B,$H16)-SUMIFS(Costs!C:C,Costs!$A:$A,Comparison_CDP1,Costs!$B:$B,$H16))/1000</f>
        <v>168.47830646200291</v>
      </c>
      <c r="K16" s="16">
        <f>(SUMIFS(Costs!D:D,Costs!$A:$A,Comparison_CDP2,Costs!$B:$B,$H16)-SUMIFS(Costs!D:D,Costs!$A:$A,Comparison_CDP1,Costs!$B:$B,$H16))/1000</f>
        <v>265.2283835320161</v>
      </c>
      <c r="L16" s="16">
        <f>(SUMIFS(Costs!E:E,Costs!$A:$A,Comparison_CDP2,Costs!$B:$B,$H16)-SUMIFS(Costs!E:E,Costs!$A:$A,Comparison_CDP1,Costs!$B:$B,$H16))/1000</f>
        <v>274.30134092364369</v>
      </c>
      <c r="M16" s="16">
        <f>(SUMIFS(Costs!F:F,Costs!$A:$A,Comparison_CDP2,Costs!$B:$B,$H16)-SUMIFS(Costs!F:F,Costs!$A:$A,Comparison_CDP1,Costs!$B:$B,$H16))/1000</f>
        <v>369.75282185697881</v>
      </c>
      <c r="N16" s="16">
        <f>(SUMIFS(Costs!G:G,Costs!$A:$A,Comparison_CDP2,Costs!$B:$B,$H16)-SUMIFS(Costs!G:G,Costs!$A:$A,Comparison_CDP1,Costs!$B:$B,$H16))/1000</f>
        <v>440.33598147223984</v>
      </c>
      <c r="O16" s="16">
        <f>(SUMIFS(Costs!H:H,Costs!$A:$A,Comparison_CDP2,Costs!$B:$B,$H16)-SUMIFS(Costs!H:H,Costs!$A:$A,Comparison_CDP1,Costs!$B:$B,$H16))/1000</f>
        <v>447.04076092095113</v>
      </c>
      <c r="P16" s="16">
        <f>(SUMIFS(Costs!I:I,Costs!$A:$A,Comparison_CDP2,Costs!$B:$B,$H16)-SUMIFS(Costs!I:I,Costs!$A:$A,Comparison_CDP1,Costs!$B:$B,$H16))/1000</f>
        <v>543.16626412753203</v>
      </c>
      <c r="Q16" s="16">
        <f>(SUMIFS(Costs!J:J,Costs!$A:$A,Comparison_CDP2,Costs!$B:$B,$H16)-SUMIFS(Costs!J:J,Costs!$A:$A,Comparison_CDP1,Costs!$B:$B,$H16))/1000</f>
        <v>522.60075012819982</v>
      </c>
      <c r="R16" s="16">
        <f>(SUMIFS(Costs!K:K,Costs!$A:$A,Comparison_CDP2,Costs!$B:$B,$H16)-SUMIFS(Costs!K:K,Costs!$A:$A,Comparison_CDP1,Costs!$B:$B,$H16))/1000</f>
        <v>621.36720597379883</v>
      </c>
      <c r="S16" s="16">
        <f>(SUMIFS(Costs!L:L,Costs!$A:$A,Comparison_CDP2,Costs!$B:$B,$H16)-SUMIFS(Costs!L:L,Costs!$A:$A,Comparison_CDP1,Costs!$B:$B,$H16))/1000</f>
        <v>797.24783393721702</v>
      </c>
      <c r="T16" s="16">
        <f>(SUMIFS(Costs!M:M,Costs!$A:$A,Comparison_CDP2,Costs!$B:$B,$H16)-SUMIFS(Costs!M:M,Costs!$A:$A,Comparison_CDP1,Costs!$B:$B,$H16))/1000</f>
        <v>857.19052601150702</v>
      </c>
      <c r="U16" s="16">
        <f>(SUMIFS(Costs!N:N,Costs!$A:$A,Comparison_CDP2,Costs!$B:$B,$H16)-SUMIFS(Costs!N:N,Costs!$A:$A,Comparison_CDP1,Costs!$B:$B,$H16))/1000</f>
        <v>1039.4218327564463</v>
      </c>
      <c r="V16" s="16">
        <f>(SUMIFS(Costs!O:O,Costs!$A:$A,Comparison_CDP2,Costs!$B:$B,$H16)-SUMIFS(Costs!O:O,Costs!$A:$A,Comparison_CDP1,Costs!$B:$B,$H16))/1000</f>
        <v>1222.5300420272033</v>
      </c>
      <c r="W16" s="16">
        <f>(SUMIFS(Costs!P:P,Costs!$A:$A,Comparison_CDP2,Costs!$B:$B,$H16)-SUMIFS(Costs!P:P,Costs!$A:$A,Comparison_CDP1,Costs!$B:$B,$H16))/1000</f>
        <v>1232.3340026307367</v>
      </c>
      <c r="X16" s="16">
        <f>(SUMIFS(Costs!Q:Q,Costs!$A:$A,Comparison_CDP2,Costs!$B:$B,$H16)-SUMIFS(Costs!Q:Q,Costs!$A:$A,Comparison_CDP1,Costs!$B:$B,$H16))/1000</f>
        <v>1167.9233702532006</v>
      </c>
      <c r="Y16" s="16">
        <f>(SUMIFS(Costs!R:R,Costs!$A:$A,Comparison_CDP2,Costs!$B:$B,$H16)-SUMIFS(Costs!R:R,Costs!$A:$A,Comparison_CDP1,Costs!$B:$B,$H16))/1000</f>
        <v>1543.2250937439212</v>
      </c>
      <c r="Z16" s="16">
        <f>(SUMIFS(Costs!S:S,Costs!$A:$A,Comparison_CDP2,Costs!$B:$B,$H16)-SUMIFS(Costs!S:S,Costs!$A:$A,Comparison_CDP1,Costs!$B:$B,$H16))/1000</f>
        <v>1675.390436454501</v>
      </c>
      <c r="AA16" s="16">
        <f>(SUMIFS(Costs!T:T,Costs!$A:$A,Comparison_CDP2,Costs!$B:$B,$H16)-SUMIFS(Costs!T:T,Costs!$A:$A,Comparison_CDP1,Costs!$B:$B,$H16))/1000</f>
        <v>2088.0948648931512</v>
      </c>
      <c r="AB16" s="16">
        <f>(SUMIFS(Costs!U:U,Costs!$A:$A,Comparison_CDP2,Costs!$B:$B,$H16)-SUMIFS(Costs!U:U,Costs!$A:$A,Comparison_CDP1,Costs!$B:$B,$H16))/1000</f>
        <v>2048.4996231289701</v>
      </c>
      <c r="AC16" s="16">
        <f>(SUMIFS(Costs!V:V,Costs!$A:$A,Comparison_CDP2,Costs!$B:$B,$H16)-SUMIFS(Costs!V:V,Costs!$A:$A,Comparison_CDP1,Costs!$B:$B,$H16))/1000</f>
        <v>2159.7803692022039</v>
      </c>
      <c r="AD16" s="16">
        <f>(SUMIFS(Costs!W:W,Costs!$A:$A,Comparison_CDP2,Costs!$B:$B,$H16)-SUMIFS(Costs!W:W,Costs!$A:$A,Comparison_CDP1,Costs!$B:$B,$H16))/1000</f>
        <v>2292.9939198426659</v>
      </c>
      <c r="AE16" s="16">
        <f>(SUMIFS(Costs!X:X,Costs!$A:$A,Comparison_CDP2,Costs!$B:$B,$H16)-SUMIFS(Costs!X:X,Costs!$A:$A,Comparison_CDP1,Costs!$B:$B,$H16))/1000</f>
        <v>2672.4025724415892</v>
      </c>
      <c r="AF16" s="16">
        <f>(SUMIFS(Costs!Y:Y,Costs!$A:$A,Comparison_CDP2,Costs!$B:$B,$H16)-SUMIFS(Costs!Y:Y,Costs!$A:$A,Comparison_CDP1,Costs!$B:$B,$H16))/1000</f>
        <v>3139.7092351661995</v>
      </c>
      <c r="AG16" s="16">
        <f>(SUMIFS(Costs!Z:Z,Costs!$A:$A,Comparison_CDP2,Costs!$B:$B,$H16)-SUMIFS(Costs!Z:Z,Costs!$A:$A,Comparison_CDP1,Costs!$B:$B,$H16))/1000</f>
        <v>3254.6377094024515</v>
      </c>
      <c r="AH16" s="16">
        <f>(SUMIFS(Costs!AA:AA,Costs!$A:$A,Comparison_CDP2,Costs!$B:$B,$H16)-SUMIFS(Costs!AA:AA,Costs!$A:$A,Comparison_CDP1,Costs!$B:$B,$H16))/1000</f>
        <v>3557.6808435353505</v>
      </c>
      <c r="AI16" s="16">
        <f>(SUMIFS(Costs!AB:AB,Costs!$A:$A,Comparison_CDP2,Costs!$B:$B,$H16)-SUMIFS(Costs!AB:AB,Costs!$A:$A,Comparison_CDP1,Costs!$B:$B,$H16))/1000</f>
        <v>3197.9429263057987</v>
      </c>
      <c r="AJ16" s="16">
        <f>(SUMIFS(Costs!AC:AC,Costs!$A:$A,Comparison_CDP2,Costs!$B:$B,$H16)-SUMIFS(Costs!AC:AC,Costs!$A:$A,Comparison_CDP1,Costs!$B:$B,$H16))/1000</f>
        <v>4456.687096756199</v>
      </c>
      <c r="AK16" s="16">
        <f>(SUMIFS(Costs!AD:AD,Costs!$A:$A,Comparison_CDP2,Costs!$B:$B,$H16)-SUMIFS(Costs!AD:AD,Costs!$A:$A,Comparison_CDP1,Costs!$B:$B,$H16))/1000</f>
        <v>4491.9362748063595</v>
      </c>
    </row>
    <row r="17" spans="1:37" ht="15" customHeight="1">
      <c r="E17" s="39"/>
      <c r="F17" s="38"/>
      <c r="G17" s="38"/>
      <c r="H17" s="25" t="s">
        <v>120</v>
      </c>
      <c r="I17" s="29">
        <f t="shared" si="0"/>
        <v>7321.418576958964</v>
      </c>
      <c r="J17" s="16">
        <f>(SUMIFS(Costs!C:C,Costs!$A:$A,Comparison_CDP2,Costs!$B:$B,$H17)-SUMIFS(Costs!C:C,Costs!$A:$A,Comparison_CDP1,Costs!$B:$B,$H17))/1000</f>
        <v>959.67214028842</v>
      </c>
      <c r="K17" s="16">
        <f>(SUMIFS(Costs!D:D,Costs!$A:$A,Comparison_CDP2,Costs!$B:$B,$H17)-SUMIFS(Costs!D:D,Costs!$A:$A,Comparison_CDP1,Costs!$B:$B,$H17))/1000</f>
        <v>-5.7730167420580987</v>
      </c>
      <c r="L17" s="16">
        <f>(SUMIFS(Costs!E:E,Costs!$A:$A,Comparison_CDP2,Costs!$B:$B,$H17)-SUMIFS(Costs!E:E,Costs!$A:$A,Comparison_CDP1,Costs!$B:$B,$H17))/1000</f>
        <v>76.167680104281985</v>
      </c>
      <c r="M17" s="16">
        <f>(SUMIFS(Costs!F:F,Costs!$A:$A,Comparison_CDP2,Costs!$B:$B,$H17)-SUMIFS(Costs!F:F,Costs!$A:$A,Comparison_CDP1,Costs!$B:$B,$H17))/1000</f>
        <v>14.183299082322977</v>
      </c>
      <c r="N17" s="16">
        <f>(SUMIFS(Costs!G:G,Costs!$A:$A,Comparison_CDP2,Costs!$B:$B,$H17)-SUMIFS(Costs!G:G,Costs!$A:$A,Comparison_CDP1,Costs!$B:$B,$H17))/1000</f>
        <v>182.68970250715898</v>
      </c>
      <c r="O17" s="16">
        <f>(SUMIFS(Costs!H:H,Costs!$A:$A,Comparison_CDP2,Costs!$B:$B,$H17)-SUMIFS(Costs!H:H,Costs!$A:$A,Comparison_CDP1,Costs!$B:$B,$H17))/1000</f>
        <v>235.55851429010298</v>
      </c>
      <c r="P17" s="16">
        <f>(SUMIFS(Costs!I:I,Costs!$A:$A,Comparison_CDP2,Costs!$B:$B,$H17)-SUMIFS(Costs!I:I,Costs!$A:$A,Comparison_CDP1,Costs!$B:$B,$H17))/1000</f>
        <v>470.2264789579533</v>
      </c>
      <c r="Q17" s="16">
        <f>(SUMIFS(Costs!J:J,Costs!$A:$A,Comparison_CDP2,Costs!$B:$B,$H17)-SUMIFS(Costs!J:J,Costs!$A:$A,Comparison_CDP1,Costs!$B:$B,$H17))/1000</f>
        <v>283.67016201882439</v>
      </c>
      <c r="R17" s="16">
        <f>(SUMIFS(Costs!K:K,Costs!$A:$A,Comparison_CDP2,Costs!$B:$B,$H17)-SUMIFS(Costs!K:K,Costs!$A:$A,Comparison_CDP1,Costs!$B:$B,$H17))/1000</f>
        <v>489.6247985853409</v>
      </c>
      <c r="S17" s="16">
        <f>(SUMIFS(Costs!L:L,Costs!$A:$A,Comparison_CDP2,Costs!$B:$B,$H17)-SUMIFS(Costs!L:L,Costs!$A:$A,Comparison_CDP1,Costs!$B:$B,$H17))/1000</f>
        <v>594.00659538366881</v>
      </c>
      <c r="T17" s="16">
        <f>(SUMIFS(Costs!M:M,Costs!$A:$A,Comparison_CDP2,Costs!$B:$B,$H17)-SUMIFS(Costs!M:M,Costs!$A:$A,Comparison_CDP1,Costs!$B:$B,$H17))/1000</f>
        <v>465.39562816628728</v>
      </c>
      <c r="U17" s="16">
        <f>(SUMIFS(Costs!N:N,Costs!$A:$A,Comparison_CDP2,Costs!$B:$B,$H17)-SUMIFS(Costs!N:N,Costs!$A:$A,Comparison_CDP1,Costs!$B:$B,$H17))/1000</f>
        <v>170.01056975929242</v>
      </c>
      <c r="V17" s="16">
        <f>(SUMIFS(Costs!O:O,Costs!$A:$A,Comparison_CDP2,Costs!$B:$B,$H17)-SUMIFS(Costs!O:O,Costs!$A:$A,Comparison_CDP1,Costs!$B:$B,$H17))/1000</f>
        <v>381.82938732363448</v>
      </c>
      <c r="W17" s="16">
        <f>(SUMIFS(Costs!P:P,Costs!$A:$A,Comparison_CDP2,Costs!$B:$B,$H17)-SUMIFS(Costs!P:P,Costs!$A:$A,Comparison_CDP1,Costs!$B:$B,$H17))/1000</f>
        <v>491.03402547854324</v>
      </c>
      <c r="X17" s="16">
        <f>(SUMIFS(Costs!Q:Q,Costs!$A:$A,Comparison_CDP2,Costs!$B:$B,$H17)-SUMIFS(Costs!Q:Q,Costs!$A:$A,Comparison_CDP1,Costs!$B:$B,$H17))/1000</f>
        <v>413.08137632770388</v>
      </c>
      <c r="Y17" s="16">
        <f>(SUMIFS(Costs!R:R,Costs!$A:$A,Comparison_CDP2,Costs!$B:$B,$H17)-SUMIFS(Costs!R:R,Costs!$A:$A,Comparison_CDP1,Costs!$B:$B,$H17))/1000</f>
        <v>500.99308832390744</v>
      </c>
      <c r="Z17" s="16">
        <f>(SUMIFS(Costs!S:S,Costs!$A:$A,Comparison_CDP2,Costs!$B:$B,$H17)-SUMIFS(Costs!S:S,Costs!$A:$A,Comparison_CDP1,Costs!$B:$B,$H17))/1000</f>
        <v>512.94105757155296</v>
      </c>
      <c r="AA17" s="16">
        <f>(SUMIFS(Costs!T:T,Costs!$A:$A,Comparison_CDP2,Costs!$B:$B,$H17)-SUMIFS(Costs!T:T,Costs!$A:$A,Comparison_CDP1,Costs!$B:$B,$H17))/1000</f>
        <v>725.40161596321343</v>
      </c>
      <c r="AB17" s="16">
        <f>(SUMIFS(Costs!U:U,Costs!$A:$A,Comparison_CDP2,Costs!$B:$B,$H17)-SUMIFS(Costs!U:U,Costs!$A:$A,Comparison_CDP1,Costs!$B:$B,$H17))/1000</f>
        <v>703.31104342021024</v>
      </c>
      <c r="AC17" s="16">
        <f>(SUMIFS(Costs!V:V,Costs!$A:$A,Comparison_CDP2,Costs!$B:$B,$H17)-SUMIFS(Costs!V:V,Costs!$A:$A,Comparison_CDP1,Costs!$B:$B,$H17))/1000</f>
        <v>1106.8451843006419</v>
      </c>
      <c r="AD17" s="16">
        <f>(SUMIFS(Costs!W:W,Costs!$A:$A,Comparison_CDP2,Costs!$B:$B,$H17)-SUMIFS(Costs!W:W,Costs!$A:$A,Comparison_CDP1,Costs!$B:$B,$H17))/1000</f>
        <v>1009.1968674709908</v>
      </c>
      <c r="AE17" s="16">
        <f>(SUMIFS(Costs!X:X,Costs!$A:$A,Comparison_CDP2,Costs!$B:$B,$H17)-SUMIFS(Costs!X:X,Costs!$A:$A,Comparison_CDP1,Costs!$B:$B,$H17))/1000</f>
        <v>1400.0030177077374</v>
      </c>
      <c r="AF17" s="16">
        <f>(SUMIFS(Costs!Y:Y,Costs!$A:$A,Comparison_CDP2,Costs!$B:$B,$H17)-SUMIFS(Costs!Y:Y,Costs!$A:$A,Comparison_CDP1,Costs!$B:$B,$H17))/1000</f>
        <v>1289.0632026626201</v>
      </c>
      <c r="AG17" s="16">
        <f>(SUMIFS(Costs!Z:Z,Costs!$A:$A,Comparison_CDP2,Costs!$B:$B,$H17)-SUMIFS(Costs!Z:Z,Costs!$A:$A,Comparison_CDP1,Costs!$B:$B,$H17))/1000</f>
        <v>1931.8879930334524</v>
      </c>
      <c r="AH17" s="16">
        <f>(SUMIFS(Costs!AA:AA,Costs!$A:$A,Comparison_CDP2,Costs!$B:$B,$H17)-SUMIFS(Costs!AA:AA,Costs!$A:$A,Comparison_CDP1,Costs!$B:$B,$H17))/1000</f>
        <v>1899.7701648425607</v>
      </c>
      <c r="AI17" s="16">
        <f>(SUMIFS(Costs!AB:AB,Costs!$A:$A,Comparison_CDP2,Costs!$B:$B,$H17)-SUMIFS(Costs!AB:AB,Costs!$A:$A,Comparison_CDP1,Costs!$B:$B,$H17))/1000</f>
        <v>1700.7256559862096</v>
      </c>
      <c r="AJ17" s="16">
        <f>(SUMIFS(Costs!AC:AC,Costs!$A:$A,Comparison_CDP2,Costs!$B:$B,$H17)-SUMIFS(Costs!AC:AC,Costs!$A:$A,Comparison_CDP1,Costs!$B:$B,$H17))/1000</f>
        <v>1856.2808702629529</v>
      </c>
      <c r="AK17" s="16">
        <f>(SUMIFS(Costs!AD:AD,Costs!$A:$A,Comparison_CDP2,Costs!$B:$B,$H17)-SUMIFS(Costs!AD:AD,Costs!$A:$A,Comparison_CDP1,Costs!$B:$B,$H17))/1000</f>
        <v>1731.7085716346119</v>
      </c>
    </row>
    <row r="18" spans="1:37" ht="15" customHeight="1">
      <c r="E18" s="39"/>
      <c r="F18" s="38"/>
      <c r="G18" s="38"/>
      <c r="H18" s="25" t="s">
        <v>121</v>
      </c>
      <c r="I18" s="29">
        <f t="shared" si="0"/>
        <v>5.5587622698455865</v>
      </c>
      <c r="J18" s="16">
        <f>(SUMIFS(Costs!C:C,Costs!$A:$A,Comparison_CDP2,Costs!$B:$B,$H18)-SUMIFS(Costs!C:C,Costs!$A:$A,Comparison_CDP1,Costs!$B:$B,$H18))/1000</f>
        <v>19.127047139105851</v>
      </c>
      <c r="K18" s="16">
        <f>(SUMIFS(Costs!D:D,Costs!$A:$A,Comparison_CDP2,Costs!$B:$B,$H18)-SUMIFS(Costs!D:D,Costs!$A:$A,Comparison_CDP1,Costs!$B:$B,$H18))/1000</f>
        <v>-32.34683990955714</v>
      </c>
      <c r="L18" s="16">
        <f>(SUMIFS(Costs!E:E,Costs!$A:$A,Comparison_CDP2,Costs!$B:$B,$H18)-SUMIFS(Costs!E:E,Costs!$A:$A,Comparison_CDP1,Costs!$B:$B,$H18))/1000</f>
        <v>-34.140492078120296</v>
      </c>
      <c r="M18" s="16">
        <f>(SUMIFS(Costs!F:F,Costs!$A:$A,Comparison_CDP2,Costs!$B:$B,$H18)-SUMIFS(Costs!F:F,Costs!$A:$A,Comparison_CDP1,Costs!$B:$B,$H18))/1000</f>
        <v>-54.743694738634105</v>
      </c>
      <c r="N18" s="16">
        <f>(SUMIFS(Costs!G:G,Costs!$A:$A,Comparison_CDP2,Costs!$B:$B,$H18)-SUMIFS(Costs!G:G,Costs!$A:$A,Comparison_CDP1,Costs!$B:$B,$H18))/1000</f>
        <v>-31.961773040433531</v>
      </c>
      <c r="O18" s="16">
        <f>(SUMIFS(Costs!H:H,Costs!$A:$A,Comparison_CDP2,Costs!$B:$B,$H18)-SUMIFS(Costs!H:H,Costs!$A:$A,Comparison_CDP1,Costs!$B:$B,$H18))/1000</f>
        <v>-3.383556715960498</v>
      </c>
      <c r="P18" s="16">
        <f>(SUMIFS(Costs!I:I,Costs!$A:$A,Comparison_CDP2,Costs!$B:$B,$H18)-SUMIFS(Costs!I:I,Costs!$A:$A,Comparison_CDP1,Costs!$B:$B,$H18))/1000</f>
        <v>22.025048044445924</v>
      </c>
      <c r="Q18" s="16">
        <f>(SUMIFS(Costs!J:J,Costs!$A:$A,Comparison_CDP2,Costs!$B:$B,$H18)-SUMIFS(Costs!J:J,Costs!$A:$A,Comparison_CDP1,Costs!$B:$B,$H18))/1000</f>
        <v>8.0913468324708226</v>
      </c>
      <c r="R18" s="16">
        <f>(SUMIFS(Costs!K:K,Costs!$A:$A,Comparison_CDP2,Costs!$B:$B,$H18)-SUMIFS(Costs!K:K,Costs!$A:$A,Comparison_CDP1,Costs!$B:$B,$H18))/1000</f>
        <v>31.272767284267086</v>
      </c>
      <c r="S18" s="16">
        <f>(SUMIFS(Costs!L:L,Costs!$A:$A,Comparison_CDP2,Costs!$B:$B,$H18)-SUMIFS(Costs!L:L,Costs!$A:$A,Comparison_CDP1,Costs!$B:$B,$H18))/1000</f>
        <v>25.362232056748702</v>
      </c>
      <c r="T18" s="16">
        <f>(SUMIFS(Costs!M:M,Costs!$A:$A,Comparison_CDP2,Costs!$B:$B,$H18)-SUMIFS(Costs!M:M,Costs!$A:$A,Comparison_CDP1,Costs!$B:$B,$H18))/1000</f>
        <v>21.529823827302984</v>
      </c>
      <c r="U18" s="16">
        <f>(SUMIFS(Costs!N:N,Costs!$A:$A,Comparison_CDP2,Costs!$B:$B,$H18)-SUMIFS(Costs!N:N,Costs!$A:$A,Comparison_CDP1,Costs!$B:$B,$H18))/1000</f>
        <v>-16.939020006064414</v>
      </c>
      <c r="V18" s="16">
        <f>(SUMIFS(Costs!O:O,Costs!$A:$A,Comparison_CDP2,Costs!$B:$B,$H18)-SUMIFS(Costs!O:O,Costs!$A:$A,Comparison_CDP1,Costs!$B:$B,$H18))/1000</f>
        <v>-21.016065620031497</v>
      </c>
      <c r="W18" s="16">
        <f>(SUMIFS(Costs!P:P,Costs!$A:$A,Comparison_CDP2,Costs!$B:$B,$H18)-SUMIFS(Costs!P:P,Costs!$A:$A,Comparison_CDP1,Costs!$B:$B,$H18))/1000</f>
        <v>8.5740766963668147</v>
      </c>
      <c r="X18" s="16">
        <f>(SUMIFS(Costs!Q:Q,Costs!$A:$A,Comparison_CDP2,Costs!$B:$B,$H18)-SUMIFS(Costs!Q:Q,Costs!$A:$A,Comparison_CDP1,Costs!$B:$B,$H18))/1000</f>
        <v>-1.0487687164552044</v>
      </c>
      <c r="Y18" s="16">
        <f>(SUMIFS(Costs!R:R,Costs!$A:$A,Comparison_CDP2,Costs!$B:$B,$H18)-SUMIFS(Costs!R:R,Costs!$A:$A,Comparison_CDP1,Costs!$B:$B,$H18))/1000</f>
        <v>-14.223620069428492</v>
      </c>
      <c r="Z18" s="16">
        <f>(SUMIFS(Costs!S:S,Costs!$A:$A,Comparison_CDP2,Costs!$B:$B,$H18)-SUMIFS(Costs!S:S,Costs!$A:$A,Comparison_CDP1,Costs!$B:$B,$H18))/1000</f>
        <v>11.407139257674077</v>
      </c>
      <c r="AA18" s="16">
        <f>(SUMIFS(Costs!T:T,Costs!$A:$A,Comparison_CDP2,Costs!$B:$B,$H18)-SUMIFS(Costs!T:T,Costs!$A:$A,Comparison_CDP1,Costs!$B:$B,$H18))/1000</f>
        <v>-9.9676806694605915</v>
      </c>
      <c r="AB18" s="16">
        <f>(SUMIFS(Costs!U:U,Costs!$A:$A,Comparison_CDP2,Costs!$B:$B,$H18)-SUMIFS(Costs!U:U,Costs!$A:$A,Comparison_CDP1,Costs!$B:$B,$H18))/1000</f>
        <v>2.1951878395350941</v>
      </c>
      <c r="AC18" s="16">
        <f>(SUMIFS(Costs!V:V,Costs!$A:$A,Comparison_CDP2,Costs!$B:$B,$H18)-SUMIFS(Costs!V:V,Costs!$A:$A,Comparison_CDP1,Costs!$B:$B,$H18))/1000</f>
        <v>29.977559925108814</v>
      </c>
      <c r="AD18" s="16">
        <f>(SUMIFS(Costs!W:W,Costs!$A:$A,Comparison_CDP2,Costs!$B:$B,$H18)-SUMIFS(Costs!W:W,Costs!$A:$A,Comparison_CDP1,Costs!$B:$B,$H18))/1000</f>
        <v>2.438514412490302</v>
      </c>
      <c r="AE18" s="16">
        <f>(SUMIFS(Costs!X:X,Costs!$A:$A,Comparison_CDP2,Costs!$B:$B,$H18)-SUMIFS(Costs!X:X,Costs!$A:$A,Comparison_CDP1,Costs!$B:$B,$H18))/1000</f>
        <v>11.016888823601096</v>
      </c>
      <c r="AF18" s="16">
        <f>(SUMIFS(Costs!Y:Y,Costs!$A:$A,Comparison_CDP2,Costs!$B:$B,$H18)-SUMIFS(Costs!Y:Y,Costs!$A:$A,Comparison_CDP1,Costs!$B:$B,$H18))/1000</f>
        <v>28.273963747174495</v>
      </c>
      <c r="AG18" s="16">
        <f>(SUMIFS(Costs!Z:Z,Costs!$A:$A,Comparison_CDP2,Costs!$B:$B,$H18)-SUMIFS(Costs!Z:Z,Costs!$A:$A,Comparison_CDP1,Costs!$B:$B,$H18))/1000</f>
        <v>43.537934505350073</v>
      </c>
      <c r="AH18" s="16">
        <f>(SUMIFS(Costs!AA:AA,Costs!$A:$A,Comparison_CDP2,Costs!$B:$B,$H18)-SUMIFS(Costs!AA:AA,Costs!$A:$A,Comparison_CDP1,Costs!$B:$B,$H18))/1000</f>
        <v>34.073238309572744</v>
      </c>
      <c r="AI18" s="16">
        <f>(SUMIFS(Costs!AB:AB,Costs!$A:$A,Comparison_CDP2,Costs!$B:$B,$H18)-SUMIFS(Costs!AB:AB,Costs!$A:$A,Comparison_CDP1,Costs!$B:$B,$H18))/1000</f>
        <v>27.963429087156808</v>
      </c>
      <c r="AJ18" s="16">
        <f>(SUMIFS(Costs!AC:AC,Costs!$A:$A,Comparison_CDP2,Costs!$B:$B,$H18)-SUMIFS(Costs!AC:AC,Costs!$A:$A,Comparison_CDP1,Costs!$B:$B,$H18))/1000</f>
        <v>44.928177797605301</v>
      </c>
      <c r="AK18" s="16">
        <f>(SUMIFS(Costs!AD:AD,Costs!$A:$A,Comparison_CDP2,Costs!$B:$B,$H18)-SUMIFS(Costs!AD:AD,Costs!$A:$A,Comparison_CDP1,Costs!$B:$B,$H18))/1000</f>
        <v>43.903514573234993</v>
      </c>
    </row>
    <row r="19" spans="1:37" ht="15" customHeight="1">
      <c r="E19" s="39"/>
      <c r="F19" s="38"/>
      <c r="G19" s="38"/>
      <c r="H19" s="25" t="s">
        <v>122</v>
      </c>
      <c r="I19" s="29">
        <f t="shared" si="0"/>
        <v>3851.2663900800785</v>
      </c>
      <c r="J19" s="16">
        <f>(SUMIFS(Costs!C:C,Costs!$A:$A,Comparison_CDP2,Costs!$B:$B,$H19)-SUMIFS(Costs!C:C,Costs!$A:$A,Comparison_CDP1,Costs!$B:$B,$H19))/1000</f>
        <v>121.6171677049808</v>
      </c>
      <c r="K19" s="16">
        <f>(SUMIFS(Costs!D:D,Costs!$A:$A,Comparison_CDP2,Costs!$B:$B,$H19)-SUMIFS(Costs!D:D,Costs!$A:$A,Comparison_CDP1,Costs!$B:$B,$H19))/1000</f>
        <v>25.401796373312099</v>
      </c>
      <c r="L19" s="16">
        <f>(SUMIFS(Costs!E:E,Costs!$A:$A,Comparison_CDP2,Costs!$B:$B,$H19)-SUMIFS(Costs!E:E,Costs!$A:$A,Comparison_CDP1,Costs!$B:$B,$H19))/1000</f>
        <v>58.683662866900228</v>
      </c>
      <c r="M19" s="16">
        <f>(SUMIFS(Costs!F:F,Costs!$A:$A,Comparison_CDP2,Costs!$B:$B,$H19)-SUMIFS(Costs!F:F,Costs!$A:$A,Comparison_CDP1,Costs!$B:$B,$H19))/1000</f>
        <v>94.635121937744074</v>
      </c>
      <c r="N19" s="16">
        <f>(SUMIFS(Costs!G:G,Costs!$A:$A,Comparison_CDP2,Costs!$B:$B,$H19)-SUMIFS(Costs!G:G,Costs!$A:$A,Comparison_CDP1,Costs!$B:$B,$H19))/1000</f>
        <v>194.16498176547921</v>
      </c>
      <c r="O19" s="16">
        <f>(SUMIFS(Costs!H:H,Costs!$A:$A,Comparison_CDP2,Costs!$B:$B,$H19)-SUMIFS(Costs!H:H,Costs!$A:$A,Comparison_CDP1,Costs!$B:$B,$H19))/1000</f>
        <v>217.38360232385338</v>
      </c>
      <c r="P19" s="16">
        <f>(SUMIFS(Costs!I:I,Costs!$A:$A,Comparison_CDP2,Costs!$B:$B,$H19)-SUMIFS(Costs!I:I,Costs!$A:$A,Comparison_CDP1,Costs!$B:$B,$H19))/1000</f>
        <v>272.45004655629037</v>
      </c>
      <c r="Q19" s="16">
        <f>(SUMIFS(Costs!J:J,Costs!$A:$A,Comparison_CDP2,Costs!$B:$B,$H19)-SUMIFS(Costs!J:J,Costs!$A:$A,Comparison_CDP1,Costs!$B:$B,$H19))/1000</f>
        <v>210.94712052705924</v>
      </c>
      <c r="R19" s="16">
        <f>(SUMIFS(Costs!K:K,Costs!$A:$A,Comparison_CDP2,Costs!$B:$B,$H19)-SUMIFS(Costs!K:K,Costs!$A:$A,Comparison_CDP1,Costs!$B:$B,$H19))/1000</f>
        <v>213.04506170696047</v>
      </c>
      <c r="S19" s="16">
        <f>(SUMIFS(Costs!L:L,Costs!$A:$A,Comparison_CDP2,Costs!$B:$B,$H19)-SUMIFS(Costs!L:L,Costs!$A:$A,Comparison_CDP1,Costs!$B:$B,$H19))/1000</f>
        <v>241.50658276714782</v>
      </c>
      <c r="T19" s="16">
        <f>(SUMIFS(Costs!M:M,Costs!$A:$A,Comparison_CDP2,Costs!$B:$B,$H19)-SUMIFS(Costs!M:M,Costs!$A:$A,Comparison_CDP1,Costs!$B:$B,$H19))/1000</f>
        <v>279.21454847123823</v>
      </c>
      <c r="U19" s="16">
        <f>(SUMIFS(Costs!N:N,Costs!$A:$A,Comparison_CDP2,Costs!$B:$B,$H19)-SUMIFS(Costs!N:N,Costs!$A:$A,Comparison_CDP1,Costs!$B:$B,$H19))/1000</f>
        <v>331.6330654366372</v>
      </c>
      <c r="V19" s="16">
        <f>(SUMIFS(Costs!O:O,Costs!$A:$A,Comparison_CDP2,Costs!$B:$B,$H19)-SUMIFS(Costs!O:O,Costs!$A:$A,Comparison_CDP1,Costs!$B:$B,$H19))/1000</f>
        <v>490.08488223013916</v>
      </c>
      <c r="W19" s="16">
        <f>(SUMIFS(Costs!P:P,Costs!$A:$A,Comparison_CDP2,Costs!$B:$B,$H19)-SUMIFS(Costs!P:P,Costs!$A:$A,Comparison_CDP1,Costs!$B:$B,$H19))/1000</f>
        <v>395.40532464831097</v>
      </c>
      <c r="X19" s="16">
        <f>(SUMIFS(Costs!Q:Q,Costs!$A:$A,Comparison_CDP2,Costs!$B:$B,$H19)-SUMIFS(Costs!Q:Q,Costs!$A:$A,Comparison_CDP1,Costs!$B:$B,$H19))/1000</f>
        <v>487.72479787479131</v>
      </c>
      <c r="Y19" s="16">
        <f>(SUMIFS(Costs!R:R,Costs!$A:$A,Comparison_CDP2,Costs!$B:$B,$H19)-SUMIFS(Costs!R:R,Costs!$A:$A,Comparison_CDP1,Costs!$B:$B,$H19))/1000</f>
        <v>478.87761705282907</v>
      </c>
      <c r="Z19" s="16">
        <f>(SUMIFS(Costs!S:S,Costs!$A:$A,Comparison_CDP2,Costs!$B:$B,$H19)-SUMIFS(Costs!S:S,Costs!$A:$A,Comparison_CDP1,Costs!$B:$B,$H19))/1000</f>
        <v>467.36021641271753</v>
      </c>
      <c r="AA19" s="16">
        <f>(SUMIFS(Costs!T:T,Costs!$A:$A,Comparison_CDP2,Costs!$B:$B,$H19)-SUMIFS(Costs!T:T,Costs!$A:$A,Comparison_CDP1,Costs!$B:$B,$H19))/1000</f>
        <v>519.53876796262398</v>
      </c>
      <c r="AB19" s="16">
        <f>(SUMIFS(Costs!U:U,Costs!$A:$A,Comparison_CDP2,Costs!$B:$B,$H19)-SUMIFS(Costs!U:U,Costs!$A:$A,Comparison_CDP1,Costs!$B:$B,$H19))/1000</f>
        <v>549.80934143708623</v>
      </c>
      <c r="AC19" s="16">
        <f>(SUMIFS(Costs!V:V,Costs!$A:$A,Comparison_CDP2,Costs!$B:$B,$H19)-SUMIFS(Costs!V:V,Costs!$A:$A,Comparison_CDP1,Costs!$B:$B,$H19))/1000</f>
        <v>448.26773215585916</v>
      </c>
      <c r="AD19" s="16">
        <f>(SUMIFS(Costs!W:W,Costs!$A:$A,Comparison_CDP2,Costs!$B:$B,$H19)-SUMIFS(Costs!W:W,Costs!$A:$A,Comparison_CDP1,Costs!$B:$B,$H19))/1000</f>
        <v>684.9592156898924</v>
      </c>
      <c r="AE19" s="16">
        <f>(SUMIFS(Costs!X:X,Costs!$A:$A,Comparison_CDP2,Costs!$B:$B,$H19)-SUMIFS(Costs!X:X,Costs!$A:$A,Comparison_CDP1,Costs!$B:$B,$H19))/1000</f>
        <v>540.99672198633812</v>
      </c>
      <c r="AF19" s="16">
        <f>(SUMIFS(Costs!Y:Y,Costs!$A:$A,Comparison_CDP2,Costs!$B:$B,$H19)-SUMIFS(Costs!Y:Y,Costs!$A:$A,Comparison_CDP1,Costs!$B:$B,$H19))/1000</f>
        <v>565.63819033399034</v>
      </c>
      <c r="AG19" s="16">
        <f>(SUMIFS(Costs!Z:Z,Costs!$A:$A,Comparison_CDP2,Costs!$B:$B,$H19)-SUMIFS(Costs!Z:Z,Costs!$A:$A,Comparison_CDP1,Costs!$B:$B,$H19))/1000</f>
        <v>464.73413086042098</v>
      </c>
      <c r="AH19" s="16">
        <f>(SUMIFS(Costs!AA:AA,Costs!$A:$A,Comparison_CDP2,Costs!$B:$B,$H19)-SUMIFS(Costs!AA:AA,Costs!$A:$A,Comparison_CDP1,Costs!$B:$B,$H19))/1000</f>
        <v>604.69170936832052</v>
      </c>
      <c r="AI19" s="16">
        <f>(SUMIFS(Costs!AB:AB,Costs!$A:$A,Comparison_CDP2,Costs!$B:$B,$H19)-SUMIFS(Costs!AB:AB,Costs!$A:$A,Comparison_CDP1,Costs!$B:$B,$H19))/1000</f>
        <v>516.85625978305825</v>
      </c>
      <c r="AJ19" s="16">
        <f>(SUMIFS(Costs!AC:AC,Costs!$A:$A,Comparison_CDP2,Costs!$B:$B,$H19)-SUMIFS(Costs!AC:AC,Costs!$A:$A,Comparison_CDP1,Costs!$B:$B,$H19))/1000</f>
        <v>200.53573116833391</v>
      </c>
      <c r="AK19" s="16">
        <f>(SUMIFS(Costs!AD:AD,Costs!$A:$A,Comparison_CDP2,Costs!$B:$B,$H19)-SUMIFS(Costs!AD:AD,Costs!$A:$A,Comparison_CDP1,Costs!$B:$B,$H19))/1000</f>
        <v>806.16972038706535</v>
      </c>
    </row>
    <row r="20" spans="1:37" ht="15" customHeight="1">
      <c r="E20" s="39"/>
      <c r="F20" s="38"/>
      <c r="G20" s="38"/>
      <c r="H20" s="25" t="s">
        <v>123</v>
      </c>
      <c r="I20" s="29">
        <f t="shared" si="0"/>
        <v>-6696.2265508803312</v>
      </c>
      <c r="J20" s="16">
        <f>(SUMIFS(Costs!C:C,Costs!$A:$A,Comparison_CDP2,Costs!$B:$B,$H20)-SUMIFS(Costs!C:C,Costs!$A:$A,Comparison_CDP1,Costs!$B:$B,$H20))/1000</f>
        <v>0</v>
      </c>
      <c r="K20" s="16">
        <f>(SUMIFS(Costs!D:D,Costs!$A:$A,Comparison_CDP2,Costs!$B:$B,$H20)-SUMIFS(Costs!D:D,Costs!$A:$A,Comparison_CDP1,Costs!$B:$B,$H20))/1000</f>
        <v>0</v>
      </c>
      <c r="L20" s="16">
        <f>(SUMIFS(Costs!E:E,Costs!$A:$A,Comparison_CDP2,Costs!$B:$B,$H20)-SUMIFS(Costs!E:E,Costs!$A:$A,Comparison_CDP1,Costs!$B:$B,$H20))/1000</f>
        <v>-77.81118644508112</v>
      </c>
      <c r="M20" s="16">
        <f>(SUMIFS(Costs!F:F,Costs!$A:$A,Comparison_CDP2,Costs!$B:$B,$H20)-SUMIFS(Costs!F:F,Costs!$A:$A,Comparison_CDP1,Costs!$B:$B,$H20))/1000</f>
        <v>-156.2635542878887</v>
      </c>
      <c r="N20" s="16">
        <f>(SUMIFS(Costs!G:G,Costs!$A:$A,Comparison_CDP2,Costs!$B:$B,$H20)-SUMIFS(Costs!G:G,Costs!$A:$A,Comparison_CDP1,Costs!$B:$B,$H20))/1000</f>
        <v>-265.11822732672732</v>
      </c>
      <c r="O20" s="16">
        <f>(SUMIFS(Costs!H:H,Costs!$A:$A,Comparison_CDP2,Costs!$B:$B,$H20)-SUMIFS(Costs!H:H,Costs!$A:$A,Comparison_CDP1,Costs!$B:$B,$H20))/1000</f>
        <v>-375.13803095487719</v>
      </c>
      <c r="P20" s="16">
        <f>(SUMIFS(Costs!I:I,Costs!$A:$A,Comparison_CDP2,Costs!$B:$B,$H20)-SUMIFS(Costs!I:I,Costs!$A:$A,Comparison_CDP1,Costs!$B:$B,$H20))/1000</f>
        <v>-503.4417697512273</v>
      </c>
      <c r="Q20" s="16">
        <f>(SUMIFS(Costs!J:J,Costs!$A:$A,Comparison_CDP2,Costs!$B:$B,$H20)-SUMIFS(Costs!J:J,Costs!$A:$A,Comparison_CDP1,Costs!$B:$B,$H20))/1000</f>
        <v>-271.33644834333097</v>
      </c>
      <c r="R20" s="16">
        <f>(SUMIFS(Costs!K:K,Costs!$A:$A,Comparison_CDP2,Costs!$B:$B,$H20)-SUMIFS(Costs!K:K,Costs!$A:$A,Comparison_CDP1,Costs!$B:$B,$H20))/1000</f>
        <v>-300.21315848208354</v>
      </c>
      <c r="S20" s="16">
        <f>(SUMIFS(Costs!L:L,Costs!$A:$A,Comparison_CDP2,Costs!$B:$B,$H20)-SUMIFS(Costs!L:L,Costs!$A:$A,Comparison_CDP1,Costs!$B:$B,$H20))/1000</f>
        <v>-323.57096419743715</v>
      </c>
      <c r="T20" s="16">
        <f>(SUMIFS(Costs!M:M,Costs!$A:$A,Comparison_CDP2,Costs!$B:$B,$H20)-SUMIFS(Costs!M:M,Costs!$A:$A,Comparison_CDP1,Costs!$B:$B,$H20))/1000</f>
        <v>-370.5657454444144</v>
      </c>
      <c r="U20" s="16">
        <f>(SUMIFS(Costs!N:N,Costs!$A:$A,Comparison_CDP2,Costs!$B:$B,$H20)-SUMIFS(Costs!N:N,Costs!$A:$A,Comparison_CDP1,Costs!$B:$B,$H20))/1000</f>
        <v>-558.28663857386255</v>
      </c>
      <c r="V20" s="16">
        <f>(SUMIFS(Costs!O:O,Costs!$A:$A,Comparison_CDP2,Costs!$B:$B,$H20)-SUMIFS(Costs!O:O,Costs!$A:$A,Comparison_CDP1,Costs!$B:$B,$H20))/1000</f>
        <v>-685.6931161187041</v>
      </c>
      <c r="W20" s="16">
        <f>(SUMIFS(Costs!P:P,Costs!$A:$A,Comparison_CDP2,Costs!$B:$B,$H20)-SUMIFS(Costs!P:P,Costs!$A:$A,Comparison_CDP1,Costs!$B:$B,$H20))/1000</f>
        <v>-695.37896565701681</v>
      </c>
      <c r="X20" s="16">
        <f>(SUMIFS(Costs!Q:Q,Costs!$A:$A,Comparison_CDP2,Costs!$B:$B,$H20)-SUMIFS(Costs!Q:Q,Costs!$A:$A,Comparison_CDP1,Costs!$B:$B,$H20))/1000</f>
        <v>-757.44397064615998</v>
      </c>
      <c r="Y20" s="16">
        <f>(SUMIFS(Costs!R:R,Costs!$A:$A,Comparison_CDP2,Costs!$B:$B,$H20)-SUMIFS(Costs!R:R,Costs!$A:$A,Comparison_CDP1,Costs!$B:$B,$H20))/1000</f>
        <v>-784.17418180770801</v>
      </c>
      <c r="Z20" s="16">
        <f>(SUMIFS(Costs!S:S,Costs!$A:$A,Comparison_CDP2,Costs!$B:$B,$H20)-SUMIFS(Costs!S:S,Costs!$A:$A,Comparison_CDP1,Costs!$B:$B,$H20))/1000</f>
        <v>-778.17027778762906</v>
      </c>
      <c r="AA20" s="16">
        <f>(SUMIFS(Costs!T:T,Costs!$A:$A,Comparison_CDP2,Costs!$B:$B,$H20)-SUMIFS(Costs!T:T,Costs!$A:$A,Comparison_CDP1,Costs!$B:$B,$H20))/1000</f>
        <v>-895.73225185560807</v>
      </c>
      <c r="AB20" s="16">
        <f>(SUMIFS(Costs!U:U,Costs!$A:$A,Comparison_CDP2,Costs!$B:$B,$H20)-SUMIFS(Costs!U:U,Costs!$A:$A,Comparison_CDP1,Costs!$B:$B,$H20))/1000</f>
        <v>-1069.3602056115349</v>
      </c>
      <c r="AC20" s="16">
        <f>(SUMIFS(Costs!V:V,Costs!$A:$A,Comparison_CDP2,Costs!$B:$B,$H20)-SUMIFS(Costs!V:V,Costs!$A:$A,Comparison_CDP1,Costs!$B:$B,$H20))/1000</f>
        <v>-1014.5127262678091</v>
      </c>
      <c r="AD20" s="16">
        <f>(SUMIFS(Costs!W:W,Costs!$A:$A,Comparison_CDP2,Costs!$B:$B,$H20)-SUMIFS(Costs!W:W,Costs!$A:$A,Comparison_CDP1,Costs!$B:$B,$H20))/1000</f>
        <v>-1062.3757857529622</v>
      </c>
      <c r="AE20" s="16">
        <f>(SUMIFS(Costs!X:X,Costs!$A:$A,Comparison_CDP2,Costs!$B:$B,$H20)-SUMIFS(Costs!X:X,Costs!$A:$A,Comparison_CDP1,Costs!$B:$B,$H20))/1000</f>
        <v>-901.73183661913083</v>
      </c>
      <c r="AF20" s="16">
        <f>(SUMIFS(Costs!Y:Y,Costs!$A:$A,Comparison_CDP2,Costs!$B:$B,$H20)-SUMIFS(Costs!Y:Y,Costs!$A:$A,Comparison_CDP1,Costs!$B:$B,$H20))/1000</f>
        <v>-1386.4711977171269</v>
      </c>
      <c r="AG20" s="16">
        <f>(SUMIFS(Costs!Z:Z,Costs!$A:$A,Comparison_CDP2,Costs!$B:$B,$H20)-SUMIFS(Costs!Z:Z,Costs!$A:$A,Comparison_CDP1,Costs!$B:$B,$H20))/1000</f>
        <v>-1340.4373420151524</v>
      </c>
      <c r="AH20" s="16">
        <f>(SUMIFS(Costs!AA:AA,Costs!$A:$A,Comparison_CDP2,Costs!$B:$B,$H20)-SUMIFS(Costs!AA:AA,Costs!$A:$A,Comparison_CDP1,Costs!$B:$B,$H20))/1000</f>
        <v>-1357.5123132067113</v>
      </c>
      <c r="AI20" s="16">
        <f>(SUMIFS(Costs!AB:AB,Costs!$A:$A,Comparison_CDP2,Costs!$B:$B,$H20)-SUMIFS(Costs!AB:AB,Costs!$A:$A,Comparison_CDP1,Costs!$B:$B,$H20))/1000</f>
        <v>-1571.1005690928614</v>
      </c>
      <c r="AJ20" s="16">
        <f>(SUMIFS(Costs!AC:AC,Costs!$A:$A,Comparison_CDP2,Costs!$B:$B,$H20)-SUMIFS(Costs!AC:AC,Costs!$A:$A,Comparison_CDP1,Costs!$B:$B,$H20))/1000</f>
        <v>-1100.5186402004426</v>
      </c>
      <c r="AK20" s="16">
        <f>(SUMIFS(Costs!AD:AD,Costs!$A:$A,Comparison_CDP2,Costs!$B:$B,$H20)-SUMIFS(Costs!AD:AD,Costs!$A:$A,Comparison_CDP1,Costs!$B:$B,$H20))/1000</f>
        <v>-1131.5826579575864</v>
      </c>
    </row>
    <row r="21" spans="1:37" ht="15" customHeight="1">
      <c r="E21" s="39"/>
      <c r="F21" s="38"/>
      <c r="G21" s="38"/>
      <c r="H21" s="25" t="s">
        <v>124</v>
      </c>
      <c r="I21" s="29">
        <f t="shared" si="0"/>
        <v>-10180.019400525644</v>
      </c>
      <c r="J21" s="16">
        <f>(SUMIFS(Costs!C:C,Costs!$A:$A,Comparison_CDP2,Costs!$B:$B,$H21)-SUMIFS(Costs!C:C,Costs!$A:$A,Comparison_CDP1,Costs!$B:$B,$H21))/1000</f>
        <v>0</v>
      </c>
      <c r="K21" s="16">
        <f>(SUMIFS(Costs!D:D,Costs!$A:$A,Comparison_CDP2,Costs!$B:$B,$H21)-SUMIFS(Costs!D:D,Costs!$A:$A,Comparison_CDP1,Costs!$B:$B,$H21))/1000</f>
        <v>0</v>
      </c>
      <c r="L21" s="16">
        <f>(SUMIFS(Costs!E:E,Costs!$A:$A,Comparison_CDP2,Costs!$B:$B,$H21)-SUMIFS(Costs!E:E,Costs!$A:$A,Comparison_CDP1,Costs!$B:$B,$H21))/1000</f>
        <v>0</v>
      </c>
      <c r="M21" s="16">
        <f>(SUMIFS(Costs!F:F,Costs!$A:$A,Comparison_CDP2,Costs!$B:$B,$H21)-SUMIFS(Costs!F:F,Costs!$A:$A,Comparison_CDP1,Costs!$B:$B,$H21))/1000</f>
        <v>0</v>
      </c>
      <c r="N21" s="16">
        <f>(SUMIFS(Costs!G:G,Costs!$A:$A,Comparison_CDP2,Costs!$B:$B,$H21)-SUMIFS(Costs!G:G,Costs!$A:$A,Comparison_CDP1,Costs!$B:$B,$H21))/1000</f>
        <v>-192.3361385926041</v>
      </c>
      <c r="O21" s="16">
        <f>(SUMIFS(Costs!H:H,Costs!$A:$A,Comparison_CDP2,Costs!$B:$B,$H21)-SUMIFS(Costs!H:H,Costs!$A:$A,Comparison_CDP1,Costs!$B:$B,$H21))/1000</f>
        <v>-425.0732255071735</v>
      </c>
      <c r="P21" s="16">
        <f>(SUMIFS(Costs!I:I,Costs!$A:$A,Comparison_CDP2,Costs!$B:$B,$H21)-SUMIFS(Costs!I:I,Costs!$A:$A,Comparison_CDP1,Costs!$B:$B,$H21))/1000</f>
        <v>-670.58668069450118</v>
      </c>
      <c r="Q21" s="16">
        <f>(SUMIFS(Costs!J:J,Costs!$A:$A,Comparison_CDP2,Costs!$B:$B,$H21)-SUMIFS(Costs!J:J,Costs!$A:$A,Comparison_CDP1,Costs!$B:$B,$H21))/1000</f>
        <v>-961.33538571240535</v>
      </c>
      <c r="R21" s="16">
        <f>(SUMIFS(Costs!K:K,Costs!$A:$A,Comparison_CDP2,Costs!$B:$B,$H21)-SUMIFS(Costs!K:K,Costs!$A:$A,Comparison_CDP1,Costs!$B:$B,$H21))/1000</f>
        <v>-1133.4365194189652</v>
      </c>
      <c r="S21" s="16">
        <f>(SUMIFS(Costs!L:L,Costs!$A:$A,Comparison_CDP2,Costs!$B:$B,$H21)-SUMIFS(Costs!L:L,Costs!$A:$A,Comparison_CDP1,Costs!$B:$B,$H21))/1000</f>
        <v>-1133.4365194189652</v>
      </c>
      <c r="T21" s="16">
        <f>(SUMIFS(Costs!M:M,Costs!$A:$A,Comparison_CDP2,Costs!$B:$B,$H21)-SUMIFS(Costs!M:M,Costs!$A:$A,Comparison_CDP1,Costs!$B:$B,$H21))/1000</f>
        <v>-1133.4365194189652</v>
      </c>
      <c r="U21" s="16">
        <f>(SUMIFS(Costs!N:N,Costs!$A:$A,Comparison_CDP2,Costs!$B:$B,$H21)-SUMIFS(Costs!N:N,Costs!$A:$A,Comparison_CDP1,Costs!$B:$B,$H21))/1000</f>
        <v>-1133.4365194189652</v>
      </c>
      <c r="V21" s="16">
        <f>(SUMIFS(Costs!O:O,Costs!$A:$A,Comparison_CDP2,Costs!$B:$B,$H21)-SUMIFS(Costs!O:O,Costs!$A:$A,Comparison_CDP1,Costs!$B:$B,$H21))/1000</f>
        <v>-1133.4365194189652</v>
      </c>
      <c r="W21" s="16">
        <f>(SUMIFS(Costs!P:P,Costs!$A:$A,Comparison_CDP2,Costs!$B:$B,$H21)-SUMIFS(Costs!P:P,Costs!$A:$A,Comparison_CDP1,Costs!$B:$B,$H21))/1000</f>
        <v>-1133.4365194189652</v>
      </c>
      <c r="X21" s="16">
        <f>(SUMIFS(Costs!Q:Q,Costs!$A:$A,Comparison_CDP2,Costs!$B:$B,$H21)-SUMIFS(Costs!Q:Q,Costs!$A:$A,Comparison_CDP1,Costs!$B:$B,$H21))/1000</f>
        <v>-1133.4365194189652</v>
      </c>
      <c r="Y21" s="16">
        <f>(SUMIFS(Costs!R:R,Costs!$A:$A,Comparison_CDP2,Costs!$B:$B,$H21)-SUMIFS(Costs!R:R,Costs!$A:$A,Comparison_CDP1,Costs!$B:$B,$H21))/1000</f>
        <v>-1133.4365194189652</v>
      </c>
      <c r="Z21" s="16">
        <f>(SUMIFS(Costs!S:S,Costs!$A:$A,Comparison_CDP2,Costs!$B:$B,$H21)-SUMIFS(Costs!S:S,Costs!$A:$A,Comparison_CDP1,Costs!$B:$B,$H21))/1000</f>
        <v>-1133.4365194189652</v>
      </c>
      <c r="AA21" s="16">
        <f>(SUMIFS(Costs!T:T,Costs!$A:$A,Comparison_CDP2,Costs!$B:$B,$H21)-SUMIFS(Costs!T:T,Costs!$A:$A,Comparison_CDP1,Costs!$B:$B,$H21))/1000</f>
        <v>-1240.6198900098889</v>
      </c>
      <c r="AB21" s="16">
        <f>(SUMIFS(Costs!U:U,Costs!$A:$A,Comparison_CDP2,Costs!$B:$B,$H21)-SUMIFS(Costs!U:U,Costs!$A:$A,Comparison_CDP1,Costs!$B:$B,$H21))/1000</f>
        <v>-1240.6198900098889</v>
      </c>
      <c r="AC21" s="16">
        <f>(SUMIFS(Costs!V:V,Costs!$A:$A,Comparison_CDP2,Costs!$B:$B,$H21)-SUMIFS(Costs!V:V,Costs!$A:$A,Comparison_CDP1,Costs!$B:$B,$H21))/1000</f>
        <v>-1386.4776726697021</v>
      </c>
      <c r="AD21" s="16">
        <f>(SUMIFS(Costs!W:W,Costs!$A:$A,Comparison_CDP2,Costs!$B:$B,$H21)-SUMIFS(Costs!W:W,Costs!$A:$A,Comparison_CDP1,Costs!$B:$B,$H21))/1000</f>
        <v>-1386.4776726697021</v>
      </c>
      <c r="AE21" s="16">
        <f>(SUMIFS(Costs!X:X,Costs!$A:$A,Comparison_CDP2,Costs!$B:$B,$H21)-SUMIFS(Costs!X:X,Costs!$A:$A,Comparison_CDP1,Costs!$B:$B,$H21))/1000</f>
        <v>-1386.4776726697021</v>
      </c>
      <c r="AF21" s="16">
        <f>(SUMIFS(Costs!Y:Y,Costs!$A:$A,Comparison_CDP2,Costs!$B:$B,$H21)-SUMIFS(Costs!Y:Y,Costs!$A:$A,Comparison_CDP1,Costs!$B:$B,$H21))/1000</f>
        <v>-1546.493052604734</v>
      </c>
      <c r="AG21" s="16">
        <f>(SUMIFS(Costs!Z:Z,Costs!$A:$A,Comparison_CDP2,Costs!$B:$B,$H21)-SUMIFS(Costs!Z:Z,Costs!$A:$A,Comparison_CDP1,Costs!$B:$B,$H21))/1000</f>
        <v>-1546.493052604734</v>
      </c>
      <c r="AH21" s="16">
        <f>(SUMIFS(Costs!AA:AA,Costs!$A:$A,Comparison_CDP2,Costs!$B:$B,$H21)-SUMIFS(Costs!AA:AA,Costs!$A:$A,Comparison_CDP1,Costs!$B:$B,$H21))/1000</f>
        <v>-1546.493052604734</v>
      </c>
      <c r="AI21" s="16">
        <f>(SUMIFS(Costs!AB:AB,Costs!$A:$A,Comparison_CDP2,Costs!$B:$B,$H21)-SUMIFS(Costs!AB:AB,Costs!$A:$A,Comparison_CDP1,Costs!$B:$B,$H21))/1000</f>
        <v>-1546.493052604734</v>
      </c>
      <c r="AJ21" s="16">
        <f>(SUMIFS(Costs!AC:AC,Costs!$A:$A,Comparison_CDP2,Costs!$B:$B,$H21)-SUMIFS(Costs!AC:AC,Costs!$A:$A,Comparison_CDP1,Costs!$B:$B,$H21))/1000</f>
        <v>-1546.493052604734</v>
      </c>
      <c r="AK21" s="16">
        <f>(SUMIFS(Costs!AD:AD,Costs!$A:$A,Comparison_CDP2,Costs!$B:$B,$H21)-SUMIFS(Costs!AD:AD,Costs!$A:$A,Comparison_CDP1,Costs!$B:$B,$H21))/1000</f>
        <v>-1546.493052604734</v>
      </c>
    </row>
    <row r="22" spans="1:37" ht="15" customHeight="1">
      <c r="G22" s="39"/>
      <c r="H22" s="17" t="s">
        <v>187</v>
      </c>
      <c r="I22" s="18">
        <f t="shared" ref="I22:AK22" si="1">SUM(I15:I21)</f>
        <v>64383.832073517442</v>
      </c>
      <c r="J22" s="18">
        <f t="shared" si="1"/>
        <v>2221.4043047447622</v>
      </c>
      <c r="K22" s="18">
        <f t="shared" si="1"/>
        <v>1798.595420682399</v>
      </c>
      <c r="L22" s="18">
        <f t="shared" si="1"/>
        <v>1824.7988805428718</v>
      </c>
      <c r="M22" s="18">
        <f t="shared" si="1"/>
        <v>2201.4587092533393</v>
      </c>
      <c r="N22" s="18">
        <f t="shared" si="1"/>
        <v>2450.054283717086</v>
      </c>
      <c r="O22" s="18">
        <f t="shared" si="1"/>
        <v>2278.1889185455307</v>
      </c>
      <c r="P22" s="18">
        <f t="shared" si="1"/>
        <v>2937.1431175153866</v>
      </c>
      <c r="Q22" s="18">
        <f t="shared" si="1"/>
        <v>2575.8996758808571</v>
      </c>
      <c r="R22" s="18">
        <f t="shared" si="1"/>
        <v>2924.1170799285801</v>
      </c>
      <c r="S22" s="18">
        <f t="shared" si="1"/>
        <v>3772.0804048179707</v>
      </c>
      <c r="T22" s="18">
        <f t="shared" si="1"/>
        <v>4163.9381626675158</v>
      </c>
      <c r="U22" s="18">
        <f t="shared" si="1"/>
        <v>4774.6969158143456</v>
      </c>
      <c r="V22" s="18">
        <f t="shared" si="1"/>
        <v>5667.5428101995467</v>
      </c>
      <c r="W22" s="18">
        <f t="shared" si="1"/>
        <v>5442.9842080480557</v>
      </c>
      <c r="X22" s="18">
        <f t="shared" si="1"/>
        <v>5057.1739443182141</v>
      </c>
      <c r="Y22" s="18">
        <f t="shared" si="1"/>
        <v>6639.8666657118447</v>
      </c>
      <c r="Z22" s="18">
        <f t="shared" si="1"/>
        <v>7104.2636037536595</v>
      </c>
      <c r="AA22" s="18">
        <f t="shared" si="1"/>
        <v>7961.4772682853391</v>
      </c>
      <c r="AB22" s="18">
        <f t="shared" si="1"/>
        <v>7401.4450410726758</v>
      </c>
      <c r="AC22" s="18">
        <f t="shared" si="1"/>
        <v>7939.6563746443753</v>
      </c>
      <c r="AD22" s="18">
        <f t="shared" si="1"/>
        <v>8691.3429018875358</v>
      </c>
      <c r="AE22" s="18">
        <f t="shared" si="1"/>
        <v>10733.720755476497</v>
      </c>
      <c r="AF22" s="18">
        <f t="shared" si="1"/>
        <v>12276.559102090047</v>
      </c>
      <c r="AG22" s="18">
        <f t="shared" si="1"/>
        <v>13302.386623396991</v>
      </c>
      <c r="AH22" s="18">
        <f t="shared" si="1"/>
        <v>14401.497496957771</v>
      </c>
      <c r="AI22" s="18">
        <f t="shared" si="1"/>
        <v>10828.150081970667</v>
      </c>
      <c r="AJ22" s="18">
        <f t="shared" si="1"/>
        <v>14653.727023331703</v>
      </c>
      <c r="AK22" s="18">
        <f t="shared" si="1"/>
        <v>15489.539309765429</v>
      </c>
    </row>
    <row r="23" spans="1:37" ht="15" customHeight="1">
      <c r="H23" s="11" t="s">
        <v>126</v>
      </c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3"/>
    </row>
    <row r="24" spans="1:37" ht="15" customHeight="1">
      <c r="H24" s="12"/>
    </row>
    <row r="29" spans="1:37" s="51" customFormat="1" ht="24" customHeight="1" thickBot="1">
      <c r="A29" s="49" t="str">
        <f>B30&amp;" difference in capacity by year"</f>
        <v>NEM difference in capacity by year</v>
      </c>
      <c r="B29" s="47"/>
      <c r="C29" s="47"/>
      <c r="D29" s="47"/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</row>
    <row r="30" spans="1:37" ht="15" customHeight="1" thickTop="1">
      <c r="A30" s="11" t="s">
        <v>127</v>
      </c>
      <c r="B30" s="21" t="s">
        <v>128</v>
      </c>
    </row>
    <row r="32" spans="1:37" ht="15" customHeight="1">
      <c r="H32" s="44" t="s">
        <v>129</v>
      </c>
      <c r="I32" s="8" t="s">
        <v>90</v>
      </c>
      <c r="J32" s="8" t="s">
        <v>91</v>
      </c>
      <c r="K32" s="8" t="s">
        <v>92</v>
      </c>
      <c r="L32" s="8" t="s">
        <v>93</v>
      </c>
      <c r="M32" s="8" t="s">
        <v>94</v>
      </c>
      <c r="N32" s="8" t="s">
        <v>95</v>
      </c>
      <c r="O32" s="8" t="s">
        <v>96</v>
      </c>
      <c r="P32" s="8" t="s">
        <v>97</v>
      </c>
      <c r="Q32" s="8" t="s">
        <v>98</v>
      </c>
      <c r="R32" s="8" t="s">
        <v>99</v>
      </c>
      <c r="S32" s="8" t="s">
        <v>100</v>
      </c>
      <c r="T32" s="8" t="s">
        <v>101</v>
      </c>
      <c r="U32" s="8" t="s">
        <v>102</v>
      </c>
      <c r="V32" s="8" t="s">
        <v>103</v>
      </c>
      <c r="W32" s="8" t="s">
        <v>104</v>
      </c>
      <c r="X32" s="8" t="s">
        <v>105</v>
      </c>
      <c r="Y32" s="8" t="s">
        <v>106</v>
      </c>
      <c r="Z32" s="8" t="s">
        <v>107</v>
      </c>
      <c r="AA32" s="8" t="s">
        <v>108</v>
      </c>
      <c r="AB32" s="8" t="s">
        <v>109</v>
      </c>
      <c r="AC32" s="8" t="s">
        <v>110</v>
      </c>
      <c r="AD32" s="8" t="s">
        <v>111</v>
      </c>
      <c r="AE32" s="8" t="s">
        <v>112</v>
      </c>
      <c r="AF32" s="8" t="s">
        <v>113</v>
      </c>
      <c r="AG32" s="8" t="s">
        <v>114</v>
      </c>
      <c r="AH32" s="8" t="s">
        <v>115</v>
      </c>
      <c r="AI32" s="8" t="s">
        <v>116</v>
      </c>
      <c r="AJ32" s="8" t="s">
        <v>117</v>
      </c>
    </row>
    <row r="33" spans="8:60" ht="15" customHeight="1">
      <c r="H33" s="9" t="s">
        <v>130</v>
      </c>
      <c r="I33" s="5">
        <f>SUMIFS(Capacity!E:E,Capacity!$A:$A,Comparison_CDP1,Capacity!$B:$B,IF($B$30="NEM","*",$B$30),Capacity!$C:$C,$H33)-SUMIFS(Capacity!E:E,Capacity!$A:$A,Comparison_CDP2,Capacity!$B:$B,IF($B$30="NEM","*",$B$30),Capacity!$C:$C,$H33)</f>
        <v>0</v>
      </c>
      <c r="J33" s="5">
        <f>SUMIFS(Capacity!F:F,Capacity!$A:$A,Comparison_CDP1,Capacity!$B:$B,IF($B$30="NEM","*",$B$30),Capacity!$C:$C,$H33)-SUMIFS(Capacity!F:F,Capacity!$A:$A,Comparison_CDP2,Capacity!$B:$B,IF($B$30="NEM","*",$B$30),Capacity!$C:$C,$H33)</f>
        <v>0</v>
      </c>
      <c r="K33" s="5">
        <f>SUMIFS(Capacity!G:G,Capacity!$A:$A,Comparison_CDP1,Capacity!$B:$B,IF($B$30="NEM","*",$B$30),Capacity!$C:$C,$H33)-SUMIFS(Capacity!G:G,Capacity!$A:$A,Comparison_CDP2,Capacity!$B:$B,IF($B$30="NEM","*",$B$30),Capacity!$C:$C,$H33)</f>
        <v>0</v>
      </c>
      <c r="L33" s="5">
        <f>SUMIFS(Capacity!H:H,Capacity!$A:$A,Comparison_CDP1,Capacity!$B:$B,IF($B$30="NEM","*",$B$30),Capacity!$C:$C,$H33)-SUMIFS(Capacity!H:H,Capacity!$A:$A,Comparison_CDP2,Capacity!$B:$B,IF($B$30="NEM","*",$B$30),Capacity!$C:$C,$H33)</f>
        <v>0</v>
      </c>
      <c r="M33" s="5">
        <f>SUMIFS(Capacity!I:I,Capacity!$A:$A,Comparison_CDP1,Capacity!$B:$B,IF($B$30="NEM","*",$B$30),Capacity!$C:$C,$H33)-SUMIFS(Capacity!I:I,Capacity!$A:$A,Comparison_CDP2,Capacity!$B:$B,IF($B$30="NEM","*",$B$30),Capacity!$C:$C,$H33)</f>
        <v>0</v>
      </c>
      <c r="N33" s="5">
        <f>SUMIFS(Capacity!J:J,Capacity!$A:$A,Comparison_CDP1,Capacity!$B:$B,IF($B$30="NEM","*",$B$30),Capacity!$C:$C,$H33)-SUMIFS(Capacity!J:J,Capacity!$A:$A,Comparison_CDP2,Capacity!$B:$B,IF($B$30="NEM","*",$B$30),Capacity!$C:$C,$H33)</f>
        <v>0</v>
      </c>
      <c r="O33" s="5">
        <f>SUMIFS(Capacity!K:K,Capacity!$A:$A,Comparison_CDP1,Capacity!$B:$B,IF($B$30="NEM","*",$B$30),Capacity!$C:$C,$H33)-SUMIFS(Capacity!K:K,Capacity!$A:$A,Comparison_CDP2,Capacity!$B:$B,IF($B$30="NEM","*",$B$30),Capacity!$C:$C,$H33)</f>
        <v>0</v>
      </c>
      <c r="P33" s="5">
        <f>SUMIFS(Capacity!L:L,Capacity!$A:$A,Comparison_CDP1,Capacity!$B:$B,IF($B$30="NEM","*",$B$30),Capacity!$C:$C,$H33)-SUMIFS(Capacity!L:L,Capacity!$A:$A,Comparison_CDP2,Capacity!$B:$B,IF($B$30="NEM","*",$B$30),Capacity!$C:$C,$H33)</f>
        <v>0</v>
      </c>
      <c r="Q33" s="5">
        <f>SUMIFS(Capacity!M:M,Capacity!$A:$A,Comparison_CDP1,Capacity!$B:$B,IF($B$30="NEM","*",$B$30),Capacity!$C:$C,$H33)-SUMIFS(Capacity!M:M,Capacity!$A:$A,Comparison_CDP2,Capacity!$B:$B,IF($B$30="NEM","*",$B$30),Capacity!$C:$C,$H33)</f>
        <v>0</v>
      </c>
      <c r="R33" s="5">
        <f>SUMIFS(Capacity!N:N,Capacity!$A:$A,Comparison_CDP1,Capacity!$B:$B,IF($B$30="NEM","*",$B$30),Capacity!$C:$C,$H33)-SUMIFS(Capacity!N:N,Capacity!$A:$A,Comparison_CDP2,Capacity!$B:$B,IF($B$30="NEM","*",$B$30),Capacity!$C:$C,$H33)</f>
        <v>0</v>
      </c>
      <c r="S33" s="5">
        <f>SUMIFS(Capacity!O:O,Capacity!$A:$A,Comparison_CDP1,Capacity!$B:$B,IF($B$30="NEM","*",$B$30),Capacity!$C:$C,$H33)-SUMIFS(Capacity!O:O,Capacity!$A:$A,Comparison_CDP2,Capacity!$B:$B,IF($B$30="NEM","*",$B$30),Capacity!$C:$C,$H33)</f>
        <v>0</v>
      </c>
      <c r="T33" s="5">
        <f>SUMIFS(Capacity!P:P,Capacity!$A:$A,Comparison_CDP1,Capacity!$B:$B,IF($B$30="NEM","*",$B$30),Capacity!$C:$C,$H33)-SUMIFS(Capacity!P:P,Capacity!$A:$A,Comparison_CDP2,Capacity!$B:$B,IF($B$30="NEM","*",$B$30),Capacity!$C:$C,$H33)</f>
        <v>0</v>
      </c>
      <c r="U33" s="5">
        <f>SUMIFS(Capacity!Q:Q,Capacity!$A:$A,Comparison_CDP1,Capacity!$B:$B,IF($B$30="NEM","*",$B$30),Capacity!$C:$C,$H33)-SUMIFS(Capacity!Q:Q,Capacity!$A:$A,Comparison_CDP2,Capacity!$B:$B,IF($B$30="NEM","*",$B$30),Capacity!$C:$C,$H33)</f>
        <v>0</v>
      </c>
      <c r="V33" s="5">
        <f>SUMIFS(Capacity!R:R,Capacity!$A:$A,Comparison_CDP1,Capacity!$B:$B,IF($B$30="NEM","*",$B$30),Capacity!$C:$C,$H33)-SUMIFS(Capacity!R:R,Capacity!$A:$A,Comparison_CDP2,Capacity!$B:$B,IF($B$30="NEM","*",$B$30),Capacity!$C:$C,$H33)</f>
        <v>0</v>
      </c>
      <c r="W33" s="5">
        <f>SUMIFS(Capacity!S:S,Capacity!$A:$A,Comparison_CDP1,Capacity!$B:$B,IF($B$30="NEM","*",$B$30),Capacity!$C:$C,$H33)-SUMIFS(Capacity!S:S,Capacity!$A:$A,Comparison_CDP2,Capacity!$B:$B,IF($B$30="NEM","*",$B$30),Capacity!$C:$C,$H33)</f>
        <v>0</v>
      </c>
      <c r="X33" s="5">
        <f>SUMIFS(Capacity!T:T,Capacity!$A:$A,Comparison_CDP1,Capacity!$B:$B,IF($B$30="NEM","*",$B$30),Capacity!$C:$C,$H33)-SUMIFS(Capacity!T:T,Capacity!$A:$A,Comparison_CDP2,Capacity!$B:$B,IF($B$30="NEM","*",$B$30),Capacity!$C:$C,$H33)</f>
        <v>0</v>
      </c>
      <c r="Y33" s="5">
        <f>SUMIFS(Capacity!U:U,Capacity!$A:$A,Comparison_CDP1,Capacity!$B:$B,IF($B$30="NEM","*",$B$30),Capacity!$C:$C,$H33)-SUMIFS(Capacity!U:U,Capacity!$A:$A,Comparison_CDP2,Capacity!$B:$B,IF($B$30="NEM","*",$B$30),Capacity!$C:$C,$H33)</f>
        <v>0</v>
      </c>
      <c r="Z33" s="5">
        <f>SUMIFS(Capacity!V:V,Capacity!$A:$A,Comparison_CDP1,Capacity!$B:$B,IF($B$30="NEM","*",$B$30),Capacity!$C:$C,$H33)-SUMIFS(Capacity!V:V,Capacity!$A:$A,Comparison_CDP2,Capacity!$B:$B,IF($B$30="NEM","*",$B$30),Capacity!$C:$C,$H33)</f>
        <v>0</v>
      </c>
      <c r="AA33" s="5">
        <f>SUMIFS(Capacity!W:W,Capacity!$A:$A,Comparison_CDP1,Capacity!$B:$B,IF($B$30="NEM","*",$B$30),Capacity!$C:$C,$H33)-SUMIFS(Capacity!W:W,Capacity!$A:$A,Comparison_CDP2,Capacity!$B:$B,IF($B$30="NEM","*",$B$30),Capacity!$C:$C,$H33)</f>
        <v>0</v>
      </c>
      <c r="AB33" s="5">
        <f>SUMIFS(Capacity!X:X,Capacity!$A:$A,Comparison_CDP1,Capacity!$B:$B,IF($B$30="NEM","*",$B$30),Capacity!$C:$C,$H33)-SUMIFS(Capacity!X:X,Capacity!$A:$A,Comparison_CDP2,Capacity!$B:$B,IF($B$30="NEM","*",$B$30),Capacity!$C:$C,$H33)</f>
        <v>0</v>
      </c>
      <c r="AC33" s="5">
        <f>SUMIFS(Capacity!Y:Y,Capacity!$A:$A,Comparison_CDP1,Capacity!$B:$B,IF($B$30="NEM","*",$B$30),Capacity!$C:$C,$H33)-SUMIFS(Capacity!Y:Y,Capacity!$A:$A,Comparison_CDP2,Capacity!$B:$B,IF($B$30="NEM","*",$B$30),Capacity!$C:$C,$H33)</f>
        <v>0</v>
      </c>
      <c r="AD33" s="5">
        <f>SUMIFS(Capacity!Z:Z,Capacity!$A:$A,Comparison_CDP1,Capacity!$B:$B,IF($B$30="NEM","*",$B$30),Capacity!$C:$C,$H33)-SUMIFS(Capacity!Z:Z,Capacity!$A:$A,Comparison_CDP2,Capacity!$B:$B,IF($B$30="NEM","*",$B$30),Capacity!$C:$C,$H33)</f>
        <v>0</v>
      </c>
      <c r="AE33" s="5">
        <f>SUMIFS(Capacity!AA:AA,Capacity!$A:$A,Comparison_CDP1,Capacity!$B:$B,IF($B$30="NEM","*",$B$30),Capacity!$C:$C,$H33)-SUMIFS(Capacity!AA:AA,Capacity!$A:$A,Comparison_CDP2,Capacity!$B:$B,IF($B$30="NEM","*",$B$30),Capacity!$C:$C,$H33)</f>
        <v>0</v>
      </c>
      <c r="AF33" s="5">
        <f>SUMIFS(Capacity!AB:AB,Capacity!$A:$A,Comparison_CDP1,Capacity!$B:$B,IF($B$30="NEM","*",$B$30),Capacity!$C:$C,$H33)-SUMIFS(Capacity!AB:AB,Capacity!$A:$A,Comparison_CDP2,Capacity!$B:$B,IF($B$30="NEM","*",$B$30),Capacity!$C:$C,$H33)</f>
        <v>0</v>
      </c>
      <c r="AG33" s="5">
        <f>SUMIFS(Capacity!AC:AC,Capacity!$A:$A,Comparison_CDP1,Capacity!$B:$B,IF($B$30="NEM","*",$B$30),Capacity!$C:$C,$H33)-SUMIFS(Capacity!AC:AC,Capacity!$A:$A,Comparison_CDP2,Capacity!$B:$B,IF($B$30="NEM","*",$B$30),Capacity!$C:$C,$H33)</f>
        <v>0</v>
      </c>
      <c r="AH33" s="5">
        <f>SUMIFS(Capacity!AD:AD,Capacity!$A:$A,Comparison_CDP1,Capacity!$B:$B,IF($B$30="NEM","*",$B$30),Capacity!$C:$C,$H33)-SUMIFS(Capacity!AD:AD,Capacity!$A:$A,Comparison_CDP2,Capacity!$B:$B,IF($B$30="NEM","*",$B$30),Capacity!$C:$C,$H33)</f>
        <v>0</v>
      </c>
      <c r="AI33" s="5">
        <f>SUMIFS(Capacity!AE:AE,Capacity!$A:$A,Comparison_CDP1,Capacity!$B:$B,IF($B$30="NEM","*",$B$30),Capacity!$C:$C,$H33)-SUMIFS(Capacity!AE:AE,Capacity!$A:$A,Comparison_CDP2,Capacity!$B:$B,IF($B$30="NEM","*",$B$30),Capacity!$C:$C,$H33)</f>
        <v>0</v>
      </c>
      <c r="AJ33" s="5">
        <f>SUMIFS(Capacity!AF:AF,Capacity!$A:$A,Comparison_CDP1,Capacity!$B:$B,IF($B$30="NEM","*",$B$30),Capacity!$C:$C,$H33)-SUMIFS(Capacity!AF:AF,Capacity!$A:$A,Comparison_CDP2,Capacity!$B:$B,IF($B$30="NEM","*",$B$30),Capacity!$C:$C,$H33)</f>
        <v>0</v>
      </c>
      <c r="AK33" s="52"/>
      <c r="AL33" s="52"/>
      <c r="AM33" s="52"/>
      <c r="AN33" s="52"/>
      <c r="AO33" s="52"/>
      <c r="AP33" s="52"/>
      <c r="AQ33" s="52"/>
      <c r="AR33" s="52"/>
      <c r="AS33" s="52"/>
      <c r="AT33" s="52"/>
      <c r="AU33" s="52"/>
      <c r="AV33" s="52"/>
      <c r="AW33" s="52"/>
      <c r="AX33" s="52"/>
      <c r="AY33" s="52"/>
      <c r="AZ33" s="52"/>
      <c r="BA33" s="52"/>
      <c r="BB33" s="52"/>
      <c r="BC33" s="52"/>
      <c r="BD33" s="52"/>
      <c r="BE33" s="52"/>
      <c r="BF33" s="52"/>
      <c r="BG33" s="52"/>
      <c r="BH33" s="52"/>
    </row>
    <row r="34" spans="8:60" ht="15" customHeight="1">
      <c r="H34" s="9" t="s">
        <v>131</v>
      </c>
      <c r="I34" s="5">
        <f>SUMIFS(Capacity!E:E,Capacity!$A:$A,Comparison_CDP1,Capacity!$B:$B,IF($B$30="NEM","*",$B$30),Capacity!$C:$C,$H34)-SUMIFS(Capacity!E:E,Capacity!$A:$A,Comparison_CDP2,Capacity!$B:$B,IF($B$30="NEM","*",$B$30),Capacity!$C:$C,$H34)</f>
        <v>0</v>
      </c>
      <c r="J34" s="5">
        <f>SUMIFS(Capacity!F:F,Capacity!$A:$A,Comparison_CDP1,Capacity!$B:$B,IF($B$30="NEM","*",$B$30),Capacity!$C:$C,$H34)-SUMIFS(Capacity!F:F,Capacity!$A:$A,Comparison_CDP2,Capacity!$B:$B,IF($B$30="NEM","*",$B$30),Capacity!$C:$C,$H34)</f>
        <v>0</v>
      </c>
      <c r="K34" s="5">
        <f>SUMIFS(Capacity!G:G,Capacity!$A:$A,Comparison_CDP1,Capacity!$B:$B,IF($B$30="NEM","*",$B$30),Capacity!$C:$C,$H34)-SUMIFS(Capacity!G:G,Capacity!$A:$A,Comparison_CDP2,Capacity!$B:$B,IF($B$30="NEM","*",$B$30),Capacity!$C:$C,$H34)</f>
        <v>0</v>
      </c>
      <c r="L34" s="5">
        <f>SUMIFS(Capacity!H:H,Capacity!$A:$A,Comparison_CDP1,Capacity!$B:$B,IF($B$30="NEM","*",$B$30),Capacity!$C:$C,$H34)-SUMIFS(Capacity!H:H,Capacity!$A:$A,Comparison_CDP2,Capacity!$B:$B,IF($B$30="NEM","*",$B$30),Capacity!$C:$C,$H34)</f>
        <v>0</v>
      </c>
      <c r="M34" s="5">
        <f>SUMIFS(Capacity!I:I,Capacity!$A:$A,Comparison_CDP1,Capacity!$B:$B,IF($B$30="NEM","*",$B$30),Capacity!$C:$C,$H34)-SUMIFS(Capacity!I:I,Capacity!$A:$A,Comparison_CDP2,Capacity!$B:$B,IF($B$30="NEM","*",$B$30),Capacity!$C:$C,$H34)</f>
        <v>0</v>
      </c>
      <c r="N34" s="5">
        <f>SUMIFS(Capacity!J:J,Capacity!$A:$A,Comparison_CDP1,Capacity!$B:$B,IF($B$30="NEM","*",$B$30),Capacity!$C:$C,$H34)-SUMIFS(Capacity!J:J,Capacity!$A:$A,Comparison_CDP2,Capacity!$B:$B,IF($B$30="NEM","*",$B$30),Capacity!$C:$C,$H34)</f>
        <v>0</v>
      </c>
      <c r="O34" s="5">
        <f>SUMIFS(Capacity!K:K,Capacity!$A:$A,Comparison_CDP1,Capacity!$B:$B,IF($B$30="NEM","*",$B$30),Capacity!$C:$C,$H34)-SUMIFS(Capacity!K:K,Capacity!$A:$A,Comparison_CDP2,Capacity!$B:$B,IF($B$30="NEM","*",$B$30),Capacity!$C:$C,$H34)</f>
        <v>0</v>
      </c>
      <c r="P34" s="5">
        <f>SUMIFS(Capacity!L:L,Capacity!$A:$A,Comparison_CDP1,Capacity!$B:$B,IF($B$30="NEM","*",$B$30),Capacity!$C:$C,$H34)-SUMIFS(Capacity!L:L,Capacity!$A:$A,Comparison_CDP2,Capacity!$B:$B,IF($B$30="NEM","*",$B$30),Capacity!$C:$C,$H34)</f>
        <v>0</v>
      </c>
      <c r="Q34" s="5">
        <f>SUMIFS(Capacity!M:M,Capacity!$A:$A,Comparison_CDP1,Capacity!$B:$B,IF($B$30="NEM","*",$B$30),Capacity!$C:$C,$H34)-SUMIFS(Capacity!M:M,Capacity!$A:$A,Comparison_CDP2,Capacity!$B:$B,IF($B$30="NEM","*",$B$30),Capacity!$C:$C,$H34)</f>
        <v>0</v>
      </c>
      <c r="R34" s="5">
        <f>SUMIFS(Capacity!N:N,Capacity!$A:$A,Comparison_CDP1,Capacity!$B:$B,IF($B$30="NEM","*",$B$30),Capacity!$C:$C,$H34)-SUMIFS(Capacity!N:N,Capacity!$A:$A,Comparison_CDP2,Capacity!$B:$B,IF($B$30="NEM","*",$B$30),Capacity!$C:$C,$H34)</f>
        <v>0</v>
      </c>
      <c r="S34" s="5">
        <f>SUMIFS(Capacity!O:O,Capacity!$A:$A,Comparison_CDP1,Capacity!$B:$B,IF($B$30="NEM","*",$B$30),Capacity!$C:$C,$H34)-SUMIFS(Capacity!O:O,Capacity!$A:$A,Comparison_CDP2,Capacity!$B:$B,IF($B$30="NEM","*",$B$30),Capacity!$C:$C,$H34)</f>
        <v>0</v>
      </c>
      <c r="T34" s="5">
        <f>SUMIFS(Capacity!P:P,Capacity!$A:$A,Comparison_CDP1,Capacity!$B:$B,IF($B$30="NEM","*",$B$30),Capacity!$C:$C,$H34)-SUMIFS(Capacity!P:P,Capacity!$A:$A,Comparison_CDP2,Capacity!$B:$B,IF($B$30="NEM","*",$B$30),Capacity!$C:$C,$H34)</f>
        <v>0</v>
      </c>
      <c r="U34" s="5">
        <f>SUMIFS(Capacity!Q:Q,Capacity!$A:$A,Comparison_CDP1,Capacity!$B:$B,IF($B$30="NEM","*",$B$30),Capacity!$C:$C,$H34)-SUMIFS(Capacity!Q:Q,Capacity!$A:$A,Comparison_CDP2,Capacity!$B:$B,IF($B$30="NEM","*",$B$30),Capacity!$C:$C,$H34)</f>
        <v>0</v>
      </c>
      <c r="V34" s="5">
        <f>SUMIFS(Capacity!R:R,Capacity!$A:$A,Comparison_CDP1,Capacity!$B:$B,IF($B$30="NEM","*",$B$30),Capacity!$C:$C,$H34)-SUMIFS(Capacity!R:R,Capacity!$A:$A,Comparison_CDP2,Capacity!$B:$B,IF($B$30="NEM","*",$B$30),Capacity!$C:$C,$H34)</f>
        <v>0</v>
      </c>
      <c r="W34" s="5">
        <f>SUMIFS(Capacity!S:S,Capacity!$A:$A,Comparison_CDP1,Capacity!$B:$B,IF($B$30="NEM","*",$B$30),Capacity!$C:$C,$H34)-SUMIFS(Capacity!S:S,Capacity!$A:$A,Comparison_CDP2,Capacity!$B:$B,IF($B$30="NEM","*",$B$30),Capacity!$C:$C,$H34)</f>
        <v>0</v>
      </c>
      <c r="X34" s="5">
        <f>SUMIFS(Capacity!T:T,Capacity!$A:$A,Comparison_CDP1,Capacity!$B:$B,IF($B$30="NEM","*",$B$30),Capacity!$C:$C,$H34)-SUMIFS(Capacity!T:T,Capacity!$A:$A,Comparison_CDP2,Capacity!$B:$B,IF($B$30="NEM","*",$B$30),Capacity!$C:$C,$H34)</f>
        <v>0</v>
      </c>
      <c r="Y34" s="5">
        <f>SUMIFS(Capacity!U:U,Capacity!$A:$A,Comparison_CDP1,Capacity!$B:$B,IF($B$30="NEM","*",$B$30),Capacity!$C:$C,$H34)-SUMIFS(Capacity!U:U,Capacity!$A:$A,Comparison_CDP2,Capacity!$B:$B,IF($B$30="NEM","*",$B$30),Capacity!$C:$C,$H34)</f>
        <v>0</v>
      </c>
      <c r="Z34" s="5">
        <f>SUMIFS(Capacity!V:V,Capacity!$A:$A,Comparison_CDP1,Capacity!$B:$B,IF($B$30="NEM","*",$B$30),Capacity!$C:$C,$H34)-SUMIFS(Capacity!V:V,Capacity!$A:$A,Comparison_CDP2,Capacity!$B:$B,IF($B$30="NEM","*",$B$30),Capacity!$C:$C,$H34)</f>
        <v>0</v>
      </c>
      <c r="AA34" s="5">
        <f>SUMIFS(Capacity!W:W,Capacity!$A:$A,Comparison_CDP1,Capacity!$B:$B,IF($B$30="NEM","*",$B$30),Capacity!$C:$C,$H34)-SUMIFS(Capacity!W:W,Capacity!$A:$A,Comparison_CDP2,Capacity!$B:$B,IF($B$30="NEM","*",$B$30),Capacity!$C:$C,$H34)</f>
        <v>0</v>
      </c>
      <c r="AB34" s="5">
        <f>SUMIFS(Capacity!X:X,Capacity!$A:$A,Comparison_CDP1,Capacity!$B:$B,IF($B$30="NEM","*",$B$30),Capacity!$C:$C,$H34)-SUMIFS(Capacity!X:X,Capacity!$A:$A,Comparison_CDP2,Capacity!$B:$B,IF($B$30="NEM","*",$B$30),Capacity!$C:$C,$H34)</f>
        <v>0</v>
      </c>
      <c r="AC34" s="5">
        <f>SUMIFS(Capacity!Y:Y,Capacity!$A:$A,Comparison_CDP1,Capacity!$B:$B,IF($B$30="NEM","*",$B$30),Capacity!$C:$C,$H34)-SUMIFS(Capacity!Y:Y,Capacity!$A:$A,Comparison_CDP2,Capacity!$B:$B,IF($B$30="NEM","*",$B$30),Capacity!$C:$C,$H34)</f>
        <v>0</v>
      </c>
      <c r="AD34" s="5">
        <f>SUMIFS(Capacity!Z:Z,Capacity!$A:$A,Comparison_CDP1,Capacity!$B:$B,IF($B$30="NEM","*",$B$30),Capacity!$C:$C,$H34)-SUMIFS(Capacity!Z:Z,Capacity!$A:$A,Comparison_CDP2,Capacity!$B:$B,IF($B$30="NEM","*",$B$30),Capacity!$C:$C,$H34)</f>
        <v>0</v>
      </c>
      <c r="AE34" s="5">
        <f>SUMIFS(Capacity!AA:AA,Capacity!$A:$A,Comparison_CDP1,Capacity!$B:$B,IF($B$30="NEM","*",$B$30),Capacity!$C:$C,$H34)-SUMIFS(Capacity!AA:AA,Capacity!$A:$A,Comparison_CDP2,Capacity!$B:$B,IF($B$30="NEM","*",$B$30),Capacity!$C:$C,$H34)</f>
        <v>0</v>
      </c>
      <c r="AF34" s="5">
        <f>SUMIFS(Capacity!AB:AB,Capacity!$A:$A,Comparison_CDP1,Capacity!$B:$B,IF($B$30="NEM","*",$B$30),Capacity!$C:$C,$H34)-SUMIFS(Capacity!AB:AB,Capacity!$A:$A,Comparison_CDP2,Capacity!$B:$B,IF($B$30="NEM","*",$B$30),Capacity!$C:$C,$H34)</f>
        <v>0</v>
      </c>
      <c r="AG34" s="5">
        <f>SUMIFS(Capacity!AC:AC,Capacity!$A:$A,Comparison_CDP1,Capacity!$B:$B,IF($B$30="NEM","*",$B$30),Capacity!$C:$C,$H34)-SUMIFS(Capacity!AC:AC,Capacity!$A:$A,Comparison_CDP2,Capacity!$B:$B,IF($B$30="NEM","*",$B$30),Capacity!$C:$C,$H34)</f>
        <v>0</v>
      </c>
      <c r="AH34" s="5">
        <f>SUMIFS(Capacity!AD:AD,Capacity!$A:$A,Comparison_CDP1,Capacity!$B:$B,IF($B$30="NEM","*",$B$30),Capacity!$C:$C,$H34)-SUMIFS(Capacity!AD:AD,Capacity!$A:$A,Comparison_CDP2,Capacity!$B:$B,IF($B$30="NEM","*",$B$30),Capacity!$C:$C,$H34)</f>
        <v>0</v>
      </c>
      <c r="AI34" s="5">
        <f>SUMIFS(Capacity!AE:AE,Capacity!$A:$A,Comparison_CDP1,Capacity!$B:$B,IF($B$30="NEM","*",$B$30),Capacity!$C:$C,$H34)-SUMIFS(Capacity!AE:AE,Capacity!$A:$A,Comparison_CDP2,Capacity!$B:$B,IF($B$30="NEM","*",$B$30),Capacity!$C:$C,$H34)</f>
        <v>0</v>
      </c>
      <c r="AJ34" s="5">
        <f>SUMIFS(Capacity!AF:AF,Capacity!$A:$A,Comparison_CDP1,Capacity!$B:$B,IF($B$30="NEM","*",$B$30),Capacity!$C:$C,$H34)-SUMIFS(Capacity!AF:AF,Capacity!$A:$A,Comparison_CDP2,Capacity!$B:$B,IF($B$30="NEM","*",$B$30),Capacity!$C:$C,$H34)</f>
        <v>0</v>
      </c>
      <c r="AK34" s="52"/>
      <c r="AL34" s="52"/>
      <c r="AM34" s="52"/>
      <c r="AN34" s="52"/>
      <c r="AO34" s="52"/>
      <c r="AP34" s="52"/>
      <c r="AQ34" s="52"/>
      <c r="AR34" s="52"/>
      <c r="AS34" s="52"/>
      <c r="AT34" s="52"/>
      <c r="AU34" s="52"/>
      <c r="AV34" s="52"/>
      <c r="AW34" s="52"/>
      <c r="AX34" s="52"/>
      <c r="AY34" s="52"/>
      <c r="AZ34" s="52"/>
      <c r="BA34" s="52"/>
      <c r="BB34" s="52"/>
      <c r="BC34" s="52"/>
      <c r="BD34" s="52"/>
      <c r="BE34" s="52"/>
      <c r="BF34" s="52"/>
      <c r="BG34" s="52"/>
      <c r="BH34" s="52"/>
    </row>
    <row r="35" spans="8:60" ht="15" customHeight="1">
      <c r="H35" s="9" t="s">
        <v>132</v>
      </c>
      <c r="I35" s="5">
        <f>SUMIFS(Capacity!E:E,Capacity!$A:$A,Comparison_CDP1,Capacity!$B:$B,IF($B$30="NEM","*",$B$30),Capacity!$C:$C,$H35)-SUMIFS(Capacity!E:E,Capacity!$A:$A,Comparison_CDP2,Capacity!$B:$B,IF($B$30="NEM","*",$B$30),Capacity!$C:$C,$H35)</f>
        <v>0</v>
      </c>
      <c r="J35" s="5">
        <f>SUMIFS(Capacity!F:F,Capacity!$A:$A,Comparison_CDP1,Capacity!$B:$B,IF($B$30="NEM","*",$B$30),Capacity!$C:$C,$H35)-SUMIFS(Capacity!F:F,Capacity!$A:$A,Comparison_CDP2,Capacity!$B:$B,IF($B$30="NEM","*",$B$30),Capacity!$C:$C,$H35)</f>
        <v>0</v>
      </c>
      <c r="K35" s="5">
        <f>SUMIFS(Capacity!G:G,Capacity!$A:$A,Comparison_CDP1,Capacity!$B:$B,IF($B$30="NEM","*",$B$30),Capacity!$C:$C,$H35)-SUMIFS(Capacity!G:G,Capacity!$A:$A,Comparison_CDP2,Capacity!$B:$B,IF($B$30="NEM","*",$B$30),Capacity!$C:$C,$H35)</f>
        <v>0</v>
      </c>
      <c r="L35" s="5">
        <f>SUMIFS(Capacity!H:H,Capacity!$A:$A,Comparison_CDP1,Capacity!$B:$B,IF($B$30="NEM","*",$B$30),Capacity!$C:$C,$H35)-SUMIFS(Capacity!H:H,Capacity!$A:$A,Comparison_CDP2,Capacity!$B:$B,IF($B$30="NEM","*",$B$30),Capacity!$C:$C,$H35)</f>
        <v>0</v>
      </c>
      <c r="M35" s="5">
        <f>SUMIFS(Capacity!I:I,Capacity!$A:$A,Comparison_CDP1,Capacity!$B:$B,IF($B$30="NEM","*",$B$30),Capacity!$C:$C,$H35)-SUMIFS(Capacity!I:I,Capacity!$A:$A,Comparison_CDP2,Capacity!$B:$B,IF($B$30="NEM","*",$B$30),Capacity!$C:$C,$H35)</f>
        <v>0</v>
      </c>
      <c r="N35" s="5">
        <f>SUMIFS(Capacity!J:J,Capacity!$A:$A,Comparison_CDP1,Capacity!$B:$B,IF($B$30="NEM","*",$B$30),Capacity!$C:$C,$H35)-SUMIFS(Capacity!J:J,Capacity!$A:$A,Comparison_CDP2,Capacity!$B:$B,IF($B$30="NEM","*",$B$30),Capacity!$C:$C,$H35)</f>
        <v>0</v>
      </c>
      <c r="O35" s="5">
        <f>SUMIFS(Capacity!K:K,Capacity!$A:$A,Comparison_CDP1,Capacity!$B:$B,IF($B$30="NEM","*",$B$30),Capacity!$C:$C,$H35)-SUMIFS(Capacity!K:K,Capacity!$A:$A,Comparison_CDP2,Capacity!$B:$B,IF($B$30="NEM","*",$B$30),Capacity!$C:$C,$H35)</f>
        <v>0</v>
      </c>
      <c r="P35" s="5">
        <f>SUMIFS(Capacity!L:L,Capacity!$A:$A,Comparison_CDP1,Capacity!$B:$B,IF($B$30="NEM","*",$B$30),Capacity!$C:$C,$H35)-SUMIFS(Capacity!L:L,Capacity!$A:$A,Comparison_CDP2,Capacity!$B:$B,IF($B$30="NEM","*",$B$30),Capacity!$C:$C,$H35)</f>
        <v>0</v>
      </c>
      <c r="Q35" s="5">
        <f>SUMIFS(Capacity!M:M,Capacity!$A:$A,Comparison_CDP1,Capacity!$B:$B,IF($B$30="NEM","*",$B$30),Capacity!$C:$C,$H35)-SUMIFS(Capacity!M:M,Capacity!$A:$A,Comparison_CDP2,Capacity!$B:$B,IF($B$30="NEM","*",$B$30),Capacity!$C:$C,$H35)</f>
        <v>0</v>
      </c>
      <c r="R35" s="5">
        <f>SUMIFS(Capacity!N:N,Capacity!$A:$A,Comparison_CDP1,Capacity!$B:$B,IF($B$30="NEM","*",$B$30),Capacity!$C:$C,$H35)-SUMIFS(Capacity!N:N,Capacity!$A:$A,Comparison_CDP2,Capacity!$B:$B,IF($B$30="NEM","*",$B$30),Capacity!$C:$C,$H35)</f>
        <v>0</v>
      </c>
      <c r="S35" s="5">
        <f>SUMIFS(Capacity!O:O,Capacity!$A:$A,Comparison_CDP1,Capacity!$B:$B,IF($B$30="NEM","*",$B$30),Capacity!$C:$C,$H35)-SUMIFS(Capacity!O:O,Capacity!$A:$A,Comparison_CDP2,Capacity!$B:$B,IF($B$30="NEM","*",$B$30),Capacity!$C:$C,$H35)</f>
        <v>0</v>
      </c>
      <c r="T35" s="5">
        <f>SUMIFS(Capacity!P:P,Capacity!$A:$A,Comparison_CDP1,Capacity!$B:$B,IF($B$30="NEM","*",$B$30),Capacity!$C:$C,$H35)-SUMIFS(Capacity!P:P,Capacity!$A:$A,Comparison_CDP2,Capacity!$B:$B,IF($B$30="NEM","*",$B$30),Capacity!$C:$C,$H35)</f>
        <v>0</v>
      </c>
      <c r="U35" s="5">
        <f>SUMIFS(Capacity!Q:Q,Capacity!$A:$A,Comparison_CDP1,Capacity!$B:$B,IF($B$30="NEM","*",$B$30),Capacity!$C:$C,$H35)-SUMIFS(Capacity!Q:Q,Capacity!$A:$A,Comparison_CDP2,Capacity!$B:$B,IF($B$30="NEM","*",$B$30),Capacity!$C:$C,$H35)</f>
        <v>0</v>
      </c>
      <c r="V35" s="5">
        <f>SUMIFS(Capacity!R:R,Capacity!$A:$A,Comparison_CDP1,Capacity!$B:$B,IF($B$30="NEM","*",$B$30),Capacity!$C:$C,$H35)-SUMIFS(Capacity!R:R,Capacity!$A:$A,Comparison_CDP2,Capacity!$B:$B,IF($B$30="NEM","*",$B$30),Capacity!$C:$C,$H35)</f>
        <v>0</v>
      </c>
      <c r="W35" s="5">
        <f>SUMIFS(Capacity!S:S,Capacity!$A:$A,Comparison_CDP1,Capacity!$B:$B,IF($B$30="NEM","*",$B$30),Capacity!$C:$C,$H35)-SUMIFS(Capacity!S:S,Capacity!$A:$A,Comparison_CDP2,Capacity!$B:$B,IF($B$30="NEM","*",$B$30),Capacity!$C:$C,$H35)</f>
        <v>0</v>
      </c>
      <c r="X35" s="5">
        <f>SUMIFS(Capacity!T:T,Capacity!$A:$A,Comparison_CDP1,Capacity!$B:$B,IF($B$30="NEM","*",$B$30),Capacity!$C:$C,$H35)-SUMIFS(Capacity!T:T,Capacity!$A:$A,Comparison_CDP2,Capacity!$B:$B,IF($B$30="NEM","*",$B$30),Capacity!$C:$C,$H35)</f>
        <v>0</v>
      </c>
      <c r="Y35" s="5">
        <f>SUMIFS(Capacity!U:U,Capacity!$A:$A,Comparison_CDP1,Capacity!$B:$B,IF($B$30="NEM","*",$B$30),Capacity!$C:$C,$H35)-SUMIFS(Capacity!U:U,Capacity!$A:$A,Comparison_CDP2,Capacity!$B:$B,IF($B$30="NEM","*",$B$30),Capacity!$C:$C,$H35)</f>
        <v>0</v>
      </c>
      <c r="Z35" s="5">
        <f>SUMIFS(Capacity!V:V,Capacity!$A:$A,Comparison_CDP1,Capacity!$B:$B,IF($B$30="NEM","*",$B$30),Capacity!$C:$C,$H35)-SUMIFS(Capacity!V:V,Capacity!$A:$A,Comparison_CDP2,Capacity!$B:$B,IF($B$30="NEM","*",$B$30),Capacity!$C:$C,$H35)</f>
        <v>0</v>
      </c>
      <c r="AA35" s="5">
        <f>SUMIFS(Capacity!W:W,Capacity!$A:$A,Comparison_CDP1,Capacity!$B:$B,IF($B$30="NEM","*",$B$30),Capacity!$C:$C,$H35)-SUMIFS(Capacity!W:W,Capacity!$A:$A,Comparison_CDP2,Capacity!$B:$B,IF($B$30="NEM","*",$B$30),Capacity!$C:$C,$H35)</f>
        <v>0</v>
      </c>
      <c r="AB35" s="5">
        <f>SUMIFS(Capacity!X:X,Capacity!$A:$A,Comparison_CDP1,Capacity!$B:$B,IF($B$30="NEM","*",$B$30),Capacity!$C:$C,$H35)-SUMIFS(Capacity!X:X,Capacity!$A:$A,Comparison_CDP2,Capacity!$B:$B,IF($B$30="NEM","*",$B$30),Capacity!$C:$C,$H35)</f>
        <v>0</v>
      </c>
      <c r="AC35" s="5">
        <f>SUMIFS(Capacity!Y:Y,Capacity!$A:$A,Comparison_CDP1,Capacity!$B:$B,IF($B$30="NEM","*",$B$30),Capacity!$C:$C,$H35)-SUMIFS(Capacity!Y:Y,Capacity!$A:$A,Comparison_CDP2,Capacity!$B:$B,IF($B$30="NEM","*",$B$30),Capacity!$C:$C,$H35)</f>
        <v>0</v>
      </c>
      <c r="AD35" s="5">
        <f>SUMIFS(Capacity!Z:Z,Capacity!$A:$A,Comparison_CDP1,Capacity!$B:$B,IF($B$30="NEM","*",$B$30),Capacity!$C:$C,$H35)-SUMIFS(Capacity!Z:Z,Capacity!$A:$A,Comparison_CDP2,Capacity!$B:$B,IF($B$30="NEM","*",$B$30),Capacity!$C:$C,$H35)</f>
        <v>0</v>
      </c>
      <c r="AE35" s="5">
        <f>SUMIFS(Capacity!AA:AA,Capacity!$A:$A,Comparison_CDP1,Capacity!$B:$B,IF($B$30="NEM","*",$B$30),Capacity!$C:$C,$H35)-SUMIFS(Capacity!AA:AA,Capacity!$A:$A,Comparison_CDP2,Capacity!$B:$B,IF($B$30="NEM","*",$B$30),Capacity!$C:$C,$H35)</f>
        <v>0</v>
      </c>
      <c r="AF35" s="5">
        <f>SUMIFS(Capacity!AB:AB,Capacity!$A:$A,Comparison_CDP1,Capacity!$B:$B,IF($B$30="NEM","*",$B$30),Capacity!$C:$C,$H35)-SUMIFS(Capacity!AB:AB,Capacity!$A:$A,Comparison_CDP2,Capacity!$B:$B,IF($B$30="NEM","*",$B$30),Capacity!$C:$C,$H35)</f>
        <v>0</v>
      </c>
      <c r="AG35" s="5">
        <f>SUMIFS(Capacity!AC:AC,Capacity!$A:$A,Comparison_CDP1,Capacity!$B:$B,IF($B$30="NEM","*",$B$30),Capacity!$C:$C,$H35)-SUMIFS(Capacity!AC:AC,Capacity!$A:$A,Comparison_CDP2,Capacity!$B:$B,IF($B$30="NEM","*",$B$30),Capacity!$C:$C,$H35)</f>
        <v>0</v>
      </c>
      <c r="AH35" s="5">
        <f>SUMIFS(Capacity!AD:AD,Capacity!$A:$A,Comparison_CDP1,Capacity!$B:$B,IF($B$30="NEM","*",$B$30),Capacity!$C:$C,$H35)-SUMIFS(Capacity!AD:AD,Capacity!$A:$A,Comparison_CDP2,Capacity!$B:$B,IF($B$30="NEM","*",$B$30),Capacity!$C:$C,$H35)</f>
        <v>0</v>
      </c>
      <c r="AI35" s="5">
        <f>SUMIFS(Capacity!AE:AE,Capacity!$A:$A,Comparison_CDP1,Capacity!$B:$B,IF($B$30="NEM","*",$B$30),Capacity!$C:$C,$H35)-SUMIFS(Capacity!AE:AE,Capacity!$A:$A,Comparison_CDP2,Capacity!$B:$B,IF($B$30="NEM","*",$B$30),Capacity!$C:$C,$H35)</f>
        <v>0</v>
      </c>
      <c r="AJ35" s="5">
        <f>SUMIFS(Capacity!AF:AF,Capacity!$A:$A,Comparison_CDP1,Capacity!$B:$B,IF($B$30="NEM","*",$B$30),Capacity!$C:$C,$H35)-SUMIFS(Capacity!AF:AF,Capacity!$A:$A,Comparison_CDP2,Capacity!$B:$B,IF($B$30="NEM","*",$B$30),Capacity!$C:$C,$H35)</f>
        <v>0</v>
      </c>
      <c r="AK35" s="52"/>
      <c r="AL35" s="52"/>
      <c r="AM35" s="52"/>
      <c r="AN35" s="52"/>
      <c r="AO35" s="52"/>
      <c r="AP35" s="52"/>
      <c r="AQ35" s="52"/>
      <c r="AR35" s="52"/>
      <c r="AS35" s="52"/>
      <c r="AT35" s="52"/>
      <c r="AU35" s="52"/>
      <c r="AV35" s="52"/>
      <c r="AW35" s="52"/>
      <c r="AX35" s="52"/>
      <c r="AY35" s="52"/>
      <c r="AZ35" s="52"/>
      <c r="BA35" s="52"/>
      <c r="BB35" s="52"/>
      <c r="BC35" s="52"/>
      <c r="BD35" s="52"/>
      <c r="BE35" s="52"/>
      <c r="BF35" s="52"/>
      <c r="BG35" s="52"/>
      <c r="BH35" s="52"/>
    </row>
    <row r="36" spans="8:60" ht="15" customHeight="1">
      <c r="H36" s="9" t="s">
        <v>133</v>
      </c>
      <c r="I36" s="5">
        <f>SUMIFS(Capacity!E:E,Capacity!$A:$A,Comparison_CDP1,Capacity!$B:$B,IF($B$30="NEM","*",$B$30),Capacity!$C:$C,$H36)-SUMIFS(Capacity!E:E,Capacity!$A:$A,Comparison_CDP2,Capacity!$B:$B,IF($B$30="NEM","*",$B$30),Capacity!$C:$C,$H36)</f>
        <v>0</v>
      </c>
      <c r="J36" s="5">
        <f>SUMIFS(Capacity!F:F,Capacity!$A:$A,Comparison_CDP1,Capacity!$B:$B,IF($B$30="NEM","*",$B$30),Capacity!$C:$C,$H36)-SUMIFS(Capacity!F:F,Capacity!$A:$A,Comparison_CDP2,Capacity!$B:$B,IF($B$30="NEM","*",$B$30),Capacity!$C:$C,$H36)</f>
        <v>0</v>
      </c>
      <c r="K36" s="5">
        <f>SUMIFS(Capacity!G:G,Capacity!$A:$A,Comparison_CDP1,Capacity!$B:$B,IF($B$30="NEM","*",$B$30),Capacity!$C:$C,$H36)-SUMIFS(Capacity!G:G,Capacity!$A:$A,Comparison_CDP2,Capacity!$B:$B,IF($B$30="NEM","*",$B$30),Capacity!$C:$C,$H36)</f>
        <v>0</v>
      </c>
      <c r="L36" s="5">
        <f>SUMIFS(Capacity!H:H,Capacity!$A:$A,Comparison_CDP1,Capacity!$B:$B,IF($B$30="NEM","*",$B$30),Capacity!$C:$C,$H36)-SUMIFS(Capacity!H:H,Capacity!$A:$A,Comparison_CDP2,Capacity!$B:$B,IF($B$30="NEM","*",$B$30),Capacity!$C:$C,$H36)</f>
        <v>0</v>
      </c>
      <c r="M36" s="5">
        <f>SUMIFS(Capacity!I:I,Capacity!$A:$A,Comparison_CDP1,Capacity!$B:$B,IF($B$30="NEM","*",$B$30),Capacity!$C:$C,$H36)-SUMIFS(Capacity!I:I,Capacity!$A:$A,Comparison_CDP2,Capacity!$B:$B,IF($B$30="NEM","*",$B$30),Capacity!$C:$C,$H36)</f>
        <v>0</v>
      </c>
      <c r="N36" s="5">
        <f>SUMIFS(Capacity!J:J,Capacity!$A:$A,Comparison_CDP1,Capacity!$B:$B,IF($B$30="NEM","*",$B$30),Capacity!$C:$C,$H36)-SUMIFS(Capacity!J:J,Capacity!$A:$A,Comparison_CDP2,Capacity!$B:$B,IF($B$30="NEM","*",$B$30),Capacity!$C:$C,$H36)</f>
        <v>0</v>
      </c>
      <c r="O36" s="5">
        <f>SUMIFS(Capacity!K:K,Capacity!$A:$A,Comparison_CDP1,Capacity!$B:$B,IF($B$30="NEM","*",$B$30),Capacity!$C:$C,$H36)-SUMIFS(Capacity!K:K,Capacity!$A:$A,Comparison_CDP2,Capacity!$B:$B,IF($B$30="NEM","*",$B$30),Capacity!$C:$C,$H36)</f>
        <v>0</v>
      </c>
      <c r="P36" s="5">
        <f>SUMIFS(Capacity!L:L,Capacity!$A:$A,Comparison_CDP1,Capacity!$B:$B,IF($B$30="NEM","*",$B$30),Capacity!$C:$C,$H36)-SUMIFS(Capacity!L:L,Capacity!$A:$A,Comparison_CDP2,Capacity!$B:$B,IF($B$30="NEM","*",$B$30),Capacity!$C:$C,$H36)</f>
        <v>0</v>
      </c>
      <c r="Q36" s="5">
        <f>SUMIFS(Capacity!M:M,Capacity!$A:$A,Comparison_CDP1,Capacity!$B:$B,IF($B$30="NEM","*",$B$30),Capacity!$C:$C,$H36)-SUMIFS(Capacity!M:M,Capacity!$A:$A,Comparison_CDP2,Capacity!$B:$B,IF($B$30="NEM","*",$B$30),Capacity!$C:$C,$H36)</f>
        <v>0</v>
      </c>
      <c r="R36" s="5">
        <f>SUMIFS(Capacity!N:N,Capacity!$A:$A,Comparison_CDP1,Capacity!$B:$B,IF($B$30="NEM","*",$B$30),Capacity!$C:$C,$H36)-SUMIFS(Capacity!N:N,Capacity!$A:$A,Comparison_CDP2,Capacity!$B:$B,IF($B$30="NEM","*",$B$30),Capacity!$C:$C,$H36)</f>
        <v>0</v>
      </c>
      <c r="S36" s="5">
        <f>SUMIFS(Capacity!O:O,Capacity!$A:$A,Comparison_CDP1,Capacity!$B:$B,IF($B$30="NEM","*",$B$30),Capacity!$C:$C,$H36)-SUMIFS(Capacity!O:O,Capacity!$A:$A,Comparison_CDP2,Capacity!$B:$B,IF($B$30="NEM","*",$B$30),Capacity!$C:$C,$H36)</f>
        <v>0</v>
      </c>
      <c r="T36" s="5">
        <f>SUMIFS(Capacity!P:P,Capacity!$A:$A,Comparison_CDP1,Capacity!$B:$B,IF($B$30="NEM","*",$B$30),Capacity!$C:$C,$H36)-SUMIFS(Capacity!P:P,Capacity!$A:$A,Comparison_CDP2,Capacity!$B:$B,IF($B$30="NEM","*",$B$30),Capacity!$C:$C,$H36)</f>
        <v>0</v>
      </c>
      <c r="U36" s="5">
        <f>SUMIFS(Capacity!Q:Q,Capacity!$A:$A,Comparison_CDP1,Capacity!$B:$B,IF($B$30="NEM","*",$B$30),Capacity!$C:$C,$H36)-SUMIFS(Capacity!Q:Q,Capacity!$A:$A,Comparison_CDP2,Capacity!$B:$B,IF($B$30="NEM","*",$B$30),Capacity!$C:$C,$H36)</f>
        <v>0</v>
      </c>
      <c r="V36" s="5">
        <f>SUMIFS(Capacity!R:R,Capacity!$A:$A,Comparison_CDP1,Capacity!$B:$B,IF($B$30="NEM","*",$B$30),Capacity!$C:$C,$H36)-SUMIFS(Capacity!R:R,Capacity!$A:$A,Comparison_CDP2,Capacity!$B:$B,IF($B$30="NEM","*",$B$30),Capacity!$C:$C,$H36)</f>
        <v>0</v>
      </c>
      <c r="W36" s="5">
        <f>SUMIFS(Capacity!S:S,Capacity!$A:$A,Comparison_CDP1,Capacity!$B:$B,IF($B$30="NEM","*",$B$30),Capacity!$C:$C,$H36)-SUMIFS(Capacity!S:S,Capacity!$A:$A,Comparison_CDP2,Capacity!$B:$B,IF($B$30="NEM","*",$B$30),Capacity!$C:$C,$H36)</f>
        <v>0</v>
      </c>
      <c r="X36" s="5">
        <f>SUMIFS(Capacity!T:T,Capacity!$A:$A,Comparison_CDP1,Capacity!$B:$B,IF($B$30="NEM","*",$B$30),Capacity!$C:$C,$H36)-SUMIFS(Capacity!T:T,Capacity!$A:$A,Comparison_CDP2,Capacity!$B:$B,IF($B$30="NEM","*",$B$30),Capacity!$C:$C,$H36)</f>
        <v>0</v>
      </c>
      <c r="Y36" s="5">
        <f>SUMIFS(Capacity!U:U,Capacity!$A:$A,Comparison_CDP1,Capacity!$B:$B,IF($B$30="NEM","*",$B$30),Capacity!$C:$C,$H36)-SUMIFS(Capacity!U:U,Capacity!$A:$A,Comparison_CDP2,Capacity!$B:$B,IF($B$30="NEM","*",$B$30),Capacity!$C:$C,$H36)</f>
        <v>0</v>
      </c>
      <c r="Z36" s="5">
        <f>SUMIFS(Capacity!V:V,Capacity!$A:$A,Comparison_CDP1,Capacity!$B:$B,IF($B$30="NEM","*",$B$30),Capacity!$C:$C,$H36)-SUMIFS(Capacity!V:V,Capacity!$A:$A,Comparison_CDP2,Capacity!$B:$B,IF($B$30="NEM","*",$B$30),Capacity!$C:$C,$H36)</f>
        <v>0</v>
      </c>
      <c r="AA36" s="5">
        <f>SUMIFS(Capacity!W:W,Capacity!$A:$A,Comparison_CDP1,Capacity!$B:$B,IF($B$30="NEM","*",$B$30),Capacity!$C:$C,$H36)-SUMIFS(Capacity!W:W,Capacity!$A:$A,Comparison_CDP2,Capacity!$B:$B,IF($B$30="NEM","*",$B$30),Capacity!$C:$C,$H36)</f>
        <v>0</v>
      </c>
      <c r="AB36" s="5">
        <f>SUMIFS(Capacity!X:X,Capacity!$A:$A,Comparison_CDP1,Capacity!$B:$B,IF($B$30="NEM","*",$B$30),Capacity!$C:$C,$H36)-SUMIFS(Capacity!X:X,Capacity!$A:$A,Comparison_CDP2,Capacity!$B:$B,IF($B$30="NEM","*",$B$30),Capacity!$C:$C,$H36)</f>
        <v>0</v>
      </c>
      <c r="AC36" s="5">
        <f>SUMIFS(Capacity!Y:Y,Capacity!$A:$A,Comparison_CDP1,Capacity!$B:$B,IF($B$30="NEM","*",$B$30),Capacity!$C:$C,$H36)-SUMIFS(Capacity!Y:Y,Capacity!$A:$A,Comparison_CDP2,Capacity!$B:$B,IF($B$30="NEM","*",$B$30),Capacity!$C:$C,$H36)</f>
        <v>0</v>
      </c>
      <c r="AD36" s="5">
        <f>SUMIFS(Capacity!Z:Z,Capacity!$A:$A,Comparison_CDP1,Capacity!$B:$B,IF($B$30="NEM","*",$B$30),Capacity!$C:$C,$H36)-SUMIFS(Capacity!Z:Z,Capacity!$A:$A,Comparison_CDP2,Capacity!$B:$B,IF($B$30="NEM","*",$B$30),Capacity!$C:$C,$H36)</f>
        <v>0</v>
      </c>
      <c r="AE36" s="5">
        <f>SUMIFS(Capacity!AA:AA,Capacity!$A:$A,Comparison_CDP1,Capacity!$B:$B,IF($B$30="NEM","*",$B$30),Capacity!$C:$C,$H36)-SUMIFS(Capacity!AA:AA,Capacity!$A:$A,Comparison_CDP2,Capacity!$B:$B,IF($B$30="NEM","*",$B$30),Capacity!$C:$C,$H36)</f>
        <v>0</v>
      </c>
      <c r="AF36" s="5">
        <f>SUMIFS(Capacity!AB:AB,Capacity!$A:$A,Comparison_CDP1,Capacity!$B:$B,IF($B$30="NEM","*",$B$30),Capacity!$C:$C,$H36)-SUMIFS(Capacity!AB:AB,Capacity!$A:$A,Comparison_CDP2,Capacity!$B:$B,IF($B$30="NEM","*",$B$30),Capacity!$C:$C,$H36)</f>
        <v>0</v>
      </c>
      <c r="AG36" s="5">
        <f>SUMIFS(Capacity!AC:AC,Capacity!$A:$A,Comparison_CDP1,Capacity!$B:$B,IF($B$30="NEM","*",$B$30),Capacity!$C:$C,$H36)-SUMIFS(Capacity!AC:AC,Capacity!$A:$A,Comparison_CDP2,Capacity!$B:$B,IF($B$30="NEM","*",$B$30),Capacity!$C:$C,$H36)</f>
        <v>0</v>
      </c>
      <c r="AH36" s="5">
        <f>SUMIFS(Capacity!AD:AD,Capacity!$A:$A,Comparison_CDP1,Capacity!$B:$B,IF($B$30="NEM","*",$B$30),Capacity!$C:$C,$H36)-SUMIFS(Capacity!AD:AD,Capacity!$A:$A,Comparison_CDP2,Capacity!$B:$B,IF($B$30="NEM","*",$B$30),Capacity!$C:$C,$H36)</f>
        <v>0</v>
      </c>
      <c r="AI36" s="5">
        <f>SUMIFS(Capacity!AE:AE,Capacity!$A:$A,Comparison_CDP1,Capacity!$B:$B,IF($B$30="NEM","*",$B$30),Capacity!$C:$C,$H36)-SUMIFS(Capacity!AE:AE,Capacity!$A:$A,Comparison_CDP2,Capacity!$B:$B,IF($B$30="NEM","*",$B$30),Capacity!$C:$C,$H36)</f>
        <v>0</v>
      </c>
      <c r="AJ36" s="5">
        <f>SUMIFS(Capacity!AF:AF,Capacity!$A:$A,Comparison_CDP1,Capacity!$B:$B,IF($B$30="NEM","*",$B$30),Capacity!$C:$C,$H36)-SUMIFS(Capacity!AF:AF,Capacity!$A:$A,Comparison_CDP2,Capacity!$B:$B,IF($B$30="NEM","*",$B$30),Capacity!$C:$C,$H36)</f>
        <v>0</v>
      </c>
      <c r="AK36" s="52"/>
      <c r="AL36" s="52"/>
      <c r="AM36" s="52"/>
      <c r="AN36" s="52"/>
      <c r="AO36" s="52"/>
      <c r="AP36" s="52"/>
      <c r="AQ36" s="52"/>
      <c r="AR36" s="52"/>
      <c r="AS36" s="52"/>
      <c r="AT36" s="52"/>
      <c r="AU36" s="52"/>
      <c r="AV36" s="52"/>
      <c r="AW36" s="52"/>
      <c r="AX36" s="52"/>
      <c r="AY36" s="52"/>
      <c r="AZ36" s="52"/>
      <c r="BA36" s="52"/>
      <c r="BB36" s="52"/>
      <c r="BC36" s="52"/>
      <c r="BD36" s="52"/>
      <c r="BE36" s="52"/>
      <c r="BF36" s="52"/>
      <c r="BG36" s="52"/>
      <c r="BH36" s="52"/>
    </row>
    <row r="37" spans="8:60" ht="15" customHeight="1">
      <c r="H37" s="9" t="s">
        <v>134</v>
      </c>
      <c r="I37" s="5">
        <f>SUMIFS(Capacity!E:E,Capacity!$A:$A,Comparison_CDP1,Capacity!$B:$B,IF($B$30="NEM","*",$B$30),Capacity!$C:$C,$H37)-SUMIFS(Capacity!E:E,Capacity!$A:$A,Comparison_CDP2,Capacity!$B:$B,IF($B$30="NEM","*",$B$30),Capacity!$C:$C,$H37)</f>
        <v>0</v>
      </c>
      <c r="J37" s="5">
        <f>SUMIFS(Capacity!F:F,Capacity!$A:$A,Comparison_CDP1,Capacity!$B:$B,IF($B$30="NEM","*",$B$30),Capacity!$C:$C,$H37)-SUMIFS(Capacity!F:F,Capacity!$A:$A,Comparison_CDP2,Capacity!$B:$B,IF($B$30="NEM","*",$B$30),Capacity!$C:$C,$H37)</f>
        <v>5.3000003390479833E-6</v>
      </c>
      <c r="K37" s="5">
        <f>SUMIFS(Capacity!G:G,Capacity!$A:$A,Comparison_CDP1,Capacity!$B:$B,IF($B$30="NEM","*",$B$30),Capacity!$C:$C,$H37)-SUMIFS(Capacity!G:G,Capacity!$A:$A,Comparison_CDP2,Capacity!$B:$B,IF($B$30="NEM","*",$B$30),Capacity!$C:$C,$H37)</f>
        <v>-91.812288780001836</v>
      </c>
      <c r="L37" s="5">
        <f>SUMIFS(Capacity!H:H,Capacity!$A:$A,Comparison_CDP1,Capacity!$B:$B,IF($B$30="NEM","*",$B$30),Capacity!$C:$C,$H37)-SUMIFS(Capacity!H:H,Capacity!$A:$A,Comparison_CDP2,Capacity!$B:$B,IF($B$30="NEM","*",$B$30),Capacity!$C:$C,$H37)</f>
        <v>-102.67964264000148</v>
      </c>
      <c r="M37" s="5">
        <f>SUMIFS(Capacity!I:I,Capacity!$A:$A,Comparison_CDP1,Capacity!$B:$B,IF($B$30="NEM","*",$B$30),Capacity!$C:$C,$H37)-SUMIFS(Capacity!I:I,Capacity!$A:$A,Comparison_CDP2,Capacity!$B:$B,IF($B$30="NEM","*",$B$30),Capacity!$C:$C,$H37)</f>
        <v>-308.65049388000079</v>
      </c>
      <c r="N37" s="5">
        <f>SUMIFS(Capacity!J:J,Capacity!$A:$A,Comparison_CDP1,Capacity!$B:$B,IF($B$30="NEM","*",$B$30),Capacity!$C:$C,$H37)-SUMIFS(Capacity!J:J,Capacity!$A:$A,Comparison_CDP2,Capacity!$B:$B,IF($B$30="NEM","*",$B$30),Capacity!$C:$C,$H37)</f>
        <v>-389.0931156000006</v>
      </c>
      <c r="O37" s="5">
        <f>SUMIFS(Capacity!K:K,Capacity!$A:$A,Comparison_CDP1,Capacity!$B:$B,IF($B$30="NEM","*",$B$30),Capacity!$C:$C,$H37)-SUMIFS(Capacity!K:K,Capacity!$A:$A,Comparison_CDP2,Capacity!$B:$B,IF($B$30="NEM","*",$B$30),Capacity!$C:$C,$H37)</f>
        <v>-389.0931156000006</v>
      </c>
      <c r="P37" s="5">
        <f>SUMIFS(Capacity!L:L,Capacity!$A:$A,Comparison_CDP1,Capacity!$B:$B,IF($B$30="NEM","*",$B$30),Capacity!$C:$C,$H37)-SUMIFS(Capacity!L:L,Capacity!$A:$A,Comparison_CDP2,Capacity!$B:$B,IF($B$30="NEM","*",$B$30),Capacity!$C:$C,$H37)</f>
        <v>-411.42826459000025</v>
      </c>
      <c r="Q37" s="5">
        <f>SUMIFS(Capacity!M:M,Capacity!$A:$A,Comparison_CDP1,Capacity!$B:$B,IF($B$30="NEM","*",$B$30),Capacity!$C:$C,$H37)-SUMIFS(Capacity!M:M,Capacity!$A:$A,Comparison_CDP2,Capacity!$B:$B,IF($B$30="NEM","*",$B$30),Capacity!$C:$C,$H37)</f>
        <v>-411.42826684000283</v>
      </c>
      <c r="R37" s="5">
        <f>SUMIFS(Capacity!N:N,Capacity!$A:$A,Comparison_CDP1,Capacity!$B:$B,IF($B$30="NEM","*",$B$30),Capacity!$C:$C,$H37)-SUMIFS(Capacity!N:N,Capacity!$A:$A,Comparison_CDP2,Capacity!$B:$B,IF($B$30="NEM","*",$B$30),Capacity!$C:$C,$H37)</f>
        <v>-411.42823474999932</v>
      </c>
      <c r="S37" s="5">
        <f>SUMIFS(Capacity!O:O,Capacity!$A:$A,Comparison_CDP1,Capacity!$B:$B,IF($B$30="NEM","*",$B$30),Capacity!$C:$C,$H37)-SUMIFS(Capacity!O:O,Capacity!$A:$A,Comparison_CDP2,Capacity!$B:$B,IF($B$30="NEM","*",$B$30),Capacity!$C:$C,$H37)</f>
        <v>-755.76266873999975</v>
      </c>
      <c r="T37" s="5">
        <f>SUMIFS(Capacity!P:P,Capacity!$A:$A,Comparison_CDP1,Capacity!$B:$B,IF($B$30="NEM","*",$B$30),Capacity!$C:$C,$H37)-SUMIFS(Capacity!P:P,Capacity!$A:$A,Comparison_CDP2,Capacity!$B:$B,IF($B$30="NEM","*",$B$30),Capacity!$C:$C,$H37)</f>
        <v>-755.76259286999903</v>
      </c>
      <c r="U37" s="5">
        <f>SUMIFS(Capacity!Q:Q,Capacity!$A:$A,Comparison_CDP1,Capacity!$B:$B,IF($B$30="NEM","*",$B$30),Capacity!$C:$C,$H37)-SUMIFS(Capacity!Q:Q,Capacity!$A:$A,Comparison_CDP2,Capacity!$B:$B,IF($B$30="NEM","*",$B$30),Capacity!$C:$C,$H37)</f>
        <v>-755.76251837999916</v>
      </c>
      <c r="V37" s="5">
        <f>SUMIFS(Capacity!R:R,Capacity!$A:$A,Comparison_CDP1,Capacity!$B:$B,IF($B$30="NEM","*",$B$30),Capacity!$C:$C,$H37)-SUMIFS(Capacity!R:R,Capacity!$A:$A,Comparison_CDP2,Capacity!$B:$B,IF($B$30="NEM","*",$B$30),Capacity!$C:$C,$H37)</f>
        <v>-755.76246175000051</v>
      </c>
      <c r="W37" s="5">
        <f>SUMIFS(Capacity!S:S,Capacity!$A:$A,Comparison_CDP1,Capacity!$B:$B,IF($B$30="NEM","*",$B$30),Capacity!$C:$C,$H37)-SUMIFS(Capacity!S:S,Capacity!$A:$A,Comparison_CDP2,Capacity!$B:$B,IF($B$30="NEM","*",$B$30),Capacity!$C:$C,$H37)</f>
        <v>-776.41090899000028</v>
      </c>
      <c r="X37" s="5">
        <f>SUMIFS(Capacity!T:T,Capacity!$A:$A,Comparison_CDP1,Capacity!$B:$B,IF($B$30="NEM","*",$B$30),Capacity!$C:$C,$H37)-SUMIFS(Capacity!T:T,Capacity!$A:$A,Comparison_CDP2,Capacity!$B:$B,IF($B$30="NEM","*",$B$30),Capacity!$C:$C,$H37)</f>
        <v>-37.866754499998933</v>
      </c>
      <c r="Y37" s="5">
        <f>SUMIFS(Capacity!U:U,Capacity!$A:$A,Comparison_CDP1,Capacity!$B:$B,IF($B$30="NEM","*",$B$30),Capacity!$C:$C,$H37)-SUMIFS(Capacity!U:U,Capacity!$A:$A,Comparison_CDP2,Capacity!$B:$B,IF($B$30="NEM","*",$B$30),Capacity!$C:$C,$H37)</f>
        <v>-37.866768239999146</v>
      </c>
      <c r="Z37" s="5">
        <f>SUMIFS(Capacity!V:V,Capacity!$A:$A,Comparison_CDP1,Capacity!$B:$B,IF($B$30="NEM","*",$B$30),Capacity!$C:$C,$H37)-SUMIFS(Capacity!V:V,Capacity!$A:$A,Comparison_CDP2,Capacity!$B:$B,IF($B$30="NEM","*",$B$30),Capacity!$C:$C,$H37)</f>
        <v>-668.42216985999949</v>
      </c>
      <c r="AA37" s="5">
        <f>SUMIFS(Capacity!W:W,Capacity!$A:$A,Comparison_CDP1,Capacity!$B:$B,IF($B$30="NEM","*",$B$30),Capacity!$C:$C,$H37)-SUMIFS(Capacity!W:W,Capacity!$A:$A,Comparison_CDP2,Capacity!$B:$B,IF($B$30="NEM","*",$B$30),Capacity!$C:$C,$H37)</f>
        <v>-1184.1307497899998</v>
      </c>
      <c r="AB37" s="5">
        <f>SUMIFS(Capacity!X:X,Capacity!$A:$A,Comparison_CDP1,Capacity!$B:$B,IF($B$30="NEM","*",$B$30),Capacity!$C:$C,$H37)-SUMIFS(Capacity!X:X,Capacity!$A:$A,Comparison_CDP2,Capacity!$B:$B,IF($B$30="NEM","*",$B$30),Capacity!$C:$C,$H37)</f>
        <v>-3268.1678770199997</v>
      </c>
      <c r="AC37" s="5">
        <f>SUMIFS(Capacity!Y:Y,Capacity!$A:$A,Comparison_CDP1,Capacity!$B:$B,IF($B$30="NEM","*",$B$30),Capacity!$C:$C,$H37)-SUMIFS(Capacity!Y:Y,Capacity!$A:$A,Comparison_CDP2,Capacity!$B:$B,IF($B$30="NEM","*",$B$30),Capacity!$C:$C,$H37)</f>
        <v>-1742.9764091200013</v>
      </c>
      <c r="AD37" s="5">
        <f>SUMIFS(Capacity!Z:Z,Capacity!$A:$A,Comparison_CDP1,Capacity!$B:$B,IF($B$30="NEM","*",$B$30),Capacity!$C:$C,$H37)-SUMIFS(Capacity!Z:Z,Capacity!$A:$A,Comparison_CDP2,Capacity!$B:$B,IF($B$30="NEM","*",$B$30),Capacity!$C:$C,$H37)</f>
        <v>-1470.299822160001</v>
      </c>
      <c r="AE37" s="5">
        <f>SUMIFS(Capacity!AA:AA,Capacity!$A:$A,Comparison_CDP1,Capacity!$B:$B,IF($B$30="NEM","*",$B$30),Capacity!$C:$C,$H37)-SUMIFS(Capacity!AA:AA,Capacity!$A:$A,Comparison_CDP2,Capacity!$B:$B,IF($B$30="NEM","*",$B$30),Capacity!$C:$C,$H37)</f>
        <v>-3093.0435259299993</v>
      </c>
      <c r="AF37" s="5">
        <f>SUMIFS(Capacity!AB:AB,Capacity!$A:$A,Comparison_CDP1,Capacity!$B:$B,IF($B$30="NEM","*",$B$30),Capacity!$C:$C,$H37)-SUMIFS(Capacity!AB:AB,Capacity!$A:$A,Comparison_CDP2,Capacity!$B:$B,IF($B$30="NEM","*",$B$30),Capacity!$C:$C,$H37)</f>
        <v>-3357.992510969998</v>
      </c>
      <c r="AG37" s="5">
        <f>SUMIFS(Capacity!AC:AC,Capacity!$A:$A,Comparison_CDP1,Capacity!$B:$B,IF($B$30="NEM","*",$B$30),Capacity!$C:$C,$H37)-SUMIFS(Capacity!AC:AC,Capacity!$A:$A,Comparison_CDP2,Capacity!$B:$B,IF($B$30="NEM","*",$B$30),Capacity!$C:$C,$H37)</f>
        <v>-3357.9924897700002</v>
      </c>
      <c r="AH37" s="5">
        <f>SUMIFS(Capacity!AD:AD,Capacity!$A:$A,Comparison_CDP1,Capacity!$B:$B,IF($B$30="NEM","*",$B$30),Capacity!$C:$C,$H37)-SUMIFS(Capacity!AD:AD,Capacity!$A:$A,Comparison_CDP2,Capacity!$B:$B,IF($B$30="NEM","*",$B$30),Capacity!$C:$C,$H37)</f>
        <v>-3357.9924685699989</v>
      </c>
      <c r="AI37" s="5">
        <f>SUMIFS(Capacity!AE:AE,Capacity!$A:$A,Comparison_CDP1,Capacity!$B:$B,IF($B$30="NEM","*",$B$30),Capacity!$C:$C,$H37)-SUMIFS(Capacity!AE:AE,Capacity!$A:$A,Comparison_CDP2,Capacity!$B:$B,IF($B$30="NEM","*",$B$30),Capacity!$C:$C,$H37)</f>
        <v>-3797.6618475600008</v>
      </c>
      <c r="AJ37" s="5">
        <f>SUMIFS(Capacity!AF:AF,Capacity!$A:$A,Comparison_CDP1,Capacity!$B:$B,IF($B$30="NEM","*",$B$30),Capacity!$C:$C,$H37)-SUMIFS(Capacity!AF:AF,Capacity!$A:$A,Comparison_CDP2,Capacity!$B:$B,IF($B$30="NEM","*",$B$30),Capacity!$C:$C,$H37)</f>
        <v>-3797.6618502100009</v>
      </c>
      <c r="AK37" s="52"/>
      <c r="AL37" s="52"/>
      <c r="AM37" s="52"/>
      <c r="AN37" s="52"/>
      <c r="AO37" s="52"/>
      <c r="AP37" s="52"/>
      <c r="AQ37" s="52"/>
      <c r="AR37" s="52"/>
      <c r="AS37" s="52"/>
      <c r="AT37" s="52"/>
      <c r="AU37" s="52"/>
      <c r="AV37" s="52"/>
      <c r="AW37" s="52"/>
      <c r="AX37" s="52"/>
      <c r="AY37" s="52"/>
      <c r="AZ37" s="52"/>
      <c r="BA37" s="52"/>
      <c r="BB37" s="52"/>
      <c r="BC37" s="52"/>
      <c r="BD37" s="52"/>
      <c r="BE37" s="52"/>
      <c r="BF37" s="52"/>
      <c r="BG37" s="52"/>
      <c r="BH37" s="52"/>
    </row>
    <row r="38" spans="8:60" ht="15" customHeight="1">
      <c r="H38" s="9" t="s">
        <v>135</v>
      </c>
      <c r="I38" s="5">
        <f>SUMIFS(Capacity!E:E,Capacity!$A:$A,Comparison_CDP1,Capacity!$B:$B,IF($B$30="NEM","*",$B$30),Capacity!$C:$C,$H38)-SUMIFS(Capacity!E:E,Capacity!$A:$A,Comparison_CDP2,Capacity!$B:$B,IF($B$30="NEM","*",$B$30),Capacity!$C:$C,$H38)</f>
        <v>0</v>
      </c>
      <c r="J38" s="5">
        <f>SUMIFS(Capacity!F:F,Capacity!$A:$A,Comparison_CDP1,Capacity!$B:$B,IF($B$30="NEM","*",$B$30),Capacity!$C:$C,$H38)-SUMIFS(Capacity!F:F,Capacity!$A:$A,Comparison_CDP2,Capacity!$B:$B,IF($B$30="NEM","*",$B$30),Capacity!$C:$C,$H38)</f>
        <v>0</v>
      </c>
      <c r="K38" s="5">
        <f>SUMIFS(Capacity!G:G,Capacity!$A:$A,Comparison_CDP1,Capacity!$B:$B,IF($B$30="NEM","*",$B$30),Capacity!$C:$C,$H38)-SUMIFS(Capacity!G:G,Capacity!$A:$A,Comparison_CDP2,Capacity!$B:$B,IF($B$30="NEM","*",$B$30),Capacity!$C:$C,$H38)</f>
        <v>0</v>
      </c>
      <c r="L38" s="5">
        <f>SUMIFS(Capacity!H:H,Capacity!$A:$A,Comparison_CDP1,Capacity!$B:$B,IF($B$30="NEM","*",$B$30),Capacity!$C:$C,$H38)-SUMIFS(Capacity!H:H,Capacity!$A:$A,Comparison_CDP2,Capacity!$B:$B,IF($B$30="NEM","*",$B$30),Capacity!$C:$C,$H38)</f>
        <v>0</v>
      </c>
      <c r="M38" s="5">
        <f>SUMIFS(Capacity!I:I,Capacity!$A:$A,Comparison_CDP1,Capacity!$B:$B,IF($B$30="NEM","*",$B$30),Capacity!$C:$C,$H38)-SUMIFS(Capacity!I:I,Capacity!$A:$A,Comparison_CDP2,Capacity!$B:$B,IF($B$30="NEM","*",$B$30),Capacity!$C:$C,$H38)</f>
        <v>0</v>
      </c>
      <c r="N38" s="5">
        <f>SUMIFS(Capacity!J:J,Capacity!$A:$A,Comparison_CDP1,Capacity!$B:$B,IF($B$30="NEM","*",$B$30),Capacity!$C:$C,$H38)-SUMIFS(Capacity!J:J,Capacity!$A:$A,Comparison_CDP2,Capacity!$B:$B,IF($B$30="NEM","*",$B$30),Capacity!$C:$C,$H38)</f>
        <v>0</v>
      </c>
      <c r="O38" s="5">
        <f>SUMIFS(Capacity!K:K,Capacity!$A:$A,Comparison_CDP1,Capacity!$B:$B,IF($B$30="NEM","*",$B$30),Capacity!$C:$C,$H38)-SUMIFS(Capacity!K:K,Capacity!$A:$A,Comparison_CDP2,Capacity!$B:$B,IF($B$30="NEM","*",$B$30),Capacity!$C:$C,$H38)</f>
        <v>0</v>
      </c>
      <c r="P38" s="5">
        <f>SUMIFS(Capacity!L:L,Capacity!$A:$A,Comparison_CDP1,Capacity!$B:$B,IF($B$30="NEM","*",$B$30),Capacity!$C:$C,$H38)-SUMIFS(Capacity!L:L,Capacity!$A:$A,Comparison_CDP2,Capacity!$B:$B,IF($B$30="NEM","*",$B$30),Capacity!$C:$C,$H38)</f>
        <v>-53.205451850000003</v>
      </c>
      <c r="Q38" s="5">
        <f>SUMIFS(Capacity!M:M,Capacity!$A:$A,Comparison_CDP1,Capacity!$B:$B,IF($B$30="NEM","*",$B$30),Capacity!$C:$C,$H38)-SUMIFS(Capacity!M:M,Capacity!$A:$A,Comparison_CDP2,Capacity!$B:$B,IF($B$30="NEM","*",$B$30),Capacity!$C:$C,$H38)</f>
        <v>-56.743925300000001</v>
      </c>
      <c r="R38" s="5">
        <f>SUMIFS(Capacity!N:N,Capacity!$A:$A,Comparison_CDP1,Capacity!$B:$B,IF($B$30="NEM","*",$B$30),Capacity!$C:$C,$H38)-SUMIFS(Capacity!N:N,Capacity!$A:$A,Comparison_CDP2,Capacity!$B:$B,IF($B$30="NEM","*",$B$30),Capacity!$C:$C,$H38)</f>
        <v>-2626.2786999</v>
      </c>
      <c r="S38" s="5">
        <f>SUMIFS(Capacity!O:O,Capacity!$A:$A,Comparison_CDP1,Capacity!$B:$B,IF($B$30="NEM","*",$B$30),Capacity!$C:$C,$H38)-SUMIFS(Capacity!O:O,Capacity!$A:$A,Comparison_CDP2,Capacity!$B:$B,IF($B$30="NEM","*",$B$30),Capacity!$C:$C,$H38)</f>
        <v>-2626.2787184499998</v>
      </c>
      <c r="T38" s="5">
        <f>SUMIFS(Capacity!P:P,Capacity!$A:$A,Comparison_CDP1,Capacity!$B:$B,IF($B$30="NEM","*",$B$30),Capacity!$C:$C,$H38)-SUMIFS(Capacity!P:P,Capacity!$A:$A,Comparison_CDP2,Capacity!$B:$B,IF($B$30="NEM","*",$B$30),Capacity!$C:$C,$H38)</f>
        <v>-2635.2541783500001</v>
      </c>
      <c r="U38" s="5">
        <f>SUMIFS(Capacity!Q:Q,Capacity!$A:$A,Comparison_CDP1,Capacity!$B:$B,IF($B$30="NEM","*",$B$30),Capacity!$C:$C,$H38)-SUMIFS(Capacity!Q:Q,Capacity!$A:$A,Comparison_CDP2,Capacity!$B:$B,IF($B$30="NEM","*",$B$30),Capacity!$C:$C,$H38)</f>
        <v>-2635.2541412500004</v>
      </c>
      <c r="V38" s="5">
        <f>SUMIFS(Capacity!R:R,Capacity!$A:$A,Comparison_CDP1,Capacity!$B:$B,IF($B$30="NEM","*",$B$30),Capacity!$C:$C,$H38)-SUMIFS(Capacity!R:R,Capacity!$A:$A,Comparison_CDP2,Capacity!$B:$B,IF($B$30="NEM","*",$B$30),Capacity!$C:$C,$H38)</f>
        <v>-3208.8332879000004</v>
      </c>
      <c r="W38" s="5">
        <f>SUMIFS(Capacity!S:S,Capacity!$A:$A,Comparison_CDP1,Capacity!$B:$B,IF($B$30="NEM","*",$B$30),Capacity!$C:$C,$H38)-SUMIFS(Capacity!S:S,Capacity!$A:$A,Comparison_CDP2,Capacity!$B:$B,IF($B$30="NEM","*",$B$30),Capacity!$C:$C,$H38)</f>
        <v>-4127.6238058500003</v>
      </c>
      <c r="X38" s="5">
        <f>SUMIFS(Capacity!T:T,Capacity!$A:$A,Comparison_CDP1,Capacity!$B:$B,IF($B$30="NEM","*",$B$30),Capacity!$C:$C,$H38)-SUMIFS(Capacity!T:T,Capacity!$A:$A,Comparison_CDP2,Capacity!$B:$B,IF($B$30="NEM","*",$B$30),Capacity!$C:$C,$H38)</f>
        <v>-4127.6238270500007</v>
      </c>
      <c r="Y38" s="5">
        <f>SUMIFS(Capacity!U:U,Capacity!$A:$A,Comparison_CDP1,Capacity!$B:$B,IF($B$30="NEM","*",$B$30),Capacity!$C:$C,$H38)-SUMIFS(Capacity!U:U,Capacity!$A:$A,Comparison_CDP2,Capacity!$B:$B,IF($B$30="NEM","*",$B$30),Capacity!$C:$C,$H38)</f>
        <v>-4731.2034991500004</v>
      </c>
      <c r="Z38" s="5">
        <f>SUMIFS(Capacity!V:V,Capacity!$A:$A,Comparison_CDP1,Capacity!$B:$B,IF($B$30="NEM","*",$B$30),Capacity!$C:$C,$H38)-SUMIFS(Capacity!V:V,Capacity!$A:$A,Comparison_CDP2,Capacity!$B:$B,IF($B$30="NEM","*",$B$30),Capacity!$C:$C,$H38)</f>
        <v>-4731.2035945499993</v>
      </c>
      <c r="AA38" s="5">
        <f>SUMIFS(Capacity!W:W,Capacity!$A:$A,Comparison_CDP1,Capacity!$B:$B,IF($B$30="NEM","*",$B$30),Capacity!$C:$C,$H38)-SUMIFS(Capacity!W:W,Capacity!$A:$A,Comparison_CDP2,Capacity!$B:$B,IF($B$30="NEM","*",$B$30),Capacity!$C:$C,$H38)</f>
        <v>-4731.2048108999998</v>
      </c>
      <c r="AB38" s="5">
        <f>SUMIFS(Capacity!X:X,Capacity!$A:$A,Comparison_CDP1,Capacity!$B:$B,IF($B$30="NEM","*",$B$30),Capacity!$C:$C,$H38)-SUMIFS(Capacity!X:X,Capacity!$A:$A,Comparison_CDP2,Capacity!$B:$B,IF($B$30="NEM","*",$B$30),Capacity!$C:$C,$H38)</f>
        <v>-4731.2048638999995</v>
      </c>
      <c r="AC38" s="5">
        <f>SUMIFS(Capacity!Y:Y,Capacity!$A:$A,Comparison_CDP1,Capacity!$B:$B,IF($B$30="NEM","*",$B$30),Capacity!$C:$C,$H38)-SUMIFS(Capacity!Y:Y,Capacity!$A:$A,Comparison_CDP2,Capacity!$B:$B,IF($B$30="NEM","*",$B$30),Capacity!$C:$C,$H38)</f>
        <v>-4663.9077455499992</v>
      </c>
      <c r="AD38" s="5">
        <f>SUMIFS(Capacity!Z:Z,Capacity!$A:$A,Comparison_CDP1,Capacity!$B:$B,IF($B$30="NEM","*",$B$30),Capacity!$C:$C,$H38)-SUMIFS(Capacity!Z:Z,Capacity!$A:$A,Comparison_CDP2,Capacity!$B:$B,IF($B$30="NEM","*",$B$30),Capacity!$C:$C,$H38)</f>
        <v>-4663.90741695</v>
      </c>
      <c r="AE38" s="5">
        <f>SUMIFS(Capacity!AA:AA,Capacity!$A:$A,Comparison_CDP1,Capacity!$B:$B,IF($B$30="NEM","*",$B$30),Capacity!$C:$C,$H38)-SUMIFS(Capacity!AA:AA,Capacity!$A:$A,Comparison_CDP2,Capacity!$B:$B,IF($B$30="NEM","*",$B$30),Capacity!$C:$C,$H38)</f>
        <v>-8882.9098133499992</v>
      </c>
      <c r="AF38" s="5">
        <f>SUMIFS(Capacity!AB:AB,Capacity!$A:$A,Comparison_CDP1,Capacity!$B:$B,IF($B$30="NEM","*",$B$30),Capacity!$C:$C,$H38)-SUMIFS(Capacity!AB:AB,Capacity!$A:$A,Comparison_CDP2,Capacity!$B:$B,IF($B$30="NEM","*",$B$30),Capacity!$C:$C,$H38)</f>
        <v>-18096.193756650002</v>
      </c>
      <c r="AG38" s="5">
        <f>SUMIFS(Capacity!AC:AC,Capacity!$A:$A,Comparison_CDP1,Capacity!$B:$B,IF($B$30="NEM","*",$B$30),Capacity!$C:$C,$H38)-SUMIFS(Capacity!AC:AC,Capacity!$A:$A,Comparison_CDP2,Capacity!$B:$B,IF($B$30="NEM","*",$B$30),Capacity!$C:$C,$H38)</f>
        <v>-20987.483136049999</v>
      </c>
      <c r="AH38" s="5">
        <f>SUMIFS(Capacity!AD:AD,Capacity!$A:$A,Comparison_CDP1,Capacity!$B:$B,IF($B$30="NEM","*",$B$30),Capacity!$C:$C,$H38)-SUMIFS(Capacity!AD:AD,Capacity!$A:$A,Comparison_CDP2,Capacity!$B:$B,IF($B$30="NEM","*",$B$30),Capacity!$C:$C,$H38)</f>
        <v>-23417.860880100005</v>
      </c>
      <c r="AI38" s="5">
        <f>SUMIFS(Capacity!AE:AE,Capacity!$A:$A,Comparison_CDP1,Capacity!$B:$B,IF($B$30="NEM","*",$B$30),Capacity!$C:$C,$H38)-SUMIFS(Capacity!AE:AE,Capacity!$A:$A,Comparison_CDP2,Capacity!$B:$B,IF($B$30="NEM","*",$B$30),Capacity!$C:$C,$H38)</f>
        <v>-26539.769180700001</v>
      </c>
      <c r="AJ38" s="5">
        <f>SUMIFS(Capacity!AF:AF,Capacity!$A:$A,Comparison_CDP1,Capacity!$B:$B,IF($B$30="NEM","*",$B$30),Capacity!$C:$C,$H38)-SUMIFS(Capacity!AF:AF,Capacity!$A:$A,Comparison_CDP2,Capacity!$B:$B,IF($B$30="NEM","*",$B$30),Capacity!$C:$C,$H38)</f>
        <v>-29118.317946200004</v>
      </c>
      <c r="AK38" s="52"/>
      <c r="AL38" s="52"/>
      <c r="AM38" s="52"/>
      <c r="AN38" s="52"/>
      <c r="AO38" s="52"/>
      <c r="AP38" s="52"/>
      <c r="AQ38" s="52"/>
      <c r="AR38" s="52"/>
      <c r="AS38" s="52"/>
      <c r="AT38" s="52"/>
      <c r="AU38" s="52"/>
      <c r="AV38" s="52"/>
      <c r="AW38" s="52"/>
      <c r="AX38" s="52"/>
      <c r="AY38" s="52"/>
      <c r="AZ38" s="52"/>
      <c r="BA38" s="52"/>
      <c r="BB38" s="52"/>
      <c r="BC38" s="52"/>
      <c r="BD38" s="52"/>
      <c r="BE38" s="52"/>
      <c r="BF38" s="52"/>
      <c r="BG38" s="52"/>
      <c r="BH38" s="52"/>
    </row>
    <row r="39" spans="8:60" ht="15" customHeight="1">
      <c r="H39" s="9" t="s">
        <v>136</v>
      </c>
      <c r="I39" s="5">
        <f>SUMIFS(Capacity!E:E,Capacity!$A:$A,Comparison_CDP1,Capacity!$B:$B,IF($B$30="NEM","*",$B$30),Capacity!$C:$C,$H39)-SUMIFS(Capacity!E:E,Capacity!$A:$A,Comparison_CDP2,Capacity!$B:$B,IF($B$30="NEM","*",$B$30),Capacity!$C:$C,$H39)</f>
        <v>0</v>
      </c>
      <c r="J39" s="5">
        <f>SUMIFS(Capacity!F:F,Capacity!$A:$A,Comparison_CDP1,Capacity!$B:$B,IF($B$30="NEM","*",$B$30),Capacity!$C:$C,$H39)-SUMIFS(Capacity!F:F,Capacity!$A:$A,Comparison_CDP2,Capacity!$B:$B,IF($B$30="NEM","*",$B$30),Capacity!$C:$C,$H39)</f>
        <v>0</v>
      </c>
      <c r="K39" s="5">
        <f>SUMIFS(Capacity!G:G,Capacity!$A:$A,Comparison_CDP1,Capacity!$B:$B,IF($B$30="NEM","*",$B$30),Capacity!$C:$C,$H39)-SUMIFS(Capacity!G:G,Capacity!$A:$A,Comparison_CDP2,Capacity!$B:$B,IF($B$30="NEM","*",$B$30),Capacity!$C:$C,$H39)</f>
        <v>0</v>
      </c>
      <c r="L39" s="5">
        <f>SUMIFS(Capacity!H:H,Capacity!$A:$A,Comparison_CDP1,Capacity!$B:$B,IF($B$30="NEM","*",$B$30),Capacity!$C:$C,$H39)-SUMIFS(Capacity!H:H,Capacity!$A:$A,Comparison_CDP2,Capacity!$B:$B,IF($B$30="NEM","*",$B$30),Capacity!$C:$C,$H39)</f>
        <v>0</v>
      </c>
      <c r="M39" s="5">
        <f>SUMIFS(Capacity!I:I,Capacity!$A:$A,Comparison_CDP1,Capacity!$B:$B,IF($B$30="NEM","*",$B$30),Capacity!$C:$C,$H39)-SUMIFS(Capacity!I:I,Capacity!$A:$A,Comparison_CDP2,Capacity!$B:$B,IF($B$30="NEM","*",$B$30),Capacity!$C:$C,$H39)</f>
        <v>0</v>
      </c>
      <c r="N39" s="5">
        <f>SUMIFS(Capacity!J:J,Capacity!$A:$A,Comparison_CDP1,Capacity!$B:$B,IF($B$30="NEM","*",$B$30),Capacity!$C:$C,$H39)-SUMIFS(Capacity!J:J,Capacity!$A:$A,Comparison_CDP2,Capacity!$B:$B,IF($B$30="NEM","*",$B$30),Capacity!$C:$C,$H39)</f>
        <v>0</v>
      </c>
      <c r="O39" s="5">
        <f>SUMIFS(Capacity!K:K,Capacity!$A:$A,Comparison_CDP1,Capacity!$B:$B,IF($B$30="NEM","*",$B$30),Capacity!$C:$C,$H39)-SUMIFS(Capacity!K:K,Capacity!$A:$A,Comparison_CDP2,Capacity!$B:$B,IF($B$30="NEM","*",$B$30),Capacity!$C:$C,$H39)</f>
        <v>390</v>
      </c>
      <c r="P39" s="5">
        <f>SUMIFS(Capacity!L:L,Capacity!$A:$A,Comparison_CDP1,Capacity!$B:$B,IF($B$30="NEM","*",$B$30),Capacity!$C:$C,$H39)-SUMIFS(Capacity!L:L,Capacity!$A:$A,Comparison_CDP2,Capacity!$B:$B,IF($B$30="NEM","*",$B$30),Capacity!$C:$C,$H39)</f>
        <v>390</v>
      </c>
      <c r="Q39" s="5">
        <f>SUMIFS(Capacity!M:M,Capacity!$A:$A,Comparison_CDP1,Capacity!$B:$B,IF($B$30="NEM","*",$B$30),Capacity!$C:$C,$H39)-SUMIFS(Capacity!M:M,Capacity!$A:$A,Comparison_CDP2,Capacity!$B:$B,IF($B$30="NEM","*",$B$30),Capacity!$C:$C,$H39)</f>
        <v>390</v>
      </c>
      <c r="R39" s="5">
        <f>SUMIFS(Capacity!N:N,Capacity!$A:$A,Comparison_CDP1,Capacity!$B:$B,IF($B$30="NEM","*",$B$30),Capacity!$C:$C,$H39)-SUMIFS(Capacity!N:N,Capacity!$A:$A,Comparison_CDP2,Capacity!$B:$B,IF($B$30="NEM","*",$B$30),Capacity!$C:$C,$H39)</f>
        <v>390</v>
      </c>
      <c r="S39" s="5">
        <f>SUMIFS(Capacity!O:O,Capacity!$A:$A,Comparison_CDP1,Capacity!$B:$B,IF($B$30="NEM","*",$B$30),Capacity!$C:$C,$H39)-SUMIFS(Capacity!O:O,Capacity!$A:$A,Comparison_CDP2,Capacity!$B:$B,IF($B$30="NEM","*",$B$30),Capacity!$C:$C,$H39)</f>
        <v>390</v>
      </c>
      <c r="T39" s="5">
        <f>SUMIFS(Capacity!P:P,Capacity!$A:$A,Comparison_CDP1,Capacity!$B:$B,IF($B$30="NEM","*",$B$30),Capacity!$C:$C,$H39)-SUMIFS(Capacity!P:P,Capacity!$A:$A,Comparison_CDP2,Capacity!$B:$B,IF($B$30="NEM","*",$B$30),Capacity!$C:$C,$H39)</f>
        <v>390</v>
      </c>
      <c r="U39" s="5">
        <f>SUMIFS(Capacity!Q:Q,Capacity!$A:$A,Comparison_CDP1,Capacity!$B:$B,IF($B$30="NEM","*",$B$30),Capacity!$C:$C,$H39)-SUMIFS(Capacity!Q:Q,Capacity!$A:$A,Comparison_CDP2,Capacity!$B:$B,IF($B$30="NEM","*",$B$30),Capacity!$C:$C,$H39)</f>
        <v>390</v>
      </c>
      <c r="V39" s="5">
        <f>SUMIFS(Capacity!R:R,Capacity!$A:$A,Comparison_CDP1,Capacity!$B:$B,IF($B$30="NEM","*",$B$30),Capacity!$C:$C,$H39)-SUMIFS(Capacity!R:R,Capacity!$A:$A,Comparison_CDP2,Capacity!$B:$B,IF($B$30="NEM","*",$B$30),Capacity!$C:$C,$H39)</f>
        <v>390</v>
      </c>
      <c r="W39" s="5">
        <f>SUMIFS(Capacity!S:S,Capacity!$A:$A,Comparison_CDP1,Capacity!$B:$B,IF($B$30="NEM","*",$B$30),Capacity!$C:$C,$H39)-SUMIFS(Capacity!S:S,Capacity!$A:$A,Comparison_CDP2,Capacity!$B:$B,IF($B$30="NEM","*",$B$30),Capacity!$C:$C,$H39)</f>
        <v>390</v>
      </c>
      <c r="X39" s="5">
        <f>SUMIFS(Capacity!T:T,Capacity!$A:$A,Comparison_CDP1,Capacity!$B:$B,IF($B$30="NEM","*",$B$30),Capacity!$C:$C,$H39)-SUMIFS(Capacity!T:T,Capacity!$A:$A,Comparison_CDP2,Capacity!$B:$B,IF($B$30="NEM","*",$B$30),Capacity!$C:$C,$H39)</f>
        <v>390</v>
      </c>
      <c r="Y39" s="5">
        <f>SUMIFS(Capacity!U:U,Capacity!$A:$A,Comparison_CDP1,Capacity!$B:$B,IF($B$30="NEM","*",$B$30),Capacity!$C:$C,$H39)-SUMIFS(Capacity!U:U,Capacity!$A:$A,Comparison_CDP2,Capacity!$B:$B,IF($B$30="NEM","*",$B$30),Capacity!$C:$C,$H39)</f>
        <v>390</v>
      </c>
      <c r="Z39" s="5">
        <f>SUMIFS(Capacity!V:V,Capacity!$A:$A,Comparison_CDP1,Capacity!$B:$B,IF($B$30="NEM","*",$B$30),Capacity!$C:$C,$H39)-SUMIFS(Capacity!V:V,Capacity!$A:$A,Comparison_CDP2,Capacity!$B:$B,IF($B$30="NEM","*",$B$30),Capacity!$C:$C,$H39)</f>
        <v>390</v>
      </c>
      <c r="AA39" s="5">
        <f>SUMIFS(Capacity!W:W,Capacity!$A:$A,Comparison_CDP1,Capacity!$B:$B,IF($B$30="NEM","*",$B$30),Capacity!$C:$C,$H39)-SUMIFS(Capacity!W:W,Capacity!$A:$A,Comparison_CDP2,Capacity!$B:$B,IF($B$30="NEM","*",$B$30),Capacity!$C:$C,$H39)</f>
        <v>390</v>
      </c>
      <c r="AB39" s="5">
        <f>SUMIFS(Capacity!X:X,Capacity!$A:$A,Comparison_CDP1,Capacity!$B:$B,IF($B$30="NEM","*",$B$30),Capacity!$C:$C,$H39)-SUMIFS(Capacity!X:X,Capacity!$A:$A,Comparison_CDP2,Capacity!$B:$B,IF($B$30="NEM","*",$B$30),Capacity!$C:$C,$H39)</f>
        <v>390</v>
      </c>
      <c r="AC39" s="5">
        <f>SUMIFS(Capacity!Y:Y,Capacity!$A:$A,Comparison_CDP1,Capacity!$B:$B,IF($B$30="NEM","*",$B$30),Capacity!$C:$C,$H39)-SUMIFS(Capacity!Y:Y,Capacity!$A:$A,Comparison_CDP2,Capacity!$B:$B,IF($B$30="NEM","*",$B$30),Capacity!$C:$C,$H39)</f>
        <v>390</v>
      </c>
      <c r="AD39" s="5">
        <f>SUMIFS(Capacity!Z:Z,Capacity!$A:$A,Comparison_CDP1,Capacity!$B:$B,IF($B$30="NEM","*",$B$30),Capacity!$C:$C,$H39)-SUMIFS(Capacity!Z:Z,Capacity!$A:$A,Comparison_CDP2,Capacity!$B:$B,IF($B$30="NEM","*",$B$30),Capacity!$C:$C,$H39)</f>
        <v>390</v>
      </c>
      <c r="AE39" s="5">
        <f>SUMIFS(Capacity!AA:AA,Capacity!$A:$A,Comparison_CDP1,Capacity!$B:$B,IF($B$30="NEM","*",$B$30),Capacity!$C:$C,$H39)-SUMIFS(Capacity!AA:AA,Capacity!$A:$A,Comparison_CDP2,Capacity!$B:$B,IF($B$30="NEM","*",$B$30),Capacity!$C:$C,$H39)</f>
        <v>390</v>
      </c>
      <c r="AF39" s="5">
        <f>SUMIFS(Capacity!AB:AB,Capacity!$A:$A,Comparison_CDP1,Capacity!$B:$B,IF($B$30="NEM","*",$B$30),Capacity!$C:$C,$H39)-SUMIFS(Capacity!AB:AB,Capacity!$A:$A,Comparison_CDP2,Capacity!$B:$B,IF($B$30="NEM","*",$B$30),Capacity!$C:$C,$H39)</f>
        <v>390</v>
      </c>
      <c r="AG39" s="5">
        <f>SUMIFS(Capacity!AC:AC,Capacity!$A:$A,Comparison_CDP1,Capacity!$B:$B,IF($B$30="NEM","*",$B$30),Capacity!$C:$C,$H39)-SUMIFS(Capacity!AC:AC,Capacity!$A:$A,Comparison_CDP2,Capacity!$B:$B,IF($B$30="NEM","*",$B$30),Capacity!$C:$C,$H39)</f>
        <v>390</v>
      </c>
      <c r="AH39" s="5">
        <f>SUMIFS(Capacity!AD:AD,Capacity!$A:$A,Comparison_CDP1,Capacity!$B:$B,IF($B$30="NEM","*",$B$30),Capacity!$C:$C,$H39)-SUMIFS(Capacity!AD:AD,Capacity!$A:$A,Comparison_CDP2,Capacity!$B:$B,IF($B$30="NEM","*",$B$30),Capacity!$C:$C,$H39)</f>
        <v>390</v>
      </c>
      <c r="AI39" s="5">
        <f>SUMIFS(Capacity!AE:AE,Capacity!$A:$A,Comparison_CDP1,Capacity!$B:$B,IF($B$30="NEM","*",$B$30),Capacity!$C:$C,$H39)-SUMIFS(Capacity!AE:AE,Capacity!$A:$A,Comparison_CDP2,Capacity!$B:$B,IF($B$30="NEM","*",$B$30),Capacity!$C:$C,$H39)</f>
        <v>390</v>
      </c>
      <c r="AJ39" s="5">
        <f>SUMIFS(Capacity!AF:AF,Capacity!$A:$A,Comparison_CDP1,Capacity!$B:$B,IF($B$30="NEM","*",$B$30),Capacity!$C:$C,$H39)-SUMIFS(Capacity!AF:AF,Capacity!$A:$A,Comparison_CDP2,Capacity!$B:$B,IF($B$30="NEM","*",$B$30),Capacity!$C:$C,$H39)</f>
        <v>390</v>
      </c>
      <c r="AK39" s="52"/>
      <c r="AL39" s="52"/>
      <c r="AM39" s="52"/>
      <c r="AN39" s="52"/>
      <c r="AO39" s="52"/>
      <c r="AP39" s="52"/>
      <c r="AQ39" s="52"/>
      <c r="AR39" s="52"/>
      <c r="AS39" s="52"/>
      <c r="AT39" s="52"/>
      <c r="AU39" s="52"/>
      <c r="AV39" s="52"/>
      <c r="AW39" s="52"/>
      <c r="AX39" s="52"/>
      <c r="AY39" s="52"/>
      <c r="AZ39" s="52"/>
      <c r="BA39" s="52"/>
      <c r="BB39" s="52"/>
      <c r="BC39" s="52"/>
      <c r="BD39" s="52"/>
      <c r="BE39" s="52"/>
      <c r="BF39" s="52"/>
      <c r="BG39" s="52"/>
      <c r="BH39" s="52"/>
    </row>
    <row r="40" spans="8:60" ht="15" customHeight="1">
      <c r="H40" s="9" t="s">
        <v>137</v>
      </c>
      <c r="I40" s="5">
        <f>SUMIFS(Capacity!E:E,Capacity!$A:$A,Comparison_CDP1,Capacity!$B:$B,IF($B$30="NEM","*",$B$30),Capacity!$C:$C,$H40)-SUMIFS(Capacity!E:E,Capacity!$A:$A,Comparison_CDP2,Capacity!$B:$B,IF($B$30="NEM","*",$B$30),Capacity!$C:$C,$H40)</f>
        <v>-1007.4734560800002</v>
      </c>
      <c r="J40" s="5">
        <f>SUMIFS(Capacity!F:F,Capacity!$A:$A,Comparison_CDP1,Capacity!$B:$B,IF($B$30="NEM","*",$B$30),Capacity!$C:$C,$H40)-SUMIFS(Capacity!F:F,Capacity!$A:$A,Comparison_CDP2,Capacity!$B:$B,IF($B$30="NEM","*",$B$30),Capacity!$C:$C,$H40)</f>
        <v>-1345.7444135000001</v>
      </c>
      <c r="K40" s="5">
        <f>SUMIFS(Capacity!G:G,Capacity!$A:$A,Comparison_CDP1,Capacity!$B:$B,IF($B$30="NEM","*",$B$30),Capacity!$C:$C,$H40)-SUMIFS(Capacity!G:G,Capacity!$A:$A,Comparison_CDP2,Capacity!$B:$B,IF($B$30="NEM","*",$B$30),Capacity!$C:$C,$H40)</f>
        <v>-1917.6324362300002</v>
      </c>
      <c r="L40" s="5">
        <f>SUMIFS(Capacity!H:H,Capacity!$A:$A,Comparison_CDP1,Capacity!$B:$B,IF($B$30="NEM","*",$B$30),Capacity!$C:$C,$H40)-SUMIFS(Capacity!H:H,Capacity!$A:$A,Comparison_CDP2,Capacity!$B:$B,IF($B$30="NEM","*",$B$30),Capacity!$C:$C,$H40)</f>
        <v>-3092.2455125800016</v>
      </c>
      <c r="M40" s="5">
        <f>SUMIFS(Capacity!I:I,Capacity!$A:$A,Comparison_CDP1,Capacity!$B:$B,IF($B$30="NEM","*",$B$30),Capacity!$C:$C,$H40)-SUMIFS(Capacity!I:I,Capacity!$A:$A,Comparison_CDP2,Capacity!$B:$B,IF($B$30="NEM","*",$B$30),Capacity!$C:$C,$H40)</f>
        <v>-2235.0531004700006</v>
      </c>
      <c r="N40" s="5">
        <f>SUMIFS(Capacity!J:J,Capacity!$A:$A,Comparison_CDP1,Capacity!$B:$B,IF($B$30="NEM","*",$B$30),Capacity!$C:$C,$H40)-SUMIFS(Capacity!J:J,Capacity!$A:$A,Comparison_CDP2,Capacity!$B:$B,IF($B$30="NEM","*",$B$30),Capacity!$C:$C,$H40)</f>
        <v>-2308.6890825699975</v>
      </c>
      <c r="O40" s="5">
        <f>SUMIFS(Capacity!K:K,Capacity!$A:$A,Comparison_CDP1,Capacity!$B:$B,IF($B$30="NEM","*",$B$30),Capacity!$C:$C,$H40)-SUMIFS(Capacity!K:K,Capacity!$A:$A,Comparison_CDP2,Capacity!$B:$B,IF($B$30="NEM","*",$B$30),Capacity!$C:$C,$H40)</f>
        <v>-3260.4885894700019</v>
      </c>
      <c r="P40" s="5">
        <f>SUMIFS(Capacity!L:L,Capacity!$A:$A,Comparison_CDP1,Capacity!$B:$B,IF($B$30="NEM","*",$B$30),Capacity!$C:$C,$H40)-SUMIFS(Capacity!L:L,Capacity!$A:$A,Comparison_CDP2,Capacity!$B:$B,IF($B$30="NEM","*",$B$30),Capacity!$C:$C,$H40)</f>
        <v>-5023.0061957200014</v>
      </c>
      <c r="Q40" s="5">
        <f>SUMIFS(Capacity!M:M,Capacity!$A:$A,Comparison_CDP1,Capacity!$B:$B,IF($B$30="NEM","*",$B$30),Capacity!$C:$C,$H40)-SUMIFS(Capacity!M:M,Capacity!$A:$A,Comparison_CDP2,Capacity!$B:$B,IF($B$30="NEM","*",$B$30),Capacity!$C:$C,$H40)</f>
        <v>-5911.3246512600017</v>
      </c>
      <c r="R40" s="5">
        <f>SUMIFS(Capacity!N:N,Capacity!$A:$A,Comparison_CDP1,Capacity!$B:$B,IF($B$30="NEM","*",$B$30),Capacity!$C:$C,$H40)-SUMIFS(Capacity!N:N,Capacity!$A:$A,Comparison_CDP2,Capacity!$B:$B,IF($B$30="NEM","*",$B$30),Capacity!$C:$C,$H40)</f>
        <v>-6605.4131797400005</v>
      </c>
      <c r="S40" s="5">
        <f>SUMIFS(Capacity!O:O,Capacity!$A:$A,Comparison_CDP1,Capacity!$B:$B,IF($B$30="NEM","*",$B$30),Capacity!$C:$C,$H40)-SUMIFS(Capacity!O:O,Capacity!$A:$A,Comparison_CDP2,Capacity!$B:$B,IF($B$30="NEM","*",$B$30),Capacity!$C:$C,$H40)</f>
        <v>-6605.4131945899953</v>
      </c>
      <c r="T40" s="5">
        <f>SUMIFS(Capacity!P:P,Capacity!$A:$A,Comparison_CDP1,Capacity!$B:$B,IF($B$30="NEM","*",$B$30),Capacity!$C:$C,$H40)-SUMIFS(Capacity!P:P,Capacity!$A:$A,Comparison_CDP2,Capacity!$B:$B,IF($B$30="NEM","*",$B$30),Capacity!$C:$C,$H40)</f>
        <v>-6605.4131940800016</v>
      </c>
      <c r="U40" s="5">
        <f>SUMIFS(Capacity!Q:Q,Capacity!$A:$A,Comparison_CDP1,Capacity!$B:$B,IF($B$30="NEM","*",$B$30),Capacity!$C:$C,$H40)-SUMIFS(Capacity!Q:Q,Capacity!$A:$A,Comparison_CDP2,Capacity!$B:$B,IF($B$30="NEM","*",$B$30),Capacity!$C:$C,$H40)</f>
        <v>-6890.0678126799976</v>
      </c>
      <c r="V40" s="5">
        <f>SUMIFS(Capacity!R:R,Capacity!$A:$A,Comparison_CDP1,Capacity!$B:$B,IF($B$30="NEM","*",$B$30),Capacity!$C:$C,$H40)-SUMIFS(Capacity!R:R,Capacity!$A:$A,Comparison_CDP2,Capacity!$B:$B,IF($B$30="NEM","*",$B$30),Capacity!$C:$C,$H40)</f>
        <v>-6913.6027701000021</v>
      </c>
      <c r="W40" s="5">
        <f>SUMIFS(Capacity!S:S,Capacity!$A:$A,Comparison_CDP1,Capacity!$B:$B,IF($B$30="NEM","*",$B$30),Capacity!$C:$C,$H40)-SUMIFS(Capacity!S:S,Capacity!$A:$A,Comparison_CDP2,Capacity!$B:$B,IF($B$30="NEM","*",$B$30),Capacity!$C:$C,$H40)</f>
        <v>-5380.6140572400036</v>
      </c>
      <c r="X40" s="5">
        <f>SUMIFS(Capacity!T:T,Capacity!$A:$A,Comparison_CDP1,Capacity!$B:$B,IF($B$30="NEM","*",$B$30),Capacity!$C:$C,$H40)-SUMIFS(Capacity!T:T,Capacity!$A:$A,Comparison_CDP2,Capacity!$B:$B,IF($B$30="NEM","*",$B$30),Capacity!$C:$C,$H40)</f>
        <v>-7224.8788016900016</v>
      </c>
      <c r="Y40" s="5">
        <f>SUMIFS(Capacity!U:U,Capacity!$A:$A,Comparison_CDP1,Capacity!$B:$B,IF($B$30="NEM","*",$B$30),Capacity!$C:$C,$H40)-SUMIFS(Capacity!U:U,Capacity!$A:$A,Comparison_CDP2,Capacity!$B:$B,IF($B$30="NEM","*",$B$30),Capacity!$C:$C,$H40)</f>
        <v>-7619.6184956300021</v>
      </c>
      <c r="Z40" s="5">
        <f>SUMIFS(Capacity!V:V,Capacity!$A:$A,Comparison_CDP1,Capacity!$B:$B,IF($B$30="NEM","*",$B$30),Capacity!$C:$C,$H40)-SUMIFS(Capacity!V:V,Capacity!$A:$A,Comparison_CDP2,Capacity!$B:$B,IF($B$30="NEM","*",$B$30),Capacity!$C:$C,$H40)</f>
        <v>-7437.1808379100021</v>
      </c>
      <c r="AA40" s="5">
        <f>SUMIFS(Capacity!W:W,Capacity!$A:$A,Comparison_CDP1,Capacity!$B:$B,IF($B$30="NEM","*",$B$30),Capacity!$C:$C,$H40)-SUMIFS(Capacity!W:W,Capacity!$A:$A,Comparison_CDP2,Capacity!$B:$B,IF($B$30="NEM","*",$B$30),Capacity!$C:$C,$H40)</f>
        <v>-3636.4152020399997</v>
      </c>
      <c r="AB40" s="5">
        <f>SUMIFS(Capacity!X:X,Capacity!$A:$A,Comparison_CDP1,Capacity!$B:$B,IF($B$30="NEM","*",$B$30),Capacity!$C:$C,$H40)-SUMIFS(Capacity!X:X,Capacity!$A:$A,Comparison_CDP2,Capacity!$B:$B,IF($B$30="NEM","*",$B$30),Capacity!$C:$C,$H40)</f>
        <v>-3636.4150136499993</v>
      </c>
      <c r="AC40" s="5">
        <f>SUMIFS(Capacity!Y:Y,Capacity!$A:$A,Comparison_CDP1,Capacity!$B:$B,IF($B$30="NEM","*",$B$30),Capacity!$C:$C,$H40)-SUMIFS(Capacity!Y:Y,Capacity!$A:$A,Comparison_CDP2,Capacity!$B:$B,IF($B$30="NEM","*",$B$30),Capacity!$C:$C,$H40)</f>
        <v>-3916.7688149799978</v>
      </c>
      <c r="AD40" s="5">
        <f>SUMIFS(Capacity!Z:Z,Capacity!$A:$A,Comparison_CDP1,Capacity!$B:$B,IF($B$30="NEM","*",$B$30),Capacity!$C:$C,$H40)-SUMIFS(Capacity!Z:Z,Capacity!$A:$A,Comparison_CDP2,Capacity!$B:$B,IF($B$30="NEM","*",$B$30),Capacity!$C:$C,$H40)</f>
        <v>-9045.8142112400092</v>
      </c>
      <c r="AE40" s="5">
        <f>SUMIFS(Capacity!AA:AA,Capacity!$A:$A,Comparison_CDP1,Capacity!$B:$B,IF($B$30="NEM","*",$B$30),Capacity!$C:$C,$H40)-SUMIFS(Capacity!AA:AA,Capacity!$A:$A,Comparison_CDP2,Capacity!$B:$B,IF($B$30="NEM","*",$B$30),Capacity!$C:$C,$H40)</f>
        <v>-11161.926446419999</v>
      </c>
      <c r="AF40" s="5">
        <f>SUMIFS(Capacity!AB:AB,Capacity!$A:$A,Comparison_CDP1,Capacity!$B:$B,IF($B$30="NEM","*",$B$30),Capacity!$C:$C,$H40)-SUMIFS(Capacity!AB:AB,Capacity!$A:$A,Comparison_CDP2,Capacity!$B:$B,IF($B$30="NEM","*",$B$30),Capacity!$C:$C,$H40)</f>
        <v>-13780.631167699998</v>
      </c>
      <c r="AG40" s="5">
        <f>SUMIFS(Capacity!AC:AC,Capacity!$A:$A,Comparison_CDP1,Capacity!$B:$B,IF($B$30="NEM","*",$B$30),Capacity!$C:$C,$H40)-SUMIFS(Capacity!AC:AC,Capacity!$A:$A,Comparison_CDP2,Capacity!$B:$B,IF($B$30="NEM","*",$B$30),Capacity!$C:$C,$H40)</f>
        <v>-16930.300304650005</v>
      </c>
      <c r="AH40" s="5">
        <f>SUMIFS(Capacity!AD:AD,Capacity!$A:$A,Comparison_CDP1,Capacity!$B:$B,IF($B$30="NEM","*",$B$30),Capacity!$C:$C,$H40)-SUMIFS(Capacity!AD:AD,Capacity!$A:$A,Comparison_CDP2,Capacity!$B:$B,IF($B$30="NEM","*",$B$30),Capacity!$C:$C,$H40)</f>
        <v>-15330.137247920011</v>
      </c>
      <c r="AI40" s="5">
        <f>SUMIFS(Capacity!AE:AE,Capacity!$A:$A,Comparison_CDP1,Capacity!$B:$B,IF($B$30="NEM","*",$B$30),Capacity!$C:$C,$H40)-SUMIFS(Capacity!AE:AE,Capacity!$A:$A,Comparison_CDP2,Capacity!$B:$B,IF($B$30="NEM","*",$B$30),Capacity!$C:$C,$H40)</f>
        <v>-38330.672321749997</v>
      </c>
      <c r="AJ40" s="5">
        <f>SUMIFS(Capacity!AF:AF,Capacity!$A:$A,Comparison_CDP1,Capacity!$B:$B,IF($B$30="NEM","*",$B$30),Capacity!$C:$C,$H40)-SUMIFS(Capacity!AF:AF,Capacity!$A:$A,Comparison_CDP2,Capacity!$B:$B,IF($B$30="NEM","*",$B$30),Capacity!$C:$C,$H40)</f>
        <v>-38088.161511899991</v>
      </c>
      <c r="AK40" s="52"/>
      <c r="AL40" s="52"/>
      <c r="AM40" s="52"/>
      <c r="AN40" s="52"/>
      <c r="AO40" s="52"/>
      <c r="AP40" s="52"/>
      <c r="AQ40" s="52"/>
      <c r="AR40" s="52"/>
      <c r="AS40" s="52"/>
      <c r="AT40" s="52"/>
      <c r="AU40" s="52"/>
      <c r="AV40" s="52"/>
      <c r="AW40" s="52"/>
      <c r="AX40" s="52"/>
      <c r="AY40" s="52"/>
      <c r="AZ40" s="52"/>
      <c r="BA40" s="52"/>
      <c r="BB40" s="52"/>
      <c r="BC40" s="52"/>
      <c r="BD40" s="52"/>
      <c r="BE40" s="52"/>
      <c r="BF40" s="52"/>
      <c r="BG40" s="52"/>
      <c r="BH40" s="52"/>
    </row>
    <row r="41" spans="8:60" ht="15" customHeight="1">
      <c r="H41" s="9" t="s">
        <v>138</v>
      </c>
      <c r="I41" s="5">
        <f>SUMIFS(Capacity!E:E,Capacity!$A:$A,Comparison_CDP1,Capacity!$B:$B,IF($B$30="NEM","*",$B$30),Capacity!$C:$C,$H41)-SUMIFS(Capacity!E:E,Capacity!$A:$A,Comparison_CDP2,Capacity!$B:$B,IF($B$30="NEM","*",$B$30),Capacity!$C:$C,$H41)</f>
        <v>0</v>
      </c>
      <c r="J41" s="5">
        <f>SUMIFS(Capacity!F:F,Capacity!$A:$A,Comparison_CDP1,Capacity!$B:$B,IF($B$30="NEM","*",$B$30),Capacity!$C:$C,$H41)-SUMIFS(Capacity!F:F,Capacity!$A:$A,Comparison_CDP2,Capacity!$B:$B,IF($B$30="NEM","*",$B$30),Capacity!$C:$C,$H41)</f>
        <v>0</v>
      </c>
      <c r="K41" s="5">
        <f>SUMIFS(Capacity!G:G,Capacity!$A:$A,Comparison_CDP1,Capacity!$B:$B,IF($B$30="NEM","*",$B$30),Capacity!$C:$C,$H41)-SUMIFS(Capacity!G:G,Capacity!$A:$A,Comparison_CDP2,Capacity!$B:$B,IF($B$30="NEM","*",$B$30),Capacity!$C:$C,$H41)</f>
        <v>0</v>
      </c>
      <c r="L41" s="5">
        <f>SUMIFS(Capacity!H:H,Capacity!$A:$A,Comparison_CDP1,Capacity!$B:$B,IF($B$30="NEM","*",$B$30),Capacity!$C:$C,$H41)-SUMIFS(Capacity!H:H,Capacity!$A:$A,Comparison_CDP2,Capacity!$B:$B,IF($B$30="NEM","*",$B$30),Capacity!$C:$C,$H41)</f>
        <v>0</v>
      </c>
      <c r="M41" s="5">
        <f>SUMIFS(Capacity!I:I,Capacity!$A:$A,Comparison_CDP1,Capacity!$B:$B,IF($B$30="NEM","*",$B$30),Capacity!$C:$C,$H41)-SUMIFS(Capacity!I:I,Capacity!$A:$A,Comparison_CDP2,Capacity!$B:$B,IF($B$30="NEM","*",$B$30),Capacity!$C:$C,$H41)</f>
        <v>0</v>
      </c>
      <c r="N41" s="5">
        <f>SUMIFS(Capacity!J:J,Capacity!$A:$A,Comparison_CDP1,Capacity!$B:$B,IF($B$30="NEM","*",$B$30),Capacity!$C:$C,$H41)-SUMIFS(Capacity!J:J,Capacity!$A:$A,Comparison_CDP2,Capacity!$B:$B,IF($B$30="NEM","*",$B$30),Capacity!$C:$C,$H41)</f>
        <v>0</v>
      </c>
      <c r="O41" s="5">
        <f>SUMIFS(Capacity!K:K,Capacity!$A:$A,Comparison_CDP1,Capacity!$B:$B,IF($B$30="NEM","*",$B$30),Capacity!$C:$C,$H41)-SUMIFS(Capacity!K:K,Capacity!$A:$A,Comparison_CDP2,Capacity!$B:$B,IF($B$30="NEM","*",$B$30),Capacity!$C:$C,$H41)</f>
        <v>0</v>
      </c>
      <c r="P41" s="5">
        <f>SUMIFS(Capacity!L:L,Capacity!$A:$A,Comparison_CDP1,Capacity!$B:$B,IF($B$30="NEM","*",$B$30),Capacity!$C:$C,$H41)-SUMIFS(Capacity!L:L,Capacity!$A:$A,Comparison_CDP2,Capacity!$B:$B,IF($B$30="NEM","*",$B$30),Capacity!$C:$C,$H41)</f>
        <v>0</v>
      </c>
      <c r="Q41" s="5">
        <f>SUMIFS(Capacity!M:M,Capacity!$A:$A,Comparison_CDP1,Capacity!$B:$B,IF($B$30="NEM","*",$B$30),Capacity!$C:$C,$H41)-SUMIFS(Capacity!M:M,Capacity!$A:$A,Comparison_CDP2,Capacity!$B:$B,IF($B$30="NEM","*",$B$30),Capacity!$C:$C,$H41)</f>
        <v>0</v>
      </c>
      <c r="R41" s="5">
        <f>SUMIFS(Capacity!N:N,Capacity!$A:$A,Comparison_CDP1,Capacity!$B:$B,IF($B$30="NEM","*",$B$30),Capacity!$C:$C,$H41)-SUMIFS(Capacity!N:N,Capacity!$A:$A,Comparison_CDP2,Capacity!$B:$B,IF($B$30="NEM","*",$B$30),Capacity!$C:$C,$H41)</f>
        <v>0</v>
      </c>
      <c r="S41" s="5">
        <f>SUMIFS(Capacity!O:O,Capacity!$A:$A,Comparison_CDP1,Capacity!$B:$B,IF($B$30="NEM","*",$B$30),Capacity!$C:$C,$H41)-SUMIFS(Capacity!O:O,Capacity!$A:$A,Comparison_CDP2,Capacity!$B:$B,IF($B$30="NEM","*",$B$30),Capacity!$C:$C,$H41)</f>
        <v>0</v>
      </c>
      <c r="T41" s="5">
        <f>SUMIFS(Capacity!P:P,Capacity!$A:$A,Comparison_CDP1,Capacity!$B:$B,IF($B$30="NEM","*",$B$30),Capacity!$C:$C,$H41)-SUMIFS(Capacity!P:P,Capacity!$A:$A,Comparison_CDP2,Capacity!$B:$B,IF($B$30="NEM","*",$B$30),Capacity!$C:$C,$H41)</f>
        <v>0</v>
      </c>
      <c r="U41" s="5">
        <f>SUMIFS(Capacity!Q:Q,Capacity!$A:$A,Comparison_CDP1,Capacity!$B:$B,IF($B$30="NEM","*",$B$30),Capacity!$C:$C,$H41)-SUMIFS(Capacity!Q:Q,Capacity!$A:$A,Comparison_CDP2,Capacity!$B:$B,IF($B$30="NEM","*",$B$30),Capacity!$C:$C,$H41)</f>
        <v>0</v>
      </c>
      <c r="V41" s="5">
        <f>SUMIFS(Capacity!R:R,Capacity!$A:$A,Comparison_CDP1,Capacity!$B:$B,IF($B$30="NEM","*",$B$30),Capacity!$C:$C,$H41)-SUMIFS(Capacity!R:R,Capacity!$A:$A,Comparison_CDP2,Capacity!$B:$B,IF($B$30="NEM","*",$B$30),Capacity!$C:$C,$H41)</f>
        <v>0</v>
      </c>
      <c r="W41" s="5">
        <f>SUMIFS(Capacity!S:S,Capacity!$A:$A,Comparison_CDP1,Capacity!$B:$B,IF($B$30="NEM","*",$B$30),Capacity!$C:$C,$H41)-SUMIFS(Capacity!S:S,Capacity!$A:$A,Comparison_CDP2,Capacity!$B:$B,IF($B$30="NEM","*",$B$30),Capacity!$C:$C,$H41)</f>
        <v>0</v>
      </c>
      <c r="X41" s="5">
        <f>SUMIFS(Capacity!T:T,Capacity!$A:$A,Comparison_CDP1,Capacity!$B:$B,IF($B$30="NEM","*",$B$30),Capacity!$C:$C,$H41)-SUMIFS(Capacity!T:T,Capacity!$A:$A,Comparison_CDP2,Capacity!$B:$B,IF($B$30="NEM","*",$B$30),Capacity!$C:$C,$H41)</f>
        <v>0</v>
      </c>
      <c r="Y41" s="5">
        <f>SUMIFS(Capacity!U:U,Capacity!$A:$A,Comparison_CDP1,Capacity!$B:$B,IF($B$30="NEM","*",$B$30),Capacity!$C:$C,$H41)-SUMIFS(Capacity!U:U,Capacity!$A:$A,Comparison_CDP2,Capacity!$B:$B,IF($B$30="NEM","*",$B$30),Capacity!$C:$C,$H41)</f>
        <v>0</v>
      </c>
      <c r="Z41" s="5">
        <f>SUMIFS(Capacity!V:V,Capacity!$A:$A,Comparison_CDP1,Capacity!$B:$B,IF($B$30="NEM","*",$B$30),Capacity!$C:$C,$H41)-SUMIFS(Capacity!V:V,Capacity!$A:$A,Comparison_CDP2,Capacity!$B:$B,IF($B$30="NEM","*",$B$30),Capacity!$C:$C,$H41)</f>
        <v>0</v>
      </c>
      <c r="AA41" s="5">
        <f>SUMIFS(Capacity!W:W,Capacity!$A:$A,Comparison_CDP1,Capacity!$B:$B,IF($B$30="NEM","*",$B$30),Capacity!$C:$C,$H41)-SUMIFS(Capacity!W:W,Capacity!$A:$A,Comparison_CDP2,Capacity!$B:$B,IF($B$30="NEM","*",$B$30),Capacity!$C:$C,$H41)</f>
        <v>0</v>
      </c>
      <c r="AB41" s="5">
        <f>SUMIFS(Capacity!X:X,Capacity!$A:$A,Comparison_CDP1,Capacity!$B:$B,IF($B$30="NEM","*",$B$30),Capacity!$C:$C,$H41)-SUMIFS(Capacity!X:X,Capacity!$A:$A,Comparison_CDP2,Capacity!$B:$B,IF($B$30="NEM","*",$B$30),Capacity!$C:$C,$H41)</f>
        <v>0</v>
      </c>
      <c r="AC41" s="5">
        <f>SUMIFS(Capacity!Y:Y,Capacity!$A:$A,Comparison_CDP1,Capacity!$B:$B,IF($B$30="NEM","*",$B$30),Capacity!$C:$C,$H41)-SUMIFS(Capacity!Y:Y,Capacity!$A:$A,Comparison_CDP2,Capacity!$B:$B,IF($B$30="NEM","*",$B$30),Capacity!$C:$C,$H41)</f>
        <v>0</v>
      </c>
      <c r="AD41" s="5">
        <f>SUMIFS(Capacity!Z:Z,Capacity!$A:$A,Comparison_CDP1,Capacity!$B:$B,IF($B$30="NEM","*",$B$30),Capacity!$C:$C,$H41)-SUMIFS(Capacity!Z:Z,Capacity!$A:$A,Comparison_CDP2,Capacity!$B:$B,IF($B$30="NEM","*",$B$30),Capacity!$C:$C,$H41)</f>
        <v>0</v>
      </c>
      <c r="AE41" s="5">
        <f>SUMIFS(Capacity!AA:AA,Capacity!$A:$A,Comparison_CDP1,Capacity!$B:$B,IF($B$30="NEM","*",$B$30),Capacity!$C:$C,$H41)-SUMIFS(Capacity!AA:AA,Capacity!$A:$A,Comparison_CDP2,Capacity!$B:$B,IF($B$30="NEM","*",$B$30),Capacity!$C:$C,$H41)</f>
        <v>0</v>
      </c>
      <c r="AF41" s="5">
        <f>SUMIFS(Capacity!AB:AB,Capacity!$A:$A,Comparison_CDP1,Capacity!$B:$B,IF($B$30="NEM","*",$B$30),Capacity!$C:$C,$H41)-SUMIFS(Capacity!AB:AB,Capacity!$A:$A,Comparison_CDP2,Capacity!$B:$B,IF($B$30="NEM","*",$B$30),Capacity!$C:$C,$H41)</f>
        <v>0</v>
      </c>
      <c r="AG41" s="5">
        <f>SUMIFS(Capacity!AC:AC,Capacity!$A:$A,Comparison_CDP1,Capacity!$B:$B,IF($B$30="NEM","*",$B$30),Capacity!$C:$C,$H41)-SUMIFS(Capacity!AC:AC,Capacity!$A:$A,Comparison_CDP2,Capacity!$B:$B,IF($B$30="NEM","*",$B$30),Capacity!$C:$C,$H41)</f>
        <v>0</v>
      </c>
      <c r="AH41" s="5">
        <f>SUMIFS(Capacity!AD:AD,Capacity!$A:$A,Comparison_CDP1,Capacity!$B:$B,IF($B$30="NEM","*",$B$30),Capacity!$C:$C,$H41)-SUMIFS(Capacity!AD:AD,Capacity!$A:$A,Comparison_CDP2,Capacity!$B:$B,IF($B$30="NEM","*",$B$30),Capacity!$C:$C,$H41)</f>
        <v>0</v>
      </c>
      <c r="AI41" s="5">
        <f>SUMIFS(Capacity!AE:AE,Capacity!$A:$A,Comparison_CDP1,Capacity!$B:$B,IF($B$30="NEM","*",$B$30),Capacity!$C:$C,$H41)-SUMIFS(Capacity!AE:AE,Capacity!$A:$A,Comparison_CDP2,Capacity!$B:$B,IF($B$30="NEM","*",$B$30),Capacity!$C:$C,$H41)</f>
        <v>0</v>
      </c>
      <c r="AJ41" s="5">
        <f>SUMIFS(Capacity!AF:AF,Capacity!$A:$A,Comparison_CDP1,Capacity!$B:$B,IF($B$30="NEM","*",$B$30),Capacity!$C:$C,$H41)-SUMIFS(Capacity!AF:AF,Capacity!$A:$A,Comparison_CDP2,Capacity!$B:$B,IF($B$30="NEM","*",$B$30),Capacity!$C:$C,$H41)</f>
        <v>0</v>
      </c>
      <c r="AK41" s="52"/>
      <c r="AL41" s="52"/>
      <c r="AM41" s="52"/>
      <c r="AN41" s="52"/>
      <c r="AO41" s="52"/>
      <c r="AP41" s="52"/>
      <c r="AQ41" s="52"/>
      <c r="AR41" s="52"/>
      <c r="AS41" s="52"/>
      <c r="AT41" s="52"/>
      <c r="AU41" s="52"/>
      <c r="AV41" s="52"/>
      <c r="AW41" s="52"/>
      <c r="AX41" s="52"/>
      <c r="AY41" s="52"/>
      <c r="AZ41" s="52"/>
      <c r="BA41" s="52"/>
      <c r="BB41" s="52"/>
      <c r="BC41" s="52"/>
      <c r="BD41" s="52"/>
      <c r="BE41" s="52"/>
      <c r="BF41" s="52"/>
      <c r="BG41" s="52"/>
      <c r="BH41" s="52"/>
    </row>
    <row r="42" spans="8:60" ht="15" customHeight="1">
      <c r="H42" s="9" t="s">
        <v>139</v>
      </c>
      <c r="I42" s="5">
        <f>SUMIFS(Capacity!E:E,Capacity!$A:$A,Comparison_CDP1,Capacity!$B:$B,IF($B$30="NEM","*",$B$30),Capacity!$C:$C,$H42)-SUMIFS(Capacity!E:E,Capacity!$A:$A,Comparison_CDP2,Capacity!$B:$B,IF($B$30="NEM","*",$B$30),Capacity!$C:$C,$H42)</f>
        <v>0</v>
      </c>
      <c r="J42" s="5">
        <f>SUMIFS(Capacity!F:F,Capacity!$A:$A,Comparison_CDP1,Capacity!$B:$B,IF($B$30="NEM","*",$B$30),Capacity!$C:$C,$H42)-SUMIFS(Capacity!F:F,Capacity!$A:$A,Comparison_CDP2,Capacity!$B:$B,IF($B$30="NEM","*",$B$30),Capacity!$C:$C,$H42)</f>
        <v>0</v>
      </c>
      <c r="K42" s="5">
        <f>SUMIFS(Capacity!G:G,Capacity!$A:$A,Comparison_CDP1,Capacity!$B:$B,IF($B$30="NEM","*",$B$30),Capacity!$C:$C,$H42)-SUMIFS(Capacity!G:G,Capacity!$A:$A,Comparison_CDP2,Capacity!$B:$B,IF($B$30="NEM","*",$B$30),Capacity!$C:$C,$H42)</f>
        <v>0</v>
      </c>
      <c r="L42" s="5">
        <f>SUMIFS(Capacity!H:H,Capacity!$A:$A,Comparison_CDP1,Capacity!$B:$B,IF($B$30="NEM","*",$B$30),Capacity!$C:$C,$H42)-SUMIFS(Capacity!H:H,Capacity!$A:$A,Comparison_CDP2,Capacity!$B:$B,IF($B$30="NEM","*",$B$30),Capacity!$C:$C,$H42)</f>
        <v>0</v>
      </c>
      <c r="M42" s="5">
        <f>SUMIFS(Capacity!I:I,Capacity!$A:$A,Comparison_CDP1,Capacity!$B:$B,IF($B$30="NEM","*",$B$30),Capacity!$C:$C,$H42)-SUMIFS(Capacity!I:I,Capacity!$A:$A,Comparison_CDP2,Capacity!$B:$B,IF($B$30="NEM","*",$B$30),Capacity!$C:$C,$H42)</f>
        <v>0</v>
      </c>
      <c r="N42" s="5">
        <f>SUMIFS(Capacity!J:J,Capacity!$A:$A,Comparison_CDP1,Capacity!$B:$B,IF($B$30="NEM","*",$B$30),Capacity!$C:$C,$H42)-SUMIFS(Capacity!J:J,Capacity!$A:$A,Comparison_CDP2,Capacity!$B:$B,IF($B$30="NEM","*",$B$30),Capacity!$C:$C,$H42)</f>
        <v>0</v>
      </c>
      <c r="O42" s="5">
        <f>SUMIFS(Capacity!K:K,Capacity!$A:$A,Comparison_CDP1,Capacity!$B:$B,IF($B$30="NEM","*",$B$30),Capacity!$C:$C,$H42)-SUMIFS(Capacity!K:K,Capacity!$A:$A,Comparison_CDP2,Capacity!$B:$B,IF($B$30="NEM","*",$B$30),Capacity!$C:$C,$H42)</f>
        <v>0</v>
      </c>
      <c r="P42" s="5">
        <f>SUMIFS(Capacity!L:L,Capacity!$A:$A,Comparison_CDP1,Capacity!$B:$B,IF($B$30="NEM","*",$B$30),Capacity!$C:$C,$H42)-SUMIFS(Capacity!L:L,Capacity!$A:$A,Comparison_CDP2,Capacity!$B:$B,IF($B$30="NEM","*",$B$30),Capacity!$C:$C,$H42)</f>
        <v>0</v>
      </c>
      <c r="Q42" s="5">
        <f>SUMIFS(Capacity!M:M,Capacity!$A:$A,Comparison_CDP1,Capacity!$B:$B,IF($B$30="NEM","*",$B$30),Capacity!$C:$C,$H42)-SUMIFS(Capacity!M:M,Capacity!$A:$A,Comparison_CDP2,Capacity!$B:$B,IF($B$30="NEM","*",$B$30),Capacity!$C:$C,$H42)</f>
        <v>0</v>
      </c>
      <c r="R42" s="5">
        <f>SUMIFS(Capacity!N:N,Capacity!$A:$A,Comparison_CDP1,Capacity!$B:$B,IF($B$30="NEM","*",$B$30),Capacity!$C:$C,$H42)-SUMIFS(Capacity!N:N,Capacity!$A:$A,Comparison_CDP2,Capacity!$B:$B,IF($B$30="NEM","*",$B$30),Capacity!$C:$C,$H42)</f>
        <v>0</v>
      </c>
      <c r="S42" s="5">
        <f>SUMIFS(Capacity!O:O,Capacity!$A:$A,Comparison_CDP1,Capacity!$B:$B,IF($B$30="NEM","*",$B$30),Capacity!$C:$C,$H42)-SUMIFS(Capacity!O:O,Capacity!$A:$A,Comparison_CDP2,Capacity!$B:$B,IF($B$30="NEM","*",$B$30),Capacity!$C:$C,$H42)</f>
        <v>0</v>
      </c>
      <c r="T42" s="5">
        <f>SUMIFS(Capacity!P:P,Capacity!$A:$A,Comparison_CDP1,Capacity!$B:$B,IF($B$30="NEM","*",$B$30),Capacity!$C:$C,$H42)-SUMIFS(Capacity!P:P,Capacity!$A:$A,Comparison_CDP2,Capacity!$B:$B,IF($B$30="NEM","*",$B$30),Capacity!$C:$C,$H42)</f>
        <v>0</v>
      </c>
      <c r="U42" s="5">
        <f>SUMIFS(Capacity!Q:Q,Capacity!$A:$A,Comparison_CDP1,Capacity!$B:$B,IF($B$30="NEM","*",$B$30),Capacity!$C:$C,$H42)-SUMIFS(Capacity!Q:Q,Capacity!$A:$A,Comparison_CDP2,Capacity!$B:$B,IF($B$30="NEM","*",$B$30),Capacity!$C:$C,$H42)</f>
        <v>0</v>
      </c>
      <c r="V42" s="5">
        <f>SUMIFS(Capacity!R:R,Capacity!$A:$A,Comparison_CDP1,Capacity!$B:$B,IF($B$30="NEM","*",$B$30),Capacity!$C:$C,$H42)-SUMIFS(Capacity!R:R,Capacity!$A:$A,Comparison_CDP2,Capacity!$B:$B,IF($B$30="NEM","*",$B$30),Capacity!$C:$C,$H42)</f>
        <v>0</v>
      </c>
      <c r="W42" s="5">
        <f>SUMIFS(Capacity!S:S,Capacity!$A:$A,Comparison_CDP1,Capacity!$B:$B,IF($B$30="NEM","*",$B$30),Capacity!$C:$C,$H42)-SUMIFS(Capacity!S:S,Capacity!$A:$A,Comparison_CDP2,Capacity!$B:$B,IF($B$30="NEM","*",$B$30),Capacity!$C:$C,$H42)</f>
        <v>0</v>
      </c>
      <c r="X42" s="5">
        <f>SUMIFS(Capacity!T:T,Capacity!$A:$A,Comparison_CDP1,Capacity!$B:$B,IF($B$30="NEM","*",$B$30),Capacity!$C:$C,$H42)-SUMIFS(Capacity!T:T,Capacity!$A:$A,Comparison_CDP2,Capacity!$B:$B,IF($B$30="NEM","*",$B$30),Capacity!$C:$C,$H42)</f>
        <v>0</v>
      </c>
      <c r="Y42" s="5">
        <f>SUMIFS(Capacity!U:U,Capacity!$A:$A,Comparison_CDP1,Capacity!$B:$B,IF($B$30="NEM","*",$B$30),Capacity!$C:$C,$H42)-SUMIFS(Capacity!U:U,Capacity!$A:$A,Comparison_CDP2,Capacity!$B:$B,IF($B$30="NEM","*",$B$30),Capacity!$C:$C,$H42)</f>
        <v>0</v>
      </c>
      <c r="Z42" s="5">
        <f>SUMIFS(Capacity!V:V,Capacity!$A:$A,Comparison_CDP1,Capacity!$B:$B,IF($B$30="NEM","*",$B$30),Capacity!$C:$C,$H42)-SUMIFS(Capacity!V:V,Capacity!$A:$A,Comparison_CDP2,Capacity!$B:$B,IF($B$30="NEM","*",$B$30),Capacity!$C:$C,$H42)</f>
        <v>0</v>
      </c>
      <c r="AA42" s="5">
        <f>SUMIFS(Capacity!W:W,Capacity!$A:$A,Comparison_CDP1,Capacity!$B:$B,IF($B$30="NEM","*",$B$30),Capacity!$C:$C,$H42)-SUMIFS(Capacity!W:W,Capacity!$A:$A,Comparison_CDP2,Capacity!$B:$B,IF($B$30="NEM","*",$B$30),Capacity!$C:$C,$H42)</f>
        <v>0</v>
      </c>
      <c r="AB42" s="5">
        <f>SUMIFS(Capacity!X:X,Capacity!$A:$A,Comparison_CDP1,Capacity!$B:$B,IF($B$30="NEM","*",$B$30),Capacity!$C:$C,$H42)-SUMIFS(Capacity!X:X,Capacity!$A:$A,Comparison_CDP2,Capacity!$B:$B,IF($B$30="NEM","*",$B$30),Capacity!$C:$C,$H42)</f>
        <v>0</v>
      </c>
      <c r="AC42" s="5">
        <f>SUMIFS(Capacity!Y:Y,Capacity!$A:$A,Comparison_CDP1,Capacity!$B:$B,IF($B$30="NEM","*",$B$30),Capacity!$C:$C,$H42)-SUMIFS(Capacity!Y:Y,Capacity!$A:$A,Comparison_CDP2,Capacity!$B:$B,IF($B$30="NEM","*",$B$30),Capacity!$C:$C,$H42)</f>
        <v>0</v>
      </c>
      <c r="AD42" s="5">
        <f>SUMIFS(Capacity!Z:Z,Capacity!$A:$A,Comparison_CDP1,Capacity!$B:$B,IF($B$30="NEM","*",$B$30),Capacity!$C:$C,$H42)-SUMIFS(Capacity!Z:Z,Capacity!$A:$A,Comparison_CDP2,Capacity!$B:$B,IF($B$30="NEM","*",$B$30),Capacity!$C:$C,$H42)</f>
        <v>0</v>
      </c>
      <c r="AE42" s="5">
        <f>SUMIFS(Capacity!AA:AA,Capacity!$A:$A,Comparison_CDP1,Capacity!$B:$B,IF($B$30="NEM","*",$B$30),Capacity!$C:$C,$H42)-SUMIFS(Capacity!AA:AA,Capacity!$A:$A,Comparison_CDP2,Capacity!$B:$B,IF($B$30="NEM","*",$B$30),Capacity!$C:$C,$H42)</f>
        <v>0</v>
      </c>
      <c r="AF42" s="5">
        <f>SUMIFS(Capacity!AB:AB,Capacity!$A:$A,Comparison_CDP1,Capacity!$B:$B,IF($B$30="NEM","*",$B$30),Capacity!$C:$C,$H42)-SUMIFS(Capacity!AB:AB,Capacity!$A:$A,Comparison_CDP2,Capacity!$B:$B,IF($B$30="NEM","*",$B$30),Capacity!$C:$C,$H42)</f>
        <v>0</v>
      </c>
      <c r="AG42" s="5">
        <f>SUMIFS(Capacity!AC:AC,Capacity!$A:$A,Comparison_CDP1,Capacity!$B:$B,IF($B$30="NEM","*",$B$30),Capacity!$C:$C,$H42)-SUMIFS(Capacity!AC:AC,Capacity!$A:$A,Comparison_CDP2,Capacity!$B:$B,IF($B$30="NEM","*",$B$30),Capacity!$C:$C,$H42)</f>
        <v>0</v>
      </c>
      <c r="AH42" s="5">
        <f>SUMIFS(Capacity!AD:AD,Capacity!$A:$A,Comparison_CDP1,Capacity!$B:$B,IF($B$30="NEM","*",$B$30),Capacity!$C:$C,$H42)-SUMIFS(Capacity!AD:AD,Capacity!$A:$A,Comparison_CDP2,Capacity!$B:$B,IF($B$30="NEM","*",$B$30),Capacity!$C:$C,$H42)</f>
        <v>0</v>
      </c>
      <c r="AI42" s="5">
        <f>SUMIFS(Capacity!AE:AE,Capacity!$A:$A,Comparison_CDP1,Capacity!$B:$B,IF($B$30="NEM","*",$B$30),Capacity!$C:$C,$H42)-SUMIFS(Capacity!AE:AE,Capacity!$A:$A,Comparison_CDP2,Capacity!$B:$B,IF($B$30="NEM","*",$B$30),Capacity!$C:$C,$H42)</f>
        <v>0</v>
      </c>
      <c r="AJ42" s="5">
        <f>SUMIFS(Capacity!AF:AF,Capacity!$A:$A,Comparison_CDP1,Capacity!$B:$B,IF($B$30="NEM","*",$B$30),Capacity!$C:$C,$H42)-SUMIFS(Capacity!AF:AF,Capacity!$A:$A,Comparison_CDP2,Capacity!$B:$B,IF($B$30="NEM","*",$B$30),Capacity!$C:$C,$H42)</f>
        <v>0</v>
      </c>
      <c r="AK42" s="52"/>
      <c r="AL42" s="52"/>
      <c r="AM42" s="52"/>
      <c r="AN42" s="52"/>
      <c r="AO42" s="52"/>
      <c r="AP42" s="52"/>
      <c r="AQ42" s="52"/>
      <c r="AR42" s="52"/>
      <c r="AS42" s="52"/>
      <c r="AT42" s="52"/>
      <c r="AU42" s="52"/>
      <c r="AV42" s="52"/>
      <c r="AW42" s="52"/>
      <c r="AX42" s="52"/>
      <c r="AY42" s="52"/>
      <c r="AZ42" s="52"/>
      <c r="BA42" s="52"/>
      <c r="BB42" s="52"/>
      <c r="BC42" s="52"/>
      <c r="BD42" s="52"/>
      <c r="BE42" s="52"/>
      <c r="BF42" s="52"/>
      <c r="BG42" s="52"/>
      <c r="BH42" s="52"/>
    </row>
    <row r="43" spans="8:60" ht="15" customHeight="1">
      <c r="H43" s="9" t="s">
        <v>140</v>
      </c>
      <c r="I43" s="5">
        <f>SUMIFS(Capacity!E:E,Capacity!$A:$A,Comparison_CDP1,Capacity!$B:$B,IF($B$30="NEM","*",$B$30),Capacity!$C:$C,$H43)-SUMIFS(Capacity!E:E,Capacity!$A:$A,Comparison_CDP2,Capacity!$B:$B,IF($B$30="NEM","*",$B$30),Capacity!$C:$C,$H43)</f>
        <v>0</v>
      </c>
      <c r="J43" s="5">
        <f>SUMIFS(Capacity!F:F,Capacity!$A:$A,Comparison_CDP1,Capacity!$B:$B,IF($B$30="NEM","*",$B$30),Capacity!$C:$C,$H43)-SUMIFS(Capacity!F:F,Capacity!$A:$A,Comparison_CDP2,Capacity!$B:$B,IF($B$30="NEM","*",$B$30),Capacity!$C:$C,$H43)</f>
        <v>0</v>
      </c>
      <c r="K43" s="5">
        <f>SUMIFS(Capacity!G:G,Capacity!$A:$A,Comparison_CDP1,Capacity!$B:$B,IF($B$30="NEM","*",$B$30),Capacity!$C:$C,$H43)-SUMIFS(Capacity!G:G,Capacity!$A:$A,Comparison_CDP2,Capacity!$B:$B,IF($B$30="NEM","*",$B$30),Capacity!$C:$C,$H43)</f>
        <v>0</v>
      </c>
      <c r="L43" s="5">
        <f>SUMIFS(Capacity!H:H,Capacity!$A:$A,Comparison_CDP1,Capacity!$B:$B,IF($B$30="NEM","*",$B$30),Capacity!$C:$C,$H43)-SUMIFS(Capacity!H:H,Capacity!$A:$A,Comparison_CDP2,Capacity!$B:$B,IF($B$30="NEM","*",$B$30),Capacity!$C:$C,$H43)</f>
        <v>0</v>
      </c>
      <c r="M43" s="5">
        <f>SUMIFS(Capacity!I:I,Capacity!$A:$A,Comparison_CDP1,Capacity!$B:$B,IF($B$30="NEM","*",$B$30),Capacity!$C:$C,$H43)-SUMIFS(Capacity!I:I,Capacity!$A:$A,Comparison_CDP2,Capacity!$B:$B,IF($B$30="NEM","*",$B$30),Capacity!$C:$C,$H43)</f>
        <v>-3.7E-7</v>
      </c>
      <c r="N43" s="5">
        <f>SUMIFS(Capacity!J:J,Capacity!$A:$A,Comparison_CDP1,Capacity!$B:$B,IF($B$30="NEM","*",$B$30),Capacity!$C:$C,$H43)-SUMIFS(Capacity!J:J,Capacity!$A:$A,Comparison_CDP2,Capacity!$B:$B,IF($B$30="NEM","*",$B$30),Capacity!$C:$C,$H43)</f>
        <v>-6.1999999999999999E-7</v>
      </c>
      <c r="O43" s="5">
        <f>SUMIFS(Capacity!K:K,Capacity!$A:$A,Comparison_CDP1,Capacity!$B:$B,IF($B$30="NEM","*",$B$30),Capacity!$C:$C,$H43)-SUMIFS(Capacity!K:K,Capacity!$A:$A,Comparison_CDP2,Capacity!$B:$B,IF($B$30="NEM","*",$B$30),Capacity!$C:$C,$H43)</f>
        <v>-8.7000000000000003E-7</v>
      </c>
      <c r="P43" s="5">
        <f>SUMIFS(Capacity!L:L,Capacity!$A:$A,Comparison_CDP1,Capacity!$B:$B,IF($B$30="NEM","*",$B$30),Capacity!$C:$C,$H43)-SUMIFS(Capacity!L:L,Capacity!$A:$A,Comparison_CDP2,Capacity!$B:$B,IF($B$30="NEM","*",$B$30),Capacity!$C:$C,$H43)</f>
        <v>-3.8000000000000001E-7</v>
      </c>
      <c r="Q43" s="5">
        <f>SUMIFS(Capacity!M:M,Capacity!$A:$A,Comparison_CDP1,Capacity!$B:$B,IF($B$30="NEM","*",$B$30),Capacity!$C:$C,$H43)-SUMIFS(Capacity!M:M,Capacity!$A:$A,Comparison_CDP2,Capacity!$B:$B,IF($B$30="NEM","*",$B$30),Capacity!$C:$C,$H43)</f>
        <v>-4.4999999999999998E-7</v>
      </c>
      <c r="R43" s="5">
        <f>SUMIFS(Capacity!N:N,Capacity!$A:$A,Comparison_CDP1,Capacity!$B:$B,IF($B$30="NEM","*",$B$30),Capacity!$C:$C,$H43)-SUMIFS(Capacity!N:N,Capacity!$A:$A,Comparison_CDP2,Capacity!$B:$B,IF($B$30="NEM","*",$B$30),Capacity!$C:$C,$H43)</f>
        <v>-4.4999999999999998E-7</v>
      </c>
      <c r="S43" s="5">
        <f>SUMIFS(Capacity!O:O,Capacity!$A:$A,Comparison_CDP1,Capacity!$B:$B,IF($B$30="NEM","*",$B$30),Capacity!$C:$C,$H43)-SUMIFS(Capacity!O:O,Capacity!$A:$A,Comparison_CDP2,Capacity!$B:$B,IF($B$30="NEM","*",$B$30),Capacity!$C:$C,$H43)</f>
        <v>-5.5000000000000003E-7</v>
      </c>
      <c r="T43" s="5">
        <f>SUMIFS(Capacity!P:P,Capacity!$A:$A,Comparison_CDP1,Capacity!$B:$B,IF($B$30="NEM","*",$B$30),Capacity!$C:$C,$H43)-SUMIFS(Capacity!P:P,Capacity!$A:$A,Comparison_CDP2,Capacity!$B:$B,IF($B$30="NEM","*",$B$30),Capacity!$C:$C,$H43)</f>
        <v>-7.9999999999999996E-7</v>
      </c>
      <c r="U43" s="5">
        <f>SUMIFS(Capacity!Q:Q,Capacity!$A:$A,Comparison_CDP1,Capacity!$B:$B,IF($B$30="NEM","*",$B$30),Capacity!$C:$C,$H43)-SUMIFS(Capacity!Q:Q,Capacity!$A:$A,Comparison_CDP2,Capacity!$B:$B,IF($B$30="NEM","*",$B$30),Capacity!$C:$C,$H43)</f>
        <v>-8.9999999999999996E-7</v>
      </c>
      <c r="V43" s="5">
        <f>SUMIFS(Capacity!R:R,Capacity!$A:$A,Comparison_CDP1,Capacity!$B:$B,IF($B$30="NEM","*",$B$30),Capacity!$C:$C,$H43)-SUMIFS(Capacity!R:R,Capacity!$A:$A,Comparison_CDP2,Capacity!$B:$B,IF($B$30="NEM","*",$B$30),Capacity!$C:$C,$H43)</f>
        <v>-9.9000000000000005E-7</v>
      </c>
      <c r="W43" s="5">
        <f>SUMIFS(Capacity!S:S,Capacity!$A:$A,Comparison_CDP1,Capacity!$B:$B,IF($B$30="NEM","*",$B$30),Capacity!$C:$C,$H43)-SUMIFS(Capacity!S:S,Capacity!$A:$A,Comparison_CDP2,Capacity!$B:$B,IF($B$30="NEM","*",$B$30),Capacity!$C:$C,$H43)</f>
        <v>-2.9299999999999999E-6</v>
      </c>
      <c r="X43" s="5">
        <f>SUMIFS(Capacity!T:T,Capacity!$A:$A,Comparison_CDP1,Capacity!$B:$B,IF($B$30="NEM","*",$B$30),Capacity!$C:$C,$H43)-SUMIFS(Capacity!T:T,Capacity!$A:$A,Comparison_CDP2,Capacity!$B:$B,IF($B$30="NEM","*",$B$30),Capacity!$C:$C,$H43)</f>
        <v>-3.5300000000000001E-6</v>
      </c>
      <c r="Y43" s="5">
        <f>SUMIFS(Capacity!U:U,Capacity!$A:$A,Comparison_CDP1,Capacity!$B:$B,IF($B$30="NEM","*",$B$30),Capacity!$C:$C,$H43)-SUMIFS(Capacity!U:U,Capacity!$A:$A,Comparison_CDP2,Capacity!$B:$B,IF($B$30="NEM","*",$B$30),Capacity!$C:$C,$H43)</f>
        <v>-4.5700000000000003E-6</v>
      </c>
      <c r="Z43" s="5">
        <f>SUMIFS(Capacity!V:V,Capacity!$A:$A,Comparison_CDP1,Capacity!$B:$B,IF($B$30="NEM","*",$B$30),Capacity!$C:$C,$H43)-SUMIFS(Capacity!V:V,Capacity!$A:$A,Comparison_CDP2,Capacity!$B:$B,IF($B$30="NEM","*",$B$30),Capacity!$C:$C,$H43)</f>
        <v>-4.6500000000000004E-6</v>
      </c>
      <c r="AA43" s="5">
        <f>SUMIFS(Capacity!W:W,Capacity!$A:$A,Comparison_CDP1,Capacity!$B:$B,IF($B$30="NEM","*",$B$30),Capacity!$C:$C,$H43)-SUMIFS(Capacity!W:W,Capacity!$A:$A,Comparison_CDP2,Capacity!$B:$B,IF($B$30="NEM","*",$B$30),Capacity!$C:$C,$H43)</f>
        <v>-5.3199999999999999E-6</v>
      </c>
      <c r="AB43" s="5">
        <f>SUMIFS(Capacity!X:X,Capacity!$A:$A,Comparison_CDP1,Capacity!$B:$B,IF($B$30="NEM","*",$B$30),Capacity!$C:$C,$H43)-SUMIFS(Capacity!X:X,Capacity!$A:$A,Comparison_CDP2,Capacity!$B:$B,IF($B$30="NEM","*",$B$30),Capacity!$C:$C,$H43)</f>
        <v>-5.3600000000000004E-6</v>
      </c>
      <c r="AC43" s="5">
        <f>SUMIFS(Capacity!Y:Y,Capacity!$A:$A,Comparison_CDP1,Capacity!$B:$B,IF($B$30="NEM","*",$B$30),Capacity!$C:$C,$H43)-SUMIFS(Capacity!Y:Y,Capacity!$A:$A,Comparison_CDP2,Capacity!$B:$B,IF($B$30="NEM","*",$B$30),Capacity!$C:$C,$H43)</f>
        <v>-5.3800000000000002E-6</v>
      </c>
      <c r="AD43" s="5">
        <f>SUMIFS(Capacity!Z:Z,Capacity!$A:$A,Comparison_CDP1,Capacity!$B:$B,IF($B$30="NEM","*",$B$30),Capacity!$C:$C,$H43)-SUMIFS(Capacity!Z:Z,Capacity!$A:$A,Comparison_CDP2,Capacity!$B:$B,IF($B$30="NEM","*",$B$30),Capacity!$C:$C,$H43)</f>
        <v>-8.2199999999999992E-6</v>
      </c>
      <c r="AE43" s="5">
        <f>SUMIFS(Capacity!AA:AA,Capacity!$A:$A,Comparison_CDP1,Capacity!$B:$B,IF($B$30="NEM","*",$B$30),Capacity!$C:$C,$H43)-SUMIFS(Capacity!AA:AA,Capacity!$A:$A,Comparison_CDP2,Capacity!$B:$B,IF($B$30="NEM","*",$B$30),Capacity!$C:$C,$H43)</f>
        <v>-9.8600000000000005E-6</v>
      </c>
      <c r="AF43" s="5">
        <f>SUMIFS(Capacity!AB:AB,Capacity!$A:$A,Comparison_CDP1,Capacity!$B:$B,IF($B$30="NEM","*",$B$30),Capacity!$C:$C,$H43)-SUMIFS(Capacity!AB:AB,Capacity!$A:$A,Comparison_CDP2,Capacity!$B:$B,IF($B$30="NEM","*",$B$30),Capacity!$C:$C,$H43)</f>
        <v>-1.9720000000000001E-5</v>
      </c>
      <c r="AG43" s="5">
        <f>SUMIFS(Capacity!AC:AC,Capacity!$A:$A,Comparison_CDP1,Capacity!$B:$B,IF($B$30="NEM","*",$B$30),Capacity!$C:$C,$H43)-SUMIFS(Capacity!AC:AC,Capacity!$A:$A,Comparison_CDP2,Capacity!$B:$B,IF($B$30="NEM","*",$B$30),Capacity!$C:$C,$H43)</f>
        <v>-2.1339999999999999E-5</v>
      </c>
      <c r="AH43" s="5">
        <f>SUMIFS(Capacity!AD:AD,Capacity!$A:$A,Comparison_CDP1,Capacity!$B:$B,IF($B$30="NEM","*",$B$30),Capacity!$C:$C,$H43)-SUMIFS(Capacity!AD:AD,Capacity!$A:$A,Comparison_CDP2,Capacity!$B:$B,IF($B$30="NEM","*",$B$30),Capacity!$C:$C,$H43)</f>
        <v>-4.8475999999999999E-4</v>
      </c>
      <c r="AI43" s="5">
        <f>SUMIFS(Capacity!AE:AE,Capacity!$A:$A,Comparison_CDP1,Capacity!$B:$B,IF($B$30="NEM","*",$B$30),Capacity!$C:$C,$H43)-SUMIFS(Capacity!AE:AE,Capacity!$A:$A,Comparison_CDP2,Capacity!$B:$B,IF($B$30="NEM","*",$B$30),Capacity!$C:$C,$H43)</f>
        <v>-4.8483E-4</v>
      </c>
      <c r="AJ43" s="5">
        <f>SUMIFS(Capacity!AF:AF,Capacity!$A:$A,Comparison_CDP1,Capacity!$B:$B,IF($B$30="NEM","*",$B$30),Capacity!$C:$C,$H43)-SUMIFS(Capacity!AF:AF,Capacity!$A:$A,Comparison_CDP2,Capacity!$B:$B,IF($B$30="NEM","*",$B$30),Capacity!$C:$C,$H43)</f>
        <v>-4.8484E-4</v>
      </c>
      <c r="AK43" s="52"/>
      <c r="AL43" s="52"/>
      <c r="AM43" s="52"/>
      <c r="AN43" s="52"/>
      <c r="AO43" s="52"/>
      <c r="AP43" s="52"/>
      <c r="AQ43" s="52"/>
      <c r="AR43" s="52"/>
      <c r="AS43" s="52"/>
      <c r="AT43" s="52"/>
      <c r="AU43" s="52"/>
      <c r="AV43" s="52"/>
      <c r="AW43" s="52"/>
      <c r="AX43" s="52"/>
      <c r="AY43" s="52"/>
      <c r="AZ43" s="52"/>
      <c r="BA43" s="52"/>
      <c r="BB43" s="52"/>
      <c r="BC43" s="52"/>
      <c r="BD43" s="52"/>
      <c r="BE43" s="52"/>
      <c r="BF43" s="52"/>
      <c r="BG43" s="52"/>
      <c r="BH43" s="52"/>
    </row>
    <row r="44" spans="8:60" ht="15" customHeight="1">
      <c r="H44" s="9" t="s">
        <v>141</v>
      </c>
      <c r="I44" s="5">
        <f>SUMIFS(Capacity!E:E,Capacity!$A:$A,Comparison_CDP1,Capacity!$B:$B,IF($B$30="NEM","*",$B$30),Capacity!$C:$C,$H44)-SUMIFS(Capacity!E:E,Capacity!$A:$A,Comparison_CDP2,Capacity!$B:$B,IF($B$30="NEM","*",$B$30),Capacity!$C:$C,$H44)</f>
        <v>0</v>
      </c>
      <c r="J44" s="5">
        <f>SUMIFS(Capacity!F:F,Capacity!$A:$A,Comparison_CDP1,Capacity!$B:$B,IF($B$30="NEM","*",$B$30),Capacity!$C:$C,$H44)-SUMIFS(Capacity!F:F,Capacity!$A:$A,Comparison_CDP2,Capacity!$B:$B,IF($B$30="NEM","*",$B$30),Capacity!$C:$C,$H44)</f>
        <v>0</v>
      </c>
      <c r="K44" s="5">
        <f>SUMIFS(Capacity!G:G,Capacity!$A:$A,Comparison_CDP1,Capacity!$B:$B,IF($B$30="NEM","*",$B$30),Capacity!$C:$C,$H44)-SUMIFS(Capacity!G:G,Capacity!$A:$A,Comparison_CDP2,Capacity!$B:$B,IF($B$30="NEM","*",$B$30),Capacity!$C:$C,$H44)</f>
        <v>0</v>
      </c>
      <c r="L44" s="5">
        <f>SUMIFS(Capacity!H:H,Capacity!$A:$A,Comparison_CDP1,Capacity!$B:$B,IF($B$30="NEM","*",$B$30),Capacity!$C:$C,$H44)-SUMIFS(Capacity!H:H,Capacity!$A:$A,Comparison_CDP2,Capacity!$B:$B,IF($B$30="NEM","*",$B$30),Capacity!$C:$C,$H44)</f>
        <v>0</v>
      </c>
      <c r="M44" s="5">
        <f>SUMIFS(Capacity!I:I,Capacity!$A:$A,Comparison_CDP1,Capacity!$B:$B,IF($B$30="NEM","*",$B$30),Capacity!$C:$C,$H44)-SUMIFS(Capacity!I:I,Capacity!$A:$A,Comparison_CDP2,Capacity!$B:$B,IF($B$30="NEM","*",$B$30),Capacity!$C:$C,$H44)</f>
        <v>0</v>
      </c>
      <c r="N44" s="5">
        <f>SUMIFS(Capacity!J:J,Capacity!$A:$A,Comparison_CDP1,Capacity!$B:$B,IF($B$30="NEM","*",$B$30),Capacity!$C:$C,$H44)-SUMIFS(Capacity!J:J,Capacity!$A:$A,Comparison_CDP2,Capacity!$B:$B,IF($B$30="NEM","*",$B$30),Capacity!$C:$C,$H44)</f>
        <v>0</v>
      </c>
      <c r="O44" s="5">
        <f>SUMIFS(Capacity!K:K,Capacity!$A:$A,Comparison_CDP1,Capacity!$B:$B,IF($B$30="NEM","*",$B$30),Capacity!$C:$C,$H44)-SUMIFS(Capacity!K:K,Capacity!$A:$A,Comparison_CDP2,Capacity!$B:$B,IF($B$30="NEM","*",$B$30),Capacity!$C:$C,$H44)</f>
        <v>0</v>
      </c>
      <c r="P44" s="5">
        <f>SUMIFS(Capacity!L:L,Capacity!$A:$A,Comparison_CDP1,Capacity!$B:$B,IF($B$30="NEM","*",$B$30),Capacity!$C:$C,$H44)-SUMIFS(Capacity!L:L,Capacity!$A:$A,Comparison_CDP2,Capacity!$B:$B,IF($B$30="NEM","*",$B$30),Capacity!$C:$C,$H44)</f>
        <v>0</v>
      </c>
      <c r="Q44" s="5">
        <f>SUMIFS(Capacity!M:M,Capacity!$A:$A,Comparison_CDP1,Capacity!$B:$B,IF($B$30="NEM","*",$B$30),Capacity!$C:$C,$H44)-SUMIFS(Capacity!M:M,Capacity!$A:$A,Comparison_CDP2,Capacity!$B:$B,IF($B$30="NEM","*",$B$30),Capacity!$C:$C,$H44)</f>
        <v>-505.99633569000002</v>
      </c>
      <c r="R44" s="5">
        <f>SUMIFS(Capacity!N:N,Capacity!$A:$A,Comparison_CDP1,Capacity!$B:$B,IF($B$30="NEM","*",$B$30),Capacity!$C:$C,$H44)-SUMIFS(Capacity!N:N,Capacity!$A:$A,Comparison_CDP2,Capacity!$B:$B,IF($B$30="NEM","*",$B$30),Capacity!$C:$C,$H44)</f>
        <v>-1669.35223705</v>
      </c>
      <c r="S44" s="5">
        <f>SUMIFS(Capacity!O:O,Capacity!$A:$A,Comparison_CDP1,Capacity!$B:$B,IF($B$30="NEM","*",$B$30),Capacity!$C:$C,$H44)-SUMIFS(Capacity!O:O,Capacity!$A:$A,Comparison_CDP2,Capacity!$B:$B,IF($B$30="NEM","*",$B$30),Capacity!$C:$C,$H44)</f>
        <v>-1669.3522372299999</v>
      </c>
      <c r="T44" s="5">
        <f>SUMIFS(Capacity!P:P,Capacity!$A:$A,Comparison_CDP1,Capacity!$B:$B,IF($B$30="NEM","*",$B$30),Capacity!$C:$C,$H44)-SUMIFS(Capacity!P:P,Capacity!$A:$A,Comparison_CDP2,Capacity!$B:$B,IF($B$30="NEM","*",$B$30),Capacity!$C:$C,$H44)</f>
        <v>-2163.63174127</v>
      </c>
      <c r="U44" s="5">
        <f>SUMIFS(Capacity!Q:Q,Capacity!$A:$A,Comparison_CDP1,Capacity!$B:$B,IF($B$30="NEM","*",$B$30),Capacity!$C:$C,$H44)-SUMIFS(Capacity!Q:Q,Capacity!$A:$A,Comparison_CDP2,Capacity!$B:$B,IF($B$30="NEM","*",$B$30),Capacity!$C:$C,$H44)</f>
        <v>-3040.12575027</v>
      </c>
      <c r="V44" s="5">
        <f>SUMIFS(Capacity!R:R,Capacity!$A:$A,Comparison_CDP1,Capacity!$B:$B,IF($B$30="NEM","*",$B$30),Capacity!$C:$C,$H44)-SUMIFS(Capacity!R:R,Capacity!$A:$A,Comparison_CDP2,Capacity!$B:$B,IF($B$30="NEM","*",$B$30),Capacity!$C:$C,$H44)</f>
        <v>-3746.8731818199999</v>
      </c>
      <c r="W44" s="5">
        <f>SUMIFS(Capacity!S:S,Capacity!$A:$A,Comparison_CDP1,Capacity!$B:$B,IF($B$30="NEM","*",$B$30),Capacity!$C:$C,$H44)-SUMIFS(Capacity!S:S,Capacity!$A:$A,Comparison_CDP2,Capacity!$B:$B,IF($B$30="NEM","*",$B$30),Capacity!$C:$C,$H44)</f>
        <v>-4415.6689339900004</v>
      </c>
      <c r="X44" s="5">
        <f>SUMIFS(Capacity!T:T,Capacity!$A:$A,Comparison_CDP1,Capacity!$B:$B,IF($B$30="NEM","*",$B$30),Capacity!$C:$C,$H44)-SUMIFS(Capacity!T:T,Capacity!$A:$A,Comparison_CDP2,Capacity!$B:$B,IF($B$30="NEM","*",$B$30),Capacity!$C:$C,$H44)</f>
        <v>-5867.74800736</v>
      </c>
      <c r="Y44" s="5">
        <f>SUMIFS(Capacity!U:U,Capacity!$A:$A,Comparison_CDP1,Capacity!$B:$B,IF($B$30="NEM","*",$B$30),Capacity!$C:$C,$H44)-SUMIFS(Capacity!U:U,Capacity!$A:$A,Comparison_CDP2,Capacity!$B:$B,IF($B$30="NEM","*",$B$30),Capacity!$C:$C,$H44)</f>
        <v>-6541.5383529400006</v>
      </c>
      <c r="Z44" s="5">
        <f>SUMIFS(Capacity!V:V,Capacity!$A:$A,Comparison_CDP1,Capacity!$B:$B,IF($B$30="NEM","*",$B$30),Capacity!$C:$C,$H44)-SUMIFS(Capacity!V:V,Capacity!$A:$A,Comparison_CDP2,Capacity!$B:$B,IF($B$30="NEM","*",$B$30),Capacity!$C:$C,$H44)</f>
        <v>-10096.55192206</v>
      </c>
      <c r="AA44" s="5">
        <f>SUMIFS(Capacity!W:W,Capacity!$A:$A,Comparison_CDP1,Capacity!$B:$B,IF($B$30="NEM","*",$B$30),Capacity!$C:$C,$H44)-SUMIFS(Capacity!W:W,Capacity!$A:$A,Comparison_CDP2,Capacity!$B:$B,IF($B$30="NEM","*",$B$30),Capacity!$C:$C,$H44)</f>
        <v>-11436.27625879</v>
      </c>
      <c r="AB44" s="5">
        <f>SUMIFS(Capacity!X:X,Capacity!$A:$A,Comparison_CDP1,Capacity!$B:$B,IF($B$30="NEM","*",$B$30),Capacity!$C:$C,$H44)-SUMIFS(Capacity!X:X,Capacity!$A:$A,Comparison_CDP2,Capacity!$B:$B,IF($B$30="NEM","*",$B$30),Capacity!$C:$C,$H44)</f>
        <v>-11495.60058144</v>
      </c>
      <c r="AC44" s="5">
        <f>SUMIFS(Capacity!Y:Y,Capacity!$A:$A,Comparison_CDP1,Capacity!$B:$B,IF($B$30="NEM","*",$B$30),Capacity!$C:$C,$H44)-SUMIFS(Capacity!Y:Y,Capacity!$A:$A,Comparison_CDP2,Capacity!$B:$B,IF($B$30="NEM","*",$B$30),Capacity!$C:$C,$H44)</f>
        <v>-11806.28715905</v>
      </c>
      <c r="AD44" s="5">
        <f>SUMIFS(Capacity!Z:Z,Capacity!$A:$A,Comparison_CDP1,Capacity!$B:$B,IF($B$30="NEM","*",$B$30),Capacity!$C:$C,$H44)-SUMIFS(Capacity!Z:Z,Capacity!$A:$A,Comparison_CDP2,Capacity!$B:$B,IF($B$30="NEM","*",$B$30),Capacity!$C:$C,$H44)</f>
        <v>-12284.9863525</v>
      </c>
      <c r="AE44" s="5">
        <f>SUMIFS(Capacity!AA:AA,Capacity!$A:$A,Comparison_CDP1,Capacity!$B:$B,IF($B$30="NEM","*",$B$30),Capacity!$C:$C,$H44)-SUMIFS(Capacity!AA:AA,Capacity!$A:$A,Comparison_CDP2,Capacity!$B:$B,IF($B$30="NEM","*",$B$30),Capacity!$C:$C,$H44)</f>
        <v>-12284.98635252</v>
      </c>
      <c r="AF44" s="5">
        <f>SUMIFS(Capacity!AB:AB,Capacity!$A:$A,Comparison_CDP1,Capacity!$B:$B,IF($B$30="NEM","*",$B$30),Capacity!$C:$C,$H44)-SUMIFS(Capacity!AB:AB,Capacity!$A:$A,Comparison_CDP2,Capacity!$B:$B,IF($B$30="NEM","*",$B$30),Capacity!$C:$C,$H44)</f>
        <v>-12391.3989972</v>
      </c>
      <c r="AG44" s="5">
        <f>SUMIFS(Capacity!AC:AC,Capacity!$A:$A,Comparison_CDP1,Capacity!$B:$B,IF($B$30="NEM","*",$B$30),Capacity!$C:$C,$H44)-SUMIFS(Capacity!AC:AC,Capacity!$A:$A,Comparison_CDP2,Capacity!$B:$B,IF($B$30="NEM","*",$B$30),Capacity!$C:$C,$H44)</f>
        <v>-12555.841653379999</v>
      </c>
      <c r="AH44" s="5">
        <f>SUMIFS(Capacity!AD:AD,Capacity!$A:$A,Comparison_CDP1,Capacity!$B:$B,IF($B$30="NEM","*",$B$30),Capacity!$C:$C,$H44)-SUMIFS(Capacity!AD:AD,Capacity!$A:$A,Comparison_CDP2,Capacity!$B:$B,IF($B$30="NEM","*",$B$30),Capacity!$C:$C,$H44)</f>
        <v>-12555.84165344</v>
      </c>
      <c r="AI44" s="5">
        <f>SUMIFS(Capacity!AE:AE,Capacity!$A:$A,Comparison_CDP1,Capacity!$B:$B,IF($B$30="NEM","*",$B$30),Capacity!$C:$C,$H44)-SUMIFS(Capacity!AE:AE,Capacity!$A:$A,Comparison_CDP2,Capacity!$B:$B,IF($B$30="NEM","*",$B$30),Capacity!$C:$C,$H44)</f>
        <v>-12676.506214409999</v>
      </c>
      <c r="AJ44" s="5">
        <f>SUMIFS(Capacity!AF:AF,Capacity!$A:$A,Comparison_CDP1,Capacity!$B:$B,IF($B$30="NEM","*",$B$30),Capacity!$C:$C,$H44)-SUMIFS(Capacity!AF:AF,Capacity!$A:$A,Comparison_CDP2,Capacity!$B:$B,IF($B$30="NEM","*",$B$30),Capacity!$C:$C,$H44)</f>
        <v>-12743.33369874</v>
      </c>
      <c r="AK44" s="52"/>
      <c r="AL44" s="52"/>
      <c r="AM44" s="52"/>
      <c r="AN44" s="52"/>
      <c r="AO44" s="52"/>
      <c r="AP44" s="52"/>
      <c r="AQ44" s="52"/>
      <c r="AR44" s="52"/>
      <c r="AS44" s="52"/>
      <c r="AT44" s="52"/>
      <c r="AU44" s="52"/>
      <c r="AV44" s="52"/>
      <c r="AW44" s="52"/>
      <c r="AX44" s="52"/>
      <c r="AY44" s="52"/>
      <c r="AZ44" s="52"/>
      <c r="BA44" s="52"/>
      <c r="BB44" s="52"/>
      <c r="BC44" s="52"/>
      <c r="BD44" s="52"/>
      <c r="BE44" s="52"/>
      <c r="BF44" s="52"/>
      <c r="BG44" s="52"/>
      <c r="BH44" s="52"/>
    </row>
    <row r="45" spans="8:60" ht="15" customHeight="1">
      <c r="H45" s="9" t="s">
        <v>142</v>
      </c>
      <c r="I45" s="5">
        <f>SUMIFS(Capacity!E:E,Capacity!$A:$A,Comparison_CDP1,Capacity!$B:$B,IF($B$30="NEM","*",$B$30),Capacity!$C:$C,$H45)-SUMIFS(Capacity!E:E,Capacity!$A:$A,Comparison_CDP2,Capacity!$B:$B,IF($B$30="NEM","*",$B$30),Capacity!$C:$C,$H45)</f>
        <v>-3293.1121233600006</v>
      </c>
      <c r="J45" s="5">
        <f>SUMIFS(Capacity!F:F,Capacity!$A:$A,Comparison_CDP1,Capacity!$B:$B,IF($B$30="NEM","*",$B$30),Capacity!$C:$C,$H45)-SUMIFS(Capacity!F:F,Capacity!$A:$A,Comparison_CDP2,Capacity!$B:$B,IF($B$30="NEM","*",$B$30),Capacity!$C:$C,$H45)</f>
        <v>-6634.5430732400018</v>
      </c>
      <c r="K45" s="5">
        <f>SUMIFS(Capacity!G:G,Capacity!$A:$A,Comparison_CDP1,Capacity!$B:$B,IF($B$30="NEM","*",$B$30),Capacity!$C:$C,$H45)-SUMIFS(Capacity!G:G,Capacity!$A:$A,Comparison_CDP2,Capacity!$B:$B,IF($B$30="NEM","*",$B$30),Capacity!$C:$C,$H45)</f>
        <v>-5173.9122138999955</v>
      </c>
      <c r="L45" s="5">
        <f>SUMIFS(Capacity!H:H,Capacity!$A:$A,Comparison_CDP1,Capacity!$B:$B,IF($B$30="NEM","*",$B$30),Capacity!$C:$C,$H45)-SUMIFS(Capacity!H:H,Capacity!$A:$A,Comparison_CDP2,Capacity!$B:$B,IF($B$30="NEM","*",$B$30),Capacity!$C:$C,$H45)</f>
        <v>-5777.43584328</v>
      </c>
      <c r="M45" s="5">
        <f>SUMIFS(Capacity!I:I,Capacity!$A:$A,Comparison_CDP1,Capacity!$B:$B,IF($B$30="NEM","*",$B$30),Capacity!$C:$C,$H45)-SUMIFS(Capacity!I:I,Capacity!$A:$A,Comparison_CDP2,Capacity!$B:$B,IF($B$30="NEM","*",$B$30),Capacity!$C:$C,$H45)</f>
        <v>-4701.2479161900046</v>
      </c>
      <c r="N45" s="5">
        <f>SUMIFS(Capacity!J:J,Capacity!$A:$A,Comparison_CDP1,Capacity!$B:$B,IF($B$30="NEM","*",$B$30),Capacity!$C:$C,$H45)-SUMIFS(Capacity!J:J,Capacity!$A:$A,Comparison_CDP2,Capacity!$B:$B,IF($B$30="NEM","*",$B$30),Capacity!$C:$C,$H45)</f>
        <v>-4746.7414515700075</v>
      </c>
      <c r="O45" s="5">
        <f>SUMIFS(Capacity!K:K,Capacity!$A:$A,Comparison_CDP1,Capacity!$B:$B,IF($B$30="NEM","*",$B$30),Capacity!$C:$C,$H45)-SUMIFS(Capacity!K:K,Capacity!$A:$A,Comparison_CDP2,Capacity!$B:$B,IF($B$30="NEM","*",$B$30),Capacity!$C:$C,$H45)</f>
        <v>-7060.0757801999935</v>
      </c>
      <c r="P45" s="5">
        <f>SUMIFS(Capacity!L:L,Capacity!$A:$A,Comparison_CDP1,Capacity!$B:$B,IF($B$30="NEM","*",$B$30),Capacity!$C:$C,$H45)-SUMIFS(Capacity!L:L,Capacity!$A:$A,Comparison_CDP2,Capacity!$B:$B,IF($B$30="NEM","*",$B$30),Capacity!$C:$C,$H45)</f>
        <v>-4755.7468934499993</v>
      </c>
      <c r="Q45" s="5">
        <f>SUMIFS(Capacity!M:M,Capacity!$A:$A,Comparison_CDP1,Capacity!$B:$B,IF($B$30="NEM","*",$B$30),Capacity!$C:$C,$H45)-SUMIFS(Capacity!M:M,Capacity!$A:$A,Comparison_CDP2,Capacity!$B:$B,IF($B$30="NEM","*",$B$30),Capacity!$C:$C,$H45)</f>
        <v>-4207.5676861100073</v>
      </c>
      <c r="R45" s="5">
        <f>SUMIFS(Capacity!N:N,Capacity!$A:$A,Comparison_CDP1,Capacity!$B:$B,IF($B$30="NEM","*",$B$30),Capacity!$C:$C,$H45)-SUMIFS(Capacity!N:N,Capacity!$A:$A,Comparison_CDP2,Capacity!$B:$B,IF($B$30="NEM","*",$B$30),Capacity!$C:$C,$H45)</f>
        <v>-4226.0932472599961</v>
      </c>
      <c r="S45" s="5">
        <f>SUMIFS(Capacity!O:O,Capacity!$A:$A,Comparison_CDP1,Capacity!$B:$B,IF($B$30="NEM","*",$B$30),Capacity!$C:$C,$H45)-SUMIFS(Capacity!O:O,Capacity!$A:$A,Comparison_CDP2,Capacity!$B:$B,IF($B$30="NEM","*",$B$30),Capacity!$C:$C,$H45)</f>
        <v>-4678.0040329500189</v>
      </c>
      <c r="T45" s="5">
        <f>SUMIFS(Capacity!P:P,Capacity!$A:$A,Comparison_CDP1,Capacity!$B:$B,IF($B$30="NEM","*",$B$30),Capacity!$C:$C,$H45)-SUMIFS(Capacity!P:P,Capacity!$A:$A,Comparison_CDP2,Capacity!$B:$B,IF($B$30="NEM","*",$B$30),Capacity!$C:$C,$H45)</f>
        <v>-9294.7420394400106</v>
      </c>
      <c r="U45" s="5">
        <f>SUMIFS(Capacity!Q:Q,Capacity!$A:$A,Comparison_CDP1,Capacity!$B:$B,IF($B$30="NEM","*",$B$30),Capacity!$C:$C,$H45)-SUMIFS(Capacity!Q:Q,Capacity!$A:$A,Comparison_CDP2,Capacity!$B:$B,IF($B$30="NEM","*",$B$30),Capacity!$C:$C,$H45)</f>
        <v>-8840.044473980015</v>
      </c>
      <c r="V45" s="5">
        <f>SUMIFS(Capacity!R:R,Capacity!$A:$A,Comparison_CDP1,Capacity!$B:$B,IF($B$30="NEM","*",$B$30),Capacity!$C:$C,$H45)-SUMIFS(Capacity!R:R,Capacity!$A:$A,Comparison_CDP2,Capacity!$B:$B,IF($B$30="NEM","*",$B$30),Capacity!$C:$C,$H45)</f>
        <v>-5023.4822821499984</v>
      </c>
      <c r="W45" s="5">
        <f>SUMIFS(Capacity!S:S,Capacity!$A:$A,Comparison_CDP1,Capacity!$B:$B,IF($B$30="NEM","*",$B$30),Capacity!$C:$C,$H45)-SUMIFS(Capacity!S:S,Capacity!$A:$A,Comparison_CDP2,Capacity!$B:$B,IF($B$30="NEM","*",$B$30),Capacity!$C:$C,$H45)</f>
        <v>-3455.8773514299974</v>
      </c>
      <c r="X45" s="5">
        <f>SUMIFS(Capacity!T:T,Capacity!$A:$A,Comparison_CDP1,Capacity!$B:$B,IF($B$30="NEM","*",$B$30),Capacity!$C:$C,$H45)-SUMIFS(Capacity!T:T,Capacity!$A:$A,Comparison_CDP2,Capacity!$B:$B,IF($B$30="NEM","*",$B$30),Capacity!$C:$C,$H45)</f>
        <v>-5655.7942084899987</v>
      </c>
      <c r="Y45" s="5">
        <f>SUMIFS(Capacity!U:U,Capacity!$A:$A,Comparison_CDP1,Capacity!$B:$B,IF($B$30="NEM","*",$B$30),Capacity!$C:$C,$H45)-SUMIFS(Capacity!U:U,Capacity!$A:$A,Comparison_CDP2,Capacity!$B:$B,IF($B$30="NEM","*",$B$30),Capacity!$C:$C,$H45)</f>
        <v>-5655.7942091099976</v>
      </c>
      <c r="Z45" s="5">
        <f>SUMIFS(Capacity!V:V,Capacity!$A:$A,Comparison_CDP1,Capacity!$B:$B,IF($B$30="NEM","*",$B$30),Capacity!$C:$C,$H45)-SUMIFS(Capacity!V:V,Capacity!$A:$A,Comparison_CDP2,Capacity!$B:$B,IF($B$30="NEM","*",$B$30),Capacity!$C:$C,$H45)</f>
        <v>-2542.7137423699896</v>
      </c>
      <c r="AA45" s="5">
        <f>SUMIFS(Capacity!W:W,Capacity!$A:$A,Comparison_CDP1,Capacity!$B:$B,IF($B$30="NEM","*",$B$30),Capacity!$C:$C,$H45)-SUMIFS(Capacity!W:W,Capacity!$A:$A,Comparison_CDP2,Capacity!$B:$B,IF($B$30="NEM","*",$B$30),Capacity!$C:$C,$H45)</f>
        <v>-3464.0805172600085</v>
      </c>
      <c r="AB45" s="5">
        <f>SUMIFS(Capacity!X:X,Capacity!$A:$A,Comparison_CDP1,Capacity!$B:$B,IF($B$30="NEM","*",$B$30),Capacity!$C:$C,$H45)-SUMIFS(Capacity!X:X,Capacity!$A:$A,Comparison_CDP2,Capacity!$B:$B,IF($B$30="NEM","*",$B$30),Capacity!$C:$C,$H45)</f>
        <v>1671.2373914500058</v>
      </c>
      <c r="AC45" s="5">
        <f>SUMIFS(Capacity!Y:Y,Capacity!$A:$A,Comparison_CDP1,Capacity!$B:$B,IF($B$30="NEM","*",$B$30),Capacity!$C:$C,$H45)-SUMIFS(Capacity!Y:Y,Capacity!$A:$A,Comparison_CDP2,Capacity!$B:$B,IF($B$30="NEM","*",$B$30),Capacity!$C:$C,$H45)</f>
        <v>-1559.8036555300059</v>
      </c>
      <c r="AD45" s="5">
        <f>SUMIFS(Capacity!Z:Z,Capacity!$A:$A,Comparison_CDP1,Capacity!$B:$B,IF($B$30="NEM","*",$B$30),Capacity!$C:$C,$H45)-SUMIFS(Capacity!Z:Z,Capacity!$A:$A,Comparison_CDP2,Capacity!$B:$B,IF($B$30="NEM","*",$B$30),Capacity!$C:$C,$H45)</f>
        <v>-3365.4629048599745</v>
      </c>
      <c r="AE45" s="5">
        <f>SUMIFS(Capacity!AA:AA,Capacity!$A:$A,Comparison_CDP1,Capacity!$B:$B,IF($B$30="NEM","*",$B$30),Capacity!$C:$C,$H45)-SUMIFS(Capacity!AA:AA,Capacity!$A:$A,Comparison_CDP2,Capacity!$B:$B,IF($B$30="NEM","*",$B$30),Capacity!$C:$C,$H45)</f>
        <v>912.28212541996618</v>
      </c>
      <c r="AF45" s="5">
        <f>SUMIFS(Capacity!AB:AB,Capacity!$A:$A,Comparison_CDP1,Capacity!$B:$B,IF($B$30="NEM","*",$B$30),Capacity!$C:$C,$H45)-SUMIFS(Capacity!AB:AB,Capacity!$A:$A,Comparison_CDP2,Capacity!$B:$B,IF($B$30="NEM","*",$B$30),Capacity!$C:$C,$H45)</f>
        <v>7431.7800233100425</v>
      </c>
      <c r="AG45" s="5">
        <f>SUMIFS(Capacity!AC:AC,Capacity!$A:$A,Comparison_CDP1,Capacity!$B:$B,IF($B$30="NEM","*",$B$30),Capacity!$C:$C,$H45)-SUMIFS(Capacity!AC:AC,Capacity!$A:$A,Comparison_CDP2,Capacity!$B:$B,IF($B$30="NEM","*",$B$30),Capacity!$C:$C,$H45)</f>
        <v>12694.897530449991</v>
      </c>
      <c r="AH45" s="5">
        <f>SUMIFS(Capacity!AD:AD,Capacity!$A:$A,Comparison_CDP1,Capacity!$B:$B,IF($B$30="NEM","*",$B$30),Capacity!$C:$C,$H45)-SUMIFS(Capacity!AD:AD,Capacity!$A:$A,Comparison_CDP2,Capacity!$B:$B,IF($B$30="NEM","*",$B$30),Capacity!$C:$C,$H45)</f>
        <v>26123.152029809979</v>
      </c>
      <c r="AI45" s="5">
        <f>SUMIFS(Capacity!AE:AE,Capacity!$A:$A,Comparison_CDP1,Capacity!$B:$B,IF($B$30="NEM","*",$B$30),Capacity!$C:$C,$H45)-SUMIFS(Capacity!AE:AE,Capacity!$A:$A,Comparison_CDP2,Capacity!$B:$B,IF($B$30="NEM","*",$B$30),Capacity!$C:$C,$H45)</f>
        <v>50675.083218639949</v>
      </c>
      <c r="AJ45" s="5">
        <f>SUMIFS(Capacity!AF:AF,Capacity!$A:$A,Comparison_CDP1,Capacity!$B:$B,IF($B$30="NEM","*",$B$30),Capacity!$C:$C,$H45)-SUMIFS(Capacity!AF:AF,Capacity!$A:$A,Comparison_CDP2,Capacity!$B:$B,IF($B$30="NEM","*",$B$30),Capacity!$C:$C,$H45)</f>
        <v>50526.379722070007</v>
      </c>
      <c r="AK45" s="52"/>
      <c r="AL45" s="52"/>
      <c r="AM45" s="52"/>
      <c r="AN45" s="52"/>
      <c r="AO45" s="52"/>
      <c r="AP45" s="52"/>
      <c r="AQ45" s="52"/>
      <c r="AR45" s="52"/>
      <c r="AS45" s="52"/>
      <c r="AT45" s="52"/>
      <c r="AU45" s="52"/>
      <c r="AV45" s="52"/>
      <c r="AW45" s="52"/>
      <c r="AX45" s="52"/>
      <c r="AY45" s="52"/>
      <c r="AZ45" s="52"/>
      <c r="BA45" s="52"/>
      <c r="BB45" s="52"/>
      <c r="BC45" s="52"/>
      <c r="BD45" s="52"/>
      <c r="BE45" s="52"/>
      <c r="BF45" s="52"/>
      <c r="BG45" s="52"/>
      <c r="BH45" s="52"/>
    </row>
    <row r="46" spans="8:60" ht="15" customHeight="1">
      <c r="H46" s="9" t="s">
        <v>143</v>
      </c>
      <c r="I46" s="5">
        <f>SUMIFS(Capacity!E:E,Capacity!$A:$A,Comparison_CDP1,Capacity!$B:$B,IF($B$30="NEM","*",$B$30),Capacity!$C:$C,$H46)-SUMIFS(Capacity!E:E,Capacity!$A:$A,Comparison_CDP2,Capacity!$B:$B,IF($B$30="NEM","*",$B$30),Capacity!$C:$C,$H46)</f>
        <v>-2423.1583396399965</v>
      </c>
      <c r="J46" s="5">
        <f>SUMIFS(Capacity!F:F,Capacity!$A:$A,Comparison_CDP1,Capacity!$B:$B,IF($B$30="NEM","*",$B$30),Capacity!$C:$C,$H46)-SUMIFS(Capacity!F:F,Capacity!$A:$A,Comparison_CDP2,Capacity!$B:$B,IF($B$30="NEM","*",$B$30),Capacity!$C:$C,$H46)</f>
        <v>-2446.3077721499958</v>
      </c>
      <c r="K46" s="5">
        <f>SUMIFS(Capacity!G:G,Capacity!$A:$A,Comparison_CDP1,Capacity!$B:$B,IF($B$30="NEM","*",$B$30),Capacity!$C:$C,$H46)-SUMIFS(Capacity!G:G,Capacity!$A:$A,Comparison_CDP2,Capacity!$B:$B,IF($B$30="NEM","*",$B$30),Capacity!$C:$C,$H46)</f>
        <v>-4105.2619073499991</v>
      </c>
      <c r="L46" s="5">
        <f>SUMIFS(Capacity!H:H,Capacity!$A:$A,Comparison_CDP1,Capacity!$B:$B,IF($B$30="NEM","*",$B$30),Capacity!$C:$C,$H46)-SUMIFS(Capacity!H:H,Capacity!$A:$A,Comparison_CDP2,Capacity!$B:$B,IF($B$30="NEM","*",$B$30),Capacity!$C:$C,$H46)</f>
        <v>-6592.7860235299959</v>
      </c>
      <c r="M46" s="5">
        <f>SUMIFS(Capacity!I:I,Capacity!$A:$A,Comparison_CDP1,Capacity!$B:$B,IF($B$30="NEM","*",$B$30),Capacity!$C:$C,$H46)-SUMIFS(Capacity!I:I,Capacity!$A:$A,Comparison_CDP2,Capacity!$B:$B,IF($B$30="NEM","*",$B$30),Capacity!$C:$C,$H46)</f>
        <v>-12239.804067419998</v>
      </c>
      <c r="N46" s="5">
        <f>SUMIFS(Capacity!J:J,Capacity!$A:$A,Comparison_CDP1,Capacity!$B:$B,IF($B$30="NEM","*",$B$30),Capacity!$C:$C,$H46)-SUMIFS(Capacity!J:J,Capacity!$A:$A,Comparison_CDP2,Capacity!$B:$B,IF($B$30="NEM","*",$B$30),Capacity!$C:$C,$H46)</f>
        <v>-12637.800395220009</v>
      </c>
      <c r="O46" s="5">
        <f>SUMIFS(Capacity!K:K,Capacity!$A:$A,Comparison_CDP1,Capacity!$B:$B,IF($B$30="NEM","*",$B$30),Capacity!$C:$C,$H46)-SUMIFS(Capacity!K:K,Capacity!$A:$A,Comparison_CDP2,Capacity!$B:$B,IF($B$30="NEM","*",$B$30),Capacity!$C:$C,$H46)</f>
        <v>-14140.353518830008</v>
      </c>
      <c r="P46" s="5">
        <f>SUMIFS(Capacity!L:L,Capacity!$A:$A,Comparison_CDP1,Capacity!$B:$B,IF($B$30="NEM","*",$B$30),Capacity!$C:$C,$H46)-SUMIFS(Capacity!L:L,Capacity!$A:$A,Comparison_CDP2,Capacity!$B:$B,IF($B$30="NEM","*",$B$30),Capacity!$C:$C,$H46)</f>
        <v>-14452.58307524</v>
      </c>
      <c r="Q46" s="5">
        <f>SUMIFS(Capacity!M:M,Capacity!$A:$A,Comparison_CDP1,Capacity!$B:$B,IF($B$30="NEM","*",$B$30),Capacity!$C:$C,$H46)-SUMIFS(Capacity!M:M,Capacity!$A:$A,Comparison_CDP2,Capacity!$B:$B,IF($B$30="NEM","*",$B$30),Capacity!$C:$C,$H46)</f>
        <v>-14460.378281400008</v>
      </c>
      <c r="R46" s="5">
        <f>SUMIFS(Capacity!N:N,Capacity!$A:$A,Comparison_CDP1,Capacity!$B:$B,IF($B$30="NEM","*",$B$30),Capacity!$C:$C,$H46)-SUMIFS(Capacity!N:N,Capacity!$A:$A,Comparison_CDP2,Capacity!$B:$B,IF($B$30="NEM","*",$B$30),Capacity!$C:$C,$H46)</f>
        <v>-11362.395805229993</v>
      </c>
      <c r="S46" s="5">
        <f>SUMIFS(Capacity!O:O,Capacity!$A:$A,Comparison_CDP1,Capacity!$B:$B,IF($B$30="NEM","*",$B$30),Capacity!$C:$C,$H46)-SUMIFS(Capacity!O:O,Capacity!$A:$A,Comparison_CDP2,Capacity!$B:$B,IF($B$30="NEM","*",$B$30),Capacity!$C:$C,$H46)</f>
        <v>-13619.521632049989</v>
      </c>
      <c r="T46" s="5">
        <f>SUMIFS(Capacity!P:P,Capacity!$A:$A,Comparison_CDP1,Capacity!$B:$B,IF($B$30="NEM","*",$B$30),Capacity!$C:$C,$H46)-SUMIFS(Capacity!P:P,Capacity!$A:$A,Comparison_CDP2,Capacity!$B:$B,IF($B$30="NEM","*",$B$30),Capacity!$C:$C,$H46)</f>
        <v>-11965.160289470004</v>
      </c>
      <c r="U46" s="5">
        <f>SUMIFS(Capacity!Q:Q,Capacity!$A:$A,Comparison_CDP1,Capacity!$B:$B,IF($B$30="NEM","*",$B$30),Capacity!$C:$C,$H46)-SUMIFS(Capacity!Q:Q,Capacity!$A:$A,Comparison_CDP2,Capacity!$B:$B,IF($B$30="NEM","*",$B$30),Capacity!$C:$C,$H46)</f>
        <v>-13957.78109176</v>
      </c>
      <c r="V46" s="5">
        <f>SUMIFS(Capacity!R:R,Capacity!$A:$A,Comparison_CDP1,Capacity!$B:$B,IF($B$30="NEM","*",$B$30),Capacity!$C:$C,$H46)-SUMIFS(Capacity!R:R,Capacity!$A:$A,Comparison_CDP2,Capacity!$B:$B,IF($B$30="NEM","*",$B$30),Capacity!$C:$C,$H46)</f>
        <v>-13700.327782359993</v>
      </c>
      <c r="W46" s="5">
        <f>SUMIFS(Capacity!S:S,Capacity!$A:$A,Comparison_CDP1,Capacity!$B:$B,IF($B$30="NEM","*",$B$30),Capacity!$C:$C,$H46)-SUMIFS(Capacity!S:S,Capacity!$A:$A,Comparison_CDP2,Capacity!$B:$B,IF($B$30="NEM","*",$B$30),Capacity!$C:$C,$H46)</f>
        <v>-9086.9029071999976</v>
      </c>
      <c r="X46" s="5">
        <f>SUMIFS(Capacity!T:T,Capacity!$A:$A,Comparison_CDP1,Capacity!$B:$B,IF($B$30="NEM","*",$B$30),Capacity!$C:$C,$H46)-SUMIFS(Capacity!T:T,Capacity!$A:$A,Comparison_CDP2,Capacity!$B:$B,IF($B$30="NEM","*",$B$30),Capacity!$C:$C,$H46)</f>
        <v>-11625.388648740001</v>
      </c>
      <c r="Y46" s="5">
        <f>SUMIFS(Capacity!U:U,Capacity!$A:$A,Comparison_CDP1,Capacity!$B:$B,IF($B$30="NEM","*",$B$30),Capacity!$C:$C,$H46)-SUMIFS(Capacity!U:U,Capacity!$A:$A,Comparison_CDP2,Capacity!$B:$B,IF($B$30="NEM","*",$B$30),Capacity!$C:$C,$H46)</f>
        <v>-11625.388649470013</v>
      </c>
      <c r="Z46" s="5">
        <f>SUMIFS(Capacity!V:V,Capacity!$A:$A,Comparison_CDP1,Capacity!$B:$B,IF($B$30="NEM","*",$B$30),Capacity!$C:$C,$H46)-SUMIFS(Capacity!V:V,Capacity!$A:$A,Comparison_CDP2,Capacity!$B:$B,IF($B$30="NEM","*",$B$30),Capacity!$C:$C,$H46)</f>
        <v>-7502.6720890799916</v>
      </c>
      <c r="AA46" s="5">
        <f>SUMIFS(Capacity!W:W,Capacity!$A:$A,Comparison_CDP1,Capacity!$B:$B,IF($B$30="NEM","*",$B$30),Capacity!$C:$C,$H46)-SUMIFS(Capacity!W:W,Capacity!$A:$A,Comparison_CDP2,Capacity!$B:$B,IF($B$30="NEM","*",$B$30),Capacity!$C:$C,$H46)</f>
        <v>1964.8383663600107</v>
      </c>
      <c r="AB46" s="5">
        <f>SUMIFS(Capacity!X:X,Capacity!$A:$A,Comparison_CDP1,Capacity!$B:$B,IF($B$30="NEM","*",$B$30),Capacity!$C:$C,$H46)-SUMIFS(Capacity!X:X,Capacity!$A:$A,Comparison_CDP2,Capacity!$B:$B,IF($B$30="NEM","*",$B$30),Capacity!$C:$C,$H46)</f>
        <v>-7877.1174696799717</v>
      </c>
      <c r="AC46" s="5">
        <f>SUMIFS(Capacity!Y:Y,Capacity!$A:$A,Comparison_CDP1,Capacity!$B:$B,IF($B$30="NEM","*",$B$30),Capacity!$C:$C,$H46)-SUMIFS(Capacity!Y:Y,Capacity!$A:$A,Comparison_CDP2,Capacity!$B:$B,IF($B$30="NEM","*",$B$30),Capacity!$C:$C,$H46)</f>
        <v>-7935.7962891299685</v>
      </c>
      <c r="AD46" s="5">
        <f>SUMIFS(Capacity!Z:Z,Capacity!$A:$A,Comparison_CDP1,Capacity!$B:$B,IF($B$30="NEM","*",$B$30),Capacity!$C:$C,$H46)-SUMIFS(Capacity!Z:Z,Capacity!$A:$A,Comparison_CDP2,Capacity!$B:$B,IF($B$30="NEM","*",$B$30),Capacity!$C:$C,$H46)</f>
        <v>-13145.065135959972</v>
      </c>
      <c r="AE46" s="5">
        <f>SUMIFS(Capacity!AA:AA,Capacity!$A:$A,Comparison_CDP1,Capacity!$B:$B,IF($B$30="NEM","*",$B$30),Capacity!$C:$C,$H46)-SUMIFS(Capacity!AA:AA,Capacity!$A:$A,Comparison_CDP2,Capacity!$B:$B,IF($B$30="NEM","*",$B$30),Capacity!$C:$C,$H46)</f>
        <v>-35545.790160979988</v>
      </c>
      <c r="AF46" s="5">
        <f>SUMIFS(Capacity!AB:AB,Capacity!$A:$A,Comparison_CDP1,Capacity!$B:$B,IF($B$30="NEM","*",$B$30),Capacity!$C:$C,$H46)-SUMIFS(Capacity!AB:AB,Capacity!$A:$A,Comparison_CDP2,Capacity!$B:$B,IF($B$30="NEM","*",$B$30),Capacity!$C:$C,$H46)</f>
        <v>-40890.093032689969</v>
      </c>
      <c r="AG46" s="5">
        <f>SUMIFS(Capacity!AC:AC,Capacity!$A:$A,Comparison_CDP1,Capacity!$B:$B,IF($B$30="NEM","*",$B$30),Capacity!$C:$C,$H46)-SUMIFS(Capacity!AC:AC,Capacity!$A:$A,Comparison_CDP2,Capacity!$B:$B,IF($B$30="NEM","*",$B$30),Capacity!$C:$C,$H46)</f>
        <v>-56985.481510099984</v>
      </c>
      <c r="AH46" s="5">
        <f>SUMIFS(Capacity!AD:AD,Capacity!$A:$A,Comparison_CDP1,Capacity!$B:$B,IF($B$30="NEM","*",$B$30),Capacity!$C:$C,$H46)-SUMIFS(Capacity!AD:AD,Capacity!$A:$A,Comparison_CDP2,Capacity!$B:$B,IF($B$30="NEM","*",$B$30),Capacity!$C:$C,$H46)</f>
        <v>-58512.585195340012</v>
      </c>
      <c r="AI46" s="5">
        <f>SUMIFS(Capacity!AE:AE,Capacity!$A:$A,Comparison_CDP1,Capacity!$B:$B,IF($B$30="NEM","*",$B$30),Capacity!$C:$C,$H46)-SUMIFS(Capacity!AE:AE,Capacity!$A:$A,Comparison_CDP2,Capacity!$B:$B,IF($B$30="NEM","*",$B$30),Capacity!$C:$C,$H46)</f>
        <v>-122810.78475822002</v>
      </c>
      <c r="AJ46" s="5">
        <f>SUMIFS(Capacity!AF:AF,Capacity!$A:$A,Comparison_CDP1,Capacity!$B:$B,IF($B$30="NEM","*",$B$30),Capacity!$C:$C,$H46)-SUMIFS(Capacity!AF:AF,Capacity!$A:$A,Comparison_CDP2,Capacity!$B:$B,IF($B$30="NEM","*",$B$30),Capacity!$C:$C,$H46)</f>
        <v>-122810.78475946997</v>
      </c>
      <c r="AK46" s="52"/>
      <c r="AL46" s="52"/>
      <c r="AM46" s="52"/>
      <c r="AN46" s="52"/>
      <c r="AO46" s="52"/>
      <c r="AP46" s="52"/>
      <c r="AQ46" s="52"/>
      <c r="AR46" s="52"/>
      <c r="AS46" s="52"/>
      <c r="AT46" s="52"/>
      <c r="AU46" s="52"/>
      <c r="AV46" s="52"/>
      <c r="AW46" s="52"/>
      <c r="AX46" s="52"/>
      <c r="AY46" s="52"/>
      <c r="AZ46" s="52"/>
      <c r="BA46" s="52"/>
      <c r="BB46" s="52"/>
      <c r="BC46" s="52"/>
      <c r="BD46" s="52"/>
      <c r="BE46" s="52"/>
      <c r="BF46" s="52"/>
      <c r="BG46" s="52"/>
      <c r="BH46" s="52"/>
    </row>
    <row r="47" spans="8:60" ht="15" customHeight="1">
      <c r="H47" s="9" t="s">
        <v>144</v>
      </c>
      <c r="I47" s="5">
        <f>SUMIFS(Capacity!E:E,Capacity!$A:$A,Comparison_CDP1,Capacity!$B:$B,IF($B$30="NEM","*",$B$30),Capacity!$C:$C,$H47)-SUMIFS(Capacity!E:E,Capacity!$A:$A,Comparison_CDP2,Capacity!$B:$B,IF($B$30="NEM","*",$B$30),Capacity!$C:$C,$H47)</f>
        <v>0</v>
      </c>
      <c r="J47" s="5">
        <f>SUMIFS(Capacity!F:F,Capacity!$A:$A,Comparison_CDP1,Capacity!$B:$B,IF($B$30="NEM","*",$B$30),Capacity!$C:$C,$H47)-SUMIFS(Capacity!F:F,Capacity!$A:$A,Comparison_CDP2,Capacity!$B:$B,IF($B$30="NEM","*",$B$30),Capacity!$C:$C,$H47)</f>
        <v>0</v>
      </c>
      <c r="K47" s="5">
        <f>SUMIFS(Capacity!G:G,Capacity!$A:$A,Comparison_CDP1,Capacity!$B:$B,IF($B$30="NEM","*",$B$30),Capacity!$C:$C,$H47)-SUMIFS(Capacity!G:G,Capacity!$A:$A,Comparison_CDP2,Capacity!$B:$B,IF($B$30="NEM","*",$B$30),Capacity!$C:$C,$H47)</f>
        <v>0</v>
      </c>
      <c r="L47" s="5">
        <f>SUMIFS(Capacity!H:H,Capacity!$A:$A,Comparison_CDP1,Capacity!$B:$B,IF($B$30="NEM","*",$B$30),Capacity!$C:$C,$H47)-SUMIFS(Capacity!H:H,Capacity!$A:$A,Comparison_CDP2,Capacity!$B:$B,IF($B$30="NEM","*",$B$30),Capacity!$C:$C,$H47)</f>
        <v>0</v>
      </c>
      <c r="M47" s="5">
        <f>SUMIFS(Capacity!I:I,Capacity!$A:$A,Comparison_CDP1,Capacity!$B:$B,IF($B$30="NEM","*",$B$30),Capacity!$C:$C,$H47)-SUMIFS(Capacity!I:I,Capacity!$A:$A,Comparison_CDP2,Capacity!$B:$B,IF($B$30="NEM","*",$B$30),Capacity!$C:$C,$H47)</f>
        <v>0</v>
      </c>
      <c r="N47" s="5">
        <f>SUMIFS(Capacity!J:J,Capacity!$A:$A,Comparison_CDP1,Capacity!$B:$B,IF($B$30="NEM","*",$B$30),Capacity!$C:$C,$H47)-SUMIFS(Capacity!J:J,Capacity!$A:$A,Comparison_CDP2,Capacity!$B:$B,IF($B$30="NEM","*",$B$30),Capacity!$C:$C,$H47)</f>
        <v>0</v>
      </c>
      <c r="O47" s="5">
        <f>SUMIFS(Capacity!K:K,Capacity!$A:$A,Comparison_CDP1,Capacity!$B:$B,IF($B$30="NEM","*",$B$30),Capacity!$C:$C,$H47)-SUMIFS(Capacity!K:K,Capacity!$A:$A,Comparison_CDP2,Capacity!$B:$B,IF($B$30="NEM","*",$B$30),Capacity!$C:$C,$H47)</f>
        <v>0</v>
      </c>
      <c r="P47" s="5">
        <f>SUMIFS(Capacity!L:L,Capacity!$A:$A,Comparison_CDP1,Capacity!$B:$B,IF($B$30="NEM","*",$B$30),Capacity!$C:$C,$H47)-SUMIFS(Capacity!L:L,Capacity!$A:$A,Comparison_CDP2,Capacity!$B:$B,IF($B$30="NEM","*",$B$30),Capacity!$C:$C,$H47)</f>
        <v>0</v>
      </c>
      <c r="Q47" s="5">
        <f>SUMIFS(Capacity!M:M,Capacity!$A:$A,Comparison_CDP1,Capacity!$B:$B,IF($B$30="NEM","*",$B$30),Capacity!$C:$C,$H47)-SUMIFS(Capacity!M:M,Capacity!$A:$A,Comparison_CDP2,Capacity!$B:$B,IF($B$30="NEM","*",$B$30),Capacity!$C:$C,$H47)</f>
        <v>0</v>
      </c>
      <c r="R47" s="5">
        <f>SUMIFS(Capacity!N:N,Capacity!$A:$A,Comparison_CDP1,Capacity!$B:$B,IF($B$30="NEM","*",$B$30),Capacity!$C:$C,$H47)-SUMIFS(Capacity!N:N,Capacity!$A:$A,Comparison_CDP2,Capacity!$B:$B,IF($B$30="NEM","*",$B$30),Capacity!$C:$C,$H47)</f>
        <v>0</v>
      </c>
      <c r="S47" s="5">
        <f>SUMIFS(Capacity!O:O,Capacity!$A:$A,Comparison_CDP1,Capacity!$B:$B,IF($B$30="NEM","*",$B$30),Capacity!$C:$C,$H47)-SUMIFS(Capacity!O:O,Capacity!$A:$A,Comparison_CDP2,Capacity!$B:$B,IF($B$30="NEM","*",$B$30),Capacity!$C:$C,$H47)</f>
        <v>0</v>
      </c>
      <c r="T47" s="5">
        <f>SUMIFS(Capacity!P:P,Capacity!$A:$A,Comparison_CDP1,Capacity!$B:$B,IF($B$30="NEM","*",$B$30),Capacity!$C:$C,$H47)-SUMIFS(Capacity!P:P,Capacity!$A:$A,Comparison_CDP2,Capacity!$B:$B,IF($B$30="NEM","*",$B$30),Capacity!$C:$C,$H47)</f>
        <v>0</v>
      </c>
      <c r="U47" s="5">
        <f>SUMIFS(Capacity!Q:Q,Capacity!$A:$A,Comparison_CDP1,Capacity!$B:$B,IF($B$30="NEM","*",$B$30),Capacity!$C:$C,$H47)-SUMIFS(Capacity!Q:Q,Capacity!$A:$A,Comparison_CDP2,Capacity!$B:$B,IF($B$30="NEM","*",$B$30),Capacity!$C:$C,$H47)</f>
        <v>0</v>
      </c>
      <c r="V47" s="5">
        <f>SUMIFS(Capacity!R:R,Capacity!$A:$A,Comparison_CDP1,Capacity!$B:$B,IF($B$30="NEM","*",$B$30),Capacity!$C:$C,$H47)-SUMIFS(Capacity!R:R,Capacity!$A:$A,Comparison_CDP2,Capacity!$B:$B,IF($B$30="NEM","*",$B$30),Capacity!$C:$C,$H47)</f>
        <v>0</v>
      </c>
      <c r="W47" s="5">
        <f>SUMIFS(Capacity!S:S,Capacity!$A:$A,Comparison_CDP1,Capacity!$B:$B,IF($B$30="NEM","*",$B$30),Capacity!$C:$C,$H47)-SUMIFS(Capacity!S:S,Capacity!$A:$A,Comparison_CDP2,Capacity!$B:$B,IF($B$30="NEM","*",$B$30),Capacity!$C:$C,$H47)</f>
        <v>0</v>
      </c>
      <c r="X47" s="5">
        <f>SUMIFS(Capacity!T:T,Capacity!$A:$A,Comparison_CDP1,Capacity!$B:$B,IF($B$30="NEM","*",$B$30),Capacity!$C:$C,$H47)-SUMIFS(Capacity!T:T,Capacity!$A:$A,Comparison_CDP2,Capacity!$B:$B,IF($B$30="NEM","*",$B$30),Capacity!$C:$C,$H47)</f>
        <v>0</v>
      </c>
      <c r="Y47" s="5">
        <f>SUMIFS(Capacity!U:U,Capacity!$A:$A,Comparison_CDP1,Capacity!$B:$B,IF($B$30="NEM","*",$B$30),Capacity!$C:$C,$H47)-SUMIFS(Capacity!U:U,Capacity!$A:$A,Comparison_CDP2,Capacity!$B:$B,IF($B$30="NEM","*",$B$30),Capacity!$C:$C,$H47)</f>
        <v>0</v>
      </c>
      <c r="Z47" s="5">
        <f>SUMIFS(Capacity!V:V,Capacity!$A:$A,Comparison_CDP1,Capacity!$B:$B,IF($B$30="NEM","*",$B$30),Capacity!$C:$C,$H47)-SUMIFS(Capacity!V:V,Capacity!$A:$A,Comparison_CDP2,Capacity!$B:$B,IF($B$30="NEM","*",$B$30),Capacity!$C:$C,$H47)</f>
        <v>0</v>
      </c>
      <c r="AA47" s="5">
        <f>SUMIFS(Capacity!W:W,Capacity!$A:$A,Comparison_CDP1,Capacity!$B:$B,IF($B$30="NEM","*",$B$30),Capacity!$C:$C,$H47)-SUMIFS(Capacity!W:W,Capacity!$A:$A,Comparison_CDP2,Capacity!$B:$B,IF($B$30="NEM","*",$B$30),Capacity!$C:$C,$H47)</f>
        <v>0</v>
      </c>
      <c r="AB47" s="5">
        <f>SUMIFS(Capacity!X:X,Capacity!$A:$A,Comparison_CDP1,Capacity!$B:$B,IF($B$30="NEM","*",$B$30),Capacity!$C:$C,$H47)-SUMIFS(Capacity!X:X,Capacity!$A:$A,Comparison_CDP2,Capacity!$B:$B,IF($B$30="NEM","*",$B$30),Capacity!$C:$C,$H47)</f>
        <v>0</v>
      </c>
      <c r="AC47" s="5">
        <f>SUMIFS(Capacity!Y:Y,Capacity!$A:$A,Comparison_CDP1,Capacity!$B:$B,IF($B$30="NEM","*",$B$30),Capacity!$C:$C,$H47)-SUMIFS(Capacity!Y:Y,Capacity!$A:$A,Comparison_CDP2,Capacity!$B:$B,IF($B$30="NEM","*",$B$30),Capacity!$C:$C,$H47)</f>
        <v>0</v>
      </c>
      <c r="AD47" s="5">
        <f>SUMIFS(Capacity!Z:Z,Capacity!$A:$A,Comparison_CDP1,Capacity!$B:$B,IF($B$30="NEM","*",$B$30),Capacity!$C:$C,$H47)-SUMIFS(Capacity!Z:Z,Capacity!$A:$A,Comparison_CDP2,Capacity!$B:$B,IF($B$30="NEM","*",$B$30),Capacity!$C:$C,$H47)</f>
        <v>0</v>
      </c>
      <c r="AE47" s="5">
        <f>SUMIFS(Capacity!AA:AA,Capacity!$A:$A,Comparison_CDP1,Capacity!$B:$B,IF($B$30="NEM","*",$B$30),Capacity!$C:$C,$H47)-SUMIFS(Capacity!AA:AA,Capacity!$A:$A,Comparison_CDP2,Capacity!$B:$B,IF($B$30="NEM","*",$B$30),Capacity!$C:$C,$H47)</f>
        <v>0</v>
      </c>
      <c r="AF47" s="5">
        <f>SUMIFS(Capacity!AB:AB,Capacity!$A:$A,Comparison_CDP1,Capacity!$B:$B,IF($B$30="NEM","*",$B$30),Capacity!$C:$C,$H47)-SUMIFS(Capacity!AB:AB,Capacity!$A:$A,Comparison_CDP2,Capacity!$B:$B,IF($B$30="NEM","*",$B$30),Capacity!$C:$C,$H47)</f>
        <v>0</v>
      </c>
      <c r="AG47" s="5">
        <f>SUMIFS(Capacity!AC:AC,Capacity!$A:$A,Comparison_CDP1,Capacity!$B:$B,IF($B$30="NEM","*",$B$30),Capacity!$C:$C,$H47)-SUMIFS(Capacity!AC:AC,Capacity!$A:$A,Comparison_CDP2,Capacity!$B:$B,IF($B$30="NEM","*",$B$30),Capacity!$C:$C,$H47)</f>
        <v>0</v>
      </c>
      <c r="AH47" s="5">
        <f>SUMIFS(Capacity!AD:AD,Capacity!$A:$A,Comparison_CDP1,Capacity!$B:$B,IF($B$30="NEM","*",$B$30),Capacity!$C:$C,$H47)-SUMIFS(Capacity!AD:AD,Capacity!$A:$A,Comparison_CDP2,Capacity!$B:$B,IF($B$30="NEM","*",$B$30),Capacity!$C:$C,$H47)</f>
        <v>0</v>
      </c>
      <c r="AI47" s="5">
        <f>SUMIFS(Capacity!AE:AE,Capacity!$A:$A,Comparison_CDP1,Capacity!$B:$B,IF($B$30="NEM","*",$B$30),Capacity!$C:$C,$H47)-SUMIFS(Capacity!AE:AE,Capacity!$A:$A,Comparison_CDP2,Capacity!$B:$B,IF($B$30="NEM","*",$B$30),Capacity!$C:$C,$H47)</f>
        <v>0</v>
      </c>
      <c r="AJ47" s="5">
        <f>SUMIFS(Capacity!AF:AF,Capacity!$A:$A,Comparison_CDP1,Capacity!$B:$B,IF($B$30="NEM","*",$B$30),Capacity!$C:$C,$H47)-SUMIFS(Capacity!AF:AF,Capacity!$A:$A,Comparison_CDP2,Capacity!$B:$B,IF($B$30="NEM","*",$B$30),Capacity!$C:$C,$H47)</f>
        <v>0</v>
      </c>
      <c r="AK47" s="52"/>
      <c r="AL47" s="52"/>
      <c r="AM47" s="52"/>
      <c r="AN47" s="52"/>
      <c r="AO47" s="52"/>
      <c r="AP47" s="52"/>
      <c r="AQ47" s="52"/>
      <c r="AR47" s="52"/>
      <c r="AS47" s="52"/>
      <c r="AT47" s="52"/>
      <c r="AU47" s="52"/>
      <c r="AV47" s="52"/>
      <c r="AW47" s="52"/>
      <c r="AX47" s="52"/>
      <c r="AY47" s="52"/>
      <c r="AZ47" s="52"/>
      <c r="BA47" s="52"/>
      <c r="BB47" s="52"/>
      <c r="BC47" s="52"/>
      <c r="BD47" s="52"/>
      <c r="BE47" s="52"/>
      <c r="BF47" s="52"/>
      <c r="BG47" s="52"/>
      <c r="BH47" s="52"/>
    </row>
    <row r="48" spans="8:60" ht="15" customHeight="1">
      <c r="H48" s="25" t="s">
        <v>145</v>
      </c>
      <c r="I48" s="5">
        <f t="shared" ref="I48:AJ48" si="2">SUM(I33:I41,I43,I50)</f>
        <v>-1007.4734560800002</v>
      </c>
      <c r="J48" s="5">
        <f t="shared" si="2"/>
        <v>-1345.7444081999997</v>
      </c>
      <c r="K48" s="5">
        <f t="shared" si="2"/>
        <v>-2009.444725010002</v>
      </c>
      <c r="L48" s="5">
        <f t="shared" si="2"/>
        <v>-3194.925155220003</v>
      </c>
      <c r="M48" s="5">
        <f t="shared" si="2"/>
        <v>-2543.7035947200015</v>
      </c>
      <c r="N48" s="5">
        <f t="shared" si="2"/>
        <v>-2697.7821987899979</v>
      </c>
      <c r="O48" s="5">
        <f t="shared" si="2"/>
        <v>-3259.5817059400024</v>
      </c>
      <c r="P48" s="5">
        <f t="shared" si="2"/>
        <v>-5097.6399125400012</v>
      </c>
      <c r="Q48" s="5">
        <f t="shared" si="2"/>
        <v>-5989.4968438500046</v>
      </c>
      <c r="R48" s="5">
        <f t="shared" si="2"/>
        <v>-9253.1201148399996</v>
      </c>
      <c r="S48" s="5">
        <f t="shared" si="2"/>
        <v>-9597.4545823299959</v>
      </c>
      <c r="T48" s="5">
        <f t="shared" si="2"/>
        <v>-9606.4299661000023</v>
      </c>
      <c r="U48" s="5">
        <f t="shared" si="2"/>
        <v>-9891.0844732099977</v>
      </c>
      <c r="V48" s="5">
        <f t="shared" si="2"/>
        <v>-10488.198520740003</v>
      </c>
      <c r="W48" s="5">
        <f t="shared" si="2"/>
        <v>-9894.6487750100041</v>
      </c>
      <c r="X48" s="5">
        <f t="shared" si="2"/>
        <v>-11000.369386770002</v>
      </c>
      <c r="Y48" s="5">
        <f t="shared" si="2"/>
        <v>-11998.688767590002</v>
      </c>
      <c r="Z48" s="5">
        <f t="shared" si="2"/>
        <v>-12446.806606970002</v>
      </c>
      <c r="AA48" s="5">
        <f t="shared" si="2"/>
        <v>-9161.7507680500003</v>
      </c>
      <c r="AB48" s="5">
        <f t="shared" si="2"/>
        <v>-11245.787759929999</v>
      </c>
      <c r="AC48" s="5">
        <f t="shared" si="2"/>
        <v>-9933.6529750299978</v>
      </c>
      <c r="AD48" s="5">
        <f t="shared" si="2"/>
        <v>-14790.021458570011</v>
      </c>
      <c r="AE48" s="5">
        <f t="shared" si="2"/>
        <v>-22747.879795559995</v>
      </c>
      <c r="AF48" s="5">
        <f t="shared" si="2"/>
        <v>-34844.81745504</v>
      </c>
      <c r="AG48" s="5">
        <f t="shared" si="2"/>
        <v>-40885.775951809999</v>
      </c>
      <c r="AH48" s="5">
        <f t="shared" si="2"/>
        <v>-41715.99108135001</v>
      </c>
      <c r="AI48" s="5">
        <f t="shared" si="2"/>
        <v>-68278.103834840003</v>
      </c>
      <c r="AJ48" s="5">
        <f t="shared" si="2"/>
        <v>-70614.141793150004</v>
      </c>
      <c r="AK48" s="52"/>
      <c r="AL48" s="52"/>
      <c r="AM48" s="52"/>
      <c r="AN48" s="52"/>
      <c r="AO48" s="52"/>
      <c r="AP48" s="52"/>
      <c r="AQ48" s="52"/>
      <c r="AR48" s="52"/>
      <c r="AS48" s="52"/>
      <c r="AT48" s="52"/>
      <c r="AU48" s="52"/>
      <c r="AV48" s="52"/>
      <c r="AW48" s="52"/>
      <c r="AX48" s="52"/>
      <c r="AY48" s="52"/>
      <c r="AZ48" s="52"/>
      <c r="BA48" s="52"/>
      <c r="BB48" s="52"/>
      <c r="BC48" s="52"/>
      <c r="BD48" s="52"/>
      <c r="BE48" s="52"/>
      <c r="BF48" s="52"/>
      <c r="BG48" s="52"/>
      <c r="BH48" s="52"/>
    </row>
    <row r="49" spans="1:60" ht="15" customHeight="1">
      <c r="AD49" s="52"/>
      <c r="AF49" s="52"/>
      <c r="AG49" s="52"/>
      <c r="AH49" s="52"/>
      <c r="AI49" s="52"/>
      <c r="AJ49" s="52"/>
      <c r="AK49" s="52"/>
      <c r="AL49" s="52"/>
      <c r="AM49" s="52"/>
      <c r="AN49" s="52"/>
      <c r="AO49" s="52"/>
      <c r="AP49" s="52"/>
      <c r="AQ49" s="52"/>
      <c r="AR49" s="52"/>
      <c r="AS49" s="52"/>
      <c r="AT49" s="52"/>
      <c r="AU49" s="52"/>
      <c r="AV49" s="52"/>
      <c r="AW49" s="52"/>
      <c r="AX49" s="52"/>
      <c r="AY49" s="52"/>
      <c r="AZ49" s="52"/>
      <c r="BA49" s="52"/>
      <c r="BB49" s="52"/>
      <c r="BC49" s="52"/>
      <c r="BD49" s="52"/>
      <c r="BE49" s="52"/>
      <c r="BF49" s="52"/>
      <c r="BG49" s="52"/>
      <c r="BH49" s="52"/>
    </row>
    <row r="50" spans="1:60" ht="15" customHeight="1">
      <c r="H50" s="9" t="s">
        <v>146</v>
      </c>
      <c r="I50" s="5">
        <f>SUMIFS(Capacity!E:E,Capacity!$A:$A,Comparison_CDP1,Capacity!$B:$B,IF($B$30="NEM","*",$B$30),Capacity!$C:$C,$H50)-SUMIFS(Capacity!E:E,Capacity!$A:$A,Comparison_CDP2,Capacity!$B:$B,IF($B$30="NEM","*",$B$30),Capacity!$C:$C,$H50)</f>
        <v>0</v>
      </c>
      <c r="J50" s="5">
        <f>SUMIFS(Capacity!F:F,Capacity!$A:$A,Comparison_CDP1,Capacity!$B:$B,IF($B$30="NEM","*",$B$30),Capacity!$C:$C,$H50)-SUMIFS(Capacity!F:F,Capacity!$A:$A,Comparison_CDP2,Capacity!$B:$B,IF($B$30="NEM","*",$B$30),Capacity!$C:$C,$H50)</f>
        <v>0</v>
      </c>
      <c r="K50" s="5">
        <f>SUMIFS(Capacity!G:G,Capacity!$A:$A,Comparison_CDP1,Capacity!$B:$B,IF($B$30="NEM","*",$B$30),Capacity!$C:$C,$H50)-SUMIFS(Capacity!G:G,Capacity!$A:$A,Comparison_CDP2,Capacity!$B:$B,IF($B$30="NEM","*",$B$30),Capacity!$C:$C,$H50)</f>
        <v>0</v>
      </c>
      <c r="L50" s="5">
        <f>SUMIFS(Capacity!H:H,Capacity!$A:$A,Comparison_CDP1,Capacity!$B:$B,IF($B$30="NEM","*",$B$30),Capacity!$C:$C,$H50)-SUMIFS(Capacity!H:H,Capacity!$A:$A,Comparison_CDP2,Capacity!$B:$B,IF($B$30="NEM","*",$B$30),Capacity!$C:$C,$H50)</f>
        <v>0</v>
      </c>
      <c r="M50" s="5">
        <f>SUMIFS(Capacity!I:I,Capacity!$A:$A,Comparison_CDP1,Capacity!$B:$B,IF($B$30="NEM","*",$B$30),Capacity!$C:$C,$H50)-SUMIFS(Capacity!I:I,Capacity!$A:$A,Comparison_CDP2,Capacity!$B:$B,IF($B$30="NEM","*",$B$30),Capacity!$C:$C,$H50)</f>
        <v>0</v>
      </c>
      <c r="N50" s="5">
        <f>SUMIFS(Capacity!J:J,Capacity!$A:$A,Comparison_CDP1,Capacity!$B:$B,IF($B$30="NEM","*",$B$30),Capacity!$C:$C,$H50)-SUMIFS(Capacity!J:J,Capacity!$A:$A,Comparison_CDP2,Capacity!$B:$B,IF($B$30="NEM","*",$B$30),Capacity!$C:$C,$H50)</f>
        <v>0</v>
      </c>
      <c r="O50" s="5">
        <f>SUMIFS(Capacity!K:K,Capacity!$A:$A,Comparison_CDP1,Capacity!$B:$B,IF($B$30="NEM","*",$B$30),Capacity!$C:$C,$H50)-SUMIFS(Capacity!K:K,Capacity!$A:$A,Comparison_CDP2,Capacity!$B:$B,IF($B$30="NEM","*",$B$30),Capacity!$C:$C,$H50)</f>
        <v>0</v>
      </c>
      <c r="P50" s="5">
        <f>SUMIFS(Capacity!L:L,Capacity!$A:$A,Comparison_CDP1,Capacity!$B:$B,IF($B$30="NEM","*",$B$30),Capacity!$C:$C,$H50)-SUMIFS(Capacity!L:L,Capacity!$A:$A,Comparison_CDP2,Capacity!$B:$B,IF($B$30="NEM","*",$B$30),Capacity!$C:$C,$H50)</f>
        <v>0</v>
      </c>
      <c r="Q50" s="5">
        <f>SUMIFS(Capacity!M:M,Capacity!$A:$A,Comparison_CDP1,Capacity!$B:$B,IF($B$30="NEM","*",$B$30),Capacity!$C:$C,$H50)-SUMIFS(Capacity!M:M,Capacity!$A:$A,Comparison_CDP2,Capacity!$B:$B,IF($B$30="NEM","*",$B$30),Capacity!$C:$C,$H50)</f>
        <v>0</v>
      </c>
      <c r="R50" s="5">
        <f>SUMIFS(Capacity!N:N,Capacity!$A:$A,Comparison_CDP1,Capacity!$B:$B,IF($B$30="NEM","*",$B$30),Capacity!$C:$C,$H50)-SUMIFS(Capacity!N:N,Capacity!$A:$A,Comparison_CDP2,Capacity!$B:$B,IF($B$30="NEM","*",$B$30),Capacity!$C:$C,$H50)</f>
        <v>0</v>
      </c>
      <c r="S50" s="5">
        <f>SUMIFS(Capacity!O:O,Capacity!$A:$A,Comparison_CDP1,Capacity!$B:$B,IF($B$30="NEM","*",$B$30),Capacity!$C:$C,$H50)-SUMIFS(Capacity!O:O,Capacity!$A:$A,Comparison_CDP2,Capacity!$B:$B,IF($B$30="NEM","*",$B$30),Capacity!$C:$C,$H50)</f>
        <v>0</v>
      </c>
      <c r="T50" s="5">
        <f>SUMIFS(Capacity!P:P,Capacity!$A:$A,Comparison_CDP1,Capacity!$B:$B,IF($B$30="NEM","*",$B$30),Capacity!$C:$C,$H50)-SUMIFS(Capacity!P:P,Capacity!$A:$A,Comparison_CDP2,Capacity!$B:$B,IF($B$30="NEM","*",$B$30),Capacity!$C:$C,$H50)</f>
        <v>0</v>
      </c>
      <c r="U50" s="5">
        <f>SUMIFS(Capacity!Q:Q,Capacity!$A:$A,Comparison_CDP1,Capacity!$B:$B,IF($B$30="NEM","*",$B$30),Capacity!$C:$C,$H50)-SUMIFS(Capacity!Q:Q,Capacity!$A:$A,Comparison_CDP2,Capacity!$B:$B,IF($B$30="NEM","*",$B$30),Capacity!$C:$C,$H50)</f>
        <v>0</v>
      </c>
      <c r="V50" s="5">
        <f>SUMIFS(Capacity!R:R,Capacity!$A:$A,Comparison_CDP1,Capacity!$B:$B,IF($B$30="NEM","*",$B$30),Capacity!$C:$C,$H50)-SUMIFS(Capacity!R:R,Capacity!$A:$A,Comparison_CDP2,Capacity!$B:$B,IF($B$30="NEM","*",$B$30),Capacity!$C:$C,$H50)</f>
        <v>0</v>
      </c>
      <c r="W50" s="5">
        <f>SUMIFS(Capacity!S:S,Capacity!$A:$A,Comparison_CDP1,Capacity!$B:$B,IF($B$30="NEM","*",$B$30),Capacity!$C:$C,$H50)-SUMIFS(Capacity!S:S,Capacity!$A:$A,Comparison_CDP2,Capacity!$B:$B,IF($B$30="NEM","*",$B$30),Capacity!$C:$C,$H50)</f>
        <v>0</v>
      </c>
      <c r="X50" s="5">
        <f>SUMIFS(Capacity!T:T,Capacity!$A:$A,Comparison_CDP1,Capacity!$B:$B,IF($B$30="NEM","*",$B$30),Capacity!$C:$C,$H50)-SUMIFS(Capacity!T:T,Capacity!$A:$A,Comparison_CDP2,Capacity!$B:$B,IF($B$30="NEM","*",$B$30),Capacity!$C:$C,$H50)</f>
        <v>0</v>
      </c>
      <c r="Y50" s="5">
        <f>SUMIFS(Capacity!U:U,Capacity!$A:$A,Comparison_CDP1,Capacity!$B:$B,IF($B$30="NEM","*",$B$30),Capacity!$C:$C,$H50)-SUMIFS(Capacity!U:U,Capacity!$A:$A,Comparison_CDP2,Capacity!$B:$B,IF($B$30="NEM","*",$B$30),Capacity!$C:$C,$H50)</f>
        <v>0</v>
      </c>
      <c r="Z50" s="5">
        <f>SUMIFS(Capacity!V:V,Capacity!$A:$A,Comparison_CDP1,Capacity!$B:$B,IF($B$30="NEM","*",$B$30),Capacity!$C:$C,$H50)-SUMIFS(Capacity!V:V,Capacity!$A:$A,Comparison_CDP2,Capacity!$B:$B,IF($B$30="NEM","*",$B$30),Capacity!$C:$C,$H50)</f>
        <v>0</v>
      </c>
      <c r="AA50" s="5">
        <f>SUMIFS(Capacity!W:W,Capacity!$A:$A,Comparison_CDP1,Capacity!$B:$B,IF($B$30="NEM","*",$B$30),Capacity!$C:$C,$H50)-SUMIFS(Capacity!W:W,Capacity!$A:$A,Comparison_CDP2,Capacity!$B:$B,IF($B$30="NEM","*",$B$30),Capacity!$C:$C,$H50)</f>
        <v>0</v>
      </c>
      <c r="AB50" s="5">
        <f>SUMIFS(Capacity!X:X,Capacity!$A:$A,Comparison_CDP1,Capacity!$B:$B,IF($B$30="NEM","*",$B$30),Capacity!$C:$C,$H50)-SUMIFS(Capacity!X:X,Capacity!$A:$A,Comparison_CDP2,Capacity!$B:$B,IF($B$30="NEM","*",$B$30),Capacity!$C:$C,$H50)</f>
        <v>0</v>
      </c>
      <c r="AC50" s="5">
        <f>SUMIFS(Capacity!Y:Y,Capacity!$A:$A,Comparison_CDP1,Capacity!$B:$B,IF($B$30="NEM","*",$B$30),Capacity!$C:$C,$H50)-SUMIFS(Capacity!Y:Y,Capacity!$A:$A,Comparison_CDP2,Capacity!$B:$B,IF($B$30="NEM","*",$B$30),Capacity!$C:$C,$H50)</f>
        <v>0</v>
      </c>
      <c r="AD50" s="5">
        <f>SUMIFS(Capacity!Z:Z,Capacity!$A:$A,Comparison_CDP1,Capacity!$B:$B,IF($B$30="NEM","*",$B$30),Capacity!$C:$C,$H50)-SUMIFS(Capacity!Z:Z,Capacity!$A:$A,Comparison_CDP2,Capacity!$B:$B,IF($B$30="NEM","*",$B$30),Capacity!$C:$C,$H50)</f>
        <v>0</v>
      </c>
      <c r="AE50" s="5">
        <f>SUMIFS(Capacity!AA:AA,Capacity!$A:$A,Comparison_CDP1,Capacity!$B:$B,IF($B$30="NEM","*",$B$30),Capacity!$C:$C,$H50)-SUMIFS(Capacity!AA:AA,Capacity!$A:$A,Comparison_CDP2,Capacity!$B:$B,IF($B$30="NEM","*",$B$30),Capacity!$C:$C,$H50)</f>
        <v>0</v>
      </c>
      <c r="AF50" s="5">
        <f>SUMIFS(Capacity!AB:AB,Capacity!$A:$A,Comparison_CDP1,Capacity!$B:$B,IF($B$30="NEM","*",$B$30),Capacity!$C:$C,$H50)-SUMIFS(Capacity!AB:AB,Capacity!$A:$A,Comparison_CDP2,Capacity!$B:$B,IF($B$30="NEM","*",$B$30),Capacity!$C:$C,$H50)</f>
        <v>0</v>
      </c>
      <c r="AG50" s="5">
        <f>SUMIFS(Capacity!AC:AC,Capacity!$A:$A,Comparison_CDP1,Capacity!$B:$B,IF($B$30="NEM","*",$B$30),Capacity!$C:$C,$H50)-SUMIFS(Capacity!AC:AC,Capacity!$A:$A,Comparison_CDP2,Capacity!$B:$B,IF($B$30="NEM","*",$B$30),Capacity!$C:$C,$H50)</f>
        <v>0</v>
      </c>
      <c r="AH50" s="5">
        <f>SUMIFS(Capacity!AD:AD,Capacity!$A:$A,Comparison_CDP1,Capacity!$B:$B,IF($B$30="NEM","*",$B$30),Capacity!$C:$C,$H50)-SUMIFS(Capacity!AD:AD,Capacity!$A:$A,Comparison_CDP2,Capacity!$B:$B,IF($B$30="NEM","*",$B$30),Capacity!$C:$C,$H50)</f>
        <v>0</v>
      </c>
      <c r="AI50" s="5">
        <f>SUMIFS(Capacity!AE:AE,Capacity!$A:$A,Comparison_CDP1,Capacity!$B:$B,IF($B$30="NEM","*",$B$30),Capacity!$C:$C,$H50)-SUMIFS(Capacity!AE:AE,Capacity!$A:$A,Comparison_CDP2,Capacity!$B:$B,IF($B$30="NEM","*",$B$30),Capacity!$C:$C,$H50)</f>
        <v>0</v>
      </c>
      <c r="AJ50" s="5">
        <f>SUMIFS(Capacity!AF:AF,Capacity!$A:$A,Comparison_CDP1,Capacity!$B:$B,IF($B$30="NEM","*",$B$30),Capacity!$C:$C,$H50)-SUMIFS(Capacity!AF:AF,Capacity!$A:$A,Comparison_CDP2,Capacity!$B:$B,IF($B$30="NEM","*",$B$30),Capacity!$C:$C,$H50)</f>
        <v>0</v>
      </c>
      <c r="AK50" s="52"/>
      <c r="AL50" s="52"/>
      <c r="AM50" s="52"/>
      <c r="AN50" s="52"/>
      <c r="AO50" s="52"/>
      <c r="AP50" s="52"/>
      <c r="AQ50" s="52"/>
      <c r="AR50" s="52"/>
      <c r="AS50" s="52"/>
      <c r="AT50" s="52"/>
      <c r="AU50" s="52"/>
      <c r="AV50" s="52"/>
      <c r="AW50" s="52"/>
      <c r="AX50" s="52"/>
      <c r="AY50" s="52"/>
      <c r="AZ50" s="52"/>
      <c r="BA50" s="52"/>
      <c r="BB50" s="52"/>
      <c r="BC50" s="52"/>
      <c r="BD50" s="52"/>
      <c r="BE50" s="52"/>
      <c r="BF50" s="52"/>
      <c r="BG50" s="52"/>
      <c r="BH50" s="52"/>
    </row>
    <row r="52" spans="1:60" s="51" customFormat="1" ht="24" customHeight="1" thickBot="1">
      <c r="A52" s="49" t="str">
        <f>B53&amp;" difference in generation by year"</f>
        <v>NEM difference in generation by year</v>
      </c>
      <c r="B52" s="47"/>
      <c r="C52" s="47"/>
      <c r="D52" s="47"/>
      <c r="E52" s="47"/>
      <c r="F52" s="47"/>
      <c r="G52" s="47"/>
      <c r="H52" s="47"/>
      <c r="I52" s="50"/>
      <c r="J52" s="47"/>
      <c r="K52" s="47"/>
      <c r="L52" s="47"/>
      <c r="M52" s="47"/>
      <c r="N52" s="47"/>
      <c r="O52" s="47"/>
      <c r="P52" s="47"/>
      <c r="Q52" s="47"/>
      <c r="R52" s="50"/>
      <c r="S52" s="47"/>
      <c r="T52" s="47"/>
      <c r="U52" s="47"/>
      <c r="V52" s="47"/>
      <c r="W52" s="47"/>
      <c r="X52" s="47"/>
      <c r="Y52" s="47"/>
      <c r="Z52" s="47"/>
      <c r="AA52" s="47"/>
      <c r="AB52" s="50"/>
      <c r="AC52" s="47"/>
      <c r="AD52" s="47"/>
    </row>
    <row r="53" spans="1:60" ht="15" customHeight="1" thickTop="1">
      <c r="A53" s="11" t="s">
        <v>127</v>
      </c>
      <c r="B53" s="21" t="s">
        <v>128</v>
      </c>
    </row>
    <row r="55" spans="1:60" ht="15" customHeight="1">
      <c r="H55" s="44" t="s">
        <v>147</v>
      </c>
      <c r="I55" s="8" t="s">
        <v>90</v>
      </c>
      <c r="J55" s="8" t="s">
        <v>91</v>
      </c>
      <c r="K55" s="8" t="s">
        <v>92</v>
      </c>
      <c r="L55" s="8" t="s">
        <v>93</v>
      </c>
      <c r="M55" s="8" t="s">
        <v>94</v>
      </c>
      <c r="N55" s="8" t="s">
        <v>95</v>
      </c>
      <c r="O55" s="8" t="s">
        <v>96</v>
      </c>
      <c r="P55" s="8" t="s">
        <v>97</v>
      </c>
      <c r="Q55" s="8" t="s">
        <v>98</v>
      </c>
      <c r="R55" s="8" t="s">
        <v>99</v>
      </c>
      <c r="S55" s="8" t="s">
        <v>100</v>
      </c>
      <c r="T55" s="8" t="s">
        <v>101</v>
      </c>
      <c r="U55" s="8" t="s">
        <v>102</v>
      </c>
      <c r="V55" s="8" t="s">
        <v>103</v>
      </c>
      <c r="W55" s="8" t="s">
        <v>104</v>
      </c>
      <c r="X55" s="8" t="s">
        <v>105</v>
      </c>
      <c r="Y55" s="8" t="s">
        <v>106</v>
      </c>
      <c r="Z55" s="8" t="s">
        <v>107</v>
      </c>
      <c r="AA55" s="8" t="s">
        <v>108</v>
      </c>
      <c r="AB55" s="8" t="s">
        <v>109</v>
      </c>
      <c r="AC55" s="8" t="s">
        <v>110</v>
      </c>
      <c r="AD55" s="8" t="s">
        <v>111</v>
      </c>
      <c r="AE55" s="8" t="s">
        <v>112</v>
      </c>
      <c r="AF55" s="8" t="s">
        <v>113</v>
      </c>
      <c r="AG55" s="8" t="s">
        <v>114</v>
      </c>
      <c r="AH55" s="8" t="s">
        <v>115</v>
      </c>
      <c r="AI55" s="8" t="s">
        <v>116</v>
      </c>
      <c r="AJ55" s="8" t="s">
        <v>117</v>
      </c>
    </row>
    <row r="56" spans="1:60" ht="15" customHeight="1">
      <c r="H56" s="9" t="s">
        <v>130</v>
      </c>
      <c r="I56" s="5">
        <f>SUMIFS(Generation!D:D,Generation!$A:$A,Comparison_CDP1,Generation!$B:$B,IF($B$53="NEM","*",$B$53),Generation!$C:$C,$H56)-SUMIFS(Generation!D:D,Generation!$A:$A,Comparison_CDP2,Generation!$B:$B,IF($B$53="NEM","*",$B$53),Generation!$C:$C,$H56)</f>
        <v>23273.93515703328</v>
      </c>
      <c r="J56" s="5">
        <f>SUMIFS(Generation!E:E,Generation!$A:$A,Comparison_CDP1,Generation!$B:$B,IF($B$53="NEM","*",$B$53),Generation!$C:$C,$H56)-SUMIFS(Generation!E:E,Generation!$A:$A,Comparison_CDP2,Generation!$B:$B,IF($B$53="NEM","*",$B$53),Generation!$C:$C,$H56)</f>
        <v>15167.526464203991</v>
      </c>
      <c r="K56" s="5">
        <f>SUMIFS(Generation!F:F,Generation!$A:$A,Comparison_CDP1,Generation!$B:$B,IF($B$53="NEM","*",$B$53),Generation!$C:$C,$H56)-SUMIFS(Generation!F:F,Generation!$A:$A,Comparison_CDP2,Generation!$B:$B,IF($B$53="NEM","*",$B$53),Generation!$C:$C,$H56)</f>
        <v>14631.5329481597</v>
      </c>
      <c r="L56" s="5">
        <f>SUMIFS(Generation!G:G,Generation!$A:$A,Comparison_CDP1,Generation!$B:$B,IF($B$53="NEM","*",$B$53),Generation!$C:$C,$H56)-SUMIFS(Generation!G:G,Generation!$A:$A,Comparison_CDP2,Generation!$B:$B,IF($B$53="NEM","*",$B$53),Generation!$C:$C,$H56)</f>
        <v>12118.748655553376</v>
      </c>
      <c r="M56" s="5">
        <f>SUMIFS(Generation!H:H,Generation!$A:$A,Comparison_CDP1,Generation!$B:$B,IF($B$53="NEM","*",$B$53),Generation!$C:$C,$H56)-SUMIFS(Generation!H:H,Generation!$A:$A,Comparison_CDP2,Generation!$B:$B,IF($B$53="NEM","*",$B$53),Generation!$C:$C,$H56)</f>
        <v>7012.7457722460258</v>
      </c>
      <c r="N56" s="5">
        <f>SUMIFS(Generation!I:I,Generation!$A:$A,Comparison_CDP1,Generation!$B:$B,IF($B$53="NEM","*",$B$53),Generation!$C:$C,$H56)-SUMIFS(Generation!I:I,Generation!$A:$A,Comparison_CDP2,Generation!$B:$B,IF($B$53="NEM","*",$B$53),Generation!$C:$C,$H56)</f>
        <v>4300.5742954513116</v>
      </c>
      <c r="O56" s="5">
        <f>SUMIFS(Generation!J:J,Generation!$A:$A,Comparison_CDP1,Generation!$B:$B,IF($B$53="NEM","*",$B$53),Generation!$C:$C,$H56)-SUMIFS(Generation!J:J,Generation!$A:$A,Comparison_CDP2,Generation!$B:$B,IF($B$53="NEM","*",$B$53),Generation!$C:$C,$H56)</f>
        <v>2503.9974440004917</v>
      </c>
      <c r="P56" s="5">
        <f>SUMIFS(Generation!K:K,Generation!$A:$A,Comparison_CDP1,Generation!$B:$B,IF($B$53="NEM","*",$B$53),Generation!$C:$C,$H56)-SUMIFS(Generation!K:K,Generation!$A:$A,Comparison_CDP2,Generation!$B:$B,IF($B$53="NEM","*",$B$53),Generation!$C:$C,$H56)</f>
        <v>0</v>
      </c>
      <c r="Q56" s="5">
        <f>SUMIFS(Generation!L:L,Generation!$A:$A,Comparison_CDP1,Generation!$B:$B,IF($B$53="NEM","*",$B$53),Generation!$C:$C,$H56)-SUMIFS(Generation!L:L,Generation!$A:$A,Comparison_CDP2,Generation!$B:$B,IF($B$53="NEM","*",$B$53),Generation!$C:$C,$H56)</f>
        <v>0</v>
      </c>
      <c r="R56" s="5">
        <f>SUMIFS(Generation!M:M,Generation!$A:$A,Comparison_CDP1,Generation!$B:$B,IF($B$53="NEM","*",$B$53),Generation!$C:$C,$H56)-SUMIFS(Generation!M:M,Generation!$A:$A,Comparison_CDP2,Generation!$B:$B,IF($B$53="NEM","*",$B$53),Generation!$C:$C,$H56)</f>
        <v>0</v>
      </c>
      <c r="S56" s="5">
        <f>SUMIFS(Generation!N:N,Generation!$A:$A,Comparison_CDP1,Generation!$B:$B,IF($B$53="NEM","*",$B$53),Generation!$C:$C,$H56)-SUMIFS(Generation!N:N,Generation!$A:$A,Comparison_CDP2,Generation!$B:$B,IF($B$53="NEM","*",$B$53),Generation!$C:$C,$H56)</f>
        <v>0</v>
      </c>
      <c r="T56" s="5">
        <f>SUMIFS(Generation!O:O,Generation!$A:$A,Comparison_CDP1,Generation!$B:$B,IF($B$53="NEM","*",$B$53),Generation!$C:$C,$H56)-SUMIFS(Generation!O:O,Generation!$A:$A,Comparison_CDP2,Generation!$B:$B,IF($B$53="NEM","*",$B$53),Generation!$C:$C,$H56)</f>
        <v>0</v>
      </c>
      <c r="U56" s="5">
        <f>SUMIFS(Generation!P:P,Generation!$A:$A,Comparison_CDP1,Generation!$B:$B,IF($B$53="NEM","*",$B$53),Generation!$C:$C,$H56)-SUMIFS(Generation!P:P,Generation!$A:$A,Comparison_CDP2,Generation!$B:$B,IF($B$53="NEM","*",$B$53),Generation!$C:$C,$H56)</f>
        <v>0</v>
      </c>
      <c r="V56" s="5">
        <f>SUMIFS(Generation!Q:Q,Generation!$A:$A,Comparison_CDP1,Generation!$B:$B,IF($B$53="NEM","*",$B$53),Generation!$C:$C,$H56)-SUMIFS(Generation!Q:Q,Generation!$A:$A,Comparison_CDP2,Generation!$B:$B,IF($B$53="NEM","*",$B$53),Generation!$C:$C,$H56)</f>
        <v>0</v>
      </c>
      <c r="W56" s="5">
        <f>SUMIFS(Generation!R:R,Generation!$A:$A,Comparison_CDP1,Generation!$B:$B,IF($B$53="NEM","*",$B$53),Generation!$C:$C,$H56)-SUMIFS(Generation!R:R,Generation!$A:$A,Comparison_CDP2,Generation!$B:$B,IF($B$53="NEM","*",$B$53),Generation!$C:$C,$H56)</f>
        <v>0</v>
      </c>
      <c r="X56" s="5">
        <f>SUMIFS(Generation!S:S,Generation!$A:$A,Comparison_CDP1,Generation!$B:$B,IF($B$53="NEM","*",$B$53),Generation!$C:$C,$H56)-SUMIFS(Generation!S:S,Generation!$A:$A,Comparison_CDP2,Generation!$B:$B,IF($B$53="NEM","*",$B$53),Generation!$C:$C,$H56)</f>
        <v>0</v>
      </c>
      <c r="Y56" s="5">
        <f>SUMIFS(Generation!T:T,Generation!$A:$A,Comparison_CDP1,Generation!$B:$B,IF($B$53="NEM","*",$B$53),Generation!$C:$C,$H56)-SUMIFS(Generation!T:T,Generation!$A:$A,Comparison_CDP2,Generation!$B:$B,IF($B$53="NEM","*",$B$53),Generation!$C:$C,$H56)</f>
        <v>0</v>
      </c>
      <c r="Z56" s="5">
        <f>SUMIFS(Generation!U:U,Generation!$A:$A,Comparison_CDP1,Generation!$B:$B,IF($B$53="NEM","*",$B$53),Generation!$C:$C,$H56)-SUMIFS(Generation!U:U,Generation!$A:$A,Comparison_CDP2,Generation!$B:$B,IF($B$53="NEM","*",$B$53),Generation!$C:$C,$H56)</f>
        <v>0</v>
      </c>
      <c r="AA56" s="5">
        <f>SUMIFS(Generation!V:V,Generation!$A:$A,Comparison_CDP1,Generation!$B:$B,IF($B$53="NEM","*",$B$53),Generation!$C:$C,$H56)-SUMIFS(Generation!V:V,Generation!$A:$A,Comparison_CDP2,Generation!$B:$B,IF($B$53="NEM","*",$B$53),Generation!$C:$C,$H56)</f>
        <v>0</v>
      </c>
      <c r="AB56" s="5">
        <f>SUMIFS(Generation!W:W,Generation!$A:$A,Comparison_CDP1,Generation!$B:$B,IF($B$53="NEM","*",$B$53),Generation!$C:$C,$H56)-SUMIFS(Generation!W:W,Generation!$A:$A,Comparison_CDP2,Generation!$B:$B,IF($B$53="NEM","*",$B$53),Generation!$C:$C,$H56)</f>
        <v>0</v>
      </c>
      <c r="AC56" s="5">
        <f>SUMIFS(Generation!X:X,Generation!$A:$A,Comparison_CDP1,Generation!$B:$B,IF($B$53="NEM","*",$B$53),Generation!$C:$C,$H56)-SUMIFS(Generation!X:X,Generation!$A:$A,Comparison_CDP2,Generation!$B:$B,IF($B$53="NEM","*",$B$53),Generation!$C:$C,$H56)</f>
        <v>0</v>
      </c>
      <c r="AD56" s="5">
        <f>SUMIFS(Generation!Y:Y,Generation!$A:$A,Comparison_CDP1,Generation!$B:$B,IF($B$53="NEM","*",$B$53),Generation!$C:$C,$H56)-SUMIFS(Generation!Y:Y,Generation!$A:$A,Comparison_CDP2,Generation!$B:$B,IF($B$53="NEM","*",$B$53),Generation!$C:$C,$H56)</f>
        <v>0</v>
      </c>
      <c r="AE56" s="5">
        <f>SUMIFS(Generation!Z:Z,Generation!$A:$A,Comparison_CDP1,Generation!$B:$B,IF($B$53="NEM","*",$B$53),Generation!$C:$C,$H56)-SUMIFS(Generation!Z:Z,Generation!$A:$A,Comparison_CDP2,Generation!$B:$B,IF($B$53="NEM","*",$B$53),Generation!$C:$C,$H56)</f>
        <v>0</v>
      </c>
      <c r="AF56" s="5">
        <f>SUMIFS(Generation!AA:AA,Generation!$A:$A,Comparison_CDP1,Generation!$B:$B,IF($B$53="NEM","*",$B$53),Generation!$C:$C,$H56)-SUMIFS(Generation!AA:AA,Generation!$A:$A,Comparison_CDP2,Generation!$B:$B,IF($B$53="NEM","*",$B$53),Generation!$C:$C,$H56)</f>
        <v>0</v>
      </c>
      <c r="AG56" s="5">
        <f>SUMIFS(Generation!AB:AB,Generation!$A:$A,Comparison_CDP1,Generation!$B:$B,IF($B$53="NEM","*",$B$53),Generation!$C:$C,$H56)-SUMIFS(Generation!AB:AB,Generation!$A:$A,Comparison_CDP2,Generation!$B:$B,IF($B$53="NEM","*",$B$53),Generation!$C:$C,$H56)</f>
        <v>0</v>
      </c>
      <c r="AH56" s="5">
        <f>SUMIFS(Generation!AC:AC,Generation!$A:$A,Comparison_CDP1,Generation!$B:$B,IF($B$53="NEM","*",$B$53),Generation!$C:$C,$H56)-SUMIFS(Generation!AC:AC,Generation!$A:$A,Comparison_CDP2,Generation!$B:$B,IF($B$53="NEM","*",$B$53),Generation!$C:$C,$H56)</f>
        <v>0</v>
      </c>
      <c r="AI56" s="5">
        <f>SUMIFS(Generation!AD:AD,Generation!$A:$A,Comparison_CDP1,Generation!$B:$B,IF($B$53="NEM","*",$B$53),Generation!$C:$C,$H56)-SUMIFS(Generation!AD:AD,Generation!$A:$A,Comparison_CDP2,Generation!$B:$B,IF($B$53="NEM","*",$B$53),Generation!$C:$C,$H56)</f>
        <v>0</v>
      </c>
      <c r="AJ56" s="5">
        <f>SUMIFS(Generation!AE:AE,Generation!$A:$A,Comparison_CDP1,Generation!$B:$B,IF($B$53="NEM","*",$B$53),Generation!$C:$C,$H56)-SUMIFS(Generation!AE:AE,Generation!$A:$A,Comparison_CDP2,Generation!$B:$B,IF($B$53="NEM","*",$B$53),Generation!$C:$C,$H56)</f>
        <v>0</v>
      </c>
    </row>
    <row r="57" spans="1:60" ht="15" customHeight="1">
      <c r="H57" s="9" t="s">
        <v>131</v>
      </c>
      <c r="I57" s="5">
        <f>SUMIFS(Generation!D:D,Generation!$A:$A,Comparison_CDP1,Generation!$B:$B,IF($B$53="NEM","*",$B$53),Generation!$C:$C,$H57)-SUMIFS(Generation!D:D,Generation!$A:$A,Comparison_CDP2,Generation!$B:$B,IF($B$53="NEM","*",$B$53),Generation!$C:$C,$H57)</f>
        <v>7447.2876592092398</v>
      </c>
      <c r="J57" s="5">
        <f>SUMIFS(Generation!E:E,Generation!$A:$A,Comparison_CDP1,Generation!$B:$B,IF($B$53="NEM","*",$B$53),Generation!$C:$C,$H57)-SUMIFS(Generation!E:E,Generation!$A:$A,Comparison_CDP2,Generation!$B:$B,IF($B$53="NEM","*",$B$53),Generation!$C:$C,$H57)</f>
        <v>2748.078765141272</v>
      </c>
      <c r="K57" s="5">
        <f>SUMIFS(Generation!F:F,Generation!$A:$A,Comparison_CDP1,Generation!$B:$B,IF($B$53="NEM","*",$B$53),Generation!$C:$C,$H57)-SUMIFS(Generation!F:F,Generation!$A:$A,Comparison_CDP2,Generation!$B:$B,IF($B$53="NEM","*",$B$53),Generation!$C:$C,$H57)</f>
        <v>1989.6012733602802</v>
      </c>
      <c r="L57" s="5">
        <f>SUMIFS(Generation!G:G,Generation!$A:$A,Comparison_CDP1,Generation!$B:$B,IF($B$53="NEM","*",$B$53),Generation!$C:$C,$H57)-SUMIFS(Generation!G:G,Generation!$A:$A,Comparison_CDP2,Generation!$B:$B,IF($B$53="NEM","*",$B$53),Generation!$C:$C,$H57)</f>
        <v>2207.1274702741302</v>
      </c>
      <c r="M57" s="5">
        <f>SUMIFS(Generation!H:H,Generation!$A:$A,Comparison_CDP1,Generation!$B:$B,IF($B$53="NEM","*",$B$53),Generation!$C:$C,$H57)-SUMIFS(Generation!H:H,Generation!$A:$A,Comparison_CDP2,Generation!$B:$B,IF($B$53="NEM","*",$B$53),Generation!$C:$C,$H57)</f>
        <v>1998.9453207616134</v>
      </c>
      <c r="N57" s="5">
        <f>SUMIFS(Generation!I:I,Generation!$A:$A,Comparison_CDP1,Generation!$B:$B,IF($B$53="NEM","*",$B$53),Generation!$C:$C,$H57)-SUMIFS(Generation!I:I,Generation!$A:$A,Comparison_CDP2,Generation!$B:$B,IF($B$53="NEM","*",$B$53),Generation!$C:$C,$H57)</f>
        <v>1221.984056048188</v>
      </c>
      <c r="O57" s="5">
        <f>SUMIFS(Generation!J:J,Generation!$A:$A,Comparison_CDP1,Generation!$B:$B,IF($B$53="NEM","*",$B$53),Generation!$C:$C,$H57)-SUMIFS(Generation!J:J,Generation!$A:$A,Comparison_CDP2,Generation!$B:$B,IF($B$53="NEM","*",$B$53),Generation!$C:$C,$H57)</f>
        <v>733.85496564607001</v>
      </c>
      <c r="P57" s="5">
        <f>SUMIFS(Generation!K:K,Generation!$A:$A,Comparison_CDP1,Generation!$B:$B,IF($B$53="NEM","*",$B$53),Generation!$C:$C,$H57)-SUMIFS(Generation!K:K,Generation!$A:$A,Comparison_CDP2,Generation!$B:$B,IF($B$53="NEM","*",$B$53),Generation!$C:$C,$H57)</f>
        <v>0</v>
      </c>
      <c r="Q57" s="5">
        <f>SUMIFS(Generation!L:L,Generation!$A:$A,Comparison_CDP1,Generation!$B:$B,IF($B$53="NEM","*",$B$53),Generation!$C:$C,$H57)-SUMIFS(Generation!L:L,Generation!$A:$A,Comparison_CDP2,Generation!$B:$B,IF($B$53="NEM","*",$B$53),Generation!$C:$C,$H57)</f>
        <v>0</v>
      </c>
      <c r="R57" s="5">
        <f>SUMIFS(Generation!M:M,Generation!$A:$A,Comparison_CDP1,Generation!$B:$B,IF($B$53="NEM","*",$B$53),Generation!$C:$C,$H57)-SUMIFS(Generation!M:M,Generation!$A:$A,Comparison_CDP2,Generation!$B:$B,IF($B$53="NEM","*",$B$53),Generation!$C:$C,$H57)</f>
        <v>0</v>
      </c>
      <c r="S57" s="5">
        <f>SUMIFS(Generation!N:N,Generation!$A:$A,Comparison_CDP1,Generation!$B:$B,IF($B$53="NEM","*",$B$53),Generation!$C:$C,$H57)-SUMIFS(Generation!N:N,Generation!$A:$A,Comparison_CDP2,Generation!$B:$B,IF($B$53="NEM","*",$B$53),Generation!$C:$C,$H57)</f>
        <v>0</v>
      </c>
      <c r="T57" s="5">
        <f>SUMIFS(Generation!O:O,Generation!$A:$A,Comparison_CDP1,Generation!$B:$B,IF($B$53="NEM","*",$B$53),Generation!$C:$C,$H57)-SUMIFS(Generation!O:O,Generation!$A:$A,Comparison_CDP2,Generation!$B:$B,IF($B$53="NEM","*",$B$53),Generation!$C:$C,$H57)</f>
        <v>0</v>
      </c>
      <c r="U57" s="5">
        <f>SUMIFS(Generation!P:P,Generation!$A:$A,Comparison_CDP1,Generation!$B:$B,IF($B$53="NEM","*",$B$53),Generation!$C:$C,$H57)-SUMIFS(Generation!P:P,Generation!$A:$A,Comparison_CDP2,Generation!$B:$B,IF($B$53="NEM","*",$B$53),Generation!$C:$C,$H57)</f>
        <v>0</v>
      </c>
      <c r="V57" s="5">
        <f>SUMIFS(Generation!Q:Q,Generation!$A:$A,Comparison_CDP1,Generation!$B:$B,IF($B$53="NEM","*",$B$53),Generation!$C:$C,$H57)-SUMIFS(Generation!Q:Q,Generation!$A:$A,Comparison_CDP2,Generation!$B:$B,IF($B$53="NEM","*",$B$53),Generation!$C:$C,$H57)</f>
        <v>0</v>
      </c>
      <c r="W57" s="5">
        <f>SUMIFS(Generation!R:R,Generation!$A:$A,Comparison_CDP1,Generation!$B:$B,IF($B$53="NEM","*",$B$53),Generation!$C:$C,$H57)-SUMIFS(Generation!R:R,Generation!$A:$A,Comparison_CDP2,Generation!$B:$B,IF($B$53="NEM","*",$B$53),Generation!$C:$C,$H57)</f>
        <v>0</v>
      </c>
      <c r="X57" s="5">
        <f>SUMIFS(Generation!S:S,Generation!$A:$A,Comparison_CDP1,Generation!$B:$B,IF($B$53="NEM","*",$B$53),Generation!$C:$C,$H57)-SUMIFS(Generation!S:S,Generation!$A:$A,Comparison_CDP2,Generation!$B:$B,IF($B$53="NEM","*",$B$53),Generation!$C:$C,$H57)</f>
        <v>0</v>
      </c>
      <c r="Y57" s="5">
        <f>SUMIFS(Generation!T:T,Generation!$A:$A,Comparison_CDP1,Generation!$B:$B,IF($B$53="NEM","*",$B$53),Generation!$C:$C,$H57)-SUMIFS(Generation!T:T,Generation!$A:$A,Comparison_CDP2,Generation!$B:$B,IF($B$53="NEM","*",$B$53),Generation!$C:$C,$H57)</f>
        <v>0</v>
      </c>
      <c r="Z57" s="5">
        <f>SUMIFS(Generation!U:U,Generation!$A:$A,Comparison_CDP1,Generation!$B:$B,IF($B$53="NEM","*",$B$53),Generation!$C:$C,$H57)-SUMIFS(Generation!U:U,Generation!$A:$A,Comparison_CDP2,Generation!$B:$B,IF($B$53="NEM","*",$B$53),Generation!$C:$C,$H57)</f>
        <v>0</v>
      </c>
      <c r="AA57" s="5">
        <f>SUMIFS(Generation!V:V,Generation!$A:$A,Comparison_CDP1,Generation!$B:$B,IF($B$53="NEM","*",$B$53),Generation!$C:$C,$H57)-SUMIFS(Generation!V:V,Generation!$A:$A,Comparison_CDP2,Generation!$B:$B,IF($B$53="NEM","*",$B$53),Generation!$C:$C,$H57)</f>
        <v>0</v>
      </c>
      <c r="AB57" s="5">
        <f>SUMIFS(Generation!W:W,Generation!$A:$A,Comparison_CDP1,Generation!$B:$B,IF($B$53="NEM","*",$B$53),Generation!$C:$C,$H57)-SUMIFS(Generation!W:W,Generation!$A:$A,Comparison_CDP2,Generation!$B:$B,IF($B$53="NEM","*",$B$53),Generation!$C:$C,$H57)</f>
        <v>0</v>
      </c>
      <c r="AC57" s="5">
        <f>SUMIFS(Generation!X:X,Generation!$A:$A,Comparison_CDP1,Generation!$B:$B,IF($B$53="NEM","*",$B$53),Generation!$C:$C,$H57)-SUMIFS(Generation!X:X,Generation!$A:$A,Comparison_CDP2,Generation!$B:$B,IF($B$53="NEM","*",$B$53),Generation!$C:$C,$H57)</f>
        <v>0</v>
      </c>
      <c r="AD57" s="5">
        <f>SUMIFS(Generation!Y:Y,Generation!$A:$A,Comparison_CDP1,Generation!$B:$B,IF($B$53="NEM","*",$B$53),Generation!$C:$C,$H57)-SUMIFS(Generation!Y:Y,Generation!$A:$A,Comparison_CDP2,Generation!$B:$B,IF($B$53="NEM","*",$B$53),Generation!$C:$C,$H57)</f>
        <v>0</v>
      </c>
      <c r="AE57" s="5">
        <f>SUMIFS(Generation!Z:Z,Generation!$A:$A,Comparison_CDP1,Generation!$B:$B,IF($B$53="NEM","*",$B$53),Generation!$C:$C,$H57)-SUMIFS(Generation!Z:Z,Generation!$A:$A,Comparison_CDP2,Generation!$B:$B,IF($B$53="NEM","*",$B$53),Generation!$C:$C,$H57)</f>
        <v>0</v>
      </c>
      <c r="AF57" s="5">
        <f>SUMIFS(Generation!AA:AA,Generation!$A:$A,Comparison_CDP1,Generation!$B:$B,IF($B$53="NEM","*",$B$53),Generation!$C:$C,$H57)-SUMIFS(Generation!AA:AA,Generation!$A:$A,Comparison_CDP2,Generation!$B:$B,IF($B$53="NEM","*",$B$53),Generation!$C:$C,$H57)</f>
        <v>0</v>
      </c>
      <c r="AG57" s="5">
        <f>SUMIFS(Generation!AB:AB,Generation!$A:$A,Comparison_CDP1,Generation!$B:$B,IF($B$53="NEM","*",$B$53),Generation!$C:$C,$H57)-SUMIFS(Generation!AB:AB,Generation!$A:$A,Comparison_CDP2,Generation!$B:$B,IF($B$53="NEM","*",$B$53),Generation!$C:$C,$H57)</f>
        <v>0</v>
      </c>
      <c r="AH57" s="5">
        <f>SUMIFS(Generation!AC:AC,Generation!$A:$A,Comparison_CDP1,Generation!$B:$B,IF($B$53="NEM","*",$B$53),Generation!$C:$C,$H57)-SUMIFS(Generation!AC:AC,Generation!$A:$A,Comparison_CDP2,Generation!$B:$B,IF($B$53="NEM","*",$B$53),Generation!$C:$C,$H57)</f>
        <v>0</v>
      </c>
      <c r="AI57" s="5">
        <f>SUMIFS(Generation!AD:AD,Generation!$A:$A,Comparison_CDP1,Generation!$B:$B,IF($B$53="NEM","*",$B$53),Generation!$C:$C,$H57)-SUMIFS(Generation!AD:AD,Generation!$A:$A,Comparison_CDP2,Generation!$B:$B,IF($B$53="NEM","*",$B$53),Generation!$C:$C,$H57)</f>
        <v>0</v>
      </c>
      <c r="AJ57" s="5">
        <f>SUMIFS(Generation!AE:AE,Generation!$A:$A,Comparison_CDP1,Generation!$B:$B,IF($B$53="NEM","*",$B$53),Generation!$C:$C,$H57)-SUMIFS(Generation!AE:AE,Generation!$A:$A,Comparison_CDP2,Generation!$B:$B,IF($B$53="NEM","*",$B$53),Generation!$C:$C,$H57)</f>
        <v>0</v>
      </c>
    </row>
    <row r="58" spans="1:60" ht="15" customHeight="1">
      <c r="H58" s="9" t="s">
        <v>132</v>
      </c>
      <c r="I58" s="5">
        <f>SUMIFS(Generation!D:D,Generation!$A:$A,Comparison_CDP1,Generation!$B:$B,IF($B$53="NEM","*",$B$53),Generation!$C:$C,$H58)-SUMIFS(Generation!D:D,Generation!$A:$A,Comparison_CDP2,Generation!$B:$B,IF($B$53="NEM","*",$B$53),Generation!$C:$C,$H58)</f>
        <v>-15097.526946754839</v>
      </c>
      <c r="J58" s="5">
        <f>SUMIFS(Generation!E:E,Generation!$A:$A,Comparison_CDP1,Generation!$B:$B,IF($B$53="NEM","*",$B$53),Generation!$C:$C,$H58)-SUMIFS(Generation!E:E,Generation!$A:$A,Comparison_CDP2,Generation!$B:$B,IF($B$53="NEM","*",$B$53),Generation!$C:$C,$H58)</f>
        <v>-3742.1631334064132</v>
      </c>
      <c r="K58" s="5">
        <f>SUMIFS(Generation!F:F,Generation!$A:$A,Comparison_CDP1,Generation!$B:$B,IF($B$53="NEM","*",$B$53),Generation!$C:$C,$H58)-SUMIFS(Generation!F:F,Generation!$A:$A,Comparison_CDP2,Generation!$B:$B,IF($B$53="NEM","*",$B$53),Generation!$C:$C,$H58)</f>
        <v>-3122.1063552071205</v>
      </c>
      <c r="L58" s="5">
        <f>SUMIFS(Generation!G:G,Generation!$A:$A,Comparison_CDP1,Generation!$B:$B,IF($B$53="NEM","*",$B$53),Generation!$C:$C,$H58)-SUMIFS(Generation!G:G,Generation!$A:$A,Comparison_CDP2,Generation!$B:$B,IF($B$53="NEM","*",$B$53),Generation!$C:$C,$H58)</f>
        <v>-1513.6436408345171</v>
      </c>
      <c r="M58" s="5">
        <f>SUMIFS(Generation!H:H,Generation!$A:$A,Comparison_CDP1,Generation!$B:$B,IF($B$53="NEM","*",$B$53),Generation!$C:$C,$H58)-SUMIFS(Generation!H:H,Generation!$A:$A,Comparison_CDP2,Generation!$B:$B,IF($B$53="NEM","*",$B$53),Generation!$C:$C,$H58)</f>
        <v>-1004.5120464612573</v>
      </c>
      <c r="N58" s="5">
        <f>SUMIFS(Generation!I:I,Generation!$A:$A,Comparison_CDP1,Generation!$B:$B,IF($B$53="NEM","*",$B$53),Generation!$C:$C,$H58)-SUMIFS(Generation!I:I,Generation!$A:$A,Comparison_CDP2,Generation!$B:$B,IF($B$53="NEM","*",$B$53),Generation!$C:$C,$H58)</f>
        <v>-1520.6606520123632</v>
      </c>
      <c r="O58" s="5">
        <f>SUMIFS(Generation!J:J,Generation!$A:$A,Comparison_CDP1,Generation!$B:$B,IF($B$53="NEM","*",$B$53),Generation!$C:$C,$H58)-SUMIFS(Generation!J:J,Generation!$A:$A,Comparison_CDP2,Generation!$B:$B,IF($B$53="NEM","*",$B$53),Generation!$C:$C,$H58)</f>
        <v>-3061.1597490731838</v>
      </c>
      <c r="P58" s="5">
        <f>SUMIFS(Generation!K:K,Generation!$A:$A,Comparison_CDP1,Generation!$B:$B,IF($B$53="NEM","*",$B$53),Generation!$C:$C,$H58)-SUMIFS(Generation!K:K,Generation!$A:$A,Comparison_CDP2,Generation!$B:$B,IF($B$53="NEM","*",$B$53),Generation!$C:$C,$H58)</f>
        <v>663.02808239798924</v>
      </c>
      <c r="Q58" s="5">
        <f>SUMIFS(Generation!L:L,Generation!$A:$A,Comparison_CDP1,Generation!$B:$B,IF($B$53="NEM","*",$B$53),Generation!$C:$C,$H58)-SUMIFS(Generation!L:L,Generation!$A:$A,Comparison_CDP2,Generation!$B:$B,IF($B$53="NEM","*",$B$53),Generation!$C:$C,$H58)</f>
        <v>-266.97264267663104</v>
      </c>
      <c r="R58" s="5">
        <f>SUMIFS(Generation!M:M,Generation!$A:$A,Comparison_CDP1,Generation!$B:$B,IF($B$53="NEM","*",$B$53),Generation!$C:$C,$H58)-SUMIFS(Generation!M:M,Generation!$A:$A,Comparison_CDP2,Generation!$B:$B,IF($B$53="NEM","*",$B$53),Generation!$C:$C,$H58)</f>
        <v>-1673.5479187086535</v>
      </c>
      <c r="S58" s="5">
        <f>SUMIFS(Generation!N:N,Generation!$A:$A,Comparison_CDP1,Generation!$B:$B,IF($B$53="NEM","*",$B$53),Generation!$C:$C,$H58)-SUMIFS(Generation!N:N,Generation!$A:$A,Comparison_CDP2,Generation!$B:$B,IF($B$53="NEM","*",$B$53),Generation!$C:$C,$H58)</f>
        <v>-312.15947837583099</v>
      </c>
      <c r="T58" s="5">
        <f>SUMIFS(Generation!O:O,Generation!$A:$A,Comparison_CDP1,Generation!$B:$B,IF($B$53="NEM","*",$B$53),Generation!$C:$C,$H58)-SUMIFS(Generation!O:O,Generation!$A:$A,Comparison_CDP2,Generation!$B:$B,IF($B$53="NEM","*",$B$53),Generation!$C:$C,$H58)</f>
        <v>881.12598646723472</v>
      </c>
      <c r="U58" s="5">
        <f>SUMIFS(Generation!P:P,Generation!$A:$A,Comparison_CDP1,Generation!$B:$B,IF($B$53="NEM","*",$B$53),Generation!$C:$C,$H58)-SUMIFS(Generation!P:P,Generation!$A:$A,Comparison_CDP2,Generation!$B:$B,IF($B$53="NEM","*",$B$53),Generation!$C:$C,$H58)</f>
        <v>661.5917468676007</v>
      </c>
      <c r="V58" s="5">
        <f>SUMIFS(Generation!Q:Q,Generation!$A:$A,Comparison_CDP1,Generation!$B:$B,IF($B$53="NEM","*",$B$53),Generation!$C:$C,$H58)-SUMIFS(Generation!Q:Q,Generation!$A:$A,Comparison_CDP2,Generation!$B:$B,IF($B$53="NEM","*",$B$53),Generation!$C:$C,$H58)</f>
        <v>99.695521826090953</v>
      </c>
      <c r="W58" s="5">
        <f>SUMIFS(Generation!R:R,Generation!$A:$A,Comparison_CDP1,Generation!$B:$B,IF($B$53="NEM","*",$B$53),Generation!$C:$C,$H58)-SUMIFS(Generation!R:R,Generation!$A:$A,Comparison_CDP2,Generation!$B:$B,IF($B$53="NEM","*",$B$53),Generation!$C:$C,$H58)</f>
        <v>-413.91723573985701</v>
      </c>
      <c r="X58" s="5">
        <f>SUMIFS(Generation!S:S,Generation!$A:$A,Comparison_CDP1,Generation!$B:$B,IF($B$53="NEM","*",$B$53),Generation!$C:$C,$H58)-SUMIFS(Generation!S:S,Generation!$A:$A,Comparison_CDP2,Generation!$B:$B,IF($B$53="NEM","*",$B$53),Generation!$C:$C,$H58)</f>
        <v>-321.29984656141778</v>
      </c>
      <c r="Y58" s="5">
        <f>SUMIFS(Generation!T:T,Generation!$A:$A,Comparison_CDP1,Generation!$B:$B,IF($B$53="NEM","*",$B$53),Generation!$C:$C,$H58)-SUMIFS(Generation!T:T,Generation!$A:$A,Comparison_CDP2,Generation!$B:$B,IF($B$53="NEM","*",$B$53),Generation!$C:$C,$H58)</f>
        <v>-856.92057629773581</v>
      </c>
      <c r="Z58" s="5">
        <f>SUMIFS(Generation!U:U,Generation!$A:$A,Comparison_CDP1,Generation!$B:$B,IF($B$53="NEM","*",$B$53),Generation!$C:$C,$H58)-SUMIFS(Generation!U:U,Generation!$A:$A,Comparison_CDP2,Generation!$B:$B,IF($B$53="NEM","*",$B$53),Generation!$C:$C,$H58)</f>
        <v>37.879149468367359</v>
      </c>
      <c r="AA58" s="5">
        <f>SUMIFS(Generation!V:V,Generation!$A:$A,Comparison_CDP1,Generation!$B:$B,IF($B$53="NEM","*",$B$53),Generation!$C:$C,$H58)-SUMIFS(Generation!V:V,Generation!$A:$A,Comparison_CDP2,Generation!$B:$B,IF($B$53="NEM","*",$B$53),Generation!$C:$C,$H58)</f>
        <v>-291.94232001481896</v>
      </c>
      <c r="AB58" s="5">
        <f>SUMIFS(Generation!W:W,Generation!$A:$A,Comparison_CDP1,Generation!$B:$B,IF($B$53="NEM","*",$B$53),Generation!$C:$C,$H58)-SUMIFS(Generation!W:W,Generation!$A:$A,Comparison_CDP2,Generation!$B:$B,IF($B$53="NEM","*",$B$53),Generation!$C:$C,$H58)</f>
        <v>-883.67444871438965</v>
      </c>
      <c r="AC58" s="5">
        <f>SUMIFS(Generation!X:X,Generation!$A:$A,Comparison_CDP1,Generation!$B:$B,IF($B$53="NEM","*",$B$53),Generation!$C:$C,$H58)-SUMIFS(Generation!X:X,Generation!$A:$A,Comparison_CDP2,Generation!$B:$B,IF($B$53="NEM","*",$B$53),Generation!$C:$C,$H58)</f>
        <v>236.52397690956866</v>
      </c>
      <c r="AD58" s="5">
        <f>SUMIFS(Generation!Y:Y,Generation!$A:$A,Comparison_CDP1,Generation!$B:$B,IF($B$53="NEM","*",$B$53),Generation!$C:$C,$H58)-SUMIFS(Generation!Y:Y,Generation!$A:$A,Comparison_CDP2,Generation!$B:$B,IF($B$53="NEM","*",$B$53),Generation!$C:$C,$H58)</f>
        <v>267.9472689900756</v>
      </c>
      <c r="AE58" s="5">
        <f>SUMIFS(Generation!Z:Z,Generation!$A:$A,Comparison_CDP1,Generation!$B:$B,IF($B$53="NEM","*",$B$53),Generation!$C:$C,$H58)-SUMIFS(Generation!Z:Z,Generation!$A:$A,Comparison_CDP2,Generation!$B:$B,IF($B$53="NEM","*",$B$53),Generation!$C:$C,$H58)</f>
        <v>93.190698883424801</v>
      </c>
      <c r="AF58" s="5">
        <f>SUMIFS(Generation!AA:AA,Generation!$A:$A,Comparison_CDP1,Generation!$B:$B,IF($B$53="NEM","*",$B$53),Generation!$C:$C,$H58)-SUMIFS(Generation!AA:AA,Generation!$A:$A,Comparison_CDP2,Generation!$B:$B,IF($B$53="NEM","*",$B$53),Generation!$C:$C,$H58)</f>
        <v>0</v>
      </c>
      <c r="AG58" s="5">
        <f>SUMIFS(Generation!AB:AB,Generation!$A:$A,Comparison_CDP1,Generation!$B:$B,IF($B$53="NEM","*",$B$53),Generation!$C:$C,$H58)-SUMIFS(Generation!AB:AB,Generation!$A:$A,Comparison_CDP2,Generation!$B:$B,IF($B$53="NEM","*",$B$53),Generation!$C:$C,$H58)</f>
        <v>0</v>
      </c>
      <c r="AH58" s="5">
        <f>SUMIFS(Generation!AC:AC,Generation!$A:$A,Comparison_CDP1,Generation!$B:$B,IF($B$53="NEM","*",$B$53),Generation!$C:$C,$H58)-SUMIFS(Generation!AC:AC,Generation!$A:$A,Comparison_CDP2,Generation!$B:$B,IF($B$53="NEM","*",$B$53),Generation!$C:$C,$H58)</f>
        <v>0</v>
      </c>
      <c r="AI58" s="5">
        <f>SUMIFS(Generation!AD:AD,Generation!$A:$A,Comparison_CDP1,Generation!$B:$B,IF($B$53="NEM","*",$B$53),Generation!$C:$C,$H58)-SUMIFS(Generation!AD:AD,Generation!$A:$A,Comparison_CDP2,Generation!$B:$B,IF($B$53="NEM","*",$B$53),Generation!$C:$C,$H58)</f>
        <v>0</v>
      </c>
      <c r="AJ58" s="5">
        <f>SUMIFS(Generation!AE:AE,Generation!$A:$A,Comparison_CDP1,Generation!$B:$B,IF($B$53="NEM","*",$B$53),Generation!$C:$C,$H58)-SUMIFS(Generation!AE:AE,Generation!$A:$A,Comparison_CDP2,Generation!$B:$B,IF($B$53="NEM","*",$B$53),Generation!$C:$C,$H58)</f>
        <v>0</v>
      </c>
    </row>
    <row r="59" spans="1:60" ht="15" customHeight="1">
      <c r="H59" s="9" t="s">
        <v>133</v>
      </c>
      <c r="I59" s="5">
        <f>SUMIFS(Generation!D:D,Generation!$A:$A,Comparison_CDP1,Generation!$B:$B,IF($B$53="NEM","*",$B$53),Generation!$C:$C,$H59)-SUMIFS(Generation!D:D,Generation!$A:$A,Comparison_CDP2,Generation!$B:$B,IF($B$53="NEM","*",$B$53),Generation!$C:$C,$H59)</f>
        <v>0</v>
      </c>
      <c r="J59" s="5">
        <f>SUMIFS(Generation!E:E,Generation!$A:$A,Comparison_CDP1,Generation!$B:$B,IF($B$53="NEM","*",$B$53),Generation!$C:$C,$H59)-SUMIFS(Generation!E:E,Generation!$A:$A,Comparison_CDP2,Generation!$B:$B,IF($B$53="NEM","*",$B$53),Generation!$C:$C,$H59)</f>
        <v>0</v>
      </c>
      <c r="K59" s="5">
        <f>SUMIFS(Generation!F:F,Generation!$A:$A,Comparison_CDP1,Generation!$B:$B,IF($B$53="NEM","*",$B$53),Generation!$C:$C,$H59)-SUMIFS(Generation!F:F,Generation!$A:$A,Comparison_CDP2,Generation!$B:$B,IF($B$53="NEM","*",$B$53),Generation!$C:$C,$H59)</f>
        <v>0</v>
      </c>
      <c r="L59" s="5">
        <f>SUMIFS(Generation!G:G,Generation!$A:$A,Comparison_CDP1,Generation!$B:$B,IF($B$53="NEM","*",$B$53),Generation!$C:$C,$H59)-SUMIFS(Generation!G:G,Generation!$A:$A,Comparison_CDP2,Generation!$B:$B,IF($B$53="NEM","*",$B$53),Generation!$C:$C,$H59)</f>
        <v>0</v>
      </c>
      <c r="M59" s="5">
        <f>SUMIFS(Generation!H:H,Generation!$A:$A,Comparison_CDP1,Generation!$B:$B,IF($B$53="NEM","*",$B$53),Generation!$C:$C,$H59)-SUMIFS(Generation!H:H,Generation!$A:$A,Comparison_CDP2,Generation!$B:$B,IF($B$53="NEM","*",$B$53),Generation!$C:$C,$H59)</f>
        <v>0</v>
      </c>
      <c r="N59" s="5">
        <f>SUMIFS(Generation!I:I,Generation!$A:$A,Comparison_CDP1,Generation!$B:$B,IF($B$53="NEM","*",$B$53),Generation!$C:$C,$H59)-SUMIFS(Generation!I:I,Generation!$A:$A,Comparison_CDP2,Generation!$B:$B,IF($B$53="NEM","*",$B$53),Generation!$C:$C,$H59)</f>
        <v>0</v>
      </c>
      <c r="O59" s="5">
        <f>SUMIFS(Generation!J:J,Generation!$A:$A,Comparison_CDP1,Generation!$B:$B,IF($B$53="NEM","*",$B$53),Generation!$C:$C,$H59)-SUMIFS(Generation!J:J,Generation!$A:$A,Comparison_CDP2,Generation!$B:$B,IF($B$53="NEM","*",$B$53),Generation!$C:$C,$H59)</f>
        <v>0</v>
      </c>
      <c r="P59" s="5">
        <f>SUMIFS(Generation!K:K,Generation!$A:$A,Comparison_CDP1,Generation!$B:$B,IF($B$53="NEM","*",$B$53),Generation!$C:$C,$H59)-SUMIFS(Generation!K:K,Generation!$A:$A,Comparison_CDP2,Generation!$B:$B,IF($B$53="NEM","*",$B$53),Generation!$C:$C,$H59)</f>
        <v>0</v>
      </c>
      <c r="Q59" s="5">
        <f>SUMIFS(Generation!L:L,Generation!$A:$A,Comparison_CDP1,Generation!$B:$B,IF($B$53="NEM","*",$B$53),Generation!$C:$C,$H59)-SUMIFS(Generation!L:L,Generation!$A:$A,Comparison_CDP2,Generation!$B:$B,IF($B$53="NEM","*",$B$53),Generation!$C:$C,$H59)</f>
        <v>0</v>
      </c>
      <c r="R59" s="5">
        <f>SUMIFS(Generation!M:M,Generation!$A:$A,Comparison_CDP1,Generation!$B:$B,IF($B$53="NEM","*",$B$53),Generation!$C:$C,$H59)-SUMIFS(Generation!M:M,Generation!$A:$A,Comparison_CDP2,Generation!$B:$B,IF($B$53="NEM","*",$B$53),Generation!$C:$C,$H59)</f>
        <v>0</v>
      </c>
      <c r="S59" s="5">
        <f>SUMIFS(Generation!N:N,Generation!$A:$A,Comparison_CDP1,Generation!$B:$B,IF($B$53="NEM","*",$B$53),Generation!$C:$C,$H59)-SUMIFS(Generation!N:N,Generation!$A:$A,Comparison_CDP2,Generation!$B:$B,IF($B$53="NEM","*",$B$53),Generation!$C:$C,$H59)</f>
        <v>0</v>
      </c>
      <c r="T59" s="5">
        <f>SUMIFS(Generation!O:O,Generation!$A:$A,Comparison_CDP1,Generation!$B:$B,IF($B$53="NEM","*",$B$53),Generation!$C:$C,$H59)-SUMIFS(Generation!O:O,Generation!$A:$A,Comparison_CDP2,Generation!$B:$B,IF($B$53="NEM","*",$B$53),Generation!$C:$C,$H59)</f>
        <v>0</v>
      </c>
      <c r="U59" s="5">
        <f>SUMIFS(Generation!P:P,Generation!$A:$A,Comparison_CDP1,Generation!$B:$B,IF($B$53="NEM","*",$B$53),Generation!$C:$C,$H59)-SUMIFS(Generation!P:P,Generation!$A:$A,Comparison_CDP2,Generation!$B:$B,IF($B$53="NEM","*",$B$53),Generation!$C:$C,$H59)</f>
        <v>0</v>
      </c>
      <c r="V59" s="5">
        <f>SUMIFS(Generation!Q:Q,Generation!$A:$A,Comparison_CDP1,Generation!$B:$B,IF($B$53="NEM","*",$B$53),Generation!$C:$C,$H59)-SUMIFS(Generation!Q:Q,Generation!$A:$A,Comparison_CDP2,Generation!$B:$B,IF($B$53="NEM","*",$B$53),Generation!$C:$C,$H59)</f>
        <v>0</v>
      </c>
      <c r="W59" s="5">
        <f>SUMIFS(Generation!R:R,Generation!$A:$A,Comparison_CDP1,Generation!$B:$B,IF($B$53="NEM","*",$B$53),Generation!$C:$C,$H59)-SUMIFS(Generation!R:R,Generation!$A:$A,Comparison_CDP2,Generation!$B:$B,IF($B$53="NEM","*",$B$53),Generation!$C:$C,$H59)</f>
        <v>0</v>
      </c>
      <c r="X59" s="5">
        <f>SUMIFS(Generation!S:S,Generation!$A:$A,Comparison_CDP1,Generation!$B:$B,IF($B$53="NEM","*",$B$53),Generation!$C:$C,$H59)-SUMIFS(Generation!S:S,Generation!$A:$A,Comparison_CDP2,Generation!$B:$B,IF($B$53="NEM","*",$B$53),Generation!$C:$C,$H59)</f>
        <v>0</v>
      </c>
      <c r="Y59" s="5">
        <f>SUMIFS(Generation!T:T,Generation!$A:$A,Comparison_CDP1,Generation!$B:$B,IF($B$53="NEM","*",$B$53),Generation!$C:$C,$H59)-SUMIFS(Generation!T:T,Generation!$A:$A,Comparison_CDP2,Generation!$B:$B,IF($B$53="NEM","*",$B$53),Generation!$C:$C,$H59)</f>
        <v>0</v>
      </c>
      <c r="Z59" s="5">
        <f>SUMIFS(Generation!U:U,Generation!$A:$A,Comparison_CDP1,Generation!$B:$B,IF($B$53="NEM","*",$B$53),Generation!$C:$C,$H59)-SUMIFS(Generation!U:U,Generation!$A:$A,Comparison_CDP2,Generation!$B:$B,IF($B$53="NEM","*",$B$53),Generation!$C:$C,$H59)</f>
        <v>0</v>
      </c>
      <c r="AA59" s="5">
        <f>SUMIFS(Generation!V:V,Generation!$A:$A,Comparison_CDP1,Generation!$B:$B,IF($B$53="NEM","*",$B$53),Generation!$C:$C,$H59)-SUMIFS(Generation!V:V,Generation!$A:$A,Comparison_CDP2,Generation!$B:$B,IF($B$53="NEM","*",$B$53),Generation!$C:$C,$H59)</f>
        <v>0</v>
      </c>
      <c r="AB59" s="5">
        <f>SUMIFS(Generation!W:W,Generation!$A:$A,Comparison_CDP1,Generation!$B:$B,IF($B$53="NEM","*",$B$53),Generation!$C:$C,$H59)-SUMIFS(Generation!W:W,Generation!$A:$A,Comparison_CDP2,Generation!$B:$B,IF($B$53="NEM","*",$B$53),Generation!$C:$C,$H59)</f>
        <v>0</v>
      </c>
      <c r="AC59" s="5">
        <f>SUMIFS(Generation!X:X,Generation!$A:$A,Comparison_CDP1,Generation!$B:$B,IF($B$53="NEM","*",$B$53),Generation!$C:$C,$H59)-SUMIFS(Generation!X:X,Generation!$A:$A,Comparison_CDP2,Generation!$B:$B,IF($B$53="NEM","*",$B$53),Generation!$C:$C,$H59)</f>
        <v>0</v>
      </c>
      <c r="AD59" s="5">
        <f>SUMIFS(Generation!Y:Y,Generation!$A:$A,Comparison_CDP1,Generation!$B:$B,IF($B$53="NEM","*",$B$53),Generation!$C:$C,$H59)-SUMIFS(Generation!Y:Y,Generation!$A:$A,Comparison_CDP2,Generation!$B:$B,IF($B$53="NEM","*",$B$53),Generation!$C:$C,$H59)</f>
        <v>0</v>
      </c>
      <c r="AE59" s="5">
        <f>SUMIFS(Generation!Z:Z,Generation!$A:$A,Comparison_CDP1,Generation!$B:$B,IF($B$53="NEM","*",$B$53),Generation!$C:$C,$H59)-SUMIFS(Generation!Z:Z,Generation!$A:$A,Comparison_CDP2,Generation!$B:$B,IF($B$53="NEM","*",$B$53),Generation!$C:$C,$H59)</f>
        <v>0</v>
      </c>
      <c r="AF59" s="5">
        <f>SUMIFS(Generation!AA:AA,Generation!$A:$A,Comparison_CDP1,Generation!$B:$B,IF($B$53="NEM","*",$B$53),Generation!$C:$C,$H59)-SUMIFS(Generation!AA:AA,Generation!$A:$A,Comparison_CDP2,Generation!$B:$B,IF($B$53="NEM","*",$B$53),Generation!$C:$C,$H59)</f>
        <v>0</v>
      </c>
      <c r="AG59" s="5">
        <f>SUMIFS(Generation!AB:AB,Generation!$A:$A,Comparison_CDP1,Generation!$B:$B,IF($B$53="NEM","*",$B$53),Generation!$C:$C,$H59)-SUMIFS(Generation!AB:AB,Generation!$A:$A,Comparison_CDP2,Generation!$B:$B,IF($B$53="NEM","*",$B$53),Generation!$C:$C,$H59)</f>
        <v>0</v>
      </c>
      <c r="AH59" s="5">
        <f>SUMIFS(Generation!AC:AC,Generation!$A:$A,Comparison_CDP1,Generation!$B:$B,IF($B$53="NEM","*",$B$53),Generation!$C:$C,$H59)-SUMIFS(Generation!AC:AC,Generation!$A:$A,Comparison_CDP2,Generation!$B:$B,IF($B$53="NEM","*",$B$53),Generation!$C:$C,$H59)</f>
        <v>0</v>
      </c>
      <c r="AI59" s="5">
        <f>SUMIFS(Generation!AD:AD,Generation!$A:$A,Comparison_CDP1,Generation!$B:$B,IF($B$53="NEM","*",$B$53),Generation!$C:$C,$H59)-SUMIFS(Generation!AD:AD,Generation!$A:$A,Comparison_CDP2,Generation!$B:$B,IF($B$53="NEM","*",$B$53),Generation!$C:$C,$H59)</f>
        <v>0</v>
      </c>
      <c r="AJ59" s="5">
        <f>SUMIFS(Generation!AE:AE,Generation!$A:$A,Comparison_CDP1,Generation!$B:$B,IF($B$53="NEM","*",$B$53),Generation!$C:$C,$H59)-SUMIFS(Generation!AE:AE,Generation!$A:$A,Comparison_CDP2,Generation!$B:$B,IF($B$53="NEM","*",$B$53),Generation!$C:$C,$H59)</f>
        <v>0</v>
      </c>
    </row>
    <row r="60" spans="1:60" ht="15" customHeight="1">
      <c r="H60" s="9" t="s">
        <v>134</v>
      </c>
      <c r="I60" s="5">
        <f>SUMIFS(Generation!D:D,Generation!$A:$A,Comparison_CDP1,Generation!$B:$B,IF($B$53="NEM","*",$B$53),Generation!$C:$C,$H60)-SUMIFS(Generation!D:D,Generation!$A:$A,Comparison_CDP2,Generation!$B:$B,IF($B$53="NEM","*",$B$53),Generation!$C:$C,$H60)</f>
        <v>-3449.7826093639669</v>
      </c>
      <c r="J60" s="5">
        <f>SUMIFS(Generation!E:E,Generation!$A:$A,Comparison_CDP1,Generation!$B:$B,IF($B$53="NEM","*",$B$53),Generation!$C:$C,$H60)-SUMIFS(Generation!E:E,Generation!$A:$A,Comparison_CDP2,Generation!$B:$B,IF($B$53="NEM","*",$B$53),Generation!$C:$C,$H60)</f>
        <v>-603.01953434189988</v>
      </c>
      <c r="K60" s="5">
        <f>SUMIFS(Generation!F:F,Generation!$A:$A,Comparison_CDP1,Generation!$B:$B,IF($B$53="NEM","*",$B$53),Generation!$C:$C,$H60)-SUMIFS(Generation!F:F,Generation!$A:$A,Comparison_CDP2,Generation!$B:$B,IF($B$53="NEM","*",$B$53),Generation!$C:$C,$H60)</f>
        <v>-1402.3857022086795</v>
      </c>
      <c r="L60" s="5">
        <f>SUMIFS(Generation!G:G,Generation!$A:$A,Comparison_CDP1,Generation!$B:$B,IF($B$53="NEM","*",$B$53),Generation!$C:$C,$H60)-SUMIFS(Generation!G:G,Generation!$A:$A,Comparison_CDP2,Generation!$B:$B,IF($B$53="NEM","*",$B$53),Generation!$C:$C,$H60)</f>
        <v>-1416.5093145196297</v>
      </c>
      <c r="M60" s="5">
        <f>SUMIFS(Generation!H:H,Generation!$A:$A,Comparison_CDP1,Generation!$B:$B,IF($B$53="NEM","*",$B$53),Generation!$C:$C,$H60)-SUMIFS(Generation!H:H,Generation!$A:$A,Comparison_CDP2,Generation!$B:$B,IF($B$53="NEM","*",$B$53),Generation!$C:$C,$H60)</f>
        <v>-2574.3330940265087</v>
      </c>
      <c r="N60" s="5">
        <f>SUMIFS(Generation!I:I,Generation!$A:$A,Comparison_CDP1,Generation!$B:$B,IF($B$53="NEM","*",$B$53),Generation!$C:$C,$H60)-SUMIFS(Generation!I:I,Generation!$A:$A,Comparison_CDP2,Generation!$B:$B,IF($B$53="NEM","*",$B$53),Generation!$C:$C,$H60)</f>
        <v>-1929.8609071016745</v>
      </c>
      <c r="O60" s="5">
        <f>SUMIFS(Generation!J:J,Generation!$A:$A,Comparison_CDP1,Generation!$B:$B,IF($B$53="NEM","*",$B$53),Generation!$C:$C,$H60)-SUMIFS(Generation!J:J,Generation!$A:$A,Comparison_CDP2,Generation!$B:$B,IF($B$53="NEM","*",$B$53),Generation!$C:$C,$H60)</f>
        <v>-2558.1971075555662</v>
      </c>
      <c r="P60" s="5">
        <f>SUMIFS(Generation!K:K,Generation!$A:$A,Comparison_CDP1,Generation!$B:$B,IF($B$53="NEM","*",$B$53),Generation!$C:$C,$H60)-SUMIFS(Generation!K:K,Generation!$A:$A,Comparison_CDP2,Generation!$B:$B,IF($B$53="NEM","*",$B$53),Generation!$C:$C,$H60)</f>
        <v>-2892.5771948149149</v>
      </c>
      <c r="Q60" s="5">
        <f>SUMIFS(Generation!L:L,Generation!$A:$A,Comparison_CDP1,Generation!$B:$B,IF($B$53="NEM","*",$B$53),Generation!$C:$C,$H60)-SUMIFS(Generation!L:L,Generation!$A:$A,Comparison_CDP2,Generation!$B:$B,IF($B$53="NEM","*",$B$53),Generation!$C:$C,$H60)</f>
        <v>-4008.1730288660892</v>
      </c>
      <c r="R60" s="5">
        <f>SUMIFS(Generation!M:M,Generation!$A:$A,Comparison_CDP1,Generation!$B:$B,IF($B$53="NEM","*",$B$53),Generation!$C:$C,$H60)-SUMIFS(Generation!M:M,Generation!$A:$A,Comparison_CDP2,Generation!$B:$B,IF($B$53="NEM","*",$B$53),Generation!$C:$C,$H60)</f>
        <v>-3565.9774014592858</v>
      </c>
      <c r="S60" s="5">
        <f>SUMIFS(Generation!N:N,Generation!$A:$A,Comparison_CDP1,Generation!$B:$B,IF($B$53="NEM","*",$B$53),Generation!$C:$C,$H60)-SUMIFS(Generation!N:N,Generation!$A:$A,Comparison_CDP2,Generation!$B:$B,IF($B$53="NEM","*",$B$53),Generation!$C:$C,$H60)</f>
        <v>-3240.6583437888512</v>
      </c>
      <c r="T60" s="5">
        <f>SUMIFS(Generation!O:O,Generation!$A:$A,Comparison_CDP1,Generation!$B:$B,IF($B$53="NEM","*",$B$53),Generation!$C:$C,$H60)-SUMIFS(Generation!O:O,Generation!$A:$A,Comparison_CDP2,Generation!$B:$B,IF($B$53="NEM","*",$B$53),Generation!$C:$C,$H60)</f>
        <v>-1552.9783073915892</v>
      </c>
      <c r="U60" s="5">
        <f>SUMIFS(Generation!P:P,Generation!$A:$A,Comparison_CDP1,Generation!$B:$B,IF($B$53="NEM","*",$B$53),Generation!$C:$C,$H60)-SUMIFS(Generation!P:P,Generation!$A:$A,Comparison_CDP2,Generation!$B:$B,IF($B$53="NEM","*",$B$53),Generation!$C:$C,$H60)</f>
        <v>-3037.9543058292102</v>
      </c>
      <c r="V60" s="5">
        <f>SUMIFS(Generation!Q:Q,Generation!$A:$A,Comparison_CDP1,Generation!$B:$B,IF($B$53="NEM","*",$B$53),Generation!$C:$C,$H60)-SUMIFS(Generation!Q:Q,Generation!$A:$A,Comparison_CDP2,Generation!$B:$B,IF($B$53="NEM","*",$B$53),Generation!$C:$C,$H60)</f>
        <v>-3527.5311758729813</v>
      </c>
      <c r="W60" s="5">
        <f>SUMIFS(Generation!R:R,Generation!$A:$A,Comparison_CDP1,Generation!$B:$B,IF($B$53="NEM","*",$B$53),Generation!$C:$C,$H60)-SUMIFS(Generation!R:R,Generation!$A:$A,Comparison_CDP2,Generation!$B:$B,IF($B$53="NEM","*",$B$53),Generation!$C:$C,$H60)</f>
        <v>-2607.894348510772</v>
      </c>
      <c r="X60" s="5">
        <f>SUMIFS(Generation!S:S,Generation!$A:$A,Comparison_CDP1,Generation!$B:$B,IF($B$53="NEM","*",$B$53),Generation!$C:$C,$H60)-SUMIFS(Generation!S:S,Generation!$A:$A,Comparison_CDP2,Generation!$B:$B,IF($B$53="NEM","*",$B$53),Generation!$C:$C,$H60)</f>
        <v>-2807.2863047269757</v>
      </c>
      <c r="Y60" s="5">
        <f>SUMIFS(Generation!T:T,Generation!$A:$A,Comparison_CDP1,Generation!$B:$B,IF($B$53="NEM","*",$B$53),Generation!$C:$C,$H60)-SUMIFS(Generation!T:T,Generation!$A:$A,Comparison_CDP2,Generation!$B:$B,IF($B$53="NEM","*",$B$53),Generation!$C:$C,$H60)</f>
        <v>-3294.6436372978142</v>
      </c>
      <c r="Z60" s="5">
        <f>SUMIFS(Generation!U:U,Generation!$A:$A,Comparison_CDP1,Generation!$B:$B,IF($B$53="NEM","*",$B$53),Generation!$C:$C,$H60)-SUMIFS(Generation!U:U,Generation!$A:$A,Comparison_CDP2,Generation!$B:$B,IF($B$53="NEM","*",$B$53),Generation!$C:$C,$H60)</f>
        <v>-5129.6775109297578</v>
      </c>
      <c r="AA60" s="5">
        <f>SUMIFS(Generation!V:V,Generation!$A:$A,Comparison_CDP1,Generation!$B:$B,IF($B$53="NEM","*",$B$53),Generation!$C:$C,$H60)-SUMIFS(Generation!V:V,Generation!$A:$A,Comparison_CDP2,Generation!$B:$B,IF($B$53="NEM","*",$B$53),Generation!$C:$C,$H60)</f>
        <v>-4613.9368846469151</v>
      </c>
      <c r="AB60" s="5">
        <f>SUMIFS(Generation!W:W,Generation!$A:$A,Comparison_CDP1,Generation!$B:$B,IF($B$53="NEM","*",$B$53),Generation!$C:$C,$H60)-SUMIFS(Generation!W:W,Generation!$A:$A,Comparison_CDP2,Generation!$B:$B,IF($B$53="NEM","*",$B$53),Generation!$C:$C,$H60)</f>
        <v>-7503.3688946400271</v>
      </c>
      <c r="AC60" s="5">
        <f>SUMIFS(Generation!X:X,Generation!$A:$A,Comparison_CDP1,Generation!$B:$B,IF($B$53="NEM","*",$B$53),Generation!$C:$C,$H60)-SUMIFS(Generation!X:X,Generation!$A:$A,Comparison_CDP2,Generation!$B:$B,IF($B$53="NEM","*",$B$53),Generation!$C:$C,$H60)</f>
        <v>-7546.5208523962856</v>
      </c>
      <c r="AD60" s="5">
        <f>SUMIFS(Generation!Y:Y,Generation!$A:$A,Comparison_CDP1,Generation!$B:$B,IF($B$53="NEM","*",$B$53),Generation!$C:$C,$H60)-SUMIFS(Generation!Y:Y,Generation!$A:$A,Comparison_CDP2,Generation!$B:$B,IF($B$53="NEM","*",$B$53),Generation!$C:$C,$H60)</f>
        <v>-10604.969175071117</v>
      </c>
      <c r="AE60" s="5">
        <f>SUMIFS(Generation!Z:Z,Generation!$A:$A,Comparison_CDP1,Generation!$B:$B,IF($B$53="NEM","*",$B$53),Generation!$C:$C,$H60)-SUMIFS(Generation!Z:Z,Generation!$A:$A,Comparison_CDP2,Generation!$B:$B,IF($B$53="NEM","*",$B$53),Generation!$C:$C,$H60)</f>
        <v>-9124.7147749031501</v>
      </c>
      <c r="AF60" s="5">
        <f>SUMIFS(Generation!AA:AA,Generation!$A:$A,Comparison_CDP1,Generation!$B:$B,IF($B$53="NEM","*",$B$53),Generation!$C:$C,$H60)-SUMIFS(Generation!AA:AA,Generation!$A:$A,Comparison_CDP2,Generation!$B:$B,IF($B$53="NEM","*",$B$53),Generation!$C:$C,$H60)</f>
        <v>-12301.53475605416</v>
      </c>
      <c r="AG60" s="5">
        <f>SUMIFS(Generation!AB:AB,Generation!$A:$A,Comparison_CDP1,Generation!$B:$B,IF($B$53="NEM","*",$B$53),Generation!$C:$C,$H60)-SUMIFS(Generation!AB:AB,Generation!$A:$A,Comparison_CDP2,Generation!$B:$B,IF($B$53="NEM","*",$B$53),Generation!$C:$C,$H60)</f>
        <v>-11761.82639334592</v>
      </c>
      <c r="AH60" s="5">
        <f>SUMIFS(Generation!AC:AC,Generation!$A:$A,Comparison_CDP1,Generation!$B:$B,IF($B$53="NEM","*",$B$53),Generation!$C:$C,$H60)-SUMIFS(Generation!AC:AC,Generation!$A:$A,Comparison_CDP2,Generation!$B:$B,IF($B$53="NEM","*",$B$53),Generation!$C:$C,$H60)</f>
        <v>-10289.106220360636</v>
      </c>
      <c r="AI60" s="5">
        <f>SUMIFS(Generation!AD:AD,Generation!$A:$A,Comparison_CDP1,Generation!$B:$B,IF($B$53="NEM","*",$B$53),Generation!$C:$C,$H60)-SUMIFS(Generation!AD:AD,Generation!$A:$A,Comparison_CDP2,Generation!$B:$B,IF($B$53="NEM","*",$B$53),Generation!$C:$C,$H60)</f>
        <v>-10303.0875647635</v>
      </c>
      <c r="AJ60" s="5">
        <f>SUMIFS(Generation!AE:AE,Generation!$A:$A,Comparison_CDP1,Generation!$B:$B,IF($B$53="NEM","*",$B$53),Generation!$C:$C,$H60)-SUMIFS(Generation!AE:AE,Generation!$A:$A,Comparison_CDP2,Generation!$B:$B,IF($B$53="NEM","*",$B$53),Generation!$C:$C,$H60)</f>
        <v>-9539.816072166177</v>
      </c>
    </row>
    <row r="61" spans="1:60" ht="15" customHeight="1">
      <c r="H61" s="9" t="s">
        <v>135</v>
      </c>
      <c r="I61" s="5">
        <f>SUMIFS(Generation!D:D,Generation!$A:$A,Comparison_CDP1,Generation!$B:$B,IF($B$53="NEM","*",$B$53),Generation!$C:$C,$H61)-SUMIFS(Generation!D:D,Generation!$A:$A,Comparison_CDP2,Generation!$B:$B,IF($B$53="NEM","*",$B$53),Generation!$C:$C,$H61)</f>
        <v>0</v>
      </c>
      <c r="J61" s="5">
        <f>SUMIFS(Generation!E:E,Generation!$A:$A,Comparison_CDP1,Generation!$B:$B,IF($B$53="NEM","*",$B$53),Generation!$C:$C,$H61)-SUMIFS(Generation!E:E,Generation!$A:$A,Comparison_CDP2,Generation!$B:$B,IF($B$53="NEM","*",$B$53),Generation!$C:$C,$H61)</f>
        <v>0</v>
      </c>
      <c r="K61" s="5">
        <f>SUMIFS(Generation!F:F,Generation!$A:$A,Comparison_CDP1,Generation!$B:$B,IF($B$53="NEM","*",$B$53),Generation!$C:$C,$H61)-SUMIFS(Generation!F:F,Generation!$A:$A,Comparison_CDP2,Generation!$B:$B,IF($B$53="NEM","*",$B$53),Generation!$C:$C,$H61)</f>
        <v>0</v>
      </c>
      <c r="L61" s="5">
        <f>SUMIFS(Generation!G:G,Generation!$A:$A,Comparison_CDP1,Generation!$B:$B,IF($B$53="NEM","*",$B$53),Generation!$C:$C,$H61)-SUMIFS(Generation!G:G,Generation!$A:$A,Comparison_CDP2,Generation!$B:$B,IF($B$53="NEM","*",$B$53),Generation!$C:$C,$H61)</f>
        <v>0</v>
      </c>
      <c r="M61" s="5">
        <f>SUMIFS(Generation!H:H,Generation!$A:$A,Comparison_CDP1,Generation!$B:$B,IF($B$53="NEM","*",$B$53),Generation!$C:$C,$H61)-SUMIFS(Generation!H:H,Generation!$A:$A,Comparison_CDP2,Generation!$B:$B,IF($B$53="NEM","*",$B$53),Generation!$C:$C,$H61)</f>
        <v>0</v>
      </c>
      <c r="N61" s="5">
        <f>SUMIFS(Generation!I:I,Generation!$A:$A,Comparison_CDP1,Generation!$B:$B,IF($B$53="NEM","*",$B$53),Generation!$C:$C,$H61)-SUMIFS(Generation!I:I,Generation!$A:$A,Comparison_CDP2,Generation!$B:$B,IF($B$53="NEM","*",$B$53),Generation!$C:$C,$H61)</f>
        <v>0</v>
      </c>
      <c r="O61" s="5">
        <f>SUMIFS(Generation!J:J,Generation!$A:$A,Comparison_CDP1,Generation!$B:$B,IF($B$53="NEM","*",$B$53),Generation!$C:$C,$H61)-SUMIFS(Generation!J:J,Generation!$A:$A,Comparison_CDP2,Generation!$B:$B,IF($B$53="NEM","*",$B$53),Generation!$C:$C,$H61)</f>
        <v>0</v>
      </c>
      <c r="P61" s="5">
        <f>SUMIFS(Generation!K:K,Generation!$A:$A,Comparison_CDP1,Generation!$B:$B,IF($B$53="NEM","*",$B$53),Generation!$C:$C,$H61)-SUMIFS(Generation!K:K,Generation!$A:$A,Comparison_CDP2,Generation!$B:$B,IF($B$53="NEM","*",$B$53),Generation!$C:$C,$H61)</f>
        <v>-9.3215941713200046</v>
      </c>
      <c r="Q61" s="5">
        <f>SUMIFS(Generation!L:L,Generation!$A:$A,Comparison_CDP1,Generation!$B:$B,IF($B$53="NEM","*",$B$53),Generation!$C:$C,$H61)-SUMIFS(Generation!L:L,Generation!$A:$A,Comparison_CDP2,Generation!$B:$B,IF($B$53="NEM","*",$B$53),Generation!$C:$C,$H61)</f>
        <v>-9.9687648179499977</v>
      </c>
      <c r="R61" s="5">
        <f>SUMIFS(Generation!M:M,Generation!$A:$A,Comparison_CDP1,Generation!$B:$B,IF($B$53="NEM","*",$B$53),Generation!$C:$C,$H61)-SUMIFS(Generation!M:M,Generation!$A:$A,Comparison_CDP2,Generation!$B:$B,IF($B$53="NEM","*",$B$53),Generation!$C:$C,$H61)</f>
        <v>-460.12234699095524</v>
      </c>
      <c r="S61" s="5">
        <f>SUMIFS(Generation!N:N,Generation!$A:$A,Comparison_CDP1,Generation!$B:$B,IF($B$53="NEM","*",$B$53),Generation!$C:$C,$H61)-SUMIFS(Generation!N:N,Generation!$A:$A,Comparison_CDP2,Generation!$B:$B,IF($B$53="NEM","*",$B$53),Generation!$C:$C,$H61)</f>
        <v>-460.12383240445496</v>
      </c>
      <c r="T61" s="5">
        <f>SUMIFS(Generation!O:O,Generation!$A:$A,Comparison_CDP1,Generation!$B:$B,IF($B$53="NEM","*",$B$53),Generation!$C:$C,$H61)-SUMIFS(Generation!O:O,Generation!$A:$A,Comparison_CDP2,Generation!$B:$B,IF($B$53="NEM","*",$B$53),Generation!$C:$C,$H61)</f>
        <v>-461.69630058373002</v>
      </c>
      <c r="U61" s="5">
        <f>SUMIFS(Generation!P:P,Generation!$A:$A,Comparison_CDP1,Generation!$B:$B,IF($B$53="NEM","*",$B$53),Generation!$C:$C,$H61)-SUMIFS(Generation!P:P,Generation!$A:$A,Comparison_CDP2,Generation!$B:$B,IF($B$53="NEM","*",$B$53),Generation!$C:$C,$H61)</f>
        <v>-462.96119965610495</v>
      </c>
      <c r="V61" s="5">
        <f>SUMIFS(Generation!Q:Q,Generation!$A:$A,Comparison_CDP1,Generation!$B:$B,IF($B$53="NEM","*",$B$53),Generation!$C:$C,$H61)-SUMIFS(Generation!Q:Q,Generation!$A:$A,Comparison_CDP2,Generation!$B:$B,IF($B$53="NEM","*",$B$53),Generation!$C:$C,$H61)</f>
        <v>-562.18755187794</v>
      </c>
      <c r="W61" s="5">
        <f>SUMIFS(Generation!R:R,Generation!$A:$A,Comparison_CDP1,Generation!$B:$B,IF($B$53="NEM","*",$B$53),Generation!$C:$C,$H61)-SUMIFS(Generation!R:R,Generation!$A:$A,Comparison_CDP2,Generation!$B:$B,IF($B$53="NEM","*",$B$53),Generation!$C:$C,$H61)</f>
        <v>-723.15961995345981</v>
      </c>
      <c r="X61" s="5">
        <f>SUMIFS(Generation!S:S,Generation!$A:$A,Comparison_CDP1,Generation!$B:$B,IF($B$53="NEM","*",$B$53),Generation!$C:$C,$H61)-SUMIFS(Generation!S:S,Generation!$A:$A,Comparison_CDP2,Generation!$B:$B,IF($B$53="NEM","*",$B$53),Generation!$C:$C,$H61)</f>
        <v>-723.15958128886496</v>
      </c>
      <c r="Y61" s="5">
        <f>SUMIFS(Generation!T:T,Generation!$A:$A,Comparison_CDP1,Generation!$B:$B,IF($B$53="NEM","*",$B$53),Generation!$C:$C,$H61)-SUMIFS(Generation!T:T,Generation!$A:$A,Comparison_CDP2,Generation!$B:$B,IF($B$53="NEM","*",$B$53),Generation!$C:$C,$H61)</f>
        <v>-831.17745453889461</v>
      </c>
      <c r="Z61" s="5">
        <f>SUMIFS(Generation!U:U,Generation!$A:$A,Comparison_CDP1,Generation!$B:$B,IF($B$53="NEM","*",$B$53),Generation!$C:$C,$H61)-SUMIFS(Generation!U:U,Generation!$A:$A,Comparison_CDP2,Generation!$B:$B,IF($B$53="NEM","*",$B$53),Generation!$C:$C,$H61)</f>
        <v>-828.90672971087997</v>
      </c>
      <c r="AA61" s="5">
        <f>SUMIFS(Generation!V:V,Generation!$A:$A,Comparison_CDP1,Generation!$B:$B,IF($B$53="NEM","*",$B$53),Generation!$C:$C,$H61)-SUMIFS(Generation!V:V,Generation!$A:$A,Comparison_CDP2,Generation!$B:$B,IF($B$53="NEM","*",$B$53),Generation!$C:$C,$H61)</f>
        <v>-828.90691173932976</v>
      </c>
      <c r="AB61" s="5">
        <f>SUMIFS(Generation!W:W,Generation!$A:$A,Comparison_CDP1,Generation!$B:$B,IF($B$53="NEM","*",$B$53),Generation!$C:$C,$H61)-SUMIFS(Generation!W:W,Generation!$A:$A,Comparison_CDP2,Generation!$B:$B,IF($B$53="NEM","*",$B$53),Generation!$C:$C,$H61)</f>
        <v>-828.90685114671487</v>
      </c>
      <c r="AC61" s="5">
        <f>SUMIFS(Generation!X:X,Generation!$A:$A,Comparison_CDP1,Generation!$B:$B,IF($B$53="NEM","*",$B$53),Generation!$C:$C,$H61)-SUMIFS(Generation!X:X,Generation!$A:$A,Comparison_CDP2,Generation!$B:$B,IF($B$53="NEM","*",$B$53),Generation!$C:$C,$H61)</f>
        <v>-819.35498898968797</v>
      </c>
      <c r="AD61" s="5">
        <f>SUMIFS(Generation!Y:Y,Generation!$A:$A,Comparison_CDP1,Generation!$B:$B,IF($B$53="NEM","*",$B$53),Generation!$C:$C,$H61)-SUMIFS(Generation!Y:Y,Generation!$A:$A,Comparison_CDP2,Generation!$B:$B,IF($B$53="NEM","*",$B$53),Generation!$C:$C,$H61)</f>
        <v>-817.11656989190021</v>
      </c>
      <c r="AE61" s="5">
        <f>SUMIFS(Generation!Z:Z,Generation!$A:$A,Comparison_CDP1,Generation!$B:$B,IF($B$53="NEM","*",$B$53),Generation!$C:$C,$H61)-SUMIFS(Generation!Z:Z,Generation!$A:$A,Comparison_CDP2,Generation!$B:$B,IF($B$53="NEM","*",$B$53),Generation!$C:$C,$H61)</f>
        <v>-1556.2857779360645</v>
      </c>
      <c r="AF61" s="5">
        <f>SUMIFS(Generation!AA:AA,Generation!$A:$A,Comparison_CDP1,Generation!$B:$B,IF($B$53="NEM","*",$B$53),Generation!$C:$C,$H61)-SUMIFS(Generation!AA:AA,Generation!$A:$A,Comparison_CDP2,Generation!$B:$B,IF($B$53="NEM","*",$B$53),Generation!$C:$C,$H61)</f>
        <v>-3170.4531619347135</v>
      </c>
      <c r="AG61" s="5">
        <f>SUMIFS(Generation!AB:AB,Generation!$A:$A,Comparison_CDP1,Generation!$B:$B,IF($B$53="NEM","*",$B$53),Generation!$C:$C,$H61)-SUMIFS(Generation!AB:AB,Generation!$A:$A,Comparison_CDP2,Generation!$B:$B,IF($B$53="NEM","*",$B$53),Generation!$C:$C,$H61)</f>
        <v>-3687.0809470835088</v>
      </c>
      <c r="AH61" s="5">
        <f>SUMIFS(Generation!AC:AC,Generation!$A:$A,Comparison_CDP1,Generation!$B:$B,IF($B$53="NEM","*",$B$53),Generation!$C:$C,$H61)-SUMIFS(Generation!AC:AC,Generation!$A:$A,Comparison_CDP2,Generation!$B:$B,IF($B$53="NEM","*",$B$53),Generation!$C:$C,$H61)</f>
        <v>-4100.8470920547852</v>
      </c>
      <c r="AI61" s="5">
        <f>SUMIFS(Generation!AD:AD,Generation!$A:$A,Comparison_CDP1,Generation!$B:$B,IF($B$53="NEM","*",$B$53),Generation!$C:$C,$H61)-SUMIFS(Generation!AD:AD,Generation!$A:$A,Comparison_CDP2,Generation!$B:$B,IF($B$53="NEM","*",$B$53),Generation!$C:$C,$H61)</f>
        <v>-4649.7742051499299</v>
      </c>
      <c r="AJ61" s="5">
        <f>SUMIFS(Generation!AE:AE,Generation!$A:$A,Comparison_CDP1,Generation!$B:$B,IF($B$53="NEM","*",$B$53),Generation!$C:$C,$H61)-SUMIFS(Generation!AE:AE,Generation!$A:$A,Comparison_CDP2,Generation!$B:$B,IF($B$53="NEM","*",$B$53),Generation!$C:$C,$H61)</f>
        <v>-5072.921089742943</v>
      </c>
    </row>
    <row r="62" spans="1:60" ht="15" customHeight="1">
      <c r="H62" s="9" t="s">
        <v>136</v>
      </c>
      <c r="I62" s="5">
        <f>SUMIFS(Generation!D:D,Generation!$A:$A,Comparison_CDP1,Generation!$B:$B,IF($B$53="NEM","*",$B$53),Generation!$C:$C,$H62)-SUMIFS(Generation!D:D,Generation!$A:$A,Comparison_CDP2,Generation!$B:$B,IF($B$53="NEM","*",$B$53),Generation!$C:$C,$H62)</f>
        <v>-1642.579389309878</v>
      </c>
      <c r="J62" s="5">
        <f>SUMIFS(Generation!E:E,Generation!$A:$A,Comparison_CDP1,Generation!$B:$B,IF($B$53="NEM","*",$B$53),Generation!$C:$C,$H62)-SUMIFS(Generation!E:E,Generation!$A:$A,Comparison_CDP2,Generation!$B:$B,IF($B$53="NEM","*",$B$53),Generation!$C:$C,$H62)</f>
        <v>-1780.6738125018383</v>
      </c>
      <c r="K62" s="5">
        <f>SUMIFS(Generation!F:F,Generation!$A:$A,Comparison_CDP1,Generation!$B:$B,IF($B$53="NEM","*",$B$53),Generation!$C:$C,$H62)-SUMIFS(Generation!F:F,Generation!$A:$A,Comparison_CDP2,Generation!$B:$B,IF($B$53="NEM","*",$B$53),Generation!$C:$C,$H62)</f>
        <v>-844.91620473051444</v>
      </c>
      <c r="L62" s="5">
        <f>SUMIFS(Generation!G:G,Generation!$A:$A,Comparison_CDP1,Generation!$B:$B,IF($B$53="NEM","*",$B$53),Generation!$C:$C,$H62)-SUMIFS(Generation!G:G,Generation!$A:$A,Comparison_CDP2,Generation!$B:$B,IF($B$53="NEM","*",$B$53),Generation!$C:$C,$H62)</f>
        <v>1284.8480397475942</v>
      </c>
      <c r="M62" s="5">
        <f>SUMIFS(Generation!H:H,Generation!$A:$A,Comparison_CDP1,Generation!$B:$B,IF($B$53="NEM","*",$B$53),Generation!$C:$C,$H62)-SUMIFS(Generation!H:H,Generation!$A:$A,Comparison_CDP2,Generation!$B:$B,IF($B$53="NEM","*",$B$53),Generation!$C:$C,$H62)</f>
        <v>1447.7122019169401</v>
      </c>
      <c r="N62" s="5">
        <f>SUMIFS(Generation!I:I,Generation!$A:$A,Comparison_CDP1,Generation!$B:$B,IF($B$53="NEM","*",$B$53),Generation!$C:$C,$H62)-SUMIFS(Generation!I:I,Generation!$A:$A,Comparison_CDP2,Generation!$B:$B,IF($B$53="NEM","*",$B$53),Generation!$C:$C,$H62)</f>
        <v>200.18847204084886</v>
      </c>
      <c r="O62" s="5">
        <f>SUMIFS(Generation!J:J,Generation!$A:$A,Comparison_CDP1,Generation!$B:$B,IF($B$53="NEM","*",$B$53),Generation!$C:$C,$H62)-SUMIFS(Generation!J:J,Generation!$A:$A,Comparison_CDP2,Generation!$B:$B,IF($B$53="NEM","*",$B$53),Generation!$C:$C,$H62)</f>
        <v>232.90330839727903</v>
      </c>
      <c r="P62" s="5">
        <f>SUMIFS(Generation!K:K,Generation!$A:$A,Comparison_CDP1,Generation!$B:$B,IF($B$53="NEM","*",$B$53),Generation!$C:$C,$H62)-SUMIFS(Generation!K:K,Generation!$A:$A,Comparison_CDP2,Generation!$B:$B,IF($B$53="NEM","*",$B$53),Generation!$C:$C,$H62)</f>
        <v>102.80987812063177</v>
      </c>
      <c r="Q62" s="5">
        <f>SUMIFS(Generation!L:L,Generation!$A:$A,Comparison_CDP1,Generation!$B:$B,IF($B$53="NEM","*",$B$53),Generation!$C:$C,$H62)-SUMIFS(Generation!L:L,Generation!$A:$A,Comparison_CDP2,Generation!$B:$B,IF($B$53="NEM","*",$B$53),Generation!$C:$C,$H62)</f>
        <v>-648.08850235449609</v>
      </c>
      <c r="R62" s="5">
        <f>SUMIFS(Generation!M:M,Generation!$A:$A,Comparison_CDP1,Generation!$B:$B,IF($B$53="NEM","*",$B$53),Generation!$C:$C,$H62)-SUMIFS(Generation!M:M,Generation!$A:$A,Comparison_CDP2,Generation!$B:$B,IF($B$53="NEM","*",$B$53),Generation!$C:$C,$H62)</f>
        <v>722.41662092651495</v>
      </c>
      <c r="S62" s="5">
        <f>SUMIFS(Generation!N:N,Generation!$A:$A,Comparison_CDP1,Generation!$B:$B,IF($B$53="NEM","*",$B$53),Generation!$C:$C,$H62)-SUMIFS(Generation!N:N,Generation!$A:$A,Comparison_CDP2,Generation!$B:$B,IF($B$53="NEM","*",$B$53),Generation!$C:$C,$H62)</f>
        <v>-719.67337023914661</v>
      </c>
      <c r="T62" s="5">
        <f>SUMIFS(Generation!O:O,Generation!$A:$A,Comparison_CDP1,Generation!$B:$B,IF($B$53="NEM","*",$B$53),Generation!$C:$C,$H62)-SUMIFS(Generation!O:O,Generation!$A:$A,Comparison_CDP2,Generation!$B:$B,IF($B$53="NEM","*",$B$53),Generation!$C:$C,$H62)</f>
        <v>1468.797534713467</v>
      </c>
      <c r="U62" s="5">
        <f>SUMIFS(Generation!P:P,Generation!$A:$A,Comparison_CDP1,Generation!$B:$B,IF($B$53="NEM","*",$B$53),Generation!$C:$C,$H62)-SUMIFS(Generation!P:P,Generation!$A:$A,Comparison_CDP2,Generation!$B:$B,IF($B$53="NEM","*",$B$53),Generation!$C:$C,$H62)</f>
        <v>3612.9601512540939</v>
      </c>
      <c r="V62" s="5">
        <f>SUMIFS(Generation!Q:Q,Generation!$A:$A,Comparison_CDP1,Generation!$B:$B,IF($B$53="NEM","*",$B$53),Generation!$C:$C,$H62)-SUMIFS(Generation!Q:Q,Generation!$A:$A,Comparison_CDP2,Generation!$B:$B,IF($B$53="NEM","*",$B$53),Generation!$C:$C,$H62)</f>
        <v>1547.3309080090257</v>
      </c>
      <c r="W62" s="5">
        <f>SUMIFS(Generation!R:R,Generation!$A:$A,Comparison_CDP1,Generation!$B:$B,IF($B$53="NEM","*",$B$53),Generation!$C:$C,$H62)-SUMIFS(Generation!R:R,Generation!$A:$A,Comparison_CDP2,Generation!$B:$B,IF($B$53="NEM","*",$B$53),Generation!$C:$C,$H62)</f>
        <v>1592.477099743146</v>
      </c>
      <c r="X62" s="5">
        <f>SUMIFS(Generation!S:S,Generation!$A:$A,Comparison_CDP1,Generation!$B:$B,IF($B$53="NEM","*",$B$53),Generation!$C:$C,$H62)-SUMIFS(Generation!S:S,Generation!$A:$A,Comparison_CDP2,Generation!$B:$B,IF($B$53="NEM","*",$B$53),Generation!$C:$C,$H62)</f>
        <v>3755.3499032573818</v>
      </c>
      <c r="Y62" s="5">
        <f>SUMIFS(Generation!T:T,Generation!$A:$A,Comparison_CDP1,Generation!$B:$B,IF($B$53="NEM","*",$B$53),Generation!$C:$C,$H62)-SUMIFS(Generation!T:T,Generation!$A:$A,Comparison_CDP2,Generation!$B:$B,IF($B$53="NEM","*",$B$53),Generation!$C:$C,$H62)</f>
        <v>2004.0556811440747</v>
      </c>
      <c r="Z62" s="5">
        <f>SUMIFS(Generation!U:U,Generation!$A:$A,Comparison_CDP1,Generation!$B:$B,IF($B$53="NEM","*",$B$53),Generation!$C:$C,$H62)-SUMIFS(Generation!U:U,Generation!$A:$A,Comparison_CDP2,Generation!$B:$B,IF($B$53="NEM","*",$B$53),Generation!$C:$C,$H62)</f>
        <v>4824.4451013127036</v>
      </c>
      <c r="AA62" s="5">
        <f>SUMIFS(Generation!V:V,Generation!$A:$A,Comparison_CDP1,Generation!$B:$B,IF($B$53="NEM","*",$B$53),Generation!$C:$C,$H62)-SUMIFS(Generation!V:V,Generation!$A:$A,Comparison_CDP2,Generation!$B:$B,IF($B$53="NEM","*",$B$53),Generation!$C:$C,$H62)</f>
        <v>2769.6832067110918</v>
      </c>
      <c r="AB62" s="5">
        <f>SUMIFS(Generation!W:W,Generation!$A:$A,Comparison_CDP1,Generation!$B:$B,IF($B$53="NEM","*",$B$53),Generation!$C:$C,$H62)-SUMIFS(Generation!W:W,Generation!$A:$A,Comparison_CDP2,Generation!$B:$B,IF($B$53="NEM","*",$B$53),Generation!$C:$C,$H62)</f>
        <v>1212.7718187303562</v>
      </c>
      <c r="AC62" s="5">
        <f>SUMIFS(Generation!X:X,Generation!$A:$A,Comparison_CDP1,Generation!$B:$B,IF($B$53="NEM","*",$B$53),Generation!$C:$C,$H62)-SUMIFS(Generation!X:X,Generation!$A:$A,Comparison_CDP2,Generation!$B:$B,IF($B$53="NEM","*",$B$53),Generation!$C:$C,$H62)</f>
        <v>3419.8770185996436</v>
      </c>
      <c r="AD62" s="5">
        <f>SUMIFS(Generation!Y:Y,Generation!$A:$A,Comparison_CDP1,Generation!$B:$B,IF($B$53="NEM","*",$B$53),Generation!$C:$C,$H62)-SUMIFS(Generation!Y:Y,Generation!$A:$A,Comparison_CDP2,Generation!$B:$B,IF($B$53="NEM","*",$B$53),Generation!$C:$C,$H62)</f>
        <v>4239.473737276594</v>
      </c>
      <c r="AE62" s="5">
        <f>SUMIFS(Generation!Z:Z,Generation!$A:$A,Comparison_CDP1,Generation!$B:$B,IF($B$53="NEM","*",$B$53),Generation!$C:$C,$H62)-SUMIFS(Generation!Z:Z,Generation!$A:$A,Comparison_CDP2,Generation!$B:$B,IF($B$53="NEM","*",$B$53),Generation!$C:$C,$H62)</f>
        <v>1009.7714366585387</v>
      </c>
      <c r="AF62" s="5">
        <f>SUMIFS(Generation!AA:AA,Generation!$A:$A,Comparison_CDP1,Generation!$B:$B,IF($B$53="NEM","*",$B$53),Generation!$C:$C,$H62)-SUMIFS(Generation!AA:AA,Generation!$A:$A,Comparison_CDP2,Generation!$B:$B,IF($B$53="NEM","*",$B$53),Generation!$C:$C,$H62)</f>
        <v>1754.3123747814225</v>
      </c>
      <c r="AG62" s="5">
        <f>SUMIFS(Generation!AB:AB,Generation!$A:$A,Comparison_CDP1,Generation!$B:$B,IF($B$53="NEM","*",$B$53),Generation!$C:$C,$H62)-SUMIFS(Generation!AB:AB,Generation!$A:$A,Comparison_CDP2,Generation!$B:$B,IF($B$53="NEM","*",$B$53),Generation!$C:$C,$H62)</f>
        <v>2926.9547780730281</v>
      </c>
      <c r="AH62" s="5">
        <f>SUMIFS(Generation!AC:AC,Generation!$A:$A,Comparison_CDP1,Generation!$B:$B,IF($B$53="NEM","*",$B$53),Generation!$C:$C,$H62)-SUMIFS(Generation!AC:AC,Generation!$A:$A,Comparison_CDP2,Generation!$B:$B,IF($B$53="NEM","*",$B$53),Generation!$C:$C,$H62)</f>
        <v>3328.5491378415172</v>
      </c>
      <c r="AI62" s="5">
        <f>SUMIFS(Generation!AD:AD,Generation!$A:$A,Comparison_CDP1,Generation!$B:$B,IF($B$53="NEM","*",$B$53),Generation!$C:$C,$H62)-SUMIFS(Generation!AD:AD,Generation!$A:$A,Comparison_CDP2,Generation!$B:$B,IF($B$53="NEM","*",$B$53),Generation!$C:$C,$H62)</f>
        <v>230.29911934941629</v>
      </c>
      <c r="AJ62" s="5">
        <f>SUMIFS(Generation!AE:AE,Generation!$A:$A,Comparison_CDP1,Generation!$B:$B,IF($B$53="NEM","*",$B$53),Generation!$C:$C,$H62)-SUMIFS(Generation!AE:AE,Generation!$A:$A,Comparison_CDP2,Generation!$B:$B,IF($B$53="NEM","*",$B$53),Generation!$C:$C,$H62)</f>
        <v>1220.4796519052688</v>
      </c>
    </row>
    <row r="63" spans="1:60" ht="15" customHeight="1">
      <c r="H63" s="9" t="s">
        <v>137</v>
      </c>
      <c r="I63" s="5">
        <f>SUMIFS(Generation!D:D,Generation!$A:$A,Comparison_CDP1,Generation!$B:$B,IF($B$53="NEM","*",$B$53),Generation!$C:$C,$H63)-SUMIFS(Generation!D:D,Generation!$A:$A,Comparison_CDP2,Generation!$B:$B,IF($B$53="NEM","*",$B$53),Generation!$C:$C,$H63)</f>
        <v>-2583.7591777630369</v>
      </c>
      <c r="J63" s="5">
        <f>SUMIFS(Generation!E:E,Generation!$A:$A,Comparison_CDP1,Generation!$B:$B,IF($B$53="NEM","*",$B$53),Generation!$C:$C,$H63)-SUMIFS(Generation!E:E,Generation!$A:$A,Comparison_CDP2,Generation!$B:$B,IF($B$53="NEM","*",$B$53),Generation!$C:$C,$H63)</f>
        <v>-3763.1826996742775</v>
      </c>
      <c r="K63" s="5">
        <f>SUMIFS(Generation!F:F,Generation!$A:$A,Comparison_CDP1,Generation!$B:$B,IF($B$53="NEM","*",$B$53),Generation!$C:$C,$H63)-SUMIFS(Generation!F:F,Generation!$A:$A,Comparison_CDP2,Generation!$B:$B,IF($B$53="NEM","*",$B$53),Generation!$C:$C,$H63)</f>
        <v>-5356.7303862812387</v>
      </c>
      <c r="L63" s="5">
        <f>SUMIFS(Generation!G:G,Generation!$A:$A,Comparison_CDP1,Generation!$B:$B,IF($B$53="NEM","*",$B$53),Generation!$C:$C,$H63)-SUMIFS(Generation!G:G,Generation!$A:$A,Comparison_CDP2,Generation!$B:$B,IF($B$53="NEM","*",$B$53),Generation!$C:$C,$H63)</f>
        <v>-7660.128901944845</v>
      </c>
      <c r="M63" s="5">
        <f>SUMIFS(Generation!H:H,Generation!$A:$A,Comparison_CDP1,Generation!$B:$B,IF($B$53="NEM","*",$B$53),Generation!$C:$C,$H63)-SUMIFS(Generation!H:H,Generation!$A:$A,Comparison_CDP2,Generation!$B:$B,IF($B$53="NEM","*",$B$53),Generation!$C:$C,$H63)</f>
        <v>-4849.1355376653009</v>
      </c>
      <c r="N63" s="5">
        <f>SUMIFS(Generation!I:I,Generation!$A:$A,Comparison_CDP1,Generation!$B:$B,IF($B$53="NEM","*",$B$53),Generation!$C:$C,$H63)-SUMIFS(Generation!I:I,Generation!$A:$A,Comparison_CDP2,Generation!$B:$B,IF($B$53="NEM","*",$B$53),Generation!$C:$C,$H63)</f>
        <v>891.10139344216077</v>
      </c>
      <c r="O63" s="5">
        <f>SUMIFS(Generation!J:J,Generation!$A:$A,Comparison_CDP1,Generation!$B:$B,IF($B$53="NEM","*",$B$53),Generation!$C:$C,$H63)-SUMIFS(Generation!J:J,Generation!$A:$A,Comparison_CDP2,Generation!$B:$B,IF($B$53="NEM","*",$B$53),Generation!$C:$C,$H63)</f>
        <v>455.18707740776881</v>
      </c>
      <c r="P63" s="5">
        <f>SUMIFS(Generation!K:K,Generation!$A:$A,Comparison_CDP1,Generation!$B:$B,IF($B$53="NEM","*",$B$53),Generation!$C:$C,$H63)-SUMIFS(Generation!K:K,Generation!$A:$A,Comparison_CDP2,Generation!$B:$B,IF($B$53="NEM","*",$B$53),Generation!$C:$C,$H63)</f>
        <v>-6778.5328880495181</v>
      </c>
      <c r="Q63" s="5">
        <f>SUMIFS(Generation!L:L,Generation!$A:$A,Comparison_CDP1,Generation!$B:$B,IF($B$53="NEM","*",$B$53),Generation!$C:$C,$H63)-SUMIFS(Generation!L:L,Generation!$A:$A,Comparison_CDP2,Generation!$B:$B,IF($B$53="NEM","*",$B$53),Generation!$C:$C,$H63)</f>
        <v>-8470.533046370103</v>
      </c>
      <c r="R63" s="5">
        <f>SUMIFS(Generation!M:M,Generation!$A:$A,Comparison_CDP1,Generation!$B:$B,IF($B$53="NEM","*",$B$53),Generation!$C:$C,$H63)-SUMIFS(Generation!M:M,Generation!$A:$A,Comparison_CDP2,Generation!$B:$B,IF($B$53="NEM","*",$B$53),Generation!$C:$C,$H63)</f>
        <v>-7984.6201603769478</v>
      </c>
      <c r="S63" s="5">
        <f>SUMIFS(Generation!N:N,Generation!$A:$A,Comparison_CDP1,Generation!$B:$B,IF($B$53="NEM","*",$B$53),Generation!$C:$C,$H63)-SUMIFS(Generation!N:N,Generation!$A:$A,Comparison_CDP2,Generation!$B:$B,IF($B$53="NEM","*",$B$53),Generation!$C:$C,$H63)</f>
        <v>-9047.8998509911507</v>
      </c>
      <c r="T63" s="5">
        <f>SUMIFS(Generation!O:O,Generation!$A:$A,Comparison_CDP1,Generation!$B:$B,IF($B$53="NEM","*",$B$53),Generation!$C:$C,$H63)-SUMIFS(Generation!O:O,Generation!$A:$A,Comparison_CDP2,Generation!$B:$B,IF($B$53="NEM","*",$B$53),Generation!$C:$C,$H63)</f>
        <v>-8084.0785869423016</v>
      </c>
      <c r="U63" s="5">
        <f>SUMIFS(Generation!P:P,Generation!$A:$A,Comparison_CDP1,Generation!$B:$B,IF($B$53="NEM","*",$B$53),Generation!$C:$C,$H63)-SUMIFS(Generation!P:P,Generation!$A:$A,Comparison_CDP2,Generation!$B:$B,IF($B$53="NEM","*",$B$53),Generation!$C:$C,$H63)</f>
        <v>-9746.0320829104676</v>
      </c>
      <c r="V63" s="5">
        <f>SUMIFS(Generation!Q:Q,Generation!$A:$A,Comparison_CDP1,Generation!$B:$B,IF($B$53="NEM","*",$B$53),Generation!$C:$C,$H63)-SUMIFS(Generation!Q:Q,Generation!$A:$A,Comparison_CDP2,Generation!$B:$B,IF($B$53="NEM","*",$B$53),Generation!$C:$C,$H63)</f>
        <v>-8658.6812546882611</v>
      </c>
      <c r="W63" s="5">
        <f>SUMIFS(Generation!R:R,Generation!$A:$A,Comparison_CDP1,Generation!$B:$B,IF($B$53="NEM","*",$B$53),Generation!$C:$C,$H63)-SUMIFS(Generation!R:R,Generation!$A:$A,Comparison_CDP2,Generation!$B:$B,IF($B$53="NEM","*",$B$53),Generation!$C:$C,$H63)</f>
        <v>-4867.6780631459696</v>
      </c>
      <c r="X63" s="5">
        <f>SUMIFS(Generation!S:S,Generation!$A:$A,Comparison_CDP1,Generation!$B:$B,IF($B$53="NEM","*",$B$53),Generation!$C:$C,$H63)-SUMIFS(Generation!S:S,Generation!$A:$A,Comparison_CDP2,Generation!$B:$B,IF($B$53="NEM","*",$B$53),Generation!$C:$C,$H63)</f>
        <v>-10039.962860820964</v>
      </c>
      <c r="Y63" s="5">
        <f>SUMIFS(Generation!T:T,Generation!$A:$A,Comparison_CDP1,Generation!$B:$B,IF($B$53="NEM","*",$B$53),Generation!$C:$C,$H63)-SUMIFS(Generation!T:T,Generation!$A:$A,Comparison_CDP2,Generation!$B:$B,IF($B$53="NEM","*",$B$53),Generation!$C:$C,$H63)</f>
        <v>-10524.838512931205</v>
      </c>
      <c r="Z63" s="5">
        <f>SUMIFS(Generation!U:U,Generation!$A:$A,Comparison_CDP1,Generation!$B:$B,IF($B$53="NEM","*",$B$53),Generation!$C:$C,$H63)-SUMIFS(Generation!U:U,Generation!$A:$A,Comparison_CDP2,Generation!$B:$B,IF($B$53="NEM","*",$B$53),Generation!$C:$C,$H63)</f>
        <v>-8359.6332189690584</v>
      </c>
      <c r="AA63" s="5">
        <f>SUMIFS(Generation!V:V,Generation!$A:$A,Comparison_CDP1,Generation!$B:$B,IF($B$53="NEM","*",$B$53),Generation!$C:$C,$H63)-SUMIFS(Generation!V:V,Generation!$A:$A,Comparison_CDP2,Generation!$B:$B,IF($B$53="NEM","*",$B$53),Generation!$C:$C,$H63)</f>
        <v>728.23783408742747</v>
      </c>
      <c r="AB63" s="5">
        <f>SUMIFS(Generation!W:W,Generation!$A:$A,Comparison_CDP1,Generation!$B:$B,IF($B$53="NEM","*",$B$53),Generation!$C:$C,$H63)-SUMIFS(Generation!W:W,Generation!$A:$A,Comparison_CDP2,Generation!$B:$B,IF($B$53="NEM","*",$B$53),Generation!$C:$C,$H63)</f>
        <v>1417.7946157611586</v>
      </c>
      <c r="AC63" s="5">
        <f>SUMIFS(Generation!X:X,Generation!$A:$A,Comparison_CDP1,Generation!$B:$B,IF($B$53="NEM","*",$B$53),Generation!$C:$C,$H63)-SUMIFS(Generation!X:X,Generation!$A:$A,Comparison_CDP2,Generation!$B:$B,IF($B$53="NEM","*",$B$53),Generation!$C:$C,$H63)</f>
        <v>90.94278535664489</v>
      </c>
      <c r="AD63" s="5">
        <f>SUMIFS(Generation!Y:Y,Generation!$A:$A,Comparison_CDP1,Generation!$B:$B,IF($B$53="NEM","*",$B$53),Generation!$C:$C,$H63)-SUMIFS(Generation!Y:Y,Generation!$A:$A,Comparison_CDP2,Generation!$B:$B,IF($B$53="NEM","*",$B$53),Generation!$C:$C,$H63)</f>
        <v>-10640.622276286391</v>
      </c>
      <c r="AE63" s="5">
        <f>SUMIFS(Generation!Z:Z,Generation!$A:$A,Comparison_CDP1,Generation!$B:$B,IF($B$53="NEM","*",$B$53),Generation!$C:$C,$H63)-SUMIFS(Generation!Z:Z,Generation!$A:$A,Comparison_CDP2,Generation!$B:$B,IF($B$53="NEM","*",$B$53),Generation!$C:$C,$H63)</f>
        <v>-15027.836083091359</v>
      </c>
      <c r="AF63" s="5">
        <f>SUMIFS(Generation!AA:AA,Generation!$A:$A,Comparison_CDP1,Generation!$B:$B,IF($B$53="NEM","*",$B$53),Generation!$C:$C,$H63)-SUMIFS(Generation!AA:AA,Generation!$A:$A,Comparison_CDP2,Generation!$B:$B,IF($B$53="NEM","*",$B$53),Generation!$C:$C,$H63)</f>
        <v>-23239.888840284788</v>
      </c>
      <c r="AG63" s="5">
        <f>SUMIFS(Generation!AB:AB,Generation!$A:$A,Comparison_CDP1,Generation!$B:$B,IF($B$53="NEM","*",$B$53),Generation!$C:$C,$H63)-SUMIFS(Generation!AB:AB,Generation!$A:$A,Comparison_CDP2,Generation!$B:$B,IF($B$53="NEM","*",$B$53),Generation!$C:$C,$H63)</f>
        <v>-28600.085720602401</v>
      </c>
      <c r="AH63" s="5">
        <f>SUMIFS(Generation!AC:AC,Generation!$A:$A,Comparison_CDP1,Generation!$B:$B,IF($B$53="NEM","*",$B$53),Generation!$C:$C,$H63)-SUMIFS(Generation!AC:AC,Generation!$A:$A,Comparison_CDP2,Generation!$B:$B,IF($B$53="NEM","*",$B$53),Generation!$C:$C,$H63)</f>
        <v>-24014.979762964729</v>
      </c>
      <c r="AI63" s="5">
        <f>SUMIFS(Generation!AD:AD,Generation!$A:$A,Comparison_CDP1,Generation!$B:$B,IF($B$53="NEM","*",$B$53),Generation!$C:$C,$H63)-SUMIFS(Generation!AD:AD,Generation!$A:$A,Comparison_CDP2,Generation!$B:$B,IF($B$53="NEM","*",$B$53),Generation!$C:$C,$H63)</f>
        <v>-84309.175931559541</v>
      </c>
      <c r="AJ63" s="5">
        <f>SUMIFS(Generation!AE:AE,Generation!$A:$A,Comparison_CDP1,Generation!$B:$B,IF($B$53="NEM","*",$B$53),Generation!$C:$C,$H63)-SUMIFS(Generation!AE:AE,Generation!$A:$A,Comparison_CDP2,Generation!$B:$B,IF($B$53="NEM","*",$B$53),Generation!$C:$C,$H63)</f>
        <v>-89723.448725919792</v>
      </c>
    </row>
    <row r="64" spans="1:60" ht="15" customHeight="1">
      <c r="H64" s="9" t="s">
        <v>138</v>
      </c>
      <c r="I64" s="5">
        <f>SUMIFS(Generation!D:D,Generation!$A:$A,Comparison_CDP1,Generation!$B:$B,IF($B$53="NEM","*",$B$53),Generation!$C:$C,$H64)-SUMIFS(Generation!D:D,Generation!$A:$A,Comparison_CDP2,Generation!$B:$B,IF($B$53="NEM","*",$B$53),Generation!$C:$C,$H64)</f>
        <v>-116.16985317712005</v>
      </c>
      <c r="J64" s="5">
        <f>SUMIFS(Generation!E:E,Generation!$A:$A,Comparison_CDP1,Generation!$B:$B,IF($B$53="NEM","*",$B$53),Generation!$C:$C,$H64)-SUMIFS(Generation!E:E,Generation!$A:$A,Comparison_CDP2,Generation!$B:$B,IF($B$53="NEM","*",$B$53),Generation!$C:$C,$H64)</f>
        <v>-409.18141401699063</v>
      </c>
      <c r="K64" s="5">
        <f>SUMIFS(Generation!F:F,Generation!$A:$A,Comparison_CDP1,Generation!$B:$B,IF($B$53="NEM","*",$B$53),Generation!$C:$C,$H64)-SUMIFS(Generation!F:F,Generation!$A:$A,Comparison_CDP2,Generation!$B:$B,IF($B$53="NEM","*",$B$53),Generation!$C:$C,$H64)</f>
        <v>-412.31928265547504</v>
      </c>
      <c r="L64" s="5">
        <f>SUMIFS(Generation!G:G,Generation!$A:$A,Comparison_CDP1,Generation!$B:$B,IF($B$53="NEM","*",$B$53),Generation!$C:$C,$H64)-SUMIFS(Generation!G:G,Generation!$A:$A,Comparison_CDP2,Generation!$B:$B,IF($B$53="NEM","*",$B$53),Generation!$C:$C,$H64)</f>
        <v>-644.78092656030594</v>
      </c>
      <c r="M64" s="5">
        <f>SUMIFS(Generation!H:H,Generation!$A:$A,Comparison_CDP1,Generation!$B:$B,IF($B$53="NEM","*",$B$53),Generation!$C:$C,$H64)-SUMIFS(Generation!H:H,Generation!$A:$A,Comparison_CDP2,Generation!$B:$B,IF($B$53="NEM","*",$B$53),Generation!$C:$C,$H64)</f>
        <v>-322.69705695677976</v>
      </c>
      <c r="N64" s="5">
        <f>SUMIFS(Generation!I:I,Generation!$A:$A,Comparison_CDP1,Generation!$B:$B,IF($B$53="NEM","*",$B$53),Generation!$C:$C,$H64)-SUMIFS(Generation!I:I,Generation!$A:$A,Comparison_CDP2,Generation!$B:$B,IF($B$53="NEM","*",$B$53),Generation!$C:$C,$H64)</f>
        <v>495.72766857672468</v>
      </c>
      <c r="O64" s="5">
        <f>SUMIFS(Generation!J:J,Generation!$A:$A,Comparison_CDP1,Generation!$B:$B,IF($B$53="NEM","*",$B$53),Generation!$C:$C,$H64)-SUMIFS(Generation!J:J,Generation!$A:$A,Comparison_CDP2,Generation!$B:$B,IF($B$53="NEM","*",$B$53),Generation!$C:$C,$H64)</f>
        <v>850.10617416680498</v>
      </c>
      <c r="P64" s="5">
        <f>SUMIFS(Generation!K:K,Generation!$A:$A,Comparison_CDP1,Generation!$B:$B,IF($B$53="NEM","*",$B$53),Generation!$C:$C,$H64)-SUMIFS(Generation!K:K,Generation!$A:$A,Comparison_CDP2,Generation!$B:$B,IF($B$53="NEM","*",$B$53),Generation!$C:$C,$H64)</f>
        <v>-1395.6360961665068</v>
      </c>
      <c r="Q64" s="5">
        <f>SUMIFS(Generation!L:L,Generation!$A:$A,Comparison_CDP1,Generation!$B:$B,IF($B$53="NEM","*",$B$53),Generation!$C:$C,$H64)-SUMIFS(Generation!L:L,Generation!$A:$A,Comparison_CDP2,Generation!$B:$B,IF($B$53="NEM","*",$B$53),Generation!$C:$C,$H64)</f>
        <v>-1360.4721260286942</v>
      </c>
      <c r="R64" s="5">
        <f>SUMIFS(Generation!M:M,Generation!$A:$A,Comparison_CDP1,Generation!$B:$B,IF($B$53="NEM","*",$B$53),Generation!$C:$C,$H64)-SUMIFS(Generation!M:M,Generation!$A:$A,Comparison_CDP2,Generation!$B:$B,IF($B$53="NEM","*",$B$53),Generation!$C:$C,$H64)</f>
        <v>-1496.4276530449597</v>
      </c>
      <c r="S64" s="5">
        <f>SUMIFS(Generation!N:N,Generation!$A:$A,Comparison_CDP1,Generation!$B:$B,IF($B$53="NEM","*",$B$53),Generation!$C:$C,$H64)-SUMIFS(Generation!N:N,Generation!$A:$A,Comparison_CDP2,Generation!$B:$B,IF($B$53="NEM","*",$B$53),Generation!$C:$C,$H64)</f>
        <v>-2542.4892415545601</v>
      </c>
      <c r="T64" s="5">
        <f>SUMIFS(Generation!O:O,Generation!$A:$A,Comparison_CDP1,Generation!$B:$B,IF($B$53="NEM","*",$B$53),Generation!$C:$C,$H64)-SUMIFS(Generation!O:O,Generation!$A:$A,Comparison_CDP2,Generation!$B:$B,IF($B$53="NEM","*",$B$53),Generation!$C:$C,$H64)</f>
        <v>-2701.9096147910732</v>
      </c>
      <c r="U64" s="5">
        <f>SUMIFS(Generation!P:P,Generation!$A:$A,Comparison_CDP1,Generation!$B:$B,IF($B$53="NEM","*",$B$53),Generation!$C:$C,$H64)-SUMIFS(Generation!P:P,Generation!$A:$A,Comparison_CDP2,Generation!$B:$B,IF($B$53="NEM","*",$B$53),Generation!$C:$C,$H64)</f>
        <v>-3375.7446100105171</v>
      </c>
      <c r="V64" s="5">
        <f>SUMIFS(Generation!Q:Q,Generation!$A:$A,Comparison_CDP1,Generation!$B:$B,IF($B$53="NEM","*",$B$53),Generation!$C:$C,$H64)-SUMIFS(Generation!Q:Q,Generation!$A:$A,Comparison_CDP2,Generation!$B:$B,IF($B$53="NEM","*",$B$53),Generation!$C:$C,$H64)</f>
        <v>-2447.9059503811695</v>
      </c>
      <c r="W64" s="5">
        <f>SUMIFS(Generation!R:R,Generation!$A:$A,Comparison_CDP1,Generation!$B:$B,IF($B$53="NEM","*",$B$53),Generation!$C:$C,$H64)-SUMIFS(Generation!R:R,Generation!$A:$A,Comparison_CDP2,Generation!$B:$B,IF($B$53="NEM","*",$B$53),Generation!$C:$C,$H64)</f>
        <v>-1425.1496319631806</v>
      </c>
      <c r="X64" s="5">
        <f>SUMIFS(Generation!S:S,Generation!$A:$A,Comparison_CDP1,Generation!$B:$B,IF($B$53="NEM","*",$B$53),Generation!$C:$C,$H64)-SUMIFS(Generation!S:S,Generation!$A:$A,Comparison_CDP2,Generation!$B:$B,IF($B$53="NEM","*",$B$53),Generation!$C:$C,$H64)</f>
        <v>-3198.8472462834688</v>
      </c>
      <c r="Y64" s="5">
        <f>SUMIFS(Generation!T:T,Generation!$A:$A,Comparison_CDP1,Generation!$B:$B,IF($B$53="NEM","*",$B$53),Generation!$C:$C,$H64)-SUMIFS(Generation!T:T,Generation!$A:$A,Comparison_CDP2,Generation!$B:$B,IF($B$53="NEM","*",$B$53),Generation!$C:$C,$H64)</f>
        <v>-4407.3666552070099</v>
      </c>
      <c r="Z64" s="5">
        <f>SUMIFS(Generation!U:U,Generation!$A:$A,Comparison_CDP1,Generation!$B:$B,IF($B$53="NEM","*",$B$53),Generation!$C:$C,$H64)-SUMIFS(Generation!U:U,Generation!$A:$A,Comparison_CDP2,Generation!$B:$B,IF($B$53="NEM","*",$B$53),Generation!$C:$C,$H64)</f>
        <v>-107.42922984337929</v>
      </c>
      <c r="AA64" s="5">
        <f>SUMIFS(Generation!V:V,Generation!$A:$A,Comparison_CDP1,Generation!$B:$B,IF($B$53="NEM","*",$B$53),Generation!$C:$C,$H64)-SUMIFS(Generation!V:V,Generation!$A:$A,Comparison_CDP2,Generation!$B:$B,IF($B$53="NEM","*",$B$53),Generation!$C:$C,$H64)</f>
        <v>715.07159752849475</v>
      </c>
      <c r="AB64" s="5">
        <f>SUMIFS(Generation!W:W,Generation!$A:$A,Comparison_CDP1,Generation!$B:$B,IF($B$53="NEM","*",$B$53),Generation!$C:$C,$H64)-SUMIFS(Generation!W:W,Generation!$A:$A,Comparison_CDP2,Generation!$B:$B,IF($B$53="NEM","*",$B$53),Generation!$C:$C,$H64)</f>
        <v>2498.4165757673436</v>
      </c>
      <c r="AC64" s="5">
        <f>SUMIFS(Generation!X:X,Generation!$A:$A,Comparison_CDP1,Generation!$B:$B,IF($B$53="NEM","*",$B$53),Generation!$C:$C,$H64)-SUMIFS(Generation!X:X,Generation!$A:$A,Comparison_CDP2,Generation!$B:$B,IF($B$53="NEM","*",$B$53),Generation!$C:$C,$H64)</f>
        <v>1337.5764432770811</v>
      </c>
      <c r="AD64" s="5">
        <f>SUMIFS(Generation!Y:Y,Generation!$A:$A,Comparison_CDP1,Generation!$B:$B,IF($B$53="NEM","*",$B$53),Generation!$C:$C,$H64)-SUMIFS(Generation!Y:Y,Generation!$A:$A,Comparison_CDP2,Generation!$B:$B,IF($B$53="NEM","*",$B$53),Generation!$C:$C,$H64)</f>
        <v>2352.2458562182146</v>
      </c>
      <c r="AE64" s="5">
        <f>SUMIFS(Generation!Z:Z,Generation!$A:$A,Comparison_CDP1,Generation!$B:$B,IF($B$53="NEM","*",$B$53),Generation!$C:$C,$H64)-SUMIFS(Generation!Z:Z,Generation!$A:$A,Comparison_CDP2,Generation!$B:$B,IF($B$53="NEM","*",$B$53),Generation!$C:$C,$H64)</f>
        <v>7829.3827171433222</v>
      </c>
      <c r="AF64" s="5">
        <f>SUMIFS(Generation!AA:AA,Generation!$A:$A,Comparison_CDP1,Generation!$B:$B,IF($B$53="NEM","*",$B$53),Generation!$C:$C,$H64)-SUMIFS(Generation!AA:AA,Generation!$A:$A,Comparison_CDP2,Generation!$B:$B,IF($B$53="NEM","*",$B$53),Generation!$C:$C,$H64)</f>
        <v>3839.5745176235068</v>
      </c>
      <c r="AG64" s="5">
        <f>SUMIFS(Generation!AB:AB,Generation!$A:$A,Comparison_CDP1,Generation!$B:$B,IF($B$53="NEM","*",$B$53),Generation!$C:$C,$H64)-SUMIFS(Generation!AB:AB,Generation!$A:$A,Comparison_CDP2,Generation!$B:$B,IF($B$53="NEM","*",$B$53),Generation!$C:$C,$H64)</f>
        <v>2463.0364074059762</v>
      </c>
      <c r="AH64" s="5">
        <f>SUMIFS(Generation!AC:AC,Generation!$A:$A,Comparison_CDP1,Generation!$B:$B,IF($B$53="NEM","*",$B$53),Generation!$C:$C,$H64)-SUMIFS(Generation!AC:AC,Generation!$A:$A,Comparison_CDP2,Generation!$B:$B,IF($B$53="NEM","*",$B$53),Generation!$C:$C,$H64)</f>
        <v>3501.6709323721079</v>
      </c>
      <c r="AI64" s="5">
        <f>SUMIFS(Generation!AD:AD,Generation!$A:$A,Comparison_CDP1,Generation!$B:$B,IF($B$53="NEM","*",$B$53),Generation!$C:$C,$H64)-SUMIFS(Generation!AD:AD,Generation!$A:$A,Comparison_CDP2,Generation!$B:$B,IF($B$53="NEM","*",$B$53),Generation!$C:$C,$H64)</f>
        <v>6785.5049314637217</v>
      </c>
      <c r="AJ64" s="5">
        <f>SUMIFS(Generation!AE:AE,Generation!$A:$A,Comparison_CDP1,Generation!$B:$B,IF($B$53="NEM","*",$B$53),Generation!$C:$C,$H64)-SUMIFS(Generation!AE:AE,Generation!$A:$A,Comparison_CDP2,Generation!$B:$B,IF($B$53="NEM","*",$B$53),Generation!$C:$C,$H64)</f>
        <v>10675.454068688588</v>
      </c>
    </row>
    <row r="65" spans="1:62" ht="15" customHeight="1">
      <c r="H65" s="9" t="s">
        <v>139</v>
      </c>
      <c r="I65" s="5">
        <f>SUMIFS(Generation!D:D,Generation!$A:$A,Comparison_CDP1,Generation!$B:$B,IF($B$53="NEM","*",$B$53),Generation!$C:$C,$H65)-SUMIFS(Generation!D:D,Generation!$A:$A,Comparison_CDP2,Generation!$B:$B,IF($B$53="NEM","*",$B$53),Generation!$C:$C,$H65)</f>
        <v>0</v>
      </c>
      <c r="J65" s="5">
        <f>SUMIFS(Generation!E:E,Generation!$A:$A,Comparison_CDP1,Generation!$B:$B,IF($B$53="NEM","*",$B$53),Generation!$C:$C,$H65)-SUMIFS(Generation!E:E,Generation!$A:$A,Comparison_CDP2,Generation!$B:$B,IF($B$53="NEM","*",$B$53),Generation!$C:$C,$H65)</f>
        <v>0</v>
      </c>
      <c r="K65" s="5">
        <f>SUMIFS(Generation!F:F,Generation!$A:$A,Comparison_CDP1,Generation!$B:$B,IF($B$53="NEM","*",$B$53),Generation!$C:$C,$H65)-SUMIFS(Generation!F:F,Generation!$A:$A,Comparison_CDP2,Generation!$B:$B,IF($B$53="NEM","*",$B$53),Generation!$C:$C,$H65)</f>
        <v>0</v>
      </c>
      <c r="L65" s="5">
        <f>SUMIFS(Generation!G:G,Generation!$A:$A,Comparison_CDP1,Generation!$B:$B,IF($B$53="NEM","*",$B$53),Generation!$C:$C,$H65)-SUMIFS(Generation!G:G,Generation!$A:$A,Comparison_CDP2,Generation!$B:$B,IF($B$53="NEM","*",$B$53),Generation!$C:$C,$H65)</f>
        <v>0</v>
      </c>
      <c r="M65" s="5">
        <f>SUMIFS(Generation!H:H,Generation!$A:$A,Comparison_CDP1,Generation!$B:$B,IF($B$53="NEM","*",$B$53),Generation!$C:$C,$H65)-SUMIFS(Generation!H:H,Generation!$A:$A,Comparison_CDP2,Generation!$B:$B,IF($B$53="NEM","*",$B$53),Generation!$C:$C,$H65)</f>
        <v>0</v>
      </c>
      <c r="N65" s="5">
        <f>SUMIFS(Generation!I:I,Generation!$A:$A,Comparison_CDP1,Generation!$B:$B,IF($B$53="NEM","*",$B$53),Generation!$C:$C,$H65)-SUMIFS(Generation!I:I,Generation!$A:$A,Comparison_CDP2,Generation!$B:$B,IF($B$53="NEM","*",$B$53),Generation!$C:$C,$H65)</f>
        <v>0</v>
      </c>
      <c r="O65" s="5">
        <f>SUMIFS(Generation!J:J,Generation!$A:$A,Comparison_CDP1,Generation!$B:$B,IF($B$53="NEM","*",$B$53),Generation!$C:$C,$H65)-SUMIFS(Generation!J:J,Generation!$A:$A,Comparison_CDP2,Generation!$B:$B,IF($B$53="NEM","*",$B$53),Generation!$C:$C,$H65)</f>
        <v>0</v>
      </c>
      <c r="P65" s="5">
        <f>SUMIFS(Generation!K:K,Generation!$A:$A,Comparison_CDP1,Generation!$B:$B,IF($B$53="NEM","*",$B$53),Generation!$C:$C,$H65)-SUMIFS(Generation!K:K,Generation!$A:$A,Comparison_CDP2,Generation!$B:$B,IF($B$53="NEM","*",$B$53),Generation!$C:$C,$H65)</f>
        <v>0</v>
      </c>
      <c r="Q65" s="5">
        <f>SUMIFS(Generation!L:L,Generation!$A:$A,Comparison_CDP1,Generation!$B:$B,IF($B$53="NEM","*",$B$53),Generation!$C:$C,$H65)-SUMIFS(Generation!L:L,Generation!$A:$A,Comparison_CDP2,Generation!$B:$B,IF($B$53="NEM","*",$B$53),Generation!$C:$C,$H65)</f>
        <v>0</v>
      </c>
      <c r="R65" s="5">
        <f>SUMIFS(Generation!M:M,Generation!$A:$A,Comparison_CDP1,Generation!$B:$B,IF($B$53="NEM","*",$B$53),Generation!$C:$C,$H65)-SUMIFS(Generation!M:M,Generation!$A:$A,Comparison_CDP2,Generation!$B:$B,IF($B$53="NEM","*",$B$53),Generation!$C:$C,$H65)</f>
        <v>0</v>
      </c>
      <c r="S65" s="5">
        <f>SUMIFS(Generation!N:N,Generation!$A:$A,Comparison_CDP1,Generation!$B:$B,IF($B$53="NEM","*",$B$53),Generation!$C:$C,$H65)-SUMIFS(Generation!N:N,Generation!$A:$A,Comparison_CDP2,Generation!$B:$B,IF($B$53="NEM","*",$B$53),Generation!$C:$C,$H65)</f>
        <v>0</v>
      </c>
      <c r="T65" s="5">
        <f>SUMIFS(Generation!O:O,Generation!$A:$A,Comparison_CDP1,Generation!$B:$B,IF($B$53="NEM","*",$B$53),Generation!$C:$C,$H65)-SUMIFS(Generation!O:O,Generation!$A:$A,Comparison_CDP2,Generation!$B:$B,IF($B$53="NEM","*",$B$53),Generation!$C:$C,$H65)</f>
        <v>0</v>
      </c>
      <c r="U65" s="5">
        <f>SUMIFS(Generation!P:P,Generation!$A:$A,Comparison_CDP1,Generation!$B:$B,IF($B$53="NEM","*",$B$53),Generation!$C:$C,$H65)-SUMIFS(Generation!P:P,Generation!$A:$A,Comparison_CDP2,Generation!$B:$B,IF($B$53="NEM","*",$B$53),Generation!$C:$C,$H65)</f>
        <v>0</v>
      </c>
      <c r="V65" s="5">
        <f>SUMIFS(Generation!Q:Q,Generation!$A:$A,Comparison_CDP1,Generation!$B:$B,IF($B$53="NEM","*",$B$53),Generation!$C:$C,$H65)-SUMIFS(Generation!Q:Q,Generation!$A:$A,Comparison_CDP2,Generation!$B:$B,IF($B$53="NEM","*",$B$53),Generation!$C:$C,$H65)</f>
        <v>0</v>
      </c>
      <c r="W65" s="5">
        <f>SUMIFS(Generation!R:R,Generation!$A:$A,Comparison_CDP1,Generation!$B:$B,IF($B$53="NEM","*",$B$53),Generation!$C:$C,$H65)-SUMIFS(Generation!R:R,Generation!$A:$A,Comparison_CDP2,Generation!$B:$B,IF($B$53="NEM","*",$B$53),Generation!$C:$C,$H65)</f>
        <v>0</v>
      </c>
      <c r="X65" s="5">
        <f>SUMIFS(Generation!S:S,Generation!$A:$A,Comparison_CDP1,Generation!$B:$B,IF($B$53="NEM","*",$B$53),Generation!$C:$C,$H65)-SUMIFS(Generation!S:S,Generation!$A:$A,Comparison_CDP2,Generation!$B:$B,IF($B$53="NEM","*",$B$53),Generation!$C:$C,$H65)</f>
        <v>0</v>
      </c>
      <c r="Y65" s="5">
        <f>SUMIFS(Generation!T:T,Generation!$A:$A,Comparison_CDP1,Generation!$B:$B,IF($B$53="NEM","*",$B$53),Generation!$C:$C,$H65)-SUMIFS(Generation!T:T,Generation!$A:$A,Comparison_CDP2,Generation!$B:$B,IF($B$53="NEM","*",$B$53),Generation!$C:$C,$H65)</f>
        <v>0</v>
      </c>
      <c r="Z65" s="5">
        <f>SUMIFS(Generation!U:U,Generation!$A:$A,Comparison_CDP1,Generation!$B:$B,IF($B$53="NEM","*",$B$53),Generation!$C:$C,$H65)-SUMIFS(Generation!U:U,Generation!$A:$A,Comparison_CDP2,Generation!$B:$B,IF($B$53="NEM","*",$B$53),Generation!$C:$C,$H65)</f>
        <v>0</v>
      </c>
      <c r="AA65" s="5">
        <f>SUMIFS(Generation!V:V,Generation!$A:$A,Comparison_CDP1,Generation!$B:$B,IF($B$53="NEM","*",$B$53),Generation!$C:$C,$H65)-SUMIFS(Generation!V:V,Generation!$A:$A,Comparison_CDP2,Generation!$B:$B,IF($B$53="NEM","*",$B$53),Generation!$C:$C,$H65)</f>
        <v>0</v>
      </c>
      <c r="AB65" s="5">
        <f>SUMIFS(Generation!W:W,Generation!$A:$A,Comparison_CDP1,Generation!$B:$B,IF($B$53="NEM","*",$B$53),Generation!$C:$C,$H65)-SUMIFS(Generation!W:W,Generation!$A:$A,Comparison_CDP2,Generation!$B:$B,IF($B$53="NEM","*",$B$53),Generation!$C:$C,$H65)</f>
        <v>0</v>
      </c>
      <c r="AC65" s="5">
        <f>SUMIFS(Generation!X:X,Generation!$A:$A,Comparison_CDP1,Generation!$B:$B,IF($B$53="NEM","*",$B$53),Generation!$C:$C,$H65)-SUMIFS(Generation!X:X,Generation!$A:$A,Comparison_CDP2,Generation!$B:$B,IF($B$53="NEM","*",$B$53),Generation!$C:$C,$H65)</f>
        <v>0</v>
      </c>
      <c r="AD65" s="5">
        <f>SUMIFS(Generation!Y:Y,Generation!$A:$A,Comparison_CDP1,Generation!$B:$B,IF($B$53="NEM","*",$B$53),Generation!$C:$C,$H65)-SUMIFS(Generation!Y:Y,Generation!$A:$A,Comparison_CDP2,Generation!$B:$B,IF($B$53="NEM","*",$B$53),Generation!$C:$C,$H65)</f>
        <v>0</v>
      </c>
      <c r="AE65" s="5">
        <f>SUMIFS(Generation!Z:Z,Generation!$A:$A,Comparison_CDP1,Generation!$B:$B,IF($B$53="NEM","*",$B$53),Generation!$C:$C,$H65)-SUMIFS(Generation!Z:Z,Generation!$A:$A,Comparison_CDP2,Generation!$B:$B,IF($B$53="NEM","*",$B$53),Generation!$C:$C,$H65)</f>
        <v>0</v>
      </c>
      <c r="AF65" s="5">
        <f>SUMIFS(Generation!AA:AA,Generation!$A:$A,Comparison_CDP1,Generation!$B:$B,IF($B$53="NEM","*",$B$53),Generation!$C:$C,$H65)-SUMIFS(Generation!AA:AA,Generation!$A:$A,Comparison_CDP2,Generation!$B:$B,IF($B$53="NEM","*",$B$53),Generation!$C:$C,$H65)</f>
        <v>0</v>
      </c>
      <c r="AG65" s="5">
        <f>SUMIFS(Generation!AB:AB,Generation!$A:$A,Comparison_CDP1,Generation!$B:$B,IF($B$53="NEM","*",$B$53),Generation!$C:$C,$H65)-SUMIFS(Generation!AB:AB,Generation!$A:$A,Comparison_CDP2,Generation!$B:$B,IF($B$53="NEM","*",$B$53),Generation!$C:$C,$H65)</f>
        <v>0</v>
      </c>
      <c r="AH65" s="5">
        <f>SUMIFS(Generation!AC:AC,Generation!$A:$A,Comparison_CDP1,Generation!$B:$B,IF($B$53="NEM","*",$B$53),Generation!$C:$C,$H65)-SUMIFS(Generation!AC:AC,Generation!$A:$A,Comparison_CDP2,Generation!$B:$B,IF($B$53="NEM","*",$B$53),Generation!$C:$C,$H65)</f>
        <v>0</v>
      </c>
      <c r="AI65" s="5">
        <f>SUMIFS(Generation!AD:AD,Generation!$A:$A,Comparison_CDP1,Generation!$B:$B,IF($B$53="NEM","*",$B$53),Generation!$C:$C,$H65)-SUMIFS(Generation!AD:AD,Generation!$A:$A,Comparison_CDP2,Generation!$B:$B,IF($B$53="NEM","*",$B$53),Generation!$C:$C,$H65)</f>
        <v>0</v>
      </c>
      <c r="AJ65" s="5">
        <f>SUMIFS(Generation!AE:AE,Generation!$A:$A,Comparison_CDP1,Generation!$B:$B,IF($B$53="NEM","*",$B$53),Generation!$C:$C,$H65)-SUMIFS(Generation!AE:AE,Generation!$A:$A,Comparison_CDP2,Generation!$B:$B,IF($B$53="NEM","*",$B$53),Generation!$C:$C,$H65)</f>
        <v>0</v>
      </c>
    </row>
    <row r="66" spans="1:62" ht="15" customHeight="1">
      <c r="H66" s="9" t="s">
        <v>140</v>
      </c>
      <c r="I66" s="5">
        <f>SUMIFS(Generation!D:D,Generation!$A:$A,Comparison_CDP1,Generation!$B:$B,IF($B$53="NEM","*",$B$53),Generation!$C:$C,$H66)-SUMIFS(Generation!D:D,Generation!$A:$A,Comparison_CDP2,Generation!$B:$B,IF($B$53="NEM","*",$B$53),Generation!$C:$C,$H66)</f>
        <v>0</v>
      </c>
      <c r="J66" s="5">
        <f>SUMIFS(Generation!E:E,Generation!$A:$A,Comparison_CDP1,Generation!$B:$B,IF($B$53="NEM","*",$B$53),Generation!$C:$C,$H66)-SUMIFS(Generation!E:E,Generation!$A:$A,Comparison_CDP2,Generation!$B:$B,IF($B$53="NEM","*",$B$53),Generation!$C:$C,$H66)</f>
        <v>0</v>
      </c>
      <c r="K66" s="5">
        <f>SUMIFS(Generation!F:F,Generation!$A:$A,Comparison_CDP1,Generation!$B:$B,IF($B$53="NEM","*",$B$53),Generation!$C:$C,$H66)-SUMIFS(Generation!F:F,Generation!$A:$A,Comparison_CDP2,Generation!$B:$B,IF($B$53="NEM","*",$B$53),Generation!$C:$C,$H66)</f>
        <v>0</v>
      </c>
      <c r="L66" s="5">
        <f>SUMIFS(Generation!G:G,Generation!$A:$A,Comparison_CDP1,Generation!$B:$B,IF($B$53="NEM","*",$B$53),Generation!$C:$C,$H66)-SUMIFS(Generation!G:G,Generation!$A:$A,Comparison_CDP2,Generation!$B:$B,IF($B$53="NEM","*",$B$53),Generation!$C:$C,$H66)</f>
        <v>0</v>
      </c>
      <c r="M66" s="5">
        <f>SUMIFS(Generation!H:H,Generation!$A:$A,Comparison_CDP1,Generation!$B:$B,IF($B$53="NEM","*",$B$53),Generation!$C:$C,$H66)-SUMIFS(Generation!H:H,Generation!$A:$A,Comparison_CDP2,Generation!$B:$B,IF($B$53="NEM","*",$B$53),Generation!$C:$C,$H66)</f>
        <v>0</v>
      </c>
      <c r="N66" s="5">
        <f>SUMIFS(Generation!I:I,Generation!$A:$A,Comparison_CDP1,Generation!$B:$B,IF($B$53="NEM","*",$B$53),Generation!$C:$C,$H66)-SUMIFS(Generation!I:I,Generation!$A:$A,Comparison_CDP2,Generation!$B:$B,IF($B$53="NEM","*",$B$53),Generation!$C:$C,$H66)</f>
        <v>0</v>
      </c>
      <c r="O66" s="5">
        <f>SUMIFS(Generation!J:J,Generation!$A:$A,Comparison_CDP1,Generation!$B:$B,IF($B$53="NEM","*",$B$53),Generation!$C:$C,$H66)-SUMIFS(Generation!J:J,Generation!$A:$A,Comparison_CDP2,Generation!$B:$B,IF($B$53="NEM","*",$B$53),Generation!$C:$C,$H66)</f>
        <v>0</v>
      </c>
      <c r="P66" s="5">
        <f>SUMIFS(Generation!K:K,Generation!$A:$A,Comparison_CDP1,Generation!$B:$B,IF($B$53="NEM","*",$B$53),Generation!$C:$C,$H66)-SUMIFS(Generation!K:K,Generation!$A:$A,Comparison_CDP2,Generation!$B:$B,IF($B$53="NEM","*",$B$53),Generation!$C:$C,$H66)</f>
        <v>0</v>
      </c>
      <c r="Q66" s="5">
        <f>SUMIFS(Generation!L:L,Generation!$A:$A,Comparison_CDP1,Generation!$B:$B,IF($B$53="NEM","*",$B$53),Generation!$C:$C,$H66)-SUMIFS(Generation!L:L,Generation!$A:$A,Comparison_CDP2,Generation!$B:$B,IF($B$53="NEM","*",$B$53),Generation!$C:$C,$H66)</f>
        <v>0</v>
      </c>
      <c r="R66" s="5">
        <f>SUMIFS(Generation!M:M,Generation!$A:$A,Comparison_CDP1,Generation!$B:$B,IF($B$53="NEM","*",$B$53),Generation!$C:$C,$H66)-SUMIFS(Generation!M:M,Generation!$A:$A,Comparison_CDP2,Generation!$B:$B,IF($B$53="NEM","*",$B$53),Generation!$C:$C,$H66)</f>
        <v>0</v>
      </c>
      <c r="S66" s="5">
        <f>SUMIFS(Generation!N:N,Generation!$A:$A,Comparison_CDP1,Generation!$B:$B,IF($B$53="NEM","*",$B$53),Generation!$C:$C,$H66)-SUMIFS(Generation!N:N,Generation!$A:$A,Comparison_CDP2,Generation!$B:$B,IF($B$53="NEM","*",$B$53),Generation!$C:$C,$H66)</f>
        <v>0</v>
      </c>
      <c r="T66" s="5">
        <f>SUMIFS(Generation!O:O,Generation!$A:$A,Comparison_CDP1,Generation!$B:$B,IF($B$53="NEM","*",$B$53),Generation!$C:$C,$H66)-SUMIFS(Generation!O:O,Generation!$A:$A,Comparison_CDP2,Generation!$B:$B,IF($B$53="NEM","*",$B$53),Generation!$C:$C,$H66)</f>
        <v>0</v>
      </c>
      <c r="U66" s="5">
        <f>SUMIFS(Generation!P:P,Generation!$A:$A,Comparison_CDP1,Generation!$B:$B,IF($B$53="NEM","*",$B$53),Generation!$C:$C,$H66)-SUMIFS(Generation!P:P,Generation!$A:$A,Comparison_CDP2,Generation!$B:$B,IF($B$53="NEM","*",$B$53),Generation!$C:$C,$H66)</f>
        <v>0</v>
      </c>
      <c r="V66" s="5">
        <f>SUMIFS(Generation!Q:Q,Generation!$A:$A,Comparison_CDP1,Generation!$B:$B,IF($B$53="NEM","*",$B$53),Generation!$C:$C,$H66)-SUMIFS(Generation!Q:Q,Generation!$A:$A,Comparison_CDP2,Generation!$B:$B,IF($B$53="NEM","*",$B$53),Generation!$C:$C,$H66)</f>
        <v>0</v>
      </c>
      <c r="W66" s="5">
        <f>SUMIFS(Generation!R:R,Generation!$A:$A,Comparison_CDP1,Generation!$B:$B,IF($B$53="NEM","*",$B$53),Generation!$C:$C,$H66)-SUMIFS(Generation!R:R,Generation!$A:$A,Comparison_CDP2,Generation!$B:$B,IF($B$53="NEM","*",$B$53),Generation!$C:$C,$H66)</f>
        <v>-5.6574449999999966E-6</v>
      </c>
      <c r="X66" s="5">
        <f>SUMIFS(Generation!S:S,Generation!$A:$A,Comparison_CDP1,Generation!$B:$B,IF($B$53="NEM","*",$B$53),Generation!$C:$C,$H66)-SUMIFS(Generation!S:S,Generation!$A:$A,Comparison_CDP2,Generation!$B:$B,IF($B$53="NEM","*",$B$53),Generation!$C:$C,$H66)</f>
        <v>-6.6359149999999996E-6</v>
      </c>
      <c r="Y66" s="5">
        <f>SUMIFS(Generation!T:T,Generation!$A:$A,Comparison_CDP1,Generation!$B:$B,IF($B$53="NEM","*",$B$53),Generation!$C:$C,$H66)-SUMIFS(Generation!T:T,Generation!$A:$A,Comparison_CDP2,Generation!$B:$B,IF($B$53="NEM","*",$B$53),Generation!$C:$C,$H66)</f>
        <v>-9.7539449999999946E-6</v>
      </c>
      <c r="Z66" s="5">
        <f>SUMIFS(Generation!U:U,Generation!$A:$A,Comparison_CDP1,Generation!$B:$B,IF($B$53="NEM","*",$B$53),Generation!$C:$C,$H66)-SUMIFS(Generation!U:U,Generation!$A:$A,Comparison_CDP2,Generation!$B:$B,IF($B$53="NEM","*",$B$53),Generation!$C:$C,$H66)</f>
        <v>-8.9725950000000008E-6</v>
      </c>
      <c r="AA66" s="5">
        <f>SUMIFS(Generation!V:V,Generation!$A:$A,Comparison_CDP1,Generation!$B:$B,IF($B$53="NEM","*",$B$53),Generation!$C:$C,$H66)-SUMIFS(Generation!V:V,Generation!$A:$A,Comparison_CDP2,Generation!$B:$B,IF($B$53="NEM","*",$B$53),Generation!$C:$C,$H66)</f>
        <v>-9.6113300000000061E-6</v>
      </c>
      <c r="AB66" s="5">
        <f>SUMIFS(Generation!W:W,Generation!$A:$A,Comparison_CDP1,Generation!$B:$B,IF($B$53="NEM","*",$B$53),Generation!$C:$C,$H66)-SUMIFS(Generation!W:W,Generation!$A:$A,Comparison_CDP2,Generation!$B:$B,IF($B$53="NEM","*",$B$53),Generation!$C:$C,$H66)</f>
        <v>-9.1168199999999968E-6</v>
      </c>
      <c r="AC66" s="5">
        <f>SUMIFS(Generation!X:X,Generation!$A:$A,Comparison_CDP1,Generation!$B:$B,IF($B$53="NEM","*",$B$53),Generation!$C:$C,$H66)-SUMIFS(Generation!X:X,Generation!$A:$A,Comparison_CDP2,Generation!$B:$B,IF($B$53="NEM","*",$B$53),Generation!$C:$C,$H66)</f>
        <v>-6.7268449999999978E-6</v>
      </c>
      <c r="AD66" s="5">
        <f>SUMIFS(Generation!Y:Y,Generation!$A:$A,Comparison_CDP1,Generation!$B:$B,IF($B$53="NEM","*",$B$53),Generation!$C:$C,$H66)-SUMIFS(Generation!Y:Y,Generation!$A:$A,Comparison_CDP2,Generation!$B:$B,IF($B$53="NEM","*",$B$53),Generation!$C:$C,$H66)</f>
        <v>-1.2176055E-5</v>
      </c>
      <c r="AE66" s="5">
        <f>SUMIFS(Generation!Z:Z,Generation!$A:$A,Comparison_CDP1,Generation!$B:$B,IF($B$53="NEM","*",$B$53),Generation!$C:$C,$H66)-SUMIFS(Generation!Z:Z,Generation!$A:$A,Comparison_CDP2,Generation!$B:$B,IF($B$53="NEM","*",$B$53),Generation!$C:$C,$H66)</f>
        <v>-1.7143080000000011E-5</v>
      </c>
      <c r="AF66" s="5">
        <f>SUMIFS(Generation!AA:AA,Generation!$A:$A,Comparison_CDP1,Generation!$B:$B,IF($B$53="NEM","*",$B$53),Generation!$C:$C,$H66)-SUMIFS(Generation!AA:AA,Generation!$A:$A,Comparison_CDP2,Generation!$B:$B,IF($B$53="NEM","*",$B$53),Generation!$C:$C,$H66)</f>
        <v>-3.3252285000000013E-5</v>
      </c>
      <c r="AG66" s="5">
        <f>SUMIFS(Generation!AB:AB,Generation!$A:$A,Comparison_CDP1,Generation!$B:$B,IF($B$53="NEM","*",$B$53),Generation!$C:$C,$H66)-SUMIFS(Generation!AB:AB,Generation!$A:$A,Comparison_CDP2,Generation!$B:$B,IF($B$53="NEM","*",$B$53),Generation!$C:$C,$H66)</f>
        <v>-3.2753030000000032E-5</v>
      </c>
      <c r="AH66" s="5">
        <f>SUMIFS(Generation!AC:AC,Generation!$A:$A,Comparison_CDP1,Generation!$B:$B,IF($B$53="NEM","*",$B$53),Generation!$C:$C,$H66)-SUMIFS(Generation!AC:AC,Generation!$A:$A,Comparison_CDP2,Generation!$B:$B,IF($B$53="NEM","*",$B$53),Generation!$C:$C,$H66)</f>
        <v>-6.6068794999999975E-4</v>
      </c>
      <c r="AI66" s="5">
        <f>SUMIFS(Generation!AD:AD,Generation!$A:$A,Comparison_CDP1,Generation!$B:$B,IF($B$53="NEM","*",$B$53),Generation!$C:$C,$H66)-SUMIFS(Generation!AD:AD,Generation!$A:$A,Comparison_CDP2,Generation!$B:$B,IF($B$53="NEM","*",$B$53),Generation!$C:$C,$H66)</f>
        <v>-7.9224394999999977E-4</v>
      </c>
      <c r="AJ66" s="5">
        <f>SUMIFS(Generation!AE:AE,Generation!$A:$A,Comparison_CDP1,Generation!$B:$B,IF($B$53="NEM","*",$B$53),Generation!$C:$C,$H66)-SUMIFS(Generation!AE:AE,Generation!$A:$A,Comparison_CDP2,Generation!$B:$B,IF($B$53="NEM","*",$B$53),Generation!$C:$C,$H66)</f>
        <v>-4.5988034500000032E-4</v>
      </c>
    </row>
    <row r="67" spans="1:62" ht="15" customHeight="1">
      <c r="H67" s="9" t="s">
        <v>141</v>
      </c>
      <c r="I67" s="5">
        <f>SUMIFS(Generation!D:D,Generation!$A:$A,Comparison_CDP1,Generation!$B:$B,IF($B$53="NEM","*",$B$53),Generation!$C:$C,$H67)-SUMIFS(Generation!D:D,Generation!$A:$A,Comparison_CDP2,Generation!$B:$B,IF($B$53="NEM","*",$B$53),Generation!$C:$C,$H67)</f>
        <v>0</v>
      </c>
      <c r="J67" s="5">
        <f>SUMIFS(Generation!E:E,Generation!$A:$A,Comparison_CDP1,Generation!$B:$B,IF($B$53="NEM","*",$B$53),Generation!$C:$C,$H67)-SUMIFS(Generation!E:E,Generation!$A:$A,Comparison_CDP2,Generation!$B:$B,IF($B$53="NEM","*",$B$53),Generation!$C:$C,$H67)</f>
        <v>0</v>
      </c>
      <c r="K67" s="5">
        <f>SUMIFS(Generation!F:F,Generation!$A:$A,Comparison_CDP1,Generation!$B:$B,IF($B$53="NEM","*",$B$53),Generation!$C:$C,$H67)-SUMIFS(Generation!F:F,Generation!$A:$A,Comparison_CDP2,Generation!$B:$B,IF($B$53="NEM","*",$B$53),Generation!$C:$C,$H67)</f>
        <v>0</v>
      </c>
      <c r="L67" s="5">
        <f>SUMIFS(Generation!G:G,Generation!$A:$A,Comparison_CDP1,Generation!$B:$B,IF($B$53="NEM","*",$B$53),Generation!$C:$C,$H67)-SUMIFS(Generation!G:G,Generation!$A:$A,Comparison_CDP2,Generation!$B:$B,IF($B$53="NEM","*",$B$53),Generation!$C:$C,$H67)</f>
        <v>0</v>
      </c>
      <c r="M67" s="5">
        <f>SUMIFS(Generation!H:H,Generation!$A:$A,Comparison_CDP1,Generation!$B:$B,IF($B$53="NEM","*",$B$53),Generation!$C:$C,$H67)-SUMIFS(Generation!H:H,Generation!$A:$A,Comparison_CDP2,Generation!$B:$B,IF($B$53="NEM","*",$B$53),Generation!$C:$C,$H67)</f>
        <v>0</v>
      </c>
      <c r="N67" s="5">
        <f>SUMIFS(Generation!I:I,Generation!$A:$A,Comparison_CDP1,Generation!$B:$B,IF($B$53="NEM","*",$B$53),Generation!$C:$C,$H67)-SUMIFS(Generation!I:I,Generation!$A:$A,Comparison_CDP2,Generation!$B:$B,IF($B$53="NEM","*",$B$53),Generation!$C:$C,$H67)</f>
        <v>0</v>
      </c>
      <c r="O67" s="5">
        <f>SUMIFS(Generation!J:J,Generation!$A:$A,Comparison_CDP1,Generation!$B:$B,IF($B$53="NEM","*",$B$53),Generation!$C:$C,$H67)-SUMIFS(Generation!J:J,Generation!$A:$A,Comparison_CDP2,Generation!$B:$B,IF($B$53="NEM","*",$B$53),Generation!$C:$C,$H67)</f>
        <v>0</v>
      </c>
      <c r="P67" s="5">
        <f>SUMIFS(Generation!K:K,Generation!$A:$A,Comparison_CDP1,Generation!$B:$B,IF($B$53="NEM","*",$B$53),Generation!$C:$C,$H67)-SUMIFS(Generation!K:K,Generation!$A:$A,Comparison_CDP2,Generation!$B:$B,IF($B$53="NEM","*",$B$53),Generation!$C:$C,$H67)</f>
        <v>0</v>
      </c>
      <c r="Q67" s="5">
        <f>SUMIFS(Generation!L:L,Generation!$A:$A,Comparison_CDP1,Generation!$B:$B,IF($B$53="NEM","*",$B$53),Generation!$C:$C,$H67)-SUMIFS(Generation!L:L,Generation!$A:$A,Comparison_CDP2,Generation!$B:$B,IF($B$53="NEM","*",$B$53),Generation!$C:$C,$H67)</f>
        <v>-1730.1559240986589</v>
      </c>
      <c r="R67" s="5">
        <f>SUMIFS(Generation!M:M,Generation!$A:$A,Comparison_CDP1,Generation!$B:$B,IF($B$53="NEM","*",$B$53),Generation!$C:$C,$H67)-SUMIFS(Generation!M:M,Generation!$A:$A,Comparison_CDP2,Generation!$B:$B,IF($B$53="NEM","*",$B$53),Generation!$C:$C,$H67)</f>
        <v>-5933.6124746623118</v>
      </c>
      <c r="S67" s="5">
        <f>SUMIFS(Generation!N:N,Generation!$A:$A,Comparison_CDP1,Generation!$B:$B,IF($B$53="NEM","*",$B$53),Generation!$C:$C,$H67)-SUMIFS(Generation!N:N,Generation!$A:$A,Comparison_CDP2,Generation!$B:$B,IF($B$53="NEM","*",$B$53),Generation!$C:$C,$H67)</f>
        <v>-5477.3193907690056</v>
      </c>
      <c r="T67" s="5">
        <f>SUMIFS(Generation!O:O,Generation!$A:$A,Comparison_CDP1,Generation!$B:$B,IF($B$53="NEM","*",$B$53),Generation!$C:$C,$H67)-SUMIFS(Generation!O:O,Generation!$A:$A,Comparison_CDP2,Generation!$B:$B,IF($B$53="NEM","*",$B$53),Generation!$C:$C,$H67)</f>
        <v>-7688.3260668273251</v>
      </c>
      <c r="U67" s="5">
        <f>SUMIFS(Generation!P:P,Generation!$A:$A,Comparison_CDP1,Generation!$B:$B,IF($B$53="NEM","*",$B$53),Generation!$C:$C,$H67)-SUMIFS(Generation!P:P,Generation!$A:$A,Comparison_CDP2,Generation!$B:$B,IF($B$53="NEM","*",$B$53),Generation!$C:$C,$H67)</f>
        <v>-10165.50141701851</v>
      </c>
      <c r="V67" s="5">
        <f>SUMIFS(Generation!Q:Q,Generation!$A:$A,Comparison_CDP1,Generation!$B:$B,IF($B$53="NEM","*",$B$53),Generation!$C:$C,$H67)-SUMIFS(Generation!Q:Q,Generation!$A:$A,Comparison_CDP2,Generation!$B:$B,IF($B$53="NEM","*",$B$53),Generation!$C:$C,$H67)</f>
        <v>-12555.667410713329</v>
      </c>
      <c r="W67" s="5">
        <f>SUMIFS(Generation!R:R,Generation!$A:$A,Comparison_CDP1,Generation!$B:$B,IF($B$53="NEM","*",$B$53),Generation!$C:$C,$H67)-SUMIFS(Generation!R:R,Generation!$A:$A,Comparison_CDP2,Generation!$B:$B,IF($B$53="NEM","*",$B$53),Generation!$C:$C,$H67)</f>
        <v>-15417.870354255099</v>
      </c>
      <c r="X67" s="5">
        <f>SUMIFS(Generation!S:S,Generation!$A:$A,Comparison_CDP1,Generation!$B:$B,IF($B$53="NEM","*",$B$53),Generation!$C:$C,$H67)-SUMIFS(Generation!S:S,Generation!$A:$A,Comparison_CDP2,Generation!$B:$B,IF($B$53="NEM","*",$B$53),Generation!$C:$C,$H67)</f>
        <v>-19771.83432985091</v>
      </c>
      <c r="Y67" s="5">
        <f>SUMIFS(Generation!T:T,Generation!$A:$A,Comparison_CDP1,Generation!$B:$B,IF($B$53="NEM","*",$B$53),Generation!$C:$C,$H67)-SUMIFS(Generation!T:T,Generation!$A:$A,Comparison_CDP2,Generation!$B:$B,IF($B$53="NEM","*",$B$53),Generation!$C:$C,$H67)</f>
        <v>-23454.00489421493</v>
      </c>
      <c r="Z67" s="5">
        <f>SUMIFS(Generation!U:U,Generation!$A:$A,Comparison_CDP1,Generation!$B:$B,IF($B$53="NEM","*",$B$53),Generation!$C:$C,$H67)-SUMIFS(Generation!U:U,Generation!$A:$A,Comparison_CDP2,Generation!$B:$B,IF($B$53="NEM","*",$B$53),Generation!$C:$C,$H67)</f>
        <v>-35642.652853916159</v>
      </c>
      <c r="AA67" s="5">
        <f>SUMIFS(Generation!V:V,Generation!$A:$A,Comparison_CDP1,Generation!$B:$B,IF($B$53="NEM","*",$B$53),Generation!$C:$C,$H67)-SUMIFS(Generation!V:V,Generation!$A:$A,Comparison_CDP2,Generation!$B:$B,IF($B$53="NEM","*",$B$53),Generation!$C:$C,$H67)</f>
        <v>-39040.66836415523</v>
      </c>
      <c r="AB67" s="5">
        <f>SUMIFS(Generation!W:W,Generation!$A:$A,Comparison_CDP1,Generation!$B:$B,IF($B$53="NEM","*",$B$53),Generation!$C:$C,$H67)-SUMIFS(Generation!W:W,Generation!$A:$A,Comparison_CDP2,Generation!$B:$B,IF($B$53="NEM","*",$B$53),Generation!$C:$C,$H67)</f>
        <v>-38253.212553138073</v>
      </c>
      <c r="AC67" s="5">
        <f>SUMIFS(Generation!X:X,Generation!$A:$A,Comparison_CDP1,Generation!$B:$B,IF($B$53="NEM","*",$B$53),Generation!$C:$C,$H67)-SUMIFS(Generation!X:X,Generation!$A:$A,Comparison_CDP2,Generation!$B:$B,IF($B$53="NEM","*",$B$53),Generation!$C:$C,$H67)</f>
        <v>-42199.396384838343</v>
      </c>
      <c r="AD67" s="5">
        <f>SUMIFS(Generation!Y:Y,Generation!$A:$A,Comparison_CDP1,Generation!$B:$B,IF($B$53="NEM","*",$B$53),Generation!$C:$C,$H67)-SUMIFS(Generation!Y:Y,Generation!$A:$A,Comparison_CDP2,Generation!$B:$B,IF($B$53="NEM","*",$B$53),Generation!$C:$C,$H67)</f>
        <v>-38546.647262352053</v>
      </c>
      <c r="AE67" s="5">
        <f>SUMIFS(Generation!Z:Z,Generation!$A:$A,Comparison_CDP1,Generation!$B:$B,IF($B$53="NEM","*",$B$53),Generation!$C:$C,$H67)-SUMIFS(Generation!Z:Z,Generation!$A:$A,Comparison_CDP2,Generation!$B:$B,IF($B$53="NEM","*",$B$53),Generation!$C:$C,$H67)</f>
        <v>-41655.188142382307</v>
      </c>
      <c r="AF67" s="5">
        <f>SUMIFS(Generation!AA:AA,Generation!$A:$A,Comparison_CDP1,Generation!$B:$B,IF($B$53="NEM","*",$B$53),Generation!$C:$C,$H67)-SUMIFS(Generation!AA:AA,Generation!$A:$A,Comparison_CDP2,Generation!$B:$B,IF($B$53="NEM","*",$B$53),Generation!$C:$C,$H67)</f>
        <v>-39556.538458570707</v>
      </c>
      <c r="AG67" s="5">
        <f>SUMIFS(Generation!AB:AB,Generation!$A:$A,Comparison_CDP1,Generation!$B:$B,IF($B$53="NEM","*",$B$53),Generation!$C:$C,$H67)-SUMIFS(Generation!AB:AB,Generation!$A:$A,Comparison_CDP2,Generation!$B:$B,IF($B$53="NEM","*",$B$53),Generation!$C:$C,$H67)</f>
        <v>-39730.248591318858</v>
      </c>
      <c r="AH67" s="5">
        <f>SUMIFS(Generation!AC:AC,Generation!$A:$A,Comparison_CDP1,Generation!$B:$B,IF($B$53="NEM","*",$B$53),Generation!$C:$C,$H67)-SUMIFS(Generation!AC:AC,Generation!$A:$A,Comparison_CDP2,Generation!$B:$B,IF($B$53="NEM","*",$B$53),Generation!$C:$C,$H67)</f>
        <v>-41345.192032870698</v>
      </c>
      <c r="AI67" s="5">
        <f>SUMIFS(Generation!AD:AD,Generation!$A:$A,Comparison_CDP1,Generation!$B:$B,IF($B$53="NEM","*",$B$53),Generation!$C:$C,$H67)-SUMIFS(Generation!AD:AD,Generation!$A:$A,Comparison_CDP2,Generation!$B:$B,IF($B$53="NEM","*",$B$53),Generation!$C:$C,$H67)</f>
        <v>-40549.40759650174</v>
      </c>
      <c r="AJ67" s="5">
        <f>SUMIFS(Generation!AE:AE,Generation!$A:$A,Comparison_CDP1,Generation!$B:$B,IF($B$53="NEM","*",$B$53),Generation!$C:$C,$H67)-SUMIFS(Generation!AE:AE,Generation!$A:$A,Comparison_CDP2,Generation!$B:$B,IF($B$53="NEM","*",$B$53),Generation!$C:$C,$H67)</f>
        <v>-42407.511791696743</v>
      </c>
    </row>
    <row r="68" spans="1:62" ht="15" customHeight="1">
      <c r="H68" s="9" t="s">
        <v>142</v>
      </c>
      <c r="I68" s="5">
        <f>SUMIFS(Generation!D:D,Generation!$A:$A,Comparison_CDP1,Generation!$B:$B,IF($B$53="NEM","*",$B$53),Generation!$C:$C,$H68)-SUMIFS(Generation!D:D,Generation!$A:$A,Comparison_CDP2,Generation!$B:$B,IF($B$53="NEM","*",$B$53),Generation!$C:$C,$H68)</f>
        <v>-6240.6082976258185</v>
      </c>
      <c r="J68" s="5">
        <f>SUMIFS(Generation!E:E,Generation!$A:$A,Comparison_CDP1,Generation!$B:$B,IF($B$53="NEM","*",$B$53),Generation!$C:$C,$H68)-SUMIFS(Generation!E:E,Generation!$A:$A,Comparison_CDP2,Generation!$B:$B,IF($B$53="NEM","*",$B$53),Generation!$C:$C,$H68)</f>
        <v>-10427.603701571512</v>
      </c>
      <c r="K68" s="5">
        <f>SUMIFS(Generation!F:F,Generation!$A:$A,Comparison_CDP1,Generation!$B:$B,IF($B$53="NEM","*",$B$53),Generation!$C:$C,$H68)-SUMIFS(Generation!F:F,Generation!$A:$A,Comparison_CDP2,Generation!$B:$B,IF($B$53="NEM","*",$B$53),Generation!$C:$C,$H68)</f>
        <v>-5895.8675424466492</v>
      </c>
      <c r="L68" s="5">
        <f>SUMIFS(Generation!G:G,Generation!$A:$A,Comparison_CDP1,Generation!$B:$B,IF($B$53="NEM","*",$B$53),Generation!$C:$C,$H68)-SUMIFS(Generation!G:G,Generation!$A:$A,Comparison_CDP2,Generation!$B:$B,IF($B$53="NEM","*",$B$53),Generation!$C:$C,$H68)</f>
        <v>-4558.5908008648403</v>
      </c>
      <c r="M68" s="5">
        <f>SUMIFS(Generation!H:H,Generation!$A:$A,Comparison_CDP1,Generation!$B:$B,IF($B$53="NEM","*",$B$53),Generation!$C:$C,$H68)-SUMIFS(Generation!H:H,Generation!$A:$A,Comparison_CDP2,Generation!$B:$B,IF($B$53="NEM","*",$B$53),Generation!$C:$C,$H68)</f>
        <v>9453.4735547837336</v>
      </c>
      <c r="N68" s="5">
        <f>SUMIFS(Generation!I:I,Generation!$A:$A,Comparison_CDP1,Generation!$B:$B,IF($B$53="NEM","*",$B$53),Generation!$C:$C,$H68)-SUMIFS(Generation!I:I,Generation!$A:$A,Comparison_CDP2,Generation!$B:$B,IF($B$53="NEM","*",$B$53),Generation!$C:$C,$H68)</f>
        <v>19809.647869113542</v>
      </c>
      <c r="O68" s="5">
        <f>SUMIFS(Generation!J:J,Generation!$A:$A,Comparison_CDP1,Generation!$B:$B,IF($B$53="NEM","*",$B$53),Generation!$C:$C,$H68)-SUMIFS(Generation!J:J,Generation!$A:$A,Comparison_CDP2,Generation!$B:$B,IF($B$53="NEM","*",$B$53),Generation!$C:$C,$H68)</f>
        <v>26707.280396208196</v>
      </c>
      <c r="P68" s="5">
        <f>SUMIFS(Generation!K:K,Generation!$A:$A,Comparison_CDP1,Generation!$B:$B,IF($B$53="NEM","*",$B$53),Generation!$C:$C,$H68)-SUMIFS(Generation!K:K,Generation!$A:$A,Comparison_CDP2,Generation!$B:$B,IF($B$53="NEM","*",$B$53),Generation!$C:$C,$H68)</f>
        <v>16855.013394856825</v>
      </c>
      <c r="Q68" s="5">
        <f>SUMIFS(Generation!L:L,Generation!$A:$A,Comparison_CDP1,Generation!$B:$B,IF($B$53="NEM","*",$B$53),Generation!$C:$C,$H68)-SUMIFS(Generation!L:L,Generation!$A:$A,Comparison_CDP2,Generation!$B:$B,IF($B$53="NEM","*",$B$53),Generation!$C:$C,$H68)</f>
        <v>20266.642198145506</v>
      </c>
      <c r="R68" s="5">
        <f>SUMIFS(Generation!M:M,Generation!$A:$A,Comparison_CDP1,Generation!$B:$B,IF($B$53="NEM","*",$B$53),Generation!$C:$C,$H68)-SUMIFS(Generation!M:M,Generation!$A:$A,Comparison_CDP2,Generation!$B:$B,IF($B$53="NEM","*",$B$53),Generation!$C:$C,$H68)</f>
        <v>18799.303094034549</v>
      </c>
      <c r="S68" s="5">
        <f>SUMIFS(Generation!N:N,Generation!$A:$A,Comparison_CDP1,Generation!$B:$B,IF($B$53="NEM","*",$B$53),Generation!$C:$C,$H68)-SUMIFS(Generation!N:N,Generation!$A:$A,Comparison_CDP2,Generation!$B:$B,IF($B$53="NEM","*",$B$53),Generation!$C:$C,$H68)</f>
        <v>17727.970864854025</v>
      </c>
      <c r="T68" s="5">
        <f>SUMIFS(Generation!O:O,Generation!$A:$A,Comparison_CDP1,Generation!$B:$B,IF($B$53="NEM","*",$B$53),Generation!$C:$C,$H68)-SUMIFS(Generation!O:O,Generation!$A:$A,Comparison_CDP2,Generation!$B:$B,IF($B$53="NEM","*",$B$53),Generation!$C:$C,$H68)</f>
        <v>11582.972752346075</v>
      </c>
      <c r="U68" s="5">
        <f>SUMIFS(Generation!P:P,Generation!$A:$A,Comparison_CDP1,Generation!$B:$B,IF($B$53="NEM","*",$B$53),Generation!$C:$C,$H68)-SUMIFS(Generation!P:P,Generation!$A:$A,Comparison_CDP2,Generation!$B:$B,IF($B$53="NEM","*",$B$53),Generation!$C:$C,$H68)</f>
        <v>11695.960430757899</v>
      </c>
      <c r="V68" s="5">
        <f>SUMIFS(Generation!Q:Q,Generation!$A:$A,Comparison_CDP1,Generation!$B:$B,IF($B$53="NEM","*",$B$53),Generation!$C:$C,$H68)-SUMIFS(Generation!Q:Q,Generation!$A:$A,Comparison_CDP2,Generation!$B:$B,IF($B$53="NEM","*",$B$53),Generation!$C:$C,$H68)</f>
        <v>20242.234650294762</v>
      </c>
      <c r="W68" s="5">
        <f>SUMIFS(Generation!R:R,Generation!$A:$A,Comparison_CDP1,Generation!$B:$B,IF($B$53="NEM","*",$B$53),Generation!$C:$C,$H68)-SUMIFS(Generation!R:R,Generation!$A:$A,Comparison_CDP2,Generation!$B:$B,IF($B$53="NEM","*",$B$53),Generation!$C:$C,$H68)</f>
        <v>19497.055352517171</v>
      </c>
      <c r="X68" s="5">
        <f>SUMIFS(Generation!S:S,Generation!$A:$A,Comparison_CDP1,Generation!$B:$B,IF($B$53="NEM","*",$B$53),Generation!$C:$C,$H68)-SUMIFS(Generation!S:S,Generation!$A:$A,Comparison_CDP2,Generation!$B:$B,IF($B$53="NEM","*",$B$53),Generation!$C:$C,$H68)</f>
        <v>20687.56966063811</v>
      </c>
      <c r="Y68" s="5">
        <f>SUMIFS(Generation!T:T,Generation!$A:$A,Comparison_CDP1,Generation!$B:$B,IF($B$53="NEM","*",$B$53),Generation!$C:$C,$H68)-SUMIFS(Generation!T:T,Generation!$A:$A,Comparison_CDP2,Generation!$B:$B,IF($B$53="NEM","*",$B$53),Generation!$C:$C,$H68)</f>
        <v>26905.417864822317</v>
      </c>
      <c r="Z68" s="5">
        <f>SUMIFS(Generation!U:U,Generation!$A:$A,Comparison_CDP1,Generation!$B:$B,IF($B$53="NEM","*",$B$53),Generation!$C:$C,$H68)-SUMIFS(Generation!U:U,Generation!$A:$A,Comparison_CDP2,Generation!$B:$B,IF($B$53="NEM","*",$B$53),Generation!$C:$C,$H68)</f>
        <v>31471.254712414113</v>
      </c>
      <c r="AA68" s="5">
        <f>SUMIFS(Generation!V:V,Generation!$A:$A,Comparison_CDP1,Generation!$B:$B,IF($B$53="NEM","*",$B$53),Generation!$C:$C,$H68)-SUMIFS(Generation!V:V,Generation!$A:$A,Comparison_CDP2,Generation!$B:$B,IF($B$53="NEM","*",$B$53),Generation!$C:$C,$H68)</f>
        <v>18218.495907630189</v>
      </c>
      <c r="AB68" s="5">
        <f>SUMIFS(Generation!W:W,Generation!$A:$A,Comparison_CDP1,Generation!$B:$B,IF($B$53="NEM","*",$B$53),Generation!$C:$C,$H68)-SUMIFS(Generation!W:W,Generation!$A:$A,Comparison_CDP2,Generation!$B:$B,IF($B$53="NEM","*",$B$53),Generation!$C:$C,$H68)</f>
        <v>38764.336165075714</v>
      </c>
      <c r="AC68" s="5">
        <f>SUMIFS(Generation!X:X,Generation!$A:$A,Comparison_CDP1,Generation!$B:$B,IF($B$53="NEM","*",$B$53),Generation!$C:$C,$H68)-SUMIFS(Generation!X:X,Generation!$A:$A,Comparison_CDP2,Generation!$B:$B,IF($B$53="NEM","*",$B$53),Generation!$C:$C,$H68)</f>
        <v>39415.896093539195</v>
      </c>
      <c r="AD68" s="5">
        <f>SUMIFS(Generation!Y:Y,Generation!$A:$A,Comparison_CDP1,Generation!$B:$B,IF($B$53="NEM","*",$B$53),Generation!$C:$C,$H68)-SUMIFS(Generation!Y:Y,Generation!$A:$A,Comparison_CDP2,Generation!$B:$B,IF($B$53="NEM","*",$B$53),Generation!$C:$C,$H68)</f>
        <v>39531.345970955328</v>
      </c>
      <c r="AE68" s="5">
        <f>SUMIFS(Generation!Z:Z,Generation!$A:$A,Comparison_CDP1,Generation!$B:$B,IF($B$53="NEM","*",$B$53),Generation!$C:$C,$H68)-SUMIFS(Generation!Z:Z,Generation!$A:$A,Comparison_CDP2,Generation!$B:$B,IF($B$53="NEM","*",$B$53),Generation!$C:$C,$H68)</f>
        <v>64926.254680516082</v>
      </c>
      <c r="AF68" s="5">
        <f>SUMIFS(Generation!AA:AA,Generation!$A:$A,Comparison_CDP1,Generation!$B:$B,IF($B$53="NEM","*",$B$53),Generation!$C:$C,$H68)-SUMIFS(Generation!AA:AA,Generation!$A:$A,Comparison_CDP2,Generation!$B:$B,IF($B$53="NEM","*",$B$53),Generation!$C:$C,$H68)</f>
        <v>71226.683880292578</v>
      </c>
      <c r="AG68" s="5">
        <f>SUMIFS(Generation!AB:AB,Generation!$A:$A,Comparison_CDP1,Generation!$B:$B,IF($B$53="NEM","*",$B$53),Generation!$C:$C,$H68)-SUMIFS(Generation!AB:AB,Generation!$A:$A,Comparison_CDP2,Generation!$B:$B,IF($B$53="NEM","*",$B$53),Generation!$C:$C,$H68)</f>
        <v>92843.537479259539</v>
      </c>
      <c r="AH68" s="5">
        <f>SUMIFS(Generation!AC:AC,Generation!$A:$A,Comparison_CDP1,Generation!$B:$B,IF($B$53="NEM","*",$B$53),Generation!$C:$C,$H68)-SUMIFS(Generation!AC:AC,Generation!$A:$A,Comparison_CDP2,Generation!$B:$B,IF($B$53="NEM","*",$B$53),Generation!$C:$C,$H68)</f>
        <v>104232.46500772866</v>
      </c>
      <c r="AI68" s="5">
        <f>SUMIFS(Generation!AD:AD,Generation!$A:$A,Comparison_CDP1,Generation!$B:$B,IF($B$53="NEM","*",$B$53),Generation!$C:$C,$H68)-SUMIFS(Generation!AD:AD,Generation!$A:$A,Comparison_CDP2,Generation!$B:$B,IF($B$53="NEM","*",$B$53),Generation!$C:$C,$H68)</f>
        <v>170808.74099169346</v>
      </c>
      <c r="AJ68" s="5">
        <f>SUMIFS(Generation!AE:AE,Generation!$A:$A,Comparison_CDP1,Generation!$B:$B,IF($B$53="NEM","*",$B$53),Generation!$C:$C,$H68)-SUMIFS(Generation!AE:AE,Generation!$A:$A,Comparison_CDP2,Generation!$B:$B,IF($B$53="NEM","*",$B$53),Generation!$C:$C,$H68)</f>
        <v>168485.48448192456</v>
      </c>
    </row>
    <row r="69" spans="1:62" ht="15" customHeight="1">
      <c r="H69" s="9" t="s">
        <v>143</v>
      </c>
      <c r="I69" s="5">
        <f>SUMIFS(Generation!D:D,Generation!$A:$A,Comparison_CDP1,Generation!$B:$B,IF($B$53="NEM","*",$B$53),Generation!$C:$C,$H69)-SUMIFS(Generation!D:D,Generation!$A:$A,Comparison_CDP2,Generation!$B:$B,IF($B$53="NEM","*",$B$53),Generation!$C:$C,$H69)</f>
        <v>-3769.1239008557968</v>
      </c>
      <c r="J69" s="5">
        <f>SUMIFS(Generation!E:E,Generation!$A:$A,Comparison_CDP1,Generation!$B:$B,IF($B$53="NEM","*",$B$53),Generation!$C:$C,$H69)-SUMIFS(Generation!E:E,Generation!$A:$A,Comparison_CDP2,Generation!$B:$B,IF($B$53="NEM","*",$B$53),Generation!$C:$C,$H69)</f>
        <v>-2311.9366793645513</v>
      </c>
      <c r="K69" s="5">
        <f>SUMIFS(Generation!F:F,Generation!$A:$A,Comparison_CDP1,Generation!$B:$B,IF($B$53="NEM","*",$B$53),Generation!$C:$C,$H69)-SUMIFS(Generation!F:F,Generation!$A:$A,Comparison_CDP2,Generation!$B:$B,IF($B$53="NEM","*",$B$53),Generation!$C:$C,$H69)</f>
        <v>-6392.9918275727432</v>
      </c>
      <c r="L69" s="5">
        <f>SUMIFS(Generation!G:G,Generation!$A:$A,Comparison_CDP1,Generation!$B:$B,IF($B$53="NEM","*",$B$53),Generation!$C:$C,$H69)-SUMIFS(Generation!G:G,Generation!$A:$A,Comparison_CDP2,Generation!$B:$B,IF($B$53="NEM","*",$B$53),Generation!$C:$C,$H69)</f>
        <v>-9967.7880790539457</v>
      </c>
      <c r="M69" s="5">
        <f>SUMIFS(Generation!H:H,Generation!$A:$A,Comparison_CDP1,Generation!$B:$B,IF($B$53="NEM","*",$B$53),Generation!$C:$C,$H69)-SUMIFS(Generation!H:H,Generation!$A:$A,Comparison_CDP2,Generation!$B:$B,IF($B$53="NEM","*",$B$53),Generation!$C:$C,$H69)</f>
        <v>-16426.751985033574</v>
      </c>
      <c r="N69" s="5">
        <f>SUMIFS(Generation!I:I,Generation!$A:$A,Comparison_CDP1,Generation!$B:$B,IF($B$53="NEM","*",$B$53),Generation!$C:$C,$H69)-SUMIFS(Generation!I:I,Generation!$A:$A,Comparison_CDP2,Generation!$B:$B,IF($B$53="NEM","*",$B$53),Generation!$C:$C,$H69)</f>
        <v>-20406.317671689874</v>
      </c>
      <c r="O69" s="5">
        <f>SUMIFS(Generation!J:J,Generation!$A:$A,Comparison_CDP1,Generation!$B:$B,IF($B$53="NEM","*",$B$53),Generation!$C:$C,$H69)-SUMIFS(Generation!J:J,Generation!$A:$A,Comparison_CDP2,Generation!$B:$B,IF($B$53="NEM","*",$B$53),Generation!$C:$C,$H69)</f>
        <v>-21346.768417637075</v>
      </c>
      <c r="P69" s="5">
        <f>SUMIFS(Generation!K:K,Generation!$A:$A,Comparison_CDP1,Generation!$B:$B,IF($B$53="NEM","*",$B$53),Generation!$C:$C,$H69)-SUMIFS(Generation!K:K,Generation!$A:$A,Comparison_CDP2,Generation!$B:$B,IF($B$53="NEM","*",$B$53),Generation!$C:$C,$H69)</f>
        <v>-16852.835859404164</v>
      </c>
      <c r="Q69" s="5">
        <f>SUMIFS(Generation!L:L,Generation!$A:$A,Comparison_CDP1,Generation!$B:$B,IF($B$53="NEM","*",$B$53),Generation!$C:$C,$H69)-SUMIFS(Generation!L:L,Generation!$A:$A,Comparison_CDP2,Generation!$B:$B,IF($B$53="NEM","*",$B$53),Generation!$C:$C,$H69)</f>
        <v>-15531.635692413911</v>
      </c>
      <c r="R69" s="5">
        <f>SUMIFS(Generation!M:M,Generation!$A:$A,Comparison_CDP1,Generation!$B:$B,IF($B$53="NEM","*",$B$53),Generation!$C:$C,$H69)-SUMIFS(Generation!M:M,Generation!$A:$A,Comparison_CDP2,Generation!$B:$B,IF($B$53="NEM","*",$B$53),Generation!$C:$C,$H69)</f>
        <v>-9230.3104134082678</v>
      </c>
      <c r="S69" s="5">
        <f>SUMIFS(Generation!N:N,Generation!$A:$A,Comparison_CDP1,Generation!$B:$B,IF($B$53="NEM","*",$B$53),Generation!$C:$C,$H69)-SUMIFS(Generation!N:N,Generation!$A:$A,Comparison_CDP2,Generation!$B:$B,IF($B$53="NEM","*",$B$53),Generation!$C:$C,$H69)</f>
        <v>-10332.122081680529</v>
      </c>
      <c r="T69" s="5">
        <f>SUMIFS(Generation!O:O,Generation!$A:$A,Comparison_CDP1,Generation!$B:$B,IF($B$53="NEM","*",$B$53),Generation!$C:$C,$H69)-SUMIFS(Generation!O:O,Generation!$A:$A,Comparison_CDP2,Generation!$B:$B,IF($B$53="NEM","*",$B$53),Generation!$C:$C,$H69)</f>
        <v>-6956.0029615335516</v>
      </c>
      <c r="U69" s="5">
        <f>SUMIFS(Generation!P:P,Generation!$A:$A,Comparison_CDP1,Generation!$B:$B,IF($B$53="NEM","*",$B$53),Generation!$C:$C,$H69)-SUMIFS(Generation!P:P,Generation!$A:$A,Comparison_CDP2,Generation!$B:$B,IF($B$53="NEM","*",$B$53),Generation!$C:$C,$H69)</f>
        <v>-4930.5646101900784</v>
      </c>
      <c r="V69" s="5">
        <f>SUMIFS(Generation!Q:Q,Generation!$A:$A,Comparison_CDP1,Generation!$B:$B,IF($B$53="NEM","*",$B$53),Generation!$C:$C,$H69)-SUMIFS(Generation!Q:Q,Generation!$A:$A,Comparison_CDP2,Generation!$B:$B,IF($B$53="NEM","*",$B$53),Generation!$C:$C,$H69)</f>
        <v>-6702.5835900453094</v>
      </c>
      <c r="W69" s="5">
        <f>SUMIFS(Generation!R:R,Generation!$A:$A,Comparison_CDP1,Generation!$B:$B,IF($B$53="NEM","*",$B$53),Generation!$C:$C,$H69)-SUMIFS(Generation!R:R,Generation!$A:$A,Comparison_CDP2,Generation!$B:$B,IF($B$53="NEM","*",$B$53),Generation!$C:$C,$H69)</f>
        <v>-2368.1177986440598</v>
      </c>
      <c r="X69" s="5">
        <f>SUMIFS(Generation!S:S,Generation!$A:$A,Comparison_CDP1,Generation!$B:$B,IF($B$53="NEM","*",$B$53),Generation!$C:$C,$H69)-SUMIFS(Generation!S:S,Generation!$A:$A,Comparison_CDP2,Generation!$B:$B,IF($B$53="NEM","*",$B$53),Generation!$C:$C,$H69)</f>
        <v>-2279.1316940428806</v>
      </c>
      <c r="Y69" s="5">
        <f>SUMIFS(Generation!T:T,Generation!$A:$A,Comparison_CDP1,Generation!$B:$B,IF($B$53="NEM","*",$B$53),Generation!$C:$C,$H69)-SUMIFS(Generation!T:T,Generation!$A:$A,Comparison_CDP2,Generation!$B:$B,IF($B$53="NEM","*",$B$53),Generation!$C:$C,$H69)</f>
        <v>-3256.5811077110702</v>
      </c>
      <c r="Z69" s="5">
        <f>SUMIFS(Generation!U:U,Generation!$A:$A,Comparison_CDP1,Generation!$B:$B,IF($B$53="NEM","*",$B$53),Generation!$C:$C,$H69)-SUMIFS(Generation!U:U,Generation!$A:$A,Comparison_CDP2,Generation!$B:$B,IF($B$53="NEM","*",$B$53),Generation!$C:$C,$H69)</f>
        <v>5151.6079352000379</v>
      </c>
      <c r="AA69" s="5">
        <f>SUMIFS(Generation!V:V,Generation!$A:$A,Comparison_CDP1,Generation!$B:$B,IF($B$53="NEM","*",$B$53),Generation!$C:$C,$H69)-SUMIFS(Generation!V:V,Generation!$A:$A,Comparison_CDP2,Generation!$B:$B,IF($B$53="NEM","*",$B$53),Generation!$C:$C,$H69)</f>
        <v>26064.430668343848</v>
      </c>
      <c r="AB69" s="5">
        <f>SUMIFS(Generation!W:W,Generation!$A:$A,Comparison_CDP1,Generation!$B:$B,IF($B$53="NEM","*",$B$53),Generation!$C:$C,$H69)-SUMIFS(Generation!W:W,Generation!$A:$A,Comparison_CDP2,Generation!$B:$B,IF($B$53="NEM","*",$B$53),Generation!$C:$C,$H69)</f>
        <v>9602.449707560183</v>
      </c>
      <c r="AC69" s="5">
        <f>SUMIFS(Generation!X:X,Generation!$A:$A,Comparison_CDP1,Generation!$B:$B,IF($B$53="NEM","*",$B$53),Generation!$C:$C,$H69)-SUMIFS(Generation!X:X,Generation!$A:$A,Comparison_CDP2,Generation!$B:$B,IF($B$53="NEM","*",$B$53),Generation!$C:$C,$H69)</f>
        <v>10311.841793195112</v>
      </c>
      <c r="AD69" s="5">
        <f>SUMIFS(Generation!Y:Y,Generation!$A:$A,Comparison_CDP1,Generation!$B:$B,IF($B$53="NEM","*",$B$53),Generation!$C:$C,$H69)-SUMIFS(Generation!Y:Y,Generation!$A:$A,Comparison_CDP2,Generation!$B:$B,IF($B$53="NEM","*",$B$53),Generation!$C:$C,$H69)</f>
        <v>6347.8192515748087</v>
      </c>
      <c r="AE69" s="5">
        <f>SUMIFS(Generation!Z:Z,Generation!$A:$A,Comparison_CDP1,Generation!$B:$B,IF($B$53="NEM","*",$B$53),Generation!$C:$C,$H69)-SUMIFS(Generation!Z:Z,Generation!$A:$A,Comparison_CDP2,Generation!$B:$B,IF($B$53="NEM","*",$B$53),Generation!$C:$C,$H69)</f>
        <v>-11057.209488913883</v>
      </c>
      <c r="AF69" s="5">
        <f>SUMIFS(Generation!AA:AA,Generation!$A:$A,Comparison_CDP1,Generation!$B:$B,IF($B$53="NEM","*",$B$53),Generation!$C:$C,$H69)-SUMIFS(Generation!AA:AA,Generation!$A:$A,Comparison_CDP2,Generation!$B:$B,IF($B$53="NEM","*",$B$53),Generation!$C:$C,$H69)</f>
        <v>-18780.522221704829</v>
      </c>
      <c r="AG69" s="5">
        <f>SUMIFS(Generation!AB:AB,Generation!$A:$A,Comparison_CDP1,Generation!$B:$B,IF($B$53="NEM","*",$B$53),Generation!$C:$C,$H69)-SUMIFS(Generation!AB:AB,Generation!$A:$A,Comparison_CDP2,Generation!$B:$B,IF($B$53="NEM","*",$B$53),Generation!$C:$C,$H69)</f>
        <v>-42058.808778994367</v>
      </c>
      <c r="AH69" s="5">
        <f>SUMIFS(Generation!AC:AC,Generation!$A:$A,Comparison_CDP1,Generation!$B:$B,IF($B$53="NEM","*",$B$53),Generation!$C:$C,$H69)-SUMIFS(Generation!AC:AC,Generation!$A:$A,Comparison_CDP2,Generation!$B:$B,IF($B$53="NEM","*",$B$53),Generation!$C:$C,$H69)</f>
        <v>-55044.921423162508</v>
      </c>
      <c r="AI69" s="5">
        <f>SUMIFS(Generation!AD:AD,Generation!$A:$A,Comparison_CDP1,Generation!$B:$B,IF($B$53="NEM","*",$B$53),Generation!$C:$C,$H69)-SUMIFS(Generation!AD:AD,Generation!$A:$A,Comparison_CDP2,Generation!$B:$B,IF($B$53="NEM","*",$B$53),Generation!$C:$C,$H69)</f>
        <v>-131271.23278495955</v>
      </c>
      <c r="AJ69" s="5">
        <f>SUMIFS(Generation!AE:AE,Generation!$A:$A,Comparison_CDP1,Generation!$B:$B,IF($B$53="NEM","*",$B$53),Generation!$C:$C,$H69)-SUMIFS(Generation!AE:AE,Generation!$A:$A,Comparison_CDP2,Generation!$B:$B,IF($B$53="NEM","*",$B$53),Generation!$C:$C,$H69)</f>
        <v>-126281.66376890696</v>
      </c>
    </row>
    <row r="70" spans="1:62" ht="15" customHeight="1">
      <c r="H70" s="9" t="s">
        <v>144</v>
      </c>
      <c r="I70" s="5">
        <f>SUMIFS(Generation!D:D,Generation!$A:$A,Comparison_CDP1,Generation!$B:$B,IF($B$53="NEM","*",$B$53),Generation!$C:$C,$H70)-SUMIFS(Generation!D:D,Generation!$A:$A,Comparison_CDP2,Generation!$B:$B,IF($B$53="NEM","*",$B$53),Generation!$C:$C,$H70)</f>
        <v>0</v>
      </c>
      <c r="J70" s="5">
        <f>SUMIFS(Generation!E:E,Generation!$A:$A,Comparison_CDP1,Generation!$B:$B,IF($B$53="NEM","*",$B$53),Generation!$C:$C,$H70)-SUMIFS(Generation!E:E,Generation!$A:$A,Comparison_CDP2,Generation!$B:$B,IF($B$53="NEM","*",$B$53),Generation!$C:$C,$H70)</f>
        <v>0</v>
      </c>
      <c r="K70" s="5">
        <f>SUMIFS(Generation!F:F,Generation!$A:$A,Comparison_CDP1,Generation!$B:$B,IF($B$53="NEM","*",$B$53),Generation!$C:$C,$H70)-SUMIFS(Generation!F:F,Generation!$A:$A,Comparison_CDP2,Generation!$B:$B,IF($B$53="NEM","*",$B$53),Generation!$C:$C,$H70)</f>
        <v>0</v>
      </c>
      <c r="L70" s="5">
        <f>SUMIFS(Generation!G:G,Generation!$A:$A,Comparison_CDP1,Generation!$B:$B,IF($B$53="NEM","*",$B$53),Generation!$C:$C,$H70)-SUMIFS(Generation!G:G,Generation!$A:$A,Comparison_CDP2,Generation!$B:$B,IF($B$53="NEM","*",$B$53),Generation!$C:$C,$H70)</f>
        <v>0</v>
      </c>
      <c r="M70" s="5">
        <f>SUMIFS(Generation!H:H,Generation!$A:$A,Comparison_CDP1,Generation!$B:$B,IF($B$53="NEM","*",$B$53),Generation!$C:$C,$H70)-SUMIFS(Generation!H:H,Generation!$A:$A,Comparison_CDP2,Generation!$B:$B,IF($B$53="NEM","*",$B$53),Generation!$C:$C,$H70)</f>
        <v>0</v>
      </c>
      <c r="N70" s="5">
        <f>SUMIFS(Generation!I:I,Generation!$A:$A,Comparison_CDP1,Generation!$B:$B,IF($B$53="NEM","*",$B$53),Generation!$C:$C,$H70)-SUMIFS(Generation!I:I,Generation!$A:$A,Comparison_CDP2,Generation!$B:$B,IF($B$53="NEM","*",$B$53),Generation!$C:$C,$H70)</f>
        <v>0</v>
      </c>
      <c r="O70" s="5">
        <f>SUMIFS(Generation!J:J,Generation!$A:$A,Comparison_CDP1,Generation!$B:$B,IF($B$53="NEM","*",$B$53),Generation!$C:$C,$H70)-SUMIFS(Generation!J:J,Generation!$A:$A,Comparison_CDP2,Generation!$B:$B,IF($B$53="NEM","*",$B$53),Generation!$C:$C,$H70)</f>
        <v>0</v>
      </c>
      <c r="P70" s="5">
        <f>SUMIFS(Generation!K:K,Generation!$A:$A,Comparison_CDP1,Generation!$B:$B,IF($B$53="NEM","*",$B$53),Generation!$C:$C,$H70)-SUMIFS(Generation!K:K,Generation!$A:$A,Comparison_CDP2,Generation!$B:$B,IF($B$53="NEM","*",$B$53),Generation!$C:$C,$H70)</f>
        <v>0</v>
      </c>
      <c r="Q70" s="5">
        <f>SUMIFS(Generation!L:L,Generation!$A:$A,Comparison_CDP1,Generation!$B:$B,IF($B$53="NEM","*",$B$53),Generation!$C:$C,$H70)-SUMIFS(Generation!L:L,Generation!$A:$A,Comparison_CDP2,Generation!$B:$B,IF($B$53="NEM","*",$B$53),Generation!$C:$C,$H70)</f>
        <v>0</v>
      </c>
      <c r="R70" s="5">
        <f>SUMIFS(Generation!M:M,Generation!$A:$A,Comparison_CDP1,Generation!$B:$B,IF($B$53="NEM","*",$B$53),Generation!$C:$C,$H70)-SUMIFS(Generation!M:M,Generation!$A:$A,Comparison_CDP2,Generation!$B:$B,IF($B$53="NEM","*",$B$53),Generation!$C:$C,$H70)</f>
        <v>0</v>
      </c>
      <c r="S70" s="5">
        <f>SUMIFS(Generation!N:N,Generation!$A:$A,Comparison_CDP1,Generation!$B:$B,IF($B$53="NEM","*",$B$53),Generation!$C:$C,$H70)-SUMIFS(Generation!N:N,Generation!$A:$A,Comparison_CDP2,Generation!$B:$B,IF($B$53="NEM","*",$B$53),Generation!$C:$C,$H70)</f>
        <v>0</v>
      </c>
      <c r="T70" s="5">
        <f>SUMIFS(Generation!O:O,Generation!$A:$A,Comparison_CDP1,Generation!$B:$B,IF($B$53="NEM","*",$B$53),Generation!$C:$C,$H70)-SUMIFS(Generation!O:O,Generation!$A:$A,Comparison_CDP2,Generation!$B:$B,IF($B$53="NEM","*",$B$53),Generation!$C:$C,$H70)</f>
        <v>0</v>
      </c>
      <c r="U70" s="5">
        <f>SUMIFS(Generation!P:P,Generation!$A:$A,Comparison_CDP1,Generation!$B:$B,IF($B$53="NEM","*",$B$53),Generation!$C:$C,$H70)-SUMIFS(Generation!P:P,Generation!$A:$A,Comparison_CDP2,Generation!$B:$B,IF($B$53="NEM","*",$B$53),Generation!$C:$C,$H70)</f>
        <v>0</v>
      </c>
      <c r="V70" s="5">
        <f>SUMIFS(Generation!Q:Q,Generation!$A:$A,Comparison_CDP1,Generation!$B:$B,IF($B$53="NEM","*",$B$53),Generation!$C:$C,$H70)-SUMIFS(Generation!Q:Q,Generation!$A:$A,Comparison_CDP2,Generation!$B:$B,IF($B$53="NEM","*",$B$53),Generation!$C:$C,$H70)</f>
        <v>0</v>
      </c>
      <c r="W70" s="5">
        <f>SUMIFS(Generation!R:R,Generation!$A:$A,Comparison_CDP1,Generation!$B:$B,IF($B$53="NEM","*",$B$53),Generation!$C:$C,$H70)-SUMIFS(Generation!R:R,Generation!$A:$A,Comparison_CDP2,Generation!$B:$B,IF($B$53="NEM","*",$B$53),Generation!$C:$C,$H70)</f>
        <v>0</v>
      </c>
      <c r="X70" s="5">
        <f>SUMIFS(Generation!S:S,Generation!$A:$A,Comparison_CDP1,Generation!$B:$B,IF($B$53="NEM","*",$B$53),Generation!$C:$C,$H70)-SUMIFS(Generation!S:S,Generation!$A:$A,Comparison_CDP2,Generation!$B:$B,IF($B$53="NEM","*",$B$53),Generation!$C:$C,$H70)</f>
        <v>0</v>
      </c>
      <c r="Y70" s="5">
        <f>SUMIFS(Generation!T:T,Generation!$A:$A,Comparison_CDP1,Generation!$B:$B,IF($B$53="NEM","*",$B$53),Generation!$C:$C,$H70)-SUMIFS(Generation!T:T,Generation!$A:$A,Comparison_CDP2,Generation!$B:$B,IF($B$53="NEM","*",$B$53),Generation!$C:$C,$H70)</f>
        <v>0</v>
      </c>
      <c r="Z70" s="5">
        <f>SUMIFS(Generation!U:U,Generation!$A:$A,Comparison_CDP1,Generation!$B:$B,IF($B$53="NEM","*",$B$53),Generation!$C:$C,$H70)-SUMIFS(Generation!U:U,Generation!$A:$A,Comparison_CDP2,Generation!$B:$B,IF($B$53="NEM","*",$B$53),Generation!$C:$C,$H70)</f>
        <v>0</v>
      </c>
      <c r="AA70" s="5">
        <f>SUMIFS(Generation!V:V,Generation!$A:$A,Comparison_CDP1,Generation!$B:$B,IF($B$53="NEM","*",$B$53),Generation!$C:$C,$H70)-SUMIFS(Generation!V:V,Generation!$A:$A,Comparison_CDP2,Generation!$B:$B,IF($B$53="NEM","*",$B$53),Generation!$C:$C,$H70)</f>
        <v>0</v>
      </c>
      <c r="AB70" s="5">
        <f>SUMIFS(Generation!W:W,Generation!$A:$A,Comparison_CDP1,Generation!$B:$B,IF($B$53="NEM","*",$B$53),Generation!$C:$C,$H70)-SUMIFS(Generation!W:W,Generation!$A:$A,Comparison_CDP2,Generation!$B:$B,IF($B$53="NEM","*",$B$53),Generation!$C:$C,$H70)</f>
        <v>0</v>
      </c>
      <c r="AC70" s="5">
        <f>SUMIFS(Generation!X:X,Generation!$A:$A,Comparison_CDP1,Generation!$B:$B,IF($B$53="NEM","*",$B$53),Generation!$C:$C,$H70)-SUMIFS(Generation!X:X,Generation!$A:$A,Comparison_CDP2,Generation!$B:$B,IF($B$53="NEM","*",$B$53),Generation!$C:$C,$H70)</f>
        <v>0</v>
      </c>
      <c r="AD70" s="5">
        <f>SUMIFS(Generation!Y:Y,Generation!$A:$A,Comparison_CDP1,Generation!$B:$B,IF($B$53="NEM","*",$B$53),Generation!$C:$C,$H70)-SUMIFS(Generation!Y:Y,Generation!$A:$A,Comparison_CDP2,Generation!$B:$B,IF($B$53="NEM","*",$B$53),Generation!$C:$C,$H70)</f>
        <v>0</v>
      </c>
      <c r="AE70" s="5">
        <f>SUMIFS(Generation!Z:Z,Generation!$A:$A,Comparison_CDP1,Generation!$B:$B,IF($B$53="NEM","*",$B$53),Generation!$C:$C,$H70)-SUMIFS(Generation!Z:Z,Generation!$A:$A,Comparison_CDP2,Generation!$B:$B,IF($B$53="NEM","*",$B$53),Generation!$C:$C,$H70)</f>
        <v>0</v>
      </c>
      <c r="AF70" s="5">
        <f>SUMIFS(Generation!AA:AA,Generation!$A:$A,Comparison_CDP1,Generation!$B:$B,IF($B$53="NEM","*",$B$53),Generation!$C:$C,$H70)-SUMIFS(Generation!AA:AA,Generation!$A:$A,Comparison_CDP2,Generation!$B:$B,IF($B$53="NEM","*",$B$53),Generation!$C:$C,$H70)</f>
        <v>0</v>
      </c>
      <c r="AG70" s="5">
        <f>SUMIFS(Generation!AB:AB,Generation!$A:$A,Comparison_CDP1,Generation!$B:$B,IF($B$53="NEM","*",$B$53),Generation!$C:$C,$H70)-SUMIFS(Generation!AB:AB,Generation!$A:$A,Comparison_CDP2,Generation!$B:$B,IF($B$53="NEM","*",$B$53),Generation!$C:$C,$H70)</f>
        <v>0</v>
      </c>
      <c r="AH70" s="5">
        <f>SUMIFS(Generation!AC:AC,Generation!$A:$A,Comparison_CDP1,Generation!$B:$B,IF($B$53="NEM","*",$B$53),Generation!$C:$C,$H70)-SUMIFS(Generation!AC:AC,Generation!$A:$A,Comparison_CDP2,Generation!$B:$B,IF($B$53="NEM","*",$B$53),Generation!$C:$C,$H70)</f>
        <v>0</v>
      </c>
      <c r="AI70" s="5">
        <f>SUMIFS(Generation!AD:AD,Generation!$A:$A,Comparison_CDP1,Generation!$B:$B,IF($B$53="NEM","*",$B$53),Generation!$C:$C,$H70)-SUMIFS(Generation!AD:AD,Generation!$A:$A,Comparison_CDP2,Generation!$B:$B,IF($B$53="NEM","*",$B$53),Generation!$C:$C,$H70)</f>
        <v>0</v>
      </c>
      <c r="AJ70" s="5">
        <f>SUMIFS(Generation!AE:AE,Generation!$A:$A,Comparison_CDP1,Generation!$B:$B,IF($B$53="NEM","*",$B$53),Generation!$C:$C,$H70)-SUMIFS(Generation!AE:AE,Generation!$A:$A,Comparison_CDP2,Generation!$B:$B,IF($B$53="NEM","*",$B$53),Generation!$C:$C,$H70)</f>
        <v>0</v>
      </c>
    </row>
    <row r="71" spans="1:62" ht="15" customHeight="1">
      <c r="H71" s="11" t="s">
        <v>148</v>
      </c>
    </row>
    <row r="72" spans="1:62" ht="15" customHeight="1">
      <c r="H72" s="9" t="s">
        <v>149</v>
      </c>
      <c r="I72" s="5">
        <f>SUMIFS(Generation!D:D,Generation!$A:$A,Comparison_CDP1,Generation!$B:$B,IF($B$53="NEM","*",$B$53),Generation!$C:$C,$H72)-SUMIFS(Generation!D:D,Generation!$A:$A,Comparison_CDP2,Generation!$B:$B,IF($B$53="NEM","*",$B$53),Generation!$C:$C,$H72)</f>
        <v>4201.9505235563029</v>
      </c>
      <c r="J72" s="5">
        <f>SUMIFS(Generation!E:E,Generation!$A:$A,Comparison_CDP1,Generation!$B:$B,IF($B$53="NEM","*",$B$53),Generation!$C:$C,$H72)-SUMIFS(Generation!E:E,Generation!$A:$A,Comparison_CDP2,Generation!$B:$B,IF($B$53="NEM","*",$B$53),Generation!$C:$C,$H72)</f>
        <v>5140.860482852212</v>
      </c>
      <c r="K72" s="5">
        <f>SUMIFS(Generation!F:F,Generation!$A:$A,Comparison_CDP1,Generation!$B:$B,IF($B$53="NEM","*",$B$53),Generation!$C:$C,$H72)-SUMIFS(Generation!F:F,Generation!$A:$A,Comparison_CDP2,Generation!$B:$B,IF($B$53="NEM","*",$B$53),Generation!$C:$C,$H72)</f>
        <v>6949.3780101490302</v>
      </c>
      <c r="L72" s="5">
        <f>SUMIFS(Generation!G:G,Generation!$A:$A,Comparison_CDP1,Generation!$B:$B,IF($B$53="NEM","*",$B$53),Generation!$C:$C,$H72)-SUMIFS(Generation!G:G,Generation!$A:$A,Comparison_CDP2,Generation!$B:$B,IF($B$53="NEM","*",$B$53),Generation!$C:$C,$H72)</f>
        <v>9817.1089288031671</v>
      </c>
      <c r="M72" s="5">
        <f>SUMIFS(Generation!H:H,Generation!$A:$A,Comparison_CDP1,Generation!$B:$B,IF($B$53="NEM","*",$B$53),Generation!$C:$C,$H72)-SUMIFS(Generation!H:H,Generation!$A:$A,Comparison_CDP2,Generation!$B:$B,IF($B$53="NEM","*",$B$53),Generation!$C:$C,$H72)</f>
        <v>5590.5850755982465</v>
      </c>
      <c r="N72" s="5">
        <f>SUMIFS(Generation!I:I,Generation!$A:$A,Comparison_CDP1,Generation!$B:$B,IF($B$53="NEM","*",$B$53),Generation!$C:$C,$H72)-SUMIFS(Generation!I:I,Generation!$A:$A,Comparison_CDP2,Generation!$B:$B,IF($B$53="NEM","*",$B$53),Generation!$C:$C,$H72)</f>
        <v>-1537.2221910787957</v>
      </c>
      <c r="O72" s="5">
        <f>SUMIFS(Generation!J:J,Generation!$A:$A,Comparison_CDP1,Generation!$B:$B,IF($B$53="NEM","*",$B$53),Generation!$C:$C,$H72)-SUMIFS(Generation!J:J,Generation!$A:$A,Comparison_CDP2,Generation!$B:$B,IF($B$53="NEM","*",$B$53),Generation!$C:$C,$H72)</f>
        <v>-1604.6506354457306</v>
      </c>
      <c r="P72" s="5">
        <f>SUMIFS(Generation!K:K,Generation!$A:$A,Comparison_CDP1,Generation!$B:$B,IF($B$53="NEM","*",$B$53),Generation!$C:$C,$H72)-SUMIFS(Generation!K:K,Generation!$A:$A,Comparison_CDP2,Generation!$B:$B,IF($B$53="NEM","*",$B$53),Generation!$C:$C,$H72)</f>
        <v>8716.5303362670275</v>
      </c>
      <c r="Q72" s="5">
        <f>SUMIFS(Generation!L:L,Generation!$A:$A,Comparison_CDP1,Generation!$B:$B,IF($B$53="NEM","*",$B$53),Generation!$C:$C,$H72)-SUMIFS(Generation!L:L,Generation!$A:$A,Comparison_CDP2,Generation!$B:$B,IF($B$53="NEM","*",$B$53),Generation!$C:$C,$H72)</f>
        <v>10470.876925212619</v>
      </c>
      <c r="R72" s="5">
        <f>SUMIFS(Generation!M:M,Generation!$A:$A,Comparison_CDP1,Generation!$B:$B,IF($B$53="NEM","*",$B$53),Generation!$C:$C,$H72)-SUMIFS(Generation!M:M,Generation!$A:$A,Comparison_CDP2,Generation!$B:$B,IF($B$53="NEM","*",$B$53),Generation!$C:$C,$H72)</f>
        <v>9625.7199574451552</v>
      </c>
      <c r="S72" s="5">
        <f>SUMIFS(Generation!N:N,Generation!$A:$A,Comparison_CDP1,Generation!$B:$B,IF($B$53="NEM","*",$B$53),Generation!$C:$C,$H72)-SUMIFS(Generation!N:N,Generation!$A:$A,Comparison_CDP2,Generation!$B:$B,IF($B$53="NEM","*",$B$53),Generation!$C:$C,$H72)</f>
        <v>11148.892617145011</v>
      </c>
      <c r="T72" s="5">
        <f>SUMIFS(Generation!O:O,Generation!$A:$A,Comparison_CDP1,Generation!$B:$B,IF($B$53="NEM","*",$B$53),Generation!$C:$C,$H72)-SUMIFS(Generation!O:O,Generation!$A:$A,Comparison_CDP2,Generation!$B:$B,IF($B$53="NEM","*",$B$53),Generation!$C:$C,$H72)</f>
        <v>10326.587372909929</v>
      </c>
      <c r="U72" s="5">
        <f>SUMIFS(Generation!P:P,Generation!$A:$A,Comparison_CDP1,Generation!$B:$B,IF($B$53="NEM","*",$B$53),Generation!$C:$C,$H72)-SUMIFS(Generation!P:P,Generation!$A:$A,Comparison_CDP2,Generation!$B:$B,IF($B$53="NEM","*",$B$53),Generation!$C:$C,$H72)</f>
        <v>12401.598988381713</v>
      </c>
      <c r="V72" s="5">
        <f>SUMIFS(Generation!Q:Q,Generation!$A:$A,Comparison_CDP1,Generation!$B:$B,IF($B$53="NEM","*",$B$53),Generation!$C:$C,$H72)-SUMIFS(Generation!Q:Q,Generation!$A:$A,Comparison_CDP2,Generation!$B:$B,IF($B$53="NEM","*",$B$53),Generation!$C:$C,$H72)</f>
        <v>10567.235029693802</v>
      </c>
      <c r="W72" s="5">
        <f>SUMIFS(Generation!R:R,Generation!$A:$A,Comparison_CDP1,Generation!$B:$B,IF($B$53="NEM","*",$B$53),Generation!$C:$C,$H72)-SUMIFS(Generation!R:R,Generation!$A:$A,Comparison_CDP2,Generation!$B:$B,IF($B$53="NEM","*",$B$53),Generation!$C:$C,$H72)</f>
        <v>5994.8749289906555</v>
      </c>
      <c r="X72" s="5">
        <f>SUMIFS(Generation!S:S,Generation!$A:$A,Comparison_CDP1,Generation!$B:$B,IF($B$53="NEM","*",$B$53),Generation!$C:$C,$H72)-SUMIFS(Generation!S:S,Generation!$A:$A,Comparison_CDP2,Generation!$B:$B,IF($B$53="NEM","*",$B$53),Generation!$C:$C,$H72)</f>
        <v>12474.008318272994</v>
      </c>
      <c r="Y72" s="5">
        <f>SUMIFS(Generation!T:T,Generation!$A:$A,Comparison_CDP1,Generation!$B:$B,IF($B$53="NEM","*",$B$53),Generation!$C:$C,$H72)-SUMIFS(Generation!T:T,Generation!$A:$A,Comparison_CDP2,Generation!$B:$B,IF($B$53="NEM","*",$B$53),Generation!$C:$C,$H72)</f>
        <v>13524.186506969956</v>
      </c>
      <c r="Z72" s="5">
        <f>SUMIFS(Generation!U:U,Generation!$A:$A,Comparison_CDP1,Generation!$B:$B,IF($B$53="NEM","*",$B$53),Generation!$C:$C,$H72)-SUMIFS(Generation!U:U,Generation!$A:$A,Comparison_CDP2,Generation!$B:$B,IF($B$53="NEM","*",$B$53),Generation!$C:$C,$H72)</f>
        <v>10255.164439645523</v>
      </c>
      <c r="AA72" s="5">
        <f>SUMIFS(Generation!V:V,Generation!$A:$A,Comparison_CDP1,Generation!$B:$B,IF($B$53="NEM","*",$B$53),Generation!$C:$C,$H72)-SUMIFS(Generation!V:V,Generation!$A:$A,Comparison_CDP2,Generation!$B:$B,IF($B$53="NEM","*",$B$53),Generation!$C:$C,$H72)</f>
        <v>-994.6489111647461</v>
      </c>
      <c r="AB72" s="5">
        <f>SUMIFS(Generation!W:W,Generation!$A:$A,Comparison_CDP1,Generation!$B:$B,IF($B$53="NEM","*",$B$53),Generation!$C:$C,$H72)-SUMIFS(Generation!W:W,Generation!$A:$A,Comparison_CDP2,Generation!$B:$B,IF($B$53="NEM","*",$B$53),Generation!$C:$C,$H72)</f>
        <v>-2467.452879314922</v>
      </c>
      <c r="AC72" s="5">
        <f>SUMIFS(Generation!X:X,Generation!$A:$A,Comparison_CDP1,Generation!$B:$B,IF($B$53="NEM","*",$B$53),Generation!$C:$C,$H72)-SUMIFS(Generation!X:X,Generation!$A:$A,Comparison_CDP2,Generation!$B:$B,IF($B$53="NEM","*",$B$53),Generation!$C:$C,$H72)</f>
        <v>-761.66492046543863</v>
      </c>
      <c r="AD72" s="5">
        <f>SUMIFS(Generation!Y:Y,Generation!$A:$A,Comparison_CDP1,Generation!$B:$B,IF($B$53="NEM","*",$B$53),Generation!$C:$C,$H72)-SUMIFS(Generation!Y:Y,Generation!$A:$A,Comparison_CDP2,Generation!$B:$B,IF($B$53="NEM","*",$B$53),Generation!$C:$C,$H72)</f>
        <v>11974.700755981779</v>
      </c>
      <c r="AE72" s="5">
        <f>SUMIFS(Generation!Z:Z,Generation!$A:$A,Comparison_CDP1,Generation!$B:$B,IF($B$53="NEM","*",$B$53),Generation!$C:$C,$H72)-SUMIFS(Generation!Z:Z,Generation!$A:$A,Comparison_CDP2,Generation!$B:$B,IF($B$53="NEM","*",$B$53),Generation!$C:$C,$H72)</f>
        <v>17014.622358145025</v>
      </c>
      <c r="AF72" s="5">
        <f>SUMIFS(Generation!AA:AA,Generation!$A:$A,Comparison_CDP1,Generation!$B:$B,IF($B$53="NEM","*",$B$53),Generation!$C:$C,$H72)-SUMIFS(Generation!AA:AA,Generation!$A:$A,Comparison_CDP2,Generation!$B:$B,IF($B$53="NEM","*",$B$53),Generation!$C:$C,$H72)</f>
        <v>27310.325385112425</v>
      </c>
      <c r="AG72" s="5">
        <f>SUMIFS(Generation!AB:AB,Generation!$A:$A,Comparison_CDP1,Generation!$B:$B,IF($B$53="NEM","*",$B$53),Generation!$C:$C,$H72)-SUMIFS(Generation!AB:AB,Generation!$A:$A,Comparison_CDP2,Generation!$B:$B,IF($B$53="NEM","*",$B$53),Generation!$C:$C,$H72)</f>
        <v>33351.251655821201</v>
      </c>
      <c r="AH72" s="5">
        <f>SUMIFS(Generation!AC:AC,Generation!$A:$A,Comparison_CDP1,Generation!$B:$B,IF($B$53="NEM","*",$B$53),Generation!$C:$C,$H72)-SUMIFS(Generation!AC:AC,Generation!$A:$A,Comparison_CDP2,Generation!$B:$B,IF($B$53="NEM","*",$B$53),Generation!$C:$C,$H72)</f>
        <v>28129.602755608081</v>
      </c>
      <c r="AI72" s="5">
        <f>SUMIFS(Generation!AD:AD,Generation!$A:$A,Comparison_CDP1,Generation!$B:$B,IF($B$53="NEM","*",$B$53),Generation!$C:$C,$H72)-SUMIFS(Generation!AD:AD,Generation!$A:$A,Comparison_CDP2,Generation!$B:$B,IF($B$53="NEM","*",$B$53),Generation!$C:$C,$H72)</f>
        <v>100229.19474710673</v>
      </c>
      <c r="AJ72" s="5">
        <f>SUMIFS(Generation!AE:AE,Generation!$A:$A,Comparison_CDP1,Generation!$B:$B,IF($B$53="NEM","*",$B$53),Generation!$C:$C,$H72)-SUMIFS(Generation!AE:AE,Generation!$A:$A,Comparison_CDP2,Generation!$B:$B,IF($B$53="NEM","*",$B$53),Generation!$C:$C,$H72)</f>
        <v>106144.89164335122</v>
      </c>
      <c r="BJ72" s="52"/>
    </row>
    <row r="73" spans="1:62" ht="15" customHeight="1">
      <c r="H73" s="9" t="s">
        <v>150</v>
      </c>
      <c r="I73" s="5">
        <f>SUMIFS(Generation!D:D,Generation!$A:$A,Comparison_CDP1,Generation!$B:$B,IF($B$53="NEM","*",$B$53),Generation!$C:$C,$H73)-SUMIFS(Generation!D:D,Generation!$A:$A,Comparison_CDP2,Generation!$B:$B,IF($B$53="NEM","*",$B$53),Generation!$C:$C,$H73)</f>
        <v>136.65690812407502</v>
      </c>
      <c r="J73" s="5">
        <f>SUMIFS(Generation!E:E,Generation!$A:$A,Comparison_CDP1,Generation!$B:$B,IF($B$53="NEM","*",$B$53),Generation!$C:$C,$H73)-SUMIFS(Generation!E:E,Generation!$A:$A,Comparison_CDP2,Generation!$B:$B,IF($B$53="NEM","*",$B$53),Generation!$C:$C,$H73)</f>
        <v>480.63233398353066</v>
      </c>
      <c r="K73" s="5">
        <f>SUMIFS(Generation!F:F,Generation!$A:$A,Comparison_CDP1,Generation!$B:$B,IF($B$53="NEM","*",$B$53),Generation!$C:$C,$H73)-SUMIFS(Generation!F:F,Generation!$A:$A,Comparison_CDP2,Generation!$B:$B,IF($B$53="NEM","*",$B$53),Generation!$C:$C,$H73)</f>
        <v>485.36493655327467</v>
      </c>
      <c r="L73" s="5">
        <f>SUMIFS(Generation!G:G,Generation!$A:$A,Comparison_CDP1,Generation!$B:$B,IF($B$53="NEM","*",$B$53),Generation!$C:$C,$H73)-SUMIFS(Generation!G:G,Generation!$A:$A,Comparison_CDP2,Generation!$B:$B,IF($B$53="NEM","*",$B$53),Generation!$C:$C,$H73)</f>
        <v>759.22212789118521</v>
      </c>
      <c r="M73" s="5">
        <f>SUMIFS(Generation!H:H,Generation!$A:$A,Comparison_CDP1,Generation!$B:$B,IF($B$53="NEM","*",$B$53),Generation!$C:$C,$H73)-SUMIFS(Generation!H:H,Generation!$A:$A,Comparison_CDP2,Generation!$B:$B,IF($B$53="NEM","*",$B$53),Generation!$C:$C,$H73)</f>
        <v>379.795667463482</v>
      </c>
      <c r="N73" s="5">
        <f>SUMIFS(Generation!I:I,Generation!$A:$A,Comparison_CDP1,Generation!$B:$B,IF($B$53="NEM","*",$B$53),Generation!$C:$C,$H73)-SUMIFS(Generation!I:I,Generation!$A:$A,Comparison_CDP2,Generation!$B:$B,IF($B$53="NEM","*",$B$53),Generation!$C:$C,$H73)</f>
        <v>-583.37380234835155</v>
      </c>
      <c r="O73" s="5">
        <f>SUMIFS(Generation!J:J,Generation!$A:$A,Comparison_CDP1,Generation!$B:$B,IF($B$53="NEM","*",$B$53),Generation!$C:$C,$H73)-SUMIFS(Generation!J:J,Generation!$A:$A,Comparison_CDP2,Generation!$B:$B,IF($B$53="NEM","*",$B$53),Generation!$C:$C,$H73)</f>
        <v>-1000.3459293317001</v>
      </c>
      <c r="P73" s="5">
        <f>SUMIFS(Generation!K:K,Generation!$A:$A,Comparison_CDP1,Generation!$B:$B,IF($B$53="NEM","*",$B$53),Generation!$C:$C,$H73)-SUMIFS(Generation!K:K,Generation!$A:$A,Comparison_CDP2,Generation!$B:$B,IF($B$53="NEM","*",$B$53),Generation!$C:$C,$H73)</f>
        <v>1640.2036276953777</v>
      </c>
      <c r="Q73" s="5">
        <f>SUMIFS(Generation!L:L,Generation!$A:$A,Comparison_CDP1,Generation!$B:$B,IF($B$53="NEM","*",$B$53),Generation!$C:$C,$H73)-SUMIFS(Generation!L:L,Generation!$A:$A,Comparison_CDP2,Generation!$B:$B,IF($B$53="NEM","*",$B$53),Generation!$C:$C,$H73)</f>
        <v>1589.9666017687814</v>
      </c>
      <c r="R73" s="5">
        <f>SUMIFS(Generation!M:M,Generation!$A:$A,Comparison_CDP1,Generation!$B:$B,IF($B$53="NEM","*",$B$53),Generation!$C:$C,$H73)-SUMIFS(Generation!M:M,Generation!$A:$A,Comparison_CDP2,Generation!$B:$B,IF($B$53="NEM","*",$B$53),Generation!$C:$C,$H73)</f>
        <v>1752.2723838790553</v>
      </c>
      <c r="S73" s="5">
        <f>SUMIFS(Generation!N:N,Generation!$A:$A,Comparison_CDP1,Generation!$B:$B,IF($B$53="NEM","*",$B$53),Generation!$C:$C,$H73)-SUMIFS(Generation!N:N,Generation!$A:$A,Comparison_CDP2,Generation!$B:$B,IF($B$53="NEM","*",$B$53),Generation!$C:$C,$H73)</f>
        <v>2973.7498282522738</v>
      </c>
      <c r="T73" s="5">
        <f>SUMIFS(Generation!O:O,Generation!$A:$A,Comparison_CDP1,Generation!$B:$B,IF($B$53="NEM","*",$B$53),Generation!$C:$C,$H73)-SUMIFS(Generation!O:O,Generation!$A:$A,Comparison_CDP2,Generation!$B:$B,IF($B$53="NEM","*",$B$53),Generation!$C:$C,$H73)</f>
        <v>3140.8052766237543</v>
      </c>
      <c r="U73" s="5">
        <f>SUMIFS(Generation!P:P,Generation!$A:$A,Comparison_CDP1,Generation!$B:$B,IF($B$53="NEM","*",$B$53),Generation!$C:$C,$H73)-SUMIFS(Generation!P:P,Generation!$A:$A,Comparison_CDP2,Generation!$B:$B,IF($B$53="NEM","*",$B$53),Generation!$C:$C,$H73)</f>
        <v>3940.9795413222637</v>
      </c>
      <c r="V73" s="5">
        <f>SUMIFS(Generation!Q:Q,Generation!$A:$A,Comparison_CDP1,Generation!$B:$B,IF($B$53="NEM","*",$B$53),Generation!$C:$C,$H73)-SUMIFS(Generation!Q:Q,Generation!$A:$A,Comparison_CDP2,Generation!$B:$B,IF($B$53="NEM","*",$B$53),Generation!$C:$C,$H73)</f>
        <v>2821.5104938182412</v>
      </c>
      <c r="W73" s="5">
        <f>SUMIFS(Generation!R:R,Generation!$A:$A,Comparison_CDP1,Generation!$B:$B,IF($B$53="NEM","*",$B$53),Generation!$C:$C,$H73)-SUMIFS(Generation!R:R,Generation!$A:$A,Comparison_CDP2,Generation!$B:$B,IF($B$53="NEM","*",$B$53),Generation!$C:$C,$H73)</f>
        <v>1571.0226024439689</v>
      </c>
      <c r="X73" s="5">
        <f>SUMIFS(Generation!S:S,Generation!$A:$A,Comparison_CDP1,Generation!$B:$B,IF($B$53="NEM","*",$B$53),Generation!$C:$C,$H73)-SUMIFS(Generation!S:S,Generation!$A:$A,Comparison_CDP2,Generation!$B:$B,IF($B$53="NEM","*",$B$53),Generation!$C:$C,$H73)</f>
        <v>3694.3704771192388</v>
      </c>
      <c r="Y73" s="5">
        <f>SUMIFS(Generation!T:T,Generation!$A:$A,Comparison_CDP1,Generation!$B:$B,IF($B$53="NEM","*",$B$53),Generation!$C:$C,$H73)-SUMIFS(Generation!T:T,Generation!$A:$A,Comparison_CDP2,Generation!$B:$B,IF($B$53="NEM","*",$B$53),Generation!$C:$C,$H73)</f>
        <v>5067.7094118270543</v>
      </c>
      <c r="Z73" s="5">
        <f>SUMIFS(Generation!U:U,Generation!$A:$A,Comparison_CDP1,Generation!$B:$B,IF($B$53="NEM","*",$B$53),Generation!$C:$C,$H73)-SUMIFS(Generation!U:U,Generation!$A:$A,Comparison_CDP2,Generation!$B:$B,IF($B$53="NEM","*",$B$53),Generation!$C:$C,$H73)</f>
        <v>-141.43016057452769</v>
      </c>
      <c r="AA73" s="5">
        <f>SUMIFS(Generation!V:V,Generation!$A:$A,Comparison_CDP1,Generation!$B:$B,IF($B$53="NEM","*",$B$53),Generation!$C:$C,$H73)-SUMIFS(Generation!V:V,Generation!$A:$A,Comparison_CDP2,Generation!$B:$B,IF($B$53="NEM","*",$B$53),Generation!$C:$C,$H73)</f>
        <v>-1170.2759228630748</v>
      </c>
      <c r="AB73" s="5">
        <f>SUMIFS(Generation!W:W,Generation!$A:$A,Comparison_CDP1,Generation!$B:$B,IF($B$53="NEM","*",$B$53),Generation!$C:$C,$H73)-SUMIFS(Generation!W:W,Generation!$A:$A,Comparison_CDP2,Generation!$B:$B,IF($B$53="NEM","*",$B$53),Generation!$C:$C,$H73)</f>
        <v>-3351.053412522393</v>
      </c>
      <c r="AC73" s="5">
        <f>SUMIFS(Generation!X:X,Generation!$A:$A,Comparison_CDP1,Generation!$B:$B,IF($B$53="NEM","*",$B$53),Generation!$C:$C,$H73)-SUMIFS(Generation!X:X,Generation!$A:$A,Comparison_CDP2,Generation!$B:$B,IF($B$53="NEM","*",$B$53),Generation!$C:$C,$H73)</f>
        <v>-1977.3699443050791</v>
      </c>
      <c r="AD73" s="5">
        <f>SUMIFS(Generation!Y:Y,Generation!$A:$A,Comparison_CDP1,Generation!$B:$B,IF($B$53="NEM","*",$B$53),Generation!$C:$C,$H73)-SUMIFS(Generation!Y:Y,Generation!$A:$A,Comparison_CDP2,Generation!$B:$B,IF($B$53="NEM","*",$B$53),Generation!$C:$C,$H73)</f>
        <v>-3355.8969618990886</v>
      </c>
      <c r="AE73" s="5">
        <f>SUMIFS(Generation!Z:Z,Generation!$A:$A,Comparison_CDP1,Generation!$B:$B,IF($B$53="NEM","*",$B$53),Generation!$C:$C,$H73)-SUMIFS(Generation!Z:Z,Generation!$A:$A,Comparison_CDP2,Generation!$B:$B,IF($B$53="NEM","*",$B$53),Generation!$C:$C,$H73)</f>
        <v>-9908.6157370016808</v>
      </c>
      <c r="AF73" s="5">
        <f>SUMIFS(Generation!AA:AA,Generation!$A:$A,Comparison_CDP1,Generation!$B:$B,IF($B$53="NEM","*",$B$53),Generation!$C:$C,$H73)-SUMIFS(Generation!AA:AA,Generation!$A:$A,Comparison_CDP2,Generation!$B:$B,IF($B$53="NEM","*",$B$53),Generation!$C:$C,$H73)</f>
        <v>-5115.5683124906282</v>
      </c>
      <c r="AG73" s="5">
        <f>SUMIFS(Generation!AB:AB,Generation!$A:$A,Comparison_CDP1,Generation!$B:$B,IF($B$53="NEM","*",$B$53),Generation!$C:$C,$H73)-SUMIFS(Generation!AB:AB,Generation!$A:$A,Comparison_CDP2,Generation!$B:$B,IF($B$53="NEM","*",$B$53),Generation!$C:$C,$H73)</f>
        <v>-3461.5854669587497</v>
      </c>
      <c r="AH73" s="5">
        <f>SUMIFS(Generation!AC:AC,Generation!$A:$A,Comparison_CDP1,Generation!$B:$B,IF($B$53="NEM","*",$B$53),Generation!$C:$C,$H73)-SUMIFS(Generation!AC:AC,Generation!$A:$A,Comparison_CDP2,Generation!$B:$B,IF($B$53="NEM","*",$B$53),Generation!$C:$C,$H73)</f>
        <v>-4841.1083503173504</v>
      </c>
      <c r="AI73" s="5">
        <f>SUMIFS(Generation!AD:AD,Generation!$A:$A,Comparison_CDP1,Generation!$B:$B,IF($B$53="NEM","*",$B$53),Generation!$C:$C,$H73)-SUMIFS(Generation!AD:AD,Generation!$A:$A,Comparison_CDP2,Generation!$B:$B,IF($B$53="NEM","*",$B$53),Generation!$C:$C,$H73)</f>
        <v>-8891.1527110750976</v>
      </c>
      <c r="AJ73" s="5">
        <f>SUMIFS(Generation!AE:AE,Generation!$A:$A,Comparison_CDP1,Generation!$B:$B,IF($B$53="NEM","*",$B$53),Generation!$C:$C,$H73)-SUMIFS(Generation!AE:AE,Generation!$A:$A,Comparison_CDP2,Generation!$B:$B,IF($B$53="NEM","*",$B$53),Generation!$C:$C,$H73)</f>
        <v>-13707.328709131907</v>
      </c>
    </row>
    <row r="74" spans="1:62" ht="15" customHeight="1">
      <c r="H74" s="9" t="s">
        <v>151</v>
      </c>
      <c r="I74" s="5">
        <f>SUMIFS(Generation!D:D,Generation!$A:$A,Comparison_CDP1,Generation!$B:$B,IF($B$53="NEM","*",$B$53),Generation!$C:$C,$H74)-SUMIFS(Generation!D:D,Generation!$A:$A,Comparison_CDP2,Generation!$B:$B,IF($B$53="NEM","*",$B$53),Generation!$C:$C,$H74)</f>
        <v>0</v>
      </c>
      <c r="J74" s="5">
        <f>SUMIFS(Generation!E:E,Generation!$A:$A,Comparison_CDP1,Generation!$B:$B,IF($B$53="NEM","*",$B$53),Generation!$C:$C,$H74)-SUMIFS(Generation!E:E,Generation!$A:$A,Comparison_CDP2,Generation!$B:$B,IF($B$53="NEM","*",$B$53),Generation!$C:$C,$H74)</f>
        <v>0</v>
      </c>
      <c r="K74" s="5">
        <f>SUMIFS(Generation!F:F,Generation!$A:$A,Comparison_CDP1,Generation!$B:$B,IF($B$53="NEM","*",$B$53),Generation!$C:$C,$H74)-SUMIFS(Generation!F:F,Generation!$A:$A,Comparison_CDP2,Generation!$B:$B,IF($B$53="NEM","*",$B$53),Generation!$C:$C,$H74)</f>
        <v>0</v>
      </c>
      <c r="L74" s="5">
        <f>SUMIFS(Generation!G:G,Generation!$A:$A,Comparison_CDP1,Generation!$B:$B,IF($B$53="NEM","*",$B$53),Generation!$C:$C,$H74)-SUMIFS(Generation!G:G,Generation!$A:$A,Comparison_CDP2,Generation!$B:$B,IF($B$53="NEM","*",$B$53),Generation!$C:$C,$H74)</f>
        <v>0</v>
      </c>
      <c r="M74" s="5">
        <f>SUMIFS(Generation!H:H,Generation!$A:$A,Comparison_CDP1,Generation!$B:$B,IF($B$53="NEM","*",$B$53),Generation!$C:$C,$H74)-SUMIFS(Generation!H:H,Generation!$A:$A,Comparison_CDP2,Generation!$B:$B,IF($B$53="NEM","*",$B$53),Generation!$C:$C,$H74)</f>
        <v>0</v>
      </c>
      <c r="N74" s="5">
        <f>SUMIFS(Generation!I:I,Generation!$A:$A,Comparison_CDP1,Generation!$B:$B,IF($B$53="NEM","*",$B$53),Generation!$C:$C,$H74)-SUMIFS(Generation!I:I,Generation!$A:$A,Comparison_CDP2,Generation!$B:$B,IF($B$53="NEM","*",$B$53),Generation!$C:$C,$H74)</f>
        <v>0</v>
      </c>
      <c r="O74" s="5">
        <f>SUMIFS(Generation!J:J,Generation!$A:$A,Comparison_CDP1,Generation!$B:$B,IF($B$53="NEM","*",$B$53),Generation!$C:$C,$H74)-SUMIFS(Generation!J:J,Generation!$A:$A,Comparison_CDP2,Generation!$B:$B,IF($B$53="NEM","*",$B$53),Generation!$C:$C,$H74)</f>
        <v>0</v>
      </c>
      <c r="P74" s="5">
        <f>SUMIFS(Generation!K:K,Generation!$A:$A,Comparison_CDP1,Generation!$B:$B,IF($B$53="NEM","*",$B$53),Generation!$C:$C,$H74)-SUMIFS(Generation!K:K,Generation!$A:$A,Comparison_CDP2,Generation!$B:$B,IF($B$53="NEM","*",$B$53),Generation!$C:$C,$H74)</f>
        <v>0</v>
      </c>
      <c r="Q74" s="5">
        <f>SUMIFS(Generation!L:L,Generation!$A:$A,Comparison_CDP1,Generation!$B:$B,IF($B$53="NEM","*",$B$53),Generation!$C:$C,$H74)-SUMIFS(Generation!L:L,Generation!$A:$A,Comparison_CDP2,Generation!$B:$B,IF($B$53="NEM","*",$B$53),Generation!$C:$C,$H74)</f>
        <v>0</v>
      </c>
      <c r="R74" s="5">
        <f>SUMIFS(Generation!M:M,Generation!$A:$A,Comparison_CDP1,Generation!$B:$B,IF($B$53="NEM","*",$B$53),Generation!$C:$C,$H74)-SUMIFS(Generation!M:M,Generation!$A:$A,Comparison_CDP2,Generation!$B:$B,IF($B$53="NEM","*",$B$53),Generation!$C:$C,$H74)</f>
        <v>0</v>
      </c>
      <c r="S74" s="5">
        <f>SUMIFS(Generation!N:N,Generation!$A:$A,Comparison_CDP1,Generation!$B:$B,IF($B$53="NEM","*",$B$53),Generation!$C:$C,$H74)-SUMIFS(Generation!N:N,Generation!$A:$A,Comparison_CDP2,Generation!$B:$B,IF($B$53="NEM","*",$B$53),Generation!$C:$C,$H74)</f>
        <v>0</v>
      </c>
      <c r="T74" s="5">
        <f>SUMIFS(Generation!O:O,Generation!$A:$A,Comparison_CDP1,Generation!$B:$B,IF($B$53="NEM","*",$B$53),Generation!$C:$C,$H74)-SUMIFS(Generation!O:O,Generation!$A:$A,Comparison_CDP2,Generation!$B:$B,IF($B$53="NEM","*",$B$53),Generation!$C:$C,$H74)</f>
        <v>0</v>
      </c>
      <c r="U74" s="5">
        <f>SUMIFS(Generation!P:P,Generation!$A:$A,Comparison_CDP1,Generation!$B:$B,IF($B$53="NEM","*",$B$53),Generation!$C:$C,$H74)-SUMIFS(Generation!P:P,Generation!$A:$A,Comparison_CDP2,Generation!$B:$B,IF($B$53="NEM","*",$B$53),Generation!$C:$C,$H74)</f>
        <v>0</v>
      </c>
      <c r="V74" s="5">
        <f>SUMIFS(Generation!Q:Q,Generation!$A:$A,Comparison_CDP1,Generation!$B:$B,IF($B$53="NEM","*",$B$53),Generation!$C:$C,$H74)-SUMIFS(Generation!Q:Q,Generation!$A:$A,Comparison_CDP2,Generation!$B:$B,IF($B$53="NEM","*",$B$53),Generation!$C:$C,$H74)</f>
        <v>0</v>
      </c>
      <c r="W74" s="5">
        <f>SUMIFS(Generation!R:R,Generation!$A:$A,Comparison_CDP1,Generation!$B:$B,IF($B$53="NEM","*",$B$53),Generation!$C:$C,$H74)-SUMIFS(Generation!R:R,Generation!$A:$A,Comparison_CDP2,Generation!$B:$B,IF($B$53="NEM","*",$B$53),Generation!$C:$C,$H74)</f>
        <v>0</v>
      </c>
      <c r="X74" s="5">
        <f>SUMIFS(Generation!S:S,Generation!$A:$A,Comparison_CDP1,Generation!$B:$B,IF($B$53="NEM","*",$B$53),Generation!$C:$C,$H74)-SUMIFS(Generation!S:S,Generation!$A:$A,Comparison_CDP2,Generation!$B:$B,IF($B$53="NEM","*",$B$53),Generation!$C:$C,$H74)</f>
        <v>0</v>
      </c>
      <c r="Y74" s="5">
        <f>SUMIFS(Generation!T:T,Generation!$A:$A,Comparison_CDP1,Generation!$B:$B,IF($B$53="NEM","*",$B$53),Generation!$C:$C,$H74)-SUMIFS(Generation!T:T,Generation!$A:$A,Comparison_CDP2,Generation!$B:$B,IF($B$53="NEM","*",$B$53),Generation!$C:$C,$H74)</f>
        <v>0</v>
      </c>
      <c r="Z74" s="5">
        <f>SUMIFS(Generation!U:U,Generation!$A:$A,Comparison_CDP1,Generation!$B:$B,IF($B$53="NEM","*",$B$53),Generation!$C:$C,$H74)-SUMIFS(Generation!U:U,Generation!$A:$A,Comparison_CDP2,Generation!$B:$B,IF($B$53="NEM","*",$B$53),Generation!$C:$C,$H74)</f>
        <v>0</v>
      </c>
      <c r="AA74" s="5">
        <f>SUMIFS(Generation!V:V,Generation!$A:$A,Comparison_CDP1,Generation!$B:$B,IF($B$53="NEM","*",$B$53),Generation!$C:$C,$H74)-SUMIFS(Generation!V:V,Generation!$A:$A,Comparison_CDP2,Generation!$B:$B,IF($B$53="NEM","*",$B$53),Generation!$C:$C,$H74)</f>
        <v>0</v>
      </c>
      <c r="AB74" s="5">
        <f>SUMIFS(Generation!W:W,Generation!$A:$A,Comparison_CDP1,Generation!$B:$B,IF($B$53="NEM","*",$B$53),Generation!$C:$C,$H74)-SUMIFS(Generation!W:W,Generation!$A:$A,Comparison_CDP2,Generation!$B:$B,IF($B$53="NEM","*",$B$53),Generation!$C:$C,$H74)</f>
        <v>0</v>
      </c>
      <c r="AC74" s="5">
        <f>SUMIFS(Generation!X:X,Generation!$A:$A,Comparison_CDP1,Generation!$B:$B,IF($B$53="NEM","*",$B$53),Generation!$C:$C,$H74)-SUMIFS(Generation!X:X,Generation!$A:$A,Comparison_CDP2,Generation!$B:$B,IF($B$53="NEM","*",$B$53),Generation!$C:$C,$H74)</f>
        <v>0</v>
      </c>
      <c r="AD74" s="5">
        <f>SUMIFS(Generation!Y:Y,Generation!$A:$A,Comparison_CDP1,Generation!$B:$B,IF($B$53="NEM","*",$B$53),Generation!$C:$C,$H74)-SUMIFS(Generation!Y:Y,Generation!$A:$A,Comparison_CDP2,Generation!$B:$B,IF($B$53="NEM","*",$B$53),Generation!$C:$C,$H74)</f>
        <v>0</v>
      </c>
      <c r="AE74" s="5">
        <f>SUMIFS(Generation!Z:Z,Generation!$A:$A,Comparison_CDP1,Generation!$B:$B,IF($B$53="NEM","*",$B$53),Generation!$C:$C,$H74)-SUMIFS(Generation!Z:Z,Generation!$A:$A,Comparison_CDP2,Generation!$B:$B,IF($B$53="NEM","*",$B$53),Generation!$C:$C,$H74)</f>
        <v>0</v>
      </c>
      <c r="AF74" s="5">
        <f>SUMIFS(Generation!AA:AA,Generation!$A:$A,Comparison_CDP1,Generation!$B:$B,IF($B$53="NEM","*",$B$53),Generation!$C:$C,$H74)-SUMIFS(Generation!AA:AA,Generation!$A:$A,Comparison_CDP2,Generation!$B:$B,IF($B$53="NEM","*",$B$53),Generation!$C:$C,$H74)</f>
        <v>0</v>
      </c>
      <c r="AG74" s="5">
        <f>SUMIFS(Generation!AB:AB,Generation!$A:$A,Comparison_CDP1,Generation!$B:$B,IF($B$53="NEM","*",$B$53),Generation!$C:$C,$H74)-SUMIFS(Generation!AB:AB,Generation!$A:$A,Comparison_CDP2,Generation!$B:$B,IF($B$53="NEM","*",$B$53),Generation!$C:$C,$H74)</f>
        <v>0</v>
      </c>
      <c r="AH74" s="5">
        <f>SUMIFS(Generation!AC:AC,Generation!$A:$A,Comparison_CDP1,Generation!$B:$B,IF($B$53="NEM","*",$B$53),Generation!$C:$C,$H74)-SUMIFS(Generation!AC:AC,Generation!$A:$A,Comparison_CDP2,Generation!$B:$B,IF($B$53="NEM","*",$B$53),Generation!$C:$C,$H74)</f>
        <v>0</v>
      </c>
      <c r="AI74" s="5">
        <f>SUMIFS(Generation!AD:AD,Generation!$A:$A,Comparison_CDP1,Generation!$B:$B,IF($B$53="NEM","*",$B$53),Generation!$C:$C,$H74)-SUMIFS(Generation!AD:AD,Generation!$A:$A,Comparison_CDP2,Generation!$B:$B,IF($B$53="NEM","*",$B$53),Generation!$C:$C,$H74)</f>
        <v>0</v>
      </c>
      <c r="AJ74" s="5">
        <f>SUMIFS(Generation!AE:AE,Generation!$A:$A,Comparison_CDP1,Generation!$B:$B,IF($B$53="NEM","*",$B$53),Generation!$C:$C,$H74)-SUMIFS(Generation!AE:AE,Generation!$A:$A,Comparison_CDP2,Generation!$B:$B,IF($B$53="NEM","*",$B$53),Generation!$C:$C,$H74)</f>
        <v>0</v>
      </c>
    </row>
    <row r="75" spans="1:62" ht="15" customHeight="1">
      <c r="I75" s="52"/>
      <c r="J75" s="52"/>
      <c r="K75" s="52"/>
      <c r="L75" s="52"/>
      <c r="M75" s="52"/>
      <c r="N75" s="52"/>
      <c r="O75" s="52"/>
      <c r="P75" s="52"/>
      <c r="Q75" s="52"/>
      <c r="R75" s="52"/>
      <c r="S75" s="52"/>
      <c r="T75" s="52"/>
      <c r="U75" s="52"/>
      <c r="V75" s="52"/>
      <c r="W75" s="52"/>
      <c r="X75" s="52"/>
      <c r="Y75" s="52"/>
      <c r="Z75" s="52"/>
      <c r="AA75" s="52"/>
      <c r="AB75" s="52"/>
      <c r="AC75" s="52"/>
    </row>
    <row r="76" spans="1:62" ht="15" customHeight="1">
      <c r="H76" s="9" t="s">
        <v>146</v>
      </c>
      <c r="I76" s="5">
        <f>SUMIFS(Generation!D:D,Generation!$A:$A,Comparison_CDP1,Generation!$B:$B,IF($B$53="NEM","*",$B$53),Generation!$C:$C,$H76)-SUMIFS(Generation!D:D,Generation!$A:$A,Comparison_CDP2,Generation!$B:$B,IF($B$53="NEM","*",$B$53),Generation!$C:$C,$H76)</f>
        <v>-405.39056275494568</v>
      </c>
      <c r="J76" s="5">
        <f>SUMIFS(Generation!E:E,Generation!$A:$A,Comparison_CDP1,Generation!$B:$B,IF($B$53="NEM","*",$B$53),Generation!$C:$C,$H76)-SUMIFS(Generation!E:E,Generation!$A:$A,Comparison_CDP2,Generation!$B:$B,IF($B$53="NEM","*",$B$53),Generation!$C:$C,$H76)</f>
        <v>-84.672658520559949</v>
      </c>
      <c r="K76" s="5">
        <f>SUMIFS(Generation!F:F,Generation!$A:$A,Comparison_CDP1,Generation!$B:$B,IF($B$53="NEM","*",$B$53),Generation!$C:$C,$H76)-SUMIFS(Generation!F:F,Generation!$A:$A,Comparison_CDP2,Generation!$B:$B,IF($B$53="NEM","*",$B$53),Generation!$C:$C,$H76)</f>
        <v>-195.61221371298495</v>
      </c>
      <c r="L76" s="5">
        <f>SUMIFS(Generation!G:G,Generation!$A:$A,Comparison_CDP1,Generation!$B:$B,IF($B$53="NEM","*",$B$53),Generation!$C:$C,$H76)-SUMIFS(Generation!G:G,Generation!$A:$A,Comparison_CDP2,Generation!$B:$B,IF($B$53="NEM","*",$B$53),Generation!$C:$C,$H76)</f>
        <v>-335.77446915320019</v>
      </c>
      <c r="M76" s="5">
        <f>SUMIFS(Generation!H:H,Generation!$A:$A,Comparison_CDP1,Generation!$B:$B,IF($B$53="NEM","*",$B$53),Generation!$C:$C,$H76)-SUMIFS(Generation!H:H,Generation!$A:$A,Comparison_CDP2,Generation!$B:$B,IF($B$53="NEM","*",$B$53),Generation!$C:$C,$H76)</f>
        <v>-653.09613481744327</v>
      </c>
      <c r="N76" s="5">
        <f>SUMIFS(Generation!I:I,Generation!$A:$A,Comparison_CDP1,Generation!$B:$B,IF($B$53="NEM","*",$B$53),Generation!$C:$C,$H76)-SUMIFS(Generation!I:I,Generation!$A:$A,Comparison_CDP2,Generation!$B:$B,IF($B$53="NEM","*",$B$53),Generation!$C:$C,$H76)</f>
        <v>-725.11813469094068</v>
      </c>
      <c r="O76" s="5">
        <f>SUMIFS(Generation!J:J,Generation!$A:$A,Comparison_CDP1,Generation!$B:$B,IF($B$53="NEM","*",$B$53),Generation!$C:$C,$H76)-SUMIFS(Generation!J:J,Generation!$A:$A,Comparison_CDP2,Generation!$B:$B,IF($B$53="NEM","*",$B$53),Generation!$C:$C,$H76)</f>
        <v>-908.16682697640113</v>
      </c>
      <c r="P76" s="5">
        <f>SUMIFS(Generation!K:K,Generation!$A:$A,Comparison_CDP1,Generation!$B:$B,IF($B$53="NEM","*",$B$53),Generation!$C:$C,$H76)-SUMIFS(Generation!K:K,Generation!$A:$A,Comparison_CDP2,Generation!$B:$B,IF($B$53="NEM","*",$B$53),Generation!$C:$C,$H76)</f>
        <v>-529.12236508628007</v>
      </c>
      <c r="Q76" s="5">
        <f>SUMIFS(Generation!L:L,Generation!$A:$A,Comparison_CDP1,Generation!$B:$B,IF($B$53="NEM","*",$B$53),Generation!$C:$C,$H76)-SUMIFS(Generation!L:L,Generation!$A:$A,Comparison_CDP2,Generation!$B:$B,IF($B$53="NEM","*",$B$53),Generation!$C:$C,$H76)</f>
        <v>-665.90497528461526</v>
      </c>
      <c r="R76" s="5">
        <f>SUMIFS(Generation!M:M,Generation!$A:$A,Comparison_CDP1,Generation!$B:$B,IF($B$53="NEM","*",$B$53),Generation!$C:$C,$H76)-SUMIFS(Generation!M:M,Generation!$A:$A,Comparison_CDP2,Generation!$B:$B,IF($B$53="NEM","*",$B$53),Generation!$C:$C,$H76)</f>
        <v>-805.02194997174877</v>
      </c>
      <c r="S76" s="5">
        <f>SUMIFS(Generation!N:N,Generation!$A:$A,Comparison_CDP1,Generation!$B:$B,IF($B$53="NEM","*",$B$53),Generation!$C:$C,$H76)-SUMIFS(Generation!N:N,Generation!$A:$A,Comparison_CDP2,Generation!$B:$B,IF($B$53="NEM","*",$B$53),Generation!$C:$C,$H76)</f>
        <v>-930.71516938030948</v>
      </c>
      <c r="T76" s="5">
        <f>SUMIFS(Generation!O:O,Generation!$A:$A,Comparison_CDP1,Generation!$B:$B,IF($B$53="NEM","*",$B$53),Generation!$C:$C,$H76)-SUMIFS(Generation!O:O,Generation!$A:$A,Comparison_CDP2,Generation!$B:$B,IF($B$53="NEM","*",$B$53),Generation!$C:$C,$H76)</f>
        <v>-1105.4435596945041</v>
      </c>
      <c r="U76" s="5">
        <f>SUMIFS(Generation!P:P,Generation!$A:$A,Comparison_CDP1,Generation!$B:$B,IF($B$53="NEM","*",$B$53),Generation!$C:$C,$H76)-SUMIFS(Generation!P:P,Generation!$A:$A,Comparison_CDP2,Generation!$B:$B,IF($B$53="NEM","*",$B$53),Generation!$C:$C,$H76)</f>
        <v>-1633.6162827888636</v>
      </c>
      <c r="V76" s="5">
        <f>SUMIFS(Generation!Q:Q,Generation!$A:$A,Comparison_CDP1,Generation!$B:$B,IF($B$53="NEM","*",$B$53),Generation!$C:$C,$H76)-SUMIFS(Generation!Q:Q,Generation!$A:$A,Comparison_CDP2,Generation!$B:$B,IF($B$53="NEM","*",$B$53),Generation!$C:$C,$H76)</f>
        <v>-1318.0177579632116</v>
      </c>
      <c r="W76" s="5">
        <f>SUMIFS(Generation!R:R,Generation!$A:$A,Comparison_CDP1,Generation!$B:$B,IF($B$53="NEM","*",$B$53),Generation!$C:$C,$H76)-SUMIFS(Generation!R:R,Generation!$A:$A,Comparison_CDP2,Generation!$B:$B,IF($B$53="NEM","*",$B$53),Generation!$C:$C,$H76)</f>
        <v>-1521.7221736722452</v>
      </c>
      <c r="X76" s="5">
        <f>SUMIFS(Generation!S:S,Generation!$A:$A,Comparison_CDP1,Generation!$B:$B,IF($B$53="NEM","*",$B$53),Generation!$C:$C,$H76)-SUMIFS(Generation!S:S,Generation!$A:$A,Comparison_CDP2,Generation!$B:$B,IF($B$53="NEM","*",$B$53),Generation!$C:$C,$H76)</f>
        <v>-1596.2587241611413</v>
      </c>
      <c r="Y76" s="5">
        <f>SUMIFS(Generation!T:T,Generation!$A:$A,Comparison_CDP1,Generation!$B:$B,IF($B$53="NEM","*",$B$53),Generation!$C:$C,$H76)-SUMIFS(Generation!T:T,Generation!$A:$A,Comparison_CDP2,Generation!$B:$B,IF($B$53="NEM","*",$B$53),Generation!$C:$C,$H76)</f>
        <v>-1557.8673887064429</v>
      </c>
      <c r="Z76" s="5">
        <f>SUMIFS(Generation!U:U,Generation!$A:$A,Comparison_CDP1,Generation!$B:$B,IF($B$53="NEM","*",$B$53),Generation!$C:$C,$H76)-SUMIFS(Generation!U:U,Generation!$A:$A,Comparison_CDP2,Generation!$B:$B,IF($B$53="NEM","*",$B$53),Generation!$C:$C,$H76)</f>
        <v>-1731.7958939217986</v>
      </c>
      <c r="AA76" s="5">
        <f>SUMIFS(Generation!V:V,Generation!$A:$A,Comparison_CDP1,Generation!$B:$B,IF($B$53="NEM","*",$B$53),Generation!$C:$C,$H76)-SUMIFS(Generation!V:V,Generation!$A:$A,Comparison_CDP2,Generation!$B:$B,IF($B$53="NEM","*",$B$53),Generation!$C:$C,$H76)</f>
        <v>-1832.6978055156626</v>
      </c>
      <c r="AB76" s="5">
        <f>SUMIFS(Generation!W:W,Generation!$A:$A,Comparison_CDP1,Generation!$B:$B,IF($B$53="NEM","*",$B$53),Generation!$C:$C,$H76)-SUMIFS(Generation!W:W,Generation!$A:$A,Comparison_CDP2,Generation!$B:$B,IF($B$53="NEM","*",$B$53),Generation!$C:$C,$H76)</f>
        <v>-1494.2257746104053</v>
      </c>
      <c r="AC76" s="5">
        <f>SUMIFS(Generation!X:X,Generation!$A:$A,Comparison_CDP1,Generation!$B:$B,IF($B$53="NEM","*",$B$53),Generation!$C:$C,$H76)-SUMIFS(Generation!X:X,Generation!$A:$A,Comparison_CDP2,Generation!$B:$B,IF($B$53="NEM","*",$B$53),Generation!$C:$C,$H76)</f>
        <v>-2283.1973865939526</v>
      </c>
      <c r="AD76" s="5">
        <f>SUMIFS(Generation!Y:Y,Generation!$A:$A,Comparison_CDP1,Generation!$B:$B,IF($B$53="NEM","*",$B$53),Generation!$C:$C,$H76)-SUMIFS(Generation!Y:Y,Generation!$A:$A,Comparison_CDP2,Generation!$B:$B,IF($B$53="NEM","*",$B$53),Generation!$C:$C,$H76)</f>
        <v>-1803.3224240484938</v>
      </c>
      <c r="AE76" s="5">
        <f>SUMIFS(Generation!Z:Z,Generation!$A:$A,Comparison_CDP1,Generation!$B:$B,IF($B$53="NEM","*",$B$53),Generation!$C:$C,$H76)-SUMIFS(Generation!Z:Z,Generation!$A:$A,Comparison_CDP2,Generation!$B:$B,IF($B$53="NEM","*",$B$53),Generation!$C:$C,$H76)</f>
        <v>-1885.4606528993504</v>
      </c>
      <c r="AF76" s="5">
        <f>SUMIFS(Generation!AA:AA,Generation!$A:$A,Comparison_CDP1,Generation!$B:$B,IF($B$53="NEM","*",$B$53),Generation!$C:$C,$H76)-SUMIFS(Generation!AA:AA,Generation!$A:$A,Comparison_CDP2,Generation!$B:$B,IF($B$53="NEM","*",$B$53),Generation!$C:$C,$H76)</f>
        <v>-1549.1137889585316</v>
      </c>
      <c r="AG76" s="5">
        <f>SUMIFS(Generation!AB:AB,Generation!$A:$A,Comparison_CDP1,Generation!$B:$B,IF($B$53="NEM","*",$B$53),Generation!$C:$C,$H76)-SUMIFS(Generation!AB:AB,Generation!$A:$A,Comparison_CDP2,Generation!$B:$B,IF($B$53="NEM","*",$B$53),Generation!$C:$C,$H76)</f>
        <v>-2015.6390516413301</v>
      </c>
      <c r="AH76" s="5">
        <f>SUMIFS(Generation!AC:AC,Generation!$A:$A,Comparison_CDP1,Generation!$B:$B,IF($B$53="NEM","*",$B$53),Generation!$C:$C,$H76)-SUMIFS(Generation!AC:AC,Generation!$A:$A,Comparison_CDP2,Generation!$B:$B,IF($B$53="NEM","*",$B$53),Generation!$C:$C,$H76)</f>
        <v>-1722.8542208208723</v>
      </c>
      <c r="AI76" s="5">
        <f>SUMIFS(Generation!AD:AD,Generation!$A:$A,Comparison_CDP1,Generation!$B:$B,IF($B$53="NEM","*",$B$53),Generation!$C:$C,$H76)-SUMIFS(Generation!AD:AD,Generation!$A:$A,Comparison_CDP2,Generation!$B:$B,IF($B$53="NEM","*",$B$53),Generation!$C:$C,$H76)</f>
        <v>-668.45246003195598</v>
      </c>
      <c r="AJ76" s="5">
        <f>SUMIFS(Generation!AE:AE,Generation!$A:$A,Comparison_CDP1,Generation!$B:$B,IF($B$53="NEM","*",$B$53),Generation!$C:$C,$H76)-SUMIFS(Generation!AE:AE,Generation!$A:$A,Comparison_CDP2,Generation!$B:$B,IF($B$53="NEM","*",$B$53),Generation!$C:$C,$H76)</f>
        <v>-2687.2324251094192</v>
      </c>
    </row>
    <row r="77" spans="1:62" ht="15" customHeight="1">
      <c r="I77" s="52"/>
      <c r="J77" s="52"/>
      <c r="K77" s="52"/>
      <c r="L77" s="52"/>
      <c r="M77" s="52"/>
      <c r="N77" s="52"/>
      <c r="O77" s="52"/>
      <c r="P77" s="52"/>
      <c r="Q77" s="52"/>
      <c r="R77" s="52"/>
      <c r="S77" s="52"/>
      <c r="T77" s="52"/>
      <c r="U77" s="52"/>
      <c r="V77" s="52"/>
      <c r="W77" s="52"/>
      <c r="X77" s="52"/>
      <c r="Y77" s="52"/>
      <c r="Z77" s="52"/>
      <c r="AA77" s="52"/>
      <c r="AB77" s="52"/>
      <c r="AC77" s="52"/>
    </row>
    <row r="78" spans="1:62" ht="15" customHeight="1">
      <c r="I78" s="52"/>
      <c r="J78" s="52"/>
      <c r="K78" s="52"/>
      <c r="L78" s="52"/>
      <c r="M78" s="52"/>
      <c r="N78" s="52"/>
      <c r="O78" s="52"/>
      <c r="P78" s="52"/>
      <c r="Q78" s="52"/>
      <c r="R78" s="52"/>
      <c r="S78" s="52"/>
      <c r="T78" s="52"/>
      <c r="U78" s="52"/>
      <c r="V78" s="52"/>
      <c r="W78" s="52"/>
      <c r="X78" s="52"/>
      <c r="Y78" s="52"/>
      <c r="Z78" s="52"/>
      <c r="AA78" s="52"/>
      <c r="AB78" s="52"/>
      <c r="AC78" s="52"/>
    </row>
    <row r="79" spans="1:62" s="51" customFormat="1" ht="24" customHeight="1" thickBot="1">
      <c r="A79" s="49" t="str">
        <f>B80&amp;" differences in generation by technology type"</f>
        <v>NEM differences in generation by technology type</v>
      </c>
      <c r="B79" s="47"/>
      <c r="C79" s="47"/>
      <c r="D79" s="47"/>
      <c r="E79" s="47"/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47"/>
      <c r="T79" s="47"/>
      <c r="U79" s="47"/>
      <c r="V79" s="47"/>
      <c r="W79" s="47"/>
      <c r="X79" s="47"/>
      <c r="Y79" s="47"/>
      <c r="Z79" s="47"/>
      <c r="AA79" s="47"/>
      <c r="AB79" s="47"/>
      <c r="AC79" s="47"/>
      <c r="AD79" s="47"/>
    </row>
    <row r="80" spans="1:62" ht="15" customHeight="1" thickTop="1">
      <c r="A80" s="11" t="s">
        <v>127</v>
      </c>
      <c r="B80" s="21" t="s">
        <v>128</v>
      </c>
    </row>
    <row r="82" spans="8:12" ht="15" customHeight="1">
      <c r="H82" s="44" t="s">
        <v>147</v>
      </c>
      <c r="I82" s="8" t="s">
        <v>90</v>
      </c>
      <c r="J82" s="8" t="s">
        <v>97</v>
      </c>
      <c r="K82" s="8" t="s">
        <v>107</v>
      </c>
      <c r="L82" s="8" t="s">
        <v>117</v>
      </c>
    </row>
    <row r="83" spans="8:12" ht="15" customHeight="1">
      <c r="H83" s="9" t="s">
        <v>130</v>
      </c>
      <c r="I83" s="5">
        <f>SUMIFS(Generation!D:D,Generation!$A:$A,Comparison_CDP1,Generation!$B:$B,IF($B$80="NEM","*",$B$80),Generation!$C:$C,$H83)-SUMIFS(Generation!D:D,Generation!$A:$A,Comparison_CDP2,Generation!$B:$B,IF($B$80="NEM","*",$B$80),Generation!$C:$C,$H83)</f>
        <v>23273.93515703328</v>
      </c>
      <c r="J83" s="5">
        <f>SUMIFS(Generation!K:K,Generation!$A:$A,Comparison_CDP1,Generation!$B:$B,IF($B$80="NEM","*",$B$80),Generation!$C:$C,$H83)-SUMIFS(Generation!K:K,Generation!$A:$A,Comparison_CDP2,Generation!$B:$B,IF($B$80="NEM","*",$B$80),Generation!$C:$C,$H83)</f>
        <v>0</v>
      </c>
      <c r="K83" s="5">
        <f>SUMIFS(Generation!U:U,Generation!$A:$A,Comparison_CDP1,Generation!$B:$B,IF($B$80="NEM","*",$B$80),Generation!$C:$C,$H83)-SUMIFS(Generation!U:U,Generation!$A:$A,Comparison_CDP2,Generation!$B:$B,IF($B$80="NEM","*",$B$80),Generation!$C:$C,$H83)</f>
        <v>0</v>
      </c>
      <c r="L83" s="5">
        <f>SUMIFS(Generation!AE:AE,Generation!$A:$A,Comparison_CDP1,Generation!$B:$B,IF($B$80="NEM","*",$B$80),Generation!$C:$C,$H83)-SUMIFS(Generation!AE:AE,Generation!$A:$A,Comparison_CDP2,Generation!$B:$B,IF($B$80="NEM","*",$B$80),Generation!$C:$C,$H83)</f>
        <v>0</v>
      </c>
    </row>
    <row r="84" spans="8:12" ht="15" customHeight="1">
      <c r="H84" s="9" t="s">
        <v>131</v>
      </c>
      <c r="I84" s="5">
        <f>SUMIFS(Generation!D:D,Generation!$A:$A,Comparison_CDP1,Generation!$B:$B,IF($B$80="NEM","*",$B$80),Generation!$C:$C,$H84)-SUMIFS(Generation!D:D,Generation!$A:$A,Comparison_CDP2,Generation!$B:$B,IF($B$80="NEM","*",$B$80),Generation!$C:$C,$H84)</f>
        <v>7447.2876592092398</v>
      </c>
      <c r="J84" s="5">
        <f>SUMIFS(Generation!K:K,Generation!$A:$A,Comparison_CDP1,Generation!$B:$B,IF($B$80="NEM","*",$B$80),Generation!$C:$C,$H84)-SUMIFS(Generation!K:K,Generation!$A:$A,Comparison_CDP2,Generation!$B:$B,IF($B$80="NEM","*",$B$80),Generation!$C:$C,$H84)</f>
        <v>0</v>
      </c>
      <c r="K84" s="5">
        <f>SUMIFS(Generation!U:U,Generation!$A:$A,Comparison_CDP1,Generation!$B:$B,IF($B$80="NEM","*",$B$80),Generation!$C:$C,$H84)-SUMIFS(Generation!U:U,Generation!$A:$A,Comparison_CDP2,Generation!$B:$B,IF($B$80="NEM","*",$B$80),Generation!$C:$C,$H84)</f>
        <v>0</v>
      </c>
      <c r="L84" s="5">
        <f>SUMIFS(Generation!AE:AE,Generation!$A:$A,Comparison_CDP1,Generation!$B:$B,IF($B$80="NEM","*",$B$80),Generation!$C:$C,$H84)-SUMIFS(Generation!AE:AE,Generation!$A:$A,Comparison_CDP2,Generation!$B:$B,IF($B$80="NEM","*",$B$80),Generation!$C:$C,$H84)</f>
        <v>0</v>
      </c>
    </row>
    <row r="85" spans="8:12" ht="15" customHeight="1">
      <c r="H85" s="9" t="s">
        <v>132</v>
      </c>
      <c r="I85" s="5">
        <f>SUMIFS(Generation!D:D,Generation!$A:$A,Comparison_CDP1,Generation!$B:$B,IF($B$80="NEM","*",$B$80),Generation!$C:$C,$H85)-SUMIFS(Generation!D:D,Generation!$A:$A,Comparison_CDP2,Generation!$B:$B,IF($B$80="NEM","*",$B$80),Generation!$C:$C,$H85)</f>
        <v>-15097.526946754839</v>
      </c>
      <c r="J85" s="5">
        <f>SUMIFS(Generation!K:K,Generation!$A:$A,Comparison_CDP1,Generation!$B:$B,IF($B$80="NEM","*",$B$80),Generation!$C:$C,$H85)-SUMIFS(Generation!K:K,Generation!$A:$A,Comparison_CDP2,Generation!$B:$B,IF($B$80="NEM","*",$B$80),Generation!$C:$C,$H85)</f>
        <v>663.02808239798924</v>
      </c>
      <c r="K85" s="5">
        <f>SUMIFS(Generation!U:U,Generation!$A:$A,Comparison_CDP1,Generation!$B:$B,IF($B$80="NEM","*",$B$80),Generation!$C:$C,$H85)-SUMIFS(Generation!U:U,Generation!$A:$A,Comparison_CDP2,Generation!$B:$B,IF($B$80="NEM","*",$B$80),Generation!$C:$C,$H85)</f>
        <v>37.879149468367359</v>
      </c>
      <c r="L85" s="5">
        <f>SUMIFS(Generation!AE:AE,Generation!$A:$A,Comparison_CDP1,Generation!$B:$B,IF($B$80="NEM","*",$B$80),Generation!$C:$C,$H85)-SUMIFS(Generation!AE:AE,Generation!$A:$A,Comparison_CDP2,Generation!$B:$B,IF($B$80="NEM","*",$B$80),Generation!$C:$C,$H85)</f>
        <v>0</v>
      </c>
    </row>
    <row r="86" spans="8:12" ht="15" customHeight="1">
      <c r="H86" s="9" t="s">
        <v>133</v>
      </c>
      <c r="I86" s="5">
        <f>SUMIFS(Generation!D:D,Generation!$A:$A,Comparison_CDP1,Generation!$B:$B,IF($B$80="NEM","*",$B$80),Generation!$C:$C,$H86)-SUMIFS(Generation!D:D,Generation!$A:$A,Comparison_CDP2,Generation!$B:$B,IF($B$80="NEM","*",$B$80),Generation!$C:$C,$H86)</f>
        <v>0</v>
      </c>
      <c r="J86" s="5">
        <f>SUMIFS(Generation!K:K,Generation!$A:$A,Comparison_CDP1,Generation!$B:$B,IF($B$80="NEM","*",$B$80),Generation!$C:$C,$H86)-SUMIFS(Generation!K:K,Generation!$A:$A,Comparison_CDP2,Generation!$B:$B,IF($B$80="NEM","*",$B$80),Generation!$C:$C,$H86)</f>
        <v>0</v>
      </c>
      <c r="K86" s="5">
        <f>SUMIFS(Generation!U:U,Generation!$A:$A,Comparison_CDP1,Generation!$B:$B,IF($B$80="NEM","*",$B$80),Generation!$C:$C,$H86)-SUMIFS(Generation!U:U,Generation!$A:$A,Comparison_CDP2,Generation!$B:$B,IF($B$80="NEM","*",$B$80),Generation!$C:$C,$H86)</f>
        <v>0</v>
      </c>
      <c r="L86" s="5">
        <f>SUMIFS(Generation!AE:AE,Generation!$A:$A,Comparison_CDP1,Generation!$B:$B,IF($B$80="NEM","*",$B$80),Generation!$C:$C,$H86)-SUMIFS(Generation!AE:AE,Generation!$A:$A,Comparison_CDP2,Generation!$B:$B,IF($B$80="NEM","*",$B$80),Generation!$C:$C,$H86)</f>
        <v>0</v>
      </c>
    </row>
    <row r="87" spans="8:12" ht="15" customHeight="1">
      <c r="H87" s="9" t="s">
        <v>134</v>
      </c>
      <c r="I87" s="5">
        <f>SUMIFS(Generation!D:D,Generation!$A:$A,Comparison_CDP1,Generation!$B:$B,IF($B$80="NEM","*",$B$80),Generation!$C:$C,$H87)-SUMIFS(Generation!D:D,Generation!$A:$A,Comparison_CDP2,Generation!$B:$B,IF($B$80="NEM","*",$B$80),Generation!$C:$C,$H87)</f>
        <v>-3449.7826093639669</v>
      </c>
      <c r="J87" s="5">
        <f>SUMIFS(Generation!K:K,Generation!$A:$A,Comparison_CDP1,Generation!$B:$B,IF($B$80="NEM","*",$B$80),Generation!$C:$C,$H87)-SUMIFS(Generation!K:K,Generation!$A:$A,Comparison_CDP2,Generation!$B:$B,IF($B$80="NEM","*",$B$80),Generation!$C:$C,$H87)</f>
        <v>-2892.5771948149149</v>
      </c>
      <c r="K87" s="5">
        <f>SUMIFS(Generation!U:U,Generation!$A:$A,Comparison_CDP1,Generation!$B:$B,IF($B$80="NEM","*",$B$80),Generation!$C:$C,$H87)-SUMIFS(Generation!U:U,Generation!$A:$A,Comparison_CDP2,Generation!$B:$B,IF($B$80="NEM","*",$B$80),Generation!$C:$C,$H87)</f>
        <v>-5129.6775109297578</v>
      </c>
      <c r="L87" s="5">
        <f>SUMIFS(Generation!AE:AE,Generation!$A:$A,Comparison_CDP1,Generation!$B:$B,IF($B$80="NEM","*",$B$80),Generation!$C:$C,$H87)-SUMIFS(Generation!AE:AE,Generation!$A:$A,Comparison_CDP2,Generation!$B:$B,IF($B$80="NEM","*",$B$80),Generation!$C:$C,$H87)</f>
        <v>-9539.816072166177</v>
      </c>
    </row>
    <row r="88" spans="8:12" ht="15" customHeight="1">
      <c r="H88" s="9" t="s">
        <v>135</v>
      </c>
      <c r="I88" s="5">
        <f>SUMIFS(Generation!D:D,Generation!$A:$A,Comparison_CDP1,Generation!$B:$B,IF($B$80="NEM","*",$B$80),Generation!$C:$C,$H88)-SUMIFS(Generation!D:D,Generation!$A:$A,Comparison_CDP2,Generation!$B:$B,IF($B$80="NEM","*",$B$80),Generation!$C:$C,$H88)</f>
        <v>0</v>
      </c>
      <c r="J88" s="5">
        <f>SUMIFS(Generation!K:K,Generation!$A:$A,Comparison_CDP1,Generation!$B:$B,IF($B$80="NEM","*",$B$80),Generation!$C:$C,$H88)-SUMIFS(Generation!K:K,Generation!$A:$A,Comparison_CDP2,Generation!$B:$B,IF($B$80="NEM","*",$B$80),Generation!$C:$C,$H88)</f>
        <v>-9.3215941713200046</v>
      </c>
      <c r="K88" s="5">
        <f>SUMIFS(Generation!U:U,Generation!$A:$A,Comparison_CDP1,Generation!$B:$B,IF($B$80="NEM","*",$B$80),Generation!$C:$C,$H88)-SUMIFS(Generation!U:U,Generation!$A:$A,Comparison_CDP2,Generation!$B:$B,IF($B$80="NEM","*",$B$80),Generation!$C:$C,$H88)</f>
        <v>-828.90672971087997</v>
      </c>
      <c r="L88" s="5">
        <f>SUMIFS(Generation!AE:AE,Generation!$A:$A,Comparison_CDP1,Generation!$B:$B,IF($B$80="NEM","*",$B$80),Generation!$C:$C,$H88)-SUMIFS(Generation!AE:AE,Generation!$A:$A,Comparison_CDP2,Generation!$B:$B,IF($B$80="NEM","*",$B$80),Generation!$C:$C,$H88)</f>
        <v>-5072.921089742943</v>
      </c>
    </row>
    <row r="89" spans="8:12" ht="15" customHeight="1">
      <c r="H89" s="9" t="s">
        <v>136</v>
      </c>
      <c r="I89" s="5">
        <f>SUMIFS(Generation!D:D,Generation!$A:$A,Comparison_CDP1,Generation!$B:$B,IF($B$80="NEM","*",$B$80),Generation!$C:$C,$H89)-SUMIFS(Generation!D:D,Generation!$A:$A,Comparison_CDP2,Generation!$B:$B,IF($B$80="NEM","*",$B$80),Generation!$C:$C,$H89)</f>
        <v>-1642.579389309878</v>
      </c>
      <c r="J89" s="5">
        <f>SUMIFS(Generation!K:K,Generation!$A:$A,Comparison_CDP1,Generation!$B:$B,IF($B$80="NEM","*",$B$80),Generation!$C:$C,$H89)-SUMIFS(Generation!K:K,Generation!$A:$A,Comparison_CDP2,Generation!$B:$B,IF($B$80="NEM","*",$B$80),Generation!$C:$C,$H89)</f>
        <v>102.80987812063177</v>
      </c>
      <c r="K89" s="5">
        <f>SUMIFS(Generation!U:U,Generation!$A:$A,Comparison_CDP1,Generation!$B:$B,IF($B$80="NEM","*",$B$80),Generation!$C:$C,$H89)-SUMIFS(Generation!U:U,Generation!$A:$A,Comparison_CDP2,Generation!$B:$B,IF($B$80="NEM","*",$B$80),Generation!$C:$C,$H89)</f>
        <v>4824.4451013127036</v>
      </c>
      <c r="L89" s="5">
        <f>SUMIFS(Generation!AE:AE,Generation!$A:$A,Comparison_CDP1,Generation!$B:$B,IF($B$80="NEM","*",$B$80),Generation!$C:$C,$H89)-SUMIFS(Generation!AE:AE,Generation!$A:$A,Comparison_CDP2,Generation!$B:$B,IF($B$80="NEM","*",$B$80),Generation!$C:$C,$H89)</f>
        <v>1220.4796519052688</v>
      </c>
    </row>
    <row r="90" spans="8:12" ht="15" customHeight="1">
      <c r="H90" s="9" t="s">
        <v>137</v>
      </c>
      <c r="I90" s="5">
        <f>SUMIFS(Generation!D:D,Generation!$A:$A,Comparison_CDP1,Generation!$B:$B,IF($B$80="NEM","*",$B$80),Generation!$C:$C,$H90)-SUMIFS(Generation!D:D,Generation!$A:$A,Comparison_CDP2,Generation!$B:$B,IF($B$80="NEM","*",$B$80),Generation!$C:$C,$H90)</f>
        <v>-2583.7591777630369</v>
      </c>
      <c r="J90" s="5">
        <f>SUMIFS(Generation!K:K,Generation!$A:$A,Comparison_CDP1,Generation!$B:$B,IF($B$80="NEM","*",$B$80),Generation!$C:$C,$H90)-SUMIFS(Generation!K:K,Generation!$A:$A,Comparison_CDP2,Generation!$B:$B,IF($B$80="NEM","*",$B$80),Generation!$C:$C,$H90)</f>
        <v>-6778.5328880495181</v>
      </c>
      <c r="K90" s="5">
        <f>SUMIFS(Generation!U:U,Generation!$A:$A,Comparison_CDP1,Generation!$B:$B,IF($B$80="NEM","*",$B$80),Generation!$C:$C,$H90)-SUMIFS(Generation!U:U,Generation!$A:$A,Comparison_CDP2,Generation!$B:$B,IF($B$80="NEM","*",$B$80),Generation!$C:$C,$H90)</f>
        <v>-8359.6332189690584</v>
      </c>
      <c r="L90" s="5">
        <f>SUMIFS(Generation!AE:AE,Generation!$A:$A,Comparison_CDP1,Generation!$B:$B,IF($B$80="NEM","*",$B$80),Generation!$C:$C,$H90)-SUMIFS(Generation!AE:AE,Generation!$A:$A,Comparison_CDP2,Generation!$B:$B,IF($B$80="NEM","*",$B$80),Generation!$C:$C,$H90)</f>
        <v>-89723.448725919792</v>
      </c>
    </row>
    <row r="91" spans="8:12" ht="15" customHeight="1">
      <c r="H91" s="9" t="s">
        <v>138</v>
      </c>
      <c r="I91" s="5">
        <f>SUMIFS(Generation!D:D,Generation!$A:$A,Comparison_CDP1,Generation!$B:$B,IF($B$80="NEM","*",$B$80),Generation!$C:$C,$H91)-SUMIFS(Generation!D:D,Generation!$A:$A,Comparison_CDP2,Generation!$B:$B,IF($B$80="NEM","*",$B$80),Generation!$C:$C,$H91)</f>
        <v>-116.16985317712005</v>
      </c>
      <c r="J91" s="5">
        <f>SUMIFS(Generation!K:K,Generation!$A:$A,Comparison_CDP1,Generation!$B:$B,IF($B$80="NEM","*",$B$80),Generation!$C:$C,$H91)-SUMIFS(Generation!K:K,Generation!$A:$A,Comparison_CDP2,Generation!$B:$B,IF($B$80="NEM","*",$B$80),Generation!$C:$C,$H91)</f>
        <v>-1395.6360961665068</v>
      </c>
      <c r="K91" s="5">
        <f>SUMIFS(Generation!U:U,Generation!$A:$A,Comparison_CDP1,Generation!$B:$B,IF($B$80="NEM","*",$B$80),Generation!$C:$C,$H91)-SUMIFS(Generation!U:U,Generation!$A:$A,Comparison_CDP2,Generation!$B:$B,IF($B$80="NEM","*",$B$80),Generation!$C:$C,$H91)</f>
        <v>-107.42922984337929</v>
      </c>
      <c r="L91" s="5">
        <f>SUMIFS(Generation!AE:AE,Generation!$A:$A,Comparison_CDP1,Generation!$B:$B,IF($B$80="NEM","*",$B$80),Generation!$C:$C,$H91)-SUMIFS(Generation!AE:AE,Generation!$A:$A,Comparison_CDP2,Generation!$B:$B,IF($B$80="NEM","*",$B$80),Generation!$C:$C,$H91)</f>
        <v>10675.454068688588</v>
      </c>
    </row>
    <row r="92" spans="8:12" ht="15" customHeight="1">
      <c r="H92" s="9" t="s">
        <v>139</v>
      </c>
      <c r="I92" s="5">
        <f>SUMIFS(Generation!D:D,Generation!$A:$A,Comparison_CDP1,Generation!$B:$B,IF($B$80="NEM","*",$B$80),Generation!$C:$C,$H92)-SUMIFS(Generation!D:D,Generation!$A:$A,Comparison_CDP2,Generation!$B:$B,IF($B$80="NEM","*",$B$80),Generation!$C:$C,$H92)</f>
        <v>0</v>
      </c>
      <c r="J92" s="5">
        <f>SUMIFS(Generation!K:K,Generation!$A:$A,Comparison_CDP1,Generation!$B:$B,IF($B$80="NEM","*",$B$80),Generation!$C:$C,$H92)-SUMIFS(Generation!K:K,Generation!$A:$A,Comparison_CDP2,Generation!$B:$B,IF($B$80="NEM","*",$B$80),Generation!$C:$C,$H92)</f>
        <v>0</v>
      </c>
      <c r="K92" s="5">
        <f>SUMIFS(Generation!U:U,Generation!$A:$A,Comparison_CDP1,Generation!$B:$B,IF($B$80="NEM","*",$B$80),Generation!$C:$C,$H92)-SUMIFS(Generation!U:U,Generation!$A:$A,Comparison_CDP2,Generation!$B:$B,IF($B$80="NEM","*",$B$80),Generation!$C:$C,$H92)</f>
        <v>0</v>
      </c>
      <c r="L92" s="5">
        <f>SUMIFS(Generation!AE:AE,Generation!$A:$A,Comparison_CDP1,Generation!$B:$B,IF($B$80="NEM","*",$B$80),Generation!$C:$C,$H92)-SUMIFS(Generation!AE:AE,Generation!$A:$A,Comparison_CDP2,Generation!$B:$B,IF($B$80="NEM","*",$B$80),Generation!$C:$C,$H92)</f>
        <v>0</v>
      </c>
    </row>
    <row r="93" spans="8:12" ht="15" customHeight="1">
      <c r="H93" s="9" t="s">
        <v>140</v>
      </c>
      <c r="I93" s="5">
        <f>SUMIFS(Generation!D:D,Generation!$A:$A,Comparison_CDP1,Generation!$B:$B,IF($B$80="NEM","*",$B$80),Generation!$C:$C,$H93)-SUMIFS(Generation!D:D,Generation!$A:$A,Comparison_CDP2,Generation!$B:$B,IF($B$80="NEM","*",$B$80),Generation!$C:$C,$H93)</f>
        <v>0</v>
      </c>
      <c r="J93" s="5">
        <f>SUMIFS(Generation!K:K,Generation!$A:$A,Comparison_CDP1,Generation!$B:$B,IF($B$80="NEM","*",$B$80),Generation!$C:$C,$H93)-SUMIFS(Generation!K:K,Generation!$A:$A,Comparison_CDP2,Generation!$B:$B,IF($B$80="NEM","*",$B$80),Generation!$C:$C,$H93)</f>
        <v>0</v>
      </c>
      <c r="K93" s="5">
        <f>SUMIFS(Generation!U:U,Generation!$A:$A,Comparison_CDP1,Generation!$B:$B,IF($B$80="NEM","*",$B$80),Generation!$C:$C,$H93)-SUMIFS(Generation!U:U,Generation!$A:$A,Comparison_CDP2,Generation!$B:$B,IF($B$80="NEM","*",$B$80),Generation!$C:$C,$H93)</f>
        <v>-8.9725950000000008E-6</v>
      </c>
      <c r="L93" s="5">
        <f>SUMIFS(Generation!AE:AE,Generation!$A:$A,Comparison_CDP1,Generation!$B:$B,IF($B$80="NEM","*",$B$80),Generation!$C:$C,$H93)-SUMIFS(Generation!AE:AE,Generation!$A:$A,Comparison_CDP2,Generation!$B:$B,IF($B$80="NEM","*",$B$80),Generation!$C:$C,$H93)</f>
        <v>-4.5988034500000032E-4</v>
      </c>
    </row>
    <row r="94" spans="8:12" ht="15" customHeight="1">
      <c r="H94" s="9" t="s">
        <v>141</v>
      </c>
      <c r="I94" s="5">
        <f>SUMIFS(Generation!D:D,Generation!$A:$A,Comparison_CDP1,Generation!$B:$B,IF($B$80="NEM","*",$B$80),Generation!$C:$C,$H94)-SUMIFS(Generation!D:D,Generation!$A:$A,Comparison_CDP2,Generation!$B:$B,IF($B$80="NEM","*",$B$80),Generation!$C:$C,$H94)</f>
        <v>0</v>
      </c>
      <c r="J94" s="5">
        <f>SUMIFS(Generation!K:K,Generation!$A:$A,Comparison_CDP1,Generation!$B:$B,IF($B$80="NEM","*",$B$80),Generation!$C:$C,$H94)-SUMIFS(Generation!K:K,Generation!$A:$A,Comparison_CDP2,Generation!$B:$B,IF($B$80="NEM","*",$B$80),Generation!$C:$C,$H94)</f>
        <v>0</v>
      </c>
      <c r="K94" s="5">
        <f>SUMIFS(Generation!U:U,Generation!$A:$A,Comparison_CDP1,Generation!$B:$B,IF($B$80="NEM","*",$B$80),Generation!$C:$C,$H94)-SUMIFS(Generation!U:U,Generation!$A:$A,Comparison_CDP2,Generation!$B:$B,IF($B$80="NEM","*",$B$80),Generation!$C:$C,$H94)</f>
        <v>-35642.652853916159</v>
      </c>
      <c r="L94" s="5">
        <f>SUMIFS(Generation!AE:AE,Generation!$A:$A,Comparison_CDP1,Generation!$B:$B,IF($B$80="NEM","*",$B$80),Generation!$C:$C,$H94)-SUMIFS(Generation!AE:AE,Generation!$A:$A,Comparison_CDP2,Generation!$B:$B,IF($B$80="NEM","*",$B$80),Generation!$C:$C,$H94)</f>
        <v>-42407.511791696743</v>
      </c>
    </row>
    <row r="95" spans="8:12" ht="15" customHeight="1">
      <c r="H95" s="9" t="s">
        <v>142</v>
      </c>
      <c r="I95" s="5">
        <f>SUMIFS(Generation!D:D,Generation!$A:$A,Comparison_CDP1,Generation!$B:$B,IF($B$80="NEM","*",$B$80),Generation!$C:$C,$H95)-SUMIFS(Generation!D:D,Generation!$A:$A,Comparison_CDP2,Generation!$B:$B,IF($B$80="NEM","*",$B$80),Generation!$C:$C,$H95)</f>
        <v>-6240.6082976258185</v>
      </c>
      <c r="J95" s="5">
        <f>SUMIFS(Generation!K:K,Generation!$A:$A,Comparison_CDP1,Generation!$B:$B,IF($B$80="NEM","*",$B$80),Generation!$C:$C,$H95)-SUMIFS(Generation!K:K,Generation!$A:$A,Comparison_CDP2,Generation!$B:$B,IF($B$80="NEM","*",$B$80),Generation!$C:$C,$H95)</f>
        <v>16855.013394856825</v>
      </c>
      <c r="K95" s="5">
        <f>SUMIFS(Generation!U:U,Generation!$A:$A,Comparison_CDP1,Generation!$B:$B,IF($B$80="NEM","*",$B$80),Generation!$C:$C,$H95)-SUMIFS(Generation!U:U,Generation!$A:$A,Comparison_CDP2,Generation!$B:$B,IF($B$80="NEM","*",$B$80),Generation!$C:$C,$H95)</f>
        <v>31471.254712414113</v>
      </c>
      <c r="L95" s="5">
        <f>SUMIFS(Generation!AE:AE,Generation!$A:$A,Comparison_CDP1,Generation!$B:$B,IF($B$80="NEM","*",$B$80),Generation!$C:$C,$H95)-SUMIFS(Generation!AE:AE,Generation!$A:$A,Comparison_CDP2,Generation!$B:$B,IF($B$80="NEM","*",$B$80),Generation!$C:$C,$H95)</f>
        <v>168485.48448192456</v>
      </c>
    </row>
    <row r="96" spans="8:12" ht="15" customHeight="1">
      <c r="H96" s="9" t="s">
        <v>143</v>
      </c>
      <c r="I96" s="5">
        <f>SUMIFS(Generation!D:D,Generation!$A:$A,Comparison_CDP1,Generation!$B:$B,IF($B$80="NEM","*",$B$80),Generation!$C:$C,$H96)-SUMIFS(Generation!D:D,Generation!$A:$A,Comparison_CDP2,Generation!$B:$B,IF($B$80="NEM","*",$B$80),Generation!$C:$C,$H96)</f>
        <v>-3769.1239008557968</v>
      </c>
      <c r="J96" s="5">
        <f>SUMIFS(Generation!K:K,Generation!$A:$A,Comparison_CDP1,Generation!$B:$B,IF($B$80="NEM","*",$B$80),Generation!$C:$C,$H96)-SUMIFS(Generation!K:K,Generation!$A:$A,Comparison_CDP2,Generation!$B:$B,IF($B$80="NEM","*",$B$80),Generation!$C:$C,$H96)</f>
        <v>-16852.835859404164</v>
      </c>
      <c r="K96" s="5">
        <f>SUMIFS(Generation!U:U,Generation!$A:$A,Comparison_CDP1,Generation!$B:$B,IF($B$80="NEM","*",$B$80),Generation!$C:$C,$H96)-SUMIFS(Generation!U:U,Generation!$A:$A,Comparison_CDP2,Generation!$B:$B,IF($B$80="NEM","*",$B$80),Generation!$C:$C,$H96)</f>
        <v>5151.6079352000379</v>
      </c>
      <c r="L96" s="5">
        <f>SUMIFS(Generation!AE:AE,Generation!$A:$A,Comparison_CDP1,Generation!$B:$B,IF($B$80="NEM","*",$B$80),Generation!$C:$C,$H96)-SUMIFS(Generation!AE:AE,Generation!$A:$A,Comparison_CDP2,Generation!$B:$B,IF($B$80="NEM","*",$B$80),Generation!$C:$C,$H96)</f>
        <v>-126281.66376890696</v>
      </c>
    </row>
    <row r="97" spans="1:36" ht="15" customHeight="1">
      <c r="H97" s="9" t="s">
        <v>144</v>
      </c>
      <c r="I97" s="5">
        <f>SUMIFS(Generation!D:D,Generation!$A:$A,Comparison_CDP1,Generation!$B:$B,IF($B$80="NEM","*",$B$80),Generation!$C:$C,$H97)-SUMIFS(Generation!D:D,Generation!$A:$A,Comparison_CDP2,Generation!$B:$B,IF($B$80="NEM","*",$B$80),Generation!$C:$C,$H97)</f>
        <v>0</v>
      </c>
      <c r="J97" s="5">
        <f>SUMIFS(Generation!K:K,Generation!$A:$A,Comparison_CDP1,Generation!$B:$B,IF($B$80="NEM","*",$B$80),Generation!$C:$C,$H97)-SUMIFS(Generation!K:K,Generation!$A:$A,Comparison_CDP2,Generation!$B:$B,IF($B$80="NEM","*",$B$80),Generation!$C:$C,$H97)</f>
        <v>0</v>
      </c>
      <c r="K97" s="5">
        <f>SUMIFS(Generation!U:U,Generation!$A:$A,Comparison_CDP1,Generation!$B:$B,IF($B$80="NEM","*",$B$80),Generation!$C:$C,$H97)-SUMIFS(Generation!U:U,Generation!$A:$A,Comparison_CDP2,Generation!$B:$B,IF($B$80="NEM","*",$B$80),Generation!$C:$C,$H97)</f>
        <v>0</v>
      </c>
      <c r="L97" s="5">
        <f>SUMIFS(Generation!AE:AE,Generation!$A:$A,Comparison_CDP1,Generation!$B:$B,IF($B$80="NEM","*",$B$80),Generation!$C:$C,$H97)-SUMIFS(Generation!AE:AE,Generation!$A:$A,Comparison_CDP2,Generation!$B:$B,IF($B$80="NEM","*",$B$80),Generation!$C:$C,$H97)</f>
        <v>0</v>
      </c>
    </row>
    <row r="98" spans="1:36" ht="15" customHeight="1">
      <c r="H98" s="11" t="s">
        <v>148</v>
      </c>
    </row>
    <row r="99" spans="1:36" ht="15" customHeight="1">
      <c r="H99" s="9" t="s">
        <v>149</v>
      </c>
      <c r="I99" s="5">
        <f>SUMIFS(Generation!D:D,Generation!$A:$A,Comparison_CDP1,Generation!$B:$B,IF($B$80="NEM","*",$B$80),Generation!$C:$C,$H99)-SUMIFS(Generation!D:D,Generation!$A:$A,Comparison_CDP2,Generation!$B:$B,IF($B$80="NEM","*",$B$80),Generation!$C:$C,$H99)</f>
        <v>4201.9505235563029</v>
      </c>
      <c r="J99" s="5">
        <f>SUMIFS(Generation!K:K,Generation!$A:$A,Comparison_CDP1,Generation!$B:$B,IF($B$80="NEM","*",$B$80),Generation!$C:$C,$H99)-SUMIFS(Generation!K:K,Generation!$A:$A,Comparison_CDP2,Generation!$B:$B,IF($B$80="NEM","*",$B$80),Generation!$C:$C,$H99)</f>
        <v>8716.5303362670275</v>
      </c>
      <c r="K99" s="5">
        <f>SUMIFS(Generation!U:U,Generation!$A:$A,Comparison_CDP1,Generation!$B:$B,IF($B$80="NEM","*",$B$80),Generation!$C:$C,$H99)-SUMIFS(Generation!U:U,Generation!$A:$A,Comparison_CDP2,Generation!$B:$B,IF($B$80="NEM","*",$B$80),Generation!$C:$C,$H99)</f>
        <v>10255.164439645523</v>
      </c>
      <c r="L99" s="5">
        <f>SUMIFS(Generation!AE:AE,Generation!$A:$A,Comparison_CDP1,Generation!$B:$B,IF($B$80="NEM","*",$B$80),Generation!$C:$C,$H99)-SUMIFS(Generation!AE:AE,Generation!$A:$A,Comparison_CDP2,Generation!$B:$B,IF($B$80="NEM","*",$B$80),Generation!$C:$C,$H99)</f>
        <v>106144.89164335122</v>
      </c>
    </row>
    <row r="100" spans="1:36" ht="15" customHeight="1">
      <c r="H100" s="9" t="s">
        <v>150</v>
      </c>
      <c r="I100" s="5">
        <f>SUMIFS(Generation!D:D,Generation!$A:$A,Comparison_CDP1,Generation!$B:$B,IF($B$80="NEM","*",$B$80),Generation!$C:$C,$H100)-SUMIFS(Generation!D:D,Generation!$A:$A,Comparison_CDP2,Generation!$B:$B,IF($B$80="NEM","*",$B$80),Generation!$C:$C,$H100)</f>
        <v>136.65690812407502</v>
      </c>
      <c r="J100" s="5">
        <f>SUMIFS(Generation!K:K,Generation!$A:$A,Comparison_CDP1,Generation!$B:$B,IF($B$80="NEM","*",$B$80),Generation!$C:$C,$H100)-SUMIFS(Generation!K:K,Generation!$A:$A,Comparison_CDP2,Generation!$B:$B,IF($B$80="NEM","*",$B$80),Generation!$C:$C,$H100)</f>
        <v>1640.2036276953777</v>
      </c>
      <c r="K100" s="5">
        <f>SUMIFS(Generation!U:U,Generation!$A:$A,Comparison_CDP1,Generation!$B:$B,IF($B$80="NEM","*",$B$80),Generation!$C:$C,$H100)-SUMIFS(Generation!U:U,Generation!$A:$A,Comparison_CDP2,Generation!$B:$B,IF($B$80="NEM","*",$B$80),Generation!$C:$C,$H100)</f>
        <v>-141.43016057452769</v>
      </c>
      <c r="L100" s="5">
        <f>SUMIFS(Generation!AE:AE,Generation!$A:$A,Comparison_CDP1,Generation!$B:$B,IF($B$80="NEM","*",$B$80),Generation!$C:$C,$H100)-SUMIFS(Generation!AE:AE,Generation!$A:$A,Comparison_CDP2,Generation!$B:$B,IF($B$80="NEM","*",$B$80),Generation!$C:$C,$H100)</f>
        <v>-13707.328709131907</v>
      </c>
    </row>
    <row r="101" spans="1:36" ht="15" customHeight="1">
      <c r="H101" s="9" t="s">
        <v>151</v>
      </c>
      <c r="I101" s="5">
        <f>SUMIFS(Generation!D:D,Generation!$A:$A,Comparison_CDP1,Generation!$B:$B,IF($B$80="NEM","*",$B$80),Generation!$C:$C,$H101)-SUMIFS(Generation!D:D,Generation!$A:$A,Comparison_CDP2,Generation!$B:$B,IF($B$80="NEM","*",$B$80),Generation!$C:$C,$H101)</f>
        <v>0</v>
      </c>
      <c r="J101" s="5">
        <f>SUMIFS(Generation!K:K,Generation!$A:$A,Comparison_CDP1,Generation!$B:$B,IF($B$80="NEM","*",$B$80),Generation!$C:$C,$H101)-SUMIFS(Generation!K:K,Generation!$A:$A,Comparison_CDP2,Generation!$B:$B,IF($B$80="NEM","*",$B$80),Generation!$C:$C,$H101)</f>
        <v>0</v>
      </c>
      <c r="K101" s="5">
        <f>SUMIFS(Generation!U:U,Generation!$A:$A,Comparison_CDP1,Generation!$B:$B,IF($B$80="NEM","*",$B$80),Generation!$C:$C,$H101)-SUMIFS(Generation!U:U,Generation!$A:$A,Comparison_CDP2,Generation!$B:$B,IF($B$80="NEM","*",$B$80),Generation!$C:$C,$H101)</f>
        <v>0</v>
      </c>
      <c r="L101" s="5">
        <f>SUMIFS(Generation!AE:AE,Generation!$A:$A,Comparison_CDP1,Generation!$B:$B,IF($B$80="NEM","*",$B$80),Generation!$C:$C,$H101)-SUMIFS(Generation!AE:AE,Generation!$A:$A,Comparison_CDP2,Generation!$B:$B,IF($B$80="NEM","*",$B$80),Generation!$C:$C,$H101)</f>
        <v>0</v>
      </c>
    </row>
    <row r="102" spans="1:36" ht="15" customHeight="1"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</row>
    <row r="103" spans="1:36" ht="15" customHeight="1">
      <c r="H103" s="9" t="s">
        <v>146</v>
      </c>
      <c r="I103" s="5">
        <f>SUMIFS(Generation!D:D,Generation!$A:$A,Comparison_CDP1,Generation!$B:$B,IF($B$80="NEM","*",$B$80),Generation!$C:$C,$H103)-SUMIFS(Generation!D:D,Generation!$A:$A,Comparison_CDP2,Generation!$B:$B,IF($B$80="NEM","*",$B$80),Generation!$C:$C,$H103)</f>
        <v>-405.39056275494568</v>
      </c>
      <c r="J103" s="5">
        <f>SUMIFS(Generation!K:K,Generation!$A:$A,Comparison_CDP1,Generation!$B:$B,IF($B$80="NEM","*",$B$80),Generation!$C:$C,$H103)-SUMIFS(Generation!K:K,Generation!$A:$A,Comparison_CDP2,Generation!$B:$B,IF($B$80="NEM","*",$B$80),Generation!$C:$C,$H103)</f>
        <v>-529.12236508628007</v>
      </c>
      <c r="K103" s="5">
        <f>SUMIFS(Generation!U:U,Generation!$A:$A,Comparison_CDP1,Generation!$B:$B,IF($B$80="NEM","*",$B$80),Generation!$C:$C,$H103)-SUMIFS(Generation!U:U,Generation!$A:$A,Comparison_CDP2,Generation!$B:$B,IF($B$80="NEM","*",$B$80),Generation!$C:$C,$H103)</f>
        <v>-1731.7958939217986</v>
      </c>
      <c r="L103" s="5">
        <f>SUMIFS(Generation!AE:AE,Generation!$A:$A,Comparison_CDP1,Generation!$B:$B,IF($B$80="NEM","*",$B$80),Generation!$C:$C,$H103)-SUMIFS(Generation!AE:AE,Generation!$A:$A,Comparison_CDP2,Generation!$B:$B,IF($B$80="NEM","*",$B$80),Generation!$C:$C,$H103)</f>
        <v>-2687.2324251094192</v>
      </c>
    </row>
    <row r="107" spans="1:36" s="51" customFormat="1" ht="24" customHeight="1" thickBot="1">
      <c r="A107" s="49" t="str">
        <f>B108&amp;" differences in storage capacity by year"</f>
        <v>NEM differences in storage capacity by year</v>
      </c>
      <c r="B107" s="47"/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47"/>
      <c r="T107" s="47"/>
      <c r="U107" s="47"/>
      <c r="V107" s="47"/>
      <c r="W107" s="47"/>
      <c r="X107" s="47"/>
      <c r="Y107" s="47"/>
      <c r="Z107" s="47"/>
      <c r="AA107" s="47"/>
      <c r="AB107" s="47"/>
      <c r="AC107" s="47"/>
      <c r="AD107" s="47"/>
    </row>
    <row r="108" spans="1:36" ht="15" customHeight="1" thickTop="1">
      <c r="A108" s="11" t="s">
        <v>127</v>
      </c>
      <c r="B108" s="21" t="s">
        <v>128</v>
      </c>
    </row>
    <row r="110" spans="1:36" ht="15" customHeight="1">
      <c r="H110" s="44" t="s">
        <v>129</v>
      </c>
      <c r="I110" s="8" t="s">
        <v>90</v>
      </c>
      <c r="J110" s="8" t="s">
        <v>91</v>
      </c>
      <c r="K110" s="8" t="s">
        <v>92</v>
      </c>
      <c r="L110" s="8" t="s">
        <v>93</v>
      </c>
      <c r="M110" s="8" t="s">
        <v>94</v>
      </c>
      <c r="N110" s="8" t="s">
        <v>95</v>
      </c>
      <c r="O110" s="8" t="s">
        <v>96</v>
      </c>
      <c r="P110" s="8" t="s">
        <v>97</v>
      </c>
      <c r="Q110" s="8" t="s">
        <v>98</v>
      </c>
      <c r="R110" s="8" t="s">
        <v>99</v>
      </c>
      <c r="S110" s="8" t="s">
        <v>100</v>
      </c>
      <c r="T110" s="8" t="s">
        <v>101</v>
      </c>
      <c r="U110" s="8" t="s">
        <v>102</v>
      </c>
      <c r="V110" s="8" t="s">
        <v>103</v>
      </c>
      <c r="W110" s="8" t="s">
        <v>104</v>
      </c>
      <c r="X110" s="8" t="s">
        <v>105</v>
      </c>
      <c r="Y110" s="8" t="s">
        <v>106</v>
      </c>
      <c r="Z110" s="8" t="s">
        <v>107</v>
      </c>
      <c r="AA110" s="8" t="s">
        <v>108</v>
      </c>
      <c r="AB110" s="8" t="s">
        <v>109</v>
      </c>
      <c r="AC110" s="8" t="s">
        <v>110</v>
      </c>
      <c r="AD110" s="8" t="s">
        <v>111</v>
      </c>
      <c r="AE110" s="8" t="s">
        <v>112</v>
      </c>
      <c r="AF110" s="8" t="s">
        <v>113</v>
      </c>
      <c r="AG110" s="8" t="s">
        <v>114</v>
      </c>
      <c r="AH110" s="8" t="s">
        <v>115</v>
      </c>
      <c r="AI110" s="8" t="s">
        <v>116</v>
      </c>
      <c r="AJ110" s="8" t="s">
        <v>117</v>
      </c>
    </row>
    <row r="111" spans="1:36" ht="15" customHeight="1">
      <c r="H111" s="25" t="s">
        <v>153</v>
      </c>
      <c r="I111" s="5">
        <f>SUMIFS('Storage Capacity'!D:D,'Storage Capacity'!$A:$A,Comparison_CDP1,'Storage Capacity'!$B:$B,IF($B$108="NEM","*",$B$108),'Storage Capacity'!$C:$C,$H111)-SUMIFS('Storage Capacity'!D:D,'Storage Capacity'!$A:$A,Comparison_CDP2,'Storage Capacity'!$B:$B,IF($B$108="NEM","*",$B$108),'Storage Capacity'!$C:$C,$H111)</f>
        <v>0</v>
      </c>
      <c r="J111" s="5">
        <f>SUMIFS('Storage Capacity'!E:E,'Storage Capacity'!$A:$A,Comparison_CDP1,'Storage Capacity'!$B:$B,IF($B$108="NEM","*",$B$108),'Storage Capacity'!$C:$C,$H111)-SUMIFS('Storage Capacity'!E:E,'Storage Capacity'!$A:$A,Comparison_CDP2,'Storage Capacity'!$B:$B,IF($B$108="NEM","*",$B$108),'Storage Capacity'!$C:$C,$H111)</f>
        <v>0</v>
      </c>
      <c r="K111" s="5">
        <f>SUMIFS('Storage Capacity'!F:F,'Storage Capacity'!$A:$A,Comparison_CDP1,'Storage Capacity'!$B:$B,IF($B$108="NEM","*",$B$108),'Storage Capacity'!$C:$C,$H111)-SUMIFS('Storage Capacity'!F:F,'Storage Capacity'!$A:$A,Comparison_CDP2,'Storage Capacity'!$B:$B,IF($B$108="NEM","*",$B$108),'Storage Capacity'!$C:$C,$H111)</f>
        <v>0</v>
      </c>
      <c r="L111" s="5">
        <f>SUMIFS('Storage Capacity'!G:G,'Storage Capacity'!$A:$A,Comparison_CDP1,'Storage Capacity'!$B:$B,IF($B$108="NEM","*",$B$108),'Storage Capacity'!$C:$C,$H111)-SUMIFS('Storage Capacity'!G:G,'Storage Capacity'!$A:$A,Comparison_CDP2,'Storage Capacity'!$B:$B,IF($B$108="NEM","*",$B$108),'Storage Capacity'!$C:$C,$H111)</f>
        <v>0</v>
      </c>
      <c r="M111" s="5">
        <f>SUMIFS('Storage Capacity'!H:H,'Storage Capacity'!$A:$A,Comparison_CDP1,'Storage Capacity'!$B:$B,IF($B$108="NEM","*",$B$108),'Storage Capacity'!$C:$C,$H111)-SUMIFS('Storage Capacity'!H:H,'Storage Capacity'!$A:$A,Comparison_CDP2,'Storage Capacity'!$B:$B,IF($B$108="NEM","*",$B$108),'Storage Capacity'!$C:$C,$H111)</f>
        <v>0</v>
      </c>
      <c r="N111" s="5">
        <f>SUMIFS('Storage Capacity'!I:I,'Storage Capacity'!$A:$A,Comparison_CDP1,'Storage Capacity'!$B:$B,IF($B$108="NEM","*",$B$108),'Storage Capacity'!$C:$C,$H111)-SUMIFS('Storage Capacity'!I:I,'Storage Capacity'!$A:$A,Comparison_CDP2,'Storage Capacity'!$B:$B,IF($B$108="NEM","*",$B$108),'Storage Capacity'!$C:$C,$H111)</f>
        <v>141.3229885799999</v>
      </c>
      <c r="O111" s="5">
        <f>SUMIFS('Storage Capacity'!J:J,'Storage Capacity'!$A:$A,Comparison_CDP1,'Storage Capacity'!$B:$B,IF($B$108="NEM","*",$B$108),'Storage Capacity'!$C:$C,$H111)-SUMIFS('Storage Capacity'!J:J,'Storage Capacity'!$A:$A,Comparison_CDP2,'Storage Capacity'!$B:$B,IF($B$108="NEM","*",$B$108),'Storage Capacity'!$C:$C,$H111)</f>
        <v>141.32298155000012</v>
      </c>
      <c r="P111" s="5">
        <f>SUMIFS('Storage Capacity'!K:K,'Storage Capacity'!$A:$A,Comparison_CDP1,'Storage Capacity'!$B:$B,IF($B$108="NEM","*",$B$108),'Storage Capacity'!$C:$C,$H111)-SUMIFS('Storage Capacity'!K:K,'Storage Capacity'!$A:$A,Comparison_CDP2,'Storage Capacity'!$B:$B,IF($B$108="NEM","*",$B$108),'Storage Capacity'!$C:$C,$H111)</f>
        <v>-1088.28498489</v>
      </c>
      <c r="Q111" s="5">
        <f>SUMIFS('Storage Capacity'!L:L,'Storage Capacity'!$A:$A,Comparison_CDP1,'Storage Capacity'!$B:$B,IF($B$108="NEM","*",$B$108),'Storage Capacity'!$C:$C,$H111)-SUMIFS('Storage Capacity'!L:L,'Storage Capacity'!$A:$A,Comparison_CDP2,'Storage Capacity'!$B:$B,IF($B$108="NEM","*",$B$108),'Storage Capacity'!$C:$C,$H111)</f>
        <v>-1088.2849697900001</v>
      </c>
      <c r="R111" s="5">
        <f>SUMIFS('Storage Capacity'!M:M,'Storage Capacity'!$A:$A,Comparison_CDP1,'Storage Capacity'!$B:$B,IF($B$108="NEM","*",$B$108),'Storage Capacity'!$C:$C,$H111)-SUMIFS('Storage Capacity'!M:M,'Storage Capacity'!$A:$A,Comparison_CDP2,'Storage Capacity'!$B:$B,IF($B$108="NEM","*",$B$108),'Storage Capacity'!$C:$C,$H111)</f>
        <v>-1088.2850030600005</v>
      </c>
      <c r="S111" s="5">
        <f>SUMIFS('Storage Capacity'!N:N,'Storage Capacity'!$A:$A,Comparison_CDP1,'Storage Capacity'!$B:$B,IF($B$108="NEM","*",$B$108),'Storage Capacity'!$C:$C,$H111)-SUMIFS('Storage Capacity'!N:N,'Storage Capacity'!$A:$A,Comparison_CDP2,'Storage Capacity'!$B:$B,IF($B$108="NEM","*",$B$108),'Storage Capacity'!$C:$C,$H111)</f>
        <v>-1088.2850111800005</v>
      </c>
      <c r="T111" s="5">
        <f>SUMIFS('Storage Capacity'!O:O,'Storage Capacity'!$A:$A,Comparison_CDP1,'Storage Capacity'!$B:$B,IF($B$108="NEM","*",$B$108),'Storage Capacity'!$C:$C,$H111)-SUMIFS('Storage Capacity'!O:O,'Storage Capacity'!$A:$A,Comparison_CDP2,'Storage Capacity'!$B:$B,IF($B$108="NEM","*",$B$108),'Storage Capacity'!$C:$C,$H111)</f>
        <v>-1088.2850111000005</v>
      </c>
      <c r="U111" s="5">
        <f>SUMIFS('Storage Capacity'!P:P,'Storage Capacity'!$A:$A,Comparison_CDP1,'Storage Capacity'!$B:$B,IF($B$108="NEM","*",$B$108),'Storage Capacity'!$C:$C,$H111)-SUMIFS('Storage Capacity'!P:P,'Storage Capacity'!$A:$A,Comparison_CDP2,'Storage Capacity'!$B:$B,IF($B$108="NEM","*",$B$108),'Storage Capacity'!$C:$C,$H111)</f>
        <v>-1088.2850118299998</v>
      </c>
      <c r="V111" s="5">
        <f>SUMIFS('Storage Capacity'!Q:Q,'Storage Capacity'!$A:$A,Comparison_CDP1,'Storage Capacity'!$B:$B,IF($B$108="NEM","*",$B$108),'Storage Capacity'!$C:$C,$H111)-SUMIFS('Storage Capacity'!Q:Q,'Storage Capacity'!$A:$A,Comparison_CDP2,'Storage Capacity'!$B:$B,IF($B$108="NEM","*",$B$108),'Storage Capacity'!$C:$C,$H111)</f>
        <v>-1105.1513943199998</v>
      </c>
      <c r="W111" s="5">
        <f>SUMIFS('Storage Capacity'!R:R,'Storage Capacity'!$A:$A,Comparison_CDP1,'Storage Capacity'!$B:$B,IF($B$108="NEM","*",$B$108),'Storage Capacity'!$C:$C,$H111)-SUMIFS('Storage Capacity'!R:R,'Storage Capacity'!$A:$A,Comparison_CDP2,'Storage Capacity'!$B:$B,IF($B$108="NEM","*",$B$108),'Storage Capacity'!$C:$C,$H111)</f>
        <v>-1542.9713999000001</v>
      </c>
      <c r="X111" s="5">
        <f>SUMIFS('Storage Capacity'!S:S,'Storage Capacity'!$A:$A,Comparison_CDP1,'Storage Capacity'!$B:$B,IF($B$108="NEM","*",$B$108),'Storage Capacity'!$C:$C,$H111)-SUMIFS('Storage Capacity'!S:S,'Storage Capacity'!$A:$A,Comparison_CDP2,'Storage Capacity'!$B:$B,IF($B$108="NEM","*",$B$108),'Storage Capacity'!$C:$C,$H111)</f>
        <v>-1542.9709674299997</v>
      </c>
      <c r="Y111" s="5">
        <f>SUMIFS('Storage Capacity'!T:T,'Storage Capacity'!$A:$A,Comparison_CDP1,'Storage Capacity'!$B:$B,IF($B$108="NEM","*",$B$108),'Storage Capacity'!$C:$C,$H111)-SUMIFS('Storage Capacity'!T:T,'Storage Capacity'!$A:$A,Comparison_CDP2,'Storage Capacity'!$B:$B,IF($B$108="NEM","*",$B$108),'Storage Capacity'!$C:$C,$H111)</f>
        <v>-1542.9709640400006</v>
      </c>
      <c r="Z111" s="5">
        <f>SUMIFS('Storage Capacity'!U:U,'Storage Capacity'!$A:$A,Comparison_CDP1,'Storage Capacity'!$B:$B,IF($B$108="NEM","*",$B$108),'Storage Capacity'!$C:$C,$H111)-SUMIFS('Storage Capacity'!U:U,'Storage Capacity'!$A:$A,Comparison_CDP2,'Storage Capacity'!$B:$B,IF($B$108="NEM","*",$B$108),'Storage Capacity'!$C:$C,$H111)</f>
        <v>-1393.4330766400003</v>
      </c>
      <c r="AA111" s="5">
        <f>SUMIFS('Storage Capacity'!V:V,'Storage Capacity'!$A:$A,Comparison_CDP1,'Storage Capacity'!$B:$B,IF($B$108="NEM","*",$B$108),'Storage Capacity'!$C:$C,$H111)-SUMIFS('Storage Capacity'!V:V,'Storage Capacity'!$A:$A,Comparison_CDP2,'Storage Capacity'!$B:$B,IF($B$108="NEM","*",$B$108),'Storage Capacity'!$C:$C,$H111)</f>
        <v>-297.88578018999988</v>
      </c>
      <c r="AB111" s="5">
        <f>SUMIFS('Storage Capacity'!W:W,'Storage Capacity'!$A:$A,Comparison_CDP1,'Storage Capacity'!$B:$B,IF($B$108="NEM","*",$B$108),'Storage Capacity'!$C:$C,$H111)-SUMIFS('Storage Capacity'!W:W,'Storage Capacity'!$A:$A,Comparison_CDP2,'Storage Capacity'!$B:$B,IF($B$108="NEM","*",$B$108),'Storage Capacity'!$C:$C,$H111)</f>
        <v>-297.8856227300007</v>
      </c>
      <c r="AC111" s="5">
        <f>SUMIFS('Storage Capacity'!X:X,'Storage Capacity'!$A:$A,Comparison_CDP1,'Storage Capacity'!$B:$B,IF($B$108="NEM","*",$B$108),'Storage Capacity'!$C:$C,$H111)-SUMIFS('Storage Capacity'!X:X,'Storage Capacity'!$A:$A,Comparison_CDP2,'Storage Capacity'!$B:$B,IF($B$108="NEM","*",$B$108),'Storage Capacity'!$C:$C,$H111)</f>
        <v>-381.21754069000008</v>
      </c>
      <c r="AD111" s="5">
        <f>SUMIFS('Storage Capacity'!Y:Y,'Storage Capacity'!$A:$A,Comparison_CDP1,'Storage Capacity'!$B:$B,IF($B$108="NEM","*",$B$108),'Storage Capacity'!$C:$C,$H111)-SUMIFS('Storage Capacity'!Y:Y,'Storage Capacity'!$A:$A,Comparison_CDP2,'Storage Capacity'!$B:$B,IF($B$108="NEM","*",$B$108),'Storage Capacity'!$C:$C,$H111)</f>
        <v>-381.21755693999967</v>
      </c>
      <c r="AE111" s="5">
        <f>SUMIFS('Storage Capacity'!Z:Z,'Storage Capacity'!$A:$A,Comparison_CDP1,'Storage Capacity'!$B:$B,IF($B$108="NEM","*",$B$108),'Storage Capacity'!$C:$C,$H111)-SUMIFS('Storage Capacity'!Z:Z,'Storage Capacity'!$A:$A,Comparison_CDP2,'Storage Capacity'!$B:$B,IF($B$108="NEM","*",$B$108),'Storage Capacity'!$C:$C,$H111)</f>
        <v>-381.21755692000033</v>
      </c>
      <c r="AF111" s="5">
        <f>SUMIFS('Storage Capacity'!AA:AA,'Storage Capacity'!$A:$A,Comparison_CDP1,'Storage Capacity'!$B:$B,IF($B$108="NEM","*",$B$108),'Storage Capacity'!$C:$C,$H111)-SUMIFS('Storage Capacity'!AA:AA,'Storage Capacity'!$A:$A,Comparison_CDP2,'Storage Capacity'!$B:$B,IF($B$108="NEM","*",$B$108),'Storage Capacity'!$C:$C,$H111)</f>
        <v>-381.2178697599993</v>
      </c>
      <c r="AG111" s="5">
        <f>SUMIFS('Storage Capacity'!AB:AB,'Storage Capacity'!$A:$A,Comparison_CDP1,'Storage Capacity'!$B:$B,IF($B$108="NEM","*",$B$108),'Storage Capacity'!$C:$C,$H111)-SUMIFS('Storage Capacity'!AB:AB,'Storage Capacity'!$A:$A,Comparison_CDP2,'Storage Capacity'!$B:$B,IF($B$108="NEM","*",$B$108),'Storage Capacity'!$C:$C,$H111)</f>
        <v>-381.22539832000029</v>
      </c>
      <c r="AH111" s="5">
        <f>SUMIFS('Storage Capacity'!AC:AC,'Storage Capacity'!$A:$A,Comparison_CDP1,'Storage Capacity'!$B:$B,IF($B$108="NEM","*",$B$108),'Storage Capacity'!$C:$C,$H111)-SUMIFS('Storage Capacity'!AC:AC,'Storage Capacity'!$A:$A,Comparison_CDP2,'Storage Capacity'!$B:$B,IF($B$108="NEM","*",$B$108),'Storage Capacity'!$C:$C,$H111)</f>
        <v>-381.2253982000002</v>
      </c>
      <c r="AI111" s="5">
        <f>SUMIFS('Storage Capacity'!AD:AD,'Storage Capacity'!$A:$A,Comparison_CDP1,'Storage Capacity'!$B:$B,IF($B$108="NEM","*",$B$108),'Storage Capacity'!$C:$C,$H111)-SUMIFS('Storage Capacity'!AD:AD,'Storage Capacity'!$A:$A,Comparison_CDP2,'Storage Capacity'!$B:$B,IF($B$108="NEM","*",$B$108),'Storage Capacity'!$C:$C,$H111)</f>
        <v>-1449.4855697400003</v>
      </c>
      <c r="AJ111" s="5">
        <f>SUMIFS('Storage Capacity'!AE:AE,'Storage Capacity'!$A:$A,Comparison_CDP1,'Storage Capacity'!$B:$B,IF($B$108="NEM","*",$B$108),'Storage Capacity'!$C:$C,$H111)-SUMIFS('Storage Capacity'!AE:AE,'Storage Capacity'!$A:$A,Comparison_CDP2,'Storage Capacity'!$B:$B,IF($B$108="NEM","*",$B$108),'Storage Capacity'!$C:$C,$H111)</f>
        <v>-1449.4855697599996</v>
      </c>
    </row>
    <row r="112" spans="1:36" ht="15" customHeight="1">
      <c r="H112" s="25" t="s">
        <v>154</v>
      </c>
      <c r="I112" s="5">
        <f>SUMIFS('Storage Capacity'!D:D,'Storage Capacity'!$A:$A,Comparison_CDP1,'Storage Capacity'!$B:$B,IF($B$108="NEM","*",$B$108),'Storage Capacity'!$C:$C,$H112)-SUMIFS('Storage Capacity'!D:D,'Storage Capacity'!$A:$A,Comparison_CDP2,'Storage Capacity'!$B:$B,IF($B$108="NEM","*",$B$108),'Storage Capacity'!$C:$C,$H112)</f>
        <v>-1007.47344928</v>
      </c>
      <c r="J112" s="5">
        <f>SUMIFS('Storage Capacity'!E:E,'Storage Capacity'!$A:$A,Comparison_CDP1,'Storage Capacity'!$B:$B,IF($B$108="NEM","*",$B$108),'Storage Capacity'!$C:$C,$H112)-SUMIFS('Storage Capacity'!E:E,'Storage Capacity'!$A:$A,Comparison_CDP2,'Storage Capacity'!$B:$B,IF($B$108="NEM","*",$B$108),'Storage Capacity'!$C:$C,$H112)</f>
        <v>-1345.7444170000001</v>
      </c>
      <c r="K112" s="5">
        <f>SUMIFS('Storage Capacity'!F:F,'Storage Capacity'!$A:$A,Comparison_CDP1,'Storage Capacity'!$B:$B,IF($B$108="NEM","*",$B$108),'Storage Capacity'!$C:$C,$H112)-SUMIFS('Storage Capacity'!F:F,'Storage Capacity'!$A:$A,Comparison_CDP2,'Storage Capacity'!$B:$B,IF($B$108="NEM","*",$B$108),'Storage Capacity'!$C:$C,$H112)</f>
        <v>-1917.6325196599996</v>
      </c>
      <c r="L112" s="5">
        <f>SUMIFS('Storage Capacity'!G:G,'Storage Capacity'!$A:$A,Comparison_CDP1,'Storage Capacity'!$B:$B,IF($B$108="NEM","*",$B$108),'Storage Capacity'!$C:$C,$H112)-SUMIFS('Storage Capacity'!G:G,'Storage Capacity'!$A:$A,Comparison_CDP2,'Storage Capacity'!$B:$B,IF($B$108="NEM","*",$B$108),'Storage Capacity'!$C:$C,$H112)</f>
        <v>-3092.2455937599984</v>
      </c>
      <c r="M112" s="5">
        <f>SUMIFS('Storage Capacity'!H:H,'Storage Capacity'!$A:$A,Comparison_CDP1,'Storage Capacity'!$B:$B,IF($B$108="NEM","*",$B$108),'Storage Capacity'!$C:$C,$H112)-SUMIFS('Storage Capacity'!H:H,'Storage Capacity'!$A:$A,Comparison_CDP2,'Storage Capacity'!$B:$B,IF($B$108="NEM","*",$B$108),'Storage Capacity'!$C:$C,$H112)</f>
        <v>-2235.0531776400012</v>
      </c>
      <c r="N112" s="5">
        <f>SUMIFS('Storage Capacity'!I:I,'Storage Capacity'!$A:$A,Comparison_CDP1,'Storage Capacity'!$B:$B,IF($B$108="NEM","*",$B$108),'Storage Capacity'!$C:$C,$H112)-SUMIFS('Storage Capacity'!I:I,'Storage Capacity'!$A:$A,Comparison_CDP2,'Storage Capacity'!$B:$B,IF($B$108="NEM","*",$B$108),'Storage Capacity'!$C:$C,$H112)</f>
        <v>-2450.0121483199973</v>
      </c>
      <c r="O112" s="5">
        <f>SUMIFS('Storage Capacity'!J:J,'Storage Capacity'!$A:$A,Comparison_CDP1,'Storage Capacity'!$B:$B,IF($B$108="NEM","*",$B$108),'Storage Capacity'!$C:$C,$H112)-SUMIFS('Storage Capacity'!J:J,'Storage Capacity'!$A:$A,Comparison_CDP2,'Storage Capacity'!$B:$B,IF($B$108="NEM","*",$B$108),'Storage Capacity'!$C:$C,$H112)</f>
        <v>-3401.8116481900006</v>
      </c>
      <c r="P112" s="5">
        <f>SUMIFS('Storage Capacity'!K:K,'Storage Capacity'!$A:$A,Comparison_CDP1,'Storage Capacity'!$B:$B,IF($B$108="NEM","*",$B$108),'Storage Capacity'!$C:$C,$H112)-SUMIFS('Storage Capacity'!K:K,'Storage Capacity'!$A:$A,Comparison_CDP2,'Storage Capacity'!$B:$B,IF($B$108="NEM","*",$B$108),'Storage Capacity'!$C:$C,$H112)</f>
        <v>-3934.7213019499977</v>
      </c>
      <c r="Q112" s="5">
        <f>SUMIFS('Storage Capacity'!L:L,'Storage Capacity'!$A:$A,Comparison_CDP1,'Storage Capacity'!$B:$B,IF($B$108="NEM","*",$B$108),'Storage Capacity'!$C:$C,$H112)-SUMIFS('Storage Capacity'!L:L,'Storage Capacity'!$A:$A,Comparison_CDP2,'Storage Capacity'!$B:$B,IF($B$108="NEM","*",$B$108),'Storage Capacity'!$C:$C,$H112)</f>
        <v>-4823.0397695800011</v>
      </c>
      <c r="R112" s="5">
        <f>SUMIFS('Storage Capacity'!M:M,'Storage Capacity'!$A:$A,Comparison_CDP1,'Storage Capacity'!$B:$B,IF($B$108="NEM","*",$B$108),'Storage Capacity'!$C:$C,$H112)-SUMIFS('Storage Capacity'!M:M,'Storage Capacity'!$A:$A,Comparison_CDP2,'Storage Capacity'!$B:$B,IF($B$108="NEM","*",$B$108),'Storage Capacity'!$C:$C,$H112)</f>
        <v>-5517.1282556200022</v>
      </c>
      <c r="S112" s="5">
        <f>SUMIFS('Storage Capacity'!N:N,'Storage Capacity'!$A:$A,Comparison_CDP1,'Storage Capacity'!$B:$B,IF($B$108="NEM","*",$B$108),'Storage Capacity'!$C:$C,$H112)-SUMIFS('Storage Capacity'!N:N,'Storage Capacity'!$A:$A,Comparison_CDP2,'Storage Capacity'!$B:$B,IF($B$108="NEM","*",$B$108),'Storage Capacity'!$C:$C,$H112)</f>
        <v>-5517.1282625100012</v>
      </c>
      <c r="T112" s="5">
        <f>SUMIFS('Storage Capacity'!O:O,'Storage Capacity'!$A:$A,Comparison_CDP1,'Storage Capacity'!$B:$B,IF($B$108="NEM","*",$B$108),'Storage Capacity'!$C:$C,$H112)-SUMIFS('Storage Capacity'!O:O,'Storage Capacity'!$A:$A,Comparison_CDP2,'Storage Capacity'!$B:$B,IF($B$108="NEM","*",$B$108),'Storage Capacity'!$C:$C,$H112)</f>
        <v>-5517.1282620999982</v>
      </c>
      <c r="U112" s="5">
        <f>SUMIFS('Storage Capacity'!P:P,'Storage Capacity'!$A:$A,Comparison_CDP1,'Storage Capacity'!$B:$B,IF($B$108="NEM","*",$B$108),'Storage Capacity'!$C:$C,$H112)-SUMIFS('Storage Capacity'!P:P,'Storage Capacity'!$A:$A,Comparison_CDP2,'Storage Capacity'!$B:$B,IF($B$108="NEM","*",$B$108),'Storage Capacity'!$C:$C,$H112)</f>
        <v>-5801.782864349997</v>
      </c>
      <c r="V112" s="5">
        <f>SUMIFS('Storage Capacity'!Q:Q,'Storage Capacity'!$A:$A,Comparison_CDP1,'Storage Capacity'!$B:$B,IF($B$108="NEM","*",$B$108),'Storage Capacity'!$C:$C,$H112)-SUMIFS('Storage Capacity'!Q:Q,'Storage Capacity'!$A:$A,Comparison_CDP2,'Storage Capacity'!$B:$B,IF($B$108="NEM","*",$B$108),'Storage Capacity'!$C:$C,$H112)</f>
        <v>-5808.4514412200006</v>
      </c>
      <c r="W112" s="5">
        <f>SUMIFS('Storage Capacity'!R:R,'Storage Capacity'!$A:$A,Comparison_CDP1,'Storage Capacity'!$B:$B,IF($B$108="NEM","*",$B$108),'Storage Capacity'!$C:$C,$H112)-SUMIFS('Storage Capacity'!R:R,'Storage Capacity'!$A:$A,Comparison_CDP2,'Storage Capacity'!$B:$B,IF($B$108="NEM","*",$B$108),'Storage Capacity'!$C:$C,$H112)</f>
        <v>-3837.6426696599992</v>
      </c>
      <c r="X112" s="5">
        <f>SUMIFS('Storage Capacity'!S:S,'Storage Capacity'!$A:$A,Comparison_CDP1,'Storage Capacity'!$B:$B,IF($B$108="NEM","*",$B$108),'Storage Capacity'!$C:$C,$H112)-SUMIFS('Storage Capacity'!S:S,'Storage Capacity'!$A:$A,Comparison_CDP2,'Storage Capacity'!$B:$B,IF($B$108="NEM","*",$B$108),'Storage Capacity'!$C:$C,$H112)</f>
        <v>-5681.9078319200034</v>
      </c>
      <c r="Y112" s="5">
        <f>SUMIFS('Storage Capacity'!T:T,'Storage Capacity'!$A:$A,Comparison_CDP1,'Storage Capacity'!$B:$B,IF($B$108="NEM","*",$B$108),'Storage Capacity'!$C:$C,$H112)-SUMIFS('Storage Capacity'!T:T,'Storage Capacity'!$A:$A,Comparison_CDP2,'Storage Capacity'!$B:$B,IF($B$108="NEM","*",$B$108),'Storage Capacity'!$C:$C,$H112)</f>
        <v>-6076.6475284500048</v>
      </c>
      <c r="Z112" s="5">
        <f>SUMIFS('Storage Capacity'!U:U,'Storage Capacity'!$A:$A,Comparison_CDP1,'Storage Capacity'!$B:$B,IF($B$108="NEM","*",$B$108),'Storage Capacity'!$C:$C,$H112)-SUMIFS('Storage Capacity'!U:U,'Storage Capacity'!$A:$A,Comparison_CDP2,'Storage Capacity'!$B:$B,IF($B$108="NEM","*",$B$108),'Storage Capacity'!$C:$C,$H112)</f>
        <v>-6043.747836839997</v>
      </c>
      <c r="AA112" s="5">
        <f>SUMIFS('Storage Capacity'!V:V,'Storage Capacity'!$A:$A,Comparison_CDP1,'Storage Capacity'!$B:$B,IF($B$108="NEM","*",$B$108),'Storage Capacity'!$C:$C,$H112)-SUMIFS('Storage Capacity'!V:V,'Storage Capacity'!$A:$A,Comparison_CDP2,'Storage Capacity'!$B:$B,IF($B$108="NEM","*",$B$108),'Storage Capacity'!$C:$C,$H112)</f>
        <v>-3338.5294692199986</v>
      </c>
      <c r="AB112" s="5">
        <f>SUMIFS('Storage Capacity'!W:W,'Storage Capacity'!$A:$A,Comparison_CDP1,'Storage Capacity'!$B:$B,IF($B$108="NEM","*",$B$108),'Storage Capacity'!$C:$C,$H112)-SUMIFS('Storage Capacity'!W:W,'Storage Capacity'!$A:$A,Comparison_CDP2,'Storage Capacity'!$B:$B,IF($B$108="NEM","*",$B$108),'Storage Capacity'!$C:$C,$H112)</f>
        <v>-3338.5294382400007</v>
      </c>
      <c r="AC112" s="5">
        <f>SUMIFS('Storage Capacity'!X:X,'Storage Capacity'!$A:$A,Comparison_CDP1,'Storage Capacity'!$B:$B,IF($B$108="NEM","*",$B$108),'Storage Capacity'!$C:$C,$H112)-SUMIFS('Storage Capacity'!X:X,'Storage Capacity'!$A:$A,Comparison_CDP2,'Storage Capacity'!$B:$B,IF($B$108="NEM","*",$B$108),'Storage Capacity'!$C:$C,$H112)</f>
        <v>-3535.5512283899989</v>
      </c>
      <c r="AD112" s="5">
        <f>SUMIFS('Storage Capacity'!Y:Y,'Storage Capacity'!$A:$A,Comparison_CDP1,'Storage Capacity'!$B:$B,IF($B$108="NEM","*",$B$108),'Storage Capacity'!$C:$C,$H112)-SUMIFS('Storage Capacity'!Y:Y,'Storage Capacity'!$A:$A,Comparison_CDP2,'Storage Capacity'!$B:$B,IF($B$108="NEM","*",$B$108),'Storage Capacity'!$C:$C,$H112)</f>
        <v>-8664.5968942099989</v>
      </c>
      <c r="AE112" s="5">
        <f>SUMIFS('Storage Capacity'!Z:Z,'Storage Capacity'!$A:$A,Comparison_CDP1,'Storage Capacity'!$B:$B,IF($B$108="NEM","*",$B$108),'Storage Capacity'!$C:$C,$H112)-SUMIFS('Storage Capacity'!Z:Z,'Storage Capacity'!$A:$A,Comparison_CDP2,'Storage Capacity'!$B:$B,IF($B$108="NEM","*",$B$108),'Storage Capacity'!$C:$C,$H112)</f>
        <v>-10780.709106839995</v>
      </c>
      <c r="AF112" s="5">
        <f>SUMIFS('Storage Capacity'!AA:AA,'Storage Capacity'!$A:$A,Comparison_CDP1,'Storage Capacity'!$B:$B,IF($B$108="NEM","*",$B$108),'Storage Capacity'!$C:$C,$H112)-SUMIFS('Storage Capacity'!AA:AA,'Storage Capacity'!$A:$A,Comparison_CDP2,'Storage Capacity'!$B:$B,IF($B$108="NEM","*",$B$108),'Storage Capacity'!$C:$C,$H112)</f>
        <v>-13399.413273489996</v>
      </c>
      <c r="AG112" s="5">
        <f>SUMIFS('Storage Capacity'!AB:AB,'Storage Capacity'!$A:$A,Comparison_CDP1,'Storage Capacity'!$B:$B,IF($B$108="NEM","*",$B$108),'Storage Capacity'!$C:$C,$H112)-SUMIFS('Storage Capacity'!AB:AB,'Storage Capacity'!$A:$A,Comparison_CDP2,'Storage Capacity'!$B:$B,IF($B$108="NEM","*",$B$108),'Storage Capacity'!$C:$C,$H112)</f>
        <v>-16549.074886080001</v>
      </c>
      <c r="AH112" s="5">
        <f>SUMIFS('Storage Capacity'!AC:AC,'Storage Capacity'!$A:$A,Comparison_CDP1,'Storage Capacity'!$B:$B,IF($B$108="NEM","*",$B$108),'Storage Capacity'!$C:$C,$H112)-SUMIFS('Storage Capacity'!AC:AC,'Storage Capacity'!$A:$A,Comparison_CDP2,'Storage Capacity'!$B:$B,IF($B$108="NEM","*",$B$108),'Storage Capacity'!$C:$C,$H112)</f>
        <v>-14948.912192890004</v>
      </c>
      <c r="AI112" s="5">
        <f>SUMIFS('Storage Capacity'!AD:AD,'Storage Capacity'!$A:$A,Comparison_CDP1,'Storage Capacity'!$B:$B,IF($B$108="NEM","*",$B$108),'Storage Capacity'!$C:$C,$H112)-SUMIFS('Storage Capacity'!AD:AD,'Storage Capacity'!$A:$A,Comparison_CDP2,'Storage Capacity'!$B:$B,IF($B$108="NEM","*",$B$108),'Storage Capacity'!$C:$C,$H112)</f>
        <v>-36881.187109539998</v>
      </c>
      <c r="AJ112" s="5">
        <f>SUMIFS('Storage Capacity'!AE:AE,'Storage Capacity'!$A:$A,Comparison_CDP1,'Storage Capacity'!$B:$B,IF($B$108="NEM","*",$B$108),'Storage Capacity'!$C:$C,$H112)-SUMIFS('Storage Capacity'!AE:AE,'Storage Capacity'!$A:$A,Comparison_CDP2,'Storage Capacity'!$B:$B,IF($B$108="NEM","*",$B$108),'Storage Capacity'!$C:$C,$H112)</f>
        <v>-36638.676285530004</v>
      </c>
    </row>
    <row r="113" spans="1:36" ht="15" customHeight="1">
      <c r="H113" s="25" t="s">
        <v>155</v>
      </c>
      <c r="I113" s="5">
        <f>SUMIFS('Storage Capacity'!D:D,'Storage Capacity'!$A:$A,Comparison_CDP1,'Storage Capacity'!$B:$B,IF($B$108="NEM","*",$B$108),'Storage Capacity'!$C:$C,$H113)-SUMIFS('Storage Capacity'!D:D,'Storage Capacity'!$A:$A,Comparison_CDP2,'Storage Capacity'!$B:$B,IF($B$108="NEM","*",$B$108),'Storage Capacity'!$C:$C,$H113)</f>
        <v>-6.7999999373569153E-6</v>
      </c>
      <c r="J113" s="5">
        <f>SUMIFS('Storage Capacity'!E:E,'Storage Capacity'!$A:$A,Comparison_CDP1,'Storage Capacity'!$B:$B,IF($B$108="NEM","*",$B$108),'Storage Capacity'!$C:$C,$H113)-SUMIFS('Storage Capacity'!E:E,'Storage Capacity'!$A:$A,Comparison_CDP2,'Storage Capacity'!$B:$B,IF($B$108="NEM","*",$B$108),'Storage Capacity'!$C:$C,$H113)</f>
        <v>3.5000000480067683E-6</v>
      </c>
      <c r="K113" s="5">
        <f>SUMIFS('Storage Capacity'!F:F,'Storage Capacity'!$A:$A,Comparison_CDP1,'Storage Capacity'!$B:$B,IF($B$108="NEM","*",$B$108),'Storage Capacity'!$C:$C,$H113)-SUMIFS('Storage Capacity'!F:F,'Storage Capacity'!$A:$A,Comparison_CDP2,'Storage Capacity'!$B:$B,IF($B$108="NEM","*",$B$108),'Storage Capacity'!$C:$C,$H113)</f>
        <v>8.3429999904183205E-5</v>
      </c>
      <c r="L113" s="5">
        <f>SUMIFS('Storage Capacity'!G:G,'Storage Capacity'!$A:$A,Comparison_CDP1,'Storage Capacity'!$B:$B,IF($B$108="NEM","*",$B$108),'Storage Capacity'!$C:$C,$H113)-SUMIFS('Storage Capacity'!G:G,'Storage Capacity'!$A:$A,Comparison_CDP2,'Storage Capacity'!$B:$B,IF($B$108="NEM","*",$B$108),'Storage Capacity'!$C:$C,$H113)</f>
        <v>8.1180000051972456E-5</v>
      </c>
      <c r="M113" s="5">
        <f>SUMIFS('Storage Capacity'!H:H,'Storage Capacity'!$A:$A,Comparison_CDP1,'Storage Capacity'!$B:$B,IF($B$108="NEM","*",$B$108),'Storage Capacity'!$C:$C,$H113)-SUMIFS('Storage Capacity'!H:H,'Storage Capacity'!$A:$A,Comparison_CDP2,'Storage Capacity'!$B:$B,IF($B$108="NEM","*",$B$108),'Storage Capacity'!$C:$C,$H113)</f>
        <v>7.7170000054138654E-5</v>
      </c>
      <c r="N113" s="5">
        <f>SUMIFS('Storage Capacity'!I:I,'Storage Capacity'!$A:$A,Comparison_CDP1,'Storage Capacity'!$B:$B,IF($B$108="NEM","*",$B$108),'Storage Capacity'!$C:$C,$H113)-SUMIFS('Storage Capacity'!I:I,'Storage Capacity'!$A:$A,Comparison_CDP2,'Storage Capacity'!$B:$B,IF($B$108="NEM","*",$B$108),'Storage Capacity'!$C:$C,$H113)</f>
        <v>7.7169999940451817E-5</v>
      </c>
      <c r="O113" s="5">
        <f>SUMIFS('Storage Capacity'!J:J,'Storage Capacity'!$A:$A,Comparison_CDP1,'Storage Capacity'!$B:$B,IF($B$108="NEM","*",$B$108),'Storage Capacity'!$C:$C,$H113)-SUMIFS('Storage Capacity'!J:J,'Storage Capacity'!$A:$A,Comparison_CDP2,'Storage Capacity'!$B:$B,IF($B$108="NEM","*",$B$108),'Storage Capacity'!$C:$C,$H113)</f>
        <v>7.7170000054138654E-5</v>
      </c>
      <c r="P113" s="5">
        <f>SUMIFS('Storage Capacity'!K:K,'Storage Capacity'!$A:$A,Comparison_CDP1,'Storage Capacity'!$B:$B,IF($B$108="NEM","*",$B$108),'Storage Capacity'!$C:$C,$H113)-SUMIFS('Storage Capacity'!K:K,'Storage Capacity'!$A:$A,Comparison_CDP2,'Storage Capacity'!$B:$B,IF($B$108="NEM","*",$B$108),'Storage Capacity'!$C:$C,$H113)</f>
        <v>9.1119999979127897E-5</v>
      </c>
      <c r="Q113" s="5">
        <f>SUMIFS('Storage Capacity'!L:L,'Storage Capacity'!$A:$A,Comparison_CDP1,'Storage Capacity'!$B:$B,IF($B$108="NEM","*",$B$108),'Storage Capacity'!$C:$C,$H113)-SUMIFS('Storage Capacity'!L:L,'Storage Capacity'!$A:$A,Comparison_CDP2,'Storage Capacity'!$B:$B,IF($B$108="NEM","*",$B$108),'Storage Capacity'!$C:$C,$H113)</f>
        <v>8.8109999978769338E-5</v>
      </c>
      <c r="R113" s="5">
        <f>SUMIFS('Storage Capacity'!M:M,'Storage Capacity'!$A:$A,Comparison_CDP1,'Storage Capacity'!$B:$B,IF($B$108="NEM","*",$B$108),'Storage Capacity'!$C:$C,$H113)-SUMIFS('Storage Capacity'!M:M,'Storage Capacity'!$A:$A,Comparison_CDP2,'Storage Capacity'!$B:$B,IF($B$108="NEM","*",$B$108),'Storage Capacity'!$C:$C,$H113)</f>
        <v>7.8940000094007701E-5</v>
      </c>
      <c r="S113" s="5">
        <f>SUMIFS('Storage Capacity'!N:N,'Storage Capacity'!$A:$A,Comparison_CDP1,'Storage Capacity'!$B:$B,IF($B$108="NEM","*",$B$108),'Storage Capacity'!$C:$C,$H113)-SUMIFS('Storage Capacity'!N:N,'Storage Capacity'!$A:$A,Comparison_CDP2,'Storage Capacity'!$B:$B,IF($B$108="NEM","*",$B$108),'Storage Capacity'!$C:$C,$H113)</f>
        <v>7.9099999993559322E-5</v>
      </c>
      <c r="T113" s="5">
        <f>SUMIFS('Storage Capacity'!O:O,'Storage Capacity'!$A:$A,Comparison_CDP1,'Storage Capacity'!$B:$B,IF($B$108="NEM","*",$B$108),'Storage Capacity'!$C:$C,$H113)-SUMIFS('Storage Capacity'!O:O,'Storage Capacity'!$A:$A,Comparison_CDP2,'Storage Capacity'!$B:$B,IF($B$108="NEM","*",$B$108),'Storage Capacity'!$C:$C,$H113)</f>
        <v>7.9120000009424984E-5</v>
      </c>
      <c r="U113" s="5">
        <f>SUMIFS('Storage Capacity'!P:P,'Storage Capacity'!$A:$A,Comparison_CDP1,'Storage Capacity'!$B:$B,IF($B$108="NEM","*",$B$108),'Storage Capacity'!$C:$C,$H113)-SUMIFS('Storage Capacity'!P:P,'Storage Capacity'!$A:$A,Comparison_CDP2,'Storage Capacity'!$B:$B,IF($B$108="NEM","*",$B$108),'Storage Capacity'!$C:$C,$H113)</f>
        <v>6.3500000123895006E-5</v>
      </c>
      <c r="V113" s="5">
        <f>SUMIFS('Storage Capacity'!Q:Q,'Storage Capacity'!$A:$A,Comparison_CDP1,'Storage Capacity'!$B:$B,IF($B$108="NEM","*",$B$108),'Storage Capacity'!$C:$C,$H113)-SUMIFS('Storage Capacity'!Q:Q,'Storage Capacity'!$A:$A,Comparison_CDP2,'Storage Capacity'!$B:$B,IF($B$108="NEM","*",$B$108),'Storage Capacity'!$C:$C,$H113)</f>
        <v>6.5440000071248505E-5</v>
      </c>
      <c r="W113" s="5">
        <f>SUMIFS('Storage Capacity'!R:R,'Storage Capacity'!$A:$A,Comparison_CDP1,'Storage Capacity'!$B:$B,IF($B$108="NEM","*",$B$108),'Storage Capacity'!$C:$C,$H113)-SUMIFS('Storage Capacity'!R:R,'Storage Capacity'!$A:$A,Comparison_CDP2,'Storage Capacity'!$B:$B,IF($B$108="NEM","*",$B$108),'Storage Capacity'!$C:$C,$H113)</f>
        <v>1.2319999996179831E-5</v>
      </c>
      <c r="X113" s="5">
        <f>SUMIFS('Storage Capacity'!S:S,'Storage Capacity'!$A:$A,Comparison_CDP1,'Storage Capacity'!$B:$B,IF($B$108="NEM","*",$B$108),'Storage Capacity'!$C:$C,$H113)-SUMIFS('Storage Capacity'!S:S,'Storage Capacity'!$A:$A,Comparison_CDP2,'Storage Capacity'!$B:$B,IF($B$108="NEM","*",$B$108),'Storage Capacity'!$C:$C,$H113)</f>
        <v>-2.3400000372930663E-6</v>
      </c>
      <c r="Y113" s="5">
        <f>SUMIFS('Storage Capacity'!T:T,'Storage Capacity'!$A:$A,Comparison_CDP1,'Storage Capacity'!$B:$B,IF($B$108="NEM","*",$B$108),'Storage Capacity'!$C:$C,$H113)-SUMIFS('Storage Capacity'!T:T,'Storage Capacity'!$A:$A,Comparison_CDP2,'Storage Capacity'!$B:$B,IF($B$108="NEM","*",$B$108),'Storage Capacity'!$C:$C,$H113)</f>
        <v>-3.1399999897985253E-6</v>
      </c>
      <c r="Z113" s="5">
        <f>SUMIFS('Storage Capacity'!U:U,'Storage Capacity'!$A:$A,Comparison_CDP1,'Storage Capacity'!$B:$B,IF($B$108="NEM","*",$B$108),'Storage Capacity'!$C:$C,$H113)-SUMIFS('Storage Capacity'!U:U,'Storage Capacity'!$A:$A,Comparison_CDP2,'Storage Capacity'!$B:$B,IF($B$108="NEM","*",$B$108),'Storage Capacity'!$C:$C,$H113)</f>
        <v>7.5570000035440899E-5</v>
      </c>
      <c r="AA113" s="5">
        <f>SUMIFS('Storage Capacity'!V:V,'Storage Capacity'!$A:$A,Comparison_CDP1,'Storage Capacity'!$B:$B,IF($B$108="NEM","*",$B$108),'Storage Capacity'!$C:$C,$H113)-SUMIFS('Storage Capacity'!V:V,'Storage Capacity'!$A:$A,Comparison_CDP2,'Storage Capacity'!$B:$B,IF($B$108="NEM","*",$B$108),'Storage Capacity'!$C:$C,$H113)</f>
        <v>4.7369999947477481E-5</v>
      </c>
      <c r="AB113" s="5">
        <f>SUMIFS('Storage Capacity'!W:W,'Storage Capacity'!$A:$A,Comparison_CDP1,'Storage Capacity'!$B:$B,IF($B$108="NEM","*",$B$108),'Storage Capacity'!$C:$C,$H113)-SUMIFS('Storage Capacity'!W:W,'Storage Capacity'!$A:$A,Comparison_CDP2,'Storage Capacity'!$B:$B,IF($B$108="NEM","*",$B$108),'Storage Capacity'!$C:$C,$H113)</f>
        <v>4.7320000021500164E-5</v>
      </c>
      <c r="AC113" s="5">
        <f>SUMIFS('Storage Capacity'!X:X,'Storage Capacity'!$A:$A,Comparison_CDP1,'Storage Capacity'!$B:$B,IF($B$108="NEM","*",$B$108),'Storage Capacity'!$C:$C,$H113)-SUMIFS('Storage Capacity'!X:X,'Storage Capacity'!$A:$A,Comparison_CDP2,'Storage Capacity'!$B:$B,IF($B$108="NEM","*",$B$108),'Storage Capacity'!$C:$C,$H113)</f>
        <v>-4.5900000031906529E-5</v>
      </c>
      <c r="AD113" s="5">
        <f>SUMIFS('Storage Capacity'!Y:Y,'Storage Capacity'!$A:$A,Comparison_CDP1,'Storage Capacity'!$B:$B,IF($B$108="NEM","*",$B$108),'Storage Capacity'!$C:$C,$H113)-SUMIFS('Storage Capacity'!Y:Y,'Storage Capacity'!$A:$A,Comparison_CDP2,'Storage Capacity'!$B:$B,IF($B$108="NEM","*",$B$108),'Storage Capacity'!$C:$C,$H113)</f>
        <v>2.3991000011847063E-4</v>
      </c>
      <c r="AE113" s="5">
        <f>SUMIFS('Storage Capacity'!Z:Z,'Storage Capacity'!$A:$A,Comparison_CDP1,'Storage Capacity'!$B:$B,IF($B$108="NEM","*",$B$108),'Storage Capacity'!$C:$C,$H113)-SUMIFS('Storage Capacity'!Z:Z,'Storage Capacity'!$A:$A,Comparison_CDP2,'Storage Capacity'!$B:$B,IF($B$108="NEM","*",$B$108),'Storage Capacity'!$C:$C,$H113)</f>
        <v>2.1734000006290444E-4</v>
      </c>
      <c r="AF113" s="5">
        <f>SUMIFS('Storage Capacity'!AA:AA,'Storage Capacity'!$A:$A,Comparison_CDP1,'Storage Capacity'!$B:$B,IF($B$108="NEM","*",$B$108),'Storage Capacity'!$C:$C,$H113)-SUMIFS('Storage Capacity'!AA:AA,'Storage Capacity'!$A:$A,Comparison_CDP2,'Storage Capacity'!$B:$B,IF($B$108="NEM","*",$B$108),'Storage Capacity'!$C:$C,$H113)</f>
        <v>-2.444999995532271E-5</v>
      </c>
      <c r="AG113" s="5">
        <f>SUMIFS('Storage Capacity'!AB:AB,'Storage Capacity'!$A:$A,Comparison_CDP1,'Storage Capacity'!$B:$B,IF($B$108="NEM","*",$B$108),'Storage Capacity'!$C:$C,$H113)-SUMIFS('Storage Capacity'!AB:AB,'Storage Capacity'!$A:$A,Comparison_CDP2,'Storage Capacity'!$B:$B,IF($B$108="NEM","*",$B$108),'Storage Capacity'!$C:$C,$H113)</f>
        <v>-2.0249999806765118E-5</v>
      </c>
      <c r="AH113" s="5">
        <f>SUMIFS('Storage Capacity'!AC:AC,'Storage Capacity'!$A:$A,Comparison_CDP1,'Storage Capacity'!$B:$B,IF($B$108="NEM","*",$B$108),'Storage Capacity'!$C:$C,$H113)-SUMIFS('Storage Capacity'!AC:AC,'Storage Capacity'!$A:$A,Comparison_CDP2,'Storage Capacity'!$B:$B,IF($B$108="NEM","*",$B$108),'Storage Capacity'!$C:$C,$H113)</f>
        <v>3.431699999509874E-4</v>
      </c>
      <c r="AI113" s="5">
        <f>SUMIFS('Storage Capacity'!AD:AD,'Storage Capacity'!$A:$A,Comparison_CDP1,'Storage Capacity'!$B:$B,IF($B$108="NEM","*",$B$108),'Storage Capacity'!$C:$C,$H113)-SUMIFS('Storage Capacity'!AD:AD,'Storage Capacity'!$A:$A,Comparison_CDP2,'Storage Capacity'!$B:$B,IF($B$108="NEM","*",$B$108),'Storage Capacity'!$C:$C,$H113)</f>
        <v>3.5753000020122272E-4</v>
      </c>
      <c r="AJ113" s="5">
        <f>SUMIFS('Storage Capacity'!AE:AE,'Storage Capacity'!$A:$A,Comparison_CDP1,'Storage Capacity'!$B:$B,IF($B$108="NEM","*",$B$108),'Storage Capacity'!$C:$C,$H113)-SUMIFS('Storage Capacity'!AE:AE,'Storage Capacity'!$A:$A,Comparison_CDP2,'Storage Capacity'!$B:$B,IF($B$108="NEM","*",$B$108),'Storage Capacity'!$C:$C,$H113)</f>
        <v>3.4339000012550969E-4</v>
      </c>
    </row>
    <row r="114" spans="1:36" ht="15" customHeight="1">
      <c r="H114" s="25" t="s">
        <v>138</v>
      </c>
      <c r="I114" s="5">
        <f>SUMIFS('Storage Capacity'!D:D,'Storage Capacity'!$A:$A,Comparison_CDP1,'Storage Capacity'!$B:$B,IF($B$108="NEM","*",$B$108),'Storage Capacity'!$C:$C,$H114)-SUMIFS('Storage Capacity'!D:D,'Storage Capacity'!$A:$A,Comparison_CDP2,'Storage Capacity'!$B:$B,IF($B$108="NEM","*",$B$108),'Storage Capacity'!$C:$C,$H114)</f>
        <v>0</v>
      </c>
      <c r="J114" s="5">
        <f>SUMIFS('Storage Capacity'!E:E,'Storage Capacity'!$A:$A,Comparison_CDP1,'Storage Capacity'!$B:$B,IF($B$108="NEM","*",$B$108),'Storage Capacity'!$C:$C,$H114)-SUMIFS('Storage Capacity'!E:E,'Storage Capacity'!$A:$A,Comparison_CDP2,'Storage Capacity'!$B:$B,IF($B$108="NEM","*",$B$108),'Storage Capacity'!$C:$C,$H114)</f>
        <v>0</v>
      </c>
      <c r="K114" s="5">
        <f>SUMIFS('Storage Capacity'!F:F,'Storage Capacity'!$A:$A,Comparison_CDP1,'Storage Capacity'!$B:$B,IF($B$108="NEM","*",$B$108),'Storage Capacity'!$C:$C,$H114)-SUMIFS('Storage Capacity'!F:F,'Storage Capacity'!$A:$A,Comparison_CDP2,'Storage Capacity'!$B:$B,IF($B$108="NEM","*",$B$108),'Storage Capacity'!$C:$C,$H114)</f>
        <v>0</v>
      </c>
      <c r="L114" s="5">
        <f>SUMIFS('Storage Capacity'!G:G,'Storage Capacity'!$A:$A,Comparison_CDP1,'Storage Capacity'!$B:$B,IF($B$108="NEM","*",$B$108),'Storage Capacity'!$C:$C,$H114)-SUMIFS('Storage Capacity'!G:G,'Storage Capacity'!$A:$A,Comparison_CDP2,'Storage Capacity'!$B:$B,IF($B$108="NEM","*",$B$108),'Storage Capacity'!$C:$C,$H114)</f>
        <v>0</v>
      </c>
      <c r="M114" s="5">
        <f>SUMIFS('Storage Capacity'!H:H,'Storage Capacity'!$A:$A,Comparison_CDP1,'Storage Capacity'!$B:$B,IF($B$108="NEM","*",$B$108),'Storage Capacity'!$C:$C,$H114)-SUMIFS('Storage Capacity'!H:H,'Storage Capacity'!$A:$A,Comparison_CDP2,'Storage Capacity'!$B:$B,IF($B$108="NEM","*",$B$108),'Storage Capacity'!$C:$C,$H114)</f>
        <v>0</v>
      </c>
      <c r="N114" s="5">
        <f>SUMIFS('Storage Capacity'!I:I,'Storage Capacity'!$A:$A,Comparison_CDP1,'Storage Capacity'!$B:$B,IF($B$108="NEM","*",$B$108),'Storage Capacity'!$C:$C,$H114)-SUMIFS('Storage Capacity'!I:I,'Storage Capacity'!$A:$A,Comparison_CDP2,'Storage Capacity'!$B:$B,IF($B$108="NEM","*",$B$108),'Storage Capacity'!$C:$C,$H114)</f>
        <v>0</v>
      </c>
      <c r="O114" s="5">
        <f>SUMIFS('Storage Capacity'!J:J,'Storage Capacity'!$A:$A,Comparison_CDP1,'Storage Capacity'!$B:$B,IF($B$108="NEM","*",$B$108),'Storage Capacity'!$C:$C,$H114)-SUMIFS('Storage Capacity'!J:J,'Storage Capacity'!$A:$A,Comparison_CDP2,'Storage Capacity'!$B:$B,IF($B$108="NEM","*",$B$108),'Storage Capacity'!$C:$C,$H114)</f>
        <v>0</v>
      </c>
      <c r="P114" s="5">
        <f>SUMIFS('Storage Capacity'!K:K,'Storage Capacity'!$A:$A,Comparison_CDP1,'Storage Capacity'!$B:$B,IF($B$108="NEM","*",$B$108),'Storage Capacity'!$C:$C,$H114)-SUMIFS('Storage Capacity'!K:K,'Storage Capacity'!$A:$A,Comparison_CDP2,'Storage Capacity'!$B:$B,IF($B$108="NEM","*",$B$108),'Storage Capacity'!$C:$C,$H114)</f>
        <v>0</v>
      </c>
      <c r="Q114" s="5">
        <f>SUMIFS('Storage Capacity'!L:L,'Storage Capacity'!$A:$A,Comparison_CDP1,'Storage Capacity'!$B:$B,IF($B$108="NEM","*",$B$108),'Storage Capacity'!$C:$C,$H114)-SUMIFS('Storage Capacity'!L:L,'Storage Capacity'!$A:$A,Comparison_CDP2,'Storage Capacity'!$B:$B,IF($B$108="NEM","*",$B$108),'Storage Capacity'!$C:$C,$H114)</f>
        <v>0</v>
      </c>
      <c r="R114" s="5">
        <f>SUMIFS('Storage Capacity'!M:M,'Storage Capacity'!$A:$A,Comparison_CDP1,'Storage Capacity'!$B:$B,IF($B$108="NEM","*",$B$108),'Storage Capacity'!$C:$C,$H114)-SUMIFS('Storage Capacity'!M:M,'Storage Capacity'!$A:$A,Comparison_CDP2,'Storage Capacity'!$B:$B,IF($B$108="NEM","*",$B$108),'Storage Capacity'!$C:$C,$H114)</f>
        <v>0</v>
      </c>
      <c r="S114" s="5">
        <f>SUMIFS('Storage Capacity'!N:N,'Storage Capacity'!$A:$A,Comparison_CDP1,'Storage Capacity'!$B:$B,IF($B$108="NEM","*",$B$108),'Storage Capacity'!$C:$C,$H114)-SUMIFS('Storage Capacity'!N:N,'Storage Capacity'!$A:$A,Comparison_CDP2,'Storage Capacity'!$B:$B,IF($B$108="NEM","*",$B$108),'Storage Capacity'!$C:$C,$H114)</f>
        <v>0</v>
      </c>
      <c r="T114" s="5">
        <f>SUMIFS('Storage Capacity'!O:O,'Storage Capacity'!$A:$A,Comparison_CDP1,'Storage Capacity'!$B:$B,IF($B$108="NEM","*",$B$108),'Storage Capacity'!$C:$C,$H114)-SUMIFS('Storage Capacity'!O:O,'Storage Capacity'!$A:$A,Comparison_CDP2,'Storage Capacity'!$B:$B,IF($B$108="NEM","*",$B$108),'Storage Capacity'!$C:$C,$H114)</f>
        <v>0</v>
      </c>
      <c r="U114" s="5">
        <f>SUMIFS('Storage Capacity'!P:P,'Storage Capacity'!$A:$A,Comparison_CDP1,'Storage Capacity'!$B:$B,IF($B$108="NEM","*",$B$108),'Storage Capacity'!$C:$C,$H114)-SUMIFS('Storage Capacity'!P:P,'Storage Capacity'!$A:$A,Comparison_CDP2,'Storage Capacity'!$B:$B,IF($B$108="NEM","*",$B$108),'Storage Capacity'!$C:$C,$H114)</f>
        <v>0</v>
      </c>
      <c r="V114" s="5">
        <f>SUMIFS('Storage Capacity'!Q:Q,'Storage Capacity'!$A:$A,Comparison_CDP1,'Storage Capacity'!$B:$B,IF($B$108="NEM","*",$B$108),'Storage Capacity'!$C:$C,$H114)-SUMIFS('Storage Capacity'!Q:Q,'Storage Capacity'!$A:$A,Comparison_CDP2,'Storage Capacity'!$B:$B,IF($B$108="NEM","*",$B$108),'Storage Capacity'!$C:$C,$H114)</f>
        <v>0</v>
      </c>
      <c r="W114" s="5">
        <f>SUMIFS('Storage Capacity'!R:R,'Storage Capacity'!$A:$A,Comparison_CDP1,'Storage Capacity'!$B:$B,IF($B$108="NEM","*",$B$108),'Storage Capacity'!$C:$C,$H114)-SUMIFS('Storage Capacity'!R:R,'Storage Capacity'!$A:$A,Comparison_CDP2,'Storage Capacity'!$B:$B,IF($B$108="NEM","*",$B$108),'Storage Capacity'!$C:$C,$H114)</f>
        <v>0</v>
      </c>
      <c r="X114" s="5">
        <f>SUMIFS('Storage Capacity'!S:S,'Storage Capacity'!$A:$A,Comparison_CDP1,'Storage Capacity'!$B:$B,IF($B$108="NEM","*",$B$108),'Storage Capacity'!$C:$C,$H114)-SUMIFS('Storage Capacity'!S:S,'Storage Capacity'!$A:$A,Comparison_CDP2,'Storage Capacity'!$B:$B,IF($B$108="NEM","*",$B$108),'Storage Capacity'!$C:$C,$H114)</f>
        <v>0</v>
      </c>
      <c r="Y114" s="5">
        <f>SUMIFS('Storage Capacity'!T:T,'Storage Capacity'!$A:$A,Comparison_CDP1,'Storage Capacity'!$B:$B,IF($B$108="NEM","*",$B$108),'Storage Capacity'!$C:$C,$H114)-SUMIFS('Storage Capacity'!T:T,'Storage Capacity'!$A:$A,Comparison_CDP2,'Storage Capacity'!$B:$B,IF($B$108="NEM","*",$B$108),'Storage Capacity'!$C:$C,$H114)</f>
        <v>0</v>
      </c>
      <c r="Z114" s="5">
        <f>SUMIFS('Storage Capacity'!U:U,'Storage Capacity'!$A:$A,Comparison_CDP1,'Storage Capacity'!$B:$B,IF($B$108="NEM","*",$B$108),'Storage Capacity'!$C:$C,$H114)-SUMIFS('Storage Capacity'!U:U,'Storage Capacity'!$A:$A,Comparison_CDP2,'Storage Capacity'!$B:$B,IF($B$108="NEM","*",$B$108),'Storage Capacity'!$C:$C,$H114)</f>
        <v>0</v>
      </c>
      <c r="AA114" s="5">
        <f>SUMIFS('Storage Capacity'!V:V,'Storage Capacity'!$A:$A,Comparison_CDP1,'Storage Capacity'!$B:$B,IF($B$108="NEM","*",$B$108),'Storage Capacity'!$C:$C,$H114)-SUMIFS('Storage Capacity'!V:V,'Storage Capacity'!$A:$A,Comparison_CDP2,'Storage Capacity'!$B:$B,IF($B$108="NEM","*",$B$108),'Storage Capacity'!$C:$C,$H114)</f>
        <v>0</v>
      </c>
      <c r="AB114" s="5">
        <f>SUMIFS('Storage Capacity'!W:W,'Storage Capacity'!$A:$A,Comparison_CDP1,'Storage Capacity'!$B:$B,IF($B$108="NEM","*",$B$108),'Storage Capacity'!$C:$C,$H114)-SUMIFS('Storage Capacity'!W:W,'Storage Capacity'!$A:$A,Comparison_CDP2,'Storage Capacity'!$B:$B,IF($B$108="NEM","*",$B$108),'Storage Capacity'!$C:$C,$H114)</f>
        <v>0</v>
      </c>
      <c r="AC114" s="5">
        <f>SUMIFS('Storage Capacity'!X:X,'Storage Capacity'!$A:$A,Comparison_CDP1,'Storage Capacity'!$B:$B,IF($B$108="NEM","*",$B$108),'Storage Capacity'!$C:$C,$H114)-SUMIFS('Storage Capacity'!X:X,'Storage Capacity'!$A:$A,Comparison_CDP2,'Storage Capacity'!$B:$B,IF($B$108="NEM","*",$B$108),'Storage Capacity'!$C:$C,$H114)</f>
        <v>0</v>
      </c>
      <c r="AD114" s="5">
        <f>SUMIFS('Storage Capacity'!Y:Y,'Storage Capacity'!$A:$A,Comparison_CDP1,'Storage Capacity'!$B:$B,IF($B$108="NEM","*",$B$108),'Storage Capacity'!$C:$C,$H114)-SUMIFS('Storage Capacity'!Y:Y,'Storage Capacity'!$A:$A,Comparison_CDP2,'Storage Capacity'!$B:$B,IF($B$108="NEM","*",$B$108),'Storage Capacity'!$C:$C,$H114)</f>
        <v>0</v>
      </c>
      <c r="AE114" s="5">
        <f>SUMIFS('Storage Capacity'!Z:Z,'Storage Capacity'!$A:$A,Comparison_CDP1,'Storage Capacity'!$B:$B,IF($B$108="NEM","*",$B$108),'Storage Capacity'!$C:$C,$H114)-SUMIFS('Storage Capacity'!Z:Z,'Storage Capacity'!$A:$A,Comparison_CDP2,'Storage Capacity'!$B:$B,IF($B$108="NEM","*",$B$108),'Storage Capacity'!$C:$C,$H114)</f>
        <v>0</v>
      </c>
      <c r="AF114" s="5">
        <f>SUMIFS('Storage Capacity'!AA:AA,'Storage Capacity'!$A:$A,Comparison_CDP1,'Storage Capacity'!$B:$B,IF($B$108="NEM","*",$B$108),'Storage Capacity'!$C:$C,$H114)-SUMIFS('Storage Capacity'!AA:AA,'Storage Capacity'!$A:$A,Comparison_CDP2,'Storage Capacity'!$B:$B,IF($B$108="NEM","*",$B$108),'Storage Capacity'!$C:$C,$H114)</f>
        <v>0</v>
      </c>
      <c r="AG114" s="5">
        <f>SUMIFS('Storage Capacity'!AB:AB,'Storage Capacity'!$A:$A,Comparison_CDP1,'Storage Capacity'!$B:$B,IF($B$108="NEM","*",$B$108),'Storage Capacity'!$C:$C,$H114)-SUMIFS('Storage Capacity'!AB:AB,'Storage Capacity'!$A:$A,Comparison_CDP2,'Storage Capacity'!$B:$B,IF($B$108="NEM","*",$B$108),'Storage Capacity'!$C:$C,$H114)</f>
        <v>0</v>
      </c>
      <c r="AH114" s="5">
        <f>SUMIFS('Storage Capacity'!AC:AC,'Storage Capacity'!$A:$A,Comparison_CDP1,'Storage Capacity'!$B:$B,IF($B$108="NEM","*",$B$108),'Storage Capacity'!$C:$C,$H114)-SUMIFS('Storage Capacity'!AC:AC,'Storage Capacity'!$A:$A,Comparison_CDP2,'Storage Capacity'!$B:$B,IF($B$108="NEM","*",$B$108),'Storage Capacity'!$C:$C,$H114)</f>
        <v>0</v>
      </c>
      <c r="AI114" s="5">
        <f>SUMIFS('Storage Capacity'!AD:AD,'Storage Capacity'!$A:$A,Comparison_CDP1,'Storage Capacity'!$B:$B,IF($B$108="NEM","*",$B$108),'Storage Capacity'!$C:$C,$H114)-SUMIFS('Storage Capacity'!AD:AD,'Storage Capacity'!$A:$A,Comparison_CDP2,'Storage Capacity'!$B:$B,IF($B$108="NEM","*",$B$108),'Storage Capacity'!$C:$C,$H114)</f>
        <v>0</v>
      </c>
      <c r="AJ114" s="5">
        <f>SUMIFS('Storage Capacity'!AE:AE,'Storage Capacity'!$A:$A,Comparison_CDP1,'Storage Capacity'!$B:$B,IF($B$108="NEM","*",$B$108),'Storage Capacity'!$C:$C,$H114)-SUMIFS('Storage Capacity'!AE:AE,'Storage Capacity'!$A:$A,Comparison_CDP2,'Storage Capacity'!$B:$B,IF($B$108="NEM","*",$B$108),'Storage Capacity'!$C:$C,$H114)</f>
        <v>0</v>
      </c>
    </row>
    <row r="115" spans="1:36" ht="15" customHeight="1">
      <c r="H115" s="25" t="s">
        <v>139</v>
      </c>
      <c r="I115" s="5">
        <f>SUMIFS('Storage Capacity'!D:D,'Storage Capacity'!$A:$A,Comparison_CDP1,'Storage Capacity'!$B:$B,IF($B$108="NEM","*",$B$108),'Storage Capacity'!$C:$C,$H115)-SUMIFS('Storage Capacity'!D:D,'Storage Capacity'!$A:$A,Comparison_CDP2,'Storage Capacity'!$B:$B,IF($B$108="NEM","*",$B$108),'Storage Capacity'!$C:$C,$H115)</f>
        <v>0</v>
      </c>
      <c r="J115" s="5">
        <f>SUMIFS('Storage Capacity'!E:E,'Storage Capacity'!$A:$A,Comparison_CDP1,'Storage Capacity'!$B:$B,IF($B$108="NEM","*",$B$108),'Storage Capacity'!$C:$C,$H115)-SUMIFS('Storage Capacity'!E:E,'Storage Capacity'!$A:$A,Comparison_CDP2,'Storage Capacity'!$B:$B,IF($B$108="NEM","*",$B$108),'Storage Capacity'!$C:$C,$H115)</f>
        <v>0</v>
      </c>
      <c r="K115" s="5">
        <f>SUMIFS('Storage Capacity'!F:F,'Storage Capacity'!$A:$A,Comparison_CDP1,'Storage Capacity'!$B:$B,IF($B$108="NEM","*",$B$108),'Storage Capacity'!$C:$C,$H115)-SUMIFS('Storage Capacity'!F:F,'Storage Capacity'!$A:$A,Comparison_CDP2,'Storage Capacity'!$B:$B,IF($B$108="NEM","*",$B$108),'Storage Capacity'!$C:$C,$H115)</f>
        <v>0</v>
      </c>
      <c r="L115" s="5">
        <f>SUMIFS('Storage Capacity'!G:G,'Storage Capacity'!$A:$A,Comparison_CDP1,'Storage Capacity'!$B:$B,IF($B$108="NEM","*",$B$108),'Storage Capacity'!$C:$C,$H115)-SUMIFS('Storage Capacity'!G:G,'Storage Capacity'!$A:$A,Comparison_CDP2,'Storage Capacity'!$B:$B,IF($B$108="NEM","*",$B$108),'Storage Capacity'!$C:$C,$H115)</f>
        <v>0</v>
      </c>
      <c r="M115" s="5">
        <f>SUMIFS('Storage Capacity'!H:H,'Storage Capacity'!$A:$A,Comparison_CDP1,'Storage Capacity'!$B:$B,IF($B$108="NEM","*",$B$108),'Storage Capacity'!$C:$C,$H115)-SUMIFS('Storage Capacity'!H:H,'Storage Capacity'!$A:$A,Comparison_CDP2,'Storage Capacity'!$B:$B,IF($B$108="NEM","*",$B$108),'Storage Capacity'!$C:$C,$H115)</f>
        <v>0</v>
      </c>
      <c r="N115" s="5">
        <f>SUMIFS('Storage Capacity'!I:I,'Storage Capacity'!$A:$A,Comparison_CDP1,'Storage Capacity'!$B:$B,IF($B$108="NEM","*",$B$108),'Storage Capacity'!$C:$C,$H115)-SUMIFS('Storage Capacity'!I:I,'Storage Capacity'!$A:$A,Comparison_CDP2,'Storage Capacity'!$B:$B,IF($B$108="NEM","*",$B$108),'Storage Capacity'!$C:$C,$H115)</f>
        <v>0</v>
      </c>
      <c r="O115" s="5">
        <f>SUMIFS('Storage Capacity'!J:J,'Storage Capacity'!$A:$A,Comparison_CDP1,'Storage Capacity'!$B:$B,IF($B$108="NEM","*",$B$108),'Storage Capacity'!$C:$C,$H115)-SUMIFS('Storage Capacity'!J:J,'Storage Capacity'!$A:$A,Comparison_CDP2,'Storage Capacity'!$B:$B,IF($B$108="NEM","*",$B$108),'Storage Capacity'!$C:$C,$H115)</f>
        <v>0</v>
      </c>
      <c r="P115" s="5">
        <f>SUMIFS('Storage Capacity'!K:K,'Storage Capacity'!$A:$A,Comparison_CDP1,'Storage Capacity'!$B:$B,IF($B$108="NEM","*",$B$108),'Storage Capacity'!$C:$C,$H115)-SUMIFS('Storage Capacity'!K:K,'Storage Capacity'!$A:$A,Comparison_CDP2,'Storage Capacity'!$B:$B,IF($B$108="NEM","*",$B$108),'Storage Capacity'!$C:$C,$H115)</f>
        <v>0</v>
      </c>
      <c r="Q115" s="5">
        <f>SUMIFS('Storage Capacity'!L:L,'Storage Capacity'!$A:$A,Comparison_CDP1,'Storage Capacity'!$B:$B,IF($B$108="NEM","*",$B$108),'Storage Capacity'!$C:$C,$H115)-SUMIFS('Storage Capacity'!L:L,'Storage Capacity'!$A:$A,Comparison_CDP2,'Storage Capacity'!$B:$B,IF($B$108="NEM","*",$B$108),'Storage Capacity'!$C:$C,$H115)</f>
        <v>0</v>
      </c>
      <c r="R115" s="5">
        <f>SUMIFS('Storage Capacity'!M:M,'Storage Capacity'!$A:$A,Comparison_CDP1,'Storage Capacity'!$B:$B,IF($B$108="NEM","*",$B$108),'Storage Capacity'!$C:$C,$H115)-SUMIFS('Storage Capacity'!M:M,'Storage Capacity'!$A:$A,Comparison_CDP2,'Storage Capacity'!$B:$B,IF($B$108="NEM","*",$B$108),'Storage Capacity'!$C:$C,$H115)</f>
        <v>0</v>
      </c>
      <c r="S115" s="5">
        <f>SUMIFS('Storage Capacity'!N:N,'Storage Capacity'!$A:$A,Comparison_CDP1,'Storage Capacity'!$B:$B,IF($B$108="NEM","*",$B$108),'Storage Capacity'!$C:$C,$H115)-SUMIFS('Storage Capacity'!N:N,'Storage Capacity'!$A:$A,Comparison_CDP2,'Storage Capacity'!$B:$B,IF($B$108="NEM","*",$B$108),'Storage Capacity'!$C:$C,$H115)</f>
        <v>0</v>
      </c>
      <c r="T115" s="5">
        <f>SUMIFS('Storage Capacity'!O:O,'Storage Capacity'!$A:$A,Comparison_CDP1,'Storage Capacity'!$B:$B,IF($B$108="NEM","*",$B$108),'Storage Capacity'!$C:$C,$H115)-SUMIFS('Storage Capacity'!O:O,'Storage Capacity'!$A:$A,Comparison_CDP2,'Storage Capacity'!$B:$B,IF($B$108="NEM","*",$B$108),'Storage Capacity'!$C:$C,$H115)</f>
        <v>0</v>
      </c>
      <c r="U115" s="5">
        <f>SUMIFS('Storage Capacity'!P:P,'Storage Capacity'!$A:$A,Comparison_CDP1,'Storage Capacity'!$B:$B,IF($B$108="NEM","*",$B$108),'Storage Capacity'!$C:$C,$H115)-SUMIFS('Storage Capacity'!P:P,'Storage Capacity'!$A:$A,Comparison_CDP2,'Storage Capacity'!$B:$B,IF($B$108="NEM","*",$B$108),'Storage Capacity'!$C:$C,$H115)</f>
        <v>0</v>
      </c>
      <c r="V115" s="5">
        <f>SUMIFS('Storage Capacity'!Q:Q,'Storage Capacity'!$A:$A,Comparison_CDP1,'Storage Capacity'!$B:$B,IF($B$108="NEM","*",$B$108),'Storage Capacity'!$C:$C,$H115)-SUMIFS('Storage Capacity'!Q:Q,'Storage Capacity'!$A:$A,Comparison_CDP2,'Storage Capacity'!$B:$B,IF($B$108="NEM","*",$B$108),'Storage Capacity'!$C:$C,$H115)</f>
        <v>0</v>
      </c>
      <c r="W115" s="5">
        <f>SUMIFS('Storage Capacity'!R:R,'Storage Capacity'!$A:$A,Comparison_CDP1,'Storage Capacity'!$B:$B,IF($B$108="NEM","*",$B$108),'Storage Capacity'!$C:$C,$H115)-SUMIFS('Storage Capacity'!R:R,'Storage Capacity'!$A:$A,Comparison_CDP2,'Storage Capacity'!$B:$B,IF($B$108="NEM","*",$B$108),'Storage Capacity'!$C:$C,$H115)</f>
        <v>0</v>
      </c>
      <c r="X115" s="5">
        <f>SUMIFS('Storage Capacity'!S:S,'Storage Capacity'!$A:$A,Comparison_CDP1,'Storage Capacity'!$B:$B,IF($B$108="NEM","*",$B$108),'Storage Capacity'!$C:$C,$H115)-SUMIFS('Storage Capacity'!S:S,'Storage Capacity'!$A:$A,Comparison_CDP2,'Storage Capacity'!$B:$B,IF($B$108="NEM","*",$B$108),'Storage Capacity'!$C:$C,$H115)</f>
        <v>0</v>
      </c>
      <c r="Y115" s="5">
        <f>SUMIFS('Storage Capacity'!T:T,'Storage Capacity'!$A:$A,Comparison_CDP1,'Storage Capacity'!$B:$B,IF($B$108="NEM","*",$B$108),'Storage Capacity'!$C:$C,$H115)-SUMIFS('Storage Capacity'!T:T,'Storage Capacity'!$A:$A,Comparison_CDP2,'Storage Capacity'!$B:$B,IF($B$108="NEM","*",$B$108),'Storage Capacity'!$C:$C,$H115)</f>
        <v>0</v>
      </c>
      <c r="Z115" s="5">
        <f>SUMIFS('Storage Capacity'!U:U,'Storage Capacity'!$A:$A,Comparison_CDP1,'Storage Capacity'!$B:$B,IF($B$108="NEM","*",$B$108),'Storage Capacity'!$C:$C,$H115)-SUMIFS('Storage Capacity'!U:U,'Storage Capacity'!$A:$A,Comparison_CDP2,'Storage Capacity'!$B:$B,IF($B$108="NEM","*",$B$108),'Storage Capacity'!$C:$C,$H115)</f>
        <v>0</v>
      </c>
      <c r="AA115" s="5">
        <f>SUMIFS('Storage Capacity'!V:V,'Storage Capacity'!$A:$A,Comparison_CDP1,'Storage Capacity'!$B:$B,IF($B$108="NEM","*",$B$108),'Storage Capacity'!$C:$C,$H115)-SUMIFS('Storage Capacity'!V:V,'Storage Capacity'!$A:$A,Comparison_CDP2,'Storage Capacity'!$B:$B,IF($B$108="NEM","*",$B$108),'Storage Capacity'!$C:$C,$H115)</f>
        <v>0</v>
      </c>
      <c r="AB115" s="5">
        <f>SUMIFS('Storage Capacity'!W:W,'Storage Capacity'!$A:$A,Comparison_CDP1,'Storage Capacity'!$B:$B,IF($B$108="NEM","*",$B$108),'Storage Capacity'!$C:$C,$H115)-SUMIFS('Storage Capacity'!W:W,'Storage Capacity'!$A:$A,Comparison_CDP2,'Storage Capacity'!$B:$B,IF($B$108="NEM","*",$B$108),'Storage Capacity'!$C:$C,$H115)</f>
        <v>0</v>
      </c>
      <c r="AC115" s="5">
        <f>SUMIFS('Storage Capacity'!X:X,'Storage Capacity'!$A:$A,Comparison_CDP1,'Storage Capacity'!$B:$B,IF($B$108="NEM","*",$B$108),'Storage Capacity'!$C:$C,$H115)-SUMIFS('Storage Capacity'!X:X,'Storage Capacity'!$A:$A,Comparison_CDP2,'Storage Capacity'!$B:$B,IF($B$108="NEM","*",$B$108),'Storage Capacity'!$C:$C,$H115)</f>
        <v>0</v>
      </c>
      <c r="AD115" s="5">
        <f>SUMIFS('Storage Capacity'!Y:Y,'Storage Capacity'!$A:$A,Comparison_CDP1,'Storage Capacity'!$B:$B,IF($B$108="NEM","*",$B$108),'Storage Capacity'!$C:$C,$H115)-SUMIFS('Storage Capacity'!Y:Y,'Storage Capacity'!$A:$A,Comparison_CDP2,'Storage Capacity'!$B:$B,IF($B$108="NEM","*",$B$108),'Storage Capacity'!$C:$C,$H115)</f>
        <v>0</v>
      </c>
      <c r="AE115" s="5">
        <f>SUMIFS('Storage Capacity'!Z:Z,'Storage Capacity'!$A:$A,Comparison_CDP1,'Storage Capacity'!$B:$B,IF($B$108="NEM","*",$B$108),'Storage Capacity'!$C:$C,$H115)-SUMIFS('Storage Capacity'!Z:Z,'Storage Capacity'!$A:$A,Comparison_CDP2,'Storage Capacity'!$B:$B,IF($B$108="NEM","*",$B$108),'Storage Capacity'!$C:$C,$H115)</f>
        <v>0</v>
      </c>
      <c r="AF115" s="5">
        <f>SUMIFS('Storage Capacity'!AA:AA,'Storage Capacity'!$A:$A,Comparison_CDP1,'Storage Capacity'!$B:$B,IF($B$108="NEM","*",$B$108),'Storage Capacity'!$C:$C,$H115)-SUMIFS('Storage Capacity'!AA:AA,'Storage Capacity'!$A:$A,Comparison_CDP2,'Storage Capacity'!$B:$B,IF($B$108="NEM","*",$B$108),'Storage Capacity'!$C:$C,$H115)</f>
        <v>0</v>
      </c>
      <c r="AG115" s="5">
        <f>SUMIFS('Storage Capacity'!AB:AB,'Storage Capacity'!$A:$A,Comparison_CDP1,'Storage Capacity'!$B:$B,IF($B$108="NEM","*",$B$108),'Storage Capacity'!$C:$C,$H115)-SUMIFS('Storage Capacity'!AB:AB,'Storage Capacity'!$A:$A,Comparison_CDP2,'Storage Capacity'!$B:$B,IF($B$108="NEM","*",$B$108),'Storage Capacity'!$C:$C,$H115)</f>
        <v>0</v>
      </c>
      <c r="AH115" s="5">
        <f>SUMIFS('Storage Capacity'!AC:AC,'Storage Capacity'!$A:$A,Comparison_CDP1,'Storage Capacity'!$B:$B,IF($B$108="NEM","*",$B$108),'Storage Capacity'!$C:$C,$H115)-SUMIFS('Storage Capacity'!AC:AC,'Storage Capacity'!$A:$A,Comparison_CDP2,'Storage Capacity'!$B:$B,IF($B$108="NEM","*",$B$108),'Storage Capacity'!$C:$C,$H115)</f>
        <v>0</v>
      </c>
      <c r="AI115" s="5">
        <f>SUMIFS('Storage Capacity'!AD:AD,'Storage Capacity'!$A:$A,Comparison_CDP1,'Storage Capacity'!$B:$B,IF($B$108="NEM","*",$B$108),'Storage Capacity'!$C:$C,$H115)-SUMIFS('Storage Capacity'!AD:AD,'Storage Capacity'!$A:$A,Comparison_CDP2,'Storage Capacity'!$B:$B,IF($B$108="NEM","*",$B$108),'Storage Capacity'!$C:$C,$H115)</f>
        <v>0</v>
      </c>
      <c r="AJ115" s="5">
        <f>SUMIFS('Storage Capacity'!AE:AE,'Storage Capacity'!$A:$A,Comparison_CDP1,'Storage Capacity'!$B:$B,IF($B$108="NEM","*",$B$108),'Storage Capacity'!$C:$C,$H115)-SUMIFS('Storage Capacity'!AE:AE,'Storage Capacity'!$A:$A,Comparison_CDP2,'Storage Capacity'!$B:$B,IF($B$108="NEM","*",$B$108),'Storage Capacity'!$C:$C,$H115)</f>
        <v>0</v>
      </c>
    </row>
    <row r="124" spans="1:36" s="51" customFormat="1" ht="24" customHeight="1" thickBot="1">
      <c r="A124" s="49" t="str">
        <f>B125&amp;" differences in storage energy by year"</f>
        <v>NEM differences in storage energy by year</v>
      </c>
      <c r="B124" s="47"/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47"/>
      <c r="T124" s="47"/>
      <c r="U124" s="47"/>
      <c r="V124" s="47"/>
      <c r="W124" s="47"/>
      <c r="X124" s="47"/>
      <c r="Y124" s="47"/>
      <c r="Z124" s="47"/>
      <c r="AA124" s="47"/>
      <c r="AB124" s="47"/>
      <c r="AC124" s="47"/>
      <c r="AD124" s="47"/>
    </row>
    <row r="125" spans="1:36" ht="15" customHeight="1" thickTop="1">
      <c r="A125" s="11" t="s">
        <v>127</v>
      </c>
      <c r="B125" s="21" t="s">
        <v>128</v>
      </c>
    </row>
    <row r="127" spans="1:36" ht="15" customHeight="1">
      <c r="H127" s="44" t="s">
        <v>156</v>
      </c>
      <c r="I127" s="8" t="s">
        <v>90</v>
      </c>
      <c r="J127" s="8" t="s">
        <v>91</v>
      </c>
      <c r="K127" s="8" t="s">
        <v>92</v>
      </c>
      <c r="L127" s="8" t="s">
        <v>93</v>
      </c>
      <c r="M127" s="8" t="s">
        <v>94</v>
      </c>
      <c r="N127" s="8" t="s">
        <v>95</v>
      </c>
      <c r="O127" s="8" t="s">
        <v>96</v>
      </c>
      <c r="P127" s="8" t="s">
        <v>97</v>
      </c>
      <c r="Q127" s="8" t="s">
        <v>98</v>
      </c>
      <c r="R127" s="8" t="s">
        <v>99</v>
      </c>
      <c r="S127" s="8" t="s">
        <v>100</v>
      </c>
      <c r="T127" s="8" t="s">
        <v>101</v>
      </c>
      <c r="U127" s="8" t="s">
        <v>102</v>
      </c>
      <c r="V127" s="8" t="s">
        <v>103</v>
      </c>
      <c r="W127" s="8" t="s">
        <v>104</v>
      </c>
      <c r="X127" s="8" t="s">
        <v>105</v>
      </c>
      <c r="Y127" s="8" t="s">
        <v>106</v>
      </c>
      <c r="Z127" s="8" t="s">
        <v>107</v>
      </c>
      <c r="AA127" s="8" t="s">
        <v>108</v>
      </c>
      <c r="AB127" s="8" t="s">
        <v>109</v>
      </c>
      <c r="AC127" s="8" t="s">
        <v>110</v>
      </c>
      <c r="AD127" s="8" t="s">
        <v>111</v>
      </c>
      <c r="AE127" s="8" t="s">
        <v>112</v>
      </c>
      <c r="AF127" s="8" t="s">
        <v>113</v>
      </c>
      <c r="AG127" s="8" t="s">
        <v>114</v>
      </c>
      <c r="AH127" s="8" t="s">
        <v>115</v>
      </c>
      <c r="AI127" s="8" t="s">
        <v>116</v>
      </c>
      <c r="AJ127" s="8" t="s">
        <v>117</v>
      </c>
    </row>
    <row r="128" spans="1:36" ht="15" customHeight="1">
      <c r="H128" s="25" t="s">
        <v>153</v>
      </c>
      <c r="I128" s="5">
        <f>SUMIFS('Storage Energy'!D:D,'Storage Energy'!$A:$A,Comparison_CDP1,'Storage Energy'!$B:$B,IF($B$125="NEM","*",$B$125),'Storage Energy'!$C:$C,$H128)-SUMIFS('Storage Energy'!D:D,'Storage Energy'!$A:$A,Comparison_CDP2,'Storage Energy'!$B:$B,IF($B$125="NEM","*",$B$125),'Storage Energy'!$C:$C,$H128)</f>
        <v>0</v>
      </c>
      <c r="J128" s="5">
        <f>SUMIFS('Storage Energy'!E:E,'Storage Energy'!$A:$A,Comparison_CDP1,'Storage Energy'!$B:$B,IF($B$125="NEM","*",$B$125),'Storage Energy'!$C:$C,$H128)-SUMIFS('Storage Energy'!E:E,'Storage Energy'!$A:$A,Comparison_CDP2,'Storage Energy'!$B:$B,IF($B$125="NEM","*",$B$125),'Storage Energy'!$C:$C,$H128)</f>
        <v>0</v>
      </c>
      <c r="K128" s="5">
        <f>SUMIFS('Storage Energy'!F:F,'Storage Energy'!$A:$A,Comparison_CDP1,'Storage Energy'!$B:$B,IF($B$125="NEM","*",$B$125),'Storage Energy'!$C:$C,$H128)-SUMIFS('Storage Energy'!F:F,'Storage Energy'!$A:$A,Comparison_CDP2,'Storage Energy'!$B:$B,IF($B$125="NEM","*",$B$125),'Storage Energy'!$C:$C,$H128)</f>
        <v>0</v>
      </c>
      <c r="L128" s="5">
        <f>SUMIFS('Storage Energy'!G:G,'Storage Energy'!$A:$A,Comparison_CDP1,'Storage Energy'!$B:$B,IF($B$125="NEM","*",$B$125),'Storage Energy'!$C:$C,$H128)-SUMIFS('Storage Energy'!G:G,'Storage Energy'!$A:$A,Comparison_CDP2,'Storage Energy'!$B:$B,IF($B$125="NEM","*",$B$125),'Storage Energy'!$C:$C,$H128)</f>
        <v>0</v>
      </c>
      <c r="M128" s="5">
        <f>SUMIFS('Storage Energy'!H:H,'Storage Energy'!$A:$A,Comparison_CDP1,'Storage Energy'!$B:$B,IF($B$125="NEM","*",$B$125),'Storage Energy'!$C:$C,$H128)-SUMIFS('Storage Energy'!H:H,'Storage Energy'!$A:$A,Comparison_CDP2,'Storage Energy'!$B:$B,IF($B$125="NEM","*",$B$125),'Storage Energy'!$C:$C,$H128)</f>
        <v>0</v>
      </c>
      <c r="N128" s="5">
        <f>SUMIFS('Storage Energy'!I:I,'Storage Energy'!$A:$A,Comparison_CDP1,'Storage Energy'!$B:$B,IF($B$125="NEM","*",$B$125),'Storage Energy'!$C:$C,$H128)-SUMIFS('Storage Energy'!I:I,'Storage Energy'!$A:$A,Comparison_CDP2,'Storage Energy'!$B:$B,IF($B$125="NEM","*",$B$125),'Storage Energy'!$C:$C,$H128)</f>
        <v>-6.0724859962000011</v>
      </c>
      <c r="O128" s="5">
        <f>SUMIFS('Storage Energy'!J:J,'Storage Energy'!$A:$A,Comparison_CDP1,'Storage Energy'!$B:$B,IF($B$125="NEM","*",$B$125),'Storage Energy'!$C:$C,$H128)-SUMIFS('Storage Energy'!J:J,'Storage Energy'!$A:$A,Comparison_CDP2,'Storage Energy'!$B:$B,IF($B$125="NEM","*",$B$125),'Storage Energy'!$C:$C,$H128)</f>
        <v>-6.0724863287600002</v>
      </c>
      <c r="P128" s="5">
        <f>SUMIFS('Storage Energy'!K:K,'Storage Energy'!$A:$A,Comparison_CDP1,'Storage Energy'!$B:$B,IF($B$125="NEM","*",$B$125),'Storage Energy'!$C:$C,$H128)-SUMIFS('Storage Energy'!K:K,'Storage Energy'!$A:$A,Comparison_CDP2,'Storage Energy'!$B:$B,IF($B$125="NEM","*",$B$125),'Storage Energy'!$C:$C,$H128)</f>
        <v>-35.718840377319999</v>
      </c>
      <c r="Q128" s="5">
        <f>SUMIFS('Storage Energy'!L:L,'Storage Energy'!$A:$A,Comparison_CDP1,'Storage Energy'!$B:$B,IF($B$125="NEM","*",$B$125),'Storage Energy'!$C:$C,$H128)-SUMIFS('Storage Energy'!L:L,'Storage Energy'!$A:$A,Comparison_CDP2,'Storage Energy'!$B:$B,IF($B$125="NEM","*",$B$125),'Storage Energy'!$C:$C,$H128)</f>
        <v>-35.718840062680009</v>
      </c>
      <c r="R128" s="5">
        <f>SUMIFS('Storage Energy'!M:M,'Storage Energy'!$A:$A,Comparison_CDP1,'Storage Energy'!$B:$B,IF($B$125="NEM","*",$B$125),'Storage Energy'!$C:$C,$H128)-SUMIFS('Storage Energy'!M:M,'Storage Energy'!$A:$A,Comparison_CDP2,'Storage Energy'!$B:$B,IF($B$125="NEM","*",$B$125),'Storage Energy'!$C:$C,$H128)</f>
        <v>-35.718841457080011</v>
      </c>
      <c r="S128" s="5">
        <f>SUMIFS('Storage Energy'!N:N,'Storage Energy'!$A:$A,Comparison_CDP1,'Storage Energy'!$B:$B,IF($B$125="NEM","*",$B$125),'Storage Energy'!$C:$C,$H128)-SUMIFS('Storage Energy'!N:N,'Storage Energy'!$A:$A,Comparison_CDP2,'Storage Energy'!$B:$B,IF($B$125="NEM","*",$B$125),'Storage Energy'!$C:$C,$H128)</f>
        <v>-35.718841705320017</v>
      </c>
      <c r="T128" s="5">
        <f>SUMIFS('Storage Energy'!O:O,'Storage Energy'!$A:$A,Comparison_CDP1,'Storage Energy'!$B:$B,IF($B$125="NEM","*",$B$125),'Storage Energy'!$C:$C,$H128)-SUMIFS('Storage Energy'!O:O,'Storage Energy'!$A:$A,Comparison_CDP2,'Storage Energy'!$B:$B,IF($B$125="NEM","*",$B$125),'Storage Energy'!$C:$C,$H128)</f>
        <v>-35.71884170348001</v>
      </c>
      <c r="U128" s="5">
        <f>SUMIFS('Storage Energy'!P:P,'Storage Energy'!$A:$A,Comparison_CDP1,'Storage Energy'!$B:$B,IF($B$125="NEM","*",$B$125),'Storage Energy'!$C:$C,$H128)-SUMIFS('Storage Energy'!P:P,'Storage Energy'!$A:$A,Comparison_CDP2,'Storage Energy'!$B:$B,IF($B$125="NEM","*",$B$125),'Storage Energy'!$C:$C,$H128)</f>
        <v>-35.718841727160019</v>
      </c>
      <c r="V128" s="5">
        <f>SUMIFS('Storage Energy'!Q:Q,'Storage Energy'!$A:$A,Comparison_CDP1,'Storage Energy'!$B:$B,IF($B$125="NEM","*",$B$125),'Storage Energy'!$C:$C,$H128)-SUMIFS('Storage Energy'!Q:Q,'Storage Energy'!$A:$A,Comparison_CDP2,'Storage Energy'!$B:$B,IF($B$125="NEM","*",$B$125),'Storage Energy'!$C:$C,$H128)</f>
        <v>-36.056174600559991</v>
      </c>
      <c r="W128" s="5">
        <f>SUMIFS('Storage Energy'!R:R,'Storage Energy'!$A:$A,Comparison_CDP1,'Storage Energy'!$B:$B,IF($B$125="NEM","*",$B$125),'Storage Energy'!$C:$C,$H128)-SUMIFS('Storage Energy'!R:R,'Storage Energy'!$A:$A,Comparison_CDP2,'Storage Energy'!$B:$B,IF($B$125="NEM","*",$B$125),'Storage Energy'!$C:$C,$H128)</f>
        <v>-46.563859530119998</v>
      </c>
      <c r="X128" s="5">
        <f>SUMIFS('Storage Energy'!S:S,'Storage Energy'!$A:$A,Comparison_CDP1,'Storage Energy'!$B:$B,IF($B$125="NEM","*",$B$125),'Storage Energy'!$C:$C,$H128)-SUMIFS('Storage Energy'!S:S,'Storage Energy'!$A:$A,Comparison_CDP2,'Storage Energy'!$B:$B,IF($B$125="NEM","*",$B$125),'Storage Energy'!$C:$C,$H128)</f>
        <v>-46.563849116199989</v>
      </c>
      <c r="Y128" s="5">
        <f>SUMIFS('Storage Energy'!T:T,'Storage Energy'!$A:$A,Comparison_CDP1,'Storage Energy'!$B:$B,IF($B$125="NEM","*",$B$125),'Storage Energy'!$C:$C,$H128)-SUMIFS('Storage Energy'!T:T,'Storage Energy'!$A:$A,Comparison_CDP2,'Storage Energy'!$B:$B,IF($B$125="NEM","*",$B$125),'Storage Energy'!$C:$C,$H128)</f>
        <v>-46.563849015640002</v>
      </c>
      <c r="Z128" s="5">
        <f>SUMIFS('Storage Energy'!U:U,'Storage Energy'!$A:$A,Comparison_CDP1,'Storage Energy'!$B:$B,IF($B$125="NEM","*",$B$125),'Storage Energy'!$C:$C,$H128)-SUMIFS('Storage Energy'!U:U,'Storage Energy'!$A:$A,Comparison_CDP2,'Storage Energy'!$B:$B,IF($B$125="NEM","*",$B$125),'Storage Energy'!$C:$C,$H128)</f>
        <v>-42.974943436399997</v>
      </c>
      <c r="AA128" s="5">
        <f>SUMIFS('Storage Energy'!V:V,'Storage Energy'!$A:$A,Comparison_CDP1,'Storage Energy'!$B:$B,IF($B$125="NEM","*",$B$125),'Storage Energy'!$C:$C,$H128)-SUMIFS('Storage Energy'!V:V,'Storage Energy'!$A:$A,Comparison_CDP2,'Storage Energy'!$B:$B,IF($B$125="NEM","*",$B$125),'Storage Energy'!$C:$C,$H128)</f>
        <v>-16.681835268</v>
      </c>
      <c r="AB128" s="5">
        <f>SUMIFS('Storage Energy'!W:W,'Storage Energy'!$A:$A,Comparison_CDP1,'Storage Energy'!$B:$B,IF($B$125="NEM","*",$B$125),'Storage Energy'!$C:$C,$H128)-SUMIFS('Storage Energy'!W:W,'Storage Energy'!$A:$A,Comparison_CDP2,'Storage Energy'!$B:$B,IF($B$125="NEM","*",$B$125),'Storage Energy'!$C:$C,$H128)</f>
        <v>-16.681829420560007</v>
      </c>
      <c r="AC128" s="5">
        <f>SUMIFS('Storage Energy'!X:X,'Storage Energy'!$A:$A,Comparison_CDP1,'Storage Energy'!$B:$B,IF($B$125="NEM","*",$B$125),'Storage Energy'!$C:$C,$H128)-SUMIFS('Storage Energy'!X:X,'Storage Energy'!$A:$A,Comparison_CDP2,'Storage Energy'!$B:$B,IF($B$125="NEM","*",$B$125),'Storage Energy'!$C:$C,$H128)</f>
        <v>-20.681765756240026</v>
      </c>
      <c r="AD128" s="5">
        <f>SUMIFS('Storage Energy'!Y:Y,'Storage Energy'!$A:$A,Comparison_CDP1,'Storage Energy'!$B:$B,IF($B$125="NEM","*",$B$125),'Storage Energy'!$C:$C,$H128)-SUMIFS('Storage Energy'!Y:Y,'Storage Energy'!$A:$A,Comparison_CDP2,'Storage Energy'!$B:$B,IF($B$125="NEM","*",$B$125),'Storage Energy'!$C:$C,$H128)</f>
        <v>-20.681768261240009</v>
      </c>
      <c r="AE128" s="5">
        <f>SUMIFS('Storage Energy'!Z:Z,'Storage Energy'!$A:$A,Comparison_CDP1,'Storage Energy'!$B:$B,IF($B$125="NEM","*",$B$125),'Storage Energy'!$C:$C,$H128)-SUMIFS('Storage Energy'!Z:Z,'Storage Energy'!$A:$A,Comparison_CDP2,'Storage Energy'!$B:$B,IF($B$125="NEM","*",$B$125),'Storage Energy'!$C:$C,$H128)</f>
        <v>-20.681768262279988</v>
      </c>
      <c r="AF128" s="5">
        <f>SUMIFS('Storage Energy'!AA:AA,'Storage Energy'!$A:$A,Comparison_CDP1,'Storage Energy'!$B:$B,IF($B$125="NEM","*",$B$125),'Storage Energy'!$C:$C,$H128)-SUMIFS('Storage Energy'!AA:AA,'Storage Energy'!$A:$A,Comparison_CDP2,'Storage Energy'!$B:$B,IF($B$125="NEM","*",$B$125),'Storage Energy'!$C:$C,$H128)</f>
        <v>-20.681778630640025</v>
      </c>
      <c r="AG128" s="5">
        <f>SUMIFS('Storage Energy'!AB:AB,'Storage Energy'!$A:$A,Comparison_CDP1,'Storage Energy'!$B:$B,IF($B$125="NEM","*",$B$125),'Storage Energy'!$C:$C,$H128)-SUMIFS('Storage Energy'!AB:AB,'Storage Energy'!$A:$A,Comparison_CDP2,'Storage Energy'!$B:$B,IF($B$125="NEM","*",$B$125),'Storage Energy'!$C:$C,$H128)</f>
        <v>-20.682117758760015</v>
      </c>
      <c r="AH128" s="5">
        <f>SUMIFS('Storage Energy'!AC:AC,'Storage Energy'!$A:$A,Comparison_CDP1,'Storage Energy'!$B:$B,IF($B$125="NEM","*",$B$125),'Storage Energy'!$C:$C,$H128)-SUMIFS('Storage Energy'!AC:AC,'Storage Energy'!$A:$A,Comparison_CDP2,'Storage Energy'!$B:$B,IF($B$125="NEM","*",$B$125),'Storage Energy'!$C:$C,$H128)</f>
        <v>-20.682117756120022</v>
      </c>
      <c r="AI128" s="5">
        <f>SUMIFS('Storage Energy'!AD:AD,'Storage Energy'!$A:$A,Comparison_CDP1,'Storage Energy'!$B:$B,IF($B$125="NEM","*",$B$125),'Storage Energy'!$C:$C,$H128)-SUMIFS('Storage Energy'!AD:AD,'Storage Energy'!$A:$A,Comparison_CDP2,'Storage Energy'!$B:$B,IF($B$125="NEM","*",$B$125),'Storage Energy'!$C:$C,$H128)</f>
        <v>-43.387823027000024</v>
      </c>
      <c r="AJ128" s="5">
        <f>SUMIFS('Storage Energy'!AE:AE,'Storage Energy'!$A:$A,Comparison_CDP1,'Storage Energy'!$B:$B,IF($B$125="NEM","*",$B$125),'Storage Energy'!$C:$C,$H128)-SUMIFS('Storage Energy'!AE:AE,'Storage Energy'!$A:$A,Comparison_CDP2,'Storage Energy'!$B:$B,IF($B$125="NEM","*",$B$125),'Storage Energy'!$C:$C,$H128)</f>
        <v>-43.38782302844001</v>
      </c>
    </row>
    <row r="129" spans="1:36" ht="15" customHeight="1">
      <c r="H129" s="25" t="s">
        <v>154</v>
      </c>
      <c r="I129" s="5">
        <f>SUMIFS('Storage Energy'!D:D,'Storage Energy'!$A:$A,Comparison_CDP1,'Storage Energy'!$B:$B,IF($B$125="NEM","*",$B$125),'Storage Energy'!$C:$C,$H129)-SUMIFS('Storage Energy'!D:D,'Storage Energy'!$A:$A,Comparison_CDP2,'Storage Energy'!$B:$B,IF($B$125="NEM","*",$B$125),'Storage Energy'!$C:$C,$H129)</f>
        <v>-8.0597868789599989</v>
      </c>
      <c r="J129" s="5">
        <f>SUMIFS('Storage Energy'!E:E,'Storage Energy'!$A:$A,Comparison_CDP1,'Storage Energy'!$B:$B,IF($B$125="NEM","*",$B$125),'Storage Energy'!$C:$C,$H129)-SUMIFS('Storage Energy'!E:E,'Storage Energy'!$A:$A,Comparison_CDP2,'Storage Energy'!$B:$B,IF($B$125="NEM","*",$B$125),'Storage Energy'!$C:$C,$H129)</f>
        <v>-10.76595470024</v>
      </c>
      <c r="K129" s="5">
        <f>SUMIFS('Storage Energy'!F:F,'Storage Energy'!$A:$A,Comparison_CDP1,'Storage Energy'!$B:$B,IF($B$125="NEM","*",$B$125),'Storage Energy'!$C:$C,$H129)-SUMIFS('Storage Energy'!F:F,'Storage Energy'!$A:$A,Comparison_CDP2,'Storage Energy'!$B:$B,IF($B$125="NEM","*",$B$125),'Storage Energy'!$C:$C,$H129)</f>
        <v>-15.341059568320002</v>
      </c>
      <c r="L129" s="5">
        <f>SUMIFS('Storage Energy'!G:G,'Storage Energy'!$A:$A,Comparison_CDP1,'Storage Energy'!$B:$B,IF($B$125="NEM","*",$B$125),'Storage Energy'!$C:$C,$H129)-SUMIFS('Storage Energy'!G:G,'Storage Energy'!$A:$A,Comparison_CDP2,'Storage Energy'!$B:$B,IF($B$125="NEM","*",$B$125),'Storage Energy'!$C:$C,$H129)</f>
        <v>-24.818084941439999</v>
      </c>
      <c r="M129" s="5">
        <f>SUMIFS('Storage Energy'!H:H,'Storage Energy'!$A:$A,Comparison_CDP1,'Storage Energy'!$B:$B,IF($B$125="NEM","*",$B$125),'Storage Energy'!$C:$C,$H129)-SUMIFS('Storage Energy'!H:H,'Storage Energy'!$A:$A,Comparison_CDP2,'Storage Energy'!$B:$B,IF($B$125="NEM","*",$B$125),'Storage Energy'!$C:$C,$H129)</f>
        <v>-19.591800061359997</v>
      </c>
      <c r="N129" s="5">
        <f>SUMIFS('Storage Energy'!I:I,'Storage Energy'!$A:$A,Comparison_CDP1,'Storage Energy'!$B:$B,IF($B$125="NEM","*",$B$125),'Storage Energy'!$C:$C,$H129)-SUMIFS('Storage Energy'!I:I,'Storage Energy'!$A:$A,Comparison_CDP2,'Storage Energy'!$B:$B,IF($B$125="NEM","*",$B$125),'Storage Energy'!$C:$C,$H129)</f>
        <v>-21.311471862040015</v>
      </c>
      <c r="O129" s="5">
        <f>SUMIFS('Storage Energy'!J:J,'Storage Energy'!$A:$A,Comparison_CDP1,'Storage Energy'!$B:$B,IF($B$125="NEM","*",$B$125),'Storage Energy'!$C:$C,$H129)-SUMIFS('Storage Energy'!J:J,'Storage Energy'!$A:$A,Comparison_CDP2,'Storage Energy'!$B:$B,IF($B$125="NEM","*",$B$125),'Storage Energy'!$C:$C,$H129)</f>
        <v>-28.925867970559999</v>
      </c>
      <c r="P129" s="5">
        <f>SUMIFS('Storage Energy'!K:K,'Storage Energy'!$A:$A,Comparison_CDP1,'Storage Energy'!$B:$B,IF($B$125="NEM","*",$B$125),'Storage Energy'!$C:$C,$H129)-SUMIFS('Storage Energy'!K:K,'Storage Energy'!$A:$A,Comparison_CDP2,'Storage Energy'!$B:$B,IF($B$125="NEM","*",$B$125),'Storage Energy'!$C:$C,$H129)</f>
        <v>-33.18914518859998</v>
      </c>
      <c r="Q129" s="5">
        <f>SUMIFS('Storage Energy'!L:L,'Storage Energy'!$A:$A,Comparison_CDP1,'Storage Energy'!$B:$B,IF($B$125="NEM","*",$B$125),'Storage Energy'!$C:$C,$H129)-SUMIFS('Storage Energy'!L:L,'Storage Energy'!$A:$A,Comparison_CDP2,'Storage Energy'!$B:$B,IF($B$125="NEM","*",$B$125),'Storage Energy'!$C:$C,$H129)</f>
        <v>-40.295692927960005</v>
      </c>
      <c r="R129" s="5">
        <f>SUMIFS('Storage Energy'!M:M,'Storage Energy'!$A:$A,Comparison_CDP1,'Storage Energy'!$B:$B,IF($B$125="NEM","*",$B$125),'Storage Energy'!$C:$C,$H129)-SUMIFS('Storage Energy'!M:M,'Storage Energy'!$A:$A,Comparison_CDP2,'Storage Energy'!$B:$B,IF($B$125="NEM","*",$B$125),'Storage Energy'!$C:$C,$H129)</f>
        <v>-45.848400749520003</v>
      </c>
      <c r="S129" s="5">
        <f>SUMIFS('Storage Energy'!N:N,'Storage Energy'!$A:$A,Comparison_CDP1,'Storage Energy'!$B:$B,IF($B$125="NEM","*",$B$125),'Storage Energy'!$C:$C,$H129)-SUMIFS('Storage Energy'!N:N,'Storage Energy'!$A:$A,Comparison_CDP2,'Storage Energy'!$B:$B,IF($B$125="NEM","*",$B$125),'Storage Energy'!$C:$C,$H129)</f>
        <v>-45.848400778519995</v>
      </c>
      <c r="T129" s="5">
        <f>SUMIFS('Storage Energy'!O:O,'Storage Energy'!$A:$A,Comparison_CDP1,'Storage Energy'!$B:$B,IF($B$125="NEM","*",$B$125),'Storage Energy'!$C:$C,$H129)-SUMIFS('Storage Energy'!O:O,'Storage Energy'!$A:$A,Comparison_CDP2,'Storage Energy'!$B:$B,IF($B$125="NEM","*",$B$125),'Storage Energy'!$C:$C,$H129)</f>
        <v>-45.84840077632002</v>
      </c>
      <c r="U129" s="5">
        <f>SUMIFS('Storage Energy'!P:P,'Storage Energy'!$A:$A,Comparison_CDP1,'Storage Energy'!$B:$B,IF($B$125="NEM","*",$B$125),'Storage Energy'!$C:$C,$H129)-SUMIFS('Storage Energy'!P:P,'Storage Energy'!$A:$A,Comparison_CDP2,'Storage Energy'!$B:$B,IF($B$125="NEM","*",$B$125),'Storage Energy'!$C:$C,$H129)</f>
        <v>-48.12563737595999</v>
      </c>
      <c r="V129" s="5">
        <f>SUMIFS('Storage Energy'!Q:Q,'Storage Energy'!$A:$A,Comparison_CDP1,'Storage Energy'!$B:$B,IF($B$125="NEM","*",$B$125),'Storage Energy'!$C:$C,$H129)-SUMIFS('Storage Energy'!Q:Q,'Storage Energy'!$A:$A,Comparison_CDP2,'Storage Energy'!$B:$B,IF($B$125="NEM","*",$B$125),'Storage Energy'!$C:$C,$H129)</f>
        <v>-48.178985803919993</v>
      </c>
      <c r="W129" s="5">
        <f>SUMIFS('Storage Energy'!R:R,'Storage Energy'!$A:$A,Comparison_CDP1,'Storage Energy'!$B:$B,IF($B$125="NEM","*",$B$125),'Storage Energy'!$C:$C,$H129)-SUMIFS('Storage Energy'!R:R,'Storage Energy'!$A:$A,Comparison_CDP2,'Storage Energy'!$B:$B,IF($B$125="NEM","*",$B$125),'Storage Energy'!$C:$C,$H129)</f>
        <v>-32.412514478160006</v>
      </c>
      <c r="X129" s="5">
        <f>SUMIFS('Storage Energy'!S:S,'Storage Energy'!$A:$A,Comparison_CDP1,'Storage Energy'!$B:$B,IF($B$125="NEM","*",$B$125),'Storage Energy'!$C:$C,$H129)-SUMIFS('Storage Energy'!S:S,'Storage Energy'!$A:$A,Comparison_CDP2,'Storage Energy'!$B:$B,IF($B$125="NEM","*",$B$125),'Storage Energy'!$C:$C,$H129)</f>
        <v>-47.166635216960017</v>
      </c>
      <c r="Y129" s="5">
        <f>SUMIFS('Storage Energy'!T:T,'Storage Energy'!$A:$A,Comparison_CDP1,'Storage Energy'!$B:$B,IF($B$125="NEM","*",$B$125),'Storage Energy'!$C:$C,$H129)-SUMIFS('Storage Energy'!T:T,'Storage Energy'!$A:$A,Comparison_CDP2,'Storage Energy'!$B:$B,IF($B$125="NEM","*",$B$125),'Storage Energy'!$C:$C,$H129)</f>
        <v>-50.324552497240006</v>
      </c>
      <c r="Z129" s="5">
        <f>SUMIFS('Storage Energy'!U:U,'Storage Energy'!$A:$A,Comparison_CDP1,'Storage Energy'!$B:$B,IF($B$125="NEM","*",$B$125),'Storage Energy'!$C:$C,$H129)-SUMIFS('Storage Energy'!U:U,'Storage Energy'!$A:$A,Comparison_CDP2,'Storage Energy'!$B:$B,IF($B$125="NEM","*",$B$125),'Storage Energy'!$C:$C,$H129)</f>
        <v>-50.061355116480001</v>
      </c>
      <c r="AA129" s="5">
        <f>SUMIFS('Storage Energy'!V:V,'Storage Energy'!$A:$A,Comparison_CDP1,'Storage Energy'!$B:$B,IF($B$125="NEM","*",$B$125),'Storage Energy'!$C:$C,$H129)-SUMIFS('Storage Energy'!V:V,'Storage Energy'!$A:$A,Comparison_CDP2,'Storage Energy'!$B:$B,IF($B$125="NEM","*",$B$125),'Storage Energy'!$C:$C,$H129)</f>
        <v>-28.41960673552002</v>
      </c>
      <c r="AB129" s="5">
        <f>SUMIFS('Storage Energy'!W:W,'Storage Energy'!$A:$A,Comparison_CDP1,'Storage Energy'!$B:$B,IF($B$125="NEM","*",$B$125),'Storage Energy'!$C:$C,$H129)-SUMIFS('Storage Energy'!W:W,'Storage Energy'!$A:$A,Comparison_CDP2,'Storage Energy'!$B:$B,IF($B$125="NEM","*",$B$125),'Storage Energy'!$C:$C,$H129)</f>
        <v>-28.419606612600006</v>
      </c>
      <c r="AC129" s="5">
        <f>SUMIFS('Storage Energy'!X:X,'Storage Energy'!$A:$A,Comparison_CDP1,'Storage Energy'!$B:$B,IF($B$125="NEM","*",$B$125),'Storage Energy'!$C:$C,$H129)-SUMIFS('Storage Energy'!X:X,'Storage Energy'!$A:$A,Comparison_CDP2,'Storage Energy'!$B:$B,IF($B$125="NEM","*",$B$125),'Storage Energy'!$C:$C,$H129)</f>
        <v>-29.99578036703997</v>
      </c>
      <c r="AD129" s="5">
        <f>SUMIFS('Storage Energy'!Y:Y,'Storage Energy'!$A:$A,Comparison_CDP1,'Storage Energy'!$B:$B,IF($B$125="NEM","*",$B$125),'Storage Energy'!$C:$C,$H129)-SUMIFS('Storage Energy'!Y:Y,'Storage Energy'!$A:$A,Comparison_CDP2,'Storage Energy'!$B:$B,IF($B$125="NEM","*",$B$125),'Storage Energy'!$C:$C,$H129)</f>
        <v>-71.028147145920016</v>
      </c>
      <c r="AE129" s="5">
        <f>SUMIFS('Storage Energy'!Z:Z,'Storage Energy'!$A:$A,Comparison_CDP1,'Storage Energy'!$B:$B,IF($B$125="NEM","*",$B$125),'Storage Energy'!$C:$C,$H129)-SUMIFS('Storage Energy'!Z:Z,'Storage Energy'!$A:$A,Comparison_CDP2,'Storage Energy'!$B:$B,IF($B$125="NEM","*",$B$125),'Storage Energy'!$C:$C,$H129)</f>
        <v>-87.957044625360027</v>
      </c>
      <c r="AF129" s="5">
        <f>SUMIFS('Storage Energy'!AA:AA,'Storage Energy'!$A:$A,Comparison_CDP1,'Storage Energy'!$B:$B,IF($B$125="NEM","*",$B$125),'Storage Energy'!$C:$C,$H129)-SUMIFS('Storage Energy'!AA:AA,'Storage Energy'!$A:$A,Comparison_CDP2,'Storage Energy'!$B:$B,IF($B$125="NEM","*",$B$125),'Storage Energy'!$C:$C,$H129)</f>
        <v>-108.82655192968001</v>
      </c>
      <c r="AG129" s="5">
        <f>SUMIFS('Storage Energy'!AB:AB,'Storage Energy'!$A:$A,Comparison_CDP1,'Storage Energy'!$B:$B,IF($B$125="NEM","*",$B$125),'Storage Energy'!$C:$C,$H129)-SUMIFS('Storage Energy'!AB:AB,'Storage Energy'!$A:$A,Comparison_CDP2,'Storage Energy'!$B:$B,IF($B$125="NEM","*",$B$125),'Storage Energy'!$C:$C,$H129)</f>
        <v>-132.39259279996</v>
      </c>
      <c r="AH129" s="5">
        <f>SUMIFS('Storage Energy'!AC:AC,'Storage Energy'!$A:$A,Comparison_CDP1,'Storage Energy'!$B:$B,IF($B$125="NEM","*",$B$125),'Storage Energy'!$C:$C,$H129)-SUMIFS('Storage Energy'!AC:AC,'Storage Energy'!$A:$A,Comparison_CDP2,'Storage Energy'!$B:$B,IF($B$125="NEM","*",$B$125),'Storage Energy'!$C:$C,$H129)</f>
        <v>-119.59129932276001</v>
      </c>
      <c r="AI129" s="5">
        <f>SUMIFS('Storage Energy'!AD:AD,'Storage Energy'!$A:$A,Comparison_CDP1,'Storage Energy'!$B:$B,IF($B$125="NEM","*",$B$125),'Storage Energy'!$C:$C,$H129)-SUMIFS('Storage Energy'!AD:AD,'Storage Energy'!$A:$A,Comparison_CDP2,'Storage Energy'!$B:$B,IF($B$125="NEM","*",$B$125),'Storage Energy'!$C:$C,$H129)</f>
        <v>-295.04947632464001</v>
      </c>
      <c r="AJ129" s="5">
        <f>SUMIFS('Storage Energy'!AE:AE,'Storage Energy'!$A:$A,Comparison_CDP1,'Storage Energy'!$B:$B,IF($B$125="NEM","*",$B$125),'Storage Energy'!$C:$C,$H129)-SUMIFS('Storage Energy'!AE:AE,'Storage Energy'!$A:$A,Comparison_CDP2,'Storage Energy'!$B:$B,IF($B$125="NEM","*",$B$125),'Storage Energy'!$C:$C,$H129)</f>
        <v>-293.10938973508001</v>
      </c>
    </row>
    <row r="130" spans="1:36" ht="15" customHeight="1">
      <c r="H130" s="25" t="s">
        <v>155</v>
      </c>
      <c r="I130" s="5">
        <f>SUMIFS('Storage Energy'!D:D,'Storage Energy'!$A:$A,Comparison_CDP1,'Storage Energy'!$B:$B,IF($B$125="NEM","*",$B$125),'Storage Energy'!$C:$C,$H130)-SUMIFS('Storage Energy'!D:D,'Storage Energy'!$A:$A,Comparison_CDP2,'Storage Energy'!$B:$B,IF($B$125="NEM","*",$B$125),'Storage Energy'!$C:$C,$H130)</f>
        <v>-1.3599999904023718E-8</v>
      </c>
      <c r="J130" s="5">
        <f>SUMIFS('Storage Energy'!E:E,'Storage Energy'!$A:$A,Comparison_CDP1,'Storage Energy'!$B:$B,IF($B$125="NEM","*",$B$125),'Storage Energy'!$C:$C,$H130)-SUMIFS('Storage Energy'!E:E,'Storage Energy'!$A:$A,Comparison_CDP2,'Storage Energy'!$B:$B,IF($B$125="NEM","*",$B$125),'Storage Energy'!$C:$C,$H130)</f>
        <v>7.0000000240710847E-9</v>
      </c>
      <c r="K130" s="5">
        <f>SUMIFS('Storage Energy'!F:F,'Storage Energy'!$A:$A,Comparison_CDP1,'Storage Energy'!$B:$B,IF($B$125="NEM","*",$B$125),'Storage Energy'!$C:$C,$H130)-SUMIFS('Storage Energy'!F:F,'Storage Energy'!$A:$A,Comparison_CDP2,'Storage Energy'!$B:$B,IF($B$125="NEM","*",$B$125),'Storage Energy'!$C:$C,$H130)</f>
        <v>1.668600000392928E-7</v>
      </c>
      <c r="L130" s="5">
        <f>SUMIFS('Storage Energy'!G:G,'Storage Energy'!$A:$A,Comparison_CDP1,'Storage Energy'!$B:$B,IF($B$125="NEM","*",$B$125),'Storage Energy'!$C:$C,$H130)-SUMIFS('Storage Energy'!G:G,'Storage Energy'!$A:$A,Comparison_CDP2,'Storage Energy'!$B:$B,IF($B$125="NEM","*",$B$125),'Storage Energy'!$C:$C,$H130)</f>
        <v>1.6236000000002804E-7</v>
      </c>
      <c r="M130" s="5">
        <f>SUMIFS('Storage Energy'!H:H,'Storage Energy'!$A:$A,Comparison_CDP1,'Storage Energy'!$B:$B,IF($B$125="NEM","*",$B$125),'Storage Energy'!$C:$C,$H130)-SUMIFS('Storage Energy'!H:H,'Storage Energy'!$A:$A,Comparison_CDP2,'Storage Energy'!$B:$B,IF($B$125="NEM","*",$B$125),'Storage Energy'!$C:$C,$H130)</f>
        <v>1.5433999989156177E-7</v>
      </c>
      <c r="N130" s="5">
        <f>SUMIFS('Storage Energy'!I:I,'Storage Energy'!$A:$A,Comparison_CDP1,'Storage Energy'!$B:$B,IF($B$125="NEM","*",$B$125),'Storage Energy'!$C:$C,$H130)-SUMIFS('Storage Energy'!I:I,'Storage Energy'!$A:$A,Comparison_CDP2,'Storage Energy'!$B:$B,IF($B$125="NEM","*",$B$125),'Storage Energy'!$C:$C,$H130)</f>
        <v>1.5434000000258408E-7</v>
      </c>
      <c r="O130" s="5">
        <f>SUMIFS('Storage Energy'!J:J,'Storage Energy'!$A:$A,Comparison_CDP1,'Storage Energy'!$B:$B,IF($B$125="NEM","*",$B$125),'Storage Energy'!$C:$C,$H130)-SUMIFS('Storage Energy'!J:J,'Storage Energy'!$A:$A,Comparison_CDP2,'Storage Energy'!$B:$B,IF($B$125="NEM","*",$B$125),'Storage Energy'!$C:$C,$H130)</f>
        <v>1.5434000000258408E-7</v>
      </c>
      <c r="P130" s="5">
        <f>SUMIFS('Storage Energy'!K:K,'Storage Energy'!$A:$A,Comparison_CDP1,'Storage Energy'!$B:$B,IF($B$125="NEM","*",$B$125),'Storage Energy'!$C:$C,$H130)-SUMIFS('Storage Energy'!K:K,'Storage Energy'!$A:$A,Comparison_CDP2,'Storage Energy'!$B:$B,IF($B$125="NEM","*",$B$125),'Storage Energy'!$C:$C,$H130)</f>
        <v>1.8223999997957208E-7</v>
      </c>
      <c r="Q130" s="5">
        <f>SUMIFS('Storage Energy'!L:L,'Storage Energy'!$A:$A,Comparison_CDP1,'Storage Energy'!$B:$B,IF($B$125="NEM","*",$B$125),'Storage Energy'!$C:$C,$H130)-SUMIFS('Storage Energy'!L:L,'Storage Energy'!$A:$A,Comparison_CDP2,'Storage Energy'!$B:$B,IF($B$125="NEM","*",$B$125),'Storage Energy'!$C:$C,$H130)</f>
        <v>1.7621999992556425E-7</v>
      </c>
      <c r="R130" s="5">
        <f>SUMIFS('Storage Energy'!M:M,'Storage Energy'!$A:$A,Comparison_CDP1,'Storage Energy'!$B:$B,IF($B$125="NEM","*",$B$125),'Storage Energy'!$C:$C,$H130)-SUMIFS('Storage Energy'!M:M,'Storage Energy'!$A:$A,Comparison_CDP2,'Storage Energy'!$B:$B,IF($B$125="NEM","*",$B$125),'Storage Energy'!$C:$C,$H130)</f>
        <v>1.5787999996241808E-7</v>
      </c>
      <c r="S130" s="5">
        <f>SUMIFS('Storage Energy'!N:N,'Storage Energy'!$A:$A,Comparison_CDP1,'Storage Energy'!$B:$B,IF($B$125="NEM","*",$B$125),'Storage Energy'!$C:$C,$H130)-SUMIFS('Storage Energy'!N:N,'Storage Energy'!$A:$A,Comparison_CDP2,'Storage Energy'!$B:$B,IF($B$125="NEM","*",$B$125),'Storage Energy'!$C:$C,$H130)</f>
        <v>1.58199999988895E-7</v>
      </c>
      <c r="T130" s="5">
        <f>SUMIFS('Storage Energy'!O:O,'Storage Energy'!$A:$A,Comparison_CDP1,'Storage Energy'!$B:$B,IF($B$125="NEM","*",$B$125),'Storage Energy'!$C:$C,$H130)-SUMIFS('Storage Energy'!O:O,'Storage Energy'!$A:$A,Comparison_CDP2,'Storage Energy'!$B:$B,IF($B$125="NEM","*",$B$125),'Storage Energy'!$C:$C,$H130)</f>
        <v>1.5824000021424922E-7</v>
      </c>
      <c r="U130" s="5">
        <f>SUMIFS('Storage Energy'!P:P,'Storage Energy'!$A:$A,Comparison_CDP1,'Storage Energy'!$B:$B,IF($B$125="NEM","*",$B$125),'Storage Energy'!$C:$C,$H130)-SUMIFS('Storage Energy'!P:P,'Storage Energy'!$A:$A,Comparison_CDP2,'Storage Energy'!$B:$B,IF($B$125="NEM","*",$B$125),'Storage Energy'!$C:$C,$H130)</f>
        <v>1.2700000007193069E-7</v>
      </c>
      <c r="V130" s="5">
        <f>SUMIFS('Storage Energy'!Q:Q,'Storage Energy'!$A:$A,Comparison_CDP1,'Storage Energy'!$B:$B,IF($B$125="NEM","*",$B$125),'Storage Energy'!$C:$C,$H130)-SUMIFS('Storage Energy'!Q:Q,'Storage Energy'!$A:$A,Comparison_CDP2,'Storage Energy'!$B:$B,IF($B$125="NEM","*",$B$125),'Storage Energy'!$C:$C,$H130)</f>
        <v>1.3088000017091872E-7</v>
      </c>
      <c r="W130" s="5">
        <f>SUMIFS('Storage Energy'!R:R,'Storage Energy'!$A:$A,Comparison_CDP1,'Storage Energy'!$B:$B,IF($B$125="NEM","*",$B$125),'Storage Energy'!$C:$C,$H130)-SUMIFS('Storage Energy'!R:R,'Storage Energy'!$A:$A,Comparison_CDP2,'Storage Energy'!$B:$B,IF($B$125="NEM","*",$B$125),'Storage Energy'!$C:$C,$H130)</f>
        <v>2.4639999818276692E-8</v>
      </c>
      <c r="X130" s="5">
        <f>SUMIFS('Storage Energy'!S:S,'Storage Energy'!$A:$A,Comparison_CDP1,'Storage Energy'!$B:$B,IF($B$125="NEM","*",$B$125),'Storage Energy'!$C:$C,$H130)-SUMIFS('Storage Energy'!S:S,'Storage Energy'!$A:$A,Comparison_CDP2,'Storage Energy'!$B:$B,IF($B$125="NEM","*",$B$125),'Storage Energy'!$C:$C,$H130)</f>
        <v>-4.6800001651803314E-9</v>
      </c>
      <c r="Y130" s="5">
        <f>SUMIFS('Storage Energy'!T:T,'Storage Energy'!$A:$A,Comparison_CDP1,'Storage Energy'!$B:$B,IF($B$125="NEM","*",$B$125),'Storage Energy'!$C:$C,$H130)-SUMIFS('Storage Energy'!T:T,'Storage Energy'!$A:$A,Comparison_CDP2,'Storage Energy'!$B:$B,IF($B$125="NEM","*",$B$125),'Storage Energy'!$C:$C,$H130)</f>
        <v>-6.28000007552032E-9</v>
      </c>
      <c r="Z130" s="5">
        <f>SUMIFS('Storage Energy'!U:U,'Storage Energy'!$A:$A,Comparison_CDP1,'Storage Energy'!$B:$B,IF($B$125="NEM","*",$B$125),'Storage Energy'!$C:$C,$H130)-SUMIFS('Storage Energy'!U:U,'Storage Energy'!$A:$A,Comparison_CDP2,'Storage Energy'!$B:$B,IF($B$125="NEM","*",$B$125),'Storage Energy'!$C:$C,$H130)</f>
        <v>1.511400000708818E-7</v>
      </c>
      <c r="AA130" s="5">
        <f>SUMIFS('Storage Energy'!V:V,'Storage Energy'!$A:$A,Comparison_CDP1,'Storage Energy'!$B:$B,IF($B$125="NEM","*",$B$125),'Storage Energy'!$C:$C,$H130)-SUMIFS('Storage Energy'!V:V,'Storage Energy'!$A:$A,Comparison_CDP2,'Storage Energy'!$B:$B,IF($B$125="NEM","*",$B$125),'Storage Energy'!$C:$C,$H130)</f>
        <v>9.4740000067261576E-8</v>
      </c>
      <c r="AB130" s="5">
        <f>SUMIFS('Storage Energy'!W:W,'Storage Energy'!$A:$A,Comparison_CDP1,'Storage Energy'!$B:$B,IF($B$125="NEM","*",$B$125),'Storage Energy'!$C:$C,$H130)-SUMIFS('Storage Energy'!W:W,'Storage Energy'!$A:$A,Comparison_CDP2,'Storage Energy'!$B:$B,IF($B$125="NEM","*",$B$125),'Storage Energy'!$C:$C,$H130)</f>
        <v>9.4640000058987539E-8</v>
      </c>
      <c r="AC130" s="5">
        <f>SUMIFS('Storage Energy'!X:X,'Storage Energy'!$A:$A,Comparison_CDP1,'Storage Energy'!$B:$B,IF($B$125="NEM","*",$B$125),'Storage Energy'!$C:$C,$H130)-SUMIFS('Storage Energy'!X:X,'Storage Energy'!$A:$A,Comparison_CDP2,'Storage Energy'!$B:$B,IF($B$125="NEM","*",$B$125),'Storage Energy'!$C:$C,$H130)</f>
        <v>-9.180000004604949E-8</v>
      </c>
      <c r="AD130" s="5">
        <f>SUMIFS('Storage Energy'!Y:Y,'Storage Energy'!$A:$A,Comparison_CDP1,'Storage Energy'!$B:$B,IF($B$125="NEM","*",$B$125),'Storage Energy'!$C:$C,$H130)-SUMIFS('Storage Energy'!Y:Y,'Storage Energy'!$A:$A,Comparison_CDP2,'Storage Energy'!$B:$B,IF($B$125="NEM","*",$B$125),'Storage Energy'!$C:$C,$H130)</f>
        <v>4.7981999995450053E-7</v>
      </c>
      <c r="AE130" s="5">
        <f>SUMIFS('Storage Energy'!Z:Z,'Storage Energy'!$A:$A,Comparison_CDP1,'Storage Energy'!$B:$B,IF($B$125="NEM","*",$B$125),'Storage Energy'!$C:$C,$H130)-SUMIFS('Storage Energy'!Z:Z,'Storage Energy'!$A:$A,Comparison_CDP2,'Storage Energy'!$B:$B,IF($B$125="NEM","*",$B$125),'Storage Energy'!$C:$C,$H130)</f>
        <v>4.3467999999435847E-7</v>
      </c>
      <c r="AF130" s="5">
        <f>SUMIFS('Storage Energy'!AA:AA,'Storage Energy'!$A:$A,Comparison_CDP1,'Storage Energy'!$B:$B,IF($B$125="NEM","*",$B$125),'Storage Energy'!$C:$C,$H130)-SUMIFS('Storage Energy'!AA:AA,'Storage Energy'!$A:$A,Comparison_CDP2,'Storage Energy'!$B:$B,IF($B$125="NEM","*",$B$125),'Storage Energy'!$C:$C,$H130)</f>
        <v>-4.8900000049201253E-8</v>
      </c>
      <c r="AG130" s="5">
        <f>SUMIFS('Storage Energy'!AB:AB,'Storage Energy'!$A:$A,Comparison_CDP1,'Storage Energy'!$B:$B,IF($B$125="NEM","*",$B$125),'Storage Energy'!$C:$C,$H130)-SUMIFS('Storage Energy'!AB:AB,'Storage Energy'!$A:$A,Comparison_CDP2,'Storage Energy'!$B:$B,IF($B$125="NEM","*",$B$125),'Storage Energy'!$C:$C,$H130)</f>
        <v>-4.0500000020315952E-8</v>
      </c>
      <c r="AH130" s="5">
        <f>SUMIFS('Storage Energy'!AC:AC,'Storage Energy'!$A:$A,Comparison_CDP1,'Storage Energy'!$B:$B,IF($B$125="NEM","*",$B$125),'Storage Energy'!$C:$C,$H130)-SUMIFS('Storage Energy'!AC:AC,'Storage Energy'!$A:$A,Comparison_CDP2,'Storage Energy'!$B:$B,IF($B$125="NEM","*",$B$125),'Storage Energy'!$C:$C,$H130)</f>
        <v>6.8634000016665198E-7</v>
      </c>
      <c r="AI130" s="5">
        <f>SUMIFS('Storage Energy'!AD:AD,'Storage Energy'!$A:$A,Comparison_CDP1,'Storage Energy'!$B:$B,IF($B$125="NEM","*",$B$125),'Storage Energy'!$C:$C,$H130)-SUMIFS('Storage Energy'!AD:AD,'Storage Energy'!$A:$A,Comparison_CDP2,'Storage Energy'!$B:$B,IF($B$125="NEM","*",$B$125),'Storage Energy'!$C:$C,$H130)</f>
        <v>7.1505999987842017E-7</v>
      </c>
      <c r="AJ130" s="5">
        <f>SUMIFS('Storage Energy'!AE:AE,'Storage Energy'!$A:$A,Comparison_CDP1,'Storage Energy'!$B:$B,IF($B$125="NEM","*",$B$125),'Storage Energy'!$C:$C,$H130)-SUMIFS('Storage Energy'!AE:AE,'Storage Energy'!$A:$A,Comparison_CDP2,'Storage Energy'!$B:$B,IF($B$125="NEM","*",$B$125),'Storage Energy'!$C:$C,$H130)</f>
        <v>6.8677999998101313E-7</v>
      </c>
    </row>
    <row r="131" spans="1:36" ht="15" customHeight="1">
      <c r="H131" s="25" t="s">
        <v>138</v>
      </c>
      <c r="I131" s="5">
        <f>SUMIFS('Storage Energy'!D:D,'Storage Energy'!$A:$A,Comparison_CDP1,'Storage Energy'!$B:$B,IF($B$125="NEM","*",$B$125),'Storage Energy'!$C:$C,$H131)-SUMIFS('Storage Energy'!D:D,'Storage Energy'!$A:$A,Comparison_CDP2,'Storage Energy'!$B:$B,IF($B$125="NEM","*",$B$125),'Storage Energy'!$C:$C,$H131)</f>
        <v>0</v>
      </c>
      <c r="J131" s="5">
        <f>SUMIFS('Storage Energy'!E:E,'Storage Energy'!$A:$A,Comparison_CDP1,'Storage Energy'!$B:$B,IF($B$125="NEM","*",$B$125),'Storage Energy'!$C:$C,$H131)-SUMIFS('Storage Energy'!E:E,'Storage Energy'!$A:$A,Comparison_CDP2,'Storage Energy'!$B:$B,IF($B$125="NEM","*",$B$125),'Storage Energy'!$C:$C,$H131)</f>
        <v>0</v>
      </c>
      <c r="K131" s="5">
        <f>SUMIFS('Storage Energy'!F:F,'Storage Energy'!$A:$A,Comparison_CDP1,'Storage Energy'!$B:$B,IF($B$125="NEM","*",$B$125),'Storage Energy'!$C:$C,$H131)-SUMIFS('Storage Energy'!F:F,'Storage Energy'!$A:$A,Comparison_CDP2,'Storage Energy'!$B:$B,IF($B$125="NEM","*",$B$125),'Storage Energy'!$C:$C,$H131)</f>
        <v>0</v>
      </c>
      <c r="L131" s="5">
        <f>SUMIFS('Storage Energy'!G:G,'Storage Energy'!$A:$A,Comparison_CDP1,'Storage Energy'!$B:$B,IF($B$125="NEM","*",$B$125),'Storage Energy'!$C:$C,$H131)-SUMIFS('Storage Energy'!G:G,'Storage Energy'!$A:$A,Comparison_CDP2,'Storage Energy'!$B:$B,IF($B$125="NEM","*",$B$125),'Storage Energy'!$C:$C,$H131)</f>
        <v>0</v>
      </c>
      <c r="M131" s="5">
        <f>SUMIFS('Storage Energy'!H:H,'Storage Energy'!$A:$A,Comparison_CDP1,'Storage Energy'!$B:$B,IF($B$125="NEM","*",$B$125),'Storage Energy'!$C:$C,$H131)-SUMIFS('Storage Energy'!H:H,'Storage Energy'!$A:$A,Comparison_CDP2,'Storage Energy'!$B:$B,IF($B$125="NEM","*",$B$125),'Storage Energy'!$C:$C,$H131)</f>
        <v>0</v>
      </c>
      <c r="N131" s="5">
        <f>SUMIFS('Storage Energy'!I:I,'Storage Energy'!$A:$A,Comparison_CDP1,'Storage Energy'!$B:$B,IF($B$125="NEM","*",$B$125),'Storage Energy'!$C:$C,$H131)-SUMIFS('Storage Energy'!I:I,'Storage Energy'!$A:$A,Comparison_CDP2,'Storage Energy'!$B:$B,IF($B$125="NEM","*",$B$125),'Storage Energy'!$C:$C,$H131)</f>
        <v>0</v>
      </c>
      <c r="O131" s="5">
        <f>SUMIFS('Storage Energy'!J:J,'Storage Energy'!$A:$A,Comparison_CDP1,'Storage Energy'!$B:$B,IF($B$125="NEM","*",$B$125),'Storage Energy'!$C:$C,$H131)-SUMIFS('Storage Energy'!J:J,'Storage Energy'!$A:$A,Comparison_CDP2,'Storage Energy'!$B:$B,IF($B$125="NEM","*",$B$125),'Storage Energy'!$C:$C,$H131)</f>
        <v>0</v>
      </c>
      <c r="P131" s="5">
        <f>SUMIFS('Storage Energy'!K:K,'Storage Energy'!$A:$A,Comparison_CDP1,'Storage Energy'!$B:$B,IF($B$125="NEM","*",$B$125),'Storage Energy'!$C:$C,$H131)-SUMIFS('Storage Energy'!K:K,'Storage Energy'!$A:$A,Comparison_CDP2,'Storage Energy'!$B:$B,IF($B$125="NEM","*",$B$125),'Storage Energy'!$C:$C,$H131)</f>
        <v>0</v>
      </c>
      <c r="Q131" s="5">
        <f>SUMIFS('Storage Energy'!L:L,'Storage Energy'!$A:$A,Comparison_CDP1,'Storage Energy'!$B:$B,IF($B$125="NEM","*",$B$125),'Storage Energy'!$C:$C,$H131)-SUMIFS('Storage Energy'!L:L,'Storage Energy'!$A:$A,Comparison_CDP2,'Storage Energy'!$B:$B,IF($B$125="NEM","*",$B$125),'Storage Energy'!$C:$C,$H131)</f>
        <v>0</v>
      </c>
      <c r="R131" s="5">
        <f>SUMIFS('Storage Energy'!M:M,'Storage Energy'!$A:$A,Comparison_CDP1,'Storage Energy'!$B:$B,IF($B$125="NEM","*",$B$125),'Storage Energy'!$C:$C,$H131)-SUMIFS('Storage Energy'!M:M,'Storage Energy'!$A:$A,Comparison_CDP2,'Storage Energy'!$B:$B,IF($B$125="NEM","*",$B$125),'Storage Energy'!$C:$C,$H131)</f>
        <v>0</v>
      </c>
      <c r="S131" s="5">
        <f>SUMIFS('Storage Energy'!N:N,'Storage Energy'!$A:$A,Comparison_CDP1,'Storage Energy'!$B:$B,IF($B$125="NEM","*",$B$125),'Storage Energy'!$C:$C,$H131)-SUMIFS('Storage Energy'!N:N,'Storage Energy'!$A:$A,Comparison_CDP2,'Storage Energy'!$B:$B,IF($B$125="NEM","*",$B$125),'Storage Energy'!$C:$C,$H131)</f>
        <v>0</v>
      </c>
      <c r="T131" s="5">
        <f>SUMIFS('Storage Energy'!O:O,'Storage Energy'!$A:$A,Comparison_CDP1,'Storage Energy'!$B:$B,IF($B$125="NEM","*",$B$125),'Storage Energy'!$C:$C,$H131)-SUMIFS('Storage Energy'!O:O,'Storage Energy'!$A:$A,Comparison_CDP2,'Storage Energy'!$B:$B,IF($B$125="NEM","*",$B$125),'Storage Energy'!$C:$C,$H131)</f>
        <v>0</v>
      </c>
      <c r="U131" s="5">
        <f>SUMIFS('Storage Energy'!P:P,'Storage Energy'!$A:$A,Comparison_CDP1,'Storage Energy'!$B:$B,IF($B$125="NEM","*",$B$125),'Storage Energy'!$C:$C,$H131)-SUMIFS('Storage Energy'!P:P,'Storage Energy'!$A:$A,Comparison_CDP2,'Storage Energy'!$B:$B,IF($B$125="NEM","*",$B$125),'Storage Energy'!$C:$C,$H131)</f>
        <v>0</v>
      </c>
      <c r="V131" s="5">
        <f>SUMIFS('Storage Energy'!Q:Q,'Storage Energy'!$A:$A,Comparison_CDP1,'Storage Energy'!$B:$B,IF($B$125="NEM","*",$B$125),'Storage Energy'!$C:$C,$H131)-SUMIFS('Storage Energy'!Q:Q,'Storage Energy'!$A:$A,Comparison_CDP2,'Storage Energy'!$B:$B,IF($B$125="NEM","*",$B$125),'Storage Energy'!$C:$C,$H131)</f>
        <v>0</v>
      </c>
      <c r="W131" s="5">
        <f>SUMIFS('Storage Energy'!R:R,'Storage Energy'!$A:$A,Comparison_CDP1,'Storage Energy'!$B:$B,IF($B$125="NEM","*",$B$125),'Storage Energy'!$C:$C,$H131)-SUMIFS('Storage Energy'!R:R,'Storage Energy'!$A:$A,Comparison_CDP2,'Storage Energy'!$B:$B,IF($B$125="NEM","*",$B$125),'Storage Energy'!$C:$C,$H131)</f>
        <v>0</v>
      </c>
      <c r="X131" s="5">
        <f>SUMIFS('Storage Energy'!S:S,'Storage Energy'!$A:$A,Comparison_CDP1,'Storage Energy'!$B:$B,IF($B$125="NEM","*",$B$125),'Storage Energy'!$C:$C,$H131)-SUMIFS('Storage Energy'!S:S,'Storage Energy'!$A:$A,Comparison_CDP2,'Storage Energy'!$B:$B,IF($B$125="NEM","*",$B$125),'Storage Energy'!$C:$C,$H131)</f>
        <v>0</v>
      </c>
      <c r="Y131" s="5">
        <f>SUMIFS('Storage Energy'!T:T,'Storage Energy'!$A:$A,Comparison_CDP1,'Storage Energy'!$B:$B,IF($B$125="NEM","*",$B$125),'Storage Energy'!$C:$C,$H131)-SUMIFS('Storage Energy'!T:T,'Storage Energy'!$A:$A,Comparison_CDP2,'Storage Energy'!$B:$B,IF($B$125="NEM","*",$B$125),'Storage Energy'!$C:$C,$H131)</f>
        <v>0</v>
      </c>
      <c r="Z131" s="5">
        <f>SUMIFS('Storage Energy'!U:U,'Storage Energy'!$A:$A,Comparison_CDP1,'Storage Energy'!$B:$B,IF($B$125="NEM","*",$B$125),'Storage Energy'!$C:$C,$H131)-SUMIFS('Storage Energy'!U:U,'Storage Energy'!$A:$A,Comparison_CDP2,'Storage Energy'!$B:$B,IF($B$125="NEM","*",$B$125),'Storage Energy'!$C:$C,$H131)</f>
        <v>0</v>
      </c>
      <c r="AA131" s="5">
        <f>SUMIFS('Storage Energy'!V:V,'Storage Energy'!$A:$A,Comparison_CDP1,'Storage Energy'!$B:$B,IF($B$125="NEM","*",$B$125),'Storage Energy'!$C:$C,$H131)-SUMIFS('Storage Energy'!V:V,'Storage Energy'!$A:$A,Comparison_CDP2,'Storage Energy'!$B:$B,IF($B$125="NEM","*",$B$125),'Storage Energy'!$C:$C,$H131)</f>
        <v>0</v>
      </c>
      <c r="AB131" s="5">
        <f>SUMIFS('Storage Energy'!W:W,'Storage Energy'!$A:$A,Comparison_CDP1,'Storage Energy'!$B:$B,IF($B$125="NEM","*",$B$125),'Storage Energy'!$C:$C,$H131)-SUMIFS('Storage Energy'!W:W,'Storage Energy'!$A:$A,Comparison_CDP2,'Storage Energy'!$B:$B,IF($B$125="NEM","*",$B$125),'Storage Energy'!$C:$C,$H131)</f>
        <v>0</v>
      </c>
      <c r="AC131" s="5">
        <f>SUMIFS('Storage Energy'!X:X,'Storage Energy'!$A:$A,Comparison_CDP1,'Storage Energy'!$B:$B,IF($B$125="NEM","*",$B$125),'Storage Energy'!$C:$C,$H131)-SUMIFS('Storage Energy'!X:X,'Storage Energy'!$A:$A,Comparison_CDP2,'Storage Energy'!$B:$B,IF($B$125="NEM","*",$B$125),'Storage Energy'!$C:$C,$H131)</f>
        <v>0</v>
      </c>
      <c r="AD131" s="5">
        <f>SUMIFS('Storage Energy'!Y:Y,'Storage Energy'!$A:$A,Comparison_CDP1,'Storage Energy'!$B:$B,IF($B$125="NEM","*",$B$125),'Storage Energy'!$C:$C,$H131)-SUMIFS('Storage Energy'!Y:Y,'Storage Energy'!$A:$A,Comparison_CDP2,'Storage Energy'!$B:$B,IF($B$125="NEM","*",$B$125),'Storage Energy'!$C:$C,$H131)</f>
        <v>0</v>
      </c>
      <c r="AE131" s="5">
        <f>SUMIFS('Storage Energy'!Z:Z,'Storage Energy'!$A:$A,Comparison_CDP1,'Storage Energy'!$B:$B,IF($B$125="NEM","*",$B$125),'Storage Energy'!$C:$C,$H131)-SUMIFS('Storage Energy'!Z:Z,'Storage Energy'!$A:$A,Comparison_CDP2,'Storage Energy'!$B:$B,IF($B$125="NEM","*",$B$125),'Storage Energy'!$C:$C,$H131)</f>
        <v>0</v>
      </c>
      <c r="AF131" s="5">
        <f>SUMIFS('Storage Energy'!AA:AA,'Storage Energy'!$A:$A,Comparison_CDP1,'Storage Energy'!$B:$B,IF($B$125="NEM","*",$B$125),'Storage Energy'!$C:$C,$H131)-SUMIFS('Storage Energy'!AA:AA,'Storage Energy'!$A:$A,Comparison_CDP2,'Storage Energy'!$B:$B,IF($B$125="NEM","*",$B$125),'Storage Energy'!$C:$C,$H131)</f>
        <v>0</v>
      </c>
      <c r="AG131" s="5">
        <f>SUMIFS('Storage Energy'!AB:AB,'Storage Energy'!$A:$A,Comparison_CDP1,'Storage Energy'!$B:$B,IF($B$125="NEM","*",$B$125),'Storage Energy'!$C:$C,$H131)-SUMIFS('Storage Energy'!AB:AB,'Storage Energy'!$A:$A,Comparison_CDP2,'Storage Energy'!$B:$B,IF($B$125="NEM","*",$B$125),'Storage Energy'!$C:$C,$H131)</f>
        <v>0</v>
      </c>
      <c r="AH131" s="5">
        <f>SUMIFS('Storage Energy'!AC:AC,'Storage Energy'!$A:$A,Comparison_CDP1,'Storage Energy'!$B:$B,IF($B$125="NEM","*",$B$125),'Storage Energy'!$C:$C,$H131)-SUMIFS('Storage Energy'!AC:AC,'Storage Energy'!$A:$A,Comparison_CDP2,'Storage Energy'!$B:$B,IF($B$125="NEM","*",$B$125),'Storage Energy'!$C:$C,$H131)</f>
        <v>0</v>
      </c>
      <c r="AI131" s="5">
        <f>SUMIFS('Storage Energy'!AD:AD,'Storage Energy'!$A:$A,Comparison_CDP1,'Storage Energy'!$B:$B,IF($B$125="NEM","*",$B$125),'Storage Energy'!$C:$C,$H131)-SUMIFS('Storage Energy'!AD:AD,'Storage Energy'!$A:$A,Comparison_CDP2,'Storage Energy'!$B:$B,IF($B$125="NEM","*",$B$125),'Storage Energy'!$C:$C,$H131)</f>
        <v>0</v>
      </c>
      <c r="AJ131" s="5">
        <f>SUMIFS('Storage Energy'!AE:AE,'Storage Energy'!$A:$A,Comparison_CDP1,'Storage Energy'!$B:$B,IF($B$125="NEM","*",$B$125),'Storage Energy'!$C:$C,$H131)-SUMIFS('Storage Energy'!AE:AE,'Storage Energy'!$A:$A,Comparison_CDP2,'Storage Energy'!$B:$B,IF($B$125="NEM","*",$B$125),'Storage Energy'!$C:$C,$H131)</f>
        <v>0</v>
      </c>
    </row>
    <row r="132" spans="1:36" ht="15" customHeight="1">
      <c r="H132" s="25" t="s">
        <v>139</v>
      </c>
      <c r="I132" s="5">
        <f>SUMIFS('Storage Energy'!D:D,'Storage Energy'!$A:$A,Comparison_CDP1,'Storage Energy'!$B:$B,IF($B$125="NEM","*",$B$125),'Storage Energy'!$C:$C,$H132)-SUMIFS('Storage Energy'!D:D,'Storage Energy'!$A:$A,Comparison_CDP2,'Storage Energy'!$B:$B,IF($B$125="NEM","*",$B$125),'Storage Energy'!$C:$C,$H132)</f>
        <v>0</v>
      </c>
      <c r="J132" s="5">
        <f>SUMIFS('Storage Energy'!E:E,'Storage Energy'!$A:$A,Comparison_CDP1,'Storage Energy'!$B:$B,IF($B$125="NEM","*",$B$125),'Storage Energy'!$C:$C,$H132)-SUMIFS('Storage Energy'!E:E,'Storage Energy'!$A:$A,Comparison_CDP2,'Storage Energy'!$B:$B,IF($B$125="NEM","*",$B$125),'Storage Energy'!$C:$C,$H132)</f>
        <v>0</v>
      </c>
      <c r="K132" s="5">
        <f>SUMIFS('Storage Energy'!F:F,'Storage Energy'!$A:$A,Comparison_CDP1,'Storage Energy'!$B:$B,IF($B$125="NEM","*",$B$125),'Storage Energy'!$C:$C,$H132)-SUMIFS('Storage Energy'!F:F,'Storage Energy'!$A:$A,Comparison_CDP2,'Storage Energy'!$B:$B,IF($B$125="NEM","*",$B$125),'Storage Energy'!$C:$C,$H132)</f>
        <v>0</v>
      </c>
      <c r="L132" s="5">
        <f>SUMIFS('Storage Energy'!G:G,'Storage Energy'!$A:$A,Comparison_CDP1,'Storage Energy'!$B:$B,IF($B$125="NEM","*",$B$125),'Storage Energy'!$C:$C,$H132)-SUMIFS('Storage Energy'!G:G,'Storage Energy'!$A:$A,Comparison_CDP2,'Storage Energy'!$B:$B,IF($B$125="NEM","*",$B$125),'Storage Energy'!$C:$C,$H132)</f>
        <v>0</v>
      </c>
      <c r="M132" s="5">
        <f>SUMIFS('Storage Energy'!H:H,'Storage Energy'!$A:$A,Comparison_CDP1,'Storage Energy'!$B:$B,IF($B$125="NEM","*",$B$125),'Storage Energy'!$C:$C,$H132)-SUMIFS('Storage Energy'!H:H,'Storage Energy'!$A:$A,Comparison_CDP2,'Storage Energy'!$B:$B,IF($B$125="NEM","*",$B$125),'Storage Energy'!$C:$C,$H132)</f>
        <v>0</v>
      </c>
      <c r="N132" s="5">
        <f>SUMIFS('Storage Energy'!I:I,'Storage Energy'!$A:$A,Comparison_CDP1,'Storage Energy'!$B:$B,IF($B$125="NEM","*",$B$125),'Storage Energy'!$C:$C,$H132)-SUMIFS('Storage Energy'!I:I,'Storage Energy'!$A:$A,Comparison_CDP2,'Storage Energy'!$B:$B,IF($B$125="NEM","*",$B$125),'Storage Energy'!$C:$C,$H132)</f>
        <v>0</v>
      </c>
      <c r="O132" s="5">
        <f>SUMIFS('Storage Energy'!J:J,'Storage Energy'!$A:$A,Comparison_CDP1,'Storage Energy'!$B:$B,IF($B$125="NEM","*",$B$125),'Storage Energy'!$C:$C,$H132)-SUMIFS('Storage Energy'!J:J,'Storage Energy'!$A:$A,Comparison_CDP2,'Storage Energy'!$B:$B,IF($B$125="NEM","*",$B$125),'Storage Energy'!$C:$C,$H132)</f>
        <v>0</v>
      </c>
      <c r="P132" s="5">
        <f>SUMIFS('Storage Energy'!K:K,'Storage Energy'!$A:$A,Comparison_CDP1,'Storage Energy'!$B:$B,IF($B$125="NEM","*",$B$125),'Storage Energy'!$C:$C,$H132)-SUMIFS('Storage Energy'!K:K,'Storage Energy'!$A:$A,Comparison_CDP2,'Storage Energy'!$B:$B,IF($B$125="NEM","*",$B$125),'Storage Energy'!$C:$C,$H132)</f>
        <v>0</v>
      </c>
      <c r="Q132" s="5">
        <f>SUMIFS('Storage Energy'!L:L,'Storage Energy'!$A:$A,Comparison_CDP1,'Storage Energy'!$B:$B,IF($B$125="NEM","*",$B$125),'Storage Energy'!$C:$C,$H132)-SUMIFS('Storage Energy'!L:L,'Storage Energy'!$A:$A,Comparison_CDP2,'Storage Energy'!$B:$B,IF($B$125="NEM","*",$B$125),'Storage Energy'!$C:$C,$H132)</f>
        <v>0</v>
      </c>
      <c r="R132" s="5">
        <f>SUMIFS('Storage Energy'!M:M,'Storage Energy'!$A:$A,Comparison_CDP1,'Storage Energy'!$B:$B,IF($B$125="NEM","*",$B$125),'Storage Energy'!$C:$C,$H132)-SUMIFS('Storage Energy'!M:M,'Storage Energy'!$A:$A,Comparison_CDP2,'Storage Energy'!$B:$B,IF($B$125="NEM","*",$B$125),'Storage Energy'!$C:$C,$H132)</f>
        <v>0</v>
      </c>
      <c r="S132" s="5">
        <f>SUMIFS('Storage Energy'!N:N,'Storage Energy'!$A:$A,Comparison_CDP1,'Storage Energy'!$B:$B,IF($B$125="NEM","*",$B$125),'Storage Energy'!$C:$C,$H132)-SUMIFS('Storage Energy'!N:N,'Storage Energy'!$A:$A,Comparison_CDP2,'Storage Energy'!$B:$B,IF($B$125="NEM","*",$B$125),'Storage Energy'!$C:$C,$H132)</f>
        <v>0</v>
      </c>
      <c r="T132" s="5">
        <f>SUMIFS('Storage Energy'!O:O,'Storage Energy'!$A:$A,Comparison_CDP1,'Storage Energy'!$B:$B,IF($B$125="NEM","*",$B$125),'Storage Energy'!$C:$C,$H132)-SUMIFS('Storage Energy'!O:O,'Storage Energy'!$A:$A,Comparison_CDP2,'Storage Energy'!$B:$B,IF($B$125="NEM","*",$B$125),'Storage Energy'!$C:$C,$H132)</f>
        <v>0</v>
      </c>
      <c r="U132" s="5">
        <f>SUMIFS('Storage Energy'!P:P,'Storage Energy'!$A:$A,Comparison_CDP1,'Storage Energy'!$B:$B,IF($B$125="NEM","*",$B$125),'Storage Energy'!$C:$C,$H132)-SUMIFS('Storage Energy'!P:P,'Storage Energy'!$A:$A,Comparison_CDP2,'Storage Energy'!$B:$B,IF($B$125="NEM","*",$B$125),'Storage Energy'!$C:$C,$H132)</f>
        <v>0</v>
      </c>
      <c r="V132" s="5">
        <f>SUMIFS('Storage Energy'!Q:Q,'Storage Energy'!$A:$A,Comparison_CDP1,'Storage Energy'!$B:$B,IF($B$125="NEM","*",$B$125),'Storage Energy'!$C:$C,$H132)-SUMIFS('Storage Energy'!Q:Q,'Storage Energy'!$A:$A,Comparison_CDP2,'Storage Energy'!$B:$B,IF($B$125="NEM","*",$B$125),'Storage Energy'!$C:$C,$H132)</f>
        <v>0</v>
      </c>
      <c r="W132" s="5">
        <f>SUMIFS('Storage Energy'!R:R,'Storage Energy'!$A:$A,Comparison_CDP1,'Storage Energy'!$B:$B,IF($B$125="NEM","*",$B$125),'Storage Energy'!$C:$C,$H132)-SUMIFS('Storage Energy'!R:R,'Storage Energy'!$A:$A,Comparison_CDP2,'Storage Energy'!$B:$B,IF($B$125="NEM","*",$B$125),'Storage Energy'!$C:$C,$H132)</f>
        <v>0</v>
      </c>
      <c r="X132" s="5">
        <f>SUMIFS('Storage Energy'!S:S,'Storage Energy'!$A:$A,Comparison_CDP1,'Storage Energy'!$B:$B,IF($B$125="NEM","*",$B$125),'Storage Energy'!$C:$C,$H132)-SUMIFS('Storage Energy'!S:S,'Storage Energy'!$A:$A,Comparison_CDP2,'Storage Energy'!$B:$B,IF($B$125="NEM","*",$B$125),'Storage Energy'!$C:$C,$H132)</f>
        <v>0</v>
      </c>
      <c r="Y132" s="5">
        <f>SUMIFS('Storage Energy'!T:T,'Storage Energy'!$A:$A,Comparison_CDP1,'Storage Energy'!$B:$B,IF($B$125="NEM","*",$B$125),'Storage Energy'!$C:$C,$H132)-SUMIFS('Storage Energy'!T:T,'Storage Energy'!$A:$A,Comparison_CDP2,'Storage Energy'!$B:$B,IF($B$125="NEM","*",$B$125),'Storage Energy'!$C:$C,$H132)</f>
        <v>0</v>
      </c>
      <c r="Z132" s="5">
        <f>SUMIFS('Storage Energy'!U:U,'Storage Energy'!$A:$A,Comparison_CDP1,'Storage Energy'!$B:$B,IF($B$125="NEM","*",$B$125),'Storage Energy'!$C:$C,$H132)-SUMIFS('Storage Energy'!U:U,'Storage Energy'!$A:$A,Comparison_CDP2,'Storage Energy'!$B:$B,IF($B$125="NEM","*",$B$125),'Storage Energy'!$C:$C,$H132)</f>
        <v>0</v>
      </c>
      <c r="AA132" s="5">
        <f>SUMIFS('Storage Energy'!V:V,'Storage Energy'!$A:$A,Comparison_CDP1,'Storage Energy'!$B:$B,IF($B$125="NEM","*",$B$125),'Storage Energy'!$C:$C,$H132)-SUMIFS('Storage Energy'!V:V,'Storage Energy'!$A:$A,Comparison_CDP2,'Storage Energy'!$B:$B,IF($B$125="NEM","*",$B$125),'Storage Energy'!$C:$C,$H132)</f>
        <v>0</v>
      </c>
      <c r="AB132" s="5">
        <f>SUMIFS('Storage Energy'!W:W,'Storage Energy'!$A:$A,Comparison_CDP1,'Storage Energy'!$B:$B,IF($B$125="NEM","*",$B$125),'Storage Energy'!$C:$C,$H132)-SUMIFS('Storage Energy'!W:W,'Storage Energy'!$A:$A,Comparison_CDP2,'Storage Energy'!$B:$B,IF($B$125="NEM","*",$B$125),'Storage Energy'!$C:$C,$H132)</f>
        <v>0</v>
      </c>
      <c r="AC132" s="5">
        <f>SUMIFS('Storage Energy'!X:X,'Storage Energy'!$A:$A,Comparison_CDP1,'Storage Energy'!$B:$B,IF($B$125="NEM","*",$B$125),'Storage Energy'!$C:$C,$H132)-SUMIFS('Storage Energy'!X:X,'Storage Energy'!$A:$A,Comparison_CDP2,'Storage Energy'!$B:$B,IF($B$125="NEM","*",$B$125),'Storage Energy'!$C:$C,$H132)</f>
        <v>0</v>
      </c>
      <c r="AD132" s="5">
        <f>SUMIFS('Storage Energy'!Y:Y,'Storage Energy'!$A:$A,Comparison_CDP1,'Storage Energy'!$B:$B,IF($B$125="NEM","*",$B$125),'Storage Energy'!$C:$C,$H132)-SUMIFS('Storage Energy'!Y:Y,'Storage Energy'!$A:$A,Comparison_CDP2,'Storage Energy'!$B:$B,IF($B$125="NEM","*",$B$125),'Storage Energy'!$C:$C,$H132)</f>
        <v>0</v>
      </c>
      <c r="AE132" s="5">
        <f>SUMIFS('Storage Energy'!Z:Z,'Storage Energy'!$A:$A,Comparison_CDP1,'Storage Energy'!$B:$B,IF($B$125="NEM","*",$B$125),'Storage Energy'!$C:$C,$H132)-SUMIFS('Storage Energy'!Z:Z,'Storage Energy'!$A:$A,Comparison_CDP2,'Storage Energy'!$B:$B,IF($B$125="NEM","*",$B$125),'Storage Energy'!$C:$C,$H132)</f>
        <v>0</v>
      </c>
      <c r="AF132" s="5">
        <f>SUMIFS('Storage Energy'!AA:AA,'Storage Energy'!$A:$A,Comparison_CDP1,'Storage Energy'!$B:$B,IF($B$125="NEM","*",$B$125),'Storage Energy'!$C:$C,$H132)-SUMIFS('Storage Energy'!AA:AA,'Storage Energy'!$A:$A,Comparison_CDP2,'Storage Energy'!$B:$B,IF($B$125="NEM","*",$B$125),'Storage Energy'!$C:$C,$H132)</f>
        <v>0</v>
      </c>
      <c r="AG132" s="5">
        <f>SUMIFS('Storage Energy'!AB:AB,'Storage Energy'!$A:$A,Comparison_CDP1,'Storage Energy'!$B:$B,IF($B$125="NEM","*",$B$125),'Storage Energy'!$C:$C,$H132)-SUMIFS('Storage Energy'!AB:AB,'Storage Energy'!$A:$A,Comparison_CDP2,'Storage Energy'!$B:$B,IF($B$125="NEM","*",$B$125),'Storage Energy'!$C:$C,$H132)</f>
        <v>0</v>
      </c>
      <c r="AH132" s="5">
        <f>SUMIFS('Storage Energy'!AC:AC,'Storage Energy'!$A:$A,Comparison_CDP1,'Storage Energy'!$B:$B,IF($B$125="NEM","*",$B$125),'Storage Energy'!$C:$C,$H132)-SUMIFS('Storage Energy'!AC:AC,'Storage Energy'!$A:$A,Comparison_CDP2,'Storage Energy'!$B:$B,IF($B$125="NEM","*",$B$125),'Storage Energy'!$C:$C,$H132)</f>
        <v>0</v>
      </c>
      <c r="AI132" s="5">
        <f>SUMIFS('Storage Energy'!AD:AD,'Storage Energy'!$A:$A,Comparison_CDP1,'Storage Energy'!$B:$B,IF($B$125="NEM","*",$B$125),'Storage Energy'!$C:$C,$H132)-SUMIFS('Storage Energy'!AD:AD,'Storage Energy'!$A:$A,Comparison_CDP2,'Storage Energy'!$B:$B,IF($B$125="NEM","*",$B$125),'Storage Energy'!$C:$C,$H132)</f>
        <v>0</v>
      </c>
      <c r="AJ132" s="5">
        <f>SUMIFS('Storage Energy'!AE:AE,'Storage Energy'!$A:$A,Comparison_CDP1,'Storage Energy'!$B:$B,IF($B$125="NEM","*",$B$125),'Storage Energy'!$C:$C,$H132)-SUMIFS('Storage Energy'!AE:AE,'Storage Energy'!$A:$A,Comparison_CDP2,'Storage Energy'!$B:$B,IF($B$125="NEM","*",$B$125),'Storage Energy'!$C:$C,$H132)</f>
        <v>0</v>
      </c>
    </row>
    <row r="140" spans="1:36" s="51" customFormat="1" ht="24" customHeight="1" thickBot="1">
      <c r="A140" s="49" t="str">
        <f>B141&amp;" differences in dispatchable capacity by year"</f>
        <v>NEM differences in dispatchable capacity by year</v>
      </c>
      <c r="B140" s="47"/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47"/>
      <c r="T140" s="47"/>
      <c r="U140" s="47"/>
      <c r="V140" s="47"/>
      <c r="W140" s="47"/>
      <c r="X140" s="47"/>
      <c r="Y140" s="47"/>
      <c r="Z140" s="47"/>
      <c r="AA140" s="47"/>
      <c r="AB140" s="47"/>
      <c r="AC140" s="47"/>
      <c r="AD140" s="47"/>
    </row>
    <row r="141" spans="1:36" ht="15" customHeight="1" thickTop="1">
      <c r="A141" s="11" t="s">
        <v>127</v>
      </c>
      <c r="B141" s="21" t="s">
        <v>128</v>
      </c>
    </row>
    <row r="143" spans="1:36" ht="15" customHeight="1">
      <c r="H143" s="44" t="s">
        <v>129</v>
      </c>
      <c r="I143" s="8" t="s">
        <v>90</v>
      </c>
      <c r="J143" s="8" t="s">
        <v>91</v>
      </c>
      <c r="K143" s="8" t="s">
        <v>92</v>
      </c>
      <c r="L143" s="8" t="s">
        <v>93</v>
      </c>
      <c r="M143" s="8" t="s">
        <v>94</v>
      </c>
      <c r="N143" s="8" t="s">
        <v>95</v>
      </c>
      <c r="O143" s="8" t="s">
        <v>96</v>
      </c>
      <c r="P143" s="8" t="s">
        <v>97</v>
      </c>
      <c r="Q143" s="8" t="s">
        <v>98</v>
      </c>
      <c r="R143" s="8" t="s">
        <v>99</v>
      </c>
      <c r="S143" s="8" t="s">
        <v>100</v>
      </c>
      <c r="T143" s="8" t="s">
        <v>101</v>
      </c>
      <c r="U143" s="8" t="s">
        <v>102</v>
      </c>
      <c r="V143" s="8" t="s">
        <v>103</v>
      </c>
      <c r="W143" s="8" t="s">
        <v>104</v>
      </c>
      <c r="X143" s="8" t="s">
        <v>105</v>
      </c>
      <c r="Y143" s="8" t="s">
        <v>106</v>
      </c>
      <c r="Z143" s="8" t="s">
        <v>107</v>
      </c>
      <c r="AA143" s="8" t="s">
        <v>108</v>
      </c>
      <c r="AB143" s="8" t="s">
        <v>109</v>
      </c>
      <c r="AC143" s="8" t="s">
        <v>110</v>
      </c>
      <c r="AD143" s="8" t="s">
        <v>111</v>
      </c>
      <c r="AE143" s="8" t="s">
        <v>112</v>
      </c>
      <c r="AF143" s="8" t="s">
        <v>113</v>
      </c>
      <c r="AG143" s="8" t="s">
        <v>114</v>
      </c>
      <c r="AH143" s="8" t="s">
        <v>115</v>
      </c>
      <c r="AI143" s="8" t="s">
        <v>116</v>
      </c>
      <c r="AJ143" s="8" t="s">
        <v>117</v>
      </c>
    </row>
    <row r="144" spans="1:36" ht="15" customHeight="1">
      <c r="H144" s="9" t="s">
        <v>130</v>
      </c>
      <c r="I144" s="5">
        <f>(SUMIFS('Dispatchable Built'!D:D,'Dispatchable Built'!$A:$A,Comparison_CDP1,'Dispatchable Built'!$B:$B,IF($B$141="NEM","*",$B$141),'Dispatchable Built'!$C:$C,$H144)-SUMIFS('Dispatchable Built'!D:D,'Dispatchable Built'!$A:$A,Comparison_CDP2,'Dispatchable Built'!$B:$B,IF($B$141="NEM","*",$B$141),'Dispatchable Built'!$C:$C,$H144))+(SUMIFS('Dispatchable Retired'!D:D,'Dispatchable Retired'!$A:$A,Comparison_CDP1,'Dispatchable Retired'!$B:$B,IF($B$141="NEM","*",$B$141),'Dispatchable Retired'!$C:$C,$H144)-SUMIFS('Dispatchable Retired'!D:D,'Dispatchable Retired'!$A:$A,Comparison_CDP2,'Dispatchable Retired'!$B:$B,IF($B$141="NEM","*",$B$141),'Dispatchable Retired'!$C:$C,$H144))</f>
        <v>0</v>
      </c>
      <c r="J144" s="5">
        <f>(SUMIFS('Dispatchable Built'!E:E,'Dispatchable Built'!$A:$A,Comparison_CDP1,'Dispatchable Built'!$B:$B,IF($B$141="NEM","*",$B$141),'Dispatchable Built'!$C:$C,$H144)-SUMIFS('Dispatchable Built'!E:E,'Dispatchable Built'!$A:$A,Comparison_CDP2,'Dispatchable Built'!$B:$B,IF($B$141="NEM","*",$B$141),'Dispatchable Built'!$C:$C,$H144))+(SUMIFS('Dispatchable Retired'!E:E,'Dispatchable Retired'!$A:$A,Comparison_CDP1,'Dispatchable Retired'!$B:$B,IF($B$141="NEM","*",$B$141),'Dispatchable Retired'!$C:$C,$H144)-SUMIFS('Dispatchable Retired'!E:E,'Dispatchable Retired'!$A:$A,Comparison_CDP2,'Dispatchable Retired'!$B:$B,IF($B$141="NEM","*",$B$141),'Dispatchable Retired'!$C:$C,$H144))</f>
        <v>0</v>
      </c>
      <c r="K144" s="5">
        <f>(SUMIFS('Dispatchable Built'!F:F,'Dispatchable Built'!$A:$A,Comparison_CDP1,'Dispatchable Built'!$B:$B,IF($B$141="NEM","*",$B$141),'Dispatchable Built'!$C:$C,$H144)-SUMIFS('Dispatchable Built'!F:F,'Dispatchable Built'!$A:$A,Comparison_CDP2,'Dispatchable Built'!$B:$B,IF($B$141="NEM","*",$B$141),'Dispatchable Built'!$C:$C,$H144))+(SUMIFS('Dispatchable Retired'!F:F,'Dispatchable Retired'!$A:$A,Comparison_CDP1,'Dispatchable Retired'!$B:$B,IF($B$141="NEM","*",$B$141),'Dispatchable Retired'!$C:$C,$H144)-SUMIFS('Dispatchable Retired'!F:F,'Dispatchable Retired'!$A:$A,Comparison_CDP2,'Dispatchable Retired'!$B:$B,IF($B$141="NEM","*",$B$141),'Dispatchable Retired'!$C:$C,$H144))</f>
        <v>0</v>
      </c>
      <c r="L144" s="5">
        <f>(SUMIFS('Dispatchable Built'!G:G,'Dispatchable Built'!$A:$A,Comparison_CDP1,'Dispatchable Built'!$B:$B,IF($B$141="NEM","*",$B$141),'Dispatchable Built'!$C:$C,$H144)-SUMIFS('Dispatchable Built'!G:G,'Dispatchable Built'!$A:$A,Comparison_CDP2,'Dispatchable Built'!$B:$B,IF($B$141="NEM","*",$B$141),'Dispatchable Built'!$C:$C,$H144))+(SUMIFS('Dispatchable Retired'!G:G,'Dispatchable Retired'!$A:$A,Comparison_CDP1,'Dispatchable Retired'!$B:$B,IF($B$141="NEM","*",$B$141),'Dispatchable Retired'!$C:$C,$H144)-SUMIFS('Dispatchable Retired'!G:G,'Dispatchable Retired'!$A:$A,Comparison_CDP2,'Dispatchable Retired'!$B:$B,IF($B$141="NEM","*",$B$141),'Dispatchable Retired'!$C:$C,$H144))</f>
        <v>0</v>
      </c>
      <c r="M144" s="5">
        <f>(SUMIFS('Dispatchable Built'!H:H,'Dispatchable Built'!$A:$A,Comparison_CDP1,'Dispatchable Built'!$B:$B,IF($B$141="NEM","*",$B$141),'Dispatchable Built'!$C:$C,$H144)-SUMIFS('Dispatchable Built'!H:H,'Dispatchable Built'!$A:$A,Comparison_CDP2,'Dispatchable Built'!$B:$B,IF($B$141="NEM","*",$B$141),'Dispatchable Built'!$C:$C,$H144))+(SUMIFS('Dispatchable Retired'!H:H,'Dispatchable Retired'!$A:$A,Comparison_CDP1,'Dispatchable Retired'!$B:$B,IF($B$141="NEM","*",$B$141),'Dispatchable Retired'!$C:$C,$H144)-SUMIFS('Dispatchable Retired'!H:H,'Dispatchable Retired'!$A:$A,Comparison_CDP2,'Dispatchable Retired'!$B:$B,IF($B$141="NEM","*",$B$141),'Dispatchable Retired'!$C:$C,$H144))</f>
        <v>0</v>
      </c>
      <c r="N144" s="5">
        <f>(SUMIFS('Dispatchable Built'!I:I,'Dispatchable Built'!$A:$A,Comparison_CDP1,'Dispatchable Built'!$B:$B,IF($B$141="NEM","*",$B$141),'Dispatchable Built'!$C:$C,$H144)-SUMIFS('Dispatchable Built'!I:I,'Dispatchable Built'!$A:$A,Comparison_CDP2,'Dispatchable Built'!$B:$B,IF($B$141="NEM","*",$B$141),'Dispatchable Built'!$C:$C,$H144))+(SUMIFS('Dispatchable Retired'!I:I,'Dispatchable Retired'!$A:$A,Comparison_CDP1,'Dispatchable Retired'!$B:$B,IF($B$141="NEM","*",$B$141),'Dispatchable Retired'!$C:$C,$H144)-SUMIFS('Dispatchable Retired'!I:I,'Dispatchable Retired'!$A:$A,Comparison_CDP2,'Dispatchable Retired'!$B:$B,IF($B$141="NEM","*",$B$141),'Dispatchable Retired'!$C:$C,$H144))</f>
        <v>0</v>
      </c>
      <c r="O144" s="5">
        <f>(SUMIFS('Dispatchable Built'!J:J,'Dispatchable Built'!$A:$A,Comparison_CDP1,'Dispatchable Built'!$B:$B,IF($B$141="NEM","*",$B$141),'Dispatchable Built'!$C:$C,$H144)-SUMIFS('Dispatchable Built'!J:J,'Dispatchable Built'!$A:$A,Comparison_CDP2,'Dispatchable Built'!$B:$B,IF($B$141="NEM","*",$B$141),'Dispatchable Built'!$C:$C,$H144))+(SUMIFS('Dispatchable Retired'!J:J,'Dispatchable Retired'!$A:$A,Comparison_CDP1,'Dispatchable Retired'!$B:$B,IF($B$141="NEM","*",$B$141),'Dispatchable Retired'!$C:$C,$H144)-SUMIFS('Dispatchable Retired'!J:J,'Dispatchable Retired'!$A:$A,Comparison_CDP2,'Dispatchable Retired'!$B:$B,IF($B$141="NEM","*",$B$141),'Dispatchable Retired'!$C:$C,$H144))</f>
        <v>0</v>
      </c>
      <c r="P144" s="5">
        <f>(SUMIFS('Dispatchable Built'!K:K,'Dispatchable Built'!$A:$A,Comparison_CDP1,'Dispatchable Built'!$B:$B,IF($B$141="NEM","*",$B$141),'Dispatchable Built'!$C:$C,$H144)-SUMIFS('Dispatchable Built'!K:K,'Dispatchable Built'!$A:$A,Comparison_CDP2,'Dispatchable Built'!$B:$B,IF($B$141="NEM","*",$B$141),'Dispatchable Built'!$C:$C,$H144))+(SUMIFS('Dispatchable Retired'!K:K,'Dispatchable Retired'!$A:$A,Comparison_CDP1,'Dispatchable Retired'!$B:$B,IF($B$141="NEM","*",$B$141),'Dispatchable Retired'!$C:$C,$H144)-SUMIFS('Dispatchable Retired'!K:K,'Dispatchable Retired'!$A:$A,Comparison_CDP2,'Dispatchable Retired'!$B:$B,IF($B$141="NEM","*",$B$141),'Dispatchable Retired'!$C:$C,$H144))</f>
        <v>0</v>
      </c>
      <c r="Q144" s="5">
        <f>(SUMIFS('Dispatchable Built'!L:L,'Dispatchable Built'!$A:$A,Comparison_CDP1,'Dispatchable Built'!$B:$B,IF($B$141="NEM","*",$B$141),'Dispatchable Built'!$C:$C,$H144)-SUMIFS('Dispatchable Built'!L:L,'Dispatchable Built'!$A:$A,Comparison_CDP2,'Dispatchable Built'!$B:$B,IF($B$141="NEM","*",$B$141),'Dispatchable Built'!$C:$C,$H144))+(SUMIFS('Dispatchable Retired'!L:L,'Dispatchable Retired'!$A:$A,Comparison_CDP1,'Dispatchable Retired'!$B:$B,IF($B$141="NEM","*",$B$141),'Dispatchable Retired'!$C:$C,$H144)-SUMIFS('Dispatchable Retired'!L:L,'Dispatchable Retired'!$A:$A,Comparison_CDP2,'Dispatchable Retired'!$B:$B,IF($B$141="NEM","*",$B$141),'Dispatchable Retired'!$C:$C,$H144))</f>
        <v>0</v>
      </c>
      <c r="R144" s="5">
        <f>(SUMIFS('Dispatchable Built'!M:M,'Dispatchable Built'!$A:$A,Comparison_CDP1,'Dispatchable Built'!$B:$B,IF($B$141="NEM","*",$B$141),'Dispatchable Built'!$C:$C,$H144)-SUMIFS('Dispatchable Built'!M:M,'Dispatchable Built'!$A:$A,Comparison_CDP2,'Dispatchable Built'!$B:$B,IF($B$141="NEM","*",$B$141),'Dispatchable Built'!$C:$C,$H144))+(SUMIFS('Dispatchable Retired'!M:M,'Dispatchable Retired'!$A:$A,Comparison_CDP1,'Dispatchable Retired'!$B:$B,IF($B$141="NEM","*",$B$141),'Dispatchable Retired'!$C:$C,$H144)-SUMIFS('Dispatchable Retired'!M:M,'Dispatchable Retired'!$A:$A,Comparison_CDP2,'Dispatchable Retired'!$B:$B,IF($B$141="NEM","*",$B$141),'Dispatchable Retired'!$C:$C,$H144))</f>
        <v>0</v>
      </c>
      <c r="S144" s="5">
        <f>(SUMIFS('Dispatchable Built'!N:N,'Dispatchable Built'!$A:$A,Comparison_CDP1,'Dispatchable Built'!$B:$B,IF($B$141="NEM","*",$B$141),'Dispatchable Built'!$C:$C,$H144)-SUMIFS('Dispatchable Built'!N:N,'Dispatchable Built'!$A:$A,Comparison_CDP2,'Dispatchable Built'!$B:$B,IF($B$141="NEM","*",$B$141),'Dispatchable Built'!$C:$C,$H144))+(SUMIFS('Dispatchable Retired'!N:N,'Dispatchable Retired'!$A:$A,Comparison_CDP1,'Dispatchable Retired'!$B:$B,IF($B$141="NEM","*",$B$141),'Dispatchable Retired'!$C:$C,$H144)-SUMIFS('Dispatchable Retired'!N:N,'Dispatchable Retired'!$A:$A,Comparison_CDP2,'Dispatchable Retired'!$B:$B,IF($B$141="NEM","*",$B$141),'Dispatchable Retired'!$C:$C,$H144))</f>
        <v>0</v>
      </c>
      <c r="T144" s="5">
        <f>(SUMIFS('Dispatchable Built'!O:O,'Dispatchable Built'!$A:$A,Comparison_CDP1,'Dispatchable Built'!$B:$B,IF($B$141="NEM","*",$B$141),'Dispatchable Built'!$C:$C,$H144)-SUMIFS('Dispatchable Built'!O:O,'Dispatchable Built'!$A:$A,Comparison_CDP2,'Dispatchable Built'!$B:$B,IF($B$141="NEM","*",$B$141),'Dispatchable Built'!$C:$C,$H144))+(SUMIFS('Dispatchable Retired'!O:O,'Dispatchable Retired'!$A:$A,Comparison_CDP1,'Dispatchable Retired'!$B:$B,IF($B$141="NEM","*",$B$141),'Dispatchable Retired'!$C:$C,$H144)-SUMIFS('Dispatchable Retired'!O:O,'Dispatchable Retired'!$A:$A,Comparison_CDP2,'Dispatchable Retired'!$B:$B,IF($B$141="NEM","*",$B$141),'Dispatchable Retired'!$C:$C,$H144))</f>
        <v>0</v>
      </c>
      <c r="U144" s="5">
        <f>(SUMIFS('Dispatchable Built'!P:P,'Dispatchable Built'!$A:$A,Comparison_CDP1,'Dispatchable Built'!$B:$B,IF($B$141="NEM","*",$B$141),'Dispatchable Built'!$C:$C,$H144)-SUMIFS('Dispatchable Built'!P:P,'Dispatchable Built'!$A:$A,Comparison_CDP2,'Dispatchable Built'!$B:$B,IF($B$141="NEM","*",$B$141),'Dispatchable Built'!$C:$C,$H144))+(SUMIFS('Dispatchable Retired'!P:P,'Dispatchable Retired'!$A:$A,Comparison_CDP1,'Dispatchable Retired'!$B:$B,IF($B$141="NEM","*",$B$141),'Dispatchable Retired'!$C:$C,$H144)-SUMIFS('Dispatchable Retired'!P:P,'Dispatchable Retired'!$A:$A,Comparison_CDP2,'Dispatchable Retired'!$B:$B,IF($B$141="NEM","*",$B$141),'Dispatchable Retired'!$C:$C,$H144))</f>
        <v>0</v>
      </c>
      <c r="V144" s="5">
        <f>(SUMIFS('Dispatchable Built'!Q:Q,'Dispatchable Built'!$A:$A,Comparison_CDP1,'Dispatchable Built'!$B:$B,IF($B$141="NEM","*",$B$141),'Dispatchable Built'!$C:$C,$H144)-SUMIFS('Dispatchable Built'!Q:Q,'Dispatchable Built'!$A:$A,Comparison_CDP2,'Dispatchable Built'!$B:$B,IF($B$141="NEM","*",$B$141),'Dispatchable Built'!$C:$C,$H144))+(SUMIFS('Dispatchable Retired'!Q:Q,'Dispatchable Retired'!$A:$A,Comparison_CDP1,'Dispatchable Retired'!$B:$B,IF($B$141="NEM","*",$B$141),'Dispatchable Retired'!$C:$C,$H144)-SUMIFS('Dispatchable Retired'!Q:Q,'Dispatchable Retired'!$A:$A,Comparison_CDP2,'Dispatchable Retired'!$B:$B,IF($B$141="NEM","*",$B$141),'Dispatchable Retired'!$C:$C,$H144))</f>
        <v>0</v>
      </c>
      <c r="W144" s="5">
        <f>(SUMIFS('Dispatchable Built'!R:R,'Dispatchable Built'!$A:$A,Comparison_CDP1,'Dispatchable Built'!$B:$B,IF($B$141="NEM","*",$B$141),'Dispatchable Built'!$C:$C,$H144)-SUMIFS('Dispatchable Built'!R:R,'Dispatchable Built'!$A:$A,Comparison_CDP2,'Dispatchable Built'!$B:$B,IF($B$141="NEM","*",$B$141),'Dispatchable Built'!$C:$C,$H144))+(SUMIFS('Dispatchable Retired'!R:R,'Dispatchable Retired'!$A:$A,Comparison_CDP1,'Dispatchable Retired'!$B:$B,IF($B$141="NEM","*",$B$141),'Dispatchable Retired'!$C:$C,$H144)-SUMIFS('Dispatchable Retired'!R:R,'Dispatchable Retired'!$A:$A,Comparison_CDP2,'Dispatchable Retired'!$B:$B,IF($B$141="NEM","*",$B$141),'Dispatchable Retired'!$C:$C,$H144))</f>
        <v>0</v>
      </c>
      <c r="X144" s="5">
        <f>(SUMIFS('Dispatchable Built'!S:S,'Dispatchable Built'!$A:$A,Comparison_CDP1,'Dispatchable Built'!$B:$B,IF($B$141="NEM","*",$B$141),'Dispatchable Built'!$C:$C,$H144)-SUMIFS('Dispatchable Built'!S:S,'Dispatchable Built'!$A:$A,Comparison_CDP2,'Dispatchable Built'!$B:$B,IF($B$141="NEM","*",$B$141),'Dispatchable Built'!$C:$C,$H144))+(SUMIFS('Dispatchable Retired'!S:S,'Dispatchable Retired'!$A:$A,Comparison_CDP1,'Dispatchable Retired'!$B:$B,IF($B$141="NEM","*",$B$141),'Dispatchable Retired'!$C:$C,$H144)-SUMIFS('Dispatchable Retired'!S:S,'Dispatchable Retired'!$A:$A,Comparison_CDP2,'Dispatchable Retired'!$B:$B,IF($B$141="NEM","*",$B$141),'Dispatchable Retired'!$C:$C,$H144))</f>
        <v>0</v>
      </c>
      <c r="Y144" s="5">
        <f>(SUMIFS('Dispatchable Built'!T:T,'Dispatchable Built'!$A:$A,Comparison_CDP1,'Dispatchable Built'!$B:$B,IF($B$141="NEM","*",$B$141),'Dispatchable Built'!$C:$C,$H144)-SUMIFS('Dispatchable Built'!T:T,'Dispatchable Built'!$A:$A,Comparison_CDP2,'Dispatchable Built'!$B:$B,IF($B$141="NEM","*",$B$141),'Dispatchable Built'!$C:$C,$H144))+(SUMIFS('Dispatchable Retired'!T:T,'Dispatchable Retired'!$A:$A,Comparison_CDP1,'Dispatchable Retired'!$B:$B,IF($B$141="NEM","*",$B$141),'Dispatchable Retired'!$C:$C,$H144)-SUMIFS('Dispatchable Retired'!T:T,'Dispatchable Retired'!$A:$A,Comparison_CDP2,'Dispatchable Retired'!$B:$B,IF($B$141="NEM","*",$B$141),'Dispatchable Retired'!$C:$C,$H144))</f>
        <v>0</v>
      </c>
      <c r="Z144" s="5">
        <f>(SUMIFS('Dispatchable Built'!U:U,'Dispatchable Built'!$A:$A,Comparison_CDP1,'Dispatchable Built'!$B:$B,IF($B$141="NEM","*",$B$141),'Dispatchable Built'!$C:$C,$H144)-SUMIFS('Dispatchable Built'!U:U,'Dispatchable Built'!$A:$A,Comparison_CDP2,'Dispatchable Built'!$B:$B,IF($B$141="NEM","*",$B$141),'Dispatchable Built'!$C:$C,$H144))+(SUMIFS('Dispatchable Retired'!U:U,'Dispatchable Retired'!$A:$A,Comparison_CDP1,'Dispatchable Retired'!$B:$B,IF($B$141="NEM","*",$B$141),'Dispatchable Retired'!$C:$C,$H144)-SUMIFS('Dispatchable Retired'!U:U,'Dispatchable Retired'!$A:$A,Comparison_CDP2,'Dispatchable Retired'!$B:$B,IF($B$141="NEM","*",$B$141),'Dispatchable Retired'!$C:$C,$H144))</f>
        <v>0</v>
      </c>
      <c r="AA144" s="5">
        <f>(SUMIFS('Dispatchable Built'!V:V,'Dispatchable Built'!$A:$A,Comparison_CDP1,'Dispatchable Built'!$B:$B,IF($B$141="NEM","*",$B$141),'Dispatchable Built'!$C:$C,$H144)-SUMIFS('Dispatchable Built'!V:V,'Dispatchable Built'!$A:$A,Comparison_CDP2,'Dispatchable Built'!$B:$B,IF($B$141="NEM","*",$B$141),'Dispatchable Built'!$C:$C,$H144))+(SUMIFS('Dispatchable Retired'!V:V,'Dispatchable Retired'!$A:$A,Comparison_CDP1,'Dispatchable Retired'!$B:$B,IF($B$141="NEM","*",$B$141),'Dispatchable Retired'!$C:$C,$H144)-SUMIFS('Dispatchable Retired'!V:V,'Dispatchable Retired'!$A:$A,Comparison_CDP2,'Dispatchable Retired'!$B:$B,IF($B$141="NEM","*",$B$141),'Dispatchable Retired'!$C:$C,$H144))</f>
        <v>0</v>
      </c>
      <c r="AB144" s="5">
        <f>(SUMIFS('Dispatchable Built'!W:W,'Dispatchable Built'!$A:$A,Comparison_CDP1,'Dispatchable Built'!$B:$B,IF($B$141="NEM","*",$B$141),'Dispatchable Built'!$C:$C,$H144)-SUMIFS('Dispatchable Built'!W:W,'Dispatchable Built'!$A:$A,Comparison_CDP2,'Dispatchable Built'!$B:$B,IF($B$141="NEM","*",$B$141),'Dispatchable Built'!$C:$C,$H144))+(SUMIFS('Dispatchable Retired'!W:W,'Dispatchable Retired'!$A:$A,Comparison_CDP1,'Dispatchable Retired'!$B:$B,IF($B$141="NEM","*",$B$141),'Dispatchable Retired'!$C:$C,$H144)-SUMIFS('Dispatchable Retired'!W:W,'Dispatchable Retired'!$A:$A,Comparison_CDP2,'Dispatchable Retired'!$B:$B,IF($B$141="NEM","*",$B$141),'Dispatchable Retired'!$C:$C,$H144))</f>
        <v>0</v>
      </c>
      <c r="AC144" s="5">
        <f>(SUMIFS('Dispatchable Built'!X:X,'Dispatchable Built'!$A:$A,Comparison_CDP1,'Dispatchable Built'!$B:$B,IF($B$141="NEM","*",$B$141),'Dispatchable Built'!$C:$C,$H144)-SUMIFS('Dispatchable Built'!X:X,'Dispatchable Built'!$A:$A,Comparison_CDP2,'Dispatchable Built'!$B:$B,IF($B$141="NEM","*",$B$141),'Dispatchable Built'!$C:$C,$H144))+(SUMIFS('Dispatchable Retired'!X:X,'Dispatchable Retired'!$A:$A,Comparison_CDP1,'Dispatchable Retired'!$B:$B,IF($B$141="NEM","*",$B$141),'Dispatchable Retired'!$C:$C,$H144)-SUMIFS('Dispatchable Retired'!X:X,'Dispatchable Retired'!$A:$A,Comparison_CDP2,'Dispatchable Retired'!$B:$B,IF($B$141="NEM","*",$B$141),'Dispatchable Retired'!$C:$C,$H144))</f>
        <v>0</v>
      </c>
      <c r="AD144" s="5">
        <f>(SUMIFS('Dispatchable Built'!Y:Y,'Dispatchable Built'!$A:$A,Comparison_CDP1,'Dispatchable Built'!$B:$B,IF($B$141="NEM","*",$B$141),'Dispatchable Built'!$C:$C,$H144)-SUMIFS('Dispatchable Built'!Y:Y,'Dispatchable Built'!$A:$A,Comparison_CDP2,'Dispatchable Built'!$B:$B,IF($B$141="NEM","*",$B$141),'Dispatchable Built'!$C:$C,$H144))+(SUMIFS('Dispatchable Retired'!Y:Y,'Dispatchable Retired'!$A:$A,Comparison_CDP1,'Dispatchable Retired'!$B:$B,IF($B$141="NEM","*",$B$141),'Dispatchable Retired'!$C:$C,$H144)-SUMIFS('Dispatchable Retired'!Y:Y,'Dispatchable Retired'!$A:$A,Comparison_CDP2,'Dispatchable Retired'!$B:$B,IF($B$141="NEM","*",$B$141),'Dispatchable Retired'!$C:$C,$H144))</f>
        <v>0</v>
      </c>
      <c r="AE144" s="5">
        <f>(SUMIFS('Dispatchable Built'!Z:Z,'Dispatchable Built'!$A:$A,Comparison_CDP1,'Dispatchable Built'!$B:$B,IF($B$141="NEM","*",$B$141),'Dispatchable Built'!$C:$C,$H144)-SUMIFS('Dispatchable Built'!Z:Z,'Dispatchable Built'!$A:$A,Comparison_CDP2,'Dispatchable Built'!$B:$B,IF($B$141="NEM","*",$B$141),'Dispatchable Built'!$C:$C,$H144))+(SUMIFS('Dispatchable Retired'!Z:Z,'Dispatchable Retired'!$A:$A,Comparison_CDP1,'Dispatchable Retired'!$B:$B,IF($B$141="NEM","*",$B$141),'Dispatchable Retired'!$C:$C,$H144)-SUMIFS('Dispatchable Retired'!Z:Z,'Dispatchable Retired'!$A:$A,Comparison_CDP2,'Dispatchable Retired'!$B:$B,IF($B$141="NEM","*",$B$141),'Dispatchable Retired'!$C:$C,$H144))</f>
        <v>0</v>
      </c>
      <c r="AF144" s="5">
        <f>(SUMIFS('Dispatchable Built'!AA:AA,'Dispatchable Built'!$A:$A,Comparison_CDP1,'Dispatchable Built'!$B:$B,IF($B$141="NEM","*",$B$141),'Dispatchable Built'!$C:$C,$H144)-SUMIFS('Dispatchable Built'!AA:AA,'Dispatchable Built'!$A:$A,Comparison_CDP2,'Dispatchable Built'!$B:$B,IF($B$141="NEM","*",$B$141),'Dispatchable Built'!$C:$C,$H144))+(SUMIFS('Dispatchable Retired'!AA:AA,'Dispatchable Retired'!$A:$A,Comparison_CDP1,'Dispatchable Retired'!$B:$B,IF($B$141="NEM","*",$B$141),'Dispatchable Retired'!$C:$C,$H144)-SUMIFS('Dispatchable Retired'!AA:AA,'Dispatchable Retired'!$A:$A,Comparison_CDP2,'Dispatchable Retired'!$B:$B,IF($B$141="NEM","*",$B$141),'Dispatchable Retired'!$C:$C,$H144))</f>
        <v>0</v>
      </c>
      <c r="AG144" s="5">
        <f>(SUMIFS('Dispatchable Built'!AB:AB,'Dispatchable Built'!$A:$A,Comparison_CDP1,'Dispatchable Built'!$B:$B,IF($B$141="NEM","*",$B$141),'Dispatchable Built'!$C:$C,$H144)-SUMIFS('Dispatchable Built'!AB:AB,'Dispatchable Built'!$A:$A,Comparison_CDP2,'Dispatchable Built'!$B:$B,IF($B$141="NEM","*",$B$141),'Dispatchable Built'!$C:$C,$H144))+(SUMIFS('Dispatchable Retired'!AB:AB,'Dispatchable Retired'!$A:$A,Comparison_CDP1,'Dispatchable Retired'!$B:$B,IF($B$141="NEM","*",$B$141),'Dispatchable Retired'!$C:$C,$H144)-SUMIFS('Dispatchable Retired'!AB:AB,'Dispatchable Retired'!$A:$A,Comparison_CDP2,'Dispatchable Retired'!$B:$B,IF($B$141="NEM","*",$B$141),'Dispatchable Retired'!$C:$C,$H144))</f>
        <v>0</v>
      </c>
      <c r="AH144" s="5">
        <f>(SUMIFS('Dispatchable Built'!AC:AC,'Dispatchable Built'!$A:$A,Comparison_CDP1,'Dispatchable Built'!$B:$B,IF($B$141="NEM","*",$B$141),'Dispatchable Built'!$C:$C,$H144)-SUMIFS('Dispatchable Built'!AC:AC,'Dispatchable Built'!$A:$A,Comparison_CDP2,'Dispatchable Built'!$B:$B,IF($B$141="NEM","*",$B$141),'Dispatchable Built'!$C:$C,$H144))+(SUMIFS('Dispatchable Retired'!AC:AC,'Dispatchable Retired'!$A:$A,Comparison_CDP1,'Dispatchable Retired'!$B:$B,IF($B$141="NEM","*",$B$141),'Dispatchable Retired'!$C:$C,$H144)-SUMIFS('Dispatchable Retired'!AC:AC,'Dispatchable Retired'!$A:$A,Comparison_CDP2,'Dispatchable Retired'!$B:$B,IF($B$141="NEM","*",$B$141),'Dispatchable Retired'!$C:$C,$H144))</f>
        <v>0</v>
      </c>
      <c r="AI144" s="5">
        <f>(SUMIFS('Dispatchable Built'!AD:AD,'Dispatchable Built'!$A:$A,Comparison_CDP1,'Dispatchable Built'!$B:$B,IF($B$141="NEM","*",$B$141),'Dispatchable Built'!$C:$C,$H144)-SUMIFS('Dispatchable Built'!AD:AD,'Dispatchable Built'!$A:$A,Comparison_CDP2,'Dispatchable Built'!$B:$B,IF($B$141="NEM","*",$B$141),'Dispatchable Built'!$C:$C,$H144))+(SUMIFS('Dispatchable Retired'!AD:AD,'Dispatchable Retired'!$A:$A,Comparison_CDP1,'Dispatchable Retired'!$B:$B,IF($B$141="NEM","*",$B$141),'Dispatchable Retired'!$C:$C,$H144)-SUMIFS('Dispatchable Retired'!AD:AD,'Dispatchable Retired'!$A:$A,Comparison_CDP2,'Dispatchable Retired'!$B:$B,IF($B$141="NEM","*",$B$141),'Dispatchable Retired'!$C:$C,$H144))</f>
        <v>0</v>
      </c>
      <c r="AJ144" s="5">
        <f>(SUMIFS('Dispatchable Built'!AE:AE,'Dispatchable Built'!$A:$A,Comparison_CDP1,'Dispatchable Built'!$B:$B,IF($B$141="NEM","*",$B$141),'Dispatchable Built'!$C:$C,$H144)-SUMIFS('Dispatchable Built'!AE:AE,'Dispatchable Built'!$A:$A,Comparison_CDP2,'Dispatchable Built'!$B:$B,IF($B$141="NEM","*",$B$141),'Dispatchable Built'!$C:$C,$H144))+(SUMIFS('Dispatchable Retired'!AE:AE,'Dispatchable Retired'!$A:$A,Comparison_CDP1,'Dispatchable Retired'!$B:$B,IF($B$141="NEM","*",$B$141),'Dispatchable Retired'!$C:$C,$H144)-SUMIFS('Dispatchable Retired'!AE:AE,'Dispatchable Retired'!$A:$A,Comparison_CDP2,'Dispatchable Retired'!$B:$B,IF($B$141="NEM","*",$B$141),'Dispatchable Retired'!$C:$C,$H144))</f>
        <v>0</v>
      </c>
    </row>
    <row r="145" spans="8:36" ht="15" customHeight="1">
      <c r="H145" s="9" t="s">
        <v>131</v>
      </c>
      <c r="I145" s="5">
        <f>(SUMIFS('Dispatchable Built'!D:D,'Dispatchable Built'!$A:$A,Comparison_CDP1,'Dispatchable Built'!$B:$B,IF($B$141="NEM","*",$B$141),'Dispatchable Built'!$C:$C,$H145)-SUMIFS('Dispatchable Built'!D:D,'Dispatchable Built'!$A:$A,Comparison_CDP2,'Dispatchable Built'!$B:$B,IF($B$141="NEM","*",$B$141),'Dispatchable Built'!$C:$C,$H145))+(SUMIFS('Dispatchable Retired'!D:D,'Dispatchable Retired'!$A:$A,Comparison_CDP1,'Dispatchable Retired'!$B:$B,IF($B$141="NEM","*",$B$141),'Dispatchable Retired'!$C:$C,$H145)-SUMIFS('Dispatchable Retired'!D:D,'Dispatchable Retired'!$A:$A,Comparison_CDP2,'Dispatchable Retired'!$B:$B,IF($B$141="NEM","*",$B$141),'Dispatchable Retired'!$C:$C,$H145))</f>
        <v>0</v>
      </c>
      <c r="J145" s="5">
        <f>(SUMIFS('Dispatchable Built'!E:E,'Dispatchable Built'!$A:$A,Comparison_CDP1,'Dispatchable Built'!$B:$B,IF($B$141="NEM","*",$B$141),'Dispatchable Built'!$C:$C,$H145)-SUMIFS('Dispatchable Built'!E:E,'Dispatchable Built'!$A:$A,Comparison_CDP2,'Dispatchable Built'!$B:$B,IF($B$141="NEM","*",$B$141),'Dispatchable Built'!$C:$C,$H145))+(SUMIFS('Dispatchable Retired'!E:E,'Dispatchable Retired'!$A:$A,Comparison_CDP1,'Dispatchable Retired'!$B:$B,IF($B$141="NEM","*",$B$141),'Dispatchable Retired'!$C:$C,$H145)-SUMIFS('Dispatchable Retired'!E:E,'Dispatchable Retired'!$A:$A,Comparison_CDP2,'Dispatchable Retired'!$B:$B,IF($B$141="NEM","*",$B$141),'Dispatchable Retired'!$C:$C,$H145))</f>
        <v>0</v>
      </c>
      <c r="K145" s="5">
        <f>(SUMIFS('Dispatchable Built'!F:F,'Dispatchable Built'!$A:$A,Comparison_CDP1,'Dispatchable Built'!$B:$B,IF($B$141="NEM","*",$B$141),'Dispatchable Built'!$C:$C,$H145)-SUMIFS('Dispatchable Built'!F:F,'Dispatchable Built'!$A:$A,Comparison_CDP2,'Dispatchable Built'!$B:$B,IF($B$141="NEM","*",$B$141),'Dispatchable Built'!$C:$C,$H145))+(SUMIFS('Dispatchable Retired'!F:F,'Dispatchable Retired'!$A:$A,Comparison_CDP1,'Dispatchable Retired'!$B:$B,IF($B$141="NEM","*",$B$141),'Dispatchable Retired'!$C:$C,$H145)-SUMIFS('Dispatchable Retired'!F:F,'Dispatchable Retired'!$A:$A,Comparison_CDP2,'Dispatchable Retired'!$B:$B,IF($B$141="NEM","*",$B$141),'Dispatchable Retired'!$C:$C,$H145))</f>
        <v>0</v>
      </c>
      <c r="L145" s="5">
        <f>(SUMIFS('Dispatchable Built'!G:G,'Dispatchable Built'!$A:$A,Comparison_CDP1,'Dispatchable Built'!$B:$B,IF($B$141="NEM","*",$B$141),'Dispatchable Built'!$C:$C,$H145)-SUMIFS('Dispatchable Built'!G:G,'Dispatchable Built'!$A:$A,Comparison_CDP2,'Dispatchable Built'!$B:$B,IF($B$141="NEM","*",$B$141),'Dispatchable Built'!$C:$C,$H145))+(SUMIFS('Dispatchable Retired'!G:G,'Dispatchable Retired'!$A:$A,Comparison_CDP1,'Dispatchable Retired'!$B:$B,IF($B$141="NEM","*",$B$141),'Dispatchable Retired'!$C:$C,$H145)-SUMIFS('Dispatchable Retired'!G:G,'Dispatchable Retired'!$A:$A,Comparison_CDP2,'Dispatchable Retired'!$B:$B,IF($B$141="NEM","*",$B$141),'Dispatchable Retired'!$C:$C,$H145))</f>
        <v>0</v>
      </c>
      <c r="M145" s="5">
        <f>(SUMIFS('Dispatchable Built'!H:H,'Dispatchable Built'!$A:$A,Comparison_CDP1,'Dispatchable Built'!$B:$B,IF($B$141="NEM","*",$B$141),'Dispatchable Built'!$C:$C,$H145)-SUMIFS('Dispatchable Built'!H:H,'Dispatchable Built'!$A:$A,Comparison_CDP2,'Dispatchable Built'!$B:$B,IF($B$141="NEM","*",$B$141),'Dispatchable Built'!$C:$C,$H145))+(SUMIFS('Dispatchable Retired'!H:H,'Dispatchable Retired'!$A:$A,Comparison_CDP1,'Dispatchable Retired'!$B:$B,IF($B$141="NEM","*",$B$141),'Dispatchable Retired'!$C:$C,$H145)-SUMIFS('Dispatchable Retired'!H:H,'Dispatchable Retired'!$A:$A,Comparison_CDP2,'Dispatchable Retired'!$B:$B,IF($B$141="NEM","*",$B$141),'Dispatchable Retired'!$C:$C,$H145))</f>
        <v>0</v>
      </c>
      <c r="N145" s="5">
        <f>(SUMIFS('Dispatchable Built'!I:I,'Dispatchable Built'!$A:$A,Comparison_CDP1,'Dispatchable Built'!$B:$B,IF($B$141="NEM","*",$B$141),'Dispatchable Built'!$C:$C,$H145)-SUMIFS('Dispatchable Built'!I:I,'Dispatchable Built'!$A:$A,Comparison_CDP2,'Dispatchable Built'!$B:$B,IF($B$141="NEM","*",$B$141),'Dispatchable Built'!$C:$C,$H145))+(SUMIFS('Dispatchable Retired'!I:I,'Dispatchable Retired'!$A:$A,Comparison_CDP1,'Dispatchable Retired'!$B:$B,IF($B$141="NEM","*",$B$141),'Dispatchable Retired'!$C:$C,$H145)-SUMIFS('Dispatchable Retired'!I:I,'Dispatchable Retired'!$A:$A,Comparison_CDP2,'Dispatchable Retired'!$B:$B,IF($B$141="NEM","*",$B$141),'Dispatchable Retired'!$C:$C,$H145))</f>
        <v>0</v>
      </c>
      <c r="O145" s="5">
        <f>(SUMIFS('Dispatchable Built'!J:J,'Dispatchable Built'!$A:$A,Comparison_CDP1,'Dispatchable Built'!$B:$B,IF($B$141="NEM","*",$B$141),'Dispatchable Built'!$C:$C,$H145)-SUMIFS('Dispatchable Built'!J:J,'Dispatchable Built'!$A:$A,Comparison_CDP2,'Dispatchable Built'!$B:$B,IF($B$141="NEM","*",$B$141),'Dispatchable Built'!$C:$C,$H145))+(SUMIFS('Dispatchable Retired'!J:J,'Dispatchable Retired'!$A:$A,Comparison_CDP1,'Dispatchable Retired'!$B:$B,IF($B$141="NEM","*",$B$141),'Dispatchable Retired'!$C:$C,$H145)-SUMIFS('Dispatchable Retired'!J:J,'Dispatchable Retired'!$A:$A,Comparison_CDP2,'Dispatchable Retired'!$B:$B,IF($B$141="NEM","*",$B$141),'Dispatchable Retired'!$C:$C,$H145))</f>
        <v>0</v>
      </c>
      <c r="P145" s="5">
        <f>(SUMIFS('Dispatchable Built'!K:K,'Dispatchable Built'!$A:$A,Comparison_CDP1,'Dispatchable Built'!$B:$B,IF($B$141="NEM","*",$B$141),'Dispatchable Built'!$C:$C,$H145)-SUMIFS('Dispatchable Built'!K:K,'Dispatchable Built'!$A:$A,Comparison_CDP2,'Dispatchable Built'!$B:$B,IF($B$141="NEM","*",$B$141),'Dispatchable Built'!$C:$C,$H145))+(SUMIFS('Dispatchable Retired'!K:K,'Dispatchable Retired'!$A:$A,Comparison_CDP1,'Dispatchable Retired'!$B:$B,IF($B$141="NEM","*",$B$141),'Dispatchable Retired'!$C:$C,$H145)-SUMIFS('Dispatchable Retired'!K:K,'Dispatchable Retired'!$A:$A,Comparison_CDP2,'Dispatchable Retired'!$B:$B,IF($B$141="NEM","*",$B$141),'Dispatchable Retired'!$C:$C,$H145))</f>
        <v>0</v>
      </c>
      <c r="Q145" s="5">
        <f>(SUMIFS('Dispatchable Built'!L:L,'Dispatchable Built'!$A:$A,Comparison_CDP1,'Dispatchable Built'!$B:$B,IF($B$141="NEM","*",$B$141),'Dispatchable Built'!$C:$C,$H145)-SUMIFS('Dispatchable Built'!L:L,'Dispatchable Built'!$A:$A,Comparison_CDP2,'Dispatchable Built'!$B:$B,IF($B$141="NEM","*",$B$141),'Dispatchable Built'!$C:$C,$H145))+(SUMIFS('Dispatchable Retired'!L:L,'Dispatchable Retired'!$A:$A,Comparison_CDP1,'Dispatchable Retired'!$B:$B,IF($B$141="NEM","*",$B$141),'Dispatchable Retired'!$C:$C,$H145)-SUMIFS('Dispatchable Retired'!L:L,'Dispatchable Retired'!$A:$A,Comparison_CDP2,'Dispatchable Retired'!$B:$B,IF($B$141="NEM","*",$B$141),'Dispatchable Retired'!$C:$C,$H145))</f>
        <v>0</v>
      </c>
      <c r="R145" s="5">
        <f>(SUMIFS('Dispatchable Built'!M:M,'Dispatchable Built'!$A:$A,Comparison_CDP1,'Dispatchable Built'!$B:$B,IF($B$141="NEM","*",$B$141),'Dispatchable Built'!$C:$C,$H145)-SUMIFS('Dispatchable Built'!M:M,'Dispatchable Built'!$A:$A,Comparison_CDP2,'Dispatchable Built'!$B:$B,IF($B$141="NEM","*",$B$141),'Dispatchable Built'!$C:$C,$H145))+(SUMIFS('Dispatchable Retired'!M:M,'Dispatchable Retired'!$A:$A,Comparison_CDP1,'Dispatchable Retired'!$B:$B,IF($B$141="NEM","*",$B$141),'Dispatchable Retired'!$C:$C,$H145)-SUMIFS('Dispatchable Retired'!M:M,'Dispatchable Retired'!$A:$A,Comparison_CDP2,'Dispatchable Retired'!$B:$B,IF($B$141="NEM","*",$B$141),'Dispatchable Retired'!$C:$C,$H145))</f>
        <v>0</v>
      </c>
      <c r="S145" s="5">
        <f>(SUMIFS('Dispatchable Built'!N:N,'Dispatchable Built'!$A:$A,Comparison_CDP1,'Dispatchable Built'!$B:$B,IF($B$141="NEM","*",$B$141),'Dispatchable Built'!$C:$C,$H145)-SUMIFS('Dispatchable Built'!N:N,'Dispatchable Built'!$A:$A,Comparison_CDP2,'Dispatchable Built'!$B:$B,IF($B$141="NEM","*",$B$141),'Dispatchable Built'!$C:$C,$H145))+(SUMIFS('Dispatchable Retired'!N:N,'Dispatchable Retired'!$A:$A,Comparison_CDP1,'Dispatchable Retired'!$B:$B,IF($B$141="NEM","*",$B$141),'Dispatchable Retired'!$C:$C,$H145)-SUMIFS('Dispatchable Retired'!N:N,'Dispatchable Retired'!$A:$A,Comparison_CDP2,'Dispatchable Retired'!$B:$B,IF($B$141="NEM","*",$B$141),'Dispatchable Retired'!$C:$C,$H145))</f>
        <v>0</v>
      </c>
      <c r="T145" s="5">
        <f>(SUMIFS('Dispatchable Built'!O:O,'Dispatchable Built'!$A:$A,Comparison_CDP1,'Dispatchable Built'!$B:$B,IF($B$141="NEM","*",$B$141),'Dispatchable Built'!$C:$C,$H145)-SUMIFS('Dispatchable Built'!O:O,'Dispatchable Built'!$A:$A,Comparison_CDP2,'Dispatchable Built'!$B:$B,IF($B$141="NEM","*",$B$141),'Dispatchable Built'!$C:$C,$H145))+(SUMIFS('Dispatchable Retired'!O:O,'Dispatchable Retired'!$A:$A,Comparison_CDP1,'Dispatchable Retired'!$B:$B,IF($B$141="NEM","*",$B$141),'Dispatchable Retired'!$C:$C,$H145)-SUMIFS('Dispatchable Retired'!O:O,'Dispatchable Retired'!$A:$A,Comparison_CDP2,'Dispatchable Retired'!$B:$B,IF($B$141="NEM","*",$B$141),'Dispatchable Retired'!$C:$C,$H145))</f>
        <v>0</v>
      </c>
      <c r="U145" s="5">
        <f>(SUMIFS('Dispatchable Built'!P:P,'Dispatchable Built'!$A:$A,Comparison_CDP1,'Dispatchable Built'!$B:$B,IF($B$141="NEM","*",$B$141),'Dispatchable Built'!$C:$C,$H145)-SUMIFS('Dispatchable Built'!P:P,'Dispatchable Built'!$A:$A,Comparison_CDP2,'Dispatchable Built'!$B:$B,IF($B$141="NEM","*",$B$141),'Dispatchable Built'!$C:$C,$H145))+(SUMIFS('Dispatchable Retired'!P:P,'Dispatchable Retired'!$A:$A,Comparison_CDP1,'Dispatchable Retired'!$B:$B,IF($B$141="NEM","*",$B$141),'Dispatchable Retired'!$C:$C,$H145)-SUMIFS('Dispatchable Retired'!P:P,'Dispatchable Retired'!$A:$A,Comparison_CDP2,'Dispatchable Retired'!$B:$B,IF($B$141="NEM","*",$B$141),'Dispatchable Retired'!$C:$C,$H145))</f>
        <v>0</v>
      </c>
      <c r="V145" s="5">
        <f>(SUMIFS('Dispatchable Built'!Q:Q,'Dispatchable Built'!$A:$A,Comparison_CDP1,'Dispatchable Built'!$B:$B,IF($B$141="NEM","*",$B$141),'Dispatchable Built'!$C:$C,$H145)-SUMIFS('Dispatchable Built'!Q:Q,'Dispatchable Built'!$A:$A,Comparison_CDP2,'Dispatchable Built'!$B:$B,IF($B$141="NEM","*",$B$141),'Dispatchable Built'!$C:$C,$H145))+(SUMIFS('Dispatchable Retired'!Q:Q,'Dispatchable Retired'!$A:$A,Comparison_CDP1,'Dispatchable Retired'!$B:$B,IF($B$141="NEM","*",$B$141),'Dispatchable Retired'!$C:$C,$H145)-SUMIFS('Dispatchable Retired'!Q:Q,'Dispatchable Retired'!$A:$A,Comparison_CDP2,'Dispatchable Retired'!$B:$B,IF($B$141="NEM","*",$B$141),'Dispatchable Retired'!$C:$C,$H145))</f>
        <v>0</v>
      </c>
      <c r="W145" s="5">
        <f>(SUMIFS('Dispatchable Built'!R:R,'Dispatchable Built'!$A:$A,Comparison_CDP1,'Dispatchable Built'!$B:$B,IF($B$141="NEM","*",$B$141),'Dispatchable Built'!$C:$C,$H145)-SUMIFS('Dispatchable Built'!R:R,'Dispatchable Built'!$A:$A,Comparison_CDP2,'Dispatchable Built'!$B:$B,IF($B$141="NEM","*",$B$141),'Dispatchable Built'!$C:$C,$H145))+(SUMIFS('Dispatchable Retired'!R:R,'Dispatchable Retired'!$A:$A,Comparison_CDP1,'Dispatchable Retired'!$B:$B,IF($B$141="NEM","*",$B$141),'Dispatchable Retired'!$C:$C,$H145)-SUMIFS('Dispatchable Retired'!R:R,'Dispatchable Retired'!$A:$A,Comparison_CDP2,'Dispatchable Retired'!$B:$B,IF($B$141="NEM","*",$B$141),'Dispatchable Retired'!$C:$C,$H145))</f>
        <v>0</v>
      </c>
      <c r="X145" s="5">
        <f>(SUMIFS('Dispatchable Built'!S:S,'Dispatchable Built'!$A:$A,Comparison_CDP1,'Dispatchable Built'!$B:$B,IF($B$141="NEM","*",$B$141),'Dispatchable Built'!$C:$C,$H145)-SUMIFS('Dispatchable Built'!S:S,'Dispatchable Built'!$A:$A,Comparison_CDP2,'Dispatchable Built'!$B:$B,IF($B$141="NEM","*",$B$141),'Dispatchable Built'!$C:$C,$H145))+(SUMIFS('Dispatchable Retired'!S:S,'Dispatchable Retired'!$A:$A,Comparison_CDP1,'Dispatchable Retired'!$B:$B,IF($B$141="NEM","*",$B$141),'Dispatchable Retired'!$C:$C,$H145)-SUMIFS('Dispatchable Retired'!S:S,'Dispatchable Retired'!$A:$A,Comparison_CDP2,'Dispatchable Retired'!$B:$B,IF($B$141="NEM","*",$B$141),'Dispatchable Retired'!$C:$C,$H145))</f>
        <v>0</v>
      </c>
      <c r="Y145" s="5">
        <f>(SUMIFS('Dispatchable Built'!T:T,'Dispatchable Built'!$A:$A,Comparison_CDP1,'Dispatchable Built'!$B:$B,IF($B$141="NEM","*",$B$141),'Dispatchable Built'!$C:$C,$H145)-SUMIFS('Dispatchable Built'!T:T,'Dispatchable Built'!$A:$A,Comparison_CDP2,'Dispatchable Built'!$B:$B,IF($B$141="NEM","*",$B$141),'Dispatchable Built'!$C:$C,$H145))+(SUMIFS('Dispatchable Retired'!T:T,'Dispatchable Retired'!$A:$A,Comparison_CDP1,'Dispatchable Retired'!$B:$B,IF($B$141="NEM","*",$B$141),'Dispatchable Retired'!$C:$C,$H145)-SUMIFS('Dispatchable Retired'!T:T,'Dispatchable Retired'!$A:$A,Comparison_CDP2,'Dispatchable Retired'!$B:$B,IF($B$141="NEM","*",$B$141),'Dispatchable Retired'!$C:$C,$H145))</f>
        <v>0</v>
      </c>
      <c r="Z145" s="5">
        <f>(SUMIFS('Dispatchable Built'!U:U,'Dispatchable Built'!$A:$A,Comparison_CDP1,'Dispatchable Built'!$B:$B,IF($B$141="NEM","*",$B$141),'Dispatchable Built'!$C:$C,$H145)-SUMIFS('Dispatchable Built'!U:U,'Dispatchable Built'!$A:$A,Comparison_CDP2,'Dispatchable Built'!$B:$B,IF($B$141="NEM","*",$B$141),'Dispatchable Built'!$C:$C,$H145))+(SUMIFS('Dispatchable Retired'!U:U,'Dispatchable Retired'!$A:$A,Comparison_CDP1,'Dispatchable Retired'!$B:$B,IF($B$141="NEM","*",$B$141),'Dispatchable Retired'!$C:$C,$H145)-SUMIFS('Dispatchable Retired'!U:U,'Dispatchable Retired'!$A:$A,Comparison_CDP2,'Dispatchable Retired'!$B:$B,IF($B$141="NEM","*",$B$141),'Dispatchable Retired'!$C:$C,$H145))</f>
        <v>0</v>
      </c>
      <c r="AA145" s="5">
        <f>(SUMIFS('Dispatchable Built'!V:V,'Dispatchable Built'!$A:$A,Comparison_CDP1,'Dispatchable Built'!$B:$B,IF($B$141="NEM","*",$B$141),'Dispatchable Built'!$C:$C,$H145)-SUMIFS('Dispatchable Built'!V:V,'Dispatchable Built'!$A:$A,Comparison_CDP2,'Dispatchable Built'!$B:$B,IF($B$141="NEM","*",$B$141),'Dispatchable Built'!$C:$C,$H145))+(SUMIFS('Dispatchable Retired'!V:V,'Dispatchable Retired'!$A:$A,Comparison_CDP1,'Dispatchable Retired'!$B:$B,IF($B$141="NEM","*",$B$141),'Dispatchable Retired'!$C:$C,$H145)-SUMIFS('Dispatchable Retired'!V:V,'Dispatchable Retired'!$A:$A,Comparison_CDP2,'Dispatchable Retired'!$B:$B,IF($B$141="NEM","*",$B$141),'Dispatchable Retired'!$C:$C,$H145))</f>
        <v>0</v>
      </c>
      <c r="AB145" s="5">
        <f>(SUMIFS('Dispatchable Built'!W:W,'Dispatchable Built'!$A:$A,Comparison_CDP1,'Dispatchable Built'!$B:$B,IF($B$141="NEM","*",$B$141),'Dispatchable Built'!$C:$C,$H145)-SUMIFS('Dispatchable Built'!W:W,'Dispatchable Built'!$A:$A,Comparison_CDP2,'Dispatchable Built'!$B:$B,IF($B$141="NEM","*",$B$141),'Dispatchable Built'!$C:$C,$H145))+(SUMIFS('Dispatchable Retired'!W:W,'Dispatchable Retired'!$A:$A,Comparison_CDP1,'Dispatchable Retired'!$B:$B,IF($B$141="NEM","*",$B$141),'Dispatchable Retired'!$C:$C,$H145)-SUMIFS('Dispatchable Retired'!W:W,'Dispatchable Retired'!$A:$A,Comparison_CDP2,'Dispatchable Retired'!$B:$B,IF($B$141="NEM","*",$B$141),'Dispatchable Retired'!$C:$C,$H145))</f>
        <v>0</v>
      </c>
      <c r="AC145" s="5">
        <f>(SUMIFS('Dispatchable Built'!X:X,'Dispatchable Built'!$A:$A,Comparison_CDP1,'Dispatchable Built'!$B:$B,IF($B$141="NEM","*",$B$141),'Dispatchable Built'!$C:$C,$H145)-SUMIFS('Dispatchable Built'!X:X,'Dispatchable Built'!$A:$A,Comparison_CDP2,'Dispatchable Built'!$B:$B,IF($B$141="NEM","*",$B$141),'Dispatchable Built'!$C:$C,$H145))+(SUMIFS('Dispatchable Retired'!X:X,'Dispatchable Retired'!$A:$A,Comparison_CDP1,'Dispatchable Retired'!$B:$B,IF($B$141="NEM","*",$B$141),'Dispatchable Retired'!$C:$C,$H145)-SUMIFS('Dispatchable Retired'!X:X,'Dispatchable Retired'!$A:$A,Comparison_CDP2,'Dispatchable Retired'!$B:$B,IF($B$141="NEM","*",$B$141),'Dispatchable Retired'!$C:$C,$H145))</f>
        <v>0</v>
      </c>
      <c r="AD145" s="5">
        <f>(SUMIFS('Dispatchable Built'!Y:Y,'Dispatchable Built'!$A:$A,Comparison_CDP1,'Dispatchable Built'!$B:$B,IF($B$141="NEM","*",$B$141),'Dispatchable Built'!$C:$C,$H145)-SUMIFS('Dispatchable Built'!Y:Y,'Dispatchable Built'!$A:$A,Comparison_CDP2,'Dispatchable Built'!$B:$B,IF($B$141="NEM","*",$B$141),'Dispatchable Built'!$C:$C,$H145))+(SUMIFS('Dispatchable Retired'!Y:Y,'Dispatchable Retired'!$A:$A,Comparison_CDP1,'Dispatchable Retired'!$B:$B,IF($B$141="NEM","*",$B$141),'Dispatchable Retired'!$C:$C,$H145)-SUMIFS('Dispatchable Retired'!Y:Y,'Dispatchable Retired'!$A:$A,Comparison_CDP2,'Dispatchable Retired'!$B:$B,IF($B$141="NEM","*",$B$141),'Dispatchable Retired'!$C:$C,$H145))</f>
        <v>0</v>
      </c>
      <c r="AE145" s="5">
        <f>(SUMIFS('Dispatchable Built'!Z:Z,'Dispatchable Built'!$A:$A,Comparison_CDP1,'Dispatchable Built'!$B:$B,IF($B$141="NEM","*",$B$141),'Dispatchable Built'!$C:$C,$H145)-SUMIFS('Dispatchable Built'!Z:Z,'Dispatchable Built'!$A:$A,Comparison_CDP2,'Dispatchable Built'!$B:$B,IF($B$141="NEM","*",$B$141),'Dispatchable Built'!$C:$C,$H145))+(SUMIFS('Dispatchable Retired'!Z:Z,'Dispatchable Retired'!$A:$A,Comparison_CDP1,'Dispatchable Retired'!$B:$B,IF($B$141="NEM","*",$B$141),'Dispatchable Retired'!$C:$C,$H145)-SUMIFS('Dispatchable Retired'!Z:Z,'Dispatchable Retired'!$A:$A,Comparison_CDP2,'Dispatchable Retired'!$B:$B,IF($B$141="NEM","*",$B$141),'Dispatchable Retired'!$C:$C,$H145))</f>
        <v>0</v>
      </c>
      <c r="AF145" s="5">
        <f>(SUMIFS('Dispatchable Built'!AA:AA,'Dispatchable Built'!$A:$A,Comparison_CDP1,'Dispatchable Built'!$B:$B,IF($B$141="NEM","*",$B$141),'Dispatchable Built'!$C:$C,$H145)-SUMIFS('Dispatchable Built'!AA:AA,'Dispatchable Built'!$A:$A,Comparison_CDP2,'Dispatchable Built'!$B:$B,IF($B$141="NEM","*",$B$141),'Dispatchable Built'!$C:$C,$H145))+(SUMIFS('Dispatchable Retired'!AA:AA,'Dispatchable Retired'!$A:$A,Comparison_CDP1,'Dispatchable Retired'!$B:$B,IF($B$141="NEM","*",$B$141),'Dispatchable Retired'!$C:$C,$H145)-SUMIFS('Dispatchable Retired'!AA:AA,'Dispatchable Retired'!$A:$A,Comparison_CDP2,'Dispatchable Retired'!$B:$B,IF($B$141="NEM","*",$B$141),'Dispatchable Retired'!$C:$C,$H145))</f>
        <v>0</v>
      </c>
      <c r="AG145" s="5">
        <f>(SUMIFS('Dispatchable Built'!AB:AB,'Dispatchable Built'!$A:$A,Comparison_CDP1,'Dispatchable Built'!$B:$B,IF($B$141="NEM","*",$B$141),'Dispatchable Built'!$C:$C,$H145)-SUMIFS('Dispatchable Built'!AB:AB,'Dispatchable Built'!$A:$A,Comparison_CDP2,'Dispatchable Built'!$B:$B,IF($B$141="NEM","*",$B$141),'Dispatchable Built'!$C:$C,$H145))+(SUMIFS('Dispatchable Retired'!AB:AB,'Dispatchable Retired'!$A:$A,Comparison_CDP1,'Dispatchable Retired'!$B:$B,IF($B$141="NEM","*",$B$141),'Dispatchable Retired'!$C:$C,$H145)-SUMIFS('Dispatchable Retired'!AB:AB,'Dispatchable Retired'!$A:$A,Comparison_CDP2,'Dispatchable Retired'!$B:$B,IF($B$141="NEM","*",$B$141),'Dispatchable Retired'!$C:$C,$H145))</f>
        <v>0</v>
      </c>
      <c r="AH145" s="5">
        <f>(SUMIFS('Dispatchable Built'!AC:AC,'Dispatchable Built'!$A:$A,Comparison_CDP1,'Dispatchable Built'!$B:$B,IF($B$141="NEM","*",$B$141),'Dispatchable Built'!$C:$C,$H145)-SUMIFS('Dispatchable Built'!AC:AC,'Dispatchable Built'!$A:$A,Comparison_CDP2,'Dispatchable Built'!$B:$B,IF($B$141="NEM","*",$B$141),'Dispatchable Built'!$C:$C,$H145))+(SUMIFS('Dispatchable Retired'!AC:AC,'Dispatchable Retired'!$A:$A,Comparison_CDP1,'Dispatchable Retired'!$B:$B,IF($B$141="NEM","*",$B$141),'Dispatchable Retired'!$C:$C,$H145)-SUMIFS('Dispatchable Retired'!AC:AC,'Dispatchable Retired'!$A:$A,Comparison_CDP2,'Dispatchable Retired'!$B:$B,IF($B$141="NEM","*",$B$141),'Dispatchable Retired'!$C:$C,$H145))</f>
        <v>0</v>
      </c>
      <c r="AI145" s="5">
        <f>(SUMIFS('Dispatchable Built'!AD:AD,'Dispatchable Built'!$A:$A,Comparison_CDP1,'Dispatchable Built'!$B:$B,IF($B$141="NEM","*",$B$141),'Dispatchable Built'!$C:$C,$H145)-SUMIFS('Dispatchable Built'!AD:AD,'Dispatchable Built'!$A:$A,Comparison_CDP2,'Dispatchable Built'!$B:$B,IF($B$141="NEM","*",$B$141),'Dispatchable Built'!$C:$C,$H145))+(SUMIFS('Dispatchable Retired'!AD:AD,'Dispatchable Retired'!$A:$A,Comparison_CDP1,'Dispatchable Retired'!$B:$B,IF($B$141="NEM","*",$B$141),'Dispatchable Retired'!$C:$C,$H145)-SUMIFS('Dispatchable Retired'!AD:AD,'Dispatchable Retired'!$A:$A,Comparison_CDP2,'Dispatchable Retired'!$B:$B,IF($B$141="NEM","*",$B$141),'Dispatchable Retired'!$C:$C,$H145))</f>
        <v>0</v>
      </c>
      <c r="AJ145" s="5">
        <f>(SUMIFS('Dispatchable Built'!AE:AE,'Dispatchable Built'!$A:$A,Comparison_CDP1,'Dispatchable Built'!$B:$B,IF($B$141="NEM","*",$B$141),'Dispatchable Built'!$C:$C,$H145)-SUMIFS('Dispatchable Built'!AE:AE,'Dispatchable Built'!$A:$A,Comparison_CDP2,'Dispatchable Built'!$B:$B,IF($B$141="NEM","*",$B$141),'Dispatchable Built'!$C:$C,$H145))+(SUMIFS('Dispatchable Retired'!AE:AE,'Dispatchable Retired'!$A:$A,Comparison_CDP1,'Dispatchable Retired'!$B:$B,IF($B$141="NEM","*",$B$141),'Dispatchable Retired'!$C:$C,$H145)-SUMIFS('Dispatchable Retired'!AE:AE,'Dispatchable Retired'!$A:$A,Comparison_CDP2,'Dispatchable Retired'!$B:$B,IF($B$141="NEM","*",$B$141),'Dispatchable Retired'!$C:$C,$H145))</f>
        <v>0</v>
      </c>
    </row>
    <row r="146" spans="8:36" ht="15" customHeight="1">
      <c r="H146" s="9" t="s">
        <v>132</v>
      </c>
      <c r="I146" s="5">
        <f>(SUMIFS('Dispatchable Built'!D:D,'Dispatchable Built'!$A:$A,Comparison_CDP1,'Dispatchable Built'!$B:$B,IF($B$141="NEM","*",$B$141),'Dispatchable Built'!$C:$C,$H146)-SUMIFS('Dispatchable Built'!D:D,'Dispatchable Built'!$A:$A,Comparison_CDP2,'Dispatchable Built'!$B:$B,IF($B$141="NEM","*",$B$141),'Dispatchable Built'!$C:$C,$H146))+(SUMIFS('Dispatchable Retired'!D:D,'Dispatchable Retired'!$A:$A,Comparison_CDP1,'Dispatchable Retired'!$B:$B,IF($B$141="NEM","*",$B$141),'Dispatchable Retired'!$C:$C,$H146)-SUMIFS('Dispatchable Retired'!D:D,'Dispatchable Retired'!$A:$A,Comparison_CDP2,'Dispatchable Retired'!$B:$B,IF($B$141="NEM","*",$B$141),'Dispatchable Retired'!$C:$C,$H146))</f>
        <v>0</v>
      </c>
      <c r="J146" s="5">
        <f>(SUMIFS('Dispatchable Built'!E:E,'Dispatchable Built'!$A:$A,Comparison_CDP1,'Dispatchable Built'!$B:$B,IF($B$141="NEM","*",$B$141),'Dispatchable Built'!$C:$C,$H146)-SUMIFS('Dispatchable Built'!E:E,'Dispatchable Built'!$A:$A,Comparison_CDP2,'Dispatchable Built'!$B:$B,IF($B$141="NEM","*",$B$141),'Dispatchable Built'!$C:$C,$H146))+(SUMIFS('Dispatchable Retired'!E:E,'Dispatchable Retired'!$A:$A,Comparison_CDP1,'Dispatchable Retired'!$B:$B,IF($B$141="NEM","*",$B$141),'Dispatchable Retired'!$C:$C,$H146)-SUMIFS('Dispatchable Retired'!E:E,'Dispatchable Retired'!$A:$A,Comparison_CDP2,'Dispatchable Retired'!$B:$B,IF($B$141="NEM","*",$B$141),'Dispatchable Retired'!$C:$C,$H146))</f>
        <v>0</v>
      </c>
      <c r="K146" s="5">
        <f>(SUMIFS('Dispatchable Built'!F:F,'Dispatchable Built'!$A:$A,Comparison_CDP1,'Dispatchable Built'!$B:$B,IF($B$141="NEM","*",$B$141),'Dispatchable Built'!$C:$C,$H146)-SUMIFS('Dispatchable Built'!F:F,'Dispatchable Built'!$A:$A,Comparison_CDP2,'Dispatchable Built'!$B:$B,IF($B$141="NEM","*",$B$141),'Dispatchable Built'!$C:$C,$H146))+(SUMIFS('Dispatchable Retired'!F:F,'Dispatchable Retired'!$A:$A,Comparison_CDP1,'Dispatchable Retired'!$B:$B,IF($B$141="NEM","*",$B$141),'Dispatchable Retired'!$C:$C,$H146)-SUMIFS('Dispatchable Retired'!F:F,'Dispatchable Retired'!$A:$A,Comparison_CDP2,'Dispatchable Retired'!$B:$B,IF($B$141="NEM","*",$B$141),'Dispatchable Retired'!$C:$C,$H146))</f>
        <v>0</v>
      </c>
      <c r="L146" s="5">
        <f>(SUMIFS('Dispatchable Built'!G:G,'Dispatchable Built'!$A:$A,Comparison_CDP1,'Dispatchable Built'!$B:$B,IF($B$141="NEM","*",$B$141),'Dispatchable Built'!$C:$C,$H146)-SUMIFS('Dispatchable Built'!G:G,'Dispatchable Built'!$A:$A,Comparison_CDP2,'Dispatchable Built'!$B:$B,IF($B$141="NEM","*",$B$141),'Dispatchable Built'!$C:$C,$H146))+(SUMIFS('Dispatchable Retired'!G:G,'Dispatchable Retired'!$A:$A,Comparison_CDP1,'Dispatchable Retired'!$B:$B,IF($B$141="NEM","*",$B$141),'Dispatchable Retired'!$C:$C,$H146)-SUMIFS('Dispatchable Retired'!G:G,'Dispatchable Retired'!$A:$A,Comparison_CDP2,'Dispatchable Retired'!$B:$B,IF($B$141="NEM","*",$B$141),'Dispatchable Retired'!$C:$C,$H146))</f>
        <v>0</v>
      </c>
      <c r="M146" s="5">
        <f>(SUMIFS('Dispatchable Built'!H:H,'Dispatchable Built'!$A:$A,Comparison_CDP1,'Dispatchable Built'!$B:$B,IF($B$141="NEM","*",$B$141),'Dispatchable Built'!$C:$C,$H146)-SUMIFS('Dispatchable Built'!H:H,'Dispatchable Built'!$A:$A,Comparison_CDP2,'Dispatchable Built'!$B:$B,IF($B$141="NEM","*",$B$141),'Dispatchable Built'!$C:$C,$H146))+(SUMIFS('Dispatchable Retired'!H:H,'Dispatchable Retired'!$A:$A,Comparison_CDP1,'Dispatchable Retired'!$B:$B,IF($B$141="NEM","*",$B$141),'Dispatchable Retired'!$C:$C,$H146)-SUMIFS('Dispatchable Retired'!H:H,'Dispatchable Retired'!$A:$A,Comparison_CDP2,'Dispatchable Retired'!$B:$B,IF($B$141="NEM","*",$B$141),'Dispatchable Retired'!$C:$C,$H146))</f>
        <v>0</v>
      </c>
      <c r="N146" s="5">
        <f>(SUMIFS('Dispatchable Built'!I:I,'Dispatchable Built'!$A:$A,Comparison_CDP1,'Dispatchable Built'!$B:$B,IF($B$141="NEM","*",$B$141),'Dispatchable Built'!$C:$C,$H146)-SUMIFS('Dispatchable Built'!I:I,'Dispatchable Built'!$A:$A,Comparison_CDP2,'Dispatchable Built'!$B:$B,IF($B$141="NEM","*",$B$141),'Dispatchable Built'!$C:$C,$H146))+(SUMIFS('Dispatchable Retired'!I:I,'Dispatchable Retired'!$A:$A,Comparison_CDP1,'Dispatchable Retired'!$B:$B,IF($B$141="NEM","*",$B$141),'Dispatchable Retired'!$C:$C,$H146)-SUMIFS('Dispatchable Retired'!I:I,'Dispatchable Retired'!$A:$A,Comparison_CDP2,'Dispatchable Retired'!$B:$B,IF($B$141="NEM","*",$B$141),'Dispatchable Retired'!$C:$C,$H146))</f>
        <v>0</v>
      </c>
      <c r="O146" s="5">
        <f>(SUMIFS('Dispatchable Built'!J:J,'Dispatchable Built'!$A:$A,Comparison_CDP1,'Dispatchable Built'!$B:$B,IF($B$141="NEM","*",$B$141),'Dispatchable Built'!$C:$C,$H146)-SUMIFS('Dispatchable Built'!J:J,'Dispatchable Built'!$A:$A,Comparison_CDP2,'Dispatchable Built'!$B:$B,IF($B$141="NEM","*",$B$141),'Dispatchable Built'!$C:$C,$H146))+(SUMIFS('Dispatchable Retired'!J:J,'Dispatchable Retired'!$A:$A,Comparison_CDP1,'Dispatchable Retired'!$B:$B,IF($B$141="NEM","*",$B$141),'Dispatchable Retired'!$C:$C,$H146)-SUMIFS('Dispatchable Retired'!J:J,'Dispatchable Retired'!$A:$A,Comparison_CDP2,'Dispatchable Retired'!$B:$B,IF($B$141="NEM","*",$B$141),'Dispatchable Retired'!$C:$C,$H146))</f>
        <v>0</v>
      </c>
      <c r="P146" s="5">
        <f>(SUMIFS('Dispatchable Built'!K:K,'Dispatchable Built'!$A:$A,Comparison_CDP1,'Dispatchable Built'!$B:$B,IF($B$141="NEM","*",$B$141),'Dispatchable Built'!$C:$C,$H146)-SUMIFS('Dispatchable Built'!K:K,'Dispatchable Built'!$A:$A,Comparison_CDP2,'Dispatchable Built'!$B:$B,IF($B$141="NEM","*",$B$141),'Dispatchable Built'!$C:$C,$H146))+(SUMIFS('Dispatchable Retired'!K:K,'Dispatchable Retired'!$A:$A,Comparison_CDP1,'Dispatchable Retired'!$B:$B,IF($B$141="NEM","*",$B$141),'Dispatchable Retired'!$C:$C,$H146)-SUMIFS('Dispatchable Retired'!K:K,'Dispatchable Retired'!$A:$A,Comparison_CDP2,'Dispatchable Retired'!$B:$B,IF($B$141="NEM","*",$B$141),'Dispatchable Retired'!$C:$C,$H146))</f>
        <v>0</v>
      </c>
      <c r="Q146" s="5">
        <f>(SUMIFS('Dispatchable Built'!L:L,'Dispatchable Built'!$A:$A,Comparison_CDP1,'Dispatchable Built'!$B:$B,IF($B$141="NEM","*",$B$141),'Dispatchable Built'!$C:$C,$H146)-SUMIFS('Dispatchable Built'!L:L,'Dispatchable Built'!$A:$A,Comparison_CDP2,'Dispatchable Built'!$B:$B,IF($B$141="NEM","*",$B$141),'Dispatchable Built'!$C:$C,$H146))+(SUMIFS('Dispatchable Retired'!L:L,'Dispatchable Retired'!$A:$A,Comparison_CDP1,'Dispatchable Retired'!$B:$B,IF($B$141="NEM","*",$B$141),'Dispatchable Retired'!$C:$C,$H146)-SUMIFS('Dispatchable Retired'!L:L,'Dispatchable Retired'!$A:$A,Comparison_CDP2,'Dispatchable Retired'!$B:$B,IF($B$141="NEM","*",$B$141),'Dispatchable Retired'!$C:$C,$H146))</f>
        <v>0</v>
      </c>
      <c r="R146" s="5">
        <f>(SUMIFS('Dispatchable Built'!M:M,'Dispatchable Built'!$A:$A,Comparison_CDP1,'Dispatchable Built'!$B:$B,IF($B$141="NEM","*",$B$141),'Dispatchable Built'!$C:$C,$H146)-SUMIFS('Dispatchable Built'!M:M,'Dispatchable Built'!$A:$A,Comparison_CDP2,'Dispatchable Built'!$B:$B,IF($B$141="NEM","*",$B$141),'Dispatchable Built'!$C:$C,$H146))+(SUMIFS('Dispatchable Retired'!M:M,'Dispatchable Retired'!$A:$A,Comparison_CDP1,'Dispatchable Retired'!$B:$B,IF($B$141="NEM","*",$B$141),'Dispatchable Retired'!$C:$C,$H146)-SUMIFS('Dispatchable Retired'!M:M,'Dispatchable Retired'!$A:$A,Comparison_CDP2,'Dispatchable Retired'!$B:$B,IF($B$141="NEM","*",$B$141),'Dispatchable Retired'!$C:$C,$H146))</f>
        <v>0</v>
      </c>
      <c r="S146" s="5">
        <f>(SUMIFS('Dispatchable Built'!N:N,'Dispatchable Built'!$A:$A,Comparison_CDP1,'Dispatchable Built'!$B:$B,IF($B$141="NEM","*",$B$141),'Dispatchable Built'!$C:$C,$H146)-SUMIFS('Dispatchable Built'!N:N,'Dispatchable Built'!$A:$A,Comparison_CDP2,'Dispatchable Built'!$B:$B,IF($B$141="NEM","*",$B$141),'Dispatchable Built'!$C:$C,$H146))+(SUMIFS('Dispatchable Retired'!N:N,'Dispatchable Retired'!$A:$A,Comparison_CDP1,'Dispatchable Retired'!$B:$B,IF($B$141="NEM","*",$B$141),'Dispatchable Retired'!$C:$C,$H146)-SUMIFS('Dispatchable Retired'!N:N,'Dispatchable Retired'!$A:$A,Comparison_CDP2,'Dispatchable Retired'!$B:$B,IF($B$141="NEM","*",$B$141),'Dispatchable Retired'!$C:$C,$H146))</f>
        <v>0</v>
      </c>
      <c r="T146" s="5">
        <f>(SUMIFS('Dispatchable Built'!O:O,'Dispatchable Built'!$A:$A,Comparison_CDP1,'Dispatchable Built'!$B:$B,IF($B$141="NEM","*",$B$141),'Dispatchable Built'!$C:$C,$H146)-SUMIFS('Dispatchable Built'!O:O,'Dispatchable Built'!$A:$A,Comparison_CDP2,'Dispatchable Built'!$B:$B,IF($B$141="NEM","*",$B$141),'Dispatchable Built'!$C:$C,$H146))+(SUMIFS('Dispatchable Retired'!O:O,'Dispatchable Retired'!$A:$A,Comparison_CDP1,'Dispatchable Retired'!$B:$B,IF($B$141="NEM","*",$B$141),'Dispatchable Retired'!$C:$C,$H146)-SUMIFS('Dispatchable Retired'!O:O,'Dispatchable Retired'!$A:$A,Comparison_CDP2,'Dispatchable Retired'!$B:$B,IF($B$141="NEM","*",$B$141),'Dispatchable Retired'!$C:$C,$H146))</f>
        <v>0</v>
      </c>
      <c r="U146" s="5">
        <f>(SUMIFS('Dispatchable Built'!P:P,'Dispatchable Built'!$A:$A,Comparison_CDP1,'Dispatchable Built'!$B:$B,IF($B$141="NEM","*",$B$141),'Dispatchable Built'!$C:$C,$H146)-SUMIFS('Dispatchable Built'!P:P,'Dispatchable Built'!$A:$A,Comparison_CDP2,'Dispatchable Built'!$B:$B,IF($B$141="NEM","*",$B$141),'Dispatchable Built'!$C:$C,$H146))+(SUMIFS('Dispatchable Retired'!P:P,'Dispatchable Retired'!$A:$A,Comparison_CDP1,'Dispatchable Retired'!$B:$B,IF($B$141="NEM","*",$B$141),'Dispatchable Retired'!$C:$C,$H146)-SUMIFS('Dispatchable Retired'!P:P,'Dispatchable Retired'!$A:$A,Comparison_CDP2,'Dispatchable Retired'!$B:$B,IF($B$141="NEM","*",$B$141),'Dispatchable Retired'!$C:$C,$H146))</f>
        <v>0</v>
      </c>
      <c r="V146" s="5">
        <f>(SUMIFS('Dispatchable Built'!Q:Q,'Dispatchable Built'!$A:$A,Comparison_CDP1,'Dispatchable Built'!$B:$B,IF($B$141="NEM","*",$B$141),'Dispatchable Built'!$C:$C,$H146)-SUMIFS('Dispatchable Built'!Q:Q,'Dispatchable Built'!$A:$A,Comparison_CDP2,'Dispatchable Built'!$B:$B,IF($B$141="NEM","*",$B$141),'Dispatchable Built'!$C:$C,$H146))+(SUMIFS('Dispatchable Retired'!Q:Q,'Dispatchable Retired'!$A:$A,Comparison_CDP1,'Dispatchable Retired'!$B:$B,IF($B$141="NEM","*",$B$141),'Dispatchable Retired'!$C:$C,$H146)-SUMIFS('Dispatchable Retired'!Q:Q,'Dispatchable Retired'!$A:$A,Comparison_CDP2,'Dispatchable Retired'!$B:$B,IF($B$141="NEM","*",$B$141),'Dispatchable Retired'!$C:$C,$H146))</f>
        <v>0</v>
      </c>
      <c r="W146" s="5">
        <f>(SUMIFS('Dispatchable Built'!R:R,'Dispatchable Built'!$A:$A,Comparison_CDP1,'Dispatchable Built'!$B:$B,IF($B$141="NEM","*",$B$141),'Dispatchable Built'!$C:$C,$H146)-SUMIFS('Dispatchable Built'!R:R,'Dispatchable Built'!$A:$A,Comparison_CDP2,'Dispatchable Built'!$B:$B,IF($B$141="NEM","*",$B$141),'Dispatchable Built'!$C:$C,$H146))+(SUMIFS('Dispatchable Retired'!R:R,'Dispatchable Retired'!$A:$A,Comparison_CDP1,'Dispatchable Retired'!$B:$B,IF($B$141="NEM","*",$B$141),'Dispatchable Retired'!$C:$C,$H146)-SUMIFS('Dispatchable Retired'!R:R,'Dispatchable Retired'!$A:$A,Comparison_CDP2,'Dispatchable Retired'!$B:$B,IF($B$141="NEM","*",$B$141),'Dispatchable Retired'!$C:$C,$H146))</f>
        <v>0</v>
      </c>
      <c r="X146" s="5">
        <f>(SUMIFS('Dispatchable Built'!S:S,'Dispatchable Built'!$A:$A,Comparison_CDP1,'Dispatchable Built'!$B:$B,IF($B$141="NEM","*",$B$141),'Dispatchable Built'!$C:$C,$H146)-SUMIFS('Dispatchable Built'!S:S,'Dispatchable Built'!$A:$A,Comparison_CDP2,'Dispatchable Built'!$B:$B,IF($B$141="NEM","*",$B$141),'Dispatchable Built'!$C:$C,$H146))+(SUMIFS('Dispatchable Retired'!S:S,'Dispatchable Retired'!$A:$A,Comparison_CDP1,'Dispatchable Retired'!$B:$B,IF($B$141="NEM","*",$B$141),'Dispatchable Retired'!$C:$C,$H146)-SUMIFS('Dispatchable Retired'!S:S,'Dispatchable Retired'!$A:$A,Comparison_CDP2,'Dispatchable Retired'!$B:$B,IF($B$141="NEM","*",$B$141),'Dispatchable Retired'!$C:$C,$H146))</f>
        <v>0</v>
      </c>
      <c r="Y146" s="5">
        <f>(SUMIFS('Dispatchable Built'!T:T,'Dispatchable Built'!$A:$A,Comparison_CDP1,'Dispatchable Built'!$B:$B,IF($B$141="NEM","*",$B$141),'Dispatchable Built'!$C:$C,$H146)-SUMIFS('Dispatchable Built'!T:T,'Dispatchable Built'!$A:$A,Comparison_CDP2,'Dispatchable Built'!$B:$B,IF($B$141="NEM","*",$B$141),'Dispatchable Built'!$C:$C,$H146))+(SUMIFS('Dispatchable Retired'!T:T,'Dispatchable Retired'!$A:$A,Comparison_CDP1,'Dispatchable Retired'!$B:$B,IF($B$141="NEM","*",$B$141),'Dispatchable Retired'!$C:$C,$H146)-SUMIFS('Dispatchable Retired'!T:T,'Dispatchable Retired'!$A:$A,Comparison_CDP2,'Dispatchable Retired'!$B:$B,IF($B$141="NEM","*",$B$141),'Dispatchable Retired'!$C:$C,$H146))</f>
        <v>0</v>
      </c>
      <c r="Z146" s="5">
        <f>(SUMIFS('Dispatchable Built'!U:U,'Dispatchable Built'!$A:$A,Comparison_CDP1,'Dispatchable Built'!$B:$B,IF($B$141="NEM","*",$B$141),'Dispatchable Built'!$C:$C,$H146)-SUMIFS('Dispatchable Built'!U:U,'Dispatchable Built'!$A:$A,Comparison_CDP2,'Dispatchable Built'!$B:$B,IF($B$141="NEM","*",$B$141),'Dispatchable Built'!$C:$C,$H146))+(SUMIFS('Dispatchable Retired'!U:U,'Dispatchable Retired'!$A:$A,Comparison_CDP1,'Dispatchable Retired'!$B:$B,IF($B$141="NEM","*",$B$141),'Dispatchable Retired'!$C:$C,$H146)-SUMIFS('Dispatchable Retired'!U:U,'Dispatchable Retired'!$A:$A,Comparison_CDP2,'Dispatchable Retired'!$B:$B,IF($B$141="NEM","*",$B$141),'Dispatchable Retired'!$C:$C,$H146))</f>
        <v>0</v>
      </c>
      <c r="AA146" s="5">
        <f>(SUMIFS('Dispatchable Built'!V:V,'Dispatchable Built'!$A:$A,Comparison_CDP1,'Dispatchable Built'!$B:$B,IF($B$141="NEM","*",$B$141),'Dispatchable Built'!$C:$C,$H146)-SUMIFS('Dispatchable Built'!V:V,'Dispatchable Built'!$A:$A,Comparison_CDP2,'Dispatchable Built'!$B:$B,IF($B$141="NEM","*",$B$141),'Dispatchable Built'!$C:$C,$H146))+(SUMIFS('Dispatchable Retired'!V:V,'Dispatchable Retired'!$A:$A,Comparison_CDP1,'Dispatchable Retired'!$B:$B,IF($B$141="NEM","*",$B$141),'Dispatchable Retired'!$C:$C,$H146)-SUMIFS('Dispatchable Retired'!V:V,'Dispatchable Retired'!$A:$A,Comparison_CDP2,'Dispatchable Retired'!$B:$B,IF($B$141="NEM","*",$B$141),'Dispatchable Retired'!$C:$C,$H146))</f>
        <v>0</v>
      </c>
      <c r="AB146" s="5">
        <f>(SUMIFS('Dispatchable Built'!W:W,'Dispatchable Built'!$A:$A,Comparison_CDP1,'Dispatchable Built'!$B:$B,IF($B$141="NEM","*",$B$141),'Dispatchable Built'!$C:$C,$H146)-SUMIFS('Dispatchable Built'!W:W,'Dispatchable Built'!$A:$A,Comparison_CDP2,'Dispatchable Built'!$B:$B,IF($B$141="NEM","*",$B$141),'Dispatchable Built'!$C:$C,$H146))+(SUMIFS('Dispatchable Retired'!W:W,'Dispatchable Retired'!$A:$A,Comparison_CDP1,'Dispatchable Retired'!$B:$B,IF($B$141="NEM","*",$B$141),'Dispatchable Retired'!$C:$C,$H146)-SUMIFS('Dispatchable Retired'!W:W,'Dispatchable Retired'!$A:$A,Comparison_CDP2,'Dispatchable Retired'!$B:$B,IF($B$141="NEM","*",$B$141),'Dispatchable Retired'!$C:$C,$H146))</f>
        <v>0</v>
      </c>
      <c r="AC146" s="5">
        <f>(SUMIFS('Dispatchable Built'!X:X,'Dispatchable Built'!$A:$A,Comparison_CDP1,'Dispatchable Built'!$B:$B,IF($B$141="NEM","*",$B$141),'Dispatchable Built'!$C:$C,$H146)-SUMIFS('Dispatchable Built'!X:X,'Dispatchable Built'!$A:$A,Comparison_CDP2,'Dispatchable Built'!$B:$B,IF($B$141="NEM","*",$B$141),'Dispatchable Built'!$C:$C,$H146))+(SUMIFS('Dispatchable Retired'!X:X,'Dispatchable Retired'!$A:$A,Comparison_CDP1,'Dispatchable Retired'!$B:$B,IF($B$141="NEM","*",$B$141),'Dispatchable Retired'!$C:$C,$H146)-SUMIFS('Dispatchable Retired'!X:X,'Dispatchable Retired'!$A:$A,Comparison_CDP2,'Dispatchable Retired'!$B:$B,IF($B$141="NEM","*",$B$141),'Dispatchable Retired'!$C:$C,$H146))</f>
        <v>0</v>
      </c>
      <c r="AD146" s="5">
        <f>(SUMIFS('Dispatchable Built'!Y:Y,'Dispatchable Built'!$A:$A,Comparison_CDP1,'Dispatchable Built'!$B:$B,IF($B$141="NEM","*",$B$141),'Dispatchable Built'!$C:$C,$H146)-SUMIFS('Dispatchable Built'!Y:Y,'Dispatchable Built'!$A:$A,Comparison_CDP2,'Dispatchable Built'!$B:$B,IF($B$141="NEM","*",$B$141),'Dispatchable Built'!$C:$C,$H146))+(SUMIFS('Dispatchable Retired'!Y:Y,'Dispatchable Retired'!$A:$A,Comparison_CDP1,'Dispatchable Retired'!$B:$B,IF($B$141="NEM","*",$B$141),'Dispatchable Retired'!$C:$C,$H146)-SUMIFS('Dispatchable Retired'!Y:Y,'Dispatchable Retired'!$A:$A,Comparison_CDP2,'Dispatchable Retired'!$B:$B,IF($B$141="NEM","*",$B$141),'Dispatchable Retired'!$C:$C,$H146))</f>
        <v>0</v>
      </c>
      <c r="AE146" s="5">
        <f>(SUMIFS('Dispatchable Built'!Z:Z,'Dispatchable Built'!$A:$A,Comparison_CDP1,'Dispatchable Built'!$B:$B,IF($B$141="NEM","*",$B$141),'Dispatchable Built'!$C:$C,$H146)-SUMIFS('Dispatchable Built'!Z:Z,'Dispatchable Built'!$A:$A,Comparison_CDP2,'Dispatchable Built'!$B:$B,IF($B$141="NEM","*",$B$141),'Dispatchable Built'!$C:$C,$H146))+(SUMIFS('Dispatchable Retired'!Z:Z,'Dispatchable Retired'!$A:$A,Comparison_CDP1,'Dispatchable Retired'!$B:$B,IF($B$141="NEM","*",$B$141),'Dispatchable Retired'!$C:$C,$H146)-SUMIFS('Dispatchable Retired'!Z:Z,'Dispatchable Retired'!$A:$A,Comparison_CDP2,'Dispatchable Retired'!$B:$B,IF($B$141="NEM","*",$B$141),'Dispatchable Retired'!$C:$C,$H146))</f>
        <v>0</v>
      </c>
      <c r="AF146" s="5">
        <f>(SUMIFS('Dispatchable Built'!AA:AA,'Dispatchable Built'!$A:$A,Comparison_CDP1,'Dispatchable Built'!$B:$B,IF($B$141="NEM","*",$B$141),'Dispatchable Built'!$C:$C,$H146)-SUMIFS('Dispatchable Built'!AA:AA,'Dispatchable Built'!$A:$A,Comparison_CDP2,'Dispatchable Built'!$B:$B,IF($B$141="NEM","*",$B$141),'Dispatchable Built'!$C:$C,$H146))+(SUMIFS('Dispatchable Retired'!AA:AA,'Dispatchable Retired'!$A:$A,Comparison_CDP1,'Dispatchable Retired'!$B:$B,IF($B$141="NEM","*",$B$141),'Dispatchable Retired'!$C:$C,$H146)-SUMIFS('Dispatchable Retired'!AA:AA,'Dispatchable Retired'!$A:$A,Comparison_CDP2,'Dispatchable Retired'!$B:$B,IF($B$141="NEM","*",$B$141),'Dispatchable Retired'!$C:$C,$H146))</f>
        <v>0</v>
      </c>
      <c r="AG146" s="5">
        <f>(SUMIFS('Dispatchable Built'!AB:AB,'Dispatchable Built'!$A:$A,Comparison_CDP1,'Dispatchable Built'!$B:$B,IF($B$141="NEM","*",$B$141),'Dispatchable Built'!$C:$C,$H146)-SUMIFS('Dispatchable Built'!AB:AB,'Dispatchable Built'!$A:$A,Comparison_CDP2,'Dispatchable Built'!$B:$B,IF($B$141="NEM","*",$B$141),'Dispatchable Built'!$C:$C,$H146))+(SUMIFS('Dispatchable Retired'!AB:AB,'Dispatchable Retired'!$A:$A,Comparison_CDP1,'Dispatchable Retired'!$B:$B,IF($B$141="NEM","*",$B$141),'Dispatchable Retired'!$C:$C,$H146)-SUMIFS('Dispatchable Retired'!AB:AB,'Dispatchable Retired'!$A:$A,Comparison_CDP2,'Dispatchable Retired'!$B:$B,IF($B$141="NEM","*",$B$141),'Dispatchable Retired'!$C:$C,$H146))</f>
        <v>0</v>
      </c>
      <c r="AH146" s="5">
        <f>(SUMIFS('Dispatchable Built'!AC:AC,'Dispatchable Built'!$A:$A,Comparison_CDP1,'Dispatchable Built'!$B:$B,IF($B$141="NEM","*",$B$141),'Dispatchable Built'!$C:$C,$H146)-SUMIFS('Dispatchable Built'!AC:AC,'Dispatchable Built'!$A:$A,Comparison_CDP2,'Dispatchable Built'!$B:$B,IF($B$141="NEM","*",$B$141),'Dispatchable Built'!$C:$C,$H146))+(SUMIFS('Dispatchable Retired'!AC:AC,'Dispatchable Retired'!$A:$A,Comparison_CDP1,'Dispatchable Retired'!$B:$B,IF($B$141="NEM","*",$B$141),'Dispatchable Retired'!$C:$C,$H146)-SUMIFS('Dispatchable Retired'!AC:AC,'Dispatchable Retired'!$A:$A,Comparison_CDP2,'Dispatchable Retired'!$B:$B,IF($B$141="NEM","*",$B$141),'Dispatchable Retired'!$C:$C,$H146))</f>
        <v>0</v>
      </c>
      <c r="AI146" s="5">
        <f>(SUMIFS('Dispatchable Built'!AD:AD,'Dispatchable Built'!$A:$A,Comparison_CDP1,'Dispatchable Built'!$B:$B,IF($B$141="NEM","*",$B$141),'Dispatchable Built'!$C:$C,$H146)-SUMIFS('Dispatchable Built'!AD:AD,'Dispatchable Built'!$A:$A,Comparison_CDP2,'Dispatchable Built'!$B:$B,IF($B$141="NEM","*",$B$141),'Dispatchable Built'!$C:$C,$H146))+(SUMIFS('Dispatchable Retired'!AD:AD,'Dispatchable Retired'!$A:$A,Comparison_CDP1,'Dispatchable Retired'!$B:$B,IF($B$141="NEM","*",$B$141),'Dispatchable Retired'!$C:$C,$H146)-SUMIFS('Dispatchable Retired'!AD:AD,'Dispatchable Retired'!$A:$A,Comparison_CDP2,'Dispatchable Retired'!$B:$B,IF($B$141="NEM","*",$B$141),'Dispatchable Retired'!$C:$C,$H146))</f>
        <v>0</v>
      </c>
      <c r="AJ146" s="5">
        <f>(SUMIFS('Dispatchable Built'!AE:AE,'Dispatchable Built'!$A:$A,Comparison_CDP1,'Dispatchable Built'!$B:$B,IF($B$141="NEM","*",$B$141),'Dispatchable Built'!$C:$C,$H146)-SUMIFS('Dispatchable Built'!AE:AE,'Dispatchable Built'!$A:$A,Comparison_CDP2,'Dispatchable Built'!$B:$B,IF($B$141="NEM","*",$B$141),'Dispatchable Built'!$C:$C,$H146))+(SUMIFS('Dispatchable Retired'!AE:AE,'Dispatchable Retired'!$A:$A,Comparison_CDP1,'Dispatchable Retired'!$B:$B,IF($B$141="NEM","*",$B$141),'Dispatchable Retired'!$C:$C,$H146)-SUMIFS('Dispatchable Retired'!AE:AE,'Dispatchable Retired'!$A:$A,Comparison_CDP2,'Dispatchable Retired'!$B:$B,IF($B$141="NEM","*",$B$141),'Dispatchable Retired'!$C:$C,$H146))</f>
        <v>0</v>
      </c>
    </row>
    <row r="147" spans="8:36" ht="15" customHeight="1">
      <c r="H147" s="9" t="s">
        <v>133</v>
      </c>
      <c r="I147" s="5">
        <f>(SUMIFS('Dispatchable Built'!D:D,'Dispatchable Built'!$A:$A,Comparison_CDP1,'Dispatchable Built'!$B:$B,IF($B$141="NEM","*",$B$141),'Dispatchable Built'!$C:$C,$H147)-SUMIFS('Dispatchable Built'!D:D,'Dispatchable Built'!$A:$A,Comparison_CDP2,'Dispatchable Built'!$B:$B,IF($B$141="NEM","*",$B$141),'Dispatchable Built'!$C:$C,$H147))+(SUMIFS('Dispatchable Retired'!D:D,'Dispatchable Retired'!$A:$A,Comparison_CDP1,'Dispatchable Retired'!$B:$B,IF($B$141="NEM","*",$B$141),'Dispatchable Retired'!$C:$C,$H147)-SUMIFS('Dispatchable Retired'!D:D,'Dispatchable Retired'!$A:$A,Comparison_CDP2,'Dispatchable Retired'!$B:$B,IF($B$141="NEM","*",$B$141),'Dispatchable Retired'!$C:$C,$H147))</f>
        <v>0</v>
      </c>
      <c r="J147" s="5">
        <f>(SUMIFS('Dispatchable Built'!E:E,'Dispatchable Built'!$A:$A,Comparison_CDP1,'Dispatchable Built'!$B:$B,IF($B$141="NEM","*",$B$141),'Dispatchable Built'!$C:$C,$H147)-SUMIFS('Dispatchable Built'!E:E,'Dispatchable Built'!$A:$A,Comparison_CDP2,'Dispatchable Built'!$B:$B,IF($B$141="NEM","*",$B$141),'Dispatchable Built'!$C:$C,$H147))+(SUMIFS('Dispatchable Retired'!E:E,'Dispatchable Retired'!$A:$A,Comparison_CDP1,'Dispatchable Retired'!$B:$B,IF($B$141="NEM","*",$B$141),'Dispatchable Retired'!$C:$C,$H147)-SUMIFS('Dispatchable Retired'!E:E,'Dispatchable Retired'!$A:$A,Comparison_CDP2,'Dispatchable Retired'!$B:$B,IF($B$141="NEM","*",$B$141),'Dispatchable Retired'!$C:$C,$H147))</f>
        <v>0</v>
      </c>
      <c r="K147" s="5">
        <f>(SUMIFS('Dispatchable Built'!F:F,'Dispatchable Built'!$A:$A,Comparison_CDP1,'Dispatchable Built'!$B:$B,IF($B$141="NEM","*",$B$141),'Dispatchable Built'!$C:$C,$H147)-SUMIFS('Dispatchable Built'!F:F,'Dispatchable Built'!$A:$A,Comparison_CDP2,'Dispatchable Built'!$B:$B,IF($B$141="NEM","*",$B$141),'Dispatchable Built'!$C:$C,$H147))+(SUMIFS('Dispatchable Retired'!F:F,'Dispatchable Retired'!$A:$A,Comparison_CDP1,'Dispatchable Retired'!$B:$B,IF($B$141="NEM","*",$B$141),'Dispatchable Retired'!$C:$C,$H147)-SUMIFS('Dispatchable Retired'!F:F,'Dispatchable Retired'!$A:$A,Comparison_CDP2,'Dispatchable Retired'!$B:$B,IF($B$141="NEM","*",$B$141),'Dispatchable Retired'!$C:$C,$H147))</f>
        <v>0</v>
      </c>
      <c r="L147" s="5">
        <f>(SUMIFS('Dispatchable Built'!G:G,'Dispatchable Built'!$A:$A,Comparison_CDP1,'Dispatchable Built'!$B:$B,IF($B$141="NEM","*",$B$141),'Dispatchable Built'!$C:$C,$H147)-SUMIFS('Dispatchable Built'!G:G,'Dispatchable Built'!$A:$A,Comparison_CDP2,'Dispatchable Built'!$B:$B,IF($B$141="NEM","*",$B$141),'Dispatchable Built'!$C:$C,$H147))+(SUMIFS('Dispatchable Retired'!G:G,'Dispatchable Retired'!$A:$A,Comparison_CDP1,'Dispatchable Retired'!$B:$B,IF($B$141="NEM","*",$B$141),'Dispatchable Retired'!$C:$C,$H147)-SUMIFS('Dispatchable Retired'!G:G,'Dispatchable Retired'!$A:$A,Comparison_CDP2,'Dispatchable Retired'!$B:$B,IF($B$141="NEM","*",$B$141),'Dispatchable Retired'!$C:$C,$H147))</f>
        <v>0</v>
      </c>
      <c r="M147" s="5">
        <f>(SUMIFS('Dispatchable Built'!H:H,'Dispatchable Built'!$A:$A,Comparison_CDP1,'Dispatchable Built'!$B:$B,IF($B$141="NEM","*",$B$141),'Dispatchable Built'!$C:$C,$H147)-SUMIFS('Dispatchable Built'!H:H,'Dispatchable Built'!$A:$A,Comparison_CDP2,'Dispatchable Built'!$B:$B,IF($B$141="NEM","*",$B$141),'Dispatchable Built'!$C:$C,$H147))+(SUMIFS('Dispatchable Retired'!H:H,'Dispatchable Retired'!$A:$A,Comparison_CDP1,'Dispatchable Retired'!$B:$B,IF($B$141="NEM","*",$B$141),'Dispatchable Retired'!$C:$C,$H147)-SUMIFS('Dispatchable Retired'!H:H,'Dispatchable Retired'!$A:$A,Comparison_CDP2,'Dispatchable Retired'!$B:$B,IF($B$141="NEM","*",$B$141),'Dispatchable Retired'!$C:$C,$H147))</f>
        <v>0</v>
      </c>
      <c r="N147" s="5">
        <f>(SUMIFS('Dispatchable Built'!I:I,'Dispatchable Built'!$A:$A,Comparison_CDP1,'Dispatchable Built'!$B:$B,IF($B$141="NEM","*",$B$141),'Dispatchable Built'!$C:$C,$H147)-SUMIFS('Dispatchable Built'!I:I,'Dispatchable Built'!$A:$A,Comparison_CDP2,'Dispatchable Built'!$B:$B,IF($B$141="NEM","*",$B$141),'Dispatchable Built'!$C:$C,$H147))+(SUMIFS('Dispatchable Retired'!I:I,'Dispatchable Retired'!$A:$A,Comparison_CDP1,'Dispatchable Retired'!$B:$B,IF($B$141="NEM","*",$B$141),'Dispatchable Retired'!$C:$C,$H147)-SUMIFS('Dispatchable Retired'!I:I,'Dispatchable Retired'!$A:$A,Comparison_CDP2,'Dispatchable Retired'!$B:$B,IF($B$141="NEM","*",$B$141),'Dispatchable Retired'!$C:$C,$H147))</f>
        <v>0</v>
      </c>
      <c r="O147" s="5">
        <f>(SUMIFS('Dispatchable Built'!J:J,'Dispatchable Built'!$A:$A,Comparison_CDP1,'Dispatchable Built'!$B:$B,IF($B$141="NEM","*",$B$141),'Dispatchable Built'!$C:$C,$H147)-SUMIFS('Dispatchable Built'!J:J,'Dispatchable Built'!$A:$A,Comparison_CDP2,'Dispatchable Built'!$B:$B,IF($B$141="NEM","*",$B$141),'Dispatchable Built'!$C:$C,$H147))+(SUMIFS('Dispatchable Retired'!J:J,'Dispatchable Retired'!$A:$A,Comparison_CDP1,'Dispatchable Retired'!$B:$B,IF($B$141="NEM","*",$B$141),'Dispatchable Retired'!$C:$C,$H147)-SUMIFS('Dispatchable Retired'!J:J,'Dispatchable Retired'!$A:$A,Comparison_CDP2,'Dispatchable Retired'!$B:$B,IF($B$141="NEM","*",$B$141),'Dispatchable Retired'!$C:$C,$H147))</f>
        <v>0</v>
      </c>
      <c r="P147" s="5">
        <f>(SUMIFS('Dispatchable Built'!K:K,'Dispatchable Built'!$A:$A,Comparison_CDP1,'Dispatchable Built'!$B:$B,IF($B$141="NEM","*",$B$141),'Dispatchable Built'!$C:$C,$H147)-SUMIFS('Dispatchable Built'!K:K,'Dispatchable Built'!$A:$A,Comparison_CDP2,'Dispatchable Built'!$B:$B,IF($B$141="NEM","*",$B$141),'Dispatchable Built'!$C:$C,$H147))+(SUMIFS('Dispatchable Retired'!K:K,'Dispatchable Retired'!$A:$A,Comparison_CDP1,'Dispatchable Retired'!$B:$B,IF($B$141="NEM","*",$B$141),'Dispatchable Retired'!$C:$C,$H147)-SUMIFS('Dispatchable Retired'!K:K,'Dispatchable Retired'!$A:$A,Comparison_CDP2,'Dispatchable Retired'!$B:$B,IF($B$141="NEM","*",$B$141),'Dispatchable Retired'!$C:$C,$H147))</f>
        <v>0</v>
      </c>
      <c r="Q147" s="5">
        <f>(SUMIFS('Dispatchable Built'!L:L,'Dispatchable Built'!$A:$A,Comparison_CDP1,'Dispatchable Built'!$B:$B,IF($B$141="NEM","*",$B$141),'Dispatchable Built'!$C:$C,$H147)-SUMIFS('Dispatchable Built'!L:L,'Dispatchable Built'!$A:$A,Comparison_CDP2,'Dispatchable Built'!$B:$B,IF($B$141="NEM","*",$B$141),'Dispatchable Built'!$C:$C,$H147))+(SUMIFS('Dispatchable Retired'!L:L,'Dispatchable Retired'!$A:$A,Comparison_CDP1,'Dispatchable Retired'!$B:$B,IF($B$141="NEM","*",$B$141),'Dispatchable Retired'!$C:$C,$H147)-SUMIFS('Dispatchable Retired'!L:L,'Dispatchable Retired'!$A:$A,Comparison_CDP2,'Dispatchable Retired'!$B:$B,IF($B$141="NEM","*",$B$141),'Dispatchable Retired'!$C:$C,$H147))</f>
        <v>0</v>
      </c>
      <c r="R147" s="5">
        <f>(SUMIFS('Dispatchable Built'!M:M,'Dispatchable Built'!$A:$A,Comparison_CDP1,'Dispatchable Built'!$B:$B,IF($B$141="NEM","*",$B$141),'Dispatchable Built'!$C:$C,$H147)-SUMIFS('Dispatchable Built'!M:M,'Dispatchable Built'!$A:$A,Comparison_CDP2,'Dispatchable Built'!$B:$B,IF($B$141="NEM","*",$B$141),'Dispatchable Built'!$C:$C,$H147))+(SUMIFS('Dispatchable Retired'!M:M,'Dispatchable Retired'!$A:$A,Comparison_CDP1,'Dispatchable Retired'!$B:$B,IF($B$141="NEM","*",$B$141),'Dispatchable Retired'!$C:$C,$H147)-SUMIFS('Dispatchable Retired'!M:M,'Dispatchable Retired'!$A:$A,Comparison_CDP2,'Dispatchable Retired'!$B:$B,IF($B$141="NEM","*",$B$141),'Dispatchable Retired'!$C:$C,$H147))</f>
        <v>0</v>
      </c>
      <c r="S147" s="5">
        <f>(SUMIFS('Dispatchable Built'!N:N,'Dispatchable Built'!$A:$A,Comparison_CDP1,'Dispatchable Built'!$B:$B,IF($B$141="NEM","*",$B$141),'Dispatchable Built'!$C:$C,$H147)-SUMIFS('Dispatchable Built'!N:N,'Dispatchable Built'!$A:$A,Comparison_CDP2,'Dispatchable Built'!$B:$B,IF($B$141="NEM","*",$B$141),'Dispatchable Built'!$C:$C,$H147))+(SUMIFS('Dispatchable Retired'!N:N,'Dispatchable Retired'!$A:$A,Comparison_CDP1,'Dispatchable Retired'!$B:$B,IF($B$141="NEM","*",$B$141),'Dispatchable Retired'!$C:$C,$H147)-SUMIFS('Dispatchable Retired'!N:N,'Dispatchable Retired'!$A:$A,Comparison_CDP2,'Dispatchable Retired'!$B:$B,IF($B$141="NEM","*",$B$141),'Dispatchable Retired'!$C:$C,$H147))</f>
        <v>0</v>
      </c>
      <c r="T147" s="5">
        <f>(SUMIFS('Dispatchable Built'!O:O,'Dispatchable Built'!$A:$A,Comparison_CDP1,'Dispatchable Built'!$B:$B,IF($B$141="NEM","*",$B$141),'Dispatchable Built'!$C:$C,$H147)-SUMIFS('Dispatchable Built'!O:O,'Dispatchable Built'!$A:$A,Comparison_CDP2,'Dispatchable Built'!$B:$B,IF($B$141="NEM","*",$B$141),'Dispatchable Built'!$C:$C,$H147))+(SUMIFS('Dispatchable Retired'!O:O,'Dispatchable Retired'!$A:$A,Comparison_CDP1,'Dispatchable Retired'!$B:$B,IF($B$141="NEM","*",$B$141),'Dispatchable Retired'!$C:$C,$H147)-SUMIFS('Dispatchable Retired'!O:O,'Dispatchable Retired'!$A:$A,Comparison_CDP2,'Dispatchable Retired'!$B:$B,IF($B$141="NEM","*",$B$141),'Dispatchable Retired'!$C:$C,$H147))</f>
        <v>0</v>
      </c>
      <c r="U147" s="5">
        <f>(SUMIFS('Dispatchable Built'!P:P,'Dispatchable Built'!$A:$A,Comparison_CDP1,'Dispatchable Built'!$B:$B,IF($B$141="NEM","*",$B$141),'Dispatchable Built'!$C:$C,$H147)-SUMIFS('Dispatchable Built'!P:P,'Dispatchable Built'!$A:$A,Comparison_CDP2,'Dispatchable Built'!$B:$B,IF($B$141="NEM","*",$B$141),'Dispatchable Built'!$C:$C,$H147))+(SUMIFS('Dispatchable Retired'!P:P,'Dispatchable Retired'!$A:$A,Comparison_CDP1,'Dispatchable Retired'!$B:$B,IF($B$141="NEM","*",$B$141),'Dispatchable Retired'!$C:$C,$H147)-SUMIFS('Dispatchable Retired'!P:P,'Dispatchable Retired'!$A:$A,Comparison_CDP2,'Dispatchable Retired'!$B:$B,IF($B$141="NEM","*",$B$141),'Dispatchable Retired'!$C:$C,$H147))</f>
        <v>0</v>
      </c>
      <c r="V147" s="5">
        <f>(SUMIFS('Dispatchable Built'!Q:Q,'Dispatchable Built'!$A:$A,Comparison_CDP1,'Dispatchable Built'!$B:$B,IF($B$141="NEM","*",$B$141),'Dispatchable Built'!$C:$C,$H147)-SUMIFS('Dispatchable Built'!Q:Q,'Dispatchable Built'!$A:$A,Comparison_CDP2,'Dispatchable Built'!$B:$B,IF($B$141="NEM","*",$B$141),'Dispatchable Built'!$C:$C,$H147))+(SUMIFS('Dispatchable Retired'!Q:Q,'Dispatchable Retired'!$A:$A,Comparison_CDP1,'Dispatchable Retired'!$B:$B,IF($B$141="NEM","*",$B$141),'Dispatchable Retired'!$C:$C,$H147)-SUMIFS('Dispatchable Retired'!Q:Q,'Dispatchable Retired'!$A:$A,Comparison_CDP2,'Dispatchable Retired'!$B:$B,IF($B$141="NEM","*",$B$141),'Dispatchable Retired'!$C:$C,$H147))</f>
        <v>0</v>
      </c>
      <c r="W147" s="5">
        <f>(SUMIFS('Dispatchable Built'!R:R,'Dispatchable Built'!$A:$A,Comparison_CDP1,'Dispatchable Built'!$B:$B,IF($B$141="NEM","*",$B$141),'Dispatchable Built'!$C:$C,$H147)-SUMIFS('Dispatchable Built'!R:R,'Dispatchable Built'!$A:$A,Comparison_CDP2,'Dispatchable Built'!$B:$B,IF($B$141="NEM","*",$B$141),'Dispatchable Built'!$C:$C,$H147))+(SUMIFS('Dispatchable Retired'!R:R,'Dispatchable Retired'!$A:$A,Comparison_CDP1,'Dispatchable Retired'!$B:$B,IF($B$141="NEM","*",$B$141),'Dispatchable Retired'!$C:$C,$H147)-SUMIFS('Dispatchable Retired'!R:R,'Dispatchable Retired'!$A:$A,Comparison_CDP2,'Dispatchable Retired'!$B:$B,IF($B$141="NEM","*",$B$141),'Dispatchable Retired'!$C:$C,$H147))</f>
        <v>0</v>
      </c>
      <c r="X147" s="5">
        <f>(SUMIFS('Dispatchable Built'!S:S,'Dispatchable Built'!$A:$A,Comparison_CDP1,'Dispatchable Built'!$B:$B,IF($B$141="NEM","*",$B$141),'Dispatchable Built'!$C:$C,$H147)-SUMIFS('Dispatchable Built'!S:S,'Dispatchable Built'!$A:$A,Comparison_CDP2,'Dispatchable Built'!$B:$B,IF($B$141="NEM","*",$B$141),'Dispatchable Built'!$C:$C,$H147))+(SUMIFS('Dispatchable Retired'!S:S,'Dispatchable Retired'!$A:$A,Comparison_CDP1,'Dispatchable Retired'!$B:$B,IF($B$141="NEM","*",$B$141),'Dispatchable Retired'!$C:$C,$H147)-SUMIFS('Dispatchable Retired'!S:S,'Dispatchable Retired'!$A:$A,Comparison_CDP2,'Dispatchable Retired'!$B:$B,IF($B$141="NEM","*",$B$141),'Dispatchable Retired'!$C:$C,$H147))</f>
        <v>0</v>
      </c>
      <c r="Y147" s="5">
        <f>(SUMIFS('Dispatchable Built'!T:T,'Dispatchable Built'!$A:$A,Comparison_CDP1,'Dispatchable Built'!$B:$B,IF($B$141="NEM","*",$B$141),'Dispatchable Built'!$C:$C,$H147)-SUMIFS('Dispatchable Built'!T:T,'Dispatchable Built'!$A:$A,Comparison_CDP2,'Dispatchable Built'!$B:$B,IF($B$141="NEM","*",$B$141),'Dispatchable Built'!$C:$C,$H147))+(SUMIFS('Dispatchable Retired'!T:T,'Dispatchable Retired'!$A:$A,Comparison_CDP1,'Dispatchable Retired'!$B:$B,IF($B$141="NEM","*",$B$141),'Dispatchable Retired'!$C:$C,$H147)-SUMIFS('Dispatchable Retired'!T:T,'Dispatchable Retired'!$A:$A,Comparison_CDP2,'Dispatchable Retired'!$B:$B,IF($B$141="NEM","*",$B$141),'Dispatchable Retired'!$C:$C,$H147))</f>
        <v>0</v>
      </c>
      <c r="Z147" s="5">
        <f>(SUMIFS('Dispatchable Built'!U:U,'Dispatchable Built'!$A:$A,Comparison_CDP1,'Dispatchable Built'!$B:$B,IF($B$141="NEM","*",$B$141),'Dispatchable Built'!$C:$C,$H147)-SUMIFS('Dispatchable Built'!U:U,'Dispatchable Built'!$A:$A,Comparison_CDP2,'Dispatchable Built'!$B:$B,IF($B$141="NEM","*",$B$141),'Dispatchable Built'!$C:$C,$H147))+(SUMIFS('Dispatchable Retired'!U:U,'Dispatchable Retired'!$A:$A,Comparison_CDP1,'Dispatchable Retired'!$B:$B,IF($B$141="NEM","*",$B$141),'Dispatchable Retired'!$C:$C,$H147)-SUMIFS('Dispatchable Retired'!U:U,'Dispatchable Retired'!$A:$A,Comparison_CDP2,'Dispatchable Retired'!$B:$B,IF($B$141="NEM","*",$B$141),'Dispatchable Retired'!$C:$C,$H147))</f>
        <v>0</v>
      </c>
      <c r="AA147" s="5">
        <f>(SUMIFS('Dispatchable Built'!V:V,'Dispatchable Built'!$A:$A,Comparison_CDP1,'Dispatchable Built'!$B:$B,IF($B$141="NEM","*",$B$141),'Dispatchable Built'!$C:$C,$H147)-SUMIFS('Dispatchable Built'!V:V,'Dispatchable Built'!$A:$A,Comparison_CDP2,'Dispatchable Built'!$B:$B,IF($B$141="NEM","*",$B$141),'Dispatchable Built'!$C:$C,$H147))+(SUMIFS('Dispatchable Retired'!V:V,'Dispatchable Retired'!$A:$A,Comparison_CDP1,'Dispatchable Retired'!$B:$B,IF($B$141="NEM","*",$B$141),'Dispatchable Retired'!$C:$C,$H147)-SUMIFS('Dispatchable Retired'!V:V,'Dispatchable Retired'!$A:$A,Comparison_CDP2,'Dispatchable Retired'!$B:$B,IF($B$141="NEM","*",$B$141),'Dispatchable Retired'!$C:$C,$H147))</f>
        <v>0</v>
      </c>
      <c r="AB147" s="5">
        <f>(SUMIFS('Dispatchable Built'!W:W,'Dispatchable Built'!$A:$A,Comparison_CDP1,'Dispatchable Built'!$B:$B,IF($B$141="NEM","*",$B$141),'Dispatchable Built'!$C:$C,$H147)-SUMIFS('Dispatchable Built'!W:W,'Dispatchable Built'!$A:$A,Comparison_CDP2,'Dispatchable Built'!$B:$B,IF($B$141="NEM","*",$B$141),'Dispatchable Built'!$C:$C,$H147))+(SUMIFS('Dispatchable Retired'!W:W,'Dispatchable Retired'!$A:$A,Comparison_CDP1,'Dispatchable Retired'!$B:$B,IF($B$141="NEM","*",$B$141),'Dispatchable Retired'!$C:$C,$H147)-SUMIFS('Dispatchable Retired'!W:W,'Dispatchable Retired'!$A:$A,Comparison_CDP2,'Dispatchable Retired'!$B:$B,IF($B$141="NEM","*",$B$141),'Dispatchable Retired'!$C:$C,$H147))</f>
        <v>0</v>
      </c>
      <c r="AC147" s="5">
        <f>(SUMIFS('Dispatchable Built'!X:X,'Dispatchable Built'!$A:$A,Comparison_CDP1,'Dispatchable Built'!$B:$B,IF($B$141="NEM","*",$B$141),'Dispatchable Built'!$C:$C,$H147)-SUMIFS('Dispatchable Built'!X:X,'Dispatchable Built'!$A:$A,Comparison_CDP2,'Dispatchable Built'!$B:$B,IF($B$141="NEM","*",$B$141),'Dispatchable Built'!$C:$C,$H147))+(SUMIFS('Dispatchable Retired'!X:X,'Dispatchable Retired'!$A:$A,Comparison_CDP1,'Dispatchable Retired'!$B:$B,IF($B$141="NEM","*",$B$141),'Dispatchable Retired'!$C:$C,$H147)-SUMIFS('Dispatchable Retired'!X:X,'Dispatchable Retired'!$A:$A,Comparison_CDP2,'Dispatchable Retired'!$B:$B,IF($B$141="NEM","*",$B$141),'Dispatchable Retired'!$C:$C,$H147))</f>
        <v>0</v>
      </c>
      <c r="AD147" s="5">
        <f>(SUMIFS('Dispatchable Built'!Y:Y,'Dispatchable Built'!$A:$A,Comparison_CDP1,'Dispatchable Built'!$B:$B,IF($B$141="NEM","*",$B$141),'Dispatchable Built'!$C:$C,$H147)-SUMIFS('Dispatchable Built'!Y:Y,'Dispatchable Built'!$A:$A,Comparison_CDP2,'Dispatchable Built'!$B:$B,IF($B$141="NEM","*",$B$141),'Dispatchable Built'!$C:$C,$H147))+(SUMIFS('Dispatchable Retired'!Y:Y,'Dispatchable Retired'!$A:$A,Comparison_CDP1,'Dispatchable Retired'!$B:$B,IF($B$141="NEM","*",$B$141),'Dispatchable Retired'!$C:$C,$H147)-SUMIFS('Dispatchable Retired'!Y:Y,'Dispatchable Retired'!$A:$A,Comparison_CDP2,'Dispatchable Retired'!$B:$B,IF($B$141="NEM","*",$B$141),'Dispatchable Retired'!$C:$C,$H147))</f>
        <v>0</v>
      </c>
      <c r="AE147" s="5">
        <f>(SUMIFS('Dispatchable Built'!Z:Z,'Dispatchable Built'!$A:$A,Comparison_CDP1,'Dispatchable Built'!$B:$B,IF($B$141="NEM","*",$B$141),'Dispatchable Built'!$C:$C,$H147)-SUMIFS('Dispatchable Built'!Z:Z,'Dispatchable Built'!$A:$A,Comparison_CDP2,'Dispatchable Built'!$B:$B,IF($B$141="NEM","*",$B$141),'Dispatchable Built'!$C:$C,$H147))+(SUMIFS('Dispatchable Retired'!Z:Z,'Dispatchable Retired'!$A:$A,Comparison_CDP1,'Dispatchable Retired'!$B:$B,IF($B$141="NEM","*",$B$141),'Dispatchable Retired'!$C:$C,$H147)-SUMIFS('Dispatchable Retired'!Z:Z,'Dispatchable Retired'!$A:$A,Comparison_CDP2,'Dispatchable Retired'!$B:$B,IF($B$141="NEM","*",$B$141),'Dispatchable Retired'!$C:$C,$H147))</f>
        <v>0</v>
      </c>
      <c r="AF147" s="5">
        <f>(SUMIFS('Dispatchable Built'!AA:AA,'Dispatchable Built'!$A:$A,Comparison_CDP1,'Dispatchable Built'!$B:$B,IF($B$141="NEM","*",$B$141),'Dispatchable Built'!$C:$C,$H147)-SUMIFS('Dispatchable Built'!AA:AA,'Dispatchable Built'!$A:$A,Comparison_CDP2,'Dispatchable Built'!$B:$B,IF($B$141="NEM","*",$B$141),'Dispatchable Built'!$C:$C,$H147))+(SUMIFS('Dispatchable Retired'!AA:AA,'Dispatchable Retired'!$A:$A,Comparison_CDP1,'Dispatchable Retired'!$B:$B,IF($B$141="NEM","*",$B$141),'Dispatchable Retired'!$C:$C,$H147)-SUMIFS('Dispatchable Retired'!AA:AA,'Dispatchable Retired'!$A:$A,Comparison_CDP2,'Dispatchable Retired'!$B:$B,IF($B$141="NEM","*",$B$141),'Dispatchable Retired'!$C:$C,$H147))</f>
        <v>0</v>
      </c>
      <c r="AG147" s="5">
        <f>(SUMIFS('Dispatchable Built'!AB:AB,'Dispatchable Built'!$A:$A,Comparison_CDP1,'Dispatchable Built'!$B:$B,IF($B$141="NEM","*",$B$141),'Dispatchable Built'!$C:$C,$H147)-SUMIFS('Dispatchable Built'!AB:AB,'Dispatchable Built'!$A:$A,Comparison_CDP2,'Dispatchable Built'!$B:$B,IF($B$141="NEM","*",$B$141),'Dispatchable Built'!$C:$C,$H147))+(SUMIFS('Dispatchable Retired'!AB:AB,'Dispatchable Retired'!$A:$A,Comparison_CDP1,'Dispatchable Retired'!$B:$B,IF($B$141="NEM","*",$B$141),'Dispatchable Retired'!$C:$C,$H147)-SUMIFS('Dispatchable Retired'!AB:AB,'Dispatchable Retired'!$A:$A,Comparison_CDP2,'Dispatchable Retired'!$B:$B,IF($B$141="NEM","*",$B$141),'Dispatchable Retired'!$C:$C,$H147))</f>
        <v>0</v>
      </c>
      <c r="AH147" s="5">
        <f>(SUMIFS('Dispatchable Built'!AC:AC,'Dispatchable Built'!$A:$A,Comparison_CDP1,'Dispatchable Built'!$B:$B,IF($B$141="NEM","*",$B$141),'Dispatchable Built'!$C:$C,$H147)-SUMIFS('Dispatchable Built'!AC:AC,'Dispatchable Built'!$A:$A,Comparison_CDP2,'Dispatchable Built'!$B:$B,IF($B$141="NEM","*",$B$141),'Dispatchable Built'!$C:$C,$H147))+(SUMIFS('Dispatchable Retired'!AC:AC,'Dispatchable Retired'!$A:$A,Comparison_CDP1,'Dispatchable Retired'!$B:$B,IF($B$141="NEM","*",$B$141),'Dispatchable Retired'!$C:$C,$H147)-SUMIFS('Dispatchable Retired'!AC:AC,'Dispatchable Retired'!$A:$A,Comparison_CDP2,'Dispatchable Retired'!$B:$B,IF($B$141="NEM","*",$B$141),'Dispatchable Retired'!$C:$C,$H147))</f>
        <v>0</v>
      </c>
      <c r="AI147" s="5">
        <f>(SUMIFS('Dispatchable Built'!AD:AD,'Dispatchable Built'!$A:$A,Comparison_CDP1,'Dispatchable Built'!$B:$B,IF($B$141="NEM","*",$B$141),'Dispatchable Built'!$C:$C,$H147)-SUMIFS('Dispatchable Built'!AD:AD,'Dispatchable Built'!$A:$A,Comparison_CDP2,'Dispatchable Built'!$B:$B,IF($B$141="NEM","*",$B$141),'Dispatchable Built'!$C:$C,$H147))+(SUMIFS('Dispatchable Retired'!AD:AD,'Dispatchable Retired'!$A:$A,Comparison_CDP1,'Dispatchable Retired'!$B:$B,IF($B$141="NEM","*",$B$141),'Dispatchable Retired'!$C:$C,$H147)-SUMIFS('Dispatchable Retired'!AD:AD,'Dispatchable Retired'!$A:$A,Comparison_CDP2,'Dispatchable Retired'!$B:$B,IF($B$141="NEM","*",$B$141),'Dispatchable Retired'!$C:$C,$H147))</f>
        <v>0</v>
      </c>
      <c r="AJ147" s="5">
        <f>(SUMIFS('Dispatchable Built'!AE:AE,'Dispatchable Built'!$A:$A,Comparison_CDP1,'Dispatchable Built'!$B:$B,IF($B$141="NEM","*",$B$141),'Dispatchable Built'!$C:$C,$H147)-SUMIFS('Dispatchable Built'!AE:AE,'Dispatchable Built'!$A:$A,Comparison_CDP2,'Dispatchable Built'!$B:$B,IF($B$141="NEM","*",$B$141),'Dispatchable Built'!$C:$C,$H147))+(SUMIFS('Dispatchable Retired'!AE:AE,'Dispatchable Retired'!$A:$A,Comparison_CDP1,'Dispatchable Retired'!$B:$B,IF($B$141="NEM","*",$B$141),'Dispatchable Retired'!$C:$C,$H147)-SUMIFS('Dispatchable Retired'!AE:AE,'Dispatchable Retired'!$A:$A,Comparison_CDP2,'Dispatchable Retired'!$B:$B,IF($B$141="NEM","*",$B$141),'Dispatchable Retired'!$C:$C,$H147))</f>
        <v>0</v>
      </c>
    </row>
    <row r="148" spans="8:36" ht="15" customHeight="1">
      <c r="H148" s="9" t="s">
        <v>134</v>
      </c>
      <c r="I148" s="5">
        <f>(SUMIFS('Dispatchable Built'!D:D,'Dispatchable Built'!$A:$A,Comparison_CDP1,'Dispatchable Built'!$B:$B,IF($B$141="NEM","*",$B$141),'Dispatchable Built'!$C:$C,$H148)-SUMIFS('Dispatchable Built'!D:D,'Dispatchable Built'!$A:$A,Comparison_CDP2,'Dispatchable Built'!$B:$B,IF($B$141="NEM","*",$B$141),'Dispatchable Built'!$C:$C,$H148))+(SUMIFS('Dispatchable Retired'!D:D,'Dispatchable Retired'!$A:$A,Comparison_CDP1,'Dispatchable Retired'!$B:$B,IF($B$141="NEM","*",$B$141),'Dispatchable Retired'!$C:$C,$H148)-SUMIFS('Dispatchable Retired'!D:D,'Dispatchable Retired'!$A:$A,Comparison_CDP2,'Dispatchable Retired'!$B:$B,IF($B$141="NEM","*",$B$141),'Dispatchable Retired'!$C:$C,$H148))</f>
        <v>0</v>
      </c>
      <c r="J148" s="5">
        <f>(SUMIFS('Dispatchable Built'!E:E,'Dispatchable Built'!$A:$A,Comparison_CDP1,'Dispatchable Built'!$B:$B,IF($B$141="NEM","*",$B$141),'Dispatchable Built'!$C:$C,$H148)-SUMIFS('Dispatchable Built'!E:E,'Dispatchable Built'!$A:$A,Comparison_CDP2,'Dispatchable Built'!$B:$B,IF($B$141="NEM","*",$B$141),'Dispatchable Built'!$C:$C,$H148))+(SUMIFS('Dispatchable Retired'!E:E,'Dispatchable Retired'!$A:$A,Comparison_CDP1,'Dispatchable Retired'!$B:$B,IF($B$141="NEM","*",$B$141),'Dispatchable Retired'!$C:$C,$H148)-SUMIFS('Dispatchable Retired'!E:E,'Dispatchable Retired'!$A:$A,Comparison_CDP2,'Dispatchable Retired'!$B:$B,IF($B$141="NEM","*",$B$141),'Dispatchable Retired'!$C:$C,$H148))</f>
        <v>5.3000000000000001E-6</v>
      </c>
      <c r="K148" s="5">
        <f>(SUMIFS('Dispatchable Built'!F:F,'Dispatchable Built'!$A:$A,Comparison_CDP1,'Dispatchable Built'!$B:$B,IF($B$141="NEM","*",$B$141),'Dispatchable Built'!$C:$C,$H148)-SUMIFS('Dispatchable Built'!F:F,'Dispatchable Built'!$A:$A,Comparison_CDP2,'Dispatchable Built'!$B:$B,IF($B$141="NEM","*",$B$141),'Dispatchable Built'!$C:$C,$H148))+(SUMIFS('Dispatchable Retired'!F:F,'Dispatchable Retired'!$A:$A,Comparison_CDP1,'Dispatchable Retired'!$B:$B,IF($B$141="NEM","*",$B$141),'Dispatchable Retired'!$C:$C,$H148)-SUMIFS('Dispatchable Retired'!F:F,'Dispatchable Retired'!$A:$A,Comparison_CDP2,'Dispatchable Retired'!$B:$B,IF($B$141="NEM","*",$B$141),'Dispatchable Retired'!$C:$C,$H148))</f>
        <v>-91.812288779999989</v>
      </c>
      <c r="L148" s="5">
        <f>(SUMIFS('Dispatchable Built'!G:G,'Dispatchable Built'!$A:$A,Comparison_CDP1,'Dispatchable Built'!$B:$B,IF($B$141="NEM","*",$B$141),'Dispatchable Built'!$C:$C,$H148)-SUMIFS('Dispatchable Built'!G:G,'Dispatchable Built'!$A:$A,Comparison_CDP2,'Dispatchable Built'!$B:$B,IF($B$141="NEM","*",$B$141),'Dispatchable Built'!$C:$C,$H148))+(SUMIFS('Dispatchable Retired'!G:G,'Dispatchable Retired'!$A:$A,Comparison_CDP1,'Dispatchable Retired'!$B:$B,IF($B$141="NEM","*",$B$141),'Dispatchable Retired'!$C:$C,$H148)-SUMIFS('Dispatchable Retired'!G:G,'Dispatchable Retired'!$A:$A,Comparison_CDP2,'Dispatchable Retired'!$B:$B,IF($B$141="NEM","*",$B$141),'Dispatchable Retired'!$C:$C,$H148))</f>
        <v>-102.67964264</v>
      </c>
      <c r="M148" s="5">
        <f>(SUMIFS('Dispatchable Built'!H:H,'Dispatchable Built'!$A:$A,Comparison_CDP1,'Dispatchable Built'!$B:$B,IF($B$141="NEM","*",$B$141),'Dispatchable Built'!$C:$C,$H148)-SUMIFS('Dispatchable Built'!H:H,'Dispatchable Built'!$A:$A,Comparison_CDP2,'Dispatchable Built'!$B:$B,IF($B$141="NEM","*",$B$141),'Dispatchable Built'!$C:$C,$H148))+(SUMIFS('Dispatchable Retired'!H:H,'Dispatchable Retired'!$A:$A,Comparison_CDP1,'Dispatchable Retired'!$B:$B,IF($B$141="NEM","*",$B$141),'Dispatchable Retired'!$C:$C,$H148)-SUMIFS('Dispatchable Retired'!H:H,'Dispatchable Retired'!$A:$A,Comparison_CDP2,'Dispatchable Retired'!$B:$B,IF($B$141="NEM","*",$B$141),'Dispatchable Retired'!$C:$C,$H148))</f>
        <v>-308.65049388</v>
      </c>
      <c r="N148" s="5">
        <f>(SUMIFS('Dispatchable Built'!I:I,'Dispatchable Built'!$A:$A,Comparison_CDP1,'Dispatchable Built'!$B:$B,IF($B$141="NEM","*",$B$141),'Dispatchable Built'!$C:$C,$H148)-SUMIFS('Dispatchable Built'!I:I,'Dispatchable Built'!$A:$A,Comparison_CDP2,'Dispatchable Built'!$B:$B,IF($B$141="NEM","*",$B$141),'Dispatchable Built'!$C:$C,$H148))+(SUMIFS('Dispatchable Retired'!I:I,'Dispatchable Retired'!$A:$A,Comparison_CDP1,'Dispatchable Retired'!$B:$B,IF($B$141="NEM","*",$B$141),'Dispatchable Retired'!$C:$C,$H148)-SUMIFS('Dispatchable Retired'!I:I,'Dispatchable Retired'!$A:$A,Comparison_CDP2,'Dispatchable Retired'!$B:$B,IF($B$141="NEM","*",$B$141),'Dispatchable Retired'!$C:$C,$H148))</f>
        <v>-389.09311560000026</v>
      </c>
      <c r="O148" s="5">
        <f>(SUMIFS('Dispatchable Built'!J:J,'Dispatchable Built'!$A:$A,Comparison_CDP1,'Dispatchable Built'!$B:$B,IF($B$141="NEM","*",$B$141),'Dispatchable Built'!$C:$C,$H148)-SUMIFS('Dispatchable Built'!J:J,'Dispatchable Built'!$A:$A,Comparison_CDP2,'Dispatchable Built'!$B:$B,IF($B$141="NEM","*",$B$141),'Dispatchable Built'!$C:$C,$H148))+(SUMIFS('Dispatchable Retired'!J:J,'Dispatchable Retired'!$A:$A,Comparison_CDP1,'Dispatchable Retired'!$B:$B,IF($B$141="NEM","*",$B$141),'Dispatchable Retired'!$C:$C,$H148)-SUMIFS('Dispatchable Retired'!J:J,'Dispatchable Retired'!$A:$A,Comparison_CDP2,'Dispatchable Retired'!$B:$B,IF($B$141="NEM","*",$B$141),'Dispatchable Retired'!$C:$C,$H148))</f>
        <v>-389.09311560000026</v>
      </c>
      <c r="P148" s="5">
        <f>(SUMIFS('Dispatchable Built'!K:K,'Dispatchable Built'!$A:$A,Comparison_CDP1,'Dispatchable Built'!$B:$B,IF($B$141="NEM","*",$B$141),'Dispatchable Built'!$C:$C,$H148)-SUMIFS('Dispatchable Built'!K:K,'Dispatchable Built'!$A:$A,Comparison_CDP2,'Dispatchable Built'!$B:$B,IF($B$141="NEM","*",$B$141),'Dispatchable Built'!$C:$C,$H148))+(SUMIFS('Dispatchable Retired'!K:K,'Dispatchable Retired'!$A:$A,Comparison_CDP1,'Dispatchable Retired'!$B:$B,IF($B$141="NEM","*",$B$141),'Dispatchable Retired'!$C:$C,$H148)-SUMIFS('Dispatchable Retired'!K:K,'Dispatchable Retired'!$A:$A,Comparison_CDP2,'Dispatchable Retired'!$B:$B,IF($B$141="NEM","*",$B$141),'Dispatchable Retired'!$C:$C,$H148))</f>
        <v>-411.42826459000008</v>
      </c>
      <c r="Q148" s="5">
        <f>(SUMIFS('Dispatchable Built'!L:L,'Dispatchable Built'!$A:$A,Comparison_CDP1,'Dispatchable Built'!$B:$B,IF($B$141="NEM","*",$B$141),'Dispatchable Built'!$C:$C,$H148)-SUMIFS('Dispatchable Built'!L:L,'Dispatchable Built'!$A:$A,Comparison_CDP2,'Dispatchable Built'!$B:$B,IF($B$141="NEM","*",$B$141),'Dispatchable Built'!$C:$C,$H148))+(SUMIFS('Dispatchable Retired'!L:L,'Dispatchable Retired'!$A:$A,Comparison_CDP1,'Dispatchable Retired'!$B:$B,IF($B$141="NEM","*",$B$141),'Dispatchable Retired'!$C:$C,$H148)-SUMIFS('Dispatchable Retired'!L:L,'Dispatchable Retired'!$A:$A,Comparison_CDP2,'Dispatchable Retired'!$B:$B,IF($B$141="NEM","*",$B$141),'Dispatchable Retired'!$C:$C,$H148))</f>
        <v>-411.42826684000016</v>
      </c>
      <c r="R148" s="5">
        <f>(SUMIFS('Dispatchable Built'!M:M,'Dispatchable Built'!$A:$A,Comparison_CDP1,'Dispatchable Built'!$B:$B,IF($B$141="NEM","*",$B$141),'Dispatchable Built'!$C:$C,$H148)-SUMIFS('Dispatchable Built'!M:M,'Dispatchable Built'!$A:$A,Comparison_CDP2,'Dispatchable Built'!$B:$B,IF($B$141="NEM","*",$B$141),'Dispatchable Built'!$C:$C,$H148))+(SUMIFS('Dispatchable Retired'!M:M,'Dispatchable Retired'!$A:$A,Comparison_CDP1,'Dispatchable Retired'!$B:$B,IF($B$141="NEM","*",$B$141),'Dispatchable Retired'!$C:$C,$H148)-SUMIFS('Dispatchable Retired'!M:M,'Dispatchable Retired'!$A:$A,Comparison_CDP2,'Dispatchable Retired'!$B:$B,IF($B$141="NEM","*",$B$141),'Dispatchable Retired'!$C:$C,$H148))</f>
        <v>-411.42823475000023</v>
      </c>
      <c r="S148" s="5">
        <f>(SUMIFS('Dispatchable Built'!N:N,'Dispatchable Built'!$A:$A,Comparison_CDP1,'Dispatchable Built'!$B:$B,IF($B$141="NEM","*",$B$141),'Dispatchable Built'!$C:$C,$H148)-SUMIFS('Dispatchable Built'!N:N,'Dispatchable Built'!$A:$A,Comparison_CDP2,'Dispatchable Built'!$B:$B,IF($B$141="NEM","*",$B$141),'Dispatchable Built'!$C:$C,$H148))+(SUMIFS('Dispatchable Retired'!N:N,'Dispatchable Retired'!$A:$A,Comparison_CDP1,'Dispatchable Retired'!$B:$B,IF($B$141="NEM","*",$B$141),'Dispatchable Retired'!$C:$C,$H148)-SUMIFS('Dispatchable Retired'!N:N,'Dispatchable Retired'!$A:$A,Comparison_CDP2,'Dispatchable Retired'!$B:$B,IF($B$141="NEM","*",$B$141),'Dispatchable Retired'!$C:$C,$H148))</f>
        <v>-755.76266874000021</v>
      </c>
      <c r="T148" s="5">
        <f>(SUMIFS('Dispatchable Built'!O:O,'Dispatchable Built'!$A:$A,Comparison_CDP1,'Dispatchable Built'!$B:$B,IF($B$141="NEM","*",$B$141),'Dispatchable Built'!$C:$C,$H148)-SUMIFS('Dispatchable Built'!O:O,'Dispatchable Built'!$A:$A,Comparison_CDP2,'Dispatchable Built'!$B:$B,IF($B$141="NEM","*",$B$141),'Dispatchable Built'!$C:$C,$H148))+(SUMIFS('Dispatchable Retired'!O:O,'Dispatchable Retired'!$A:$A,Comparison_CDP1,'Dispatchable Retired'!$B:$B,IF($B$141="NEM","*",$B$141),'Dispatchable Retired'!$C:$C,$H148)-SUMIFS('Dispatchable Retired'!O:O,'Dispatchable Retired'!$A:$A,Comparison_CDP2,'Dispatchable Retired'!$B:$B,IF($B$141="NEM","*",$B$141),'Dispatchable Retired'!$C:$C,$H148))</f>
        <v>-755.76259287000016</v>
      </c>
      <c r="U148" s="5">
        <f>(SUMIFS('Dispatchable Built'!P:P,'Dispatchable Built'!$A:$A,Comparison_CDP1,'Dispatchable Built'!$B:$B,IF($B$141="NEM","*",$B$141),'Dispatchable Built'!$C:$C,$H148)-SUMIFS('Dispatchable Built'!P:P,'Dispatchable Built'!$A:$A,Comparison_CDP2,'Dispatchable Built'!$B:$B,IF($B$141="NEM","*",$B$141),'Dispatchable Built'!$C:$C,$H148))+(SUMIFS('Dispatchable Retired'!P:P,'Dispatchable Retired'!$A:$A,Comparison_CDP1,'Dispatchable Retired'!$B:$B,IF($B$141="NEM","*",$B$141),'Dispatchable Retired'!$C:$C,$H148)-SUMIFS('Dispatchable Retired'!P:P,'Dispatchable Retired'!$A:$A,Comparison_CDP2,'Dispatchable Retired'!$B:$B,IF($B$141="NEM","*",$B$141),'Dispatchable Retired'!$C:$C,$H148))</f>
        <v>-755.76251838000007</v>
      </c>
      <c r="V148" s="5">
        <f>(SUMIFS('Dispatchable Built'!Q:Q,'Dispatchable Built'!$A:$A,Comparison_CDP1,'Dispatchable Built'!$B:$B,IF($B$141="NEM","*",$B$141),'Dispatchable Built'!$C:$C,$H148)-SUMIFS('Dispatchable Built'!Q:Q,'Dispatchable Built'!$A:$A,Comparison_CDP2,'Dispatchable Built'!$B:$B,IF($B$141="NEM","*",$B$141),'Dispatchable Built'!$C:$C,$H148))+(SUMIFS('Dispatchable Retired'!Q:Q,'Dispatchable Retired'!$A:$A,Comparison_CDP1,'Dispatchable Retired'!$B:$B,IF($B$141="NEM","*",$B$141),'Dispatchable Retired'!$C:$C,$H148)-SUMIFS('Dispatchable Retired'!Q:Q,'Dispatchable Retired'!$A:$A,Comparison_CDP2,'Dispatchable Retired'!$B:$B,IF($B$141="NEM","*",$B$141),'Dispatchable Retired'!$C:$C,$H148))</f>
        <v>-755.76246174999994</v>
      </c>
      <c r="W148" s="5">
        <f>(SUMIFS('Dispatchable Built'!R:R,'Dispatchable Built'!$A:$A,Comparison_CDP1,'Dispatchable Built'!$B:$B,IF($B$141="NEM","*",$B$141),'Dispatchable Built'!$C:$C,$H148)-SUMIFS('Dispatchable Built'!R:R,'Dispatchable Built'!$A:$A,Comparison_CDP2,'Dispatchable Built'!$B:$B,IF($B$141="NEM","*",$B$141),'Dispatchable Built'!$C:$C,$H148))+(SUMIFS('Dispatchable Retired'!R:R,'Dispatchable Retired'!$A:$A,Comparison_CDP1,'Dispatchable Retired'!$B:$B,IF($B$141="NEM","*",$B$141),'Dispatchable Retired'!$C:$C,$H148)-SUMIFS('Dispatchable Retired'!R:R,'Dispatchable Retired'!$A:$A,Comparison_CDP2,'Dispatchable Retired'!$B:$B,IF($B$141="NEM","*",$B$141),'Dispatchable Retired'!$C:$C,$H148))</f>
        <v>-776.41090898999994</v>
      </c>
      <c r="X148" s="5">
        <f>(SUMIFS('Dispatchable Built'!S:S,'Dispatchable Built'!$A:$A,Comparison_CDP1,'Dispatchable Built'!$B:$B,IF($B$141="NEM","*",$B$141),'Dispatchable Built'!$C:$C,$H148)-SUMIFS('Dispatchable Built'!S:S,'Dispatchable Built'!$A:$A,Comparison_CDP2,'Dispatchable Built'!$B:$B,IF($B$141="NEM","*",$B$141),'Dispatchable Built'!$C:$C,$H148))+(SUMIFS('Dispatchable Retired'!S:S,'Dispatchable Retired'!$A:$A,Comparison_CDP1,'Dispatchable Retired'!$B:$B,IF($B$141="NEM","*",$B$141),'Dispatchable Retired'!$C:$C,$H148)-SUMIFS('Dispatchable Retired'!S:S,'Dispatchable Retired'!$A:$A,Comparison_CDP2,'Dispatchable Retired'!$B:$B,IF($B$141="NEM","*",$B$141),'Dispatchable Retired'!$C:$C,$H148))</f>
        <v>-37.86675450000007</v>
      </c>
      <c r="Y148" s="5">
        <f>(SUMIFS('Dispatchable Built'!T:T,'Dispatchable Built'!$A:$A,Comparison_CDP1,'Dispatchable Built'!$B:$B,IF($B$141="NEM","*",$B$141),'Dispatchable Built'!$C:$C,$H148)-SUMIFS('Dispatchable Built'!T:T,'Dispatchable Built'!$A:$A,Comparison_CDP2,'Dispatchable Built'!$B:$B,IF($B$141="NEM","*",$B$141),'Dispatchable Built'!$C:$C,$H148))+(SUMIFS('Dispatchable Retired'!T:T,'Dispatchable Retired'!$A:$A,Comparison_CDP1,'Dispatchable Retired'!$B:$B,IF($B$141="NEM","*",$B$141),'Dispatchable Retired'!$C:$C,$H148)-SUMIFS('Dispatchable Retired'!T:T,'Dispatchable Retired'!$A:$A,Comparison_CDP2,'Dispatchable Retired'!$B:$B,IF($B$141="NEM","*",$B$141),'Dispatchable Retired'!$C:$C,$H148))</f>
        <v>-37.866768239999828</v>
      </c>
      <c r="Z148" s="5">
        <f>(SUMIFS('Dispatchable Built'!U:U,'Dispatchable Built'!$A:$A,Comparison_CDP1,'Dispatchable Built'!$B:$B,IF($B$141="NEM","*",$B$141),'Dispatchable Built'!$C:$C,$H148)-SUMIFS('Dispatchable Built'!U:U,'Dispatchable Built'!$A:$A,Comparison_CDP2,'Dispatchable Built'!$B:$B,IF($B$141="NEM","*",$B$141),'Dispatchable Built'!$C:$C,$H148))+(SUMIFS('Dispatchable Retired'!U:U,'Dispatchable Retired'!$A:$A,Comparison_CDP1,'Dispatchable Retired'!$B:$B,IF($B$141="NEM","*",$B$141),'Dispatchable Retired'!$C:$C,$H148)-SUMIFS('Dispatchable Retired'!U:U,'Dispatchable Retired'!$A:$A,Comparison_CDP2,'Dispatchable Retired'!$B:$B,IF($B$141="NEM","*",$B$141),'Dispatchable Retired'!$C:$C,$H148))</f>
        <v>-668.42216985999994</v>
      </c>
      <c r="AA148" s="5">
        <f>(SUMIFS('Dispatchable Built'!V:V,'Dispatchable Built'!$A:$A,Comparison_CDP1,'Dispatchable Built'!$B:$B,IF($B$141="NEM","*",$B$141),'Dispatchable Built'!$C:$C,$H148)-SUMIFS('Dispatchable Built'!V:V,'Dispatchable Built'!$A:$A,Comparison_CDP2,'Dispatchable Built'!$B:$B,IF($B$141="NEM","*",$B$141),'Dispatchable Built'!$C:$C,$H148))+(SUMIFS('Dispatchable Retired'!V:V,'Dispatchable Retired'!$A:$A,Comparison_CDP1,'Dispatchable Retired'!$B:$B,IF($B$141="NEM","*",$B$141),'Dispatchable Retired'!$C:$C,$H148)-SUMIFS('Dispatchable Retired'!V:V,'Dispatchable Retired'!$A:$A,Comparison_CDP2,'Dispatchable Retired'!$B:$B,IF($B$141="NEM","*",$B$141),'Dispatchable Retired'!$C:$C,$H148))</f>
        <v>-1184.1307497899998</v>
      </c>
      <c r="AB148" s="5">
        <f>(SUMIFS('Dispatchable Built'!W:W,'Dispatchable Built'!$A:$A,Comparison_CDP1,'Dispatchable Built'!$B:$B,IF($B$141="NEM","*",$B$141),'Dispatchable Built'!$C:$C,$H148)-SUMIFS('Dispatchable Built'!W:W,'Dispatchable Built'!$A:$A,Comparison_CDP2,'Dispatchable Built'!$B:$B,IF($B$141="NEM","*",$B$141),'Dispatchable Built'!$C:$C,$H148))+(SUMIFS('Dispatchable Retired'!W:W,'Dispatchable Retired'!$A:$A,Comparison_CDP1,'Dispatchable Retired'!$B:$B,IF($B$141="NEM","*",$B$141),'Dispatchable Retired'!$C:$C,$H148)-SUMIFS('Dispatchable Retired'!W:W,'Dispatchable Retired'!$A:$A,Comparison_CDP2,'Dispatchable Retired'!$B:$B,IF($B$141="NEM","*",$B$141),'Dispatchable Retired'!$C:$C,$H148))</f>
        <v>-3268.1678770199997</v>
      </c>
      <c r="AC148" s="5">
        <f>(SUMIFS('Dispatchable Built'!X:X,'Dispatchable Built'!$A:$A,Comparison_CDP1,'Dispatchable Built'!$B:$B,IF($B$141="NEM","*",$B$141),'Dispatchable Built'!$C:$C,$H148)-SUMIFS('Dispatchable Built'!X:X,'Dispatchable Built'!$A:$A,Comparison_CDP2,'Dispatchable Built'!$B:$B,IF($B$141="NEM","*",$B$141),'Dispatchable Built'!$C:$C,$H148))+(SUMIFS('Dispatchable Retired'!X:X,'Dispatchable Retired'!$A:$A,Comparison_CDP1,'Dispatchable Retired'!$B:$B,IF($B$141="NEM","*",$B$141),'Dispatchable Retired'!$C:$C,$H148)-SUMIFS('Dispatchable Retired'!X:X,'Dispatchable Retired'!$A:$A,Comparison_CDP2,'Dispatchable Retired'!$B:$B,IF($B$141="NEM","*",$B$141),'Dispatchable Retired'!$C:$C,$H148))</f>
        <v>-1742.9764091199988</v>
      </c>
      <c r="AD148" s="5">
        <f>(SUMIFS('Dispatchable Built'!Y:Y,'Dispatchable Built'!$A:$A,Comparison_CDP1,'Dispatchable Built'!$B:$B,IF($B$141="NEM","*",$B$141),'Dispatchable Built'!$C:$C,$H148)-SUMIFS('Dispatchable Built'!Y:Y,'Dispatchable Built'!$A:$A,Comparison_CDP2,'Dispatchable Built'!$B:$B,IF($B$141="NEM","*",$B$141),'Dispatchable Built'!$C:$C,$H148))+(SUMIFS('Dispatchable Retired'!Y:Y,'Dispatchable Retired'!$A:$A,Comparison_CDP1,'Dispatchable Retired'!$B:$B,IF($B$141="NEM","*",$B$141),'Dispatchable Retired'!$C:$C,$H148)-SUMIFS('Dispatchable Retired'!Y:Y,'Dispatchable Retired'!$A:$A,Comparison_CDP2,'Dispatchable Retired'!$B:$B,IF($B$141="NEM","*",$B$141),'Dispatchable Retired'!$C:$C,$H148))</f>
        <v>-1470.2998221599973</v>
      </c>
      <c r="AE148" s="5">
        <f>(SUMIFS('Dispatchable Built'!Z:Z,'Dispatchable Built'!$A:$A,Comparison_CDP1,'Dispatchable Built'!$B:$B,IF($B$141="NEM","*",$B$141),'Dispatchable Built'!$C:$C,$H148)-SUMIFS('Dispatchable Built'!Z:Z,'Dispatchable Built'!$A:$A,Comparison_CDP2,'Dispatchable Built'!$B:$B,IF($B$141="NEM","*",$B$141),'Dispatchable Built'!$C:$C,$H148))+(SUMIFS('Dispatchable Retired'!Z:Z,'Dispatchable Retired'!$A:$A,Comparison_CDP1,'Dispatchable Retired'!$B:$B,IF($B$141="NEM","*",$B$141),'Dispatchable Retired'!$C:$C,$H148)-SUMIFS('Dispatchable Retired'!Z:Z,'Dispatchable Retired'!$A:$A,Comparison_CDP2,'Dispatchable Retired'!$B:$B,IF($B$141="NEM","*",$B$141),'Dispatchable Retired'!$C:$C,$H148))</f>
        <v>-3093.0435259299989</v>
      </c>
      <c r="AF148" s="5">
        <f>(SUMIFS('Dispatchable Built'!AA:AA,'Dispatchable Built'!$A:$A,Comparison_CDP1,'Dispatchable Built'!$B:$B,IF($B$141="NEM","*",$B$141),'Dispatchable Built'!$C:$C,$H148)-SUMIFS('Dispatchable Built'!AA:AA,'Dispatchable Built'!$A:$A,Comparison_CDP2,'Dispatchable Built'!$B:$B,IF($B$141="NEM","*",$B$141),'Dispatchable Built'!$C:$C,$H148))+(SUMIFS('Dispatchable Retired'!AA:AA,'Dispatchable Retired'!$A:$A,Comparison_CDP1,'Dispatchable Retired'!$B:$B,IF($B$141="NEM","*",$B$141),'Dispatchable Retired'!$C:$C,$H148)-SUMIFS('Dispatchable Retired'!AA:AA,'Dispatchable Retired'!$A:$A,Comparison_CDP2,'Dispatchable Retired'!$B:$B,IF($B$141="NEM","*",$B$141),'Dispatchable Retired'!$C:$C,$H148))</f>
        <v>-3357.9925109699993</v>
      </c>
      <c r="AG148" s="5">
        <f>(SUMIFS('Dispatchable Built'!AB:AB,'Dispatchable Built'!$A:$A,Comparison_CDP1,'Dispatchable Built'!$B:$B,IF($B$141="NEM","*",$B$141),'Dispatchable Built'!$C:$C,$H148)-SUMIFS('Dispatchable Built'!AB:AB,'Dispatchable Built'!$A:$A,Comparison_CDP2,'Dispatchable Built'!$B:$B,IF($B$141="NEM","*",$B$141),'Dispatchable Built'!$C:$C,$H148))+(SUMIFS('Dispatchable Retired'!AB:AB,'Dispatchable Retired'!$A:$A,Comparison_CDP1,'Dispatchable Retired'!$B:$B,IF($B$141="NEM","*",$B$141),'Dispatchable Retired'!$C:$C,$H148)-SUMIFS('Dispatchable Retired'!AB:AB,'Dispatchable Retired'!$A:$A,Comparison_CDP2,'Dispatchable Retired'!$B:$B,IF($B$141="NEM","*",$B$141),'Dispatchable Retired'!$C:$C,$H148))</f>
        <v>-3357.9924897700002</v>
      </c>
      <c r="AH148" s="5">
        <f>(SUMIFS('Dispatchable Built'!AC:AC,'Dispatchable Built'!$A:$A,Comparison_CDP1,'Dispatchable Built'!$B:$B,IF($B$141="NEM","*",$B$141),'Dispatchable Built'!$C:$C,$H148)-SUMIFS('Dispatchable Built'!AC:AC,'Dispatchable Built'!$A:$A,Comparison_CDP2,'Dispatchable Built'!$B:$B,IF($B$141="NEM","*",$B$141),'Dispatchable Built'!$C:$C,$H148))+(SUMIFS('Dispatchable Retired'!AC:AC,'Dispatchable Retired'!$A:$A,Comparison_CDP1,'Dispatchable Retired'!$B:$B,IF($B$141="NEM","*",$B$141),'Dispatchable Retired'!$C:$C,$H148)-SUMIFS('Dispatchable Retired'!AC:AC,'Dispatchable Retired'!$A:$A,Comparison_CDP2,'Dispatchable Retired'!$B:$B,IF($B$141="NEM","*",$B$141),'Dispatchable Retired'!$C:$C,$H148))</f>
        <v>-3357.9924685700007</v>
      </c>
      <c r="AI148" s="5">
        <f>(SUMIFS('Dispatchable Built'!AD:AD,'Dispatchable Built'!$A:$A,Comparison_CDP1,'Dispatchable Built'!$B:$B,IF($B$141="NEM","*",$B$141),'Dispatchable Built'!$C:$C,$H148)-SUMIFS('Dispatchable Built'!AD:AD,'Dispatchable Built'!$A:$A,Comparison_CDP2,'Dispatchable Built'!$B:$B,IF($B$141="NEM","*",$B$141),'Dispatchable Built'!$C:$C,$H148))+(SUMIFS('Dispatchable Retired'!AD:AD,'Dispatchable Retired'!$A:$A,Comparison_CDP1,'Dispatchable Retired'!$B:$B,IF($B$141="NEM","*",$B$141),'Dispatchable Retired'!$C:$C,$H148)-SUMIFS('Dispatchable Retired'!AD:AD,'Dispatchable Retired'!$A:$A,Comparison_CDP2,'Dispatchable Retired'!$B:$B,IF($B$141="NEM","*",$B$141),'Dispatchable Retired'!$C:$C,$H148))</f>
        <v>-3797.6618475599998</v>
      </c>
      <c r="AJ148" s="5">
        <f>(SUMIFS('Dispatchable Built'!AE:AE,'Dispatchable Built'!$A:$A,Comparison_CDP1,'Dispatchable Built'!$B:$B,IF($B$141="NEM","*",$B$141),'Dispatchable Built'!$C:$C,$H148)-SUMIFS('Dispatchable Built'!AE:AE,'Dispatchable Built'!$A:$A,Comparison_CDP2,'Dispatchable Built'!$B:$B,IF($B$141="NEM","*",$B$141),'Dispatchable Built'!$C:$C,$H148))+(SUMIFS('Dispatchable Retired'!AE:AE,'Dispatchable Retired'!$A:$A,Comparison_CDP1,'Dispatchable Retired'!$B:$B,IF($B$141="NEM","*",$B$141),'Dispatchable Retired'!$C:$C,$H148)-SUMIFS('Dispatchable Retired'!AE:AE,'Dispatchable Retired'!$A:$A,Comparison_CDP2,'Dispatchable Retired'!$B:$B,IF($B$141="NEM","*",$B$141),'Dispatchable Retired'!$C:$C,$H148))</f>
        <v>-3797.6618502100027</v>
      </c>
    </row>
    <row r="149" spans="8:36" ht="15" customHeight="1">
      <c r="H149" s="9" t="s">
        <v>135</v>
      </c>
      <c r="I149" s="5">
        <f>(SUMIFS('Dispatchable Built'!D:D,'Dispatchable Built'!$A:$A,Comparison_CDP1,'Dispatchable Built'!$B:$B,IF($B$141="NEM","*",$B$141),'Dispatchable Built'!$C:$C,$H149)-SUMIFS('Dispatchable Built'!D:D,'Dispatchable Built'!$A:$A,Comparison_CDP2,'Dispatchable Built'!$B:$B,IF($B$141="NEM","*",$B$141),'Dispatchable Built'!$C:$C,$H149))+(SUMIFS('Dispatchable Retired'!D:D,'Dispatchable Retired'!$A:$A,Comparison_CDP1,'Dispatchable Retired'!$B:$B,IF($B$141="NEM","*",$B$141),'Dispatchable Retired'!$C:$C,$H149)-SUMIFS('Dispatchable Retired'!D:D,'Dispatchable Retired'!$A:$A,Comparison_CDP2,'Dispatchable Retired'!$B:$B,IF($B$141="NEM","*",$B$141),'Dispatchable Retired'!$C:$C,$H149))</f>
        <v>0</v>
      </c>
      <c r="J149" s="5">
        <f>(SUMIFS('Dispatchable Built'!E:E,'Dispatchable Built'!$A:$A,Comparison_CDP1,'Dispatchable Built'!$B:$B,IF($B$141="NEM","*",$B$141),'Dispatchable Built'!$C:$C,$H149)-SUMIFS('Dispatchable Built'!E:E,'Dispatchable Built'!$A:$A,Comparison_CDP2,'Dispatchable Built'!$B:$B,IF($B$141="NEM","*",$B$141),'Dispatchable Built'!$C:$C,$H149))+(SUMIFS('Dispatchable Retired'!E:E,'Dispatchable Retired'!$A:$A,Comparison_CDP1,'Dispatchable Retired'!$B:$B,IF($B$141="NEM","*",$B$141),'Dispatchable Retired'!$C:$C,$H149)-SUMIFS('Dispatchable Retired'!E:E,'Dispatchable Retired'!$A:$A,Comparison_CDP2,'Dispatchable Retired'!$B:$B,IF($B$141="NEM","*",$B$141),'Dispatchable Retired'!$C:$C,$H149))</f>
        <v>0</v>
      </c>
      <c r="K149" s="5">
        <f>(SUMIFS('Dispatchable Built'!F:F,'Dispatchable Built'!$A:$A,Comparison_CDP1,'Dispatchable Built'!$B:$B,IF($B$141="NEM","*",$B$141),'Dispatchable Built'!$C:$C,$H149)-SUMIFS('Dispatchable Built'!F:F,'Dispatchable Built'!$A:$A,Comparison_CDP2,'Dispatchable Built'!$B:$B,IF($B$141="NEM","*",$B$141),'Dispatchable Built'!$C:$C,$H149))+(SUMIFS('Dispatchable Retired'!F:F,'Dispatchable Retired'!$A:$A,Comparison_CDP1,'Dispatchable Retired'!$B:$B,IF($B$141="NEM","*",$B$141),'Dispatchable Retired'!$C:$C,$H149)-SUMIFS('Dispatchable Retired'!F:F,'Dispatchable Retired'!$A:$A,Comparison_CDP2,'Dispatchable Retired'!$B:$B,IF($B$141="NEM","*",$B$141),'Dispatchable Retired'!$C:$C,$H149))</f>
        <v>0</v>
      </c>
      <c r="L149" s="5">
        <f>(SUMIFS('Dispatchable Built'!G:G,'Dispatchable Built'!$A:$A,Comparison_CDP1,'Dispatchable Built'!$B:$B,IF($B$141="NEM","*",$B$141),'Dispatchable Built'!$C:$C,$H149)-SUMIFS('Dispatchable Built'!G:G,'Dispatchable Built'!$A:$A,Comparison_CDP2,'Dispatchable Built'!$B:$B,IF($B$141="NEM","*",$B$141),'Dispatchable Built'!$C:$C,$H149))+(SUMIFS('Dispatchable Retired'!G:G,'Dispatchable Retired'!$A:$A,Comparison_CDP1,'Dispatchable Retired'!$B:$B,IF($B$141="NEM","*",$B$141),'Dispatchable Retired'!$C:$C,$H149)-SUMIFS('Dispatchable Retired'!G:G,'Dispatchable Retired'!$A:$A,Comparison_CDP2,'Dispatchable Retired'!$B:$B,IF($B$141="NEM","*",$B$141),'Dispatchable Retired'!$C:$C,$H149))</f>
        <v>0</v>
      </c>
      <c r="M149" s="5">
        <f>(SUMIFS('Dispatchable Built'!H:H,'Dispatchable Built'!$A:$A,Comparison_CDP1,'Dispatchable Built'!$B:$B,IF($B$141="NEM","*",$B$141),'Dispatchable Built'!$C:$C,$H149)-SUMIFS('Dispatchable Built'!H:H,'Dispatchable Built'!$A:$A,Comparison_CDP2,'Dispatchable Built'!$B:$B,IF($B$141="NEM","*",$B$141),'Dispatchable Built'!$C:$C,$H149))+(SUMIFS('Dispatchable Retired'!H:H,'Dispatchable Retired'!$A:$A,Comparison_CDP1,'Dispatchable Retired'!$B:$B,IF($B$141="NEM","*",$B$141),'Dispatchable Retired'!$C:$C,$H149)-SUMIFS('Dispatchable Retired'!H:H,'Dispatchable Retired'!$A:$A,Comparison_CDP2,'Dispatchable Retired'!$B:$B,IF($B$141="NEM","*",$B$141),'Dispatchable Retired'!$C:$C,$H149))</f>
        <v>0</v>
      </c>
      <c r="N149" s="5">
        <f>(SUMIFS('Dispatchable Built'!I:I,'Dispatchable Built'!$A:$A,Comparison_CDP1,'Dispatchable Built'!$B:$B,IF($B$141="NEM","*",$B$141),'Dispatchable Built'!$C:$C,$H149)-SUMIFS('Dispatchable Built'!I:I,'Dispatchable Built'!$A:$A,Comparison_CDP2,'Dispatchable Built'!$B:$B,IF($B$141="NEM","*",$B$141),'Dispatchable Built'!$C:$C,$H149))+(SUMIFS('Dispatchable Retired'!I:I,'Dispatchable Retired'!$A:$A,Comparison_CDP1,'Dispatchable Retired'!$B:$B,IF($B$141="NEM","*",$B$141),'Dispatchable Retired'!$C:$C,$H149)-SUMIFS('Dispatchable Retired'!I:I,'Dispatchable Retired'!$A:$A,Comparison_CDP2,'Dispatchable Retired'!$B:$B,IF($B$141="NEM","*",$B$141),'Dispatchable Retired'!$C:$C,$H149))</f>
        <v>0</v>
      </c>
      <c r="O149" s="5">
        <f>(SUMIFS('Dispatchable Built'!J:J,'Dispatchable Built'!$A:$A,Comparison_CDP1,'Dispatchable Built'!$B:$B,IF($B$141="NEM","*",$B$141),'Dispatchable Built'!$C:$C,$H149)-SUMIFS('Dispatchable Built'!J:J,'Dispatchable Built'!$A:$A,Comparison_CDP2,'Dispatchable Built'!$B:$B,IF($B$141="NEM","*",$B$141),'Dispatchable Built'!$C:$C,$H149))+(SUMIFS('Dispatchable Retired'!J:J,'Dispatchable Retired'!$A:$A,Comparison_CDP1,'Dispatchable Retired'!$B:$B,IF($B$141="NEM","*",$B$141),'Dispatchable Retired'!$C:$C,$H149)-SUMIFS('Dispatchable Retired'!J:J,'Dispatchable Retired'!$A:$A,Comparison_CDP2,'Dispatchable Retired'!$B:$B,IF($B$141="NEM","*",$B$141),'Dispatchable Retired'!$C:$C,$H149))</f>
        <v>0</v>
      </c>
      <c r="P149" s="5">
        <f>(SUMIFS('Dispatchable Built'!K:K,'Dispatchable Built'!$A:$A,Comparison_CDP1,'Dispatchable Built'!$B:$B,IF($B$141="NEM","*",$B$141),'Dispatchable Built'!$C:$C,$H149)-SUMIFS('Dispatchable Built'!K:K,'Dispatchable Built'!$A:$A,Comparison_CDP2,'Dispatchable Built'!$B:$B,IF($B$141="NEM","*",$B$141),'Dispatchable Built'!$C:$C,$H149))+(SUMIFS('Dispatchable Retired'!K:K,'Dispatchable Retired'!$A:$A,Comparison_CDP1,'Dispatchable Retired'!$B:$B,IF($B$141="NEM","*",$B$141),'Dispatchable Retired'!$C:$C,$H149)-SUMIFS('Dispatchable Retired'!K:K,'Dispatchable Retired'!$A:$A,Comparison_CDP2,'Dispatchable Retired'!$B:$B,IF($B$141="NEM","*",$B$141),'Dispatchable Retired'!$C:$C,$H149))</f>
        <v>-53.205451850000003</v>
      </c>
      <c r="Q149" s="5">
        <f>(SUMIFS('Dispatchable Built'!L:L,'Dispatchable Built'!$A:$A,Comparison_CDP1,'Dispatchable Built'!$B:$B,IF($B$141="NEM","*",$B$141),'Dispatchable Built'!$C:$C,$H149)-SUMIFS('Dispatchable Built'!L:L,'Dispatchable Built'!$A:$A,Comparison_CDP2,'Dispatchable Built'!$B:$B,IF($B$141="NEM","*",$B$141),'Dispatchable Built'!$C:$C,$H149))+(SUMIFS('Dispatchable Retired'!L:L,'Dispatchable Retired'!$A:$A,Comparison_CDP1,'Dispatchable Retired'!$B:$B,IF($B$141="NEM","*",$B$141),'Dispatchable Retired'!$C:$C,$H149)-SUMIFS('Dispatchable Retired'!L:L,'Dispatchable Retired'!$A:$A,Comparison_CDP2,'Dispatchable Retired'!$B:$B,IF($B$141="NEM","*",$B$141),'Dispatchable Retired'!$C:$C,$H149))</f>
        <v>-56.743925300000001</v>
      </c>
      <c r="R149" s="5">
        <f>(SUMIFS('Dispatchable Built'!M:M,'Dispatchable Built'!$A:$A,Comparison_CDP1,'Dispatchable Built'!$B:$B,IF($B$141="NEM","*",$B$141),'Dispatchable Built'!$C:$C,$H149)-SUMIFS('Dispatchable Built'!M:M,'Dispatchable Built'!$A:$A,Comparison_CDP2,'Dispatchable Built'!$B:$B,IF($B$141="NEM","*",$B$141),'Dispatchable Built'!$C:$C,$H149))+(SUMIFS('Dispatchable Retired'!M:M,'Dispatchable Retired'!$A:$A,Comparison_CDP1,'Dispatchable Retired'!$B:$B,IF($B$141="NEM","*",$B$141),'Dispatchable Retired'!$C:$C,$H149)-SUMIFS('Dispatchable Retired'!M:M,'Dispatchable Retired'!$A:$A,Comparison_CDP2,'Dispatchable Retired'!$B:$B,IF($B$141="NEM","*",$B$141),'Dispatchable Retired'!$C:$C,$H149))</f>
        <v>-2626.2786999</v>
      </c>
      <c r="S149" s="5">
        <f>(SUMIFS('Dispatchable Built'!N:N,'Dispatchable Built'!$A:$A,Comparison_CDP1,'Dispatchable Built'!$B:$B,IF($B$141="NEM","*",$B$141),'Dispatchable Built'!$C:$C,$H149)-SUMIFS('Dispatchable Built'!N:N,'Dispatchable Built'!$A:$A,Comparison_CDP2,'Dispatchable Built'!$B:$B,IF($B$141="NEM","*",$B$141),'Dispatchable Built'!$C:$C,$H149))+(SUMIFS('Dispatchable Retired'!N:N,'Dispatchable Retired'!$A:$A,Comparison_CDP1,'Dispatchable Retired'!$B:$B,IF($B$141="NEM","*",$B$141),'Dispatchable Retired'!$C:$C,$H149)-SUMIFS('Dispatchable Retired'!N:N,'Dispatchable Retired'!$A:$A,Comparison_CDP2,'Dispatchable Retired'!$B:$B,IF($B$141="NEM","*",$B$141),'Dispatchable Retired'!$C:$C,$H149))</f>
        <v>-2626.2787184499998</v>
      </c>
      <c r="T149" s="5">
        <f>(SUMIFS('Dispatchable Built'!O:O,'Dispatchable Built'!$A:$A,Comparison_CDP1,'Dispatchable Built'!$B:$B,IF($B$141="NEM","*",$B$141),'Dispatchable Built'!$C:$C,$H149)-SUMIFS('Dispatchable Built'!O:O,'Dispatchable Built'!$A:$A,Comparison_CDP2,'Dispatchable Built'!$B:$B,IF($B$141="NEM","*",$B$141),'Dispatchable Built'!$C:$C,$H149))+(SUMIFS('Dispatchable Retired'!O:O,'Dispatchable Retired'!$A:$A,Comparison_CDP1,'Dispatchable Retired'!$B:$B,IF($B$141="NEM","*",$B$141),'Dispatchable Retired'!$C:$C,$H149)-SUMIFS('Dispatchable Retired'!O:O,'Dispatchable Retired'!$A:$A,Comparison_CDP2,'Dispatchable Retired'!$B:$B,IF($B$141="NEM","*",$B$141),'Dispatchable Retired'!$C:$C,$H149))</f>
        <v>-2635.2541783500001</v>
      </c>
      <c r="U149" s="5">
        <f>(SUMIFS('Dispatchable Built'!P:P,'Dispatchable Built'!$A:$A,Comparison_CDP1,'Dispatchable Built'!$B:$B,IF($B$141="NEM","*",$B$141),'Dispatchable Built'!$C:$C,$H149)-SUMIFS('Dispatchable Built'!P:P,'Dispatchable Built'!$A:$A,Comparison_CDP2,'Dispatchable Built'!$B:$B,IF($B$141="NEM","*",$B$141),'Dispatchable Built'!$C:$C,$H149))+(SUMIFS('Dispatchable Retired'!P:P,'Dispatchable Retired'!$A:$A,Comparison_CDP1,'Dispatchable Retired'!$B:$B,IF($B$141="NEM","*",$B$141),'Dispatchable Retired'!$C:$C,$H149)-SUMIFS('Dispatchable Retired'!P:P,'Dispatchable Retired'!$A:$A,Comparison_CDP2,'Dispatchable Retired'!$B:$B,IF($B$141="NEM","*",$B$141),'Dispatchable Retired'!$C:$C,$H149))</f>
        <v>-2635.2541412500004</v>
      </c>
      <c r="V149" s="5">
        <f>(SUMIFS('Dispatchable Built'!Q:Q,'Dispatchable Built'!$A:$A,Comparison_CDP1,'Dispatchable Built'!$B:$B,IF($B$141="NEM","*",$B$141),'Dispatchable Built'!$C:$C,$H149)-SUMIFS('Dispatchable Built'!Q:Q,'Dispatchable Built'!$A:$A,Comparison_CDP2,'Dispatchable Built'!$B:$B,IF($B$141="NEM","*",$B$141),'Dispatchable Built'!$C:$C,$H149))+(SUMIFS('Dispatchable Retired'!Q:Q,'Dispatchable Retired'!$A:$A,Comparison_CDP1,'Dispatchable Retired'!$B:$B,IF($B$141="NEM","*",$B$141),'Dispatchable Retired'!$C:$C,$H149)-SUMIFS('Dispatchable Retired'!Q:Q,'Dispatchable Retired'!$A:$A,Comparison_CDP2,'Dispatchable Retired'!$B:$B,IF($B$141="NEM","*",$B$141),'Dispatchable Retired'!$C:$C,$H149))</f>
        <v>-3208.8332879000004</v>
      </c>
      <c r="W149" s="5">
        <f>(SUMIFS('Dispatchable Built'!R:R,'Dispatchable Built'!$A:$A,Comparison_CDP1,'Dispatchable Built'!$B:$B,IF($B$141="NEM","*",$B$141),'Dispatchable Built'!$C:$C,$H149)-SUMIFS('Dispatchable Built'!R:R,'Dispatchable Built'!$A:$A,Comparison_CDP2,'Dispatchable Built'!$B:$B,IF($B$141="NEM","*",$B$141),'Dispatchable Built'!$C:$C,$H149))+(SUMIFS('Dispatchable Retired'!R:R,'Dispatchable Retired'!$A:$A,Comparison_CDP1,'Dispatchable Retired'!$B:$B,IF($B$141="NEM","*",$B$141),'Dispatchable Retired'!$C:$C,$H149)-SUMIFS('Dispatchable Retired'!R:R,'Dispatchable Retired'!$A:$A,Comparison_CDP2,'Dispatchable Retired'!$B:$B,IF($B$141="NEM","*",$B$141),'Dispatchable Retired'!$C:$C,$H149))</f>
        <v>-4127.6234746</v>
      </c>
      <c r="X149" s="5">
        <f>(SUMIFS('Dispatchable Built'!S:S,'Dispatchable Built'!$A:$A,Comparison_CDP1,'Dispatchable Built'!$B:$B,IF($B$141="NEM","*",$B$141),'Dispatchable Built'!$C:$C,$H149)-SUMIFS('Dispatchable Built'!S:S,'Dispatchable Built'!$A:$A,Comparison_CDP2,'Dispatchable Built'!$B:$B,IF($B$141="NEM","*",$B$141),'Dispatchable Built'!$C:$C,$H149))+(SUMIFS('Dispatchable Retired'!S:S,'Dispatchable Retired'!$A:$A,Comparison_CDP1,'Dispatchable Retired'!$B:$B,IF($B$141="NEM","*",$B$141),'Dispatchable Retired'!$C:$C,$H149)-SUMIFS('Dispatchable Retired'!S:S,'Dispatchable Retired'!$A:$A,Comparison_CDP2,'Dispatchable Retired'!$B:$B,IF($B$141="NEM","*",$B$141),'Dispatchable Retired'!$C:$C,$H149))</f>
        <v>-4127.6234958000005</v>
      </c>
      <c r="Y149" s="5">
        <f>(SUMIFS('Dispatchable Built'!T:T,'Dispatchable Built'!$A:$A,Comparison_CDP1,'Dispatchable Built'!$B:$B,IF($B$141="NEM","*",$B$141),'Dispatchable Built'!$C:$C,$H149)-SUMIFS('Dispatchable Built'!T:T,'Dispatchable Built'!$A:$A,Comparison_CDP2,'Dispatchable Built'!$B:$B,IF($B$141="NEM","*",$B$141),'Dispatchable Built'!$C:$C,$H149))+(SUMIFS('Dispatchable Retired'!T:T,'Dispatchable Retired'!$A:$A,Comparison_CDP1,'Dispatchable Retired'!$B:$B,IF($B$141="NEM","*",$B$141),'Dispatchable Retired'!$C:$C,$H149)-SUMIFS('Dispatchable Retired'!T:T,'Dispatchable Retired'!$A:$A,Comparison_CDP2,'Dispatchable Retired'!$B:$B,IF($B$141="NEM","*",$B$141),'Dispatchable Retired'!$C:$C,$H149))</f>
        <v>-4731.2031679000002</v>
      </c>
      <c r="Z149" s="5">
        <f>(SUMIFS('Dispatchable Built'!U:U,'Dispatchable Built'!$A:$A,Comparison_CDP1,'Dispatchable Built'!$B:$B,IF($B$141="NEM","*",$B$141),'Dispatchable Built'!$C:$C,$H149)-SUMIFS('Dispatchable Built'!U:U,'Dispatchable Built'!$A:$A,Comparison_CDP2,'Dispatchable Built'!$B:$B,IF($B$141="NEM","*",$B$141),'Dispatchable Built'!$C:$C,$H149))+(SUMIFS('Dispatchable Retired'!U:U,'Dispatchable Retired'!$A:$A,Comparison_CDP1,'Dispatchable Retired'!$B:$B,IF($B$141="NEM","*",$B$141),'Dispatchable Retired'!$C:$C,$H149)-SUMIFS('Dispatchable Retired'!U:U,'Dispatchable Retired'!$A:$A,Comparison_CDP2,'Dispatchable Retired'!$B:$B,IF($B$141="NEM","*",$B$141),'Dispatchable Retired'!$C:$C,$H149))</f>
        <v>-4731.2032632999999</v>
      </c>
      <c r="AA149" s="5">
        <f>(SUMIFS('Dispatchable Built'!V:V,'Dispatchable Built'!$A:$A,Comparison_CDP1,'Dispatchable Built'!$B:$B,IF($B$141="NEM","*",$B$141),'Dispatchable Built'!$C:$C,$H149)-SUMIFS('Dispatchable Built'!V:V,'Dispatchable Built'!$A:$A,Comparison_CDP2,'Dispatchable Built'!$B:$B,IF($B$141="NEM","*",$B$141),'Dispatchable Built'!$C:$C,$H149))+(SUMIFS('Dispatchable Retired'!V:V,'Dispatchable Retired'!$A:$A,Comparison_CDP1,'Dispatchable Retired'!$B:$B,IF($B$141="NEM","*",$B$141),'Dispatchable Retired'!$C:$C,$H149)-SUMIFS('Dispatchable Retired'!V:V,'Dispatchable Retired'!$A:$A,Comparison_CDP2,'Dispatchable Retired'!$B:$B,IF($B$141="NEM","*",$B$141),'Dispatchable Retired'!$C:$C,$H149))</f>
        <v>-4731.2044796499995</v>
      </c>
      <c r="AB149" s="5">
        <f>(SUMIFS('Dispatchable Built'!W:W,'Dispatchable Built'!$A:$A,Comparison_CDP1,'Dispatchable Built'!$B:$B,IF($B$141="NEM","*",$B$141),'Dispatchable Built'!$C:$C,$H149)-SUMIFS('Dispatchable Built'!W:W,'Dispatchable Built'!$A:$A,Comparison_CDP2,'Dispatchable Built'!$B:$B,IF($B$141="NEM","*",$B$141),'Dispatchable Built'!$C:$C,$H149))+(SUMIFS('Dispatchable Retired'!W:W,'Dispatchable Retired'!$A:$A,Comparison_CDP1,'Dispatchable Retired'!$B:$B,IF($B$141="NEM","*",$B$141),'Dispatchable Retired'!$C:$C,$H149)-SUMIFS('Dispatchable Retired'!W:W,'Dispatchable Retired'!$A:$A,Comparison_CDP2,'Dispatchable Retired'!$B:$B,IF($B$141="NEM","*",$B$141),'Dispatchable Retired'!$C:$C,$H149))</f>
        <v>-4731.2045326500001</v>
      </c>
      <c r="AC149" s="5">
        <f>(SUMIFS('Dispatchable Built'!X:X,'Dispatchable Built'!$A:$A,Comparison_CDP1,'Dispatchable Built'!$B:$B,IF($B$141="NEM","*",$B$141),'Dispatchable Built'!$C:$C,$H149)-SUMIFS('Dispatchable Built'!X:X,'Dispatchable Built'!$A:$A,Comparison_CDP2,'Dispatchable Built'!$B:$B,IF($B$141="NEM","*",$B$141),'Dispatchable Built'!$C:$C,$H149))+(SUMIFS('Dispatchable Retired'!X:X,'Dispatchable Retired'!$A:$A,Comparison_CDP1,'Dispatchable Retired'!$B:$B,IF($B$141="NEM","*",$B$141),'Dispatchable Retired'!$C:$C,$H149)-SUMIFS('Dispatchable Retired'!X:X,'Dispatchable Retired'!$A:$A,Comparison_CDP2,'Dispatchable Retired'!$B:$B,IF($B$141="NEM","*",$B$141),'Dispatchable Retired'!$C:$C,$H149))</f>
        <v>-4663.9074142999989</v>
      </c>
      <c r="AD149" s="5">
        <f>(SUMIFS('Dispatchable Built'!Y:Y,'Dispatchable Built'!$A:$A,Comparison_CDP1,'Dispatchable Built'!$B:$B,IF($B$141="NEM","*",$B$141),'Dispatchable Built'!$C:$C,$H149)-SUMIFS('Dispatchable Built'!Y:Y,'Dispatchable Built'!$A:$A,Comparison_CDP2,'Dispatchable Built'!$B:$B,IF($B$141="NEM","*",$B$141),'Dispatchable Built'!$C:$C,$H149))+(SUMIFS('Dispatchable Retired'!Y:Y,'Dispatchable Retired'!$A:$A,Comparison_CDP1,'Dispatchable Retired'!$B:$B,IF($B$141="NEM","*",$B$141),'Dispatchable Retired'!$C:$C,$H149)-SUMIFS('Dispatchable Retired'!Y:Y,'Dispatchable Retired'!$A:$A,Comparison_CDP2,'Dispatchable Retired'!$B:$B,IF($B$141="NEM","*",$B$141),'Dispatchable Retired'!$C:$C,$H149))</f>
        <v>-4663.9072685500005</v>
      </c>
      <c r="AE149" s="5">
        <f>(SUMIFS('Dispatchable Built'!Z:Z,'Dispatchable Built'!$A:$A,Comparison_CDP1,'Dispatchable Built'!$B:$B,IF($B$141="NEM","*",$B$141),'Dispatchable Built'!$C:$C,$H149)-SUMIFS('Dispatchable Built'!Z:Z,'Dispatchable Built'!$A:$A,Comparison_CDP2,'Dispatchable Built'!$B:$B,IF($B$141="NEM","*",$B$141),'Dispatchable Built'!$C:$C,$H149))+(SUMIFS('Dispatchable Retired'!Z:Z,'Dispatchable Retired'!$A:$A,Comparison_CDP1,'Dispatchable Retired'!$B:$B,IF($B$141="NEM","*",$B$141),'Dispatchable Retired'!$C:$C,$H149)-SUMIFS('Dispatchable Retired'!Z:Z,'Dispatchable Retired'!$A:$A,Comparison_CDP2,'Dispatchable Retired'!$B:$B,IF($B$141="NEM","*",$B$141),'Dispatchable Retired'!$C:$C,$H149))</f>
        <v>-8882.9096649499988</v>
      </c>
      <c r="AF149" s="5">
        <f>(SUMIFS('Dispatchable Built'!AA:AA,'Dispatchable Built'!$A:$A,Comparison_CDP1,'Dispatchable Built'!$B:$B,IF($B$141="NEM","*",$B$141),'Dispatchable Built'!$C:$C,$H149)-SUMIFS('Dispatchable Built'!AA:AA,'Dispatchable Built'!$A:$A,Comparison_CDP2,'Dispatchable Built'!$B:$B,IF($B$141="NEM","*",$B$141),'Dispatchable Built'!$C:$C,$H149))+(SUMIFS('Dispatchable Retired'!AA:AA,'Dispatchable Retired'!$A:$A,Comparison_CDP1,'Dispatchable Retired'!$B:$B,IF($B$141="NEM","*",$B$141),'Dispatchable Retired'!$C:$C,$H149)-SUMIFS('Dispatchable Retired'!AA:AA,'Dispatchable Retired'!$A:$A,Comparison_CDP2,'Dispatchable Retired'!$B:$B,IF($B$141="NEM","*",$B$141),'Dispatchable Retired'!$C:$C,$H149))</f>
        <v>-18096.193608250003</v>
      </c>
      <c r="AG149" s="5">
        <f>(SUMIFS('Dispatchable Built'!AB:AB,'Dispatchable Built'!$A:$A,Comparison_CDP1,'Dispatchable Built'!$B:$B,IF($B$141="NEM","*",$B$141),'Dispatchable Built'!$C:$C,$H149)-SUMIFS('Dispatchable Built'!AB:AB,'Dispatchable Built'!$A:$A,Comparison_CDP2,'Dispatchable Built'!$B:$B,IF($B$141="NEM","*",$B$141),'Dispatchable Built'!$C:$C,$H149))+(SUMIFS('Dispatchable Retired'!AB:AB,'Dispatchable Retired'!$A:$A,Comparison_CDP1,'Dispatchable Retired'!$B:$B,IF($B$141="NEM","*",$B$141),'Dispatchable Retired'!$C:$C,$H149)-SUMIFS('Dispatchable Retired'!AB:AB,'Dispatchable Retired'!$A:$A,Comparison_CDP2,'Dispatchable Retired'!$B:$B,IF($B$141="NEM","*",$B$141),'Dispatchable Retired'!$C:$C,$H149))</f>
        <v>-20987.482987650001</v>
      </c>
      <c r="AH149" s="5">
        <f>(SUMIFS('Dispatchable Built'!AC:AC,'Dispatchable Built'!$A:$A,Comparison_CDP1,'Dispatchable Built'!$B:$B,IF($B$141="NEM","*",$B$141),'Dispatchable Built'!$C:$C,$H149)-SUMIFS('Dispatchable Built'!AC:AC,'Dispatchable Built'!$A:$A,Comparison_CDP2,'Dispatchable Built'!$B:$B,IF($B$141="NEM","*",$B$141),'Dispatchable Built'!$C:$C,$H149))+(SUMIFS('Dispatchable Retired'!AC:AC,'Dispatchable Retired'!$A:$A,Comparison_CDP1,'Dispatchable Retired'!$B:$B,IF($B$141="NEM","*",$B$141),'Dispatchable Retired'!$C:$C,$H149)-SUMIFS('Dispatchable Retired'!AC:AC,'Dispatchable Retired'!$A:$A,Comparison_CDP2,'Dispatchable Retired'!$B:$B,IF($B$141="NEM","*",$B$141),'Dispatchable Retired'!$C:$C,$H149))</f>
        <v>-23417.860731699999</v>
      </c>
      <c r="AI149" s="5">
        <f>(SUMIFS('Dispatchable Built'!AD:AD,'Dispatchable Built'!$A:$A,Comparison_CDP1,'Dispatchable Built'!$B:$B,IF($B$141="NEM","*",$B$141),'Dispatchable Built'!$C:$C,$H149)-SUMIFS('Dispatchable Built'!AD:AD,'Dispatchable Built'!$A:$A,Comparison_CDP2,'Dispatchable Built'!$B:$B,IF($B$141="NEM","*",$B$141),'Dispatchable Built'!$C:$C,$H149))+(SUMIFS('Dispatchable Retired'!AD:AD,'Dispatchable Retired'!$A:$A,Comparison_CDP1,'Dispatchable Retired'!$B:$B,IF($B$141="NEM","*",$B$141),'Dispatchable Retired'!$C:$C,$H149)-SUMIFS('Dispatchable Retired'!AD:AD,'Dispatchable Retired'!$A:$A,Comparison_CDP2,'Dispatchable Retired'!$B:$B,IF($B$141="NEM","*",$B$141),'Dispatchable Retired'!$C:$C,$H149))</f>
        <v>-26539.769032300002</v>
      </c>
      <c r="AJ149" s="5">
        <f>(SUMIFS('Dispatchable Built'!AE:AE,'Dispatchable Built'!$A:$A,Comparison_CDP1,'Dispatchable Built'!$B:$B,IF($B$141="NEM","*",$B$141),'Dispatchable Built'!$C:$C,$H149)-SUMIFS('Dispatchable Built'!AE:AE,'Dispatchable Built'!$A:$A,Comparison_CDP2,'Dispatchable Built'!$B:$B,IF($B$141="NEM","*",$B$141),'Dispatchable Built'!$C:$C,$H149))+(SUMIFS('Dispatchable Retired'!AE:AE,'Dispatchable Retired'!$A:$A,Comparison_CDP1,'Dispatchable Retired'!$B:$B,IF($B$141="NEM","*",$B$141),'Dispatchable Retired'!$C:$C,$H149)-SUMIFS('Dispatchable Retired'!AE:AE,'Dispatchable Retired'!$A:$A,Comparison_CDP2,'Dispatchable Retired'!$B:$B,IF($B$141="NEM","*",$B$141),'Dispatchable Retired'!$C:$C,$H149))</f>
        <v>-29118.317797800006</v>
      </c>
    </row>
    <row r="150" spans="8:36" ht="15" customHeight="1">
      <c r="H150" s="9" t="s">
        <v>136</v>
      </c>
      <c r="I150" s="5">
        <f>(SUMIFS('Dispatchable Built'!D:D,'Dispatchable Built'!$A:$A,Comparison_CDP1,'Dispatchable Built'!$B:$B,IF($B$141="NEM","*",$B$141),'Dispatchable Built'!$C:$C,$H150)-SUMIFS('Dispatchable Built'!D:D,'Dispatchable Built'!$A:$A,Comparison_CDP2,'Dispatchable Built'!$B:$B,IF($B$141="NEM","*",$B$141),'Dispatchable Built'!$C:$C,$H150))+(SUMIFS('Dispatchable Retired'!D:D,'Dispatchable Retired'!$A:$A,Comparison_CDP1,'Dispatchable Retired'!$B:$B,IF($B$141="NEM","*",$B$141),'Dispatchable Retired'!$C:$C,$H150)-SUMIFS('Dispatchable Retired'!D:D,'Dispatchable Retired'!$A:$A,Comparison_CDP2,'Dispatchable Retired'!$B:$B,IF($B$141="NEM","*",$B$141),'Dispatchable Retired'!$C:$C,$H150))</f>
        <v>0</v>
      </c>
      <c r="J150" s="5">
        <f>(SUMIFS('Dispatchable Built'!E:E,'Dispatchable Built'!$A:$A,Comparison_CDP1,'Dispatchable Built'!$B:$B,IF($B$141="NEM","*",$B$141),'Dispatchable Built'!$C:$C,$H150)-SUMIFS('Dispatchable Built'!E:E,'Dispatchable Built'!$A:$A,Comparison_CDP2,'Dispatchable Built'!$B:$B,IF($B$141="NEM","*",$B$141),'Dispatchable Built'!$C:$C,$H150))+(SUMIFS('Dispatchable Retired'!E:E,'Dispatchable Retired'!$A:$A,Comparison_CDP1,'Dispatchable Retired'!$B:$B,IF($B$141="NEM","*",$B$141),'Dispatchable Retired'!$C:$C,$H150)-SUMIFS('Dispatchable Retired'!E:E,'Dispatchable Retired'!$A:$A,Comparison_CDP2,'Dispatchable Retired'!$B:$B,IF($B$141="NEM","*",$B$141),'Dispatchable Retired'!$C:$C,$H150))</f>
        <v>0</v>
      </c>
      <c r="K150" s="5">
        <f>(SUMIFS('Dispatchable Built'!F:F,'Dispatchable Built'!$A:$A,Comparison_CDP1,'Dispatchable Built'!$B:$B,IF($B$141="NEM","*",$B$141),'Dispatchable Built'!$C:$C,$H150)-SUMIFS('Dispatchable Built'!F:F,'Dispatchable Built'!$A:$A,Comparison_CDP2,'Dispatchable Built'!$B:$B,IF($B$141="NEM","*",$B$141),'Dispatchable Built'!$C:$C,$H150))+(SUMIFS('Dispatchable Retired'!F:F,'Dispatchable Retired'!$A:$A,Comparison_CDP1,'Dispatchable Retired'!$B:$B,IF($B$141="NEM","*",$B$141),'Dispatchable Retired'!$C:$C,$H150)-SUMIFS('Dispatchable Retired'!F:F,'Dispatchable Retired'!$A:$A,Comparison_CDP2,'Dispatchable Retired'!$B:$B,IF($B$141="NEM","*",$B$141),'Dispatchable Retired'!$C:$C,$H150))</f>
        <v>0</v>
      </c>
      <c r="L150" s="5">
        <f>(SUMIFS('Dispatchable Built'!G:G,'Dispatchable Built'!$A:$A,Comparison_CDP1,'Dispatchable Built'!$B:$B,IF($B$141="NEM","*",$B$141),'Dispatchable Built'!$C:$C,$H150)-SUMIFS('Dispatchable Built'!G:G,'Dispatchable Built'!$A:$A,Comparison_CDP2,'Dispatchable Built'!$B:$B,IF($B$141="NEM","*",$B$141),'Dispatchable Built'!$C:$C,$H150))+(SUMIFS('Dispatchable Retired'!G:G,'Dispatchable Retired'!$A:$A,Comparison_CDP1,'Dispatchable Retired'!$B:$B,IF($B$141="NEM","*",$B$141),'Dispatchable Retired'!$C:$C,$H150)-SUMIFS('Dispatchable Retired'!G:G,'Dispatchable Retired'!$A:$A,Comparison_CDP2,'Dispatchable Retired'!$B:$B,IF($B$141="NEM","*",$B$141),'Dispatchable Retired'!$C:$C,$H150))</f>
        <v>0</v>
      </c>
      <c r="M150" s="5">
        <f>(SUMIFS('Dispatchable Built'!H:H,'Dispatchable Built'!$A:$A,Comparison_CDP1,'Dispatchable Built'!$B:$B,IF($B$141="NEM","*",$B$141),'Dispatchable Built'!$C:$C,$H150)-SUMIFS('Dispatchable Built'!H:H,'Dispatchable Built'!$A:$A,Comparison_CDP2,'Dispatchable Built'!$B:$B,IF($B$141="NEM","*",$B$141),'Dispatchable Built'!$C:$C,$H150))+(SUMIFS('Dispatchable Retired'!H:H,'Dispatchable Retired'!$A:$A,Comparison_CDP1,'Dispatchable Retired'!$B:$B,IF($B$141="NEM","*",$B$141),'Dispatchable Retired'!$C:$C,$H150)-SUMIFS('Dispatchable Retired'!H:H,'Dispatchable Retired'!$A:$A,Comparison_CDP2,'Dispatchable Retired'!$B:$B,IF($B$141="NEM","*",$B$141),'Dispatchable Retired'!$C:$C,$H150))</f>
        <v>0</v>
      </c>
      <c r="N150" s="5">
        <f>(SUMIFS('Dispatchable Built'!I:I,'Dispatchable Built'!$A:$A,Comparison_CDP1,'Dispatchable Built'!$B:$B,IF($B$141="NEM","*",$B$141),'Dispatchable Built'!$C:$C,$H150)-SUMIFS('Dispatchable Built'!I:I,'Dispatchable Built'!$A:$A,Comparison_CDP2,'Dispatchable Built'!$B:$B,IF($B$141="NEM","*",$B$141),'Dispatchable Built'!$C:$C,$H150))+(SUMIFS('Dispatchable Retired'!I:I,'Dispatchable Retired'!$A:$A,Comparison_CDP1,'Dispatchable Retired'!$B:$B,IF($B$141="NEM","*",$B$141),'Dispatchable Retired'!$C:$C,$H150)-SUMIFS('Dispatchable Retired'!I:I,'Dispatchable Retired'!$A:$A,Comparison_CDP2,'Dispatchable Retired'!$B:$B,IF($B$141="NEM","*",$B$141),'Dispatchable Retired'!$C:$C,$H150))</f>
        <v>0</v>
      </c>
      <c r="O150" s="5">
        <f>(SUMIFS('Dispatchable Built'!J:J,'Dispatchable Built'!$A:$A,Comparison_CDP1,'Dispatchable Built'!$B:$B,IF($B$141="NEM","*",$B$141),'Dispatchable Built'!$C:$C,$H150)-SUMIFS('Dispatchable Built'!J:J,'Dispatchable Built'!$A:$A,Comparison_CDP2,'Dispatchable Built'!$B:$B,IF($B$141="NEM","*",$B$141),'Dispatchable Built'!$C:$C,$H150))+(SUMIFS('Dispatchable Retired'!J:J,'Dispatchable Retired'!$A:$A,Comparison_CDP1,'Dispatchable Retired'!$B:$B,IF($B$141="NEM","*",$B$141),'Dispatchable Retired'!$C:$C,$H150)-SUMIFS('Dispatchable Retired'!J:J,'Dispatchable Retired'!$A:$A,Comparison_CDP2,'Dispatchable Retired'!$B:$B,IF($B$141="NEM","*",$B$141),'Dispatchable Retired'!$C:$C,$H150))</f>
        <v>390.00000000000011</v>
      </c>
      <c r="P150" s="5">
        <f>(SUMIFS('Dispatchable Built'!K:K,'Dispatchable Built'!$A:$A,Comparison_CDP1,'Dispatchable Built'!$B:$B,IF($B$141="NEM","*",$B$141),'Dispatchable Built'!$C:$C,$H150)-SUMIFS('Dispatchable Built'!K:K,'Dispatchable Built'!$A:$A,Comparison_CDP2,'Dispatchable Built'!$B:$B,IF($B$141="NEM","*",$B$141),'Dispatchable Built'!$C:$C,$H150))+(SUMIFS('Dispatchable Retired'!K:K,'Dispatchable Retired'!$A:$A,Comparison_CDP1,'Dispatchable Retired'!$B:$B,IF($B$141="NEM","*",$B$141),'Dispatchable Retired'!$C:$C,$H150)-SUMIFS('Dispatchable Retired'!K:K,'Dispatchable Retired'!$A:$A,Comparison_CDP2,'Dispatchable Retired'!$B:$B,IF($B$141="NEM","*",$B$141),'Dispatchable Retired'!$C:$C,$H150))</f>
        <v>390.00000000000011</v>
      </c>
      <c r="Q150" s="5">
        <f>(SUMIFS('Dispatchable Built'!L:L,'Dispatchable Built'!$A:$A,Comparison_CDP1,'Dispatchable Built'!$B:$B,IF($B$141="NEM","*",$B$141),'Dispatchable Built'!$C:$C,$H150)-SUMIFS('Dispatchable Built'!L:L,'Dispatchable Built'!$A:$A,Comparison_CDP2,'Dispatchable Built'!$B:$B,IF($B$141="NEM","*",$B$141),'Dispatchable Built'!$C:$C,$H150))+(SUMIFS('Dispatchable Retired'!L:L,'Dispatchable Retired'!$A:$A,Comparison_CDP1,'Dispatchable Retired'!$B:$B,IF($B$141="NEM","*",$B$141),'Dispatchable Retired'!$C:$C,$H150)-SUMIFS('Dispatchable Retired'!L:L,'Dispatchable Retired'!$A:$A,Comparison_CDP2,'Dispatchable Retired'!$B:$B,IF($B$141="NEM","*",$B$141),'Dispatchable Retired'!$C:$C,$H150))</f>
        <v>390.00000000000011</v>
      </c>
      <c r="R150" s="5">
        <f>(SUMIFS('Dispatchable Built'!M:M,'Dispatchable Built'!$A:$A,Comparison_CDP1,'Dispatchable Built'!$B:$B,IF($B$141="NEM","*",$B$141),'Dispatchable Built'!$C:$C,$H150)-SUMIFS('Dispatchable Built'!M:M,'Dispatchable Built'!$A:$A,Comparison_CDP2,'Dispatchable Built'!$B:$B,IF($B$141="NEM","*",$B$141),'Dispatchable Built'!$C:$C,$H150))+(SUMIFS('Dispatchable Retired'!M:M,'Dispatchable Retired'!$A:$A,Comparison_CDP1,'Dispatchable Retired'!$B:$B,IF($B$141="NEM","*",$B$141),'Dispatchable Retired'!$C:$C,$H150)-SUMIFS('Dispatchable Retired'!M:M,'Dispatchable Retired'!$A:$A,Comparison_CDP2,'Dispatchable Retired'!$B:$B,IF($B$141="NEM","*",$B$141),'Dispatchable Retired'!$C:$C,$H150))</f>
        <v>390.00000000000011</v>
      </c>
      <c r="S150" s="5">
        <f>(SUMIFS('Dispatchable Built'!N:N,'Dispatchable Built'!$A:$A,Comparison_CDP1,'Dispatchable Built'!$B:$B,IF($B$141="NEM","*",$B$141),'Dispatchable Built'!$C:$C,$H150)-SUMIFS('Dispatchable Built'!N:N,'Dispatchable Built'!$A:$A,Comparison_CDP2,'Dispatchable Built'!$B:$B,IF($B$141="NEM","*",$B$141),'Dispatchable Built'!$C:$C,$H150))+(SUMIFS('Dispatchable Retired'!N:N,'Dispatchable Retired'!$A:$A,Comparison_CDP1,'Dispatchable Retired'!$B:$B,IF($B$141="NEM","*",$B$141),'Dispatchable Retired'!$C:$C,$H150)-SUMIFS('Dispatchable Retired'!N:N,'Dispatchable Retired'!$A:$A,Comparison_CDP2,'Dispatchable Retired'!$B:$B,IF($B$141="NEM","*",$B$141),'Dispatchable Retired'!$C:$C,$H150))</f>
        <v>390.00000000000011</v>
      </c>
      <c r="T150" s="5">
        <f>(SUMIFS('Dispatchable Built'!O:O,'Dispatchable Built'!$A:$A,Comparison_CDP1,'Dispatchable Built'!$B:$B,IF($B$141="NEM","*",$B$141),'Dispatchable Built'!$C:$C,$H150)-SUMIFS('Dispatchable Built'!O:O,'Dispatchable Built'!$A:$A,Comparison_CDP2,'Dispatchable Built'!$B:$B,IF($B$141="NEM","*",$B$141),'Dispatchable Built'!$C:$C,$H150))+(SUMIFS('Dispatchable Retired'!O:O,'Dispatchable Retired'!$A:$A,Comparison_CDP1,'Dispatchable Retired'!$B:$B,IF($B$141="NEM","*",$B$141),'Dispatchable Retired'!$C:$C,$H150)-SUMIFS('Dispatchable Retired'!O:O,'Dispatchable Retired'!$A:$A,Comparison_CDP2,'Dispatchable Retired'!$B:$B,IF($B$141="NEM","*",$B$141),'Dispatchable Retired'!$C:$C,$H150))</f>
        <v>390.00000000000011</v>
      </c>
      <c r="U150" s="5">
        <f>(SUMIFS('Dispatchable Built'!P:P,'Dispatchable Built'!$A:$A,Comparison_CDP1,'Dispatchable Built'!$B:$B,IF($B$141="NEM","*",$B$141),'Dispatchable Built'!$C:$C,$H150)-SUMIFS('Dispatchable Built'!P:P,'Dispatchable Built'!$A:$A,Comparison_CDP2,'Dispatchable Built'!$B:$B,IF($B$141="NEM","*",$B$141),'Dispatchable Built'!$C:$C,$H150))+(SUMIFS('Dispatchable Retired'!P:P,'Dispatchable Retired'!$A:$A,Comparison_CDP1,'Dispatchable Retired'!$B:$B,IF($B$141="NEM","*",$B$141),'Dispatchable Retired'!$C:$C,$H150)-SUMIFS('Dispatchable Retired'!P:P,'Dispatchable Retired'!$A:$A,Comparison_CDP2,'Dispatchable Retired'!$B:$B,IF($B$141="NEM","*",$B$141),'Dispatchable Retired'!$C:$C,$H150))</f>
        <v>390.00000000000011</v>
      </c>
      <c r="V150" s="5">
        <f>(SUMIFS('Dispatchable Built'!Q:Q,'Dispatchable Built'!$A:$A,Comparison_CDP1,'Dispatchable Built'!$B:$B,IF($B$141="NEM","*",$B$141),'Dispatchable Built'!$C:$C,$H150)-SUMIFS('Dispatchable Built'!Q:Q,'Dispatchable Built'!$A:$A,Comparison_CDP2,'Dispatchable Built'!$B:$B,IF($B$141="NEM","*",$B$141),'Dispatchable Built'!$C:$C,$H150))+(SUMIFS('Dispatchable Retired'!Q:Q,'Dispatchable Retired'!$A:$A,Comparison_CDP1,'Dispatchable Retired'!$B:$B,IF($B$141="NEM","*",$B$141),'Dispatchable Retired'!$C:$C,$H150)-SUMIFS('Dispatchable Retired'!Q:Q,'Dispatchable Retired'!$A:$A,Comparison_CDP2,'Dispatchable Retired'!$B:$B,IF($B$141="NEM","*",$B$141),'Dispatchable Retired'!$C:$C,$H150))</f>
        <v>390.00000000000011</v>
      </c>
      <c r="W150" s="5">
        <f>(SUMIFS('Dispatchable Built'!R:R,'Dispatchable Built'!$A:$A,Comparison_CDP1,'Dispatchable Built'!$B:$B,IF($B$141="NEM","*",$B$141),'Dispatchable Built'!$C:$C,$H150)-SUMIFS('Dispatchable Built'!R:R,'Dispatchable Built'!$A:$A,Comparison_CDP2,'Dispatchable Built'!$B:$B,IF($B$141="NEM","*",$B$141),'Dispatchable Built'!$C:$C,$H150))+(SUMIFS('Dispatchable Retired'!R:R,'Dispatchable Retired'!$A:$A,Comparison_CDP1,'Dispatchable Retired'!$B:$B,IF($B$141="NEM","*",$B$141),'Dispatchable Retired'!$C:$C,$H150)-SUMIFS('Dispatchable Retired'!R:R,'Dispatchable Retired'!$A:$A,Comparison_CDP2,'Dispatchable Retired'!$B:$B,IF($B$141="NEM","*",$B$141),'Dispatchable Retired'!$C:$C,$H150))</f>
        <v>390.00000000000011</v>
      </c>
      <c r="X150" s="5">
        <f>(SUMIFS('Dispatchable Built'!S:S,'Dispatchable Built'!$A:$A,Comparison_CDP1,'Dispatchable Built'!$B:$B,IF($B$141="NEM","*",$B$141),'Dispatchable Built'!$C:$C,$H150)-SUMIFS('Dispatchable Built'!S:S,'Dispatchable Built'!$A:$A,Comparison_CDP2,'Dispatchable Built'!$B:$B,IF($B$141="NEM","*",$B$141),'Dispatchable Built'!$C:$C,$H150))+(SUMIFS('Dispatchable Retired'!S:S,'Dispatchable Retired'!$A:$A,Comparison_CDP1,'Dispatchable Retired'!$B:$B,IF($B$141="NEM","*",$B$141),'Dispatchable Retired'!$C:$C,$H150)-SUMIFS('Dispatchable Retired'!S:S,'Dispatchable Retired'!$A:$A,Comparison_CDP2,'Dispatchable Retired'!$B:$B,IF($B$141="NEM","*",$B$141),'Dispatchable Retired'!$C:$C,$H150))</f>
        <v>390.00000000000011</v>
      </c>
      <c r="Y150" s="5">
        <f>(SUMIFS('Dispatchable Built'!T:T,'Dispatchable Built'!$A:$A,Comparison_CDP1,'Dispatchable Built'!$B:$B,IF($B$141="NEM","*",$B$141),'Dispatchable Built'!$C:$C,$H150)-SUMIFS('Dispatchable Built'!T:T,'Dispatchable Built'!$A:$A,Comparison_CDP2,'Dispatchable Built'!$B:$B,IF($B$141="NEM","*",$B$141),'Dispatchable Built'!$C:$C,$H150))+(SUMIFS('Dispatchable Retired'!T:T,'Dispatchable Retired'!$A:$A,Comparison_CDP1,'Dispatchable Retired'!$B:$B,IF($B$141="NEM","*",$B$141),'Dispatchable Retired'!$C:$C,$H150)-SUMIFS('Dispatchable Retired'!T:T,'Dispatchable Retired'!$A:$A,Comparison_CDP2,'Dispatchable Retired'!$B:$B,IF($B$141="NEM","*",$B$141),'Dispatchable Retired'!$C:$C,$H150))</f>
        <v>390.00000000000011</v>
      </c>
      <c r="Z150" s="5">
        <f>(SUMIFS('Dispatchable Built'!U:U,'Dispatchable Built'!$A:$A,Comparison_CDP1,'Dispatchable Built'!$B:$B,IF($B$141="NEM","*",$B$141),'Dispatchable Built'!$C:$C,$H150)-SUMIFS('Dispatchable Built'!U:U,'Dispatchable Built'!$A:$A,Comparison_CDP2,'Dispatchable Built'!$B:$B,IF($B$141="NEM","*",$B$141),'Dispatchable Built'!$C:$C,$H150))+(SUMIFS('Dispatchable Retired'!U:U,'Dispatchable Retired'!$A:$A,Comparison_CDP1,'Dispatchable Retired'!$B:$B,IF($B$141="NEM","*",$B$141),'Dispatchable Retired'!$C:$C,$H150)-SUMIFS('Dispatchable Retired'!U:U,'Dispatchable Retired'!$A:$A,Comparison_CDP2,'Dispatchable Retired'!$B:$B,IF($B$141="NEM","*",$B$141),'Dispatchable Retired'!$C:$C,$H150))</f>
        <v>390.00000000000011</v>
      </c>
      <c r="AA150" s="5">
        <f>(SUMIFS('Dispatchable Built'!V:V,'Dispatchable Built'!$A:$A,Comparison_CDP1,'Dispatchable Built'!$B:$B,IF($B$141="NEM","*",$B$141),'Dispatchable Built'!$C:$C,$H150)-SUMIFS('Dispatchable Built'!V:V,'Dispatchable Built'!$A:$A,Comparison_CDP2,'Dispatchable Built'!$B:$B,IF($B$141="NEM","*",$B$141),'Dispatchable Built'!$C:$C,$H150))+(SUMIFS('Dispatchable Retired'!V:V,'Dispatchable Retired'!$A:$A,Comparison_CDP1,'Dispatchable Retired'!$B:$B,IF($B$141="NEM","*",$B$141),'Dispatchable Retired'!$C:$C,$H150)-SUMIFS('Dispatchable Retired'!V:V,'Dispatchable Retired'!$A:$A,Comparison_CDP2,'Dispatchable Retired'!$B:$B,IF($B$141="NEM","*",$B$141),'Dispatchable Retired'!$C:$C,$H150))</f>
        <v>390.00000000000011</v>
      </c>
      <c r="AB150" s="5">
        <f>(SUMIFS('Dispatchable Built'!W:W,'Dispatchable Built'!$A:$A,Comparison_CDP1,'Dispatchable Built'!$B:$B,IF($B$141="NEM","*",$B$141),'Dispatchable Built'!$C:$C,$H150)-SUMIFS('Dispatchable Built'!W:W,'Dispatchable Built'!$A:$A,Comparison_CDP2,'Dispatchable Built'!$B:$B,IF($B$141="NEM","*",$B$141),'Dispatchable Built'!$C:$C,$H150))+(SUMIFS('Dispatchable Retired'!W:W,'Dispatchable Retired'!$A:$A,Comparison_CDP1,'Dispatchable Retired'!$B:$B,IF($B$141="NEM","*",$B$141),'Dispatchable Retired'!$C:$C,$H150)-SUMIFS('Dispatchable Retired'!W:W,'Dispatchable Retired'!$A:$A,Comparison_CDP2,'Dispatchable Retired'!$B:$B,IF($B$141="NEM","*",$B$141),'Dispatchable Retired'!$C:$C,$H150))</f>
        <v>390.00000000000011</v>
      </c>
      <c r="AC150" s="5">
        <f>(SUMIFS('Dispatchable Built'!X:X,'Dispatchable Built'!$A:$A,Comparison_CDP1,'Dispatchable Built'!$B:$B,IF($B$141="NEM","*",$B$141),'Dispatchable Built'!$C:$C,$H150)-SUMIFS('Dispatchable Built'!X:X,'Dispatchable Built'!$A:$A,Comparison_CDP2,'Dispatchable Built'!$B:$B,IF($B$141="NEM","*",$B$141),'Dispatchable Built'!$C:$C,$H150))+(SUMIFS('Dispatchable Retired'!X:X,'Dispatchable Retired'!$A:$A,Comparison_CDP1,'Dispatchable Retired'!$B:$B,IF($B$141="NEM","*",$B$141),'Dispatchable Retired'!$C:$C,$H150)-SUMIFS('Dispatchable Retired'!X:X,'Dispatchable Retired'!$A:$A,Comparison_CDP2,'Dispatchable Retired'!$B:$B,IF($B$141="NEM","*",$B$141),'Dispatchable Retired'!$C:$C,$H150))</f>
        <v>390.00000000000011</v>
      </c>
      <c r="AD150" s="5">
        <f>(SUMIFS('Dispatchable Built'!Y:Y,'Dispatchable Built'!$A:$A,Comparison_CDP1,'Dispatchable Built'!$B:$B,IF($B$141="NEM","*",$B$141),'Dispatchable Built'!$C:$C,$H150)-SUMIFS('Dispatchable Built'!Y:Y,'Dispatchable Built'!$A:$A,Comparison_CDP2,'Dispatchable Built'!$B:$B,IF($B$141="NEM","*",$B$141),'Dispatchable Built'!$C:$C,$H150))+(SUMIFS('Dispatchable Retired'!Y:Y,'Dispatchable Retired'!$A:$A,Comparison_CDP1,'Dispatchable Retired'!$B:$B,IF($B$141="NEM","*",$B$141),'Dispatchable Retired'!$C:$C,$H150)-SUMIFS('Dispatchable Retired'!Y:Y,'Dispatchable Retired'!$A:$A,Comparison_CDP2,'Dispatchable Retired'!$B:$B,IF($B$141="NEM","*",$B$141),'Dispatchable Retired'!$C:$C,$H150))</f>
        <v>390.00000000000011</v>
      </c>
      <c r="AE150" s="5">
        <f>(SUMIFS('Dispatchable Built'!Z:Z,'Dispatchable Built'!$A:$A,Comparison_CDP1,'Dispatchable Built'!$B:$B,IF($B$141="NEM","*",$B$141),'Dispatchable Built'!$C:$C,$H150)-SUMIFS('Dispatchable Built'!Z:Z,'Dispatchable Built'!$A:$A,Comparison_CDP2,'Dispatchable Built'!$B:$B,IF($B$141="NEM","*",$B$141),'Dispatchable Built'!$C:$C,$H150))+(SUMIFS('Dispatchable Retired'!Z:Z,'Dispatchable Retired'!$A:$A,Comparison_CDP1,'Dispatchable Retired'!$B:$B,IF($B$141="NEM","*",$B$141),'Dispatchable Retired'!$C:$C,$H150)-SUMIFS('Dispatchable Retired'!Z:Z,'Dispatchable Retired'!$A:$A,Comparison_CDP2,'Dispatchable Retired'!$B:$B,IF($B$141="NEM","*",$B$141),'Dispatchable Retired'!$C:$C,$H150))</f>
        <v>390.00000000000011</v>
      </c>
      <c r="AF150" s="5">
        <f>(SUMIFS('Dispatchable Built'!AA:AA,'Dispatchable Built'!$A:$A,Comparison_CDP1,'Dispatchable Built'!$B:$B,IF($B$141="NEM","*",$B$141),'Dispatchable Built'!$C:$C,$H150)-SUMIFS('Dispatchable Built'!AA:AA,'Dispatchable Built'!$A:$A,Comparison_CDP2,'Dispatchable Built'!$B:$B,IF($B$141="NEM","*",$B$141),'Dispatchable Built'!$C:$C,$H150))+(SUMIFS('Dispatchable Retired'!AA:AA,'Dispatchable Retired'!$A:$A,Comparison_CDP1,'Dispatchable Retired'!$B:$B,IF($B$141="NEM","*",$B$141),'Dispatchable Retired'!$C:$C,$H150)-SUMIFS('Dispatchable Retired'!AA:AA,'Dispatchable Retired'!$A:$A,Comparison_CDP2,'Dispatchable Retired'!$B:$B,IF($B$141="NEM","*",$B$141),'Dispatchable Retired'!$C:$C,$H150))</f>
        <v>390.00000000000011</v>
      </c>
      <c r="AG150" s="5">
        <f>(SUMIFS('Dispatchable Built'!AB:AB,'Dispatchable Built'!$A:$A,Comparison_CDP1,'Dispatchable Built'!$B:$B,IF($B$141="NEM","*",$B$141),'Dispatchable Built'!$C:$C,$H150)-SUMIFS('Dispatchable Built'!AB:AB,'Dispatchable Built'!$A:$A,Comparison_CDP2,'Dispatchable Built'!$B:$B,IF($B$141="NEM","*",$B$141),'Dispatchable Built'!$C:$C,$H150))+(SUMIFS('Dispatchable Retired'!AB:AB,'Dispatchable Retired'!$A:$A,Comparison_CDP1,'Dispatchable Retired'!$B:$B,IF($B$141="NEM","*",$B$141),'Dispatchable Retired'!$C:$C,$H150)-SUMIFS('Dispatchable Retired'!AB:AB,'Dispatchable Retired'!$A:$A,Comparison_CDP2,'Dispatchable Retired'!$B:$B,IF($B$141="NEM","*",$B$141),'Dispatchable Retired'!$C:$C,$H150))</f>
        <v>390.00000000000011</v>
      </c>
      <c r="AH150" s="5">
        <f>(SUMIFS('Dispatchable Built'!AC:AC,'Dispatchable Built'!$A:$A,Comparison_CDP1,'Dispatchable Built'!$B:$B,IF($B$141="NEM","*",$B$141),'Dispatchable Built'!$C:$C,$H150)-SUMIFS('Dispatchable Built'!AC:AC,'Dispatchable Built'!$A:$A,Comparison_CDP2,'Dispatchable Built'!$B:$B,IF($B$141="NEM","*",$B$141),'Dispatchable Built'!$C:$C,$H150))+(SUMIFS('Dispatchable Retired'!AC:AC,'Dispatchable Retired'!$A:$A,Comparison_CDP1,'Dispatchable Retired'!$B:$B,IF($B$141="NEM","*",$B$141),'Dispatchable Retired'!$C:$C,$H150)-SUMIFS('Dispatchable Retired'!AC:AC,'Dispatchable Retired'!$A:$A,Comparison_CDP2,'Dispatchable Retired'!$B:$B,IF($B$141="NEM","*",$B$141),'Dispatchable Retired'!$C:$C,$H150))</f>
        <v>390.00000000000011</v>
      </c>
      <c r="AI150" s="5">
        <f>(SUMIFS('Dispatchable Built'!AD:AD,'Dispatchable Built'!$A:$A,Comparison_CDP1,'Dispatchable Built'!$B:$B,IF($B$141="NEM","*",$B$141),'Dispatchable Built'!$C:$C,$H150)-SUMIFS('Dispatchable Built'!AD:AD,'Dispatchable Built'!$A:$A,Comparison_CDP2,'Dispatchable Built'!$B:$B,IF($B$141="NEM","*",$B$141),'Dispatchable Built'!$C:$C,$H150))+(SUMIFS('Dispatchable Retired'!AD:AD,'Dispatchable Retired'!$A:$A,Comparison_CDP1,'Dispatchable Retired'!$B:$B,IF($B$141="NEM","*",$B$141),'Dispatchable Retired'!$C:$C,$H150)-SUMIFS('Dispatchable Retired'!AD:AD,'Dispatchable Retired'!$A:$A,Comparison_CDP2,'Dispatchable Retired'!$B:$B,IF($B$141="NEM","*",$B$141),'Dispatchable Retired'!$C:$C,$H150))</f>
        <v>390.00000000000011</v>
      </c>
      <c r="AJ150" s="5">
        <f>(SUMIFS('Dispatchable Built'!AE:AE,'Dispatchable Built'!$A:$A,Comparison_CDP1,'Dispatchable Built'!$B:$B,IF($B$141="NEM","*",$B$141),'Dispatchable Built'!$C:$C,$H150)-SUMIFS('Dispatchable Built'!AE:AE,'Dispatchable Built'!$A:$A,Comparison_CDP2,'Dispatchable Built'!$B:$B,IF($B$141="NEM","*",$B$141),'Dispatchable Built'!$C:$C,$H150))+(SUMIFS('Dispatchable Retired'!AE:AE,'Dispatchable Retired'!$A:$A,Comparison_CDP1,'Dispatchable Retired'!$B:$B,IF($B$141="NEM","*",$B$141),'Dispatchable Retired'!$C:$C,$H150)-SUMIFS('Dispatchable Retired'!AE:AE,'Dispatchable Retired'!$A:$A,Comparison_CDP2,'Dispatchable Retired'!$B:$B,IF($B$141="NEM","*",$B$141),'Dispatchable Retired'!$C:$C,$H150))</f>
        <v>390.00000000000011</v>
      </c>
    </row>
    <row r="151" spans="8:36" ht="15" customHeight="1">
      <c r="H151" s="9" t="s">
        <v>153</v>
      </c>
      <c r="I151" s="5">
        <f>(SUMIFS('Dispatchable Built'!D:D,'Dispatchable Built'!$A:$A,Comparison_CDP1,'Dispatchable Built'!$B:$B,IF($B$141="NEM","*",$B$141),'Dispatchable Built'!$C:$C,$H151)-SUMIFS('Dispatchable Built'!D:D,'Dispatchable Built'!$A:$A,Comparison_CDP2,'Dispatchable Built'!$B:$B,IF($B$141="NEM","*",$B$141),'Dispatchable Built'!$C:$C,$H151))+(SUMIFS('Dispatchable Retired'!D:D,'Dispatchable Retired'!$A:$A,Comparison_CDP1,'Dispatchable Retired'!$B:$B,IF($B$141="NEM","*",$B$141),'Dispatchable Retired'!$C:$C,$H151)-SUMIFS('Dispatchable Retired'!D:D,'Dispatchable Retired'!$A:$A,Comparison_CDP2,'Dispatchable Retired'!$B:$B,IF($B$141="NEM","*",$B$141),'Dispatchable Retired'!$C:$C,$H151))</f>
        <v>0</v>
      </c>
      <c r="J151" s="5">
        <f>(SUMIFS('Dispatchable Built'!E:E,'Dispatchable Built'!$A:$A,Comparison_CDP1,'Dispatchable Built'!$B:$B,IF($B$141="NEM","*",$B$141),'Dispatchable Built'!$C:$C,$H151)-SUMIFS('Dispatchable Built'!E:E,'Dispatchable Built'!$A:$A,Comparison_CDP2,'Dispatchable Built'!$B:$B,IF($B$141="NEM","*",$B$141),'Dispatchable Built'!$C:$C,$H151))+(SUMIFS('Dispatchable Retired'!E:E,'Dispatchable Retired'!$A:$A,Comparison_CDP1,'Dispatchable Retired'!$B:$B,IF($B$141="NEM","*",$B$141),'Dispatchable Retired'!$C:$C,$H151)-SUMIFS('Dispatchable Retired'!E:E,'Dispatchable Retired'!$A:$A,Comparison_CDP2,'Dispatchable Retired'!$B:$B,IF($B$141="NEM","*",$B$141),'Dispatchable Retired'!$C:$C,$H151))</f>
        <v>0</v>
      </c>
      <c r="K151" s="5">
        <f>(SUMIFS('Dispatchable Built'!F:F,'Dispatchable Built'!$A:$A,Comparison_CDP1,'Dispatchable Built'!$B:$B,IF($B$141="NEM","*",$B$141),'Dispatchable Built'!$C:$C,$H151)-SUMIFS('Dispatchable Built'!F:F,'Dispatchable Built'!$A:$A,Comparison_CDP2,'Dispatchable Built'!$B:$B,IF($B$141="NEM","*",$B$141),'Dispatchable Built'!$C:$C,$H151))+(SUMIFS('Dispatchable Retired'!F:F,'Dispatchable Retired'!$A:$A,Comparison_CDP1,'Dispatchable Retired'!$B:$B,IF($B$141="NEM","*",$B$141),'Dispatchable Retired'!$C:$C,$H151)-SUMIFS('Dispatchable Retired'!F:F,'Dispatchable Retired'!$A:$A,Comparison_CDP2,'Dispatchable Retired'!$B:$B,IF($B$141="NEM","*",$B$141),'Dispatchable Retired'!$C:$C,$H151))</f>
        <v>0</v>
      </c>
      <c r="L151" s="5">
        <f>(SUMIFS('Dispatchable Built'!G:G,'Dispatchable Built'!$A:$A,Comparison_CDP1,'Dispatchable Built'!$B:$B,IF($B$141="NEM","*",$B$141),'Dispatchable Built'!$C:$C,$H151)-SUMIFS('Dispatchable Built'!G:G,'Dispatchable Built'!$A:$A,Comparison_CDP2,'Dispatchable Built'!$B:$B,IF($B$141="NEM","*",$B$141),'Dispatchable Built'!$C:$C,$H151))+(SUMIFS('Dispatchable Retired'!G:G,'Dispatchable Retired'!$A:$A,Comparison_CDP1,'Dispatchable Retired'!$B:$B,IF($B$141="NEM","*",$B$141),'Dispatchable Retired'!$C:$C,$H151)-SUMIFS('Dispatchable Retired'!G:G,'Dispatchable Retired'!$A:$A,Comparison_CDP2,'Dispatchable Retired'!$B:$B,IF($B$141="NEM","*",$B$141),'Dispatchable Retired'!$C:$C,$H151))</f>
        <v>0</v>
      </c>
      <c r="M151" s="5">
        <f>(SUMIFS('Dispatchable Built'!H:H,'Dispatchable Built'!$A:$A,Comparison_CDP1,'Dispatchable Built'!$B:$B,IF($B$141="NEM","*",$B$141),'Dispatchable Built'!$C:$C,$H151)-SUMIFS('Dispatchable Built'!H:H,'Dispatchable Built'!$A:$A,Comparison_CDP2,'Dispatchable Built'!$B:$B,IF($B$141="NEM","*",$B$141),'Dispatchable Built'!$C:$C,$H151))+(SUMIFS('Dispatchable Retired'!H:H,'Dispatchable Retired'!$A:$A,Comparison_CDP1,'Dispatchable Retired'!$B:$B,IF($B$141="NEM","*",$B$141),'Dispatchable Retired'!$C:$C,$H151)-SUMIFS('Dispatchable Retired'!H:H,'Dispatchable Retired'!$A:$A,Comparison_CDP2,'Dispatchable Retired'!$B:$B,IF($B$141="NEM","*",$B$141),'Dispatchable Retired'!$C:$C,$H151))</f>
        <v>0</v>
      </c>
      <c r="N151" s="5">
        <f>(SUMIFS('Dispatchable Built'!I:I,'Dispatchable Built'!$A:$A,Comparison_CDP1,'Dispatchable Built'!$B:$B,IF($B$141="NEM","*",$B$141),'Dispatchable Built'!$C:$C,$H151)-SUMIFS('Dispatchable Built'!I:I,'Dispatchable Built'!$A:$A,Comparison_CDP2,'Dispatchable Built'!$B:$B,IF($B$141="NEM","*",$B$141),'Dispatchable Built'!$C:$C,$H151))+(SUMIFS('Dispatchable Retired'!I:I,'Dispatchable Retired'!$A:$A,Comparison_CDP1,'Dispatchable Retired'!$B:$B,IF($B$141="NEM","*",$B$141),'Dispatchable Retired'!$C:$C,$H151)-SUMIFS('Dispatchable Retired'!I:I,'Dispatchable Retired'!$A:$A,Comparison_CDP2,'Dispatchable Retired'!$B:$B,IF($B$141="NEM","*",$B$141),'Dispatchable Retired'!$C:$C,$H151))</f>
        <v>141.3229885799999</v>
      </c>
      <c r="O151" s="5">
        <f>(SUMIFS('Dispatchable Built'!J:J,'Dispatchable Built'!$A:$A,Comparison_CDP1,'Dispatchable Built'!$B:$B,IF($B$141="NEM","*",$B$141),'Dispatchable Built'!$C:$C,$H151)-SUMIFS('Dispatchable Built'!J:J,'Dispatchable Built'!$A:$A,Comparison_CDP2,'Dispatchable Built'!$B:$B,IF($B$141="NEM","*",$B$141),'Dispatchable Built'!$C:$C,$H151))+(SUMIFS('Dispatchable Retired'!J:J,'Dispatchable Retired'!$A:$A,Comparison_CDP1,'Dispatchable Retired'!$B:$B,IF($B$141="NEM","*",$B$141),'Dispatchable Retired'!$C:$C,$H151)-SUMIFS('Dispatchable Retired'!J:J,'Dispatchable Retired'!$A:$A,Comparison_CDP2,'Dispatchable Retired'!$B:$B,IF($B$141="NEM","*",$B$141),'Dispatchable Retired'!$C:$C,$H151))</f>
        <v>141.32298155000035</v>
      </c>
      <c r="P151" s="5">
        <f>(SUMIFS('Dispatchable Built'!K:K,'Dispatchable Built'!$A:$A,Comparison_CDP1,'Dispatchable Built'!$B:$B,IF($B$141="NEM","*",$B$141),'Dispatchable Built'!$C:$C,$H151)-SUMIFS('Dispatchable Built'!K:K,'Dispatchable Built'!$A:$A,Comparison_CDP2,'Dispatchable Built'!$B:$B,IF($B$141="NEM","*",$B$141),'Dispatchable Built'!$C:$C,$H151))+(SUMIFS('Dispatchable Retired'!K:K,'Dispatchable Retired'!$A:$A,Comparison_CDP1,'Dispatchable Retired'!$B:$B,IF($B$141="NEM","*",$B$141),'Dispatchable Retired'!$C:$C,$H151)-SUMIFS('Dispatchable Retired'!K:K,'Dispatchable Retired'!$A:$A,Comparison_CDP2,'Dispatchable Retired'!$B:$B,IF($B$141="NEM","*",$B$141),'Dispatchable Retired'!$C:$C,$H151))</f>
        <v>-1088.28498489</v>
      </c>
      <c r="Q151" s="5">
        <f>(SUMIFS('Dispatchable Built'!L:L,'Dispatchable Built'!$A:$A,Comparison_CDP1,'Dispatchable Built'!$B:$B,IF($B$141="NEM","*",$B$141),'Dispatchable Built'!$C:$C,$H151)-SUMIFS('Dispatchable Built'!L:L,'Dispatchable Built'!$A:$A,Comparison_CDP2,'Dispatchable Built'!$B:$B,IF($B$141="NEM","*",$B$141),'Dispatchable Built'!$C:$C,$H151))+(SUMIFS('Dispatchable Retired'!L:L,'Dispatchable Retired'!$A:$A,Comparison_CDP1,'Dispatchable Retired'!$B:$B,IF($B$141="NEM","*",$B$141),'Dispatchable Retired'!$C:$C,$H151)-SUMIFS('Dispatchable Retired'!L:L,'Dispatchable Retired'!$A:$A,Comparison_CDP2,'Dispatchable Retired'!$B:$B,IF($B$141="NEM","*",$B$141),'Dispatchable Retired'!$C:$C,$H151))</f>
        <v>-1088.2849697900001</v>
      </c>
      <c r="R151" s="5">
        <f>(SUMIFS('Dispatchable Built'!M:M,'Dispatchable Built'!$A:$A,Comparison_CDP1,'Dispatchable Built'!$B:$B,IF($B$141="NEM","*",$B$141),'Dispatchable Built'!$C:$C,$H151)-SUMIFS('Dispatchable Built'!M:M,'Dispatchable Built'!$A:$A,Comparison_CDP2,'Dispatchable Built'!$B:$B,IF($B$141="NEM","*",$B$141),'Dispatchable Built'!$C:$C,$H151))+(SUMIFS('Dispatchable Retired'!M:M,'Dispatchable Retired'!$A:$A,Comparison_CDP1,'Dispatchable Retired'!$B:$B,IF($B$141="NEM","*",$B$141),'Dispatchable Retired'!$C:$C,$H151)-SUMIFS('Dispatchable Retired'!M:M,'Dispatchable Retired'!$A:$A,Comparison_CDP2,'Dispatchable Retired'!$B:$B,IF($B$141="NEM","*",$B$141),'Dispatchable Retired'!$C:$C,$H151))</f>
        <v>-1088.2850030600005</v>
      </c>
      <c r="S151" s="5">
        <f>(SUMIFS('Dispatchable Built'!N:N,'Dispatchable Built'!$A:$A,Comparison_CDP1,'Dispatchable Built'!$B:$B,IF($B$141="NEM","*",$B$141),'Dispatchable Built'!$C:$C,$H151)-SUMIFS('Dispatchable Built'!N:N,'Dispatchable Built'!$A:$A,Comparison_CDP2,'Dispatchable Built'!$B:$B,IF($B$141="NEM","*",$B$141),'Dispatchable Built'!$C:$C,$H151))+(SUMIFS('Dispatchable Retired'!N:N,'Dispatchable Retired'!$A:$A,Comparison_CDP1,'Dispatchable Retired'!$B:$B,IF($B$141="NEM","*",$B$141),'Dispatchable Retired'!$C:$C,$H151)-SUMIFS('Dispatchable Retired'!N:N,'Dispatchable Retired'!$A:$A,Comparison_CDP2,'Dispatchable Retired'!$B:$B,IF($B$141="NEM","*",$B$141),'Dispatchable Retired'!$C:$C,$H151))</f>
        <v>-1088.2850111800005</v>
      </c>
      <c r="T151" s="5">
        <f>(SUMIFS('Dispatchable Built'!O:O,'Dispatchable Built'!$A:$A,Comparison_CDP1,'Dispatchable Built'!$B:$B,IF($B$141="NEM","*",$B$141),'Dispatchable Built'!$C:$C,$H151)-SUMIFS('Dispatchable Built'!O:O,'Dispatchable Built'!$A:$A,Comparison_CDP2,'Dispatchable Built'!$B:$B,IF($B$141="NEM","*",$B$141),'Dispatchable Built'!$C:$C,$H151))+(SUMIFS('Dispatchable Retired'!O:O,'Dispatchable Retired'!$A:$A,Comparison_CDP1,'Dispatchable Retired'!$B:$B,IF($B$141="NEM","*",$B$141),'Dispatchable Retired'!$C:$C,$H151)-SUMIFS('Dispatchable Retired'!O:O,'Dispatchable Retired'!$A:$A,Comparison_CDP2,'Dispatchable Retired'!$B:$B,IF($B$141="NEM","*",$B$141),'Dispatchable Retired'!$C:$C,$H151))</f>
        <v>-1088.2850111000002</v>
      </c>
      <c r="U151" s="5">
        <f>(SUMIFS('Dispatchable Built'!P:P,'Dispatchable Built'!$A:$A,Comparison_CDP1,'Dispatchable Built'!$B:$B,IF($B$141="NEM","*",$B$141),'Dispatchable Built'!$C:$C,$H151)-SUMIFS('Dispatchable Built'!P:P,'Dispatchable Built'!$A:$A,Comparison_CDP2,'Dispatchable Built'!$B:$B,IF($B$141="NEM","*",$B$141),'Dispatchable Built'!$C:$C,$H151))+(SUMIFS('Dispatchable Retired'!P:P,'Dispatchable Retired'!$A:$A,Comparison_CDP1,'Dispatchable Retired'!$B:$B,IF($B$141="NEM","*",$B$141),'Dispatchable Retired'!$C:$C,$H151)-SUMIFS('Dispatchable Retired'!P:P,'Dispatchable Retired'!$A:$A,Comparison_CDP2,'Dispatchable Retired'!$B:$B,IF($B$141="NEM","*",$B$141),'Dispatchable Retired'!$C:$C,$H151))</f>
        <v>-1088.2850118299998</v>
      </c>
      <c r="V151" s="5">
        <f>(SUMIFS('Dispatchable Built'!Q:Q,'Dispatchable Built'!$A:$A,Comparison_CDP1,'Dispatchable Built'!$B:$B,IF($B$141="NEM","*",$B$141),'Dispatchable Built'!$C:$C,$H151)-SUMIFS('Dispatchable Built'!Q:Q,'Dispatchable Built'!$A:$A,Comparison_CDP2,'Dispatchable Built'!$B:$B,IF($B$141="NEM","*",$B$141),'Dispatchable Built'!$C:$C,$H151))+(SUMIFS('Dispatchable Retired'!Q:Q,'Dispatchable Retired'!$A:$A,Comparison_CDP1,'Dispatchable Retired'!$B:$B,IF($B$141="NEM","*",$B$141),'Dispatchable Retired'!$C:$C,$H151)-SUMIFS('Dispatchable Retired'!Q:Q,'Dispatchable Retired'!$A:$A,Comparison_CDP2,'Dispatchable Retired'!$B:$B,IF($B$141="NEM","*",$B$141),'Dispatchable Retired'!$C:$C,$H151))</f>
        <v>-1105.1513943199998</v>
      </c>
      <c r="W151" s="5">
        <f>(SUMIFS('Dispatchable Built'!R:R,'Dispatchable Built'!$A:$A,Comparison_CDP1,'Dispatchable Built'!$B:$B,IF($B$141="NEM","*",$B$141),'Dispatchable Built'!$C:$C,$H151)-SUMIFS('Dispatchable Built'!R:R,'Dispatchable Built'!$A:$A,Comparison_CDP2,'Dispatchable Built'!$B:$B,IF($B$141="NEM","*",$B$141),'Dispatchable Built'!$C:$C,$H151))+(SUMIFS('Dispatchable Retired'!R:R,'Dispatchable Retired'!$A:$A,Comparison_CDP1,'Dispatchable Retired'!$B:$B,IF($B$141="NEM","*",$B$141),'Dispatchable Retired'!$C:$C,$H151)-SUMIFS('Dispatchable Retired'!R:R,'Dispatchable Retired'!$A:$A,Comparison_CDP2,'Dispatchable Retired'!$B:$B,IF($B$141="NEM","*",$B$141),'Dispatchable Retired'!$C:$C,$H151))</f>
        <v>-1542.9713999000001</v>
      </c>
      <c r="X151" s="5">
        <f>(SUMIFS('Dispatchable Built'!S:S,'Dispatchable Built'!$A:$A,Comparison_CDP1,'Dispatchable Built'!$B:$B,IF($B$141="NEM","*",$B$141),'Dispatchable Built'!$C:$C,$H151)-SUMIFS('Dispatchable Built'!S:S,'Dispatchable Built'!$A:$A,Comparison_CDP2,'Dispatchable Built'!$B:$B,IF($B$141="NEM","*",$B$141),'Dispatchable Built'!$C:$C,$H151))+(SUMIFS('Dispatchable Retired'!S:S,'Dispatchable Retired'!$A:$A,Comparison_CDP1,'Dispatchable Retired'!$B:$B,IF($B$141="NEM","*",$B$141),'Dispatchable Retired'!$C:$C,$H151)-SUMIFS('Dispatchable Retired'!S:S,'Dispatchable Retired'!$A:$A,Comparison_CDP2,'Dispatchable Retired'!$B:$B,IF($B$141="NEM","*",$B$141),'Dispatchable Retired'!$C:$C,$H151))</f>
        <v>-1542.97096743</v>
      </c>
      <c r="Y151" s="5">
        <f>(SUMIFS('Dispatchable Built'!T:T,'Dispatchable Built'!$A:$A,Comparison_CDP1,'Dispatchable Built'!$B:$B,IF($B$141="NEM","*",$B$141),'Dispatchable Built'!$C:$C,$H151)-SUMIFS('Dispatchable Built'!T:T,'Dispatchable Built'!$A:$A,Comparison_CDP2,'Dispatchable Built'!$B:$B,IF($B$141="NEM","*",$B$141),'Dispatchable Built'!$C:$C,$H151))+(SUMIFS('Dispatchable Retired'!T:T,'Dispatchable Retired'!$A:$A,Comparison_CDP1,'Dispatchable Retired'!$B:$B,IF($B$141="NEM","*",$B$141),'Dispatchable Retired'!$C:$C,$H151)-SUMIFS('Dispatchable Retired'!T:T,'Dispatchable Retired'!$A:$A,Comparison_CDP2,'Dispatchable Retired'!$B:$B,IF($B$141="NEM","*",$B$141),'Dispatchable Retired'!$C:$C,$H151))</f>
        <v>-1542.9709640400004</v>
      </c>
      <c r="Z151" s="5">
        <f>(SUMIFS('Dispatchable Built'!U:U,'Dispatchable Built'!$A:$A,Comparison_CDP1,'Dispatchable Built'!$B:$B,IF($B$141="NEM","*",$B$141),'Dispatchable Built'!$C:$C,$H151)-SUMIFS('Dispatchable Built'!U:U,'Dispatchable Built'!$A:$A,Comparison_CDP2,'Dispatchable Built'!$B:$B,IF($B$141="NEM","*",$B$141),'Dispatchable Built'!$C:$C,$H151))+(SUMIFS('Dispatchable Retired'!U:U,'Dispatchable Retired'!$A:$A,Comparison_CDP1,'Dispatchable Retired'!$B:$B,IF($B$141="NEM","*",$B$141),'Dispatchable Retired'!$C:$C,$H151)-SUMIFS('Dispatchable Retired'!U:U,'Dispatchable Retired'!$A:$A,Comparison_CDP2,'Dispatchable Retired'!$B:$B,IF($B$141="NEM","*",$B$141),'Dispatchable Retired'!$C:$C,$H151))</f>
        <v>-1393.4330766399999</v>
      </c>
      <c r="AA151" s="5">
        <f>(SUMIFS('Dispatchable Built'!V:V,'Dispatchable Built'!$A:$A,Comparison_CDP1,'Dispatchable Built'!$B:$B,IF($B$141="NEM","*",$B$141),'Dispatchable Built'!$C:$C,$H151)-SUMIFS('Dispatchable Built'!V:V,'Dispatchable Built'!$A:$A,Comparison_CDP2,'Dispatchable Built'!$B:$B,IF($B$141="NEM","*",$B$141),'Dispatchable Built'!$C:$C,$H151))+(SUMIFS('Dispatchable Retired'!V:V,'Dispatchable Retired'!$A:$A,Comparison_CDP1,'Dispatchable Retired'!$B:$B,IF($B$141="NEM","*",$B$141),'Dispatchable Retired'!$C:$C,$H151)-SUMIFS('Dispatchable Retired'!V:V,'Dispatchable Retired'!$A:$A,Comparison_CDP2,'Dispatchable Retired'!$B:$B,IF($B$141="NEM","*",$B$141),'Dispatchable Retired'!$C:$C,$H151))</f>
        <v>-297.88578018999988</v>
      </c>
      <c r="AB151" s="5">
        <f>(SUMIFS('Dispatchable Built'!W:W,'Dispatchable Built'!$A:$A,Comparison_CDP1,'Dispatchable Built'!$B:$B,IF($B$141="NEM","*",$B$141),'Dispatchable Built'!$C:$C,$H151)-SUMIFS('Dispatchable Built'!W:W,'Dispatchable Built'!$A:$A,Comparison_CDP2,'Dispatchable Built'!$B:$B,IF($B$141="NEM","*",$B$141),'Dispatchable Built'!$C:$C,$H151))+(SUMIFS('Dispatchable Retired'!W:W,'Dispatchable Retired'!$A:$A,Comparison_CDP1,'Dispatchable Retired'!$B:$B,IF($B$141="NEM","*",$B$141),'Dispatchable Retired'!$C:$C,$H151)-SUMIFS('Dispatchable Retired'!W:W,'Dispatchable Retired'!$A:$A,Comparison_CDP2,'Dispatchable Retired'!$B:$B,IF($B$141="NEM","*",$B$141),'Dispatchable Retired'!$C:$C,$H151))</f>
        <v>-297.8856227300007</v>
      </c>
      <c r="AC151" s="5">
        <f>(SUMIFS('Dispatchable Built'!X:X,'Dispatchable Built'!$A:$A,Comparison_CDP1,'Dispatchable Built'!$B:$B,IF($B$141="NEM","*",$B$141),'Dispatchable Built'!$C:$C,$H151)-SUMIFS('Dispatchable Built'!X:X,'Dispatchable Built'!$A:$A,Comparison_CDP2,'Dispatchable Built'!$B:$B,IF($B$141="NEM","*",$B$141),'Dispatchable Built'!$C:$C,$H151))+(SUMIFS('Dispatchable Retired'!X:X,'Dispatchable Retired'!$A:$A,Comparison_CDP1,'Dispatchable Retired'!$B:$B,IF($B$141="NEM","*",$B$141),'Dispatchable Retired'!$C:$C,$H151)-SUMIFS('Dispatchable Retired'!X:X,'Dispatchable Retired'!$A:$A,Comparison_CDP2,'Dispatchable Retired'!$B:$B,IF($B$141="NEM","*",$B$141),'Dispatchable Retired'!$C:$C,$H151))</f>
        <v>-381.21754069000008</v>
      </c>
      <c r="AD151" s="5">
        <f>(SUMIFS('Dispatchable Built'!Y:Y,'Dispatchable Built'!$A:$A,Comparison_CDP1,'Dispatchable Built'!$B:$B,IF($B$141="NEM","*",$B$141),'Dispatchable Built'!$C:$C,$H151)-SUMIFS('Dispatchable Built'!Y:Y,'Dispatchable Built'!$A:$A,Comparison_CDP2,'Dispatchable Built'!$B:$B,IF($B$141="NEM","*",$B$141),'Dispatchable Built'!$C:$C,$H151))+(SUMIFS('Dispatchable Retired'!Y:Y,'Dispatchable Retired'!$A:$A,Comparison_CDP1,'Dispatchable Retired'!$B:$B,IF($B$141="NEM","*",$B$141),'Dispatchable Retired'!$C:$C,$H151)-SUMIFS('Dispatchable Retired'!Y:Y,'Dispatchable Retired'!$A:$A,Comparison_CDP2,'Dispatchable Retired'!$B:$B,IF($B$141="NEM","*",$B$141),'Dispatchable Retired'!$C:$C,$H151))</f>
        <v>-381.21755693999921</v>
      </c>
      <c r="AE151" s="5">
        <f>(SUMIFS('Dispatchable Built'!Z:Z,'Dispatchable Built'!$A:$A,Comparison_CDP1,'Dispatchable Built'!$B:$B,IF($B$141="NEM","*",$B$141),'Dispatchable Built'!$C:$C,$H151)-SUMIFS('Dispatchable Built'!Z:Z,'Dispatchable Built'!$A:$A,Comparison_CDP2,'Dispatchable Built'!$B:$B,IF($B$141="NEM","*",$B$141),'Dispatchable Built'!$C:$C,$H151))+(SUMIFS('Dispatchable Retired'!Z:Z,'Dispatchable Retired'!$A:$A,Comparison_CDP1,'Dispatchable Retired'!$B:$B,IF($B$141="NEM","*",$B$141),'Dispatchable Retired'!$C:$C,$H151)-SUMIFS('Dispatchable Retired'!Z:Z,'Dispatchable Retired'!$A:$A,Comparison_CDP2,'Dispatchable Retired'!$B:$B,IF($B$141="NEM","*",$B$141),'Dispatchable Retired'!$C:$C,$H151))</f>
        <v>-381.21755692000033</v>
      </c>
      <c r="AF151" s="5">
        <f>(SUMIFS('Dispatchable Built'!AA:AA,'Dispatchable Built'!$A:$A,Comparison_CDP1,'Dispatchable Built'!$B:$B,IF($B$141="NEM","*",$B$141),'Dispatchable Built'!$C:$C,$H151)-SUMIFS('Dispatchable Built'!AA:AA,'Dispatchable Built'!$A:$A,Comparison_CDP2,'Dispatchable Built'!$B:$B,IF($B$141="NEM","*",$B$141),'Dispatchable Built'!$C:$C,$H151))+(SUMIFS('Dispatchable Retired'!AA:AA,'Dispatchable Retired'!$A:$A,Comparison_CDP1,'Dispatchable Retired'!$B:$B,IF($B$141="NEM","*",$B$141),'Dispatchable Retired'!$C:$C,$H151)-SUMIFS('Dispatchable Retired'!AA:AA,'Dispatchable Retired'!$A:$A,Comparison_CDP2,'Dispatchable Retired'!$B:$B,IF($B$141="NEM","*",$B$141),'Dispatchable Retired'!$C:$C,$H151))</f>
        <v>-381.2178697599993</v>
      </c>
      <c r="AG151" s="5">
        <f>(SUMIFS('Dispatchable Built'!AB:AB,'Dispatchable Built'!$A:$A,Comparison_CDP1,'Dispatchable Built'!$B:$B,IF($B$141="NEM","*",$B$141),'Dispatchable Built'!$C:$C,$H151)-SUMIFS('Dispatchable Built'!AB:AB,'Dispatchable Built'!$A:$A,Comparison_CDP2,'Dispatchable Built'!$B:$B,IF($B$141="NEM","*",$B$141),'Dispatchable Built'!$C:$C,$H151))+(SUMIFS('Dispatchable Retired'!AB:AB,'Dispatchable Retired'!$A:$A,Comparison_CDP1,'Dispatchable Retired'!$B:$B,IF($B$141="NEM","*",$B$141),'Dispatchable Retired'!$C:$C,$H151)-SUMIFS('Dispatchable Retired'!AB:AB,'Dispatchable Retired'!$A:$A,Comparison_CDP2,'Dispatchable Retired'!$B:$B,IF($B$141="NEM","*",$B$141),'Dispatchable Retired'!$C:$C,$H151))</f>
        <v>-381.22539832000029</v>
      </c>
      <c r="AH151" s="5">
        <f>(SUMIFS('Dispatchable Built'!AC:AC,'Dispatchable Built'!$A:$A,Comparison_CDP1,'Dispatchable Built'!$B:$B,IF($B$141="NEM","*",$B$141),'Dispatchable Built'!$C:$C,$H151)-SUMIFS('Dispatchable Built'!AC:AC,'Dispatchable Built'!$A:$A,Comparison_CDP2,'Dispatchable Built'!$B:$B,IF($B$141="NEM","*",$B$141),'Dispatchable Built'!$C:$C,$H151))+(SUMIFS('Dispatchable Retired'!AC:AC,'Dispatchable Retired'!$A:$A,Comparison_CDP1,'Dispatchable Retired'!$B:$B,IF($B$141="NEM","*",$B$141),'Dispatchable Retired'!$C:$C,$H151)-SUMIFS('Dispatchable Retired'!AC:AC,'Dispatchable Retired'!$A:$A,Comparison_CDP2,'Dispatchable Retired'!$B:$B,IF($B$141="NEM","*",$B$141),'Dispatchable Retired'!$C:$C,$H151))</f>
        <v>-381.2253982000002</v>
      </c>
      <c r="AI151" s="5">
        <f>(SUMIFS('Dispatchable Built'!AD:AD,'Dispatchable Built'!$A:$A,Comparison_CDP1,'Dispatchable Built'!$B:$B,IF($B$141="NEM","*",$B$141),'Dispatchable Built'!$C:$C,$H151)-SUMIFS('Dispatchable Built'!AD:AD,'Dispatchable Built'!$A:$A,Comparison_CDP2,'Dispatchable Built'!$B:$B,IF($B$141="NEM","*",$B$141),'Dispatchable Built'!$C:$C,$H151))+(SUMIFS('Dispatchable Retired'!AD:AD,'Dispatchable Retired'!$A:$A,Comparison_CDP1,'Dispatchable Retired'!$B:$B,IF($B$141="NEM","*",$B$141),'Dispatchable Retired'!$C:$C,$H151)-SUMIFS('Dispatchable Retired'!AD:AD,'Dispatchable Retired'!$A:$A,Comparison_CDP2,'Dispatchable Retired'!$B:$B,IF($B$141="NEM","*",$B$141),'Dispatchable Retired'!$C:$C,$H151))</f>
        <v>-1449.4855697399998</v>
      </c>
      <c r="AJ151" s="5">
        <f>(SUMIFS('Dispatchable Built'!AE:AE,'Dispatchable Built'!$A:$A,Comparison_CDP1,'Dispatchable Built'!$B:$B,IF($B$141="NEM","*",$B$141),'Dispatchable Built'!$C:$C,$H151)-SUMIFS('Dispatchable Built'!AE:AE,'Dispatchable Built'!$A:$A,Comparison_CDP2,'Dispatchable Built'!$B:$B,IF($B$141="NEM","*",$B$141),'Dispatchable Built'!$C:$C,$H151))+(SUMIFS('Dispatchable Retired'!AE:AE,'Dispatchable Retired'!$A:$A,Comparison_CDP1,'Dispatchable Retired'!$B:$B,IF($B$141="NEM","*",$B$141),'Dispatchable Retired'!$C:$C,$H151)-SUMIFS('Dispatchable Retired'!AE:AE,'Dispatchable Retired'!$A:$A,Comparison_CDP2,'Dispatchable Retired'!$B:$B,IF($B$141="NEM","*",$B$141),'Dispatchable Retired'!$C:$C,$H151))</f>
        <v>-1449.4855697599996</v>
      </c>
    </row>
    <row r="152" spans="8:36" ht="15" customHeight="1">
      <c r="H152" s="9" t="s">
        <v>154</v>
      </c>
      <c r="I152" s="5">
        <f>(SUMIFS('Dispatchable Built'!D:D,'Dispatchable Built'!$A:$A,Comparison_CDP1,'Dispatchable Built'!$B:$B,IF($B$141="NEM","*",$B$141),'Dispatchable Built'!$C:$C,$H152)-SUMIFS('Dispatchable Built'!D:D,'Dispatchable Built'!$A:$A,Comparison_CDP2,'Dispatchable Built'!$B:$B,IF($B$141="NEM","*",$B$141),'Dispatchable Built'!$C:$C,$H152))+(SUMIFS('Dispatchable Retired'!D:D,'Dispatchable Retired'!$A:$A,Comparison_CDP1,'Dispatchable Retired'!$B:$B,IF($B$141="NEM","*",$B$141),'Dispatchable Retired'!$C:$C,$H152)-SUMIFS('Dispatchable Retired'!D:D,'Dispatchable Retired'!$A:$A,Comparison_CDP2,'Dispatchable Retired'!$B:$B,IF($B$141="NEM","*",$B$141),'Dispatchable Retired'!$C:$C,$H152))</f>
        <v>-1007.47344928</v>
      </c>
      <c r="J152" s="5">
        <f>(SUMIFS('Dispatchable Built'!E:E,'Dispatchable Built'!$A:$A,Comparison_CDP1,'Dispatchable Built'!$B:$B,IF($B$141="NEM","*",$B$141),'Dispatchable Built'!$C:$C,$H152)-SUMIFS('Dispatchable Built'!E:E,'Dispatchable Built'!$A:$A,Comparison_CDP2,'Dispatchable Built'!$B:$B,IF($B$141="NEM","*",$B$141),'Dispatchable Built'!$C:$C,$H152))+(SUMIFS('Dispatchable Retired'!E:E,'Dispatchable Retired'!$A:$A,Comparison_CDP1,'Dispatchable Retired'!$B:$B,IF($B$141="NEM","*",$B$141),'Dispatchable Retired'!$C:$C,$H152)-SUMIFS('Dispatchable Retired'!E:E,'Dispatchable Retired'!$A:$A,Comparison_CDP2,'Dispatchable Retired'!$B:$B,IF($B$141="NEM","*",$B$141),'Dispatchable Retired'!$C:$C,$H152))</f>
        <v>-1345.7444170000001</v>
      </c>
      <c r="K152" s="5">
        <f>(SUMIFS('Dispatchable Built'!F:F,'Dispatchable Built'!$A:$A,Comparison_CDP1,'Dispatchable Built'!$B:$B,IF($B$141="NEM","*",$B$141),'Dispatchable Built'!$C:$C,$H152)-SUMIFS('Dispatchable Built'!F:F,'Dispatchable Built'!$A:$A,Comparison_CDP2,'Dispatchable Built'!$B:$B,IF($B$141="NEM","*",$B$141),'Dispatchable Built'!$C:$C,$H152))+(SUMIFS('Dispatchable Retired'!F:F,'Dispatchable Retired'!$A:$A,Comparison_CDP1,'Dispatchable Retired'!$B:$B,IF($B$141="NEM","*",$B$141),'Dispatchable Retired'!$C:$C,$H152)-SUMIFS('Dispatchable Retired'!F:F,'Dispatchable Retired'!$A:$A,Comparison_CDP2,'Dispatchable Retired'!$B:$B,IF($B$141="NEM","*",$B$141),'Dispatchable Retired'!$C:$C,$H152))</f>
        <v>-1917.6325196599996</v>
      </c>
      <c r="L152" s="5">
        <f>(SUMIFS('Dispatchable Built'!G:G,'Dispatchable Built'!$A:$A,Comparison_CDP1,'Dispatchable Built'!$B:$B,IF($B$141="NEM","*",$B$141),'Dispatchable Built'!$C:$C,$H152)-SUMIFS('Dispatchable Built'!G:G,'Dispatchable Built'!$A:$A,Comparison_CDP2,'Dispatchable Built'!$B:$B,IF($B$141="NEM","*",$B$141),'Dispatchable Built'!$C:$C,$H152))+(SUMIFS('Dispatchable Retired'!G:G,'Dispatchable Retired'!$A:$A,Comparison_CDP1,'Dispatchable Retired'!$B:$B,IF($B$141="NEM","*",$B$141),'Dispatchable Retired'!$C:$C,$H152)-SUMIFS('Dispatchable Retired'!G:G,'Dispatchable Retired'!$A:$A,Comparison_CDP2,'Dispatchable Retired'!$B:$B,IF($B$141="NEM","*",$B$141),'Dispatchable Retired'!$C:$C,$H152))</f>
        <v>-3092.2455937599984</v>
      </c>
      <c r="M152" s="5">
        <f>(SUMIFS('Dispatchable Built'!H:H,'Dispatchable Built'!$A:$A,Comparison_CDP1,'Dispatchable Built'!$B:$B,IF($B$141="NEM","*",$B$141),'Dispatchable Built'!$C:$C,$H152)-SUMIFS('Dispatchable Built'!H:H,'Dispatchable Built'!$A:$A,Comparison_CDP2,'Dispatchable Built'!$B:$B,IF($B$141="NEM","*",$B$141),'Dispatchable Built'!$C:$C,$H152))+(SUMIFS('Dispatchable Retired'!H:H,'Dispatchable Retired'!$A:$A,Comparison_CDP1,'Dispatchable Retired'!$B:$B,IF($B$141="NEM","*",$B$141),'Dispatchable Retired'!$C:$C,$H152)-SUMIFS('Dispatchable Retired'!H:H,'Dispatchable Retired'!$A:$A,Comparison_CDP2,'Dispatchable Retired'!$B:$B,IF($B$141="NEM","*",$B$141),'Dispatchable Retired'!$C:$C,$H152))</f>
        <v>-2235.0531776399994</v>
      </c>
      <c r="N152" s="5">
        <f>(SUMIFS('Dispatchable Built'!I:I,'Dispatchable Built'!$A:$A,Comparison_CDP1,'Dispatchable Built'!$B:$B,IF($B$141="NEM","*",$B$141),'Dispatchable Built'!$C:$C,$H152)-SUMIFS('Dispatchable Built'!I:I,'Dispatchable Built'!$A:$A,Comparison_CDP2,'Dispatchable Built'!$B:$B,IF($B$141="NEM","*",$B$141),'Dispatchable Built'!$C:$C,$H152))+(SUMIFS('Dispatchable Retired'!I:I,'Dispatchable Retired'!$A:$A,Comparison_CDP1,'Dispatchable Retired'!$B:$B,IF($B$141="NEM","*",$B$141),'Dispatchable Retired'!$C:$C,$H152)-SUMIFS('Dispatchable Retired'!I:I,'Dispatchable Retired'!$A:$A,Comparison_CDP2,'Dispatchable Retired'!$B:$B,IF($B$141="NEM","*",$B$141),'Dispatchable Retired'!$C:$C,$H152))</f>
        <v>-2450.0121483199973</v>
      </c>
      <c r="O152" s="5">
        <f>(SUMIFS('Dispatchable Built'!J:J,'Dispatchable Built'!$A:$A,Comparison_CDP1,'Dispatchable Built'!$B:$B,IF($B$141="NEM","*",$B$141),'Dispatchable Built'!$C:$C,$H152)-SUMIFS('Dispatchable Built'!J:J,'Dispatchable Built'!$A:$A,Comparison_CDP2,'Dispatchable Built'!$B:$B,IF($B$141="NEM","*",$B$141),'Dispatchable Built'!$C:$C,$H152))+(SUMIFS('Dispatchable Retired'!J:J,'Dispatchable Retired'!$A:$A,Comparison_CDP1,'Dispatchable Retired'!$B:$B,IF($B$141="NEM","*",$B$141),'Dispatchable Retired'!$C:$C,$H152)-SUMIFS('Dispatchable Retired'!J:J,'Dispatchable Retired'!$A:$A,Comparison_CDP2,'Dispatchable Retired'!$B:$B,IF($B$141="NEM","*",$B$141),'Dispatchable Retired'!$C:$C,$H152))</f>
        <v>-3401.8116481900006</v>
      </c>
      <c r="P152" s="5">
        <f>(SUMIFS('Dispatchable Built'!K:K,'Dispatchable Built'!$A:$A,Comparison_CDP1,'Dispatchable Built'!$B:$B,IF($B$141="NEM","*",$B$141),'Dispatchable Built'!$C:$C,$H152)-SUMIFS('Dispatchable Built'!K:K,'Dispatchable Built'!$A:$A,Comparison_CDP2,'Dispatchable Built'!$B:$B,IF($B$141="NEM","*",$B$141),'Dispatchable Built'!$C:$C,$H152))+(SUMIFS('Dispatchable Retired'!K:K,'Dispatchable Retired'!$A:$A,Comparison_CDP1,'Dispatchable Retired'!$B:$B,IF($B$141="NEM","*",$B$141),'Dispatchable Retired'!$C:$C,$H152)-SUMIFS('Dispatchable Retired'!K:K,'Dispatchable Retired'!$A:$A,Comparison_CDP2,'Dispatchable Retired'!$B:$B,IF($B$141="NEM","*",$B$141),'Dispatchable Retired'!$C:$C,$H152))</f>
        <v>-3934.7213019499977</v>
      </c>
      <c r="Q152" s="5">
        <f>(SUMIFS('Dispatchable Built'!L:L,'Dispatchable Built'!$A:$A,Comparison_CDP1,'Dispatchable Built'!$B:$B,IF($B$141="NEM","*",$B$141),'Dispatchable Built'!$C:$C,$H152)-SUMIFS('Dispatchable Built'!L:L,'Dispatchable Built'!$A:$A,Comparison_CDP2,'Dispatchable Built'!$B:$B,IF($B$141="NEM","*",$B$141),'Dispatchable Built'!$C:$C,$H152))+(SUMIFS('Dispatchable Retired'!L:L,'Dispatchable Retired'!$A:$A,Comparison_CDP1,'Dispatchable Retired'!$B:$B,IF($B$141="NEM","*",$B$141),'Dispatchable Retired'!$C:$C,$H152)-SUMIFS('Dispatchable Retired'!L:L,'Dispatchable Retired'!$A:$A,Comparison_CDP2,'Dispatchable Retired'!$B:$B,IF($B$141="NEM","*",$B$141),'Dispatchable Retired'!$C:$C,$H152))</f>
        <v>-4823.0397695799993</v>
      </c>
      <c r="R152" s="5">
        <f>(SUMIFS('Dispatchable Built'!M:M,'Dispatchable Built'!$A:$A,Comparison_CDP1,'Dispatchable Built'!$B:$B,IF($B$141="NEM","*",$B$141),'Dispatchable Built'!$C:$C,$H152)-SUMIFS('Dispatchable Built'!M:M,'Dispatchable Built'!$A:$A,Comparison_CDP2,'Dispatchable Built'!$B:$B,IF($B$141="NEM","*",$B$141),'Dispatchable Built'!$C:$C,$H152))+(SUMIFS('Dispatchable Retired'!M:M,'Dispatchable Retired'!$A:$A,Comparison_CDP1,'Dispatchable Retired'!$B:$B,IF($B$141="NEM","*",$B$141),'Dispatchable Retired'!$C:$C,$H152)-SUMIFS('Dispatchable Retired'!M:M,'Dispatchable Retired'!$A:$A,Comparison_CDP2,'Dispatchable Retired'!$B:$B,IF($B$141="NEM","*",$B$141),'Dispatchable Retired'!$C:$C,$H152))</f>
        <v>-5517.1282556199985</v>
      </c>
      <c r="S152" s="5">
        <f>(SUMIFS('Dispatchable Built'!N:N,'Dispatchable Built'!$A:$A,Comparison_CDP1,'Dispatchable Built'!$B:$B,IF($B$141="NEM","*",$B$141),'Dispatchable Built'!$C:$C,$H152)-SUMIFS('Dispatchable Built'!N:N,'Dispatchable Built'!$A:$A,Comparison_CDP2,'Dispatchable Built'!$B:$B,IF($B$141="NEM","*",$B$141),'Dispatchable Built'!$C:$C,$H152))+(SUMIFS('Dispatchable Retired'!N:N,'Dispatchable Retired'!$A:$A,Comparison_CDP1,'Dispatchable Retired'!$B:$B,IF($B$141="NEM","*",$B$141),'Dispatchable Retired'!$C:$C,$H152)-SUMIFS('Dispatchable Retired'!N:N,'Dispatchable Retired'!$A:$A,Comparison_CDP2,'Dispatchable Retired'!$B:$B,IF($B$141="NEM","*",$B$141),'Dispatchable Retired'!$C:$C,$H152))</f>
        <v>-5517.1282625100012</v>
      </c>
      <c r="T152" s="5">
        <f>(SUMIFS('Dispatchable Built'!O:O,'Dispatchable Built'!$A:$A,Comparison_CDP1,'Dispatchable Built'!$B:$B,IF($B$141="NEM","*",$B$141),'Dispatchable Built'!$C:$C,$H152)-SUMIFS('Dispatchable Built'!O:O,'Dispatchable Built'!$A:$A,Comparison_CDP2,'Dispatchable Built'!$B:$B,IF($B$141="NEM","*",$B$141),'Dispatchable Built'!$C:$C,$H152))+(SUMIFS('Dispatchable Retired'!O:O,'Dispatchable Retired'!$A:$A,Comparison_CDP1,'Dispatchable Retired'!$B:$B,IF($B$141="NEM","*",$B$141),'Dispatchable Retired'!$C:$C,$H152)-SUMIFS('Dispatchable Retired'!O:O,'Dispatchable Retired'!$A:$A,Comparison_CDP2,'Dispatchable Retired'!$B:$B,IF($B$141="NEM","*",$B$141),'Dispatchable Retired'!$C:$C,$H152))</f>
        <v>-5517.1282621</v>
      </c>
      <c r="U152" s="5">
        <f>(SUMIFS('Dispatchable Built'!P:P,'Dispatchable Built'!$A:$A,Comparison_CDP1,'Dispatchable Built'!$B:$B,IF($B$141="NEM","*",$B$141),'Dispatchable Built'!$C:$C,$H152)-SUMIFS('Dispatchable Built'!P:P,'Dispatchable Built'!$A:$A,Comparison_CDP2,'Dispatchable Built'!$B:$B,IF($B$141="NEM","*",$B$141),'Dispatchable Built'!$C:$C,$H152))+(SUMIFS('Dispatchable Retired'!P:P,'Dispatchable Retired'!$A:$A,Comparison_CDP1,'Dispatchable Retired'!$B:$B,IF($B$141="NEM","*",$B$141),'Dispatchable Retired'!$C:$C,$H152)-SUMIFS('Dispatchable Retired'!P:P,'Dispatchable Retired'!$A:$A,Comparison_CDP2,'Dispatchable Retired'!$B:$B,IF($B$141="NEM","*",$B$141),'Dispatchable Retired'!$C:$C,$H152))</f>
        <v>-5801.7828643499988</v>
      </c>
      <c r="V152" s="5">
        <f>(SUMIFS('Dispatchable Built'!Q:Q,'Dispatchable Built'!$A:$A,Comparison_CDP1,'Dispatchable Built'!$B:$B,IF($B$141="NEM","*",$B$141),'Dispatchable Built'!$C:$C,$H152)-SUMIFS('Dispatchable Built'!Q:Q,'Dispatchable Built'!$A:$A,Comparison_CDP2,'Dispatchable Built'!$B:$B,IF($B$141="NEM","*",$B$141),'Dispatchable Built'!$C:$C,$H152))+(SUMIFS('Dispatchable Retired'!Q:Q,'Dispatchable Retired'!$A:$A,Comparison_CDP1,'Dispatchable Retired'!$B:$B,IF($B$141="NEM","*",$B$141),'Dispatchable Retired'!$C:$C,$H152)-SUMIFS('Dispatchable Retired'!Q:Q,'Dispatchable Retired'!$A:$A,Comparison_CDP2,'Dispatchable Retired'!$B:$B,IF($B$141="NEM","*",$B$141),'Dispatchable Retired'!$C:$C,$H152))</f>
        <v>-5808.4514412200015</v>
      </c>
      <c r="W152" s="5">
        <f>(SUMIFS('Dispatchable Built'!R:R,'Dispatchable Built'!$A:$A,Comparison_CDP1,'Dispatchable Built'!$B:$B,IF($B$141="NEM","*",$B$141),'Dispatchable Built'!$C:$C,$H152)-SUMIFS('Dispatchable Built'!R:R,'Dispatchable Built'!$A:$A,Comparison_CDP2,'Dispatchable Built'!$B:$B,IF($B$141="NEM","*",$B$141),'Dispatchable Built'!$C:$C,$H152))+(SUMIFS('Dispatchable Retired'!R:R,'Dispatchable Retired'!$A:$A,Comparison_CDP1,'Dispatchable Retired'!$B:$B,IF($B$141="NEM","*",$B$141),'Dispatchable Retired'!$C:$C,$H152)-SUMIFS('Dispatchable Retired'!R:R,'Dispatchable Retired'!$A:$A,Comparison_CDP2,'Dispatchable Retired'!$B:$B,IF($B$141="NEM","*",$B$141),'Dispatchable Retired'!$C:$C,$H152))</f>
        <v>-3837.6426696599974</v>
      </c>
      <c r="X152" s="5">
        <f>(SUMIFS('Dispatchable Built'!S:S,'Dispatchable Built'!$A:$A,Comparison_CDP1,'Dispatchable Built'!$B:$B,IF($B$141="NEM","*",$B$141),'Dispatchable Built'!$C:$C,$H152)-SUMIFS('Dispatchable Built'!S:S,'Dispatchable Built'!$A:$A,Comparison_CDP2,'Dispatchable Built'!$B:$B,IF($B$141="NEM","*",$B$141),'Dispatchable Built'!$C:$C,$H152))+(SUMIFS('Dispatchable Retired'!S:S,'Dispatchable Retired'!$A:$A,Comparison_CDP1,'Dispatchable Retired'!$B:$B,IF($B$141="NEM","*",$B$141),'Dispatchable Retired'!$C:$C,$H152)-SUMIFS('Dispatchable Retired'!S:S,'Dispatchable Retired'!$A:$A,Comparison_CDP2,'Dispatchable Retired'!$B:$B,IF($B$141="NEM","*",$B$141),'Dispatchable Retired'!$C:$C,$H152))</f>
        <v>-5681.9078319200016</v>
      </c>
      <c r="Y152" s="5">
        <f>(SUMIFS('Dispatchable Built'!T:T,'Dispatchable Built'!$A:$A,Comparison_CDP1,'Dispatchable Built'!$B:$B,IF($B$141="NEM","*",$B$141),'Dispatchable Built'!$C:$C,$H152)-SUMIFS('Dispatchable Built'!T:T,'Dispatchable Built'!$A:$A,Comparison_CDP2,'Dispatchable Built'!$B:$B,IF($B$141="NEM","*",$B$141),'Dispatchable Built'!$C:$C,$H152))+(SUMIFS('Dispatchable Retired'!T:T,'Dispatchable Retired'!$A:$A,Comparison_CDP1,'Dispatchable Retired'!$B:$B,IF($B$141="NEM","*",$B$141),'Dispatchable Retired'!$C:$C,$H152)-SUMIFS('Dispatchable Retired'!T:T,'Dispatchable Retired'!$A:$A,Comparison_CDP2,'Dispatchable Retired'!$B:$B,IF($B$141="NEM","*",$B$141),'Dispatchable Retired'!$C:$C,$H152))</f>
        <v>-6076.6475284500011</v>
      </c>
      <c r="Z152" s="5">
        <f>(SUMIFS('Dispatchable Built'!U:U,'Dispatchable Built'!$A:$A,Comparison_CDP1,'Dispatchable Built'!$B:$B,IF($B$141="NEM","*",$B$141),'Dispatchable Built'!$C:$C,$H152)-SUMIFS('Dispatchable Built'!U:U,'Dispatchable Built'!$A:$A,Comparison_CDP2,'Dispatchable Built'!$B:$B,IF($B$141="NEM","*",$B$141),'Dispatchable Built'!$C:$C,$H152))+(SUMIFS('Dispatchable Retired'!U:U,'Dispatchable Retired'!$A:$A,Comparison_CDP1,'Dispatchable Retired'!$B:$B,IF($B$141="NEM","*",$B$141),'Dispatchable Retired'!$C:$C,$H152)-SUMIFS('Dispatchable Retired'!U:U,'Dispatchable Retired'!$A:$A,Comparison_CDP2,'Dispatchable Retired'!$B:$B,IF($B$141="NEM","*",$B$141),'Dispatchable Retired'!$C:$C,$H152))</f>
        <v>-6043.7478368399934</v>
      </c>
      <c r="AA152" s="5">
        <f>(SUMIFS('Dispatchable Built'!V:V,'Dispatchable Built'!$A:$A,Comparison_CDP1,'Dispatchable Built'!$B:$B,IF($B$141="NEM","*",$B$141),'Dispatchable Built'!$C:$C,$H152)-SUMIFS('Dispatchable Built'!V:V,'Dispatchable Built'!$A:$A,Comparison_CDP2,'Dispatchable Built'!$B:$B,IF($B$141="NEM","*",$B$141),'Dispatchable Built'!$C:$C,$H152))+(SUMIFS('Dispatchable Retired'!V:V,'Dispatchable Retired'!$A:$A,Comparison_CDP1,'Dispatchable Retired'!$B:$B,IF($B$141="NEM","*",$B$141),'Dispatchable Retired'!$C:$C,$H152)-SUMIFS('Dispatchable Retired'!V:V,'Dispatchable Retired'!$A:$A,Comparison_CDP2,'Dispatchable Retired'!$B:$B,IF($B$141="NEM","*",$B$141),'Dispatchable Retired'!$C:$C,$H152))</f>
        <v>-3338.529469219995</v>
      </c>
      <c r="AB152" s="5">
        <f>(SUMIFS('Dispatchable Built'!W:W,'Dispatchable Built'!$A:$A,Comparison_CDP1,'Dispatchable Built'!$B:$B,IF($B$141="NEM","*",$B$141),'Dispatchable Built'!$C:$C,$H152)-SUMIFS('Dispatchable Built'!W:W,'Dispatchable Built'!$A:$A,Comparison_CDP2,'Dispatchable Built'!$B:$B,IF($B$141="NEM","*",$B$141),'Dispatchable Built'!$C:$C,$H152))+(SUMIFS('Dispatchable Retired'!W:W,'Dispatchable Retired'!$A:$A,Comparison_CDP1,'Dispatchable Retired'!$B:$B,IF($B$141="NEM","*",$B$141),'Dispatchable Retired'!$C:$C,$H152)-SUMIFS('Dispatchable Retired'!W:W,'Dispatchable Retired'!$A:$A,Comparison_CDP2,'Dispatchable Retired'!$B:$B,IF($B$141="NEM","*",$B$141),'Dispatchable Retired'!$C:$C,$H152))</f>
        <v>-3338.5294382399989</v>
      </c>
      <c r="AC152" s="5">
        <f>(SUMIFS('Dispatchable Built'!X:X,'Dispatchable Built'!$A:$A,Comparison_CDP1,'Dispatchable Built'!$B:$B,IF($B$141="NEM","*",$B$141),'Dispatchable Built'!$C:$C,$H152)-SUMIFS('Dispatchable Built'!X:X,'Dispatchable Built'!$A:$A,Comparison_CDP2,'Dispatchable Built'!$B:$B,IF($B$141="NEM","*",$B$141),'Dispatchable Built'!$C:$C,$H152))+(SUMIFS('Dispatchable Retired'!X:X,'Dispatchable Retired'!$A:$A,Comparison_CDP1,'Dispatchable Retired'!$B:$B,IF($B$141="NEM","*",$B$141),'Dispatchable Retired'!$C:$C,$H152)-SUMIFS('Dispatchable Retired'!X:X,'Dispatchable Retired'!$A:$A,Comparison_CDP2,'Dispatchable Retired'!$B:$B,IF($B$141="NEM","*",$B$141),'Dispatchable Retired'!$C:$C,$H152))</f>
        <v>-3535.5512283899934</v>
      </c>
      <c r="AD152" s="5">
        <f>(SUMIFS('Dispatchable Built'!Y:Y,'Dispatchable Built'!$A:$A,Comparison_CDP1,'Dispatchable Built'!$B:$B,IF($B$141="NEM","*",$B$141),'Dispatchable Built'!$C:$C,$H152)-SUMIFS('Dispatchable Built'!Y:Y,'Dispatchable Built'!$A:$A,Comparison_CDP2,'Dispatchable Built'!$B:$B,IF($B$141="NEM","*",$B$141),'Dispatchable Built'!$C:$C,$H152))+(SUMIFS('Dispatchable Retired'!Y:Y,'Dispatchable Retired'!$A:$A,Comparison_CDP1,'Dispatchable Retired'!$B:$B,IF($B$141="NEM","*",$B$141),'Dispatchable Retired'!$C:$C,$H152)-SUMIFS('Dispatchable Retired'!Y:Y,'Dispatchable Retired'!$A:$A,Comparison_CDP2,'Dispatchable Retired'!$B:$B,IF($B$141="NEM","*",$B$141),'Dispatchable Retired'!$C:$C,$H152))</f>
        <v>-8664.5968942099971</v>
      </c>
      <c r="AE152" s="5">
        <f>(SUMIFS('Dispatchable Built'!Z:Z,'Dispatchable Built'!$A:$A,Comparison_CDP1,'Dispatchable Built'!$B:$B,IF($B$141="NEM","*",$B$141),'Dispatchable Built'!$C:$C,$H152)-SUMIFS('Dispatchable Built'!Z:Z,'Dispatchable Built'!$A:$A,Comparison_CDP2,'Dispatchable Built'!$B:$B,IF($B$141="NEM","*",$B$141),'Dispatchable Built'!$C:$C,$H152))+(SUMIFS('Dispatchable Retired'!Z:Z,'Dispatchable Retired'!$A:$A,Comparison_CDP1,'Dispatchable Retired'!$B:$B,IF($B$141="NEM","*",$B$141),'Dispatchable Retired'!$C:$C,$H152)-SUMIFS('Dispatchable Retired'!Z:Z,'Dispatchable Retired'!$A:$A,Comparison_CDP2,'Dispatchable Retired'!$B:$B,IF($B$141="NEM","*",$B$141),'Dispatchable Retired'!$C:$C,$H152))</f>
        <v>-10780.709106839997</v>
      </c>
      <c r="AF152" s="5">
        <f>(SUMIFS('Dispatchable Built'!AA:AA,'Dispatchable Built'!$A:$A,Comparison_CDP1,'Dispatchable Built'!$B:$B,IF($B$141="NEM","*",$B$141),'Dispatchable Built'!$C:$C,$H152)-SUMIFS('Dispatchable Built'!AA:AA,'Dispatchable Built'!$A:$A,Comparison_CDP2,'Dispatchable Built'!$B:$B,IF($B$141="NEM","*",$B$141),'Dispatchable Built'!$C:$C,$H152))+(SUMIFS('Dispatchable Retired'!AA:AA,'Dispatchable Retired'!$A:$A,Comparison_CDP1,'Dispatchable Retired'!$B:$B,IF($B$141="NEM","*",$B$141),'Dispatchable Retired'!$C:$C,$H152)-SUMIFS('Dispatchable Retired'!AA:AA,'Dispatchable Retired'!$A:$A,Comparison_CDP2,'Dispatchable Retired'!$B:$B,IF($B$141="NEM","*",$B$141),'Dispatchable Retired'!$C:$C,$H152))</f>
        <v>-13399.413273490001</v>
      </c>
      <c r="AG152" s="5">
        <f>(SUMIFS('Dispatchable Built'!AB:AB,'Dispatchable Built'!$A:$A,Comparison_CDP1,'Dispatchable Built'!$B:$B,IF($B$141="NEM","*",$B$141),'Dispatchable Built'!$C:$C,$H152)-SUMIFS('Dispatchable Built'!AB:AB,'Dispatchable Built'!$A:$A,Comparison_CDP2,'Dispatchable Built'!$B:$B,IF($B$141="NEM","*",$B$141),'Dispatchable Built'!$C:$C,$H152))+(SUMIFS('Dispatchable Retired'!AB:AB,'Dispatchable Retired'!$A:$A,Comparison_CDP1,'Dispatchable Retired'!$B:$B,IF($B$141="NEM","*",$B$141),'Dispatchable Retired'!$C:$C,$H152)-SUMIFS('Dispatchable Retired'!AB:AB,'Dispatchable Retired'!$A:$A,Comparison_CDP2,'Dispatchable Retired'!$B:$B,IF($B$141="NEM","*",$B$141),'Dispatchable Retired'!$C:$C,$H152))</f>
        <v>-16549.074886079998</v>
      </c>
      <c r="AH152" s="5">
        <f>(SUMIFS('Dispatchable Built'!AC:AC,'Dispatchable Built'!$A:$A,Comparison_CDP1,'Dispatchable Built'!$B:$B,IF($B$141="NEM","*",$B$141),'Dispatchable Built'!$C:$C,$H152)-SUMIFS('Dispatchable Built'!AC:AC,'Dispatchable Built'!$A:$A,Comparison_CDP2,'Dispatchable Built'!$B:$B,IF($B$141="NEM","*",$B$141),'Dispatchable Built'!$C:$C,$H152))+(SUMIFS('Dispatchable Retired'!AC:AC,'Dispatchable Retired'!$A:$A,Comparison_CDP1,'Dispatchable Retired'!$B:$B,IF($B$141="NEM","*",$B$141),'Dispatchable Retired'!$C:$C,$H152)-SUMIFS('Dispatchable Retired'!AC:AC,'Dispatchable Retired'!$A:$A,Comparison_CDP2,'Dispatchable Retired'!$B:$B,IF($B$141="NEM","*",$B$141),'Dispatchable Retired'!$C:$C,$H152))</f>
        <v>-14948.912192889999</v>
      </c>
      <c r="AI152" s="5">
        <f>(SUMIFS('Dispatchable Built'!AD:AD,'Dispatchable Built'!$A:$A,Comparison_CDP1,'Dispatchable Built'!$B:$B,IF($B$141="NEM","*",$B$141),'Dispatchable Built'!$C:$C,$H152)-SUMIFS('Dispatchable Built'!AD:AD,'Dispatchable Built'!$A:$A,Comparison_CDP2,'Dispatchable Built'!$B:$B,IF($B$141="NEM","*",$B$141),'Dispatchable Built'!$C:$C,$H152))+(SUMIFS('Dispatchable Retired'!AD:AD,'Dispatchable Retired'!$A:$A,Comparison_CDP1,'Dispatchable Retired'!$B:$B,IF($B$141="NEM","*",$B$141),'Dispatchable Retired'!$C:$C,$H152)-SUMIFS('Dispatchable Retired'!AD:AD,'Dispatchable Retired'!$A:$A,Comparison_CDP2,'Dispatchable Retired'!$B:$B,IF($B$141="NEM","*",$B$141),'Dispatchable Retired'!$C:$C,$H152))</f>
        <v>-36881.187109540006</v>
      </c>
      <c r="AJ152" s="5">
        <f>(SUMIFS('Dispatchable Built'!AE:AE,'Dispatchable Built'!$A:$A,Comparison_CDP1,'Dispatchable Built'!$B:$B,IF($B$141="NEM","*",$B$141),'Dispatchable Built'!$C:$C,$H152)-SUMIFS('Dispatchable Built'!AE:AE,'Dispatchable Built'!$A:$A,Comparison_CDP2,'Dispatchable Built'!$B:$B,IF($B$141="NEM","*",$B$141),'Dispatchable Built'!$C:$C,$H152))+(SUMIFS('Dispatchable Retired'!AE:AE,'Dispatchable Retired'!$A:$A,Comparison_CDP1,'Dispatchable Retired'!$B:$B,IF($B$141="NEM","*",$B$141),'Dispatchable Retired'!$C:$C,$H152)-SUMIFS('Dispatchable Retired'!AE:AE,'Dispatchable Retired'!$A:$A,Comparison_CDP2,'Dispatchable Retired'!$B:$B,IF($B$141="NEM","*",$B$141),'Dispatchable Retired'!$C:$C,$H152))</f>
        <v>-36638.676285529989</v>
      </c>
    </row>
    <row r="153" spans="8:36" ht="15" customHeight="1">
      <c r="H153" s="9" t="s">
        <v>155</v>
      </c>
      <c r="I153" s="5">
        <f>(SUMIFS('Dispatchable Built'!D:D,'Dispatchable Built'!$A:$A,Comparison_CDP1,'Dispatchable Built'!$B:$B,IF($B$141="NEM","*",$B$141),'Dispatchable Built'!$C:$C,$H153)-SUMIFS('Dispatchable Built'!D:D,'Dispatchable Built'!$A:$A,Comparison_CDP2,'Dispatchable Built'!$B:$B,IF($B$141="NEM","*",$B$141),'Dispatchable Built'!$C:$C,$H153))+(SUMIFS('Dispatchable Retired'!D:D,'Dispatchable Retired'!$A:$A,Comparison_CDP1,'Dispatchable Retired'!$B:$B,IF($B$141="NEM","*",$B$141),'Dispatchable Retired'!$C:$C,$H153)-SUMIFS('Dispatchable Retired'!D:D,'Dispatchable Retired'!$A:$A,Comparison_CDP2,'Dispatchable Retired'!$B:$B,IF($B$141="NEM","*",$B$141),'Dispatchable Retired'!$C:$C,$H153))</f>
        <v>-6.7999999942003342E-6</v>
      </c>
      <c r="J153" s="5">
        <f>(SUMIFS('Dispatchable Built'!E:E,'Dispatchable Built'!$A:$A,Comparison_CDP1,'Dispatchable Built'!$B:$B,IF($B$141="NEM","*",$B$141),'Dispatchable Built'!$C:$C,$H153)-SUMIFS('Dispatchable Built'!E:E,'Dispatchable Built'!$A:$A,Comparison_CDP2,'Dispatchable Built'!$B:$B,IF($B$141="NEM","*",$B$141),'Dispatchable Built'!$C:$C,$H153))+(SUMIFS('Dispatchable Retired'!E:E,'Dispatchable Retired'!$A:$A,Comparison_CDP1,'Dispatchable Retired'!$B:$B,IF($B$141="NEM","*",$B$141),'Dispatchable Retired'!$C:$C,$H153)-SUMIFS('Dispatchable Retired'!E:E,'Dispatchable Retired'!$A:$A,Comparison_CDP2,'Dispatchable Retired'!$B:$B,IF($B$141="NEM","*",$B$141),'Dispatchable Retired'!$C:$C,$H153))</f>
        <v>3.4999999911633495E-6</v>
      </c>
      <c r="K153" s="5">
        <f>(SUMIFS('Dispatchable Built'!F:F,'Dispatchable Built'!$A:$A,Comparison_CDP1,'Dispatchable Built'!$B:$B,IF($B$141="NEM","*",$B$141),'Dispatchable Built'!$C:$C,$H153)-SUMIFS('Dispatchable Built'!F:F,'Dispatchable Built'!$A:$A,Comparison_CDP2,'Dispatchable Built'!$B:$B,IF($B$141="NEM","*",$B$141),'Dispatchable Built'!$C:$C,$H153))+(SUMIFS('Dispatchable Retired'!F:F,'Dispatchable Retired'!$A:$A,Comparison_CDP1,'Dispatchable Retired'!$B:$B,IF($B$141="NEM","*",$B$141),'Dispatchable Retired'!$C:$C,$H153)-SUMIFS('Dispatchable Retired'!F:F,'Dispatchable Retired'!$A:$A,Comparison_CDP2,'Dispatchable Retired'!$B:$B,IF($B$141="NEM","*",$B$141),'Dispatchable Retired'!$C:$C,$H153))</f>
        <v>8.3429999961026624E-5</v>
      </c>
      <c r="L153" s="5">
        <f>(SUMIFS('Dispatchable Built'!G:G,'Dispatchable Built'!$A:$A,Comparison_CDP1,'Dispatchable Built'!$B:$B,IF($B$141="NEM","*",$B$141),'Dispatchable Built'!$C:$C,$H153)-SUMIFS('Dispatchable Built'!G:G,'Dispatchable Built'!$A:$A,Comparison_CDP2,'Dispatchable Built'!$B:$B,IF($B$141="NEM","*",$B$141),'Dispatchable Built'!$C:$C,$H153))+(SUMIFS('Dispatchable Retired'!G:G,'Dispatchable Retired'!$A:$A,Comparison_CDP1,'Dispatchable Retired'!$B:$B,IF($B$141="NEM","*",$B$141),'Dispatchable Retired'!$C:$C,$H153)-SUMIFS('Dispatchable Retired'!G:G,'Dispatchable Retired'!$A:$A,Comparison_CDP2,'Dispatchable Retired'!$B:$B,IF($B$141="NEM","*",$B$141),'Dispatchable Retired'!$C:$C,$H153))</f>
        <v>8.1179999995129037E-5</v>
      </c>
      <c r="M153" s="5">
        <f>(SUMIFS('Dispatchable Built'!H:H,'Dispatchable Built'!$A:$A,Comparison_CDP1,'Dispatchable Built'!$B:$B,IF($B$141="NEM","*",$B$141),'Dispatchable Built'!$C:$C,$H153)-SUMIFS('Dispatchable Built'!H:H,'Dispatchable Built'!$A:$A,Comparison_CDP2,'Dispatchable Built'!$B:$B,IF($B$141="NEM","*",$B$141),'Dispatchable Built'!$C:$C,$H153))+(SUMIFS('Dispatchable Retired'!H:H,'Dispatchable Retired'!$A:$A,Comparison_CDP1,'Dispatchable Retired'!$B:$B,IF($B$141="NEM","*",$B$141),'Dispatchable Retired'!$C:$C,$H153)-SUMIFS('Dispatchable Retired'!H:H,'Dispatchable Retired'!$A:$A,Comparison_CDP2,'Dispatchable Retired'!$B:$B,IF($B$141="NEM","*",$B$141),'Dispatchable Retired'!$C:$C,$H153))</f>
        <v>7.7169999997295236E-5</v>
      </c>
      <c r="N153" s="5">
        <f>(SUMIFS('Dispatchable Built'!I:I,'Dispatchable Built'!$A:$A,Comparison_CDP1,'Dispatchable Built'!$B:$B,IF($B$141="NEM","*",$B$141),'Dispatchable Built'!$C:$C,$H153)-SUMIFS('Dispatchable Built'!I:I,'Dispatchable Built'!$A:$A,Comparison_CDP2,'Dispatchable Built'!$B:$B,IF($B$141="NEM","*",$B$141),'Dispatchable Built'!$C:$C,$H153))+(SUMIFS('Dispatchable Retired'!I:I,'Dispatchable Retired'!$A:$A,Comparison_CDP1,'Dispatchable Retired'!$B:$B,IF($B$141="NEM","*",$B$141),'Dispatchable Retired'!$C:$C,$H153)-SUMIFS('Dispatchable Retired'!I:I,'Dispatchable Retired'!$A:$A,Comparison_CDP2,'Dispatchable Retired'!$B:$B,IF($B$141="NEM","*",$B$141),'Dispatchable Retired'!$C:$C,$H153))</f>
        <v>7.7169999997295236E-5</v>
      </c>
      <c r="O153" s="5">
        <f>(SUMIFS('Dispatchable Built'!J:J,'Dispatchable Built'!$A:$A,Comparison_CDP1,'Dispatchable Built'!$B:$B,IF($B$141="NEM","*",$B$141),'Dispatchable Built'!$C:$C,$H153)-SUMIFS('Dispatchable Built'!J:J,'Dispatchable Built'!$A:$A,Comparison_CDP2,'Dispatchable Built'!$B:$B,IF($B$141="NEM","*",$B$141),'Dispatchable Built'!$C:$C,$H153))+(SUMIFS('Dispatchable Retired'!J:J,'Dispatchable Retired'!$A:$A,Comparison_CDP1,'Dispatchable Retired'!$B:$B,IF($B$141="NEM","*",$B$141),'Dispatchable Retired'!$C:$C,$H153)-SUMIFS('Dispatchable Retired'!J:J,'Dispatchable Retired'!$A:$A,Comparison_CDP2,'Dispatchable Retired'!$B:$B,IF($B$141="NEM","*",$B$141),'Dispatchable Retired'!$C:$C,$H153))</f>
        <v>7.7169999997295236E-5</v>
      </c>
      <c r="P153" s="5">
        <f>(SUMIFS('Dispatchable Built'!K:K,'Dispatchable Built'!$A:$A,Comparison_CDP1,'Dispatchable Built'!$B:$B,IF($B$141="NEM","*",$B$141),'Dispatchable Built'!$C:$C,$H153)-SUMIFS('Dispatchable Built'!K:K,'Dispatchable Built'!$A:$A,Comparison_CDP2,'Dispatchable Built'!$B:$B,IF($B$141="NEM","*",$B$141),'Dispatchable Built'!$C:$C,$H153))+(SUMIFS('Dispatchable Retired'!K:K,'Dispatchable Retired'!$A:$A,Comparison_CDP1,'Dispatchable Retired'!$B:$B,IF($B$141="NEM","*",$B$141),'Dispatchable Retired'!$C:$C,$H153)-SUMIFS('Dispatchable Retired'!K:K,'Dispatchable Retired'!$A:$A,Comparison_CDP2,'Dispatchable Retired'!$B:$B,IF($B$141="NEM","*",$B$141),'Dispatchable Retired'!$C:$C,$H153))</f>
        <v>9.1120000035971316E-5</v>
      </c>
      <c r="Q153" s="5">
        <f>(SUMIFS('Dispatchable Built'!L:L,'Dispatchable Built'!$A:$A,Comparison_CDP1,'Dispatchable Built'!$B:$B,IF($B$141="NEM","*",$B$141),'Dispatchable Built'!$C:$C,$H153)-SUMIFS('Dispatchable Built'!L:L,'Dispatchable Built'!$A:$A,Comparison_CDP2,'Dispatchable Built'!$B:$B,IF($B$141="NEM","*",$B$141),'Dispatchable Built'!$C:$C,$H153))+(SUMIFS('Dispatchable Retired'!L:L,'Dispatchable Retired'!$A:$A,Comparison_CDP1,'Dispatchable Retired'!$B:$B,IF($B$141="NEM","*",$B$141),'Dispatchable Retired'!$C:$C,$H153)-SUMIFS('Dispatchable Retired'!L:L,'Dispatchable Retired'!$A:$A,Comparison_CDP2,'Dispatchable Retired'!$B:$B,IF($B$141="NEM","*",$B$141),'Dispatchable Retired'!$C:$C,$H153))</f>
        <v>8.8109999978769338E-5</v>
      </c>
      <c r="R153" s="5">
        <f>(SUMIFS('Dispatchable Built'!M:M,'Dispatchable Built'!$A:$A,Comparison_CDP1,'Dispatchable Built'!$B:$B,IF($B$141="NEM","*",$B$141),'Dispatchable Built'!$C:$C,$H153)-SUMIFS('Dispatchable Built'!M:M,'Dispatchable Built'!$A:$A,Comparison_CDP2,'Dispatchable Built'!$B:$B,IF($B$141="NEM","*",$B$141),'Dispatchable Built'!$C:$C,$H153))+(SUMIFS('Dispatchable Retired'!M:M,'Dispatchable Retired'!$A:$A,Comparison_CDP1,'Dispatchable Retired'!$B:$B,IF($B$141="NEM","*",$B$141),'Dispatchable Retired'!$C:$C,$H153)-SUMIFS('Dispatchable Retired'!M:M,'Dispatchable Retired'!$A:$A,Comparison_CDP2,'Dispatchable Retired'!$B:$B,IF($B$141="NEM","*",$B$141),'Dispatchable Retired'!$C:$C,$H153))</f>
        <v>7.8939999980320863E-5</v>
      </c>
      <c r="S153" s="5">
        <f>(SUMIFS('Dispatchable Built'!N:N,'Dispatchable Built'!$A:$A,Comparison_CDP1,'Dispatchable Built'!$B:$B,IF($B$141="NEM","*",$B$141),'Dispatchable Built'!$C:$C,$H153)-SUMIFS('Dispatchable Built'!N:N,'Dispatchable Built'!$A:$A,Comparison_CDP2,'Dispatchable Built'!$B:$B,IF($B$141="NEM","*",$B$141),'Dispatchable Built'!$C:$C,$H153))+(SUMIFS('Dispatchable Retired'!N:N,'Dispatchable Retired'!$A:$A,Comparison_CDP1,'Dispatchable Retired'!$B:$B,IF($B$141="NEM","*",$B$141),'Dispatchable Retired'!$C:$C,$H153)-SUMIFS('Dispatchable Retired'!N:N,'Dispatchable Retired'!$A:$A,Comparison_CDP2,'Dispatchable Retired'!$B:$B,IF($B$141="NEM","*",$B$141),'Dispatchable Retired'!$C:$C,$H153))</f>
        <v>7.9099999993559322E-5</v>
      </c>
      <c r="T153" s="5">
        <f>(SUMIFS('Dispatchable Built'!O:O,'Dispatchable Built'!$A:$A,Comparison_CDP1,'Dispatchable Built'!$B:$B,IF($B$141="NEM","*",$B$141),'Dispatchable Built'!$C:$C,$H153)-SUMIFS('Dispatchable Built'!O:O,'Dispatchable Built'!$A:$A,Comparison_CDP2,'Dispatchable Built'!$B:$B,IF($B$141="NEM","*",$B$141),'Dispatchable Built'!$C:$C,$H153))+(SUMIFS('Dispatchable Retired'!O:O,'Dispatchable Retired'!$A:$A,Comparison_CDP1,'Dispatchable Retired'!$B:$B,IF($B$141="NEM","*",$B$141),'Dispatchable Retired'!$C:$C,$H153)-SUMIFS('Dispatchable Retired'!O:O,'Dispatchable Retired'!$A:$A,Comparison_CDP2,'Dispatchable Retired'!$B:$B,IF($B$141="NEM","*",$B$141),'Dispatchable Retired'!$C:$C,$H153))</f>
        <v>7.9120000009424984E-5</v>
      </c>
      <c r="U153" s="5">
        <f>(SUMIFS('Dispatchable Built'!P:P,'Dispatchable Built'!$A:$A,Comparison_CDP1,'Dispatchable Built'!$B:$B,IF($B$141="NEM","*",$B$141),'Dispatchable Built'!$C:$C,$H153)-SUMIFS('Dispatchable Built'!P:P,'Dispatchable Built'!$A:$A,Comparison_CDP2,'Dispatchable Built'!$B:$B,IF($B$141="NEM","*",$B$141),'Dispatchable Built'!$C:$C,$H153))+(SUMIFS('Dispatchable Retired'!P:P,'Dispatchable Retired'!$A:$A,Comparison_CDP1,'Dispatchable Retired'!$B:$B,IF($B$141="NEM","*",$B$141),'Dispatchable Retired'!$C:$C,$H153)-SUMIFS('Dispatchable Retired'!P:P,'Dispatchable Retired'!$A:$A,Comparison_CDP2,'Dispatchable Retired'!$B:$B,IF($B$141="NEM","*",$B$141),'Dispatchable Retired'!$C:$C,$H153))</f>
        <v>6.3500000010208169E-5</v>
      </c>
      <c r="V153" s="5">
        <f>(SUMIFS('Dispatchable Built'!Q:Q,'Dispatchable Built'!$A:$A,Comparison_CDP1,'Dispatchable Built'!$B:$B,IF($B$141="NEM","*",$B$141),'Dispatchable Built'!$C:$C,$H153)-SUMIFS('Dispatchable Built'!Q:Q,'Dispatchable Built'!$A:$A,Comparison_CDP2,'Dispatchable Built'!$B:$B,IF($B$141="NEM","*",$B$141),'Dispatchable Built'!$C:$C,$H153))+(SUMIFS('Dispatchable Retired'!Q:Q,'Dispatchable Retired'!$A:$A,Comparison_CDP1,'Dispatchable Retired'!$B:$B,IF($B$141="NEM","*",$B$141),'Dispatchable Retired'!$C:$C,$H153)-SUMIFS('Dispatchable Retired'!Q:Q,'Dispatchable Retired'!$A:$A,Comparison_CDP2,'Dispatchable Retired'!$B:$B,IF($B$141="NEM","*",$B$141),'Dispatchable Retired'!$C:$C,$H153))</f>
        <v>6.5439999957561668E-5</v>
      </c>
      <c r="W153" s="5">
        <f>(SUMIFS('Dispatchable Built'!R:R,'Dispatchable Built'!$A:$A,Comparison_CDP1,'Dispatchable Built'!$B:$B,IF($B$141="NEM","*",$B$141),'Dispatchable Built'!$C:$C,$H153)-SUMIFS('Dispatchable Built'!R:R,'Dispatchable Built'!$A:$A,Comparison_CDP2,'Dispatchable Built'!$B:$B,IF($B$141="NEM","*",$B$141),'Dispatchable Built'!$C:$C,$H153))+(SUMIFS('Dispatchable Retired'!R:R,'Dispatchable Retired'!$A:$A,Comparison_CDP1,'Dispatchable Retired'!$B:$B,IF($B$141="NEM","*",$B$141),'Dispatchable Retired'!$C:$C,$H153)-SUMIFS('Dispatchable Retired'!R:R,'Dispatchable Retired'!$A:$A,Comparison_CDP2,'Dispatchable Retired'!$B:$B,IF($B$141="NEM","*",$B$141),'Dispatchable Retired'!$C:$C,$H153))</f>
        <v>1.2319999996179831E-5</v>
      </c>
      <c r="X153" s="5">
        <f>(SUMIFS('Dispatchable Built'!S:S,'Dispatchable Built'!$A:$A,Comparison_CDP1,'Dispatchable Built'!$B:$B,IF($B$141="NEM","*",$B$141),'Dispatchable Built'!$C:$C,$H153)-SUMIFS('Dispatchable Built'!S:S,'Dispatchable Built'!$A:$A,Comparison_CDP2,'Dispatchable Built'!$B:$B,IF($B$141="NEM","*",$B$141),'Dispatchable Built'!$C:$C,$H153))+(SUMIFS('Dispatchable Retired'!S:S,'Dispatchable Retired'!$A:$A,Comparison_CDP1,'Dispatchable Retired'!$B:$B,IF($B$141="NEM","*",$B$141),'Dispatchable Retired'!$C:$C,$H153)-SUMIFS('Dispatchable Retired'!S:S,'Dispatchable Retired'!$A:$A,Comparison_CDP2,'Dispatchable Retired'!$B:$B,IF($B$141="NEM","*",$B$141),'Dispatchable Retired'!$C:$C,$H153))</f>
        <v>-2.3400000372930663E-6</v>
      </c>
      <c r="Y153" s="5">
        <f>(SUMIFS('Dispatchable Built'!T:T,'Dispatchable Built'!$A:$A,Comparison_CDP1,'Dispatchable Built'!$B:$B,IF($B$141="NEM","*",$B$141),'Dispatchable Built'!$C:$C,$H153)-SUMIFS('Dispatchable Built'!T:T,'Dispatchable Built'!$A:$A,Comparison_CDP2,'Dispatchable Built'!$B:$B,IF($B$141="NEM","*",$B$141),'Dispatchable Built'!$C:$C,$H153))+(SUMIFS('Dispatchable Retired'!T:T,'Dispatchable Retired'!$A:$A,Comparison_CDP1,'Dispatchable Retired'!$B:$B,IF($B$141="NEM","*",$B$141),'Dispatchable Retired'!$C:$C,$H153)-SUMIFS('Dispatchable Retired'!T:T,'Dispatchable Retired'!$A:$A,Comparison_CDP2,'Dispatchable Retired'!$B:$B,IF($B$141="NEM","*",$B$141),'Dispatchable Retired'!$C:$C,$H153))</f>
        <v>-3.1399999897985253E-6</v>
      </c>
      <c r="Z153" s="5">
        <f>(SUMIFS('Dispatchable Built'!U:U,'Dispatchable Built'!$A:$A,Comparison_CDP1,'Dispatchable Built'!$B:$B,IF($B$141="NEM","*",$B$141),'Dispatchable Built'!$C:$C,$H153)-SUMIFS('Dispatchable Built'!U:U,'Dispatchable Built'!$A:$A,Comparison_CDP2,'Dispatchable Built'!$B:$B,IF($B$141="NEM","*",$B$141),'Dispatchable Built'!$C:$C,$H153))+(SUMIFS('Dispatchable Retired'!U:U,'Dispatchable Retired'!$A:$A,Comparison_CDP1,'Dispatchable Retired'!$B:$B,IF($B$141="NEM","*",$B$141),'Dispatchable Retired'!$C:$C,$H153)-SUMIFS('Dispatchable Retired'!U:U,'Dispatchable Retired'!$A:$A,Comparison_CDP2,'Dispatchable Retired'!$B:$B,IF($B$141="NEM","*",$B$141),'Dispatchable Retired'!$C:$C,$H153))</f>
        <v>7.5570000035440899E-5</v>
      </c>
      <c r="AA153" s="5">
        <f>(SUMIFS('Dispatchable Built'!V:V,'Dispatchable Built'!$A:$A,Comparison_CDP1,'Dispatchable Built'!$B:$B,IF($B$141="NEM","*",$B$141),'Dispatchable Built'!$C:$C,$H153)-SUMIFS('Dispatchable Built'!V:V,'Dispatchable Built'!$A:$A,Comparison_CDP2,'Dispatchable Built'!$B:$B,IF($B$141="NEM","*",$B$141),'Dispatchable Built'!$C:$C,$H153))+(SUMIFS('Dispatchable Retired'!V:V,'Dispatchable Retired'!$A:$A,Comparison_CDP1,'Dispatchable Retired'!$B:$B,IF($B$141="NEM","*",$B$141),'Dispatchable Retired'!$C:$C,$H153)-SUMIFS('Dispatchable Retired'!V:V,'Dispatchable Retired'!$A:$A,Comparison_CDP2,'Dispatchable Retired'!$B:$B,IF($B$141="NEM","*",$B$141),'Dispatchable Retired'!$C:$C,$H153))</f>
        <v>4.7370000061164319E-5</v>
      </c>
      <c r="AB153" s="5">
        <f>(SUMIFS('Dispatchable Built'!W:W,'Dispatchable Built'!$A:$A,Comparison_CDP1,'Dispatchable Built'!$B:$B,IF($B$141="NEM","*",$B$141),'Dispatchable Built'!$C:$C,$H153)-SUMIFS('Dispatchable Built'!W:W,'Dispatchable Built'!$A:$A,Comparison_CDP2,'Dispatchable Built'!$B:$B,IF($B$141="NEM","*",$B$141),'Dispatchable Built'!$C:$C,$H153))+(SUMIFS('Dispatchable Retired'!W:W,'Dispatchable Retired'!$A:$A,Comparison_CDP1,'Dispatchable Retired'!$B:$B,IF($B$141="NEM","*",$B$141),'Dispatchable Retired'!$C:$C,$H153)-SUMIFS('Dispatchable Retired'!W:W,'Dispatchable Retired'!$A:$A,Comparison_CDP2,'Dispatchable Retired'!$B:$B,IF($B$141="NEM","*",$B$141),'Dispatchable Retired'!$C:$C,$H153))</f>
        <v>4.7319999907813326E-5</v>
      </c>
      <c r="AC153" s="5">
        <f>(SUMIFS('Dispatchable Built'!X:X,'Dispatchable Built'!$A:$A,Comparison_CDP1,'Dispatchable Built'!$B:$B,IF($B$141="NEM","*",$B$141),'Dispatchable Built'!$C:$C,$H153)-SUMIFS('Dispatchable Built'!X:X,'Dispatchable Built'!$A:$A,Comparison_CDP2,'Dispatchable Built'!$B:$B,IF($B$141="NEM","*",$B$141),'Dispatchable Built'!$C:$C,$H153))+(SUMIFS('Dispatchable Retired'!X:X,'Dispatchable Retired'!$A:$A,Comparison_CDP1,'Dispatchable Retired'!$B:$B,IF($B$141="NEM","*",$B$141),'Dispatchable Retired'!$C:$C,$H153)-SUMIFS('Dispatchable Retired'!X:X,'Dispatchable Retired'!$A:$A,Comparison_CDP2,'Dispatchable Retired'!$B:$B,IF($B$141="NEM","*",$B$141),'Dispatchable Retired'!$C:$C,$H153))</f>
        <v>-4.5900000011478426E-5</v>
      </c>
      <c r="AD153" s="5">
        <f>(SUMIFS('Dispatchable Built'!Y:Y,'Dispatchable Built'!$A:$A,Comparison_CDP1,'Dispatchable Built'!$B:$B,IF($B$141="NEM","*",$B$141),'Dispatchable Built'!$C:$C,$H153)-SUMIFS('Dispatchable Built'!Y:Y,'Dispatchable Built'!$A:$A,Comparison_CDP2,'Dispatchable Built'!$B:$B,IF($B$141="NEM","*",$B$141),'Dispatchable Built'!$C:$C,$H153))+(SUMIFS('Dispatchable Retired'!Y:Y,'Dispatchable Retired'!$A:$A,Comparison_CDP1,'Dispatchable Retired'!$B:$B,IF($B$141="NEM","*",$B$141),'Dispatchable Retired'!$C:$C,$H153)-SUMIFS('Dispatchable Retired'!Y:Y,'Dispatchable Retired'!$A:$A,Comparison_CDP2,'Dispatchable Retired'!$B:$B,IF($B$141="NEM","*",$B$141),'Dispatchable Retired'!$C:$C,$H153))</f>
        <v>2.399100000252119E-4</v>
      </c>
      <c r="AE153" s="5">
        <f>(SUMIFS('Dispatchable Built'!Z:Z,'Dispatchable Built'!$A:$A,Comparison_CDP1,'Dispatchable Built'!$B:$B,IF($B$141="NEM","*",$B$141),'Dispatchable Built'!$C:$C,$H153)-SUMIFS('Dispatchable Built'!Z:Z,'Dispatchable Built'!$A:$A,Comparison_CDP2,'Dispatchable Built'!$B:$B,IF($B$141="NEM","*",$B$141),'Dispatchable Built'!$C:$C,$H153))+(SUMIFS('Dispatchable Retired'!Z:Z,'Dispatchable Retired'!$A:$A,Comparison_CDP1,'Dispatchable Retired'!$B:$B,IF($B$141="NEM","*",$B$141),'Dispatchable Retired'!$C:$C,$H153)-SUMIFS('Dispatchable Retired'!Z:Z,'Dispatchable Retired'!$A:$A,Comparison_CDP2,'Dispatchable Retired'!$B:$B,IF($B$141="NEM","*",$B$141),'Dispatchable Retired'!$C:$C,$H153))</f>
        <v>2.1734000002382459E-4</v>
      </c>
      <c r="AF153" s="5">
        <f>(SUMIFS('Dispatchable Built'!AA:AA,'Dispatchable Built'!$A:$A,Comparison_CDP1,'Dispatchable Built'!$B:$B,IF($B$141="NEM","*",$B$141),'Dispatchable Built'!$C:$C,$H153)-SUMIFS('Dispatchable Built'!AA:AA,'Dispatchable Built'!$A:$A,Comparison_CDP2,'Dispatchable Built'!$B:$B,IF($B$141="NEM","*",$B$141),'Dispatchable Built'!$C:$C,$H153))+(SUMIFS('Dispatchable Retired'!AA:AA,'Dispatchable Retired'!$A:$A,Comparison_CDP1,'Dispatchable Retired'!$B:$B,IF($B$141="NEM","*",$B$141),'Dispatchable Retired'!$C:$C,$H153)-SUMIFS('Dispatchable Retired'!AA:AA,'Dispatchable Retired'!$A:$A,Comparison_CDP2,'Dispatchable Retired'!$B:$B,IF($B$141="NEM","*",$B$141),'Dispatchable Retired'!$C:$C,$H153))</f>
        <v>-2.444999999440256E-5</v>
      </c>
      <c r="AG153" s="5">
        <f>(SUMIFS('Dispatchable Built'!AB:AB,'Dispatchable Built'!$A:$A,Comparison_CDP1,'Dispatchable Built'!$B:$B,IF($B$141="NEM","*",$B$141),'Dispatchable Built'!$C:$C,$H153)-SUMIFS('Dispatchable Built'!AB:AB,'Dispatchable Built'!$A:$A,Comparison_CDP2,'Dispatchable Built'!$B:$B,IF($B$141="NEM","*",$B$141),'Dispatchable Built'!$C:$C,$H153))+(SUMIFS('Dispatchable Retired'!AB:AB,'Dispatchable Retired'!$A:$A,Comparison_CDP1,'Dispatchable Retired'!$B:$B,IF($B$141="NEM","*",$B$141),'Dispatchable Retired'!$C:$C,$H153)-SUMIFS('Dispatchable Retired'!AB:AB,'Dispatchable Retired'!$A:$A,Comparison_CDP2,'Dispatchable Retired'!$B:$B,IF($B$141="NEM","*",$B$141),'Dispatchable Retired'!$C:$C,$H153))</f>
        <v>-2.0249999991506229E-5</v>
      </c>
      <c r="AH153" s="5">
        <f>(SUMIFS('Dispatchable Built'!AC:AC,'Dispatchable Built'!$A:$A,Comparison_CDP1,'Dispatchable Built'!$B:$B,IF($B$141="NEM","*",$B$141),'Dispatchable Built'!$C:$C,$H153)-SUMIFS('Dispatchable Built'!AC:AC,'Dispatchable Built'!$A:$A,Comparison_CDP2,'Dispatchable Built'!$B:$B,IF($B$141="NEM","*",$B$141),'Dispatchable Built'!$C:$C,$H153))+(SUMIFS('Dispatchable Retired'!AC:AC,'Dispatchable Retired'!$A:$A,Comparison_CDP1,'Dispatchable Retired'!$B:$B,IF($B$141="NEM","*",$B$141),'Dispatchable Retired'!$C:$C,$H153)-SUMIFS('Dispatchable Retired'!AC:AC,'Dispatchable Retired'!$A:$A,Comparison_CDP2,'Dispatchable Retired'!$B:$B,IF($B$141="NEM","*",$B$141),'Dispatchable Retired'!$C:$C,$H153))</f>
        <v>3.4316999999361997E-4</v>
      </c>
      <c r="AI153" s="5">
        <f>(SUMIFS('Dispatchable Built'!AD:AD,'Dispatchable Built'!$A:$A,Comparison_CDP1,'Dispatchable Built'!$B:$B,IF($B$141="NEM","*",$B$141),'Dispatchable Built'!$C:$C,$H153)-SUMIFS('Dispatchable Built'!AD:AD,'Dispatchable Built'!$A:$A,Comparison_CDP2,'Dispatchable Built'!$B:$B,IF($B$141="NEM","*",$B$141),'Dispatchable Built'!$C:$C,$H153))+(SUMIFS('Dispatchable Retired'!AD:AD,'Dispatchable Retired'!$A:$A,Comparison_CDP1,'Dispatchable Retired'!$B:$B,IF($B$141="NEM","*",$B$141),'Dispatchable Retired'!$C:$C,$H153)-SUMIFS('Dispatchable Retired'!AD:AD,'Dispatchable Retired'!$A:$A,Comparison_CDP2,'Dispatchable Retired'!$B:$B,IF($B$141="NEM","*",$B$141),'Dispatchable Retired'!$C:$C,$H153))</f>
        <v>3.5753000001648161E-4</v>
      </c>
      <c r="AJ153" s="5">
        <f>(SUMIFS('Dispatchable Built'!AE:AE,'Dispatchable Built'!$A:$A,Comparison_CDP1,'Dispatchable Built'!$B:$B,IF($B$141="NEM","*",$B$141),'Dispatchable Built'!$C:$C,$H153)-SUMIFS('Dispatchable Built'!AE:AE,'Dispatchable Built'!$A:$A,Comparison_CDP2,'Dispatchable Built'!$B:$B,IF($B$141="NEM","*",$B$141),'Dispatchable Built'!$C:$C,$H153))+(SUMIFS('Dispatchable Retired'!AE:AE,'Dispatchable Retired'!$A:$A,Comparison_CDP1,'Dispatchable Retired'!$B:$B,IF($B$141="NEM","*",$B$141),'Dispatchable Retired'!$C:$C,$H153)-SUMIFS('Dispatchable Retired'!AE:AE,'Dispatchable Retired'!$A:$A,Comparison_CDP2,'Dispatchable Retired'!$B:$B,IF($B$141="NEM","*",$B$141),'Dispatchable Retired'!$C:$C,$H153))</f>
        <v>3.4339000001892828E-4</v>
      </c>
    </row>
    <row r="154" spans="8:36" ht="15" customHeight="1">
      <c r="H154" s="9" t="s">
        <v>146</v>
      </c>
      <c r="I154" s="5">
        <f>(SUMIFS('Dispatchable Built'!D:D,'Dispatchable Built'!$A:$A,Comparison_CDP1,'Dispatchable Built'!$B:$B,IF($B$141="NEM","*",$B$141),'Dispatchable Built'!$C:$C,$H154)-SUMIFS('Dispatchable Built'!D:D,'Dispatchable Built'!$A:$A,Comparison_CDP2,'Dispatchable Built'!$B:$B,IF($B$141="NEM","*",$B$141),'Dispatchable Built'!$C:$C,$H154))+(SUMIFS('Dispatchable Retired'!D:D,'Dispatchable Retired'!$A:$A,Comparison_CDP1,'Dispatchable Retired'!$B:$B,IF($B$141="NEM","*",$B$141),'Dispatchable Retired'!$C:$C,$H154)-SUMIFS('Dispatchable Retired'!D:D,'Dispatchable Retired'!$A:$A,Comparison_CDP2,'Dispatchable Retired'!$B:$B,IF($B$141="NEM","*",$B$141),'Dispatchable Retired'!$C:$C,$H154))</f>
        <v>0</v>
      </c>
      <c r="J154" s="5">
        <f>(SUMIFS('Dispatchable Built'!E:E,'Dispatchable Built'!$A:$A,Comparison_CDP1,'Dispatchable Built'!$B:$B,IF($B$141="NEM","*",$B$141),'Dispatchable Built'!$C:$C,$H154)-SUMIFS('Dispatchable Built'!E:E,'Dispatchable Built'!$A:$A,Comparison_CDP2,'Dispatchable Built'!$B:$B,IF($B$141="NEM","*",$B$141),'Dispatchable Built'!$C:$C,$H154))+(SUMIFS('Dispatchable Retired'!E:E,'Dispatchable Retired'!$A:$A,Comparison_CDP1,'Dispatchable Retired'!$B:$B,IF($B$141="NEM","*",$B$141),'Dispatchable Retired'!$C:$C,$H154)-SUMIFS('Dispatchable Retired'!E:E,'Dispatchable Retired'!$A:$A,Comparison_CDP2,'Dispatchable Retired'!$B:$B,IF($B$141="NEM","*",$B$141),'Dispatchable Retired'!$C:$C,$H154))</f>
        <v>0</v>
      </c>
      <c r="K154" s="5">
        <f>(SUMIFS('Dispatchable Built'!F:F,'Dispatchable Built'!$A:$A,Comparison_CDP1,'Dispatchable Built'!$B:$B,IF($B$141="NEM","*",$B$141),'Dispatchable Built'!$C:$C,$H154)-SUMIFS('Dispatchable Built'!F:F,'Dispatchable Built'!$A:$A,Comparison_CDP2,'Dispatchable Built'!$B:$B,IF($B$141="NEM","*",$B$141),'Dispatchable Built'!$C:$C,$H154))+(SUMIFS('Dispatchable Retired'!F:F,'Dispatchable Retired'!$A:$A,Comparison_CDP1,'Dispatchable Retired'!$B:$B,IF($B$141="NEM","*",$B$141),'Dispatchable Retired'!$C:$C,$H154)-SUMIFS('Dispatchable Retired'!F:F,'Dispatchable Retired'!$A:$A,Comparison_CDP2,'Dispatchable Retired'!$B:$B,IF($B$141="NEM","*",$B$141),'Dispatchable Retired'!$C:$C,$H154))</f>
        <v>0</v>
      </c>
      <c r="L154" s="5">
        <f>(SUMIFS('Dispatchable Built'!G:G,'Dispatchable Built'!$A:$A,Comparison_CDP1,'Dispatchable Built'!$B:$B,IF($B$141="NEM","*",$B$141),'Dispatchable Built'!$C:$C,$H154)-SUMIFS('Dispatchable Built'!G:G,'Dispatchable Built'!$A:$A,Comparison_CDP2,'Dispatchable Built'!$B:$B,IF($B$141="NEM","*",$B$141),'Dispatchable Built'!$C:$C,$H154))+(SUMIFS('Dispatchable Retired'!G:G,'Dispatchable Retired'!$A:$A,Comparison_CDP1,'Dispatchable Retired'!$B:$B,IF($B$141="NEM","*",$B$141),'Dispatchable Retired'!$C:$C,$H154)-SUMIFS('Dispatchable Retired'!G:G,'Dispatchable Retired'!$A:$A,Comparison_CDP2,'Dispatchable Retired'!$B:$B,IF($B$141="NEM","*",$B$141),'Dispatchable Retired'!$C:$C,$H154))</f>
        <v>0</v>
      </c>
      <c r="M154" s="5">
        <f>(SUMIFS('Dispatchable Built'!H:H,'Dispatchable Built'!$A:$A,Comparison_CDP1,'Dispatchable Built'!$B:$B,IF($B$141="NEM","*",$B$141),'Dispatchable Built'!$C:$C,$H154)-SUMIFS('Dispatchable Built'!H:H,'Dispatchable Built'!$A:$A,Comparison_CDP2,'Dispatchable Built'!$B:$B,IF($B$141="NEM","*",$B$141),'Dispatchable Built'!$C:$C,$H154))+(SUMIFS('Dispatchable Retired'!H:H,'Dispatchable Retired'!$A:$A,Comparison_CDP1,'Dispatchable Retired'!$B:$B,IF($B$141="NEM","*",$B$141),'Dispatchable Retired'!$C:$C,$H154)-SUMIFS('Dispatchable Retired'!H:H,'Dispatchable Retired'!$A:$A,Comparison_CDP2,'Dispatchable Retired'!$B:$B,IF($B$141="NEM","*",$B$141),'Dispatchable Retired'!$C:$C,$H154))</f>
        <v>0</v>
      </c>
      <c r="N154" s="5">
        <f>(SUMIFS('Dispatchable Built'!I:I,'Dispatchable Built'!$A:$A,Comparison_CDP1,'Dispatchable Built'!$B:$B,IF($B$141="NEM","*",$B$141),'Dispatchable Built'!$C:$C,$H154)-SUMIFS('Dispatchable Built'!I:I,'Dispatchable Built'!$A:$A,Comparison_CDP2,'Dispatchable Built'!$B:$B,IF($B$141="NEM","*",$B$141),'Dispatchable Built'!$C:$C,$H154))+(SUMIFS('Dispatchable Retired'!I:I,'Dispatchable Retired'!$A:$A,Comparison_CDP1,'Dispatchable Retired'!$B:$B,IF($B$141="NEM","*",$B$141),'Dispatchable Retired'!$C:$C,$H154)-SUMIFS('Dispatchable Retired'!I:I,'Dispatchable Retired'!$A:$A,Comparison_CDP2,'Dispatchable Retired'!$B:$B,IF($B$141="NEM","*",$B$141),'Dispatchable Retired'!$C:$C,$H154))</f>
        <v>0</v>
      </c>
      <c r="O154" s="5">
        <f>(SUMIFS('Dispatchable Built'!J:J,'Dispatchable Built'!$A:$A,Comparison_CDP1,'Dispatchable Built'!$B:$B,IF($B$141="NEM","*",$B$141),'Dispatchable Built'!$C:$C,$H154)-SUMIFS('Dispatchable Built'!J:J,'Dispatchable Built'!$A:$A,Comparison_CDP2,'Dispatchable Built'!$B:$B,IF($B$141="NEM","*",$B$141),'Dispatchable Built'!$C:$C,$H154))+(SUMIFS('Dispatchable Retired'!J:J,'Dispatchable Retired'!$A:$A,Comparison_CDP1,'Dispatchable Retired'!$B:$B,IF($B$141="NEM","*",$B$141),'Dispatchable Retired'!$C:$C,$H154)-SUMIFS('Dispatchable Retired'!J:J,'Dispatchable Retired'!$A:$A,Comparison_CDP2,'Dispatchable Retired'!$B:$B,IF($B$141="NEM","*",$B$141),'Dispatchable Retired'!$C:$C,$H154))</f>
        <v>0</v>
      </c>
      <c r="P154" s="5">
        <f>(SUMIFS('Dispatchable Built'!K:K,'Dispatchable Built'!$A:$A,Comparison_CDP1,'Dispatchable Built'!$B:$B,IF($B$141="NEM","*",$B$141),'Dispatchable Built'!$C:$C,$H154)-SUMIFS('Dispatchable Built'!K:K,'Dispatchable Built'!$A:$A,Comparison_CDP2,'Dispatchable Built'!$B:$B,IF($B$141="NEM","*",$B$141),'Dispatchable Built'!$C:$C,$H154))+(SUMIFS('Dispatchable Retired'!K:K,'Dispatchable Retired'!$A:$A,Comparison_CDP1,'Dispatchable Retired'!$B:$B,IF($B$141="NEM","*",$B$141),'Dispatchable Retired'!$C:$C,$H154)-SUMIFS('Dispatchable Retired'!K:K,'Dispatchable Retired'!$A:$A,Comparison_CDP2,'Dispatchable Retired'!$B:$B,IF($B$141="NEM","*",$B$141),'Dispatchable Retired'!$C:$C,$H154))</f>
        <v>0</v>
      </c>
      <c r="Q154" s="5">
        <f>(SUMIFS('Dispatchable Built'!L:L,'Dispatchable Built'!$A:$A,Comparison_CDP1,'Dispatchable Built'!$B:$B,IF($B$141="NEM","*",$B$141),'Dispatchable Built'!$C:$C,$H154)-SUMIFS('Dispatchable Built'!L:L,'Dispatchable Built'!$A:$A,Comparison_CDP2,'Dispatchable Built'!$B:$B,IF($B$141="NEM","*",$B$141),'Dispatchable Built'!$C:$C,$H154))+(SUMIFS('Dispatchable Retired'!L:L,'Dispatchable Retired'!$A:$A,Comparison_CDP1,'Dispatchable Retired'!$B:$B,IF($B$141="NEM","*",$B$141),'Dispatchable Retired'!$C:$C,$H154)-SUMIFS('Dispatchable Retired'!L:L,'Dispatchable Retired'!$A:$A,Comparison_CDP2,'Dispatchable Retired'!$B:$B,IF($B$141="NEM","*",$B$141),'Dispatchable Retired'!$C:$C,$H154))</f>
        <v>0</v>
      </c>
      <c r="R154" s="5">
        <f>(SUMIFS('Dispatchable Built'!M:M,'Dispatchable Built'!$A:$A,Comparison_CDP1,'Dispatchable Built'!$B:$B,IF($B$141="NEM","*",$B$141),'Dispatchable Built'!$C:$C,$H154)-SUMIFS('Dispatchable Built'!M:M,'Dispatchable Built'!$A:$A,Comparison_CDP2,'Dispatchable Built'!$B:$B,IF($B$141="NEM","*",$B$141),'Dispatchable Built'!$C:$C,$H154))+(SUMIFS('Dispatchable Retired'!M:M,'Dispatchable Retired'!$A:$A,Comparison_CDP1,'Dispatchable Retired'!$B:$B,IF($B$141="NEM","*",$B$141),'Dispatchable Retired'!$C:$C,$H154)-SUMIFS('Dispatchable Retired'!M:M,'Dispatchable Retired'!$A:$A,Comparison_CDP2,'Dispatchable Retired'!$B:$B,IF($B$141="NEM","*",$B$141),'Dispatchable Retired'!$C:$C,$H154))</f>
        <v>0</v>
      </c>
      <c r="S154" s="5">
        <f>(SUMIFS('Dispatchable Built'!N:N,'Dispatchable Built'!$A:$A,Comparison_CDP1,'Dispatchable Built'!$B:$B,IF($B$141="NEM","*",$B$141),'Dispatchable Built'!$C:$C,$H154)-SUMIFS('Dispatchable Built'!N:N,'Dispatchable Built'!$A:$A,Comparison_CDP2,'Dispatchable Built'!$B:$B,IF($B$141="NEM","*",$B$141),'Dispatchable Built'!$C:$C,$H154))+(SUMIFS('Dispatchable Retired'!N:N,'Dispatchable Retired'!$A:$A,Comparison_CDP1,'Dispatchable Retired'!$B:$B,IF($B$141="NEM","*",$B$141),'Dispatchable Retired'!$C:$C,$H154)-SUMIFS('Dispatchable Retired'!N:N,'Dispatchable Retired'!$A:$A,Comparison_CDP2,'Dispatchable Retired'!$B:$B,IF($B$141="NEM","*",$B$141),'Dispatchable Retired'!$C:$C,$H154))</f>
        <v>0</v>
      </c>
      <c r="T154" s="5">
        <f>(SUMIFS('Dispatchable Built'!O:O,'Dispatchable Built'!$A:$A,Comparison_CDP1,'Dispatchable Built'!$B:$B,IF($B$141="NEM","*",$B$141),'Dispatchable Built'!$C:$C,$H154)-SUMIFS('Dispatchable Built'!O:O,'Dispatchable Built'!$A:$A,Comparison_CDP2,'Dispatchable Built'!$B:$B,IF($B$141="NEM","*",$B$141),'Dispatchable Built'!$C:$C,$H154))+(SUMIFS('Dispatchable Retired'!O:O,'Dispatchable Retired'!$A:$A,Comparison_CDP1,'Dispatchable Retired'!$B:$B,IF($B$141="NEM","*",$B$141),'Dispatchable Retired'!$C:$C,$H154)-SUMIFS('Dispatchable Retired'!O:O,'Dispatchable Retired'!$A:$A,Comparison_CDP2,'Dispatchable Retired'!$B:$B,IF($B$141="NEM","*",$B$141),'Dispatchable Retired'!$C:$C,$H154))</f>
        <v>0</v>
      </c>
      <c r="U154" s="5">
        <f>(SUMIFS('Dispatchable Built'!P:P,'Dispatchable Built'!$A:$A,Comparison_CDP1,'Dispatchable Built'!$B:$B,IF($B$141="NEM","*",$B$141),'Dispatchable Built'!$C:$C,$H154)-SUMIFS('Dispatchable Built'!P:P,'Dispatchable Built'!$A:$A,Comparison_CDP2,'Dispatchable Built'!$B:$B,IF($B$141="NEM","*",$B$141),'Dispatchable Built'!$C:$C,$H154))+(SUMIFS('Dispatchable Retired'!P:P,'Dispatchable Retired'!$A:$A,Comparison_CDP1,'Dispatchable Retired'!$B:$B,IF($B$141="NEM","*",$B$141),'Dispatchable Retired'!$C:$C,$H154)-SUMIFS('Dispatchable Retired'!P:P,'Dispatchable Retired'!$A:$A,Comparison_CDP2,'Dispatchable Retired'!$B:$B,IF($B$141="NEM","*",$B$141),'Dispatchable Retired'!$C:$C,$H154))</f>
        <v>0</v>
      </c>
      <c r="V154" s="5">
        <f>(SUMIFS('Dispatchable Built'!Q:Q,'Dispatchable Built'!$A:$A,Comparison_CDP1,'Dispatchable Built'!$B:$B,IF($B$141="NEM","*",$B$141),'Dispatchable Built'!$C:$C,$H154)-SUMIFS('Dispatchable Built'!Q:Q,'Dispatchable Built'!$A:$A,Comparison_CDP2,'Dispatchable Built'!$B:$B,IF($B$141="NEM","*",$B$141),'Dispatchable Built'!$C:$C,$H154))+(SUMIFS('Dispatchable Retired'!Q:Q,'Dispatchable Retired'!$A:$A,Comparison_CDP1,'Dispatchable Retired'!$B:$B,IF($B$141="NEM","*",$B$141),'Dispatchable Retired'!$C:$C,$H154)-SUMIFS('Dispatchable Retired'!Q:Q,'Dispatchable Retired'!$A:$A,Comparison_CDP2,'Dispatchable Retired'!$B:$B,IF($B$141="NEM","*",$B$141),'Dispatchable Retired'!$C:$C,$H154))</f>
        <v>0</v>
      </c>
      <c r="W154" s="5">
        <f>(SUMIFS('Dispatchable Built'!R:R,'Dispatchable Built'!$A:$A,Comparison_CDP1,'Dispatchable Built'!$B:$B,IF($B$141="NEM","*",$B$141),'Dispatchable Built'!$C:$C,$H154)-SUMIFS('Dispatchable Built'!R:R,'Dispatchable Built'!$A:$A,Comparison_CDP2,'Dispatchable Built'!$B:$B,IF($B$141="NEM","*",$B$141),'Dispatchable Built'!$C:$C,$H154))+(SUMIFS('Dispatchable Retired'!R:R,'Dispatchable Retired'!$A:$A,Comparison_CDP1,'Dispatchable Retired'!$B:$B,IF($B$141="NEM","*",$B$141),'Dispatchable Retired'!$C:$C,$H154)-SUMIFS('Dispatchable Retired'!R:R,'Dispatchable Retired'!$A:$A,Comparison_CDP2,'Dispatchable Retired'!$B:$B,IF($B$141="NEM","*",$B$141),'Dispatchable Retired'!$C:$C,$H154))</f>
        <v>0</v>
      </c>
      <c r="X154" s="5">
        <f>(SUMIFS('Dispatchable Built'!S:S,'Dispatchable Built'!$A:$A,Comparison_CDP1,'Dispatchable Built'!$B:$B,IF($B$141="NEM","*",$B$141),'Dispatchable Built'!$C:$C,$H154)-SUMIFS('Dispatchable Built'!S:S,'Dispatchable Built'!$A:$A,Comparison_CDP2,'Dispatchable Built'!$B:$B,IF($B$141="NEM","*",$B$141),'Dispatchable Built'!$C:$C,$H154))+(SUMIFS('Dispatchable Retired'!S:S,'Dispatchable Retired'!$A:$A,Comparison_CDP1,'Dispatchable Retired'!$B:$B,IF($B$141="NEM","*",$B$141),'Dispatchable Retired'!$C:$C,$H154)-SUMIFS('Dispatchable Retired'!S:S,'Dispatchable Retired'!$A:$A,Comparison_CDP2,'Dispatchable Retired'!$B:$B,IF($B$141="NEM","*",$B$141),'Dispatchable Retired'!$C:$C,$H154))</f>
        <v>0</v>
      </c>
      <c r="Y154" s="5">
        <f>(SUMIFS('Dispatchable Built'!T:T,'Dispatchable Built'!$A:$A,Comparison_CDP1,'Dispatchable Built'!$B:$B,IF($B$141="NEM","*",$B$141),'Dispatchable Built'!$C:$C,$H154)-SUMIFS('Dispatchable Built'!T:T,'Dispatchable Built'!$A:$A,Comparison_CDP2,'Dispatchable Built'!$B:$B,IF($B$141="NEM","*",$B$141),'Dispatchable Built'!$C:$C,$H154))+(SUMIFS('Dispatchable Retired'!T:T,'Dispatchable Retired'!$A:$A,Comparison_CDP1,'Dispatchable Retired'!$B:$B,IF($B$141="NEM","*",$B$141),'Dispatchable Retired'!$C:$C,$H154)-SUMIFS('Dispatchable Retired'!T:T,'Dispatchable Retired'!$A:$A,Comparison_CDP2,'Dispatchable Retired'!$B:$B,IF($B$141="NEM","*",$B$141),'Dispatchable Retired'!$C:$C,$H154))</f>
        <v>0</v>
      </c>
      <c r="Z154" s="5">
        <f>(SUMIFS('Dispatchable Built'!U:U,'Dispatchable Built'!$A:$A,Comparison_CDP1,'Dispatchable Built'!$B:$B,IF($B$141="NEM","*",$B$141),'Dispatchable Built'!$C:$C,$H154)-SUMIFS('Dispatchable Built'!U:U,'Dispatchable Built'!$A:$A,Comparison_CDP2,'Dispatchable Built'!$B:$B,IF($B$141="NEM","*",$B$141),'Dispatchable Built'!$C:$C,$H154))+(SUMIFS('Dispatchable Retired'!U:U,'Dispatchable Retired'!$A:$A,Comparison_CDP1,'Dispatchable Retired'!$B:$B,IF($B$141="NEM","*",$B$141),'Dispatchable Retired'!$C:$C,$H154)-SUMIFS('Dispatchable Retired'!U:U,'Dispatchable Retired'!$A:$A,Comparison_CDP2,'Dispatchable Retired'!$B:$B,IF($B$141="NEM","*",$B$141),'Dispatchable Retired'!$C:$C,$H154))</f>
        <v>0</v>
      </c>
      <c r="AA154" s="5">
        <f>(SUMIFS('Dispatchable Built'!V:V,'Dispatchable Built'!$A:$A,Comparison_CDP1,'Dispatchable Built'!$B:$B,IF($B$141="NEM","*",$B$141),'Dispatchable Built'!$C:$C,$H154)-SUMIFS('Dispatchable Built'!V:V,'Dispatchable Built'!$A:$A,Comparison_CDP2,'Dispatchable Built'!$B:$B,IF($B$141="NEM","*",$B$141),'Dispatchable Built'!$C:$C,$H154))+(SUMIFS('Dispatchable Retired'!V:V,'Dispatchable Retired'!$A:$A,Comparison_CDP1,'Dispatchable Retired'!$B:$B,IF($B$141="NEM","*",$B$141),'Dispatchable Retired'!$C:$C,$H154)-SUMIFS('Dispatchable Retired'!V:V,'Dispatchable Retired'!$A:$A,Comparison_CDP2,'Dispatchable Retired'!$B:$B,IF($B$141="NEM","*",$B$141),'Dispatchable Retired'!$C:$C,$H154))</f>
        <v>0</v>
      </c>
      <c r="AB154" s="5">
        <f>(SUMIFS('Dispatchable Built'!W:W,'Dispatchable Built'!$A:$A,Comparison_CDP1,'Dispatchable Built'!$B:$B,IF($B$141="NEM","*",$B$141),'Dispatchable Built'!$C:$C,$H154)-SUMIFS('Dispatchable Built'!W:W,'Dispatchable Built'!$A:$A,Comparison_CDP2,'Dispatchable Built'!$B:$B,IF($B$141="NEM","*",$B$141),'Dispatchable Built'!$C:$C,$H154))+(SUMIFS('Dispatchable Retired'!W:W,'Dispatchable Retired'!$A:$A,Comparison_CDP1,'Dispatchable Retired'!$B:$B,IF($B$141="NEM","*",$B$141),'Dispatchable Retired'!$C:$C,$H154)-SUMIFS('Dispatchable Retired'!W:W,'Dispatchable Retired'!$A:$A,Comparison_CDP2,'Dispatchable Retired'!$B:$B,IF($B$141="NEM","*",$B$141),'Dispatchable Retired'!$C:$C,$H154))</f>
        <v>0</v>
      </c>
      <c r="AC154" s="5">
        <f>(SUMIFS('Dispatchable Built'!X:X,'Dispatchable Built'!$A:$A,Comparison_CDP1,'Dispatchable Built'!$B:$B,IF($B$141="NEM","*",$B$141),'Dispatchable Built'!$C:$C,$H154)-SUMIFS('Dispatchable Built'!X:X,'Dispatchable Built'!$A:$A,Comparison_CDP2,'Dispatchable Built'!$B:$B,IF($B$141="NEM","*",$B$141),'Dispatchable Built'!$C:$C,$H154))+(SUMIFS('Dispatchable Retired'!X:X,'Dispatchable Retired'!$A:$A,Comparison_CDP1,'Dispatchable Retired'!$B:$B,IF($B$141="NEM","*",$B$141),'Dispatchable Retired'!$C:$C,$H154)-SUMIFS('Dispatchable Retired'!X:X,'Dispatchable Retired'!$A:$A,Comparison_CDP2,'Dispatchable Retired'!$B:$B,IF($B$141="NEM","*",$B$141),'Dispatchable Retired'!$C:$C,$H154))</f>
        <v>0</v>
      </c>
      <c r="AD154" s="5">
        <f>(SUMIFS('Dispatchable Built'!Y:Y,'Dispatchable Built'!$A:$A,Comparison_CDP1,'Dispatchable Built'!$B:$B,IF($B$141="NEM","*",$B$141),'Dispatchable Built'!$C:$C,$H154)-SUMIFS('Dispatchable Built'!Y:Y,'Dispatchable Built'!$A:$A,Comparison_CDP2,'Dispatchable Built'!$B:$B,IF($B$141="NEM","*",$B$141),'Dispatchable Built'!$C:$C,$H154))+(SUMIFS('Dispatchable Retired'!Y:Y,'Dispatchable Retired'!$A:$A,Comparison_CDP1,'Dispatchable Retired'!$B:$B,IF($B$141="NEM","*",$B$141),'Dispatchable Retired'!$C:$C,$H154)-SUMIFS('Dispatchable Retired'!Y:Y,'Dispatchable Retired'!$A:$A,Comparison_CDP2,'Dispatchable Retired'!$B:$B,IF($B$141="NEM","*",$B$141),'Dispatchable Retired'!$C:$C,$H154))</f>
        <v>0</v>
      </c>
      <c r="AE154" s="5">
        <f>(SUMIFS('Dispatchable Built'!Z:Z,'Dispatchable Built'!$A:$A,Comparison_CDP1,'Dispatchable Built'!$B:$B,IF($B$141="NEM","*",$B$141),'Dispatchable Built'!$C:$C,$H154)-SUMIFS('Dispatchable Built'!Z:Z,'Dispatchable Built'!$A:$A,Comparison_CDP2,'Dispatchable Built'!$B:$B,IF($B$141="NEM","*",$B$141),'Dispatchable Built'!$C:$C,$H154))+(SUMIFS('Dispatchable Retired'!Z:Z,'Dispatchable Retired'!$A:$A,Comparison_CDP1,'Dispatchable Retired'!$B:$B,IF($B$141="NEM","*",$B$141),'Dispatchable Retired'!$C:$C,$H154)-SUMIFS('Dispatchable Retired'!Z:Z,'Dispatchable Retired'!$A:$A,Comparison_CDP2,'Dispatchable Retired'!$B:$B,IF($B$141="NEM","*",$B$141),'Dispatchable Retired'!$C:$C,$H154))</f>
        <v>0</v>
      </c>
      <c r="AF154" s="5">
        <f>(SUMIFS('Dispatchable Built'!AA:AA,'Dispatchable Built'!$A:$A,Comparison_CDP1,'Dispatchable Built'!$B:$B,IF($B$141="NEM","*",$B$141),'Dispatchable Built'!$C:$C,$H154)-SUMIFS('Dispatchable Built'!AA:AA,'Dispatchable Built'!$A:$A,Comparison_CDP2,'Dispatchable Built'!$B:$B,IF($B$141="NEM","*",$B$141),'Dispatchable Built'!$C:$C,$H154))+(SUMIFS('Dispatchable Retired'!AA:AA,'Dispatchable Retired'!$A:$A,Comparison_CDP1,'Dispatchable Retired'!$B:$B,IF($B$141="NEM","*",$B$141),'Dispatchable Retired'!$C:$C,$H154)-SUMIFS('Dispatchable Retired'!AA:AA,'Dispatchable Retired'!$A:$A,Comparison_CDP2,'Dispatchable Retired'!$B:$B,IF($B$141="NEM","*",$B$141),'Dispatchable Retired'!$C:$C,$H154))</f>
        <v>0</v>
      </c>
      <c r="AG154" s="5">
        <f>(SUMIFS('Dispatchable Built'!AB:AB,'Dispatchable Built'!$A:$A,Comparison_CDP1,'Dispatchable Built'!$B:$B,IF($B$141="NEM","*",$B$141),'Dispatchable Built'!$C:$C,$H154)-SUMIFS('Dispatchable Built'!AB:AB,'Dispatchable Built'!$A:$A,Comparison_CDP2,'Dispatchable Built'!$B:$B,IF($B$141="NEM","*",$B$141),'Dispatchable Built'!$C:$C,$H154))+(SUMIFS('Dispatchable Retired'!AB:AB,'Dispatchable Retired'!$A:$A,Comparison_CDP1,'Dispatchable Retired'!$B:$B,IF($B$141="NEM","*",$B$141),'Dispatchable Retired'!$C:$C,$H154)-SUMIFS('Dispatchable Retired'!AB:AB,'Dispatchable Retired'!$A:$A,Comparison_CDP2,'Dispatchable Retired'!$B:$B,IF($B$141="NEM","*",$B$141),'Dispatchable Retired'!$C:$C,$H154))</f>
        <v>0</v>
      </c>
      <c r="AH154" s="5">
        <f>(SUMIFS('Dispatchable Built'!AC:AC,'Dispatchable Built'!$A:$A,Comparison_CDP1,'Dispatchable Built'!$B:$B,IF($B$141="NEM","*",$B$141),'Dispatchable Built'!$C:$C,$H154)-SUMIFS('Dispatchable Built'!AC:AC,'Dispatchable Built'!$A:$A,Comparison_CDP2,'Dispatchable Built'!$B:$B,IF($B$141="NEM","*",$B$141),'Dispatchable Built'!$C:$C,$H154))+(SUMIFS('Dispatchable Retired'!AC:AC,'Dispatchable Retired'!$A:$A,Comparison_CDP1,'Dispatchable Retired'!$B:$B,IF($B$141="NEM","*",$B$141),'Dispatchable Retired'!$C:$C,$H154)-SUMIFS('Dispatchable Retired'!AC:AC,'Dispatchable Retired'!$A:$A,Comparison_CDP2,'Dispatchable Retired'!$B:$B,IF($B$141="NEM","*",$B$141),'Dispatchable Retired'!$C:$C,$H154))</f>
        <v>0</v>
      </c>
      <c r="AI154" s="5">
        <f>(SUMIFS('Dispatchable Built'!AD:AD,'Dispatchable Built'!$A:$A,Comparison_CDP1,'Dispatchable Built'!$B:$B,IF($B$141="NEM","*",$B$141),'Dispatchable Built'!$C:$C,$H154)-SUMIFS('Dispatchable Built'!AD:AD,'Dispatchable Built'!$A:$A,Comparison_CDP2,'Dispatchable Built'!$B:$B,IF($B$141="NEM","*",$B$141),'Dispatchable Built'!$C:$C,$H154))+(SUMIFS('Dispatchable Retired'!AD:AD,'Dispatchable Retired'!$A:$A,Comparison_CDP1,'Dispatchable Retired'!$B:$B,IF($B$141="NEM","*",$B$141),'Dispatchable Retired'!$C:$C,$H154)-SUMIFS('Dispatchable Retired'!AD:AD,'Dispatchable Retired'!$A:$A,Comparison_CDP2,'Dispatchable Retired'!$B:$B,IF($B$141="NEM","*",$B$141),'Dispatchable Retired'!$C:$C,$H154))</f>
        <v>0</v>
      </c>
      <c r="AJ154" s="5">
        <f>(SUMIFS('Dispatchable Built'!AE:AE,'Dispatchable Built'!$A:$A,Comparison_CDP1,'Dispatchable Built'!$B:$B,IF($B$141="NEM","*",$B$141),'Dispatchable Built'!$C:$C,$H154)-SUMIFS('Dispatchable Built'!AE:AE,'Dispatchable Built'!$A:$A,Comparison_CDP2,'Dispatchable Built'!$B:$B,IF($B$141="NEM","*",$B$141),'Dispatchable Built'!$C:$C,$H154))+(SUMIFS('Dispatchable Retired'!AE:AE,'Dispatchable Retired'!$A:$A,Comparison_CDP1,'Dispatchable Retired'!$B:$B,IF($B$141="NEM","*",$B$141),'Dispatchable Retired'!$C:$C,$H154)-SUMIFS('Dispatchable Retired'!AE:AE,'Dispatchable Retired'!$A:$A,Comparison_CDP2,'Dispatchable Retired'!$B:$B,IF($B$141="NEM","*",$B$141),'Dispatchable Retired'!$C:$C,$H154))</f>
        <v>0</v>
      </c>
    </row>
    <row r="155" spans="8:36" ht="15" customHeight="1">
      <c r="H155" s="9" t="s">
        <v>138</v>
      </c>
      <c r="I155" s="5">
        <f>(SUMIFS('Dispatchable Built'!D:D,'Dispatchable Built'!$A:$A,Comparison_CDP1,'Dispatchable Built'!$B:$B,IF($B$141="NEM","*",$B$141),'Dispatchable Built'!$C:$C,$H155)-SUMIFS('Dispatchable Built'!D:D,'Dispatchable Built'!$A:$A,Comparison_CDP2,'Dispatchable Built'!$B:$B,IF($B$141="NEM","*",$B$141),'Dispatchable Built'!$C:$C,$H155))+(SUMIFS('Dispatchable Retired'!D:D,'Dispatchable Retired'!$A:$A,Comparison_CDP1,'Dispatchable Retired'!$B:$B,IF($B$141="NEM","*",$B$141),'Dispatchable Retired'!$C:$C,$H155)-SUMIFS('Dispatchable Retired'!D:D,'Dispatchable Retired'!$A:$A,Comparison_CDP2,'Dispatchable Retired'!$B:$B,IF($B$141="NEM","*",$B$141),'Dispatchable Retired'!$C:$C,$H155))</f>
        <v>0</v>
      </c>
      <c r="J155" s="5">
        <f>(SUMIFS('Dispatchable Built'!E:E,'Dispatchable Built'!$A:$A,Comparison_CDP1,'Dispatchable Built'!$B:$B,IF($B$141="NEM","*",$B$141),'Dispatchable Built'!$C:$C,$H155)-SUMIFS('Dispatchable Built'!E:E,'Dispatchable Built'!$A:$A,Comparison_CDP2,'Dispatchable Built'!$B:$B,IF($B$141="NEM","*",$B$141),'Dispatchable Built'!$C:$C,$H155))+(SUMIFS('Dispatchable Retired'!E:E,'Dispatchable Retired'!$A:$A,Comparison_CDP1,'Dispatchable Retired'!$B:$B,IF($B$141="NEM","*",$B$141),'Dispatchable Retired'!$C:$C,$H155)-SUMIFS('Dispatchable Retired'!E:E,'Dispatchable Retired'!$A:$A,Comparison_CDP2,'Dispatchable Retired'!$B:$B,IF($B$141="NEM","*",$B$141),'Dispatchable Retired'!$C:$C,$H155))</f>
        <v>0</v>
      </c>
      <c r="K155" s="5">
        <f>(SUMIFS('Dispatchable Built'!F:F,'Dispatchable Built'!$A:$A,Comparison_CDP1,'Dispatchable Built'!$B:$B,IF($B$141="NEM","*",$B$141),'Dispatchable Built'!$C:$C,$H155)-SUMIFS('Dispatchable Built'!F:F,'Dispatchable Built'!$A:$A,Comparison_CDP2,'Dispatchable Built'!$B:$B,IF($B$141="NEM","*",$B$141),'Dispatchable Built'!$C:$C,$H155))+(SUMIFS('Dispatchable Retired'!F:F,'Dispatchable Retired'!$A:$A,Comparison_CDP1,'Dispatchable Retired'!$B:$B,IF($B$141="NEM","*",$B$141),'Dispatchable Retired'!$C:$C,$H155)-SUMIFS('Dispatchable Retired'!F:F,'Dispatchable Retired'!$A:$A,Comparison_CDP2,'Dispatchable Retired'!$B:$B,IF($B$141="NEM","*",$B$141),'Dispatchable Retired'!$C:$C,$H155))</f>
        <v>0</v>
      </c>
      <c r="L155" s="5">
        <f>(SUMIFS('Dispatchable Built'!G:G,'Dispatchable Built'!$A:$A,Comparison_CDP1,'Dispatchable Built'!$B:$B,IF($B$141="NEM","*",$B$141),'Dispatchable Built'!$C:$C,$H155)-SUMIFS('Dispatchable Built'!G:G,'Dispatchable Built'!$A:$A,Comparison_CDP2,'Dispatchable Built'!$B:$B,IF($B$141="NEM","*",$B$141),'Dispatchable Built'!$C:$C,$H155))+(SUMIFS('Dispatchable Retired'!G:G,'Dispatchable Retired'!$A:$A,Comparison_CDP1,'Dispatchable Retired'!$B:$B,IF($B$141="NEM","*",$B$141),'Dispatchable Retired'!$C:$C,$H155)-SUMIFS('Dispatchable Retired'!G:G,'Dispatchable Retired'!$A:$A,Comparison_CDP2,'Dispatchable Retired'!$B:$B,IF($B$141="NEM","*",$B$141),'Dispatchable Retired'!$C:$C,$H155))</f>
        <v>0</v>
      </c>
      <c r="M155" s="5">
        <f>(SUMIFS('Dispatchable Built'!H:H,'Dispatchable Built'!$A:$A,Comparison_CDP1,'Dispatchable Built'!$B:$B,IF($B$141="NEM","*",$B$141),'Dispatchable Built'!$C:$C,$H155)-SUMIFS('Dispatchable Built'!H:H,'Dispatchable Built'!$A:$A,Comparison_CDP2,'Dispatchable Built'!$B:$B,IF($B$141="NEM","*",$B$141),'Dispatchable Built'!$C:$C,$H155))+(SUMIFS('Dispatchable Retired'!H:H,'Dispatchable Retired'!$A:$A,Comparison_CDP1,'Dispatchable Retired'!$B:$B,IF($B$141="NEM","*",$B$141),'Dispatchable Retired'!$C:$C,$H155)-SUMIFS('Dispatchable Retired'!H:H,'Dispatchable Retired'!$A:$A,Comparison_CDP2,'Dispatchable Retired'!$B:$B,IF($B$141="NEM","*",$B$141),'Dispatchable Retired'!$C:$C,$H155))</f>
        <v>0</v>
      </c>
      <c r="N155" s="5">
        <f>(SUMIFS('Dispatchable Built'!I:I,'Dispatchable Built'!$A:$A,Comparison_CDP1,'Dispatchable Built'!$B:$B,IF($B$141="NEM","*",$B$141),'Dispatchable Built'!$C:$C,$H155)-SUMIFS('Dispatchable Built'!I:I,'Dispatchable Built'!$A:$A,Comparison_CDP2,'Dispatchable Built'!$B:$B,IF($B$141="NEM","*",$B$141),'Dispatchable Built'!$C:$C,$H155))+(SUMIFS('Dispatchable Retired'!I:I,'Dispatchable Retired'!$A:$A,Comparison_CDP1,'Dispatchable Retired'!$B:$B,IF($B$141="NEM","*",$B$141),'Dispatchable Retired'!$C:$C,$H155)-SUMIFS('Dispatchable Retired'!I:I,'Dispatchable Retired'!$A:$A,Comparison_CDP2,'Dispatchable Retired'!$B:$B,IF($B$141="NEM","*",$B$141),'Dispatchable Retired'!$C:$C,$H155))</f>
        <v>0</v>
      </c>
      <c r="O155" s="5">
        <f>(SUMIFS('Dispatchable Built'!J:J,'Dispatchable Built'!$A:$A,Comparison_CDP1,'Dispatchable Built'!$B:$B,IF($B$141="NEM","*",$B$141),'Dispatchable Built'!$C:$C,$H155)-SUMIFS('Dispatchable Built'!J:J,'Dispatchable Built'!$A:$A,Comparison_CDP2,'Dispatchable Built'!$B:$B,IF($B$141="NEM","*",$B$141),'Dispatchable Built'!$C:$C,$H155))+(SUMIFS('Dispatchable Retired'!J:J,'Dispatchable Retired'!$A:$A,Comparison_CDP1,'Dispatchable Retired'!$B:$B,IF($B$141="NEM","*",$B$141),'Dispatchable Retired'!$C:$C,$H155)-SUMIFS('Dispatchable Retired'!J:J,'Dispatchable Retired'!$A:$A,Comparison_CDP2,'Dispatchable Retired'!$B:$B,IF($B$141="NEM","*",$B$141),'Dispatchable Retired'!$C:$C,$H155))</f>
        <v>0</v>
      </c>
      <c r="P155" s="5">
        <f>(SUMIFS('Dispatchable Built'!K:K,'Dispatchable Built'!$A:$A,Comparison_CDP1,'Dispatchable Built'!$B:$B,IF($B$141="NEM","*",$B$141),'Dispatchable Built'!$C:$C,$H155)-SUMIFS('Dispatchable Built'!K:K,'Dispatchable Built'!$A:$A,Comparison_CDP2,'Dispatchable Built'!$B:$B,IF($B$141="NEM","*",$B$141),'Dispatchable Built'!$C:$C,$H155))+(SUMIFS('Dispatchable Retired'!K:K,'Dispatchable Retired'!$A:$A,Comparison_CDP1,'Dispatchable Retired'!$B:$B,IF($B$141="NEM","*",$B$141),'Dispatchable Retired'!$C:$C,$H155)-SUMIFS('Dispatchable Retired'!K:K,'Dispatchable Retired'!$A:$A,Comparison_CDP2,'Dispatchable Retired'!$B:$B,IF($B$141="NEM","*",$B$141),'Dispatchable Retired'!$C:$C,$H155))</f>
        <v>0</v>
      </c>
      <c r="Q155" s="5">
        <f>(SUMIFS('Dispatchable Built'!L:L,'Dispatchable Built'!$A:$A,Comparison_CDP1,'Dispatchable Built'!$B:$B,IF($B$141="NEM","*",$B$141),'Dispatchable Built'!$C:$C,$H155)-SUMIFS('Dispatchable Built'!L:L,'Dispatchable Built'!$A:$A,Comparison_CDP2,'Dispatchable Built'!$B:$B,IF($B$141="NEM","*",$B$141),'Dispatchable Built'!$C:$C,$H155))+(SUMIFS('Dispatchable Retired'!L:L,'Dispatchable Retired'!$A:$A,Comparison_CDP1,'Dispatchable Retired'!$B:$B,IF($B$141="NEM","*",$B$141),'Dispatchable Retired'!$C:$C,$H155)-SUMIFS('Dispatchable Retired'!L:L,'Dispatchable Retired'!$A:$A,Comparison_CDP2,'Dispatchable Retired'!$B:$B,IF($B$141="NEM","*",$B$141),'Dispatchable Retired'!$C:$C,$H155))</f>
        <v>0</v>
      </c>
      <c r="R155" s="5">
        <f>(SUMIFS('Dispatchable Built'!M:M,'Dispatchable Built'!$A:$A,Comparison_CDP1,'Dispatchable Built'!$B:$B,IF($B$141="NEM","*",$B$141),'Dispatchable Built'!$C:$C,$H155)-SUMIFS('Dispatchable Built'!M:M,'Dispatchable Built'!$A:$A,Comparison_CDP2,'Dispatchable Built'!$B:$B,IF($B$141="NEM","*",$B$141),'Dispatchable Built'!$C:$C,$H155))+(SUMIFS('Dispatchable Retired'!M:M,'Dispatchable Retired'!$A:$A,Comparison_CDP1,'Dispatchable Retired'!$B:$B,IF($B$141="NEM","*",$B$141),'Dispatchable Retired'!$C:$C,$H155)-SUMIFS('Dispatchable Retired'!M:M,'Dispatchable Retired'!$A:$A,Comparison_CDP2,'Dispatchable Retired'!$B:$B,IF($B$141="NEM","*",$B$141),'Dispatchable Retired'!$C:$C,$H155))</f>
        <v>0</v>
      </c>
      <c r="S155" s="5">
        <f>(SUMIFS('Dispatchable Built'!N:N,'Dispatchable Built'!$A:$A,Comparison_CDP1,'Dispatchable Built'!$B:$B,IF($B$141="NEM","*",$B$141),'Dispatchable Built'!$C:$C,$H155)-SUMIFS('Dispatchable Built'!N:N,'Dispatchable Built'!$A:$A,Comparison_CDP2,'Dispatchable Built'!$B:$B,IF($B$141="NEM","*",$B$141),'Dispatchable Built'!$C:$C,$H155))+(SUMIFS('Dispatchable Retired'!N:N,'Dispatchable Retired'!$A:$A,Comparison_CDP1,'Dispatchable Retired'!$B:$B,IF($B$141="NEM","*",$B$141),'Dispatchable Retired'!$C:$C,$H155)-SUMIFS('Dispatchable Retired'!N:N,'Dispatchable Retired'!$A:$A,Comparison_CDP2,'Dispatchable Retired'!$B:$B,IF($B$141="NEM","*",$B$141),'Dispatchable Retired'!$C:$C,$H155))</f>
        <v>0</v>
      </c>
      <c r="T155" s="5">
        <f>(SUMIFS('Dispatchable Built'!O:O,'Dispatchable Built'!$A:$A,Comparison_CDP1,'Dispatchable Built'!$B:$B,IF($B$141="NEM","*",$B$141),'Dispatchable Built'!$C:$C,$H155)-SUMIFS('Dispatchable Built'!O:O,'Dispatchable Built'!$A:$A,Comparison_CDP2,'Dispatchable Built'!$B:$B,IF($B$141="NEM","*",$B$141),'Dispatchable Built'!$C:$C,$H155))+(SUMIFS('Dispatchable Retired'!O:O,'Dispatchable Retired'!$A:$A,Comparison_CDP1,'Dispatchable Retired'!$B:$B,IF($B$141="NEM","*",$B$141),'Dispatchable Retired'!$C:$C,$H155)-SUMIFS('Dispatchable Retired'!O:O,'Dispatchable Retired'!$A:$A,Comparison_CDP2,'Dispatchable Retired'!$B:$B,IF($B$141="NEM","*",$B$141),'Dispatchable Retired'!$C:$C,$H155))</f>
        <v>0</v>
      </c>
      <c r="U155" s="5">
        <f>(SUMIFS('Dispatchable Built'!P:P,'Dispatchable Built'!$A:$A,Comparison_CDP1,'Dispatchable Built'!$B:$B,IF($B$141="NEM","*",$B$141),'Dispatchable Built'!$C:$C,$H155)-SUMIFS('Dispatchable Built'!P:P,'Dispatchable Built'!$A:$A,Comparison_CDP2,'Dispatchable Built'!$B:$B,IF($B$141="NEM","*",$B$141),'Dispatchable Built'!$C:$C,$H155))+(SUMIFS('Dispatchable Retired'!P:P,'Dispatchable Retired'!$A:$A,Comparison_CDP1,'Dispatchable Retired'!$B:$B,IF($B$141="NEM","*",$B$141),'Dispatchable Retired'!$C:$C,$H155)-SUMIFS('Dispatchable Retired'!P:P,'Dispatchable Retired'!$A:$A,Comparison_CDP2,'Dispatchable Retired'!$B:$B,IF($B$141="NEM","*",$B$141),'Dispatchable Retired'!$C:$C,$H155))</f>
        <v>0</v>
      </c>
      <c r="V155" s="5">
        <f>(SUMIFS('Dispatchable Built'!Q:Q,'Dispatchable Built'!$A:$A,Comparison_CDP1,'Dispatchable Built'!$B:$B,IF($B$141="NEM","*",$B$141),'Dispatchable Built'!$C:$C,$H155)-SUMIFS('Dispatchable Built'!Q:Q,'Dispatchable Built'!$A:$A,Comparison_CDP2,'Dispatchable Built'!$B:$B,IF($B$141="NEM","*",$B$141),'Dispatchable Built'!$C:$C,$H155))+(SUMIFS('Dispatchable Retired'!Q:Q,'Dispatchable Retired'!$A:$A,Comparison_CDP1,'Dispatchable Retired'!$B:$B,IF($B$141="NEM","*",$B$141),'Dispatchable Retired'!$C:$C,$H155)-SUMIFS('Dispatchable Retired'!Q:Q,'Dispatchable Retired'!$A:$A,Comparison_CDP2,'Dispatchable Retired'!$B:$B,IF($B$141="NEM","*",$B$141),'Dispatchable Retired'!$C:$C,$H155))</f>
        <v>0</v>
      </c>
      <c r="W155" s="5">
        <f>(SUMIFS('Dispatchable Built'!R:R,'Dispatchable Built'!$A:$A,Comparison_CDP1,'Dispatchable Built'!$B:$B,IF($B$141="NEM","*",$B$141),'Dispatchable Built'!$C:$C,$H155)-SUMIFS('Dispatchable Built'!R:R,'Dispatchable Built'!$A:$A,Comparison_CDP2,'Dispatchable Built'!$B:$B,IF($B$141="NEM","*",$B$141),'Dispatchable Built'!$C:$C,$H155))+(SUMIFS('Dispatchable Retired'!R:R,'Dispatchable Retired'!$A:$A,Comparison_CDP1,'Dispatchable Retired'!$B:$B,IF($B$141="NEM","*",$B$141),'Dispatchable Retired'!$C:$C,$H155)-SUMIFS('Dispatchable Retired'!R:R,'Dispatchable Retired'!$A:$A,Comparison_CDP2,'Dispatchable Retired'!$B:$B,IF($B$141="NEM","*",$B$141),'Dispatchable Retired'!$C:$C,$H155))</f>
        <v>0</v>
      </c>
      <c r="X155" s="5">
        <f>(SUMIFS('Dispatchable Built'!S:S,'Dispatchable Built'!$A:$A,Comparison_CDP1,'Dispatchable Built'!$B:$B,IF($B$141="NEM","*",$B$141),'Dispatchable Built'!$C:$C,$H155)-SUMIFS('Dispatchable Built'!S:S,'Dispatchable Built'!$A:$A,Comparison_CDP2,'Dispatchable Built'!$B:$B,IF($B$141="NEM","*",$B$141),'Dispatchable Built'!$C:$C,$H155))+(SUMIFS('Dispatchable Retired'!S:S,'Dispatchable Retired'!$A:$A,Comparison_CDP1,'Dispatchable Retired'!$B:$B,IF($B$141="NEM","*",$B$141),'Dispatchable Retired'!$C:$C,$H155)-SUMIFS('Dispatchable Retired'!S:S,'Dispatchable Retired'!$A:$A,Comparison_CDP2,'Dispatchable Retired'!$B:$B,IF($B$141="NEM","*",$B$141),'Dispatchable Retired'!$C:$C,$H155))</f>
        <v>0</v>
      </c>
      <c r="Y155" s="5">
        <f>(SUMIFS('Dispatchable Built'!T:T,'Dispatchable Built'!$A:$A,Comparison_CDP1,'Dispatchable Built'!$B:$B,IF($B$141="NEM","*",$B$141),'Dispatchable Built'!$C:$C,$H155)-SUMIFS('Dispatchable Built'!T:T,'Dispatchable Built'!$A:$A,Comparison_CDP2,'Dispatchable Built'!$B:$B,IF($B$141="NEM","*",$B$141),'Dispatchable Built'!$C:$C,$H155))+(SUMIFS('Dispatchable Retired'!T:T,'Dispatchable Retired'!$A:$A,Comparison_CDP1,'Dispatchable Retired'!$B:$B,IF($B$141="NEM","*",$B$141),'Dispatchable Retired'!$C:$C,$H155)-SUMIFS('Dispatchable Retired'!T:T,'Dispatchable Retired'!$A:$A,Comparison_CDP2,'Dispatchable Retired'!$B:$B,IF($B$141="NEM","*",$B$141),'Dispatchable Retired'!$C:$C,$H155))</f>
        <v>0</v>
      </c>
      <c r="Z155" s="5">
        <f>(SUMIFS('Dispatchable Built'!U:U,'Dispatchable Built'!$A:$A,Comparison_CDP1,'Dispatchable Built'!$B:$B,IF($B$141="NEM","*",$B$141),'Dispatchable Built'!$C:$C,$H155)-SUMIFS('Dispatchable Built'!U:U,'Dispatchable Built'!$A:$A,Comparison_CDP2,'Dispatchable Built'!$B:$B,IF($B$141="NEM","*",$B$141),'Dispatchable Built'!$C:$C,$H155))+(SUMIFS('Dispatchable Retired'!U:U,'Dispatchable Retired'!$A:$A,Comparison_CDP1,'Dispatchable Retired'!$B:$B,IF($B$141="NEM","*",$B$141),'Dispatchable Retired'!$C:$C,$H155)-SUMIFS('Dispatchable Retired'!U:U,'Dispatchable Retired'!$A:$A,Comparison_CDP2,'Dispatchable Retired'!$B:$B,IF($B$141="NEM","*",$B$141),'Dispatchable Retired'!$C:$C,$H155))</f>
        <v>0</v>
      </c>
      <c r="AA155" s="5">
        <f>(SUMIFS('Dispatchable Built'!V:V,'Dispatchable Built'!$A:$A,Comparison_CDP1,'Dispatchable Built'!$B:$B,IF($B$141="NEM","*",$B$141),'Dispatchable Built'!$C:$C,$H155)-SUMIFS('Dispatchable Built'!V:V,'Dispatchable Built'!$A:$A,Comparison_CDP2,'Dispatchable Built'!$B:$B,IF($B$141="NEM","*",$B$141),'Dispatchable Built'!$C:$C,$H155))+(SUMIFS('Dispatchable Retired'!V:V,'Dispatchable Retired'!$A:$A,Comparison_CDP1,'Dispatchable Retired'!$B:$B,IF($B$141="NEM","*",$B$141),'Dispatchable Retired'!$C:$C,$H155)-SUMIFS('Dispatchable Retired'!V:V,'Dispatchable Retired'!$A:$A,Comparison_CDP2,'Dispatchable Retired'!$B:$B,IF($B$141="NEM","*",$B$141),'Dispatchable Retired'!$C:$C,$H155))</f>
        <v>0</v>
      </c>
      <c r="AB155" s="5">
        <f>(SUMIFS('Dispatchable Built'!W:W,'Dispatchable Built'!$A:$A,Comparison_CDP1,'Dispatchable Built'!$B:$B,IF($B$141="NEM","*",$B$141),'Dispatchable Built'!$C:$C,$H155)-SUMIFS('Dispatchable Built'!W:W,'Dispatchable Built'!$A:$A,Comparison_CDP2,'Dispatchable Built'!$B:$B,IF($B$141="NEM","*",$B$141),'Dispatchable Built'!$C:$C,$H155))+(SUMIFS('Dispatchable Retired'!W:W,'Dispatchable Retired'!$A:$A,Comparison_CDP1,'Dispatchable Retired'!$B:$B,IF($B$141="NEM","*",$B$141),'Dispatchable Retired'!$C:$C,$H155)-SUMIFS('Dispatchable Retired'!W:W,'Dispatchable Retired'!$A:$A,Comparison_CDP2,'Dispatchable Retired'!$B:$B,IF($B$141="NEM","*",$B$141),'Dispatchable Retired'!$C:$C,$H155))</f>
        <v>0</v>
      </c>
      <c r="AC155" s="5">
        <f>(SUMIFS('Dispatchable Built'!X:X,'Dispatchable Built'!$A:$A,Comparison_CDP1,'Dispatchable Built'!$B:$B,IF($B$141="NEM","*",$B$141),'Dispatchable Built'!$C:$C,$H155)-SUMIFS('Dispatchable Built'!X:X,'Dispatchable Built'!$A:$A,Comparison_CDP2,'Dispatchable Built'!$B:$B,IF($B$141="NEM","*",$B$141),'Dispatchable Built'!$C:$C,$H155))+(SUMIFS('Dispatchable Retired'!X:X,'Dispatchable Retired'!$A:$A,Comparison_CDP1,'Dispatchable Retired'!$B:$B,IF($B$141="NEM","*",$B$141),'Dispatchable Retired'!$C:$C,$H155)-SUMIFS('Dispatchable Retired'!X:X,'Dispatchable Retired'!$A:$A,Comparison_CDP2,'Dispatchable Retired'!$B:$B,IF($B$141="NEM","*",$B$141),'Dispatchable Retired'!$C:$C,$H155))</f>
        <v>0</v>
      </c>
      <c r="AD155" s="5">
        <f>(SUMIFS('Dispatchable Built'!Y:Y,'Dispatchable Built'!$A:$A,Comparison_CDP1,'Dispatchable Built'!$B:$B,IF($B$141="NEM","*",$B$141),'Dispatchable Built'!$C:$C,$H155)-SUMIFS('Dispatchable Built'!Y:Y,'Dispatchable Built'!$A:$A,Comparison_CDP2,'Dispatchable Built'!$B:$B,IF($B$141="NEM","*",$B$141),'Dispatchable Built'!$C:$C,$H155))+(SUMIFS('Dispatchable Retired'!Y:Y,'Dispatchable Retired'!$A:$A,Comparison_CDP1,'Dispatchable Retired'!$B:$B,IF($B$141="NEM","*",$B$141),'Dispatchable Retired'!$C:$C,$H155)-SUMIFS('Dispatchable Retired'!Y:Y,'Dispatchable Retired'!$A:$A,Comparison_CDP2,'Dispatchable Retired'!$B:$B,IF($B$141="NEM","*",$B$141),'Dispatchable Retired'!$C:$C,$H155))</f>
        <v>0</v>
      </c>
      <c r="AE155" s="5">
        <f>(SUMIFS('Dispatchable Built'!Z:Z,'Dispatchable Built'!$A:$A,Comparison_CDP1,'Dispatchable Built'!$B:$B,IF($B$141="NEM","*",$B$141),'Dispatchable Built'!$C:$C,$H155)-SUMIFS('Dispatchable Built'!Z:Z,'Dispatchable Built'!$A:$A,Comparison_CDP2,'Dispatchable Built'!$B:$B,IF($B$141="NEM","*",$B$141),'Dispatchable Built'!$C:$C,$H155))+(SUMIFS('Dispatchable Retired'!Z:Z,'Dispatchable Retired'!$A:$A,Comparison_CDP1,'Dispatchable Retired'!$B:$B,IF($B$141="NEM","*",$B$141),'Dispatchable Retired'!$C:$C,$H155)-SUMIFS('Dispatchable Retired'!Z:Z,'Dispatchable Retired'!$A:$A,Comparison_CDP2,'Dispatchable Retired'!$B:$B,IF($B$141="NEM","*",$B$141),'Dispatchable Retired'!$C:$C,$H155))</f>
        <v>0</v>
      </c>
      <c r="AF155" s="5">
        <f>(SUMIFS('Dispatchable Built'!AA:AA,'Dispatchable Built'!$A:$A,Comparison_CDP1,'Dispatchable Built'!$B:$B,IF($B$141="NEM","*",$B$141),'Dispatchable Built'!$C:$C,$H155)-SUMIFS('Dispatchable Built'!AA:AA,'Dispatchable Built'!$A:$A,Comparison_CDP2,'Dispatchable Built'!$B:$B,IF($B$141="NEM","*",$B$141),'Dispatchable Built'!$C:$C,$H155))+(SUMIFS('Dispatchable Retired'!AA:AA,'Dispatchable Retired'!$A:$A,Comparison_CDP1,'Dispatchable Retired'!$B:$B,IF($B$141="NEM","*",$B$141),'Dispatchable Retired'!$C:$C,$H155)-SUMIFS('Dispatchable Retired'!AA:AA,'Dispatchable Retired'!$A:$A,Comparison_CDP2,'Dispatchable Retired'!$B:$B,IF($B$141="NEM","*",$B$141),'Dispatchable Retired'!$C:$C,$H155))</f>
        <v>0</v>
      </c>
      <c r="AG155" s="5">
        <f>(SUMIFS('Dispatchable Built'!AB:AB,'Dispatchable Built'!$A:$A,Comparison_CDP1,'Dispatchable Built'!$B:$B,IF($B$141="NEM","*",$B$141),'Dispatchable Built'!$C:$C,$H155)-SUMIFS('Dispatchable Built'!AB:AB,'Dispatchable Built'!$A:$A,Comparison_CDP2,'Dispatchable Built'!$B:$B,IF($B$141="NEM","*",$B$141),'Dispatchable Built'!$C:$C,$H155))+(SUMIFS('Dispatchable Retired'!AB:AB,'Dispatchable Retired'!$A:$A,Comparison_CDP1,'Dispatchable Retired'!$B:$B,IF($B$141="NEM","*",$B$141),'Dispatchable Retired'!$C:$C,$H155)-SUMIFS('Dispatchable Retired'!AB:AB,'Dispatchable Retired'!$A:$A,Comparison_CDP2,'Dispatchable Retired'!$B:$B,IF($B$141="NEM","*",$B$141),'Dispatchable Retired'!$C:$C,$H155))</f>
        <v>0</v>
      </c>
      <c r="AH155" s="5">
        <f>(SUMIFS('Dispatchable Built'!AC:AC,'Dispatchable Built'!$A:$A,Comparison_CDP1,'Dispatchable Built'!$B:$B,IF($B$141="NEM","*",$B$141),'Dispatchable Built'!$C:$C,$H155)-SUMIFS('Dispatchable Built'!AC:AC,'Dispatchable Built'!$A:$A,Comparison_CDP2,'Dispatchable Built'!$B:$B,IF($B$141="NEM","*",$B$141),'Dispatchable Built'!$C:$C,$H155))+(SUMIFS('Dispatchable Retired'!AC:AC,'Dispatchable Retired'!$A:$A,Comparison_CDP1,'Dispatchable Retired'!$B:$B,IF($B$141="NEM","*",$B$141),'Dispatchable Retired'!$C:$C,$H155)-SUMIFS('Dispatchable Retired'!AC:AC,'Dispatchable Retired'!$A:$A,Comparison_CDP2,'Dispatchable Retired'!$B:$B,IF($B$141="NEM","*",$B$141),'Dispatchable Retired'!$C:$C,$H155))</f>
        <v>0</v>
      </c>
      <c r="AI155" s="5">
        <f>(SUMIFS('Dispatchable Built'!AD:AD,'Dispatchable Built'!$A:$A,Comparison_CDP1,'Dispatchable Built'!$B:$B,IF($B$141="NEM","*",$B$141),'Dispatchable Built'!$C:$C,$H155)-SUMIFS('Dispatchable Built'!AD:AD,'Dispatchable Built'!$A:$A,Comparison_CDP2,'Dispatchable Built'!$B:$B,IF($B$141="NEM","*",$B$141),'Dispatchable Built'!$C:$C,$H155))+(SUMIFS('Dispatchable Retired'!AD:AD,'Dispatchable Retired'!$A:$A,Comparison_CDP1,'Dispatchable Retired'!$B:$B,IF($B$141="NEM","*",$B$141),'Dispatchable Retired'!$C:$C,$H155)-SUMIFS('Dispatchable Retired'!AD:AD,'Dispatchable Retired'!$A:$A,Comparison_CDP2,'Dispatchable Retired'!$B:$B,IF($B$141="NEM","*",$B$141),'Dispatchable Retired'!$C:$C,$H155))</f>
        <v>0</v>
      </c>
      <c r="AJ155" s="5">
        <f>(SUMIFS('Dispatchable Built'!AE:AE,'Dispatchable Built'!$A:$A,Comparison_CDP1,'Dispatchable Built'!$B:$B,IF($B$141="NEM","*",$B$141),'Dispatchable Built'!$C:$C,$H155)-SUMIFS('Dispatchable Built'!AE:AE,'Dispatchable Built'!$A:$A,Comparison_CDP2,'Dispatchable Built'!$B:$B,IF($B$141="NEM","*",$B$141),'Dispatchable Built'!$C:$C,$H155))+(SUMIFS('Dispatchable Retired'!AE:AE,'Dispatchable Retired'!$A:$A,Comparison_CDP1,'Dispatchable Retired'!$B:$B,IF($B$141="NEM","*",$B$141),'Dispatchable Retired'!$C:$C,$H155)-SUMIFS('Dispatchable Retired'!AE:AE,'Dispatchable Retired'!$A:$A,Comparison_CDP2,'Dispatchable Retired'!$B:$B,IF($B$141="NEM","*",$B$141),'Dispatchable Retired'!$C:$C,$H155))</f>
        <v>0</v>
      </c>
    </row>
    <row r="158" spans="8:36" ht="15" customHeight="1">
      <c r="H158" s="54"/>
    </row>
    <row r="161" spans="1:37" s="51" customFormat="1" ht="24" customHeight="1" thickBot="1">
      <c r="A161" s="49" t="s">
        <v>188</v>
      </c>
      <c r="B161" s="47"/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47"/>
      <c r="T161" s="47"/>
      <c r="U161" s="47"/>
      <c r="V161" s="47"/>
      <c r="W161" s="47"/>
      <c r="X161" s="47"/>
      <c r="Y161" s="47"/>
      <c r="Z161" s="47"/>
      <c r="AA161" s="47"/>
      <c r="AB161" s="47"/>
      <c r="AC161" s="47"/>
      <c r="AD161" s="47"/>
    </row>
    <row r="162" spans="1:37" ht="15" customHeight="1" thickTop="1"/>
    <row r="164" spans="1:37" ht="15" customHeight="1">
      <c r="H164" s="44" t="s">
        <v>161</v>
      </c>
      <c r="I164" s="8" t="s">
        <v>162</v>
      </c>
      <c r="J164" s="8" t="s">
        <v>90</v>
      </c>
      <c r="K164" s="8" t="s">
        <v>91</v>
      </c>
      <c r="L164" s="8" t="s">
        <v>92</v>
      </c>
      <c r="M164" s="8" t="s">
        <v>93</v>
      </c>
      <c r="N164" s="8" t="s">
        <v>94</v>
      </c>
      <c r="O164" s="8" t="s">
        <v>95</v>
      </c>
      <c r="P164" s="8" t="s">
        <v>96</v>
      </c>
      <c r="Q164" s="8" t="s">
        <v>97</v>
      </c>
      <c r="R164" s="8" t="s">
        <v>98</v>
      </c>
      <c r="S164" s="8" t="s">
        <v>99</v>
      </c>
      <c r="T164" s="8" t="s">
        <v>100</v>
      </c>
      <c r="U164" s="8" t="s">
        <v>101</v>
      </c>
      <c r="V164" s="8" t="s">
        <v>102</v>
      </c>
      <c r="W164" s="8" t="s">
        <v>103</v>
      </c>
      <c r="X164" s="8" t="s">
        <v>104</v>
      </c>
      <c r="Y164" s="8" t="s">
        <v>105</v>
      </c>
      <c r="Z164" s="8" t="s">
        <v>106</v>
      </c>
      <c r="AA164" s="8" t="s">
        <v>107</v>
      </c>
      <c r="AB164" s="8" t="s">
        <v>108</v>
      </c>
      <c r="AC164" s="8" t="s">
        <v>109</v>
      </c>
      <c r="AD164" s="8" t="s">
        <v>110</v>
      </c>
      <c r="AE164" s="8" t="s">
        <v>111</v>
      </c>
      <c r="AF164" s="8" t="s">
        <v>112</v>
      </c>
      <c r="AG164" s="8" t="s">
        <v>113</v>
      </c>
      <c r="AH164" s="8" t="s">
        <v>114</v>
      </c>
      <c r="AI164" s="8" t="s">
        <v>115</v>
      </c>
      <c r="AJ164" s="8" t="s">
        <v>116</v>
      </c>
      <c r="AK164" s="8" t="s">
        <v>117</v>
      </c>
    </row>
    <row r="165" spans="1:37" ht="15" customHeight="1">
      <c r="H165" s="10" t="str">
        <f>Comparison_CDP1</f>
        <v>CDP2</v>
      </c>
      <c r="I165" s="5">
        <f>SUM(J165:AK165)</f>
        <v>452.6692710764417</v>
      </c>
      <c r="J165" s="5">
        <f>SUMIFS(Emissions!D:D,Emissions!$A:$A,$H165)</f>
        <v>110.4741026404221</v>
      </c>
      <c r="K165" s="5">
        <f>SUMIFS(Emissions!E:E,Emissions!$A:$A,$H165)</f>
        <v>91.852440647121227</v>
      </c>
      <c r="L165" s="5">
        <f>SUMIFS(Emissions!F:F,Emissions!$A:$A,$H165)</f>
        <v>66.1966702677325</v>
      </c>
      <c r="M165" s="5">
        <f>SUMIFS(Emissions!G:G,Emissions!$A:$A,$H165)</f>
        <v>53.013439071296297</v>
      </c>
      <c r="N165" s="5">
        <f>SUMIFS(Emissions!H:H,Emissions!$A:$A,$H165)</f>
        <v>34.021279958430483</v>
      </c>
      <c r="O165" s="5">
        <f>SUMIFS(Emissions!I:I,Emissions!$A:$A,$H165)</f>
        <v>26.211297805716569</v>
      </c>
      <c r="P165" s="5">
        <f>SUMIFS(Emissions!J:J,Emissions!$A:$A,$H165)</f>
        <v>20.667172525279401</v>
      </c>
      <c r="Q165" s="5">
        <f>SUMIFS(Emissions!K:K,Emissions!$A:$A,$H165)</f>
        <v>2.893183915600424</v>
      </c>
      <c r="R165" s="5">
        <f>SUMIFS(Emissions!L:L,Emissions!$A:$A,$H165)</f>
        <v>2.1698200424561089</v>
      </c>
      <c r="S165" s="5">
        <f>SUMIFS(Emissions!M:M,Emissions!$A:$A,$H165)</f>
        <v>1.823194899937514</v>
      </c>
      <c r="T165" s="5">
        <f>SUMIFS(Emissions!N:N,Emissions!$A:$A,$H165)</f>
        <v>1.7577251960383691</v>
      </c>
      <c r="U165" s="5">
        <f>SUMIFS(Emissions!O:O,Emissions!$A:$A,$H165)</f>
        <v>3.6727606830167412</v>
      </c>
      <c r="V165" s="5">
        <f>SUMIFS(Emissions!P:P,Emissions!$A:$A,$H165)</f>
        <v>2.9100127118858139</v>
      </c>
      <c r="W165" s="5">
        <f>SUMIFS(Emissions!Q:Q,Emissions!$A:$A,$H165)</f>
        <v>2.2138802673214188</v>
      </c>
      <c r="X165" s="5">
        <f>SUMIFS(Emissions!R:R,Emissions!$A:$A,$H165)</f>
        <v>1.7471226629373739</v>
      </c>
      <c r="Y165" s="5">
        <f>SUMIFS(Emissions!S:S,Emissions!$A:$A,$H165)</f>
        <v>4.5782860146233784</v>
      </c>
      <c r="Z165" s="5">
        <f>SUMIFS(Emissions!T:T,Emissions!$A:$A,$H165)</f>
        <v>1.5856399006603199</v>
      </c>
      <c r="AA165" s="5">
        <f>SUMIFS(Emissions!U:U,Emissions!$A:$A,$H165)</f>
        <v>2.2686265105653178</v>
      </c>
      <c r="AB165" s="5">
        <f>SUMIFS(Emissions!V:V,Emissions!$A:$A,$H165)</f>
        <v>3.0624164037773141</v>
      </c>
      <c r="AC165" s="5">
        <f>SUMIFS(Emissions!W:W,Emissions!$A:$A,$H165)</f>
        <v>2.9281831448364728</v>
      </c>
      <c r="AD165" s="5">
        <f>SUMIFS(Emissions!X:X,Emissions!$A:$A,$H165)</f>
        <v>3.7484977659670951</v>
      </c>
      <c r="AE165" s="5">
        <f>SUMIFS(Emissions!Y:Y,Emissions!$A:$A,$H165)</f>
        <v>1.105483215534572</v>
      </c>
      <c r="AF165" s="5">
        <f>SUMIFS(Emissions!Z:Z,Emissions!$A:$A,$H165)</f>
        <v>2.5566832017667971</v>
      </c>
      <c r="AG165" s="5">
        <f>SUMIFS(Emissions!AA:AA,Emissions!$A:$A,$H165)</f>
        <v>0.40059701870191139</v>
      </c>
      <c r="AH165" s="5">
        <f>SUMIFS(Emissions!AB:AB,Emissions!$A:$A,$H165)</f>
        <v>1.760295487126188</v>
      </c>
      <c r="AI165" s="5">
        <f>SUMIFS(Emissions!AC:AC,Emissions!$A:$A,$H165)</f>
        <v>0.44213876897833332</v>
      </c>
      <c r="AJ165" s="5">
        <f>SUMIFS(Emissions!AD:AD,Emissions!$A:$A,$H165)</f>
        <v>6.607816278015795</v>
      </c>
      <c r="AK165" s="5">
        <f>SUMIFS(Emissions!AE:AE,Emissions!$A:$A,$H165)</f>
        <v>5.0407069586892001E-4</v>
      </c>
    </row>
    <row r="166" spans="1:37" ht="15" customHeight="1">
      <c r="H166" s="10" t="str">
        <f>Comparison_CDP2</f>
        <v>Counterfactual</v>
      </c>
      <c r="I166" s="5">
        <f>SUM(J166:AK166)</f>
        <v>452.66926856026163</v>
      </c>
      <c r="J166" s="5">
        <f>SUMIFS(Emissions!D:D,Emissions!$A:$A,$H166)</f>
        <v>90.161901346480064</v>
      </c>
      <c r="K166" s="5">
        <f>SUMIFS(Emissions!E:E,Emissions!$A:$A,$H166)</f>
        <v>77.304909725737886</v>
      </c>
      <c r="L166" s="5">
        <f>SUMIFS(Emissions!F:F,Emissions!$A:$A,$H166)</f>
        <v>53.147386609882822</v>
      </c>
      <c r="M166" s="5">
        <f>SUMIFS(Emissions!G:G,Emissions!$A:$A,$H166)</f>
        <v>41.262656609948138</v>
      </c>
      <c r="N166" s="5">
        <f>SUMIFS(Emissions!H:H,Emissions!$A:$A,$H166)</f>
        <v>27.342032369141151</v>
      </c>
      <c r="O166" s="5">
        <f>SUMIFS(Emissions!I:I,Emissions!$A:$A,$H166)</f>
        <v>22.805296456676</v>
      </c>
      <c r="P166" s="5">
        <f>SUMIFS(Emissions!J:J,Emissions!$A:$A,$H166)</f>
        <v>20.374839393218949</v>
      </c>
      <c r="Q166" s="5">
        <f>SUMIFS(Emissions!K:K,Emissions!$A:$A,$H166)</f>
        <v>4.1833470197172007</v>
      </c>
      <c r="R166" s="5">
        <f>SUMIFS(Emissions!L:L,Emissions!$A:$A,$H166)</f>
        <v>4.5182587959195208</v>
      </c>
      <c r="S166" s="5">
        <f>SUMIFS(Emissions!M:M,Emissions!$A:$A,$H166)</f>
        <v>4.453715577929275</v>
      </c>
      <c r="T166" s="5">
        <f>SUMIFS(Emissions!N:N,Emissions!$A:$A,$H166)</f>
        <v>3.6405535345748432</v>
      </c>
      <c r="U166" s="5">
        <f>SUMIFS(Emissions!O:O,Emissions!$A:$A,$H166)</f>
        <v>4.0532132635191047</v>
      </c>
      <c r="V166" s="5">
        <f>SUMIFS(Emissions!P:P,Emissions!$A:$A,$H166)</f>
        <v>4.2725913776582933</v>
      </c>
      <c r="W166" s="5">
        <f>SUMIFS(Emissions!Q:Q,Emissions!$A:$A,$H166)</f>
        <v>4.0966037083162226</v>
      </c>
      <c r="X166" s="5">
        <f>SUMIFS(Emissions!R:R,Emissions!$A:$A,$H166)</f>
        <v>3.2491682186169002</v>
      </c>
      <c r="Y166" s="5">
        <f>SUMIFS(Emissions!S:S,Emissions!$A:$A,$H166)</f>
        <v>6.2464615274739854</v>
      </c>
      <c r="Z166" s="5">
        <f>SUMIFS(Emissions!T:T,Emissions!$A:$A,$H166)</f>
        <v>3.7720868670325349</v>
      </c>
      <c r="AA166" s="5">
        <f>SUMIFS(Emissions!U:U,Emissions!$A:$A,$H166)</f>
        <v>5.0284396149611297</v>
      </c>
      <c r="AB166" s="5">
        <f>SUMIFS(Emissions!V:V,Emissions!$A:$A,$H166)</f>
        <v>5.5709579614113647</v>
      </c>
      <c r="AC166" s="5">
        <f>SUMIFS(Emissions!W:W,Emissions!$A:$A,$H166)</f>
        <v>7.2301759870373949</v>
      </c>
      <c r="AD166" s="5">
        <f>SUMIFS(Emissions!X:X,Emissions!$A:$A,$H166)</f>
        <v>7.6311867412816659</v>
      </c>
      <c r="AE166" s="5">
        <f>SUMIFS(Emissions!Y:Y,Emissions!$A:$A,$H166)</f>
        <v>6.6805243161015886</v>
      </c>
      <c r="AF166" s="5">
        <f>SUMIFS(Emissions!Z:Z,Emissions!$A:$A,$H166)</f>
        <v>7.3870433167716909</v>
      </c>
      <c r="AG166" s="5">
        <f>SUMIFS(Emissions!AA:AA,Emissions!$A:$A,$H166)</f>
        <v>7.0841475713921591</v>
      </c>
      <c r="AH166" s="5">
        <f>SUMIFS(Emissions!AB:AB,Emissions!$A:$A,$H166)</f>
        <v>8.113184500539834</v>
      </c>
      <c r="AI166" s="5">
        <f>SUMIFS(Emissions!AC:AC,Emissions!$A:$A,$H166)</f>
        <v>5.9273966433205194</v>
      </c>
      <c r="AJ166" s="5">
        <f>SUMIFS(Emissions!AD:AD,Emissions!$A:$A,$H166)</f>
        <v>12.05008457230659</v>
      </c>
      <c r="AK166" s="5">
        <f>SUMIFS(Emissions!AE:AE,Emissions!$A:$A,$H166)</f>
        <v>5.0811049332948803</v>
      </c>
    </row>
    <row r="167" spans="1:37" ht="15" customHeight="1">
      <c r="I167" s="23"/>
      <c r="AC167" s="23"/>
    </row>
    <row r="170" spans="1:37" ht="15" customHeight="1">
      <c r="P170" s="22"/>
      <c r="Q170" s="22"/>
    </row>
    <row r="171" spans="1:37" ht="15" customHeight="1">
      <c r="J171" s="24"/>
      <c r="L171" s="24"/>
      <c r="P171" s="22"/>
      <c r="Q171" s="22"/>
    </row>
    <row r="172" spans="1:37" ht="15" customHeight="1">
      <c r="P172" s="22"/>
      <c r="Q172" s="22"/>
    </row>
    <row r="173" spans="1:37" ht="15" customHeight="1">
      <c r="K173" s="24"/>
      <c r="P173" s="22"/>
    </row>
    <row r="174" spans="1:37" ht="15" customHeight="1">
      <c r="P174" s="22"/>
    </row>
    <row r="175" spans="1:37" ht="15" customHeight="1">
      <c r="P175" s="22"/>
    </row>
    <row r="176" spans="1:37" ht="15" customHeight="1">
      <c r="P176" s="22"/>
    </row>
    <row r="177" spans="1:36" ht="15" customHeight="1">
      <c r="P177" s="22"/>
    </row>
    <row r="178" spans="1:36" s="51" customFormat="1" ht="24" customHeight="1" thickBot="1">
      <c r="A178" s="49" t="str">
        <f>B179&amp;" differences in imports and exports by year"</f>
        <v>NSW differences in imports and exports by year</v>
      </c>
      <c r="B178" s="47"/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47"/>
      <c r="T178" s="47"/>
      <c r="U178" s="47"/>
      <c r="V178" s="47"/>
      <c r="W178" s="47"/>
      <c r="X178" s="47"/>
      <c r="Y178" s="47"/>
      <c r="Z178" s="47"/>
      <c r="AA178" s="47"/>
      <c r="AB178" s="47"/>
      <c r="AC178" s="47"/>
      <c r="AD178" s="47"/>
    </row>
    <row r="179" spans="1:36" ht="15" customHeight="1" thickTop="1">
      <c r="A179" s="11" t="s">
        <v>127</v>
      </c>
      <c r="B179" s="21" t="s">
        <v>163</v>
      </c>
    </row>
    <row r="181" spans="1:36" ht="15" customHeight="1">
      <c r="H181" s="44" t="s">
        <v>164</v>
      </c>
      <c r="I181" s="8" t="s">
        <v>90</v>
      </c>
      <c r="J181" s="8" t="s">
        <v>91</v>
      </c>
      <c r="K181" s="8" t="s">
        <v>92</v>
      </c>
      <c r="L181" s="8" t="s">
        <v>93</v>
      </c>
      <c r="M181" s="8" t="s">
        <v>94</v>
      </c>
      <c r="N181" s="8" t="s">
        <v>95</v>
      </c>
      <c r="O181" s="8" t="s">
        <v>96</v>
      </c>
      <c r="P181" s="8" t="s">
        <v>97</v>
      </c>
      <c r="Q181" s="8" t="s">
        <v>98</v>
      </c>
      <c r="R181" s="8" t="s">
        <v>99</v>
      </c>
      <c r="S181" s="8" t="s">
        <v>100</v>
      </c>
      <c r="T181" s="8" t="s">
        <v>101</v>
      </c>
      <c r="U181" s="8" t="s">
        <v>102</v>
      </c>
      <c r="V181" s="8" t="s">
        <v>103</v>
      </c>
      <c r="W181" s="8" t="s">
        <v>104</v>
      </c>
      <c r="X181" s="8" t="s">
        <v>105</v>
      </c>
      <c r="Y181" s="8" t="s">
        <v>106</v>
      </c>
      <c r="Z181" s="8" t="s">
        <v>107</v>
      </c>
      <c r="AA181" s="8" t="s">
        <v>108</v>
      </c>
      <c r="AB181" s="8" t="s">
        <v>109</v>
      </c>
      <c r="AC181" s="8" t="s">
        <v>110</v>
      </c>
      <c r="AD181" s="8" t="s">
        <v>111</v>
      </c>
      <c r="AE181" s="8" t="s">
        <v>112</v>
      </c>
      <c r="AF181" s="8" t="s">
        <v>113</v>
      </c>
      <c r="AG181" s="8" t="s">
        <v>114</v>
      </c>
      <c r="AH181" s="8" t="s">
        <v>115</v>
      </c>
      <c r="AI181" s="8" t="s">
        <v>116</v>
      </c>
      <c r="AJ181" s="8" t="s">
        <v>117</v>
      </c>
    </row>
    <row r="182" spans="1:36" ht="15" customHeight="1">
      <c r="H182" s="25" t="s">
        <v>165</v>
      </c>
      <c r="I182" s="5">
        <f>SUMIFS('Imports and Exports'!D:D,'Imports and Exports'!$A:$A,Comparison_CDP1,'Imports and Exports'!$B:$B,$B$179,'Imports and Exports'!$C:$C,$H182)-SUMIFS('Imports and Exports'!D:D,'Imports and Exports'!$A:$A,Comparison_CDP2,'Imports and Exports'!$B:$B,$B$179,'Imports and Exports'!$C:$C,$H182)</f>
        <v>752.75077135105516</v>
      </c>
      <c r="J182" s="5">
        <f>SUMIFS('Imports and Exports'!E:E,'Imports and Exports'!$A:$A,Comparison_CDP1,'Imports and Exports'!$B:$B,$B$179,'Imports and Exports'!$C:$C,$H182)-SUMIFS('Imports and Exports'!E:E,'Imports and Exports'!$A:$A,Comparison_CDP2,'Imports and Exports'!$B:$B,$B$179,'Imports and Exports'!$C:$C,$H182)</f>
        <v>-503.76669032627342</v>
      </c>
      <c r="K182" s="5">
        <f>SUMIFS('Imports and Exports'!F:F,'Imports and Exports'!$A:$A,Comparison_CDP1,'Imports and Exports'!$B:$B,$B$179,'Imports and Exports'!$C:$C,$H182)-SUMIFS('Imports and Exports'!F:F,'Imports and Exports'!$A:$A,Comparison_CDP2,'Imports and Exports'!$B:$B,$B$179,'Imports and Exports'!$C:$C,$H182)</f>
        <v>351.56266078052158</v>
      </c>
      <c r="L182" s="5">
        <f>SUMIFS('Imports and Exports'!G:G,'Imports and Exports'!$A:$A,Comparison_CDP1,'Imports and Exports'!$B:$B,$B$179,'Imports and Exports'!$C:$C,$H182)-SUMIFS('Imports and Exports'!G:G,'Imports and Exports'!$A:$A,Comparison_CDP2,'Imports and Exports'!$B:$B,$B$179,'Imports and Exports'!$C:$C,$H182)</f>
        <v>-434.75006981686784</v>
      </c>
      <c r="M182" s="5">
        <f>SUMIFS('Imports and Exports'!H:H,'Imports and Exports'!$A:$A,Comparison_CDP1,'Imports and Exports'!$B:$B,$B$179,'Imports and Exports'!$C:$C,$H182)-SUMIFS('Imports and Exports'!H:H,'Imports and Exports'!$A:$A,Comparison_CDP2,'Imports and Exports'!$B:$B,$B$179,'Imports and Exports'!$C:$C,$H182)</f>
        <v>553.63346259495484</v>
      </c>
      <c r="N182" s="5">
        <f>SUMIFS('Imports and Exports'!I:I,'Imports and Exports'!$A:$A,Comparison_CDP1,'Imports and Exports'!$B:$B,$B$179,'Imports and Exports'!$C:$C,$H182)-SUMIFS('Imports and Exports'!I:I,'Imports and Exports'!$A:$A,Comparison_CDP2,'Imports and Exports'!$B:$B,$B$179,'Imports and Exports'!$C:$C,$H182)</f>
        <v>1936.2155531472308</v>
      </c>
      <c r="O182" s="5">
        <f>SUMIFS('Imports and Exports'!J:J,'Imports and Exports'!$A:$A,Comparison_CDP1,'Imports and Exports'!$B:$B,$B$179,'Imports and Exports'!$C:$C,$H182)-SUMIFS('Imports and Exports'!J:J,'Imports and Exports'!$A:$A,Comparison_CDP2,'Imports and Exports'!$B:$B,$B$179,'Imports and Exports'!$C:$C,$H182)</f>
        <v>4861.9458943924592</v>
      </c>
      <c r="P182" s="5">
        <f>SUMIFS('Imports and Exports'!K:K,'Imports and Exports'!$A:$A,Comparison_CDP1,'Imports and Exports'!$B:$B,$B$179,'Imports and Exports'!$C:$C,$H182)-SUMIFS('Imports and Exports'!K:K,'Imports and Exports'!$A:$A,Comparison_CDP2,'Imports and Exports'!$B:$B,$B$179,'Imports and Exports'!$C:$C,$H182)</f>
        <v>2702.8207935913797</v>
      </c>
      <c r="Q182" s="5">
        <f>SUMIFS('Imports and Exports'!L:L,'Imports and Exports'!$A:$A,Comparison_CDP1,'Imports and Exports'!$B:$B,$B$179,'Imports and Exports'!$C:$C,$H182)-SUMIFS('Imports and Exports'!L:L,'Imports and Exports'!$A:$A,Comparison_CDP2,'Imports and Exports'!$B:$B,$B$179,'Imports and Exports'!$C:$C,$H182)</f>
        <v>603.08451075658013</v>
      </c>
      <c r="R182" s="5">
        <f>SUMIFS('Imports and Exports'!M:M,'Imports and Exports'!$A:$A,Comparison_CDP1,'Imports and Exports'!$B:$B,$B$179,'Imports and Exports'!$C:$C,$H182)-SUMIFS('Imports and Exports'!M:M,'Imports and Exports'!$A:$A,Comparison_CDP2,'Imports and Exports'!$B:$B,$B$179,'Imports and Exports'!$C:$C,$H182)</f>
        <v>1306.5936959394312</v>
      </c>
      <c r="S182" s="5">
        <f>SUMIFS('Imports and Exports'!N:N,'Imports and Exports'!$A:$A,Comparison_CDP1,'Imports and Exports'!$B:$B,$B$179,'Imports and Exports'!$C:$C,$H182)-SUMIFS('Imports and Exports'!N:N,'Imports and Exports'!$A:$A,Comparison_CDP2,'Imports and Exports'!$B:$B,$B$179,'Imports and Exports'!$C:$C,$H182)</f>
        <v>-1459.7443327504498</v>
      </c>
      <c r="T182" s="5">
        <f>SUMIFS('Imports and Exports'!O:O,'Imports and Exports'!$A:$A,Comparison_CDP1,'Imports and Exports'!$B:$B,$B$179,'Imports and Exports'!$C:$C,$H182)-SUMIFS('Imports and Exports'!O:O,'Imports and Exports'!$A:$A,Comparison_CDP2,'Imports and Exports'!$B:$B,$B$179,'Imports and Exports'!$C:$C,$H182)</f>
        <v>-2782.3351694739486</v>
      </c>
      <c r="U182" s="5">
        <f>SUMIFS('Imports and Exports'!P:P,'Imports and Exports'!$A:$A,Comparison_CDP1,'Imports and Exports'!$B:$B,$B$179,'Imports and Exports'!$C:$C,$H182)-SUMIFS('Imports and Exports'!P:P,'Imports and Exports'!$A:$A,Comparison_CDP2,'Imports and Exports'!$B:$B,$B$179,'Imports and Exports'!$C:$C,$H182)</f>
        <v>-1392.1700064132292</v>
      </c>
      <c r="V182" s="5">
        <f>SUMIFS('Imports and Exports'!Q:Q,'Imports and Exports'!$A:$A,Comparison_CDP1,'Imports and Exports'!$B:$B,$B$179,'Imports and Exports'!$C:$C,$H182)-SUMIFS('Imports and Exports'!Q:Q,'Imports and Exports'!$A:$A,Comparison_CDP2,'Imports and Exports'!$B:$B,$B$179,'Imports and Exports'!$C:$C,$H182)</f>
        <v>326.06502558974898</v>
      </c>
      <c r="W182" s="5">
        <f>SUMIFS('Imports and Exports'!R:R,'Imports and Exports'!$A:$A,Comparison_CDP1,'Imports and Exports'!$B:$B,$B$179,'Imports and Exports'!$C:$C,$H182)-SUMIFS('Imports and Exports'!R:R,'Imports and Exports'!$A:$A,Comparison_CDP2,'Imports and Exports'!$B:$B,$B$179,'Imports and Exports'!$C:$C,$H182)</f>
        <v>-883.61640267105031</v>
      </c>
      <c r="X182" s="5">
        <f>SUMIFS('Imports and Exports'!S:S,'Imports and Exports'!$A:$A,Comparison_CDP1,'Imports and Exports'!$B:$B,$B$179,'Imports and Exports'!$C:$C,$H182)-SUMIFS('Imports and Exports'!S:S,'Imports and Exports'!$A:$A,Comparison_CDP2,'Imports and Exports'!$B:$B,$B$179,'Imports and Exports'!$C:$C,$H182)</f>
        <v>168.62606482545925</v>
      </c>
      <c r="Y182" s="5">
        <f>SUMIFS('Imports and Exports'!T:T,'Imports and Exports'!$A:$A,Comparison_CDP1,'Imports and Exports'!$B:$B,$B$179,'Imports and Exports'!$C:$C,$H182)-SUMIFS('Imports and Exports'!T:T,'Imports and Exports'!$A:$A,Comparison_CDP2,'Imports and Exports'!$B:$B,$B$179,'Imports and Exports'!$C:$C,$H182)</f>
        <v>-139.47532289823903</v>
      </c>
      <c r="Z182" s="5">
        <f>SUMIFS('Imports and Exports'!U:U,'Imports and Exports'!$A:$A,Comparison_CDP1,'Imports and Exports'!$B:$B,$B$179,'Imports and Exports'!$C:$C,$H182)-SUMIFS('Imports and Exports'!U:U,'Imports and Exports'!$A:$A,Comparison_CDP2,'Imports and Exports'!$B:$B,$B$179,'Imports and Exports'!$C:$C,$H182)</f>
        <v>46.814859809010159</v>
      </c>
      <c r="AA182" s="5">
        <f>SUMIFS('Imports and Exports'!V:V,'Imports and Exports'!$A:$A,Comparison_CDP1,'Imports and Exports'!$B:$B,$B$179,'Imports and Exports'!$C:$C,$H182)-SUMIFS('Imports and Exports'!V:V,'Imports and Exports'!$A:$A,Comparison_CDP2,'Imports and Exports'!$B:$B,$B$179,'Imports and Exports'!$C:$C,$H182)</f>
        <v>1590.0716403697297</v>
      </c>
      <c r="AB182" s="5">
        <f>SUMIFS('Imports and Exports'!W:W,'Imports and Exports'!$A:$A,Comparison_CDP1,'Imports and Exports'!$B:$B,$B$179,'Imports and Exports'!$C:$C,$H182)-SUMIFS('Imports and Exports'!W:W,'Imports and Exports'!$A:$A,Comparison_CDP2,'Imports and Exports'!$B:$B,$B$179,'Imports and Exports'!$C:$C,$H182)</f>
        <v>-21.624646255157131</v>
      </c>
      <c r="AC182" s="5">
        <f>SUMIFS('Imports and Exports'!X:X,'Imports and Exports'!$A:$A,Comparison_CDP1,'Imports and Exports'!$B:$B,$B$179,'Imports and Exports'!$C:$C,$H182)-SUMIFS('Imports and Exports'!X:X,'Imports and Exports'!$A:$A,Comparison_CDP2,'Imports and Exports'!$B:$B,$B$179,'Imports and Exports'!$C:$C,$H182)</f>
        <v>318.18329484236165</v>
      </c>
      <c r="AD182" s="5">
        <f>SUMIFS('Imports and Exports'!Y:Y,'Imports and Exports'!$A:$A,Comparison_CDP1,'Imports and Exports'!$B:$B,$B$179,'Imports and Exports'!$C:$C,$H182)-SUMIFS('Imports and Exports'!Y:Y,'Imports and Exports'!$A:$A,Comparison_CDP2,'Imports and Exports'!$B:$B,$B$179,'Imports and Exports'!$C:$C,$H182)</f>
        <v>-2183.2007056920411</v>
      </c>
      <c r="AE182" s="5">
        <f>SUMIFS('Imports and Exports'!Z:Z,'Imports and Exports'!$A:$A,Comparison_CDP1,'Imports and Exports'!$B:$B,$B$179,'Imports and Exports'!$C:$C,$H182)-SUMIFS('Imports and Exports'!Z:Z,'Imports and Exports'!$A:$A,Comparison_CDP2,'Imports and Exports'!$B:$B,$B$179,'Imports and Exports'!$C:$C,$H182)</f>
        <v>-1398.1182636454432</v>
      </c>
      <c r="AF182" s="5">
        <f>SUMIFS('Imports and Exports'!AA:AA,'Imports and Exports'!$A:$A,Comparison_CDP1,'Imports and Exports'!$B:$B,$B$179,'Imports and Exports'!$C:$C,$H182)-SUMIFS('Imports and Exports'!AA:AA,'Imports and Exports'!$A:$A,Comparison_CDP2,'Imports and Exports'!$B:$B,$B$179,'Imports and Exports'!$C:$C,$H182)</f>
        <v>-2026.0206407956721</v>
      </c>
      <c r="AG182" s="5">
        <f>SUMIFS('Imports and Exports'!AB:AB,'Imports and Exports'!$A:$A,Comparison_CDP1,'Imports and Exports'!$B:$B,$B$179,'Imports and Exports'!$C:$C,$H182)-SUMIFS('Imports and Exports'!AB:AB,'Imports and Exports'!$A:$A,Comparison_CDP2,'Imports and Exports'!$B:$B,$B$179,'Imports and Exports'!$C:$C,$H182)</f>
        <v>-4676.2005196178579</v>
      </c>
      <c r="AH182" s="5">
        <f>SUMIFS('Imports and Exports'!AC:AC,'Imports and Exports'!$A:$A,Comparison_CDP1,'Imports and Exports'!$B:$B,$B$179,'Imports and Exports'!$C:$C,$H182)-SUMIFS('Imports and Exports'!AC:AC,'Imports and Exports'!$A:$A,Comparison_CDP2,'Imports and Exports'!$B:$B,$B$179,'Imports and Exports'!$C:$C,$H182)</f>
        <v>-4912.8029890548169</v>
      </c>
      <c r="AI182" s="5">
        <f>SUMIFS('Imports and Exports'!AD:AD,'Imports and Exports'!$A:$A,Comparison_CDP1,'Imports and Exports'!$B:$B,$B$179,'Imports and Exports'!$C:$C,$H182)-SUMIFS('Imports and Exports'!AD:AD,'Imports and Exports'!$A:$A,Comparison_CDP2,'Imports and Exports'!$B:$B,$B$179,'Imports and Exports'!$C:$C,$H182)</f>
        <v>-1174.0152749662229</v>
      </c>
      <c r="AJ182" s="5">
        <f>SUMIFS('Imports and Exports'!AE:AE,'Imports and Exports'!$A:$A,Comparison_CDP1,'Imports and Exports'!$B:$B,$B$179,'Imports and Exports'!$C:$C,$H182)-SUMIFS('Imports and Exports'!AE:AE,'Imports and Exports'!$A:$A,Comparison_CDP2,'Imports and Exports'!$B:$B,$B$179,'Imports and Exports'!$C:$C,$H182)</f>
        <v>-6947.5718166533989</v>
      </c>
    </row>
    <row r="183" spans="1:36" ht="15" customHeight="1">
      <c r="H183" s="25" t="s">
        <v>166</v>
      </c>
      <c r="I183" s="5">
        <f>SUMIFS('Imports and Exports'!D:D,'Imports and Exports'!$A:$A,Comparison_CDP1,'Imports and Exports'!$B:$B,$B$179,'Imports and Exports'!$C:$C,$H183)-SUMIFS('Imports and Exports'!D:D,'Imports and Exports'!$A:$A,Comparison_CDP2,'Imports and Exports'!$B:$B,$B$179,'Imports and Exports'!$C:$C,$H183)</f>
        <v>1345.3554514053949</v>
      </c>
      <c r="J183" s="5">
        <f>SUMIFS('Imports and Exports'!E:E,'Imports and Exports'!$A:$A,Comparison_CDP1,'Imports and Exports'!$B:$B,$B$179,'Imports and Exports'!$C:$C,$H183)-SUMIFS('Imports and Exports'!E:E,'Imports and Exports'!$A:$A,Comparison_CDP2,'Imports and Exports'!$B:$B,$B$179,'Imports and Exports'!$C:$C,$H183)</f>
        <v>67.32875141202112</v>
      </c>
      <c r="K183" s="5">
        <f>SUMIFS('Imports and Exports'!F:F,'Imports and Exports'!$A:$A,Comparison_CDP1,'Imports and Exports'!$B:$B,$B$179,'Imports and Exports'!$C:$C,$H183)-SUMIFS('Imports and Exports'!F:F,'Imports and Exports'!$A:$A,Comparison_CDP2,'Imports and Exports'!$B:$B,$B$179,'Imports and Exports'!$C:$C,$H183)</f>
        <v>232.74853112329401</v>
      </c>
      <c r="L183" s="5">
        <f>SUMIFS('Imports and Exports'!G:G,'Imports and Exports'!$A:$A,Comparison_CDP1,'Imports and Exports'!$B:$B,$B$179,'Imports and Exports'!$C:$C,$H183)-SUMIFS('Imports and Exports'!G:G,'Imports and Exports'!$A:$A,Comparison_CDP2,'Imports and Exports'!$B:$B,$B$179,'Imports and Exports'!$C:$C,$H183)</f>
        <v>-44.49325162651985</v>
      </c>
      <c r="M183" s="5">
        <f>SUMIFS('Imports and Exports'!H:H,'Imports and Exports'!$A:$A,Comparison_CDP1,'Imports and Exports'!$B:$B,$B$179,'Imports and Exports'!$C:$C,$H183)-SUMIFS('Imports and Exports'!H:H,'Imports and Exports'!$A:$A,Comparison_CDP2,'Imports and Exports'!$B:$B,$B$179,'Imports and Exports'!$C:$C,$H183)</f>
        <v>-973.62748997553444</v>
      </c>
      <c r="N183" s="5">
        <f>SUMIFS('Imports and Exports'!I:I,'Imports and Exports'!$A:$A,Comparison_CDP1,'Imports and Exports'!$B:$B,$B$179,'Imports and Exports'!$C:$C,$H183)-SUMIFS('Imports and Exports'!I:I,'Imports and Exports'!$A:$A,Comparison_CDP2,'Imports and Exports'!$B:$B,$B$179,'Imports and Exports'!$C:$C,$H183)</f>
        <v>170.14624877971801</v>
      </c>
      <c r="O183" s="5">
        <f>SUMIFS('Imports and Exports'!J:J,'Imports and Exports'!$A:$A,Comparison_CDP1,'Imports and Exports'!$B:$B,$B$179,'Imports and Exports'!$C:$C,$H183)-SUMIFS('Imports and Exports'!J:J,'Imports and Exports'!$A:$A,Comparison_CDP2,'Imports and Exports'!$B:$B,$B$179,'Imports and Exports'!$C:$C,$H183)</f>
        <v>-326.45968837114197</v>
      </c>
      <c r="P183" s="5">
        <f>SUMIFS('Imports and Exports'!K:K,'Imports and Exports'!$A:$A,Comparison_CDP1,'Imports and Exports'!$B:$B,$B$179,'Imports and Exports'!$C:$C,$H183)-SUMIFS('Imports and Exports'!K:K,'Imports and Exports'!$A:$A,Comparison_CDP2,'Imports and Exports'!$B:$B,$B$179,'Imports and Exports'!$C:$C,$H183)</f>
        <v>-9186.1331023803195</v>
      </c>
      <c r="Q183" s="5">
        <f>SUMIFS('Imports and Exports'!L:L,'Imports and Exports'!$A:$A,Comparison_CDP1,'Imports and Exports'!$B:$B,$B$179,'Imports and Exports'!$C:$C,$H183)-SUMIFS('Imports and Exports'!L:L,'Imports and Exports'!$A:$A,Comparison_CDP2,'Imports and Exports'!$B:$B,$B$179,'Imports and Exports'!$C:$C,$H183)</f>
        <v>-13155.346717798975</v>
      </c>
      <c r="R183" s="5">
        <f>SUMIFS('Imports and Exports'!M:M,'Imports and Exports'!$A:$A,Comparison_CDP1,'Imports and Exports'!$B:$B,$B$179,'Imports and Exports'!$C:$C,$H183)-SUMIFS('Imports and Exports'!M:M,'Imports and Exports'!$A:$A,Comparison_CDP2,'Imports and Exports'!$B:$B,$B$179,'Imports and Exports'!$C:$C,$H183)</f>
        <v>-12778.493873178262</v>
      </c>
      <c r="S183" s="5">
        <f>SUMIFS('Imports and Exports'!N:N,'Imports and Exports'!$A:$A,Comparison_CDP1,'Imports and Exports'!$B:$B,$B$179,'Imports and Exports'!$C:$C,$H183)-SUMIFS('Imports and Exports'!N:N,'Imports and Exports'!$A:$A,Comparison_CDP2,'Imports and Exports'!$B:$B,$B$179,'Imports and Exports'!$C:$C,$H183)</f>
        <v>-13560.358693174147</v>
      </c>
      <c r="T183" s="5">
        <f>SUMIFS('Imports and Exports'!O:O,'Imports and Exports'!$A:$A,Comparison_CDP1,'Imports and Exports'!$B:$B,$B$179,'Imports and Exports'!$C:$C,$H183)-SUMIFS('Imports and Exports'!O:O,'Imports and Exports'!$A:$A,Comparison_CDP2,'Imports and Exports'!$B:$B,$B$179,'Imports and Exports'!$C:$C,$H183)</f>
        <v>-15240.350844207573</v>
      </c>
      <c r="U183" s="5">
        <f>SUMIFS('Imports and Exports'!P:P,'Imports and Exports'!$A:$A,Comparison_CDP1,'Imports and Exports'!$B:$B,$B$179,'Imports and Exports'!$C:$C,$H183)-SUMIFS('Imports and Exports'!P:P,'Imports and Exports'!$A:$A,Comparison_CDP2,'Imports and Exports'!$B:$B,$B$179,'Imports and Exports'!$C:$C,$H183)</f>
        <v>-13479.632764697995</v>
      </c>
      <c r="V183" s="5">
        <f>SUMIFS('Imports and Exports'!Q:Q,'Imports and Exports'!$A:$A,Comparison_CDP1,'Imports and Exports'!$B:$B,$B$179,'Imports and Exports'!$C:$C,$H183)-SUMIFS('Imports and Exports'!Q:Q,'Imports and Exports'!$A:$A,Comparison_CDP2,'Imports and Exports'!$B:$B,$B$179,'Imports and Exports'!$C:$C,$H183)</f>
        <v>-14490.120295214208</v>
      </c>
      <c r="W183" s="5">
        <f>SUMIFS('Imports and Exports'!R:R,'Imports and Exports'!$A:$A,Comparison_CDP1,'Imports and Exports'!$B:$B,$B$179,'Imports and Exports'!$C:$C,$H183)-SUMIFS('Imports and Exports'!R:R,'Imports and Exports'!$A:$A,Comparison_CDP2,'Imports and Exports'!$B:$B,$B$179,'Imports and Exports'!$C:$C,$H183)</f>
        <v>-14868.052188114629</v>
      </c>
      <c r="X183" s="5">
        <f>SUMIFS('Imports and Exports'!S:S,'Imports and Exports'!$A:$A,Comparison_CDP1,'Imports and Exports'!$B:$B,$B$179,'Imports and Exports'!$C:$C,$H183)-SUMIFS('Imports and Exports'!S:S,'Imports and Exports'!$A:$A,Comparison_CDP2,'Imports and Exports'!$B:$B,$B$179,'Imports and Exports'!$C:$C,$H183)</f>
        <v>-14465.255924083334</v>
      </c>
      <c r="Y183" s="5">
        <f>SUMIFS('Imports and Exports'!T:T,'Imports and Exports'!$A:$A,Comparison_CDP1,'Imports and Exports'!$B:$B,$B$179,'Imports and Exports'!$C:$C,$H183)-SUMIFS('Imports and Exports'!T:T,'Imports and Exports'!$A:$A,Comparison_CDP2,'Imports and Exports'!$B:$B,$B$179,'Imports and Exports'!$C:$C,$H183)</f>
        <v>-15196.674576778334</v>
      </c>
      <c r="Z183" s="5">
        <f>SUMIFS('Imports and Exports'!U:U,'Imports and Exports'!$A:$A,Comparison_CDP1,'Imports and Exports'!$B:$B,$B$179,'Imports and Exports'!$C:$C,$H183)-SUMIFS('Imports and Exports'!U:U,'Imports and Exports'!$A:$A,Comparison_CDP2,'Imports and Exports'!$B:$B,$B$179,'Imports and Exports'!$C:$C,$H183)</f>
        <v>-14012.977743643791</v>
      </c>
      <c r="AA183" s="5">
        <f>SUMIFS('Imports and Exports'!V:V,'Imports and Exports'!$A:$A,Comparison_CDP1,'Imports and Exports'!$B:$B,$B$179,'Imports and Exports'!$C:$C,$H183)-SUMIFS('Imports and Exports'!V:V,'Imports and Exports'!$A:$A,Comparison_CDP2,'Imports and Exports'!$B:$B,$B$179,'Imports and Exports'!$C:$C,$H183)</f>
        <v>-13269.1989446811</v>
      </c>
      <c r="AB183" s="5">
        <f>SUMIFS('Imports and Exports'!W:W,'Imports and Exports'!$A:$A,Comparison_CDP1,'Imports and Exports'!$B:$B,$B$179,'Imports and Exports'!$C:$C,$H183)-SUMIFS('Imports and Exports'!W:W,'Imports and Exports'!$A:$A,Comparison_CDP2,'Imports and Exports'!$B:$B,$B$179,'Imports and Exports'!$C:$C,$H183)</f>
        <v>-15324.742496934485</v>
      </c>
      <c r="AC183" s="5">
        <f>SUMIFS('Imports and Exports'!X:X,'Imports and Exports'!$A:$A,Comparison_CDP1,'Imports and Exports'!$B:$B,$B$179,'Imports and Exports'!$C:$C,$H183)-SUMIFS('Imports and Exports'!X:X,'Imports and Exports'!$A:$A,Comparison_CDP2,'Imports and Exports'!$B:$B,$B$179,'Imports and Exports'!$C:$C,$H183)</f>
        <v>-14823.160649187943</v>
      </c>
      <c r="AD183" s="5">
        <f>SUMIFS('Imports and Exports'!Y:Y,'Imports and Exports'!$A:$A,Comparison_CDP1,'Imports and Exports'!$B:$B,$B$179,'Imports and Exports'!$C:$C,$H183)-SUMIFS('Imports and Exports'!Y:Y,'Imports and Exports'!$A:$A,Comparison_CDP2,'Imports and Exports'!$B:$B,$B$179,'Imports and Exports'!$C:$C,$H183)</f>
        <v>-13684.37167855169</v>
      </c>
      <c r="AE183" s="5">
        <f>SUMIFS('Imports and Exports'!Z:Z,'Imports and Exports'!$A:$A,Comparison_CDP1,'Imports and Exports'!$B:$B,$B$179,'Imports and Exports'!$C:$C,$H183)-SUMIFS('Imports and Exports'!Z:Z,'Imports and Exports'!$A:$A,Comparison_CDP2,'Imports and Exports'!$B:$B,$B$179,'Imports and Exports'!$C:$C,$H183)</f>
        <v>-16414.671210207074</v>
      </c>
      <c r="AF183" s="5">
        <f>SUMIFS('Imports and Exports'!AA:AA,'Imports and Exports'!$A:$A,Comparison_CDP1,'Imports and Exports'!$B:$B,$B$179,'Imports and Exports'!$C:$C,$H183)-SUMIFS('Imports and Exports'!AA:AA,'Imports and Exports'!$A:$A,Comparison_CDP2,'Imports and Exports'!$B:$B,$B$179,'Imports and Exports'!$C:$C,$H183)</f>
        <v>-16950.589419149339</v>
      </c>
      <c r="AG183" s="5">
        <f>SUMIFS('Imports and Exports'!AB:AB,'Imports and Exports'!$A:$A,Comparison_CDP1,'Imports and Exports'!$B:$B,$B$179,'Imports and Exports'!$C:$C,$H183)-SUMIFS('Imports and Exports'!AB:AB,'Imports and Exports'!$A:$A,Comparison_CDP2,'Imports and Exports'!$B:$B,$B$179,'Imports and Exports'!$C:$C,$H183)</f>
        <v>-21434.844590463759</v>
      </c>
      <c r="AH183" s="5">
        <f>SUMIFS('Imports and Exports'!AC:AC,'Imports and Exports'!$A:$A,Comparison_CDP1,'Imports and Exports'!$B:$B,$B$179,'Imports and Exports'!$C:$C,$H183)-SUMIFS('Imports and Exports'!AC:AC,'Imports and Exports'!$A:$A,Comparison_CDP2,'Imports and Exports'!$B:$B,$B$179,'Imports and Exports'!$C:$C,$H183)</f>
        <v>-22225.330627619962</v>
      </c>
      <c r="AI183" s="5">
        <f>SUMIFS('Imports and Exports'!AD:AD,'Imports and Exports'!$A:$A,Comparison_CDP1,'Imports and Exports'!$B:$B,$B$179,'Imports and Exports'!$C:$C,$H183)-SUMIFS('Imports and Exports'!AD:AD,'Imports and Exports'!$A:$A,Comparison_CDP2,'Imports and Exports'!$B:$B,$B$179,'Imports and Exports'!$C:$C,$H183)</f>
        <v>-18444.75785505274</v>
      </c>
      <c r="AJ183" s="5">
        <f>SUMIFS('Imports and Exports'!AE:AE,'Imports and Exports'!$A:$A,Comparison_CDP1,'Imports and Exports'!$B:$B,$B$179,'Imports and Exports'!$C:$C,$H183)-SUMIFS('Imports and Exports'!AE:AE,'Imports and Exports'!$A:$A,Comparison_CDP2,'Imports and Exports'!$B:$B,$B$179,'Imports and Exports'!$C:$C,$H183)</f>
        <v>-17664.132963877102</v>
      </c>
    </row>
    <row r="184" spans="1:36" ht="15" customHeight="1">
      <c r="H184" s="25" t="s">
        <v>189</v>
      </c>
      <c r="I184" s="5">
        <f t="shared" ref="I184:AJ184" si="3">I182+I183</f>
        <v>2098.1062227564498</v>
      </c>
      <c r="J184" s="5">
        <f t="shared" si="3"/>
        <v>-436.4379389142523</v>
      </c>
      <c r="K184" s="5">
        <f t="shared" si="3"/>
        <v>584.3111919038156</v>
      </c>
      <c r="L184" s="5">
        <f t="shared" si="3"/>
        <v>-479.24332144338769</v>
      </c>
      <c r="M184" s="5">
        <f t="shared" si="3"/>
        <v>-419.99402738057961</v>
      </c>
      <c r="N184" s="5">
        <f t="shared" si="3"/>
        <v>2106.3618019269488</v>
      </c>
      <c r="O184" s="5">
        <f t="shared" si="3"/>
        <v>4535.4862060213172</v>
      </c>
      <c r="P184" s="5">
        <f t="shared" si="3"/>
        <v>-6483.3123087889398</v>
      </c>
      <c r="Q184" s="5">
        <f t="shared" si="3"/>
        <v>-12552.262207042395</v>
      </c>
      <c r="R184" s="5">
        <f t="shared" si="3"/>
        <v>-11471.900177238831</v>
      </c>
      <c r="S184" s="5">
        <f t="shared" si="3"/>
        <v>-15020.103025924596</v>
      </c>
      <c r="T184" s="5">
        <f t="shared" si="3"/>
        <v>-18022.686013681523</v>
      </c>
      <c r="U184" s="5">
        <f t="shared" si="3"/>
        <v>-14871.802771111225</v>
      </c>
      <c r="V184" s="5">
        <f t="shared" si="3"/>
        <v>-14164.055269624459</v>
      </c>
      <c r="W184" s="5">
        <f t="shared" si="3"/>
        <v>-15751.668590785679</v>
      </c>
      <c r="X184" s="5">
        <f t="shared" si="3"/>
        <v>-14296.629859257875</v>
      </c>
      <c r="Y184" s="5">
        <f t="shared" si="3"/>
        <v>-15336.149899676573</v>
      </c>
      <c r="Z184" s="5">
        <f t="shared" si="3"/>
        <v>-13966.162883834781</v>
      </c>
      <c r="AA184" s="5">
        <f t="shared" si="3"/>
        <v>-11679.127304311371</v>
      </c>
      <c r="AB184" s="5">
        <f t="shared" si="3"/>
        <v>-15346.367143189642</v>
      </c>
      <c r="AC184" s="5">
        <f t="shared" si="3"/>
        <v>-14504.977354345581</v>
      </c>
      <c r="AD184" s="5">
        <f t="shared" si="3"/>
        <v>-15867.572384243731</v>
      </c>
      <c r="AE184" s="5">
        <f t="shared" si="3"/>
        <v>-17812.789473852517</v>
      </c>
      <c r="AF184" s="5">
        <f t="shared" si="3"/>
        <v>-18976.610059945011</v>
      </c>
      <c r="AG184" s="5">
        <f t="shared" si="3"/>
        <v>-26111.045110081617</v>
      </c>
      <c r="AH184" s="5">
        <f t="shared" si="3"/>
        <v>-27138.133616674779</v>
      </c>
      <c r="AI184" s="5">
        <f t="shared" si="3"/>
        <v>-19618.773130018963</v>
      </c>
      <c r="AJ184" s="5">
        <f t="shared" si="3"/>
        <v>-24611.704780530501</v>
      </c>
    </row>
    <row r="195" spans="1:30" s="51" customFormat="1" ht="24" customHeight="1" thickBot="1">
      <c r="A195" s="49" t="s">
        <v>170</v>
      </c>
      <c r="B195" s="47"/>
      <c r="C195" s="47"/>
      <c r="D195" s="47"/>
      <c r="E195" s="47"/>
      <c r="F195" s="47"/>
      <c r="G195" s="47"/>
      <c r="H195" s="47"/>
      <c r="I195" s="50"/>
      <c r="J195" s="47"/>
      <c r="K195" s="47"/>
      <c r="L195" s="47"/>
      <c r="M195" s="47"/>
      <c r="N195" s="47"/>
      <c r="O195" s="47"/>
      <c r="P195" s="47"/>
      <c r="Q195" s="47"/>
      <c r="R195" s="50"/>
      <c r="S195" s="47"/>
      <c r="T195" s="47"/>
      <c r="U195" s="47"/>
      <c r="V195" s="47"/>
      <c r="W195" s="47"/>
      <c r="X195" s="47"/>
      <c r="Y195" s="47"/>
      <c r="Z195" s="47"/>
      <c r="AA195" s="47"/>
      <c r="AB195" s="50"/>
      <c r="AC195" s="47"/>
      <c r="AD195" s="47"/>
    </row>
    <row r="196" spans="1:30" ht="15" customHeight="1" thickTop="1">
      <c r="I196" s="52"/>
      <c r="J196" s="52"/>
      <c r="K196" s="52"/>
      <c r="L196" s="52"/>
      <c r="M196" s="52"/>
      <c r="N196" s="52"/>
      <c r="O196" s="52"/>
      <c r="P196" s="52"/>
      <c r="Q196" s="52"/>
      <c r="R196" s="52"/>
      <c r="S196" s="52"/>
      <c r="T196" s="52"/>
      <c r="U196" s="52"/>
    </row>
    <row r="197" spans="1:30" ht="15" customHeight="1">
      <c r="H197" s="8" t="s">
        <v>171</v>
      </c>
      <c r="I197" s="8" t="str">
        <f>Comparison_CDP1</f>
        <v>CDP2</v>
      </c>
      <c r="J197" s="8" t="str">
        <f>Comparison_CDP2</f>
        <v>Counterfactual</v>
      </c>
      <c r="K197" s="52"/>
      <c r="L197" s="52"/>
      <c r="M197" s="52"/>
      <c r="N197" s="52"/>
      <c r="O197" s="52"/>
      <c r="P197" s="52"/>
      <c r="Q197" s="52"/>
      <c r="R197" s="52"/>
      <c r="S197" s="52"/>
      <c r="T197" s="52"/>
      <c r="U197" s="52"/>
    </row>
    <row r="198" spans="1:30" ht="15" customHeight="1">
      <c r="H198" s="9" t="s">
        <v>50</v>
      </c>
      <c r="I198" s="5" t="str">
        <f>INDEX('Flow path augmentations'!$B$4:$O$18,MATCH($H198,'Flow path augmentations'!$A$4:$A$18,0),MATCH(I$197,'Flow path augmentations'!$B$3:$O$3,0))</f>
        <v>2030-31</v>
      </c>
      <c r="J198" s="5" t="str">
        <f>INDEX('Flow path augmentations'!$B$4:$O$18,MATCH($H198,'Flow path augmentations'!$A$4:$A$18,0),MATCH(J$197,'Flow path augmentations'!$B$3:$O$3,0))</f>
        <v>-</v>
      </c>
    </row>
    <row r="199" spans="1:30" ht="15" customHeight="1">
      <c r="H199" s="9" t="s">
        <v>173</v>
      </c>
      <c r="I199" s="5" t="str">
        <f>INDEX('Flow path augmentations'!$B$4:$O$18,MATCH($H199,'Flow path augmentations'!$A$4:$A$18,0),MATCH(I$197,'Flow path augmentations'!$B$3:$O$3,0))</f>
        <v>2028-29</v>
      </c>
      <c r="J199" s="5" t="str">
        <f>INDEX('Flow path augmentations'!$B$4:$O$18,MATCH($H199,'Flow path augmentations'!$A$4:$A$18,0),MATCH(J$197,'Flow path augmentations'!$B$3:$O$3,0))</f>
        <v>-</v>
      </c>
    </row>
    <row r="200" spans="1:30" ht="15" customHeight="1">
      <c r="H200" s="9" t="s">
        <v>174</v>
      </c>
      <c r="I200" s="5" t="str">
        <f>INDEX('Flow path augmentations'!$B$4:$O$18,MATCH($H200,'Flow path augmentations'!$A$4:$A$18,0),MATCH(I$197,'Flow path augmentations'!$B$3:$O$3,0))</f>
        <v>2030-31</v>
      </c>
      <c r="J200" s="5" t="str">
        <f>INDEX('Flow path augmentations'!$B$4:$O$18,MATCH($H200,'Flow path augmentations'!$A$4:$A$18,0),MATCH(J$197,'Flow path augmentations'!$B$3:$O$3,0))</f>
        <v>-</v>
      </c>
    </row>
    <row r="201" spans="1:30" ht="15" customHeight="1">
      <c r="H201" s="9" t="s">
        <v>175</v>
      </c>
      <c r="I201" s="5" t="str">
        <f>INDEX('Flow path augmentations'!$B$4:$O$18,MATCH($H201,'Flow path augmentations'!$A$4:$A$18,0),MATCH(I$197,'Flow path augmentations'!$B$3:$O$3,0))</f>
        <v>2029-30</v>
      </c>
      <c r="J201" s="5" t="str">
        <f>INDEX('Flow path augmentations'!$B$4:$O$18,MATCH($H201,'Flow path augmentations'!$A$4:$A$18,0),MATCH(J$197,'Flow path augmentations'!$B$3:$O$3,0))</f>
        <v>-</v>
      </c>
    </row>
    <row r="202" spans="1:30" ht="15" customHeight="1">
      <c r="H202" s="9" t="s">
        <v>176</v>
      </c>
      <c r="I202" s="5" t="str">
        <f>INDEX('Flow path augmentations'!$B$4:$O$18,MATCH($H202,'Flow path augmentations'!$A$4:$A$18,0),MATCH(I$197,'Flow path augmentations'!$B$3:$O$3,0))</f>
        <v>2030-31</v>
      </c>
      <c r="J202" s="5" t="str">
        <f>INDEX('Flow path augmentations'!$B$4:$O$18,MATCH($H202,'Flow path augmentations'!$A$4:$A$18,0),MATCH(J$197,'Flow path augmentations'!$B$3:$O$3,0))</f>
        <v>-</v>
      </c>
    </row>
    <row r="203" spans="1:30" ht="15" customHeight="1">
      <c r="H203" s="9" t="s">
        <v>45</v>
      </c>
      <c r="I203" s="5" t="str">
        <f>INDEX('Flow path augmentations'!$B$4:$O$18,MATCH($H203,'Flow path augmentations'!$A$4:$A$18,0),MATCH(I$197,'Flow path augmentations'!$B$3:$O$3,0))</f>
        <v>2027-28</v>
      </c>
      <c r="J203" s="5" t="str">
        <f>INDEX('Flow path augmentations'!$B$4:$O$18,MATCH($H203,'Flow path augmentations'!$A$4:$A$18,0),MATCH(J$197,'Flow path augmentations'!$B$3:$O$3,0))</f>
        <v>-</v>
      </c>
    </row>
    <row r="204" spans="1:30" ht="15" customHeight="1">
      <c r="H204" s="9" t="s">
        <v>177</v>
      </c>
      <c r="I204" s="5" t="str">
        <f>INDEX('Flow path augmentations'!$B$4:$O$18,MATCH($H204,'Flow path augmentations'!$A$4:$A$18,0),MATCH(I$197,'Flow path augmentations'!$B$3:$O$3,0))</f>
        <v>2031-32</v>
      </c>
      <c r="J204" s="5" t="str">
        <f>INDEX('Flow path augmentations'!$B$4:$O$18,MATCH($H204,'Flow path augmentations'!$A$4:$A$18,0),MATCH(J$197,'Flow path augmentations'!$B$3:$O$3,0))</f>
        <v>-</v>
      </c>
    </row>
    <row r="205" spans="1:30" ht="15" customHeight="1">
      <c r="H205" s="9" t="s">
        <v>178</v>
      </c>
      <c r="I205" s="5" t="str">
        <f>INDEX('Flow path augmentations'!$B$4:$O$18,MATCH($H205,'Flow path augmentations'!$A$4:$A$18,0),MATCH(I$197,'Flow path augmentations'!$B$3:$O$3,0))</f>
        <v>2042-43</v>
      </c>
      <c r="J205" s="5" t="str">
        <f>INDEX('Flow path augmentations'!$B$4:$O$18,MATCH($H205,'Flow path augmentations'!$A$4:$A$18,0),MATCH(J$197,'Flow path augmentations'!$B$3:$O$3,0))</f>
        <v>-</v>
      </c>
    </row>
    <row r="206" spans="1:30" ht="15" customHeight="1">
      <c r="H206" s="9" t="s">
        <v>46</v>
      </c>
      <c r="I206" s="5" t="str">
        <f>INDEX('Flow path augmentations'!$B$4:$O$18,MATCH($H206,'Flow path augmentations'!$A$4:$A$18,0),MATCH(I$197,'Flow path augmentations'!$B$3:$O$3,0))</f>
        <v>2027-28</v>
      </c>
      <c r="J206" s="5" t="str">
        <f>INDEX('Flow path augmentations'!$B$4:$O$18,MATCH($H206,'Flow path augmentations'!$A$4:$A$18,0),MATCH(J$197,'Flow path augmentations'!$B$3:$O$3,0))</f>
        <v>-</v>
      </c>
    </row>
    <row r="207" spans="1:30" ht="15" customHeight="1">
      <c r="H207" s="9" t="s">
        <v>49</v>
      </c>
      <c r="I207" s="5" t="str">
        <f>INDEX('Flow path augmentations'!$B$4:$O$18,MATCH($H207,'Flow path augmentations'!$A$4:$A$18,0),MATCH(I$197,'Flow path augmentations'!$B$3:$O$3,0))</f>
        <v>2028-29</v>
      </c>
      <c r="J207" s="5" t="str">
        <f>INDEX('Flow path augmentations'!$B$4:$O$18,MATCH($H207,'Flow path augmentations'!$A$4:$A$18,0),MATCH(J$197,'Flow path augmentations'!$B$3:$O$3,0))</f>
        <v>-</v>
      </c>
    </row>
    <row r="208" spans="1:30" ht="15" customHeight="1">
      <c r="H208" s="9" t="s">
        <v>179</v>
      </c>
      <c r="I208" s="5" t="str">
        <f>INDEX('Flow path augmentations'!$B$4:$O$18,MATCH($H208,'Flow path augmentations'!$A$4:$A$18,0),MATCH(I$197,'Flow path augmentations'!$B$3:$O$3,0))</f>
        <v>2030-31</v>
      </c>
      <c r="J208" s="5" t="str">
        <f>INDEX('Flow path augmentations'!$B$4:$O$18,MATCH($H208,'Flow path augmentations'!$A$4:$A$18,0),MATCH(J$197,'Flow path augmentations'!$B$3:$O$3,0))</f>
        <v>-</v>
      </c>
    </row>
    <row r="209" spans="8:10" ht="15" customHeight="1">
      <c r="H209" s="9" t="s">
        <v>180</v>
      </c>
      <c r="I209" s="5" t="str">
        <f>INDEX('Flow path augmentations'!$B$4:$O$18,MATCH($H209,'Flow path augmentations'!$A$4:$A$18,0),MATCH(I$197,'Flow path augmentations'!$B$3:$O$3,0))</f>
        <v>2045-46</v>
      </c>
      <c r="J209" s="5" t="str">
        <f>INDEX('Flow path augmentations'!$B$4:$O$18,MATCH($H209,'Flow path augmentations'!$A$4:$A$18,0),MATCH(J$197,'Flow path augmentations'!$B$3:$O$3,0))</f>
        <v>-</v>
      </c>
    </row>
    <row r="210" spans="8:10" ht="15" customHeight="1">
      <c r="H210" s="9" t="s">
        <v>181</v>
      </c>
      <c r="I210" s="5" t="str">
        <f>INDEX('Flow path augmentations'!$B$4:$O$18,MATCH($H210,'Flow path augmentations'!$A$4:$A$18,0),MATCH(I$197,'Flow path augmentations'!$B$3:$O$3,0))</f>
        <v>2029-30</v>
      </c>
      <c r="J210" s="5" t="str">
        <f>INDEX('Flow path augmentations'!$B$4:$O$18,MATCH($H210,'Flow path augmentations'!$A$4:$A$18,0),MATCH(J$197,'Flow path augmentations'!$B$3:$O$3,0))</f>
        <v>-</v>
      </c>
    </row>
    <row r="211" spans="8:10" ht="15" customHeight="1">
      <c r="H211" s="9" t="s">
        <v>182</v>
      </c>
      <c r="I211" s="5" t="str">
        <f>INDEX('Flow path augmentations'!$B$4:$O$18,MATCH($H211,'Flow path augmentations'!$A$4:$A$18,0),MATCH(I$197,'Flow path augmentations'!$B$3:$O$3,0))</f>
        <v>2031-32</v>
      </c>
      <c r="J211" s="5" t="str">
        <f>INDEX('Flow path augmentations'!$B$4:$O$18,MATCH($H211,'Flow path augmentations'!$A$4:$A$18,0),MATCH(J$197,'Flow path augmentations'!$B$3:$O$3,0))</f>
        <v>-</v>
      </c>
    </row>
    <row r="212" spans="8:10" ht="15" customHeight="1">
      <c r="H212" s="9" t="s">
        <v>183</v>
      </c>
      <c r="I212" s="5" t="str">
        <f>INDEX('Flow path augmentations'!$B$4:$O$18,MATCH($H212,'Flow path augmentations'!$A$4:$A$18,0),MATCH(I$197,'Flow path augmentations'!$B$3:$O$3,0))</f>
        <v>2040-41</v>
      </c>
      <c r="J212" s="5" t="str">
        <f>INDEX('Flow path augmentations'!$B$4:$O$18,MATCH($H212,'Flow path augmentations'!$A$4:$A$18,0),MATCH(J$197,'Flow path augmentations'!$B$3:$O$3,0))</f>
        <v>-</v>
      </c>
    </row>
  </sheetData>
  <dataValidations disablePrompts="1" count="3">
    <dataValidation type="list" showInputMessage="1" showErrorMessage="1" sqref="B30 B53 B80 B108 B125 B141" xr:uid="{00000000-0002-0000-0400-000000000000}">
      <formula1>"NEM,NSW,QLD,VIC,SA,TAS"</formula1>
    </dataValidation>
    <dataValidation type="list" showInputMessage="1" showErrorMessage="1" sqref="B8:B9" xr:uid="{00000000-0002-0000-0400-000001000000}">
      <formula1>AvailableCDPs</formula1>
    </dataValidation>
    <dataValidation type="list" showInputMessage="1" showErrorMessage="1" sqref="B179" xr:uid="{00000000-0002-0000-0400-000002000000}">
      <formula1>"NSW,QLD,VIC,SA,TAS"</formula1>
    </dataValidation>
  </dataValidations>
  <pageMargins left="0.7" right="0.7" top="0.75" bottom="0.75" header="0.3" footer="0.3"/>
  <pageSetup paperSize="9"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0">
    <tabColor theme="7"/>
  </sheetPr>
  <dimension ref="A1:A18"/>
  <sheetViews>
    <sheetView zoomScaleNormal="100" workbookViewId="0"/>
  </sheetViews>
  <sheetFormatPr baseColWidth="10" defaultColWidth="8.83203125" defaultRowHeight="14"/>
  <cols>
    <col min="1" max="1" width="33.5" bestFit="1" customWidth="1"/>
  </cols>
  <sheetData>
    <row r="1" spans="1:1" ht="17.25" customHeight="1" thickBot="1">
      <c r="A1" s="1" t="s">
        <v>190</v>
      </c>
    </row>
    <row r="2" spans="1:1" ht="15" customHeight="1" thickTop="1">
      <c r="A2" s="12"/>
    </row>
    <row r="3" spans="1:1">
      <c r="A3" s="57" t="s">
        <v>191</v>
      </c>
    </row>
    <row r="4" spans="1:1">
      <c r="A4" s="56" t="s">
        <v>54</v>
      </c>
    </row>
    <row r="5" spans="1:1">
      <c r="A5" s="56" t="s">
        <v>66</v>
      </c>
    </row>
    <row r="6" spans="1:1">
      <c r="A6" s="56" t="s">
        <v>70</v>
      </c>
    </row>
    <row r="7" spans="1:1">
      <c r="A7" s="56" t="s">
        <v>73</v>
      </c>
    </row>
    <row r="8" spans="1:1">
      <c r="A8" s="56" t="s">
        <v>75</v>
      </c>
    </row>
    <row r="9" spans="1:1">
      <c r="A9" s="56" t="s">
        <v>80</v>
      </c>
    </row>
    <row r="10" spans="1:1">
      <c r="A10" s="56"/>
    </row>
    <row r="11" spans="1:1">
      <c r="A11" s="56"/>
    </row>
    <row r="12" spans="1:1">
      <c r="A12" s="56"/>
    </row>
    <row r="13" spans="1:1">
      <c r="A13" s="56"/>
    </row>
    <row r="14" spans="1:1">
      <c r="A14" s="56"/>
    </row>
    <row r="15" spans="1:1">
      <c r="A15" s="56"/>
    </row>
    <row r="16" spans="1:1">
      <c r="A16" s="56"/>
    </row>
    <row r="17" spans="1:1">
      <c r="A17" s="56"/>
    </row>
    <row r="18" spans="1:1">
      <c r="A18" s="56"/>
    </row>
  </sheetData>
  <pageMargins left="0.7" right="0.7" top="0.75" bottom="0.75" header="0.3" footer="0.3"/>
  <pageSetup paperSize="9" orientation="portrait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13">
    <tabColor theme="7"/>
  </sheetPr>
  <dimension ref="A1:AF470"/>
  <sheetViews>
    <sheetView zoomScaleNormal="100" workbookViewId="0">
      <pane xSplit="3" ySplit="3" topLeftCell="D4" activePane="bottomRight" state="frozen"/>
      <selection pane="topRight" activeCell="D1" sqref="D1"/>
      <selection pane="bottomLeft" activeCell="A4" sqref="A4"/>
      <selection pane="bottomRight"/>
    </sheetView>
  </sheetViews>
  <sheetFormatPr baseColWidth="10" defaultColWidth="9" defaultRowHeight="14"/>
  <cols>
    <col min="1" max="1" width="16.1640625" style="6" customWidth="1"/>
    <col min="2" max="2" width="10" style="6" customWidth="1"/>
    <col min="3" max="3" width="25" style="6" customWidth="1"/>
    <col min="4" max="4" width="22.33203125" style="6" customWidth="1"/>
    <col min="5" max="32" width="9.5" style="6" customWidth="1"/>
    <col min="33" max="33" width="9" style="6" customWidth="1"/>
    <col min="34" max="16384" width="9" style="6"/>
  </cols>
  <sheetData>
    <row r="1" spans="1:32" s="15" customFormat="1" ht="23.25" customHeight="1" thickBot="1">
      <c r="A1" s="1" t="s">
        <v>192</v>
      </c>
      <c r="B1" s="1"/>
      <c r="C1" s="49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</row>
    <row r="2" spans="1:32" s="7" customFormat="1" ht="15" customHeight="1" thickTop="1">
      <c r="A2" s="12" t="s">
        <v>193</v>
      </c>
      <c r="C2" s="12"/>
      <c r="D2" s="12"/>
    </row>
    <row r="3" spans="1:32">
      <c r="A3" s="57" t="s">
        <v>191</v>
      </c>
      <c r="B3" s="57" t="s">
        <v>194</v>
      </c>
      <c r="C3" s="57" t="s">
        <v>195</v>
      </c>
      <c r="D3" s="57" t="s">
        <v>196</v>
      </c>
      <c r="E3" s="57">
        <v>2024</v>
      </c>
      <c r="F3" s="57">
        <v>2025</v>
      </c>
      <c r="G3" s="57">
        <v>2026</v>
      </c>
      <c r="H3" s="57">
        <v>2027</v>
      </c>
      <c r="I3" s="57">
        <v>2028</v>
      </c>
      <c r="J3" s="57">
        <v>2029</v>
      </c>
      <c r="K3" s="57">
        <v>2030</v>
      </c>
      <c r="L3" s="57">
        <v>2031</v>
      </c>
      <c r="M3" s="57">
        <v>2032</v>
      </c>
      <c r="N3" s="57">
        <v>2033</v>
      </c>
      <c r="O3" s="57">
        <v>2034</v>
      </c>
      <c r="P3" s="57">
        <v>2035</v>
      </c>
      <c r="Q3" s="57">
        <v>2036</v>
      </c>
      <c r="R3" s="57">
        <v>2037</v>
      </c>
      <c r="S3" s="57">
        <v>2038</v>
      </c>
      <c r="T3" s="57">
        <v>2039</v>
      </c>
      <c r="U3" s="57">
        <v>2040</v>
      </c>
      <c r="V3" s="57">
        <v>2041</v>
      </c>
      <c r="W3" s="57">
        <v>2042</v>
      </c>
      <c r="X3" s="57">
        <v>2043</v>
      </c>
      <c r="Y3" s="57">
        <v>2044</v>
      </c>
      <c r="Z3" s="57">
        <v>2045</v>
      </c>
      <c r="AA3" s="57">
        <v>2046</v>
      </c>
      <c r="AB3" s="57">
        <v>2047</v>
      </c>
      <c r="AC3" s="57">
        <v>2048</v>
      </c>
      <c r="AD3" s="57">
        <v>2049</v>
      </c>
      <c r="AE3" s="57">
        <v>2050</v>
      </c>
      <c r="AF3" s="57">
        <v>2051</v>
      </c>
    </row>
    <row r="4" spans="1:32">
      <c r="A4" s="56" t="s">
        <v>54</v>
      </c>
      <c r="B4" s="56" t="s">
        <v>163</v>
      </c>
      <c r="C4" s="56" t="s">
        <v>130</v>
      </c>
      <c r="D4" s="5">
        <v>8330</v>
      </c>
      <c r="E4" s="5">
        <v>8330</v>
      </c>
      <c r="F4" s="5">
        <v>8330</v>
      </c>
      <c r="G4" s="5">
        <v>5450</v>
      </c>
      <c r="H4" s="5">
        <v>3445</v>
      </c>
      <c r="I4" s="5">
        <v>1390</v>
      </c>
      <c r="J4" s="5">
        <v>1390</v>
      </c>
      <c r="K4" s="5">
        <v>1390</v>
      </c>
      <c r="L4" s="5">
        <v>0</v>
      </c>
      <c r="M4" s="5">
        <v>0</v>
      </c>
      <c r="N4" s="5">
        <v>0</v>
      </c>
      <c r="O4" s="5">
        <v>0</v>
      </c>
      <c r="P4" s="5">
        <v>0</v>
      </c>
      <c r="Q4" s="5">
        <v>0</v>
      </c>
      <c r="R4" s="5">
        <v>0</v>
      </c>
      <c r="S4" s="5">
        <v>0</v>
      </c>
      <c r="T4" s="5">
        <v>0</v>
      </c>
      <c r="U4" s="5">
        <v>0</v>
      </c>
      <c r="V4" s="5">
        <v>0</v>
      </c>
      <c r="W4" s="5">
        <v>0</v>
      </c>
      <c r="X4" s="5">
        <v>0</v>
      </c>
      <c r="Y4" s="5">
        <v>0</v>
      </c>
      <c r="Z4" s="5">
        <v>0</v>
      </c>
      <c r="AA4" s="5">
        <v>0</v>
      </c>
      <c r="AB4" s="5">
        <v>0</v>
      </c>
      <c r="AC4" s="5">
        <v>0</v>
      </c>
      <c r="AD4" s="5">
        <v>0</v>
      </c>
      <c r="AE4" s="5">
        <v>0</v>
      </c>
      <c r="AF4" s="5">
        <v>0</v>
      </c>
    </row>
    <row r="5" spans="1:32">
      <c r="A5" s="56" t="s">
        <v>54</v>
      </c>
      <c r="B5" s="56" t="s">
        <v>163</v>
      </c>
      <c r="C5" s="56" t="s">
        <v>132</v>
      </c>
      <c r="D5" s="5">
        <v>124</v>
      </c>
      <c r="E5" s="5">
        <v>440</v>
      </c>
      <c r="F5" s="5">
        <v>440</v>
      </c>
      <c r="G5" s="5">
        <v>440</v>
      </c>
      <c r="H5" s="5">
        <v>440</v>
      </c>
      <c r="I5" s="5">
        <v>440</v>
      </c>
      <c r="J5" s="5">
        <v>440</v>
      </c>
      <c r="K5" s="5">
        <v>440</v>
      </c>
      <c r="L5" s="5">
        <v>440</v>
      </c>
      <c r="M5" s="5">
        <v>440</v>
      </c>
      <c r="N5" s="5">
        <v>440</v>
      </c>
      <c r="O5" s="5">
        <v>440</v>
      </c>
      <c r="P5" s="5">
        <v>440</v>
      </c>
      <c r="Q5" s="5">
        <v>440</v>
      </c>
      <c r="R5" s="5">
        <v>440</v>
      </c>
      <c r="S5" s="5">
        <v>440</v>
      </c>
      <c r="T5" s="5">
        <v>440</v>
      </c>
      <c r="U5" s="5">
        <v>440</v>
      </c>
      <c r="V5" s="5">
        <v>440</v>
      </c>
      <c r="W5" s="5">
        <v>440</v>
      </c>
      <c r="X5" s="5">
        <v>440</v>
      </c>
      <c r="Y5" s="5">
        <v>0</v>
      </c>
      <c r="Z5" s="5">
        <v>0</v>
      </c>
      <c r="AA5" s="5">
        <v>0</v>
      </c>
      <c r="AB5" s="5">
        <v>0</v>
      </c>
      <c r="AC5" s="5">
        <v>0</v>
      </c>
      <c r="AD5" s="5">
        <v>0</v>
      </c>
      <c r="AE5" s="5">
        <v>0</v>
      </c>
      <c r="AF5" s="5">
        <v>0</v>
      </c>
    </row>
    <row r="6" spans="1:32">
      <c r="A6" s="56" t="s">
        <v>54</v>
      </c>
      <c r="B6" s="56" t="s">
        <v>163</v>
      </c>
      <c r="C6" s="56" t="s">
        <v>133</v>
      </c>
      <c r="D6" s="5">
        <v>0</v>
      </c>
      <c r="E6" s="5">
        <v>0</v>
      </c>
      <c r="F6" s="5">
        <v>0</v>
      </c>
      <c r="G6" s="5">
        <v>0</v>
      </c>
      <c r="H6" s="5">
        <v>0</v>
      </c>
      <c r="I6" s="5">
        <v>0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5">
        <v>0</v>
      </c>
      <c r="R6" s="5">
        <v>0</v>
      </c>
      <c r="S6" s="5">
        <v>0</v>
      </c>
      <c r="T6" s="5">
        <v>0</v>
      </c>
      <c r="U6" s="5">
        <v>0</v>
      </c>
      <c r="V6" s="5">
        <v>0</v>
      </c>
      <c r="W6" s="5">
        <v>0</v>
      </c>
      <c r="X6" s="5">
        <v>0</v>
      </c>
      <c r="Y6" s="5">
        <v>0</v>
      </c>
      <c r="Z6" s="5">
        <v>0</v>
      </c>
      <c r="AA6" s="5">
        <v>0</v>
      </c>
      <c r="AB6" s="5">
        <v>0</v>
      </c>
      <c r="AC6" s="5">
        <v>0</v>
      </c>
      <c r="AD6" s="5">
        <v>0</v>
      </c>
      <c r="AE6" s="5">
        <v>0</v>
      </c>
      <c r="AF6" s="5">
        <v>0</v>
      </c>
    </row>
    <row r="7" spans="1:32">
      <c r="A7" s="56" t="s">
        <v>54</v>
      </c>
      <c r="B7" s="56" t="s">
        <v>163</v>
      </c>
      <c r="C7" s="56" t="s">
        <v>134</v>
      </c>
      <c r="D7" s="5">
        <v>2638.9989999999998</v>
      </c>
      <c r="E7" s="5">
        <v>2638.9989999999998</v>
      </c>
      <c r="F7" s="5">
        <v>2638.99900265</v>
      </c>
      <c r="G7" s="5">
        <v>2638.99900265</v>
      </c>
      <c r="H7" s="5">
        <v>2638.9990079499999</v>
      </c>
      <c r="I7" s="5">
        <v>2638.9990079499999</v>
      </c>
      <c r="J7" s="5">
        <v>2638.9990079499999</v>
      </c>
      <c r="K7" s="5">
        <v>2638.9990079499999</v>
      </c>
      <c r="L7" s="5">
        <v>2638.9990370999999</v>
      </c>
      <c r="M7" s="5">
        <v>2638.9990370999999</v>
      </c>
      <c r="N7" s="5">
        <v>2638.9990609500001</v>
      </c>
      <c r="O7" s="5">
        <v>2638.9990609500001</v>
      </c>
      <c r="P7" s="5">
        <v>2638.9990742</v>
      </c>
      <c r="Q7" s="5">
        <v>2638.9990927499998</v>
      </c>
      <c r="R7" s="5">
        <v>2638.9991113000001</v>
      </c>
      <c r="S7" s="5">
        <v>2638.9990185500001</v>
      </c>
      <c r="T7" s="5">
        <v>2638.9990344500002</v>
      </c>
      <c r="U7" s="5">
        <v>2638.9990397500001</v>
      </c>
      <c r="V7" s="5">
        <v>2638.9990450499999</v>
      </c>
      <c r="W7" s="5">
        <v>2638.9990582999999</v>
      </c>
      <c r="X7" s="5">
        <v>2638.9990874499999</v>
      </c>
      <c r="Y7" s="5">
        <v>2638.9992278999998</v>
      </c>
      <c r="Z7" s="5">
        <v>1790.0000318</v>
      </c>
      <c r="AA7" s="5">
        <v>1790.00009275</v>
      </c>
      <c r="AB7" s="5">
        <v>1790.00009275</v>
      </c>
      <c r="AC7" s="5">
        <v>1790.00009275</v>
      </c>
      <c r="AD7" s="5">
        <v>1790.00009275</v>
      </c>
      <c r="AE7" s="5">
        <v>1790.0002173</v>
      </c>
      <c r="AF7" s="5">
        <v>1790.0002173</v>
      </c>
    </row>
    <row r="8" spans="1:32">
      <c r="A8" s="56" t="s">
        <v>54</v>
      </c>
      <c r="B8" s="56" t="s">
        <v>163</v>
      </c>
      <c r="C8" s="56" t="s">
        <v>135</v>
      </c>
      <c r="D8" s="5">
        <v>0</v>
      </c>
      <c r="E8" s="5">
        <v>0</v>
      </c>
      <c r="F8" s="5">
        <v>0</v>
      </c>
      <c r="G8" s="5">
        <v>0</v>
      </c>
      <c r="H8" s="5">
        <v>0</v>
      </c>
      <c r="I8" s="5">
        <v>0</v>
      </c>
      <c r="J8" s="5">
        <v>0</v>
      </c>
      <c r="K8" s="5">
        <v>0</v>
      </c>
      <c r="L8" s="5">
        <v>3.4449999999999997E-5</v>
      </c>
      <c r="M8" s="5">
        <v>3.4449999999999997E-5</v>
      </c>
      <c r="N8" s="5">
        <v>6.6249999999999998E-5</v>
      </c>
      <c r="O8" s="5">
        <v>6.6249999999999998E-5</v>
      </c>
      <c r="P8" s="5">
        <v>8.2150000000000005E-5</v>
      </c>
      <c r="Q8" s="5">
        <v>1.0069999999999999E-4</v>
      </c>
      <c r="R8" s="5">
        <v>1.1925E-4</v>
      </c>
      <c r="S8" s="5">
        <v>2.65E-5</v>
      </c>
      <c r="T8" s="5">
        <v>3.9749999999999997E-5</v>
      </c>
      <c r="U8" s="5">
        <v>4.7700000000000001E-5</v>
      </c>
      <c r="V8" s="5">
        <v>5.8300000000000001E-5</v>
      </c>
      <c r="W8" s="5">
        <v>7.1550000000000004E-5</v>
      </c>
      <c r="X8" s="5">
        <v>8.7449999999999998E-5</v>
      </c>
      <c r="Y8" s="5">
        <v>67.297603300000006</v>
      </c>
      <c r="Z8" s="5">
        <v>67.297603300000006</v>
      </c>
      <c r="AA8" s="5">
        <v>817.49661849999995</v>
      </c>
      <c r="AB8" s="5">
        <v>817.49661849999995</v>
      </c>
      <c r="AC8" s="5">
        <v>817.49661849999995</v>
      </c>
      <c r="AD8" s="5">
        <v>817.49661849999995</v>
      </c>
      <c r="AE8" s="5">
        <v>817.49661849999995</v>
      </c>
      <c r="AF8" s="5">
        <v>817.49661849999995</v>
      </c>
    </row>
    <row r="9" spans="1:32">
      <c r="A9" s="56" t="s">
        <v>54</v>
      </c>
      <c r="B9" s="56" t="s">
        <v>163</v>
      </c>
      <c r="C9" s="56" t="s">
        <v>136</v>
      </c>
      <c r="D9" s="5">
        <v>2285</v>
      </c>
      <c r="E9" s="5">
        <v>2285</v>
      </c>
      <c r="F9" s="5">
        <v>2285</v>
      </c>
      <c r="G9" s="5">
        <v>2285</v>
      </c>
      <c r="H9" s="5">
        <v>2285</v>
      </c>
      <c r="I9" s="5">
        <v>2285</v>
      </c>
      <c r="J9" s="5">
        <v>2285</v>
      </c>
      <c r="K9" s="5">
        <v>2285</v>
      </c>
      <c r="L9" s="5">
        <v>2285</v>
      </c>
      <c r="M9" s="5">
        <v>2285</v>
      </c>
      <c r="N9" s="5">
        <v>2285</v>
      </c>
      <c r="O9" s="5">
        <v>2285</v>
      </c>
      <c r="P9" s="5">
        <v>2285</v>
      </c>
      <c r="Q9" s="5">
        <v>2285</v>
      </c>
      <c r="R9" s="5">
        <v>2285</v>
      </c>
      <c r="S9" s="5">
        <v>2285</v>
      </c>
      <c r="T9" s="5">
        <v>2285</v>
      </c>
      <c r="U9" s="5">
        <v>2285</v>
      </c>
      <c r="V9" s="5">
        <v>2285</v>
      </c>
      <c r="W9" s="5">
        <v>2285</v>
      </c>
      <c r="X9" s="5">
        <v>2285</v>
      </c>
      <c r="Y9" s="5">
        <v>2285</v>
      </c>
      <c r="Z9" s="5">
        <v>2285</v>
      </c>
      <c r="AA9" s="5">
        <v>2285</v>
      </c>
      <c r="AB9" s="5">
        <v>2285</v>
      </c>
      <c r="AC9" s="5">
        <v>2285</v>
      </c>
      <c r="AD9" s="5">
        <v>2285</v>
      </c>
      <c r="AE9" s="5">
        <v>2285</v>
      </c>
      <c r="AF9" s="5">
        <v>2285</v>
      </c>
    </row>
    <row r="10" spans="1:32">
      <c r="A10" s="56" t="s">
        <v>54</v>
      </c>
      <c r="B10" s="56" t="s">
        <v>163</v>
      </c>
      <c r="C10" s="56" t="s">
        <v>137</v>
      </c>
      <c r="D10" s="5">
        <v>290</v>
      </c>
      <c r="E10" s="5">
        <v>290.0000604</v>
      </c>
      <c r="F10" s="5">
        <v>290.00011065000001</v>
      </c>
      <c r="G10" s="5">
        <v>1570.0011073200001</v>
      </c>
      <c r="H10" s="5">
        <v>4175.1081681800006</v>
      </c>
      <c r="I10" s="5">
        <v>4787.2342971500002</v>
      </c>
      <c r="J10" s="5">
        <v>4950.8866898799997</v>
      </c>
      <c r="K10" s="5">
        <v>4950.8867580799997</v>
      </c>
      <c r="L10" s="5">
        <v>5445.0734130599994</v>
      </c>
      <c r="M10" s="5">
        <v>5445.0734139200003</v>
      </c>
      <c r="N10" s="5">
        <v>5445.0734284200007</v>
      </c>
      <c r="O10" s="5">
        <v>5445.0734290300006</v>
      </c>
      <c r="P10" s="5">
        <v>5445.07342935</v>
      </c>
      <c r="Q10" s="5">
        <v>5445.0734312999994</v>
      </c>
      <c r="R10" s="5">
        <v>5445.0735181800001</v>
      </c>
      <c r="S10" s="5">
        <v>5637.6979714699992</v>
      </c>
      <c r="T10" s="5">
        <v>5637.6979723600007</v>
      </c>
      <c r="U10" s="5">
        <v>5637.69797251</v>
      </c>
      <c r="V10" s="5">
        <v>6063.1185741999998</v>
      </c>
      <c r="W10" s="5">
        <v>6063.1185755299994</v>
      </c>
      <c r="X10" s="5">
        <v>6063.1185756899986</v>
      </c>
      <c r="Y10" s="5">
        <v>6063.1185157399996</v>
      </c>
      <c r="Z10" s="5">
        <v>6063.1197822900003</v>
      </c>
      <c r="AA10" s="5">
        <v>5463.1187860700011</v>
      </c>
      <c r="AB10" s="5">
        <v>4218.0124922699997</v>
      </c>
      <c r="AC10" s="5">
        <v>3605.8872902399999</v>
      </c>
      <c r="AD10" s="5">
        <v>4967.34772118</v>
      </c>
      <c r="AE10" s="5">
        <v>4967.3482124599996</v>
      </c>
      <c r="AF10" s="5">
        <v>4967.3480482300001</v>
      </c>
    </row>
    <row r="11" spans="1:32">
      <c r="A11" s="56" t="s">
        <v>54</v>
      </c>
      <c r="B11" s="56" t="s">
        <v>163</v>
      </c>
      <c r="C11" s="56" t="s">
        <v>138</v>
      </c>
      <c r="D11" s="5">
        <v>11.647</v>
      </c>
      <c r="E11" s="5">
        <v>113.44800001</v>
      </c>
      <c r="F11" s="5">
        <v>234.46199999999999</v>
      </c>
      <c r="G11" s="5">
        <v>391.15199998999998</v>
      </c>
      <c r="H11" s="5">
        <v>583.14700001000006</v>
      </c>
      <c r="I11" s="5">
        <v>817.88</v>
      </c>
      <c r="J11" s="5">
        <v>1099.634</v>
      </c>
      <c r="K11" s="5">
        <v>1524.355</v>
      </c>
      <c r="L11" s="5">
        <v>1897.4574733300001</v>
      </c>
      <c r="M11" s="5">
        <v>2313.5186278800002</v>
      </c>
      <c r="N11" s="5">
        <v>2795.63337916</v>
      </c>
      <c r="O11" s="5">
        <v>3392.9003320800002</v>
      </c>
      <c r="P11" s="5">
        <v>4036.44119688</v>
      </c>
      <c r="Q11" s="5">
        <v>4707.0090007500003</v>
      </c>
      <c r="R11" s="5">
        <v>5411.0381473800007</v>
      </c>
      <c r="S11" s="5">
        <v>6114.3533389300001</v>
      </c>
      <c r="T11" s="5">
        <v>6822.3269472499996</v>
      </c>
      <c r="U11" s="5">
        <v>7403.449441499999</v>
      </c>
      <c r="V11" s="5">
        <v>7964.5992951899998</v>
      </c>
      <c r="W11" s="5">
        <v>8500.4033974100003</v>
      </c>
      <c r="X11" s="5">
        <v>9048.9515982400007</v>
      </c>
      <c r="Y11" s="5">
        <v>9634.5546853399992</v>
      </c>
      <c r="Z11" s="5">
        <v>10227.264545690001</v>
      </c>
      <c r="AA11" s="5">
        <v>10733.091480859999</v>
      </c>
      <c r="AB11" s="5">
        <v>11244.056339999999</v>
      </c>
      <c r="AC11" s="5">
        <v>11762.80408254</v>
      </c>
      <c r="AD11" s="5">
        <v>12290.264823130001</v>
      </c>
      <c r="AE11" s="5">
        <v>12821.021079919999</v>
      </c>
      <c r="AF11" s="5">
        <v>12857.1914406</v>
      </c>
    </row>
    <row r="12" spans="1:32">
      <c r="A12" s="56" t="s">
        <v>54</v>
      </c>
      <c r="B12" s="56" t="s">
        <v>163</v>
      </c>
      <c r="C12" s="56" t="s">
        <v>139</v>
      </c>
      <c r="D12" s="5">
        <v>171.613</v>
      </c>
      <c r="E12" s="5">
        <v>588.70600000000002</v>
      </c>
      <c r="F12" s="5">
        <v>887.91499999999996</v>
      </c>
      <c r="G12" s="5">
        <v>1132.692</v>
      </c>
      <c r="H12" s="5">
        <v>1330.7860000000001</v>
      </c>
      <c r="I12" s="5">
        <v>1501.11</v>
      </c>
      <c r="J12" s="5">
        <v>1644.835</v>
      </c>
      <c r="K12" s="5">
        <v>1879.2280000000001</v>
      </c>
      <c r="L12" s="5">
        <v>2206.7310000000002</v>
      </c>
      <c r="M12" s="5">
        <v>2538.018</v>
      </c>
      <c r="N12" s="5">
        <v>2892.1370000000002</v>
      </c>
      <c r="O12" s="5">
        <v>3323.8409999999999</v>
      </c>
      <c r="P12" s="5">
        <v>3759.110000000001</v>
      </c>
      <c r="Q12" s="5">
        <v>4148.139000000001</v>
      </c>
      <c r="R12" s="5">
        <v>4509.9309999999996</v>
      </c>
      <c r="S12" s="5">
        <v>4816.4500000000007</v>
      </c>
      <c r="T12" s="5">
        <v>5071.3830000000007</v>
      </c>
      <c r="U12" s="5">
        <v>5175.4100000000008</v>
      </c>
      <c r="V12" s="5">
        <v>5227.704999999999</v>
      </c>
      <c r="W12" s="5">
        <v>5227.0620000000017</v>
      </c>
      <c r="X12" s="5">
        <v>5230.3869999999988</v>
      </c>
      <c r="Y12" s="5">
        <v>5215.023000000001</v>
      </c>
      <c r="Z12" s="5">
        <v>5193.7550000000001</v>
      </c>
      <c r="AA12" s="5">
        <v>5164.8889999999992</v>
      </c>
      <c r="AB12" s="5">
        <v>5128.3240000000014</v>
      </c>
      <c r="AC12" s="5">
        <v>5084.2170000000024</v>
      </c>
      <c r="AD12" s="5">
        <v>5035.3010000000013</v>
      </c>
      <c r="AE12" s="5">
        <v>4976.3359999999993</v>
      </c>
      <c r="AF12" s="5">
        <v>4976.3359999999993</v>
      </c>
    </row>
    <row r="13" spans="1:32">
      <c r="A13" s="56" t="s">
        <v>54</v>
      </c>
      <c r="B13" s="56" t="s">
        <v>163</v>
      </c>
      <c r="C13" s="56" t="s">
        <v>140</v>
      </c>
      <c r="D13" s="5">
        <v>0</v>
      </c>
      <c r="E13" s="5">
        <v>0</v>
      </c>
      <c r="F13" s="5">
        <v>0</v>
      </c>
      <c r="G13" s="5">
        <v>0</v>
      </c>
      <c r="H13" s="5">
        <v>0</v>
      </c>
      <c r="I13" s="5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5">
        <v>0</v>
      </c>
      <c r="R13" s="5">
        <v>0</v>
      </c>
      <c r="S13" s="5">
        <v>0</v>
      </c>
      <c r="T13" s="5">
        <v>0</v>
      </c>
      <c r="U13" s="5">
        <v>0</v>
      </c>
      <c r="V13" s="5">
        <v>0</v>
      </c>
      <c r="W13" s="5">
        <v>0</v>
      </c>
      <c r="X13" s="5">
        <v>0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  <c r="AD13" s="5">
        <v>0</v>
      </c>
      <c r="AE13" s="5">
        <v>0</v>
      </c>
      <c r="AF13" s="5">
        <v>0</v>
      </c>
    </row>
    <row r="14" spans="1:32">
      <c r="A14" s="56" t="s">
        <v>54</v>
      </c>
      <c r="B14" s="56" t="s">
        <v>163</v>
      </c>
      <c r="C14" s="56" t="s">
        <v>141</v>
      </c>
      <c r="D14" s="5">
        <v>0</v>
      </c>
      <c r="E14" s="5">
        <v>0</v>
      </c>
      <c r="F14" s="5">
        <v>0</v>
      </c>
      <c r="G14" s="5">
        <v>0</v>
      </c>
      <c r="H14" s="5">
        <v>0</v>
      </c>
      <c r="I14" s="5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5">
        <v>0</v>
      </c>
      <c r="R14" s="5">
        <v>0</v>
      </c>
      <c r="S14" s="5">
        <v>0</v>
      </c>
      <c r="T14" s="5">
        <v>0</v>
      </c>
      <c r="U14" s="5">
        <v>0</v>
      </c>
      <c r="V14" s="5">
        <v>0</v>
      </c>
      <c r="W14" s="5">
        <v>0</v>
      </c>
      <c r="X14" s="5">
        <v>0</v>
      </c>
      <c r="Y14" s="5">
        <v>0</v>
      </c>
      <c r="Z14" s="5">
        <v>0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5">
        <v>0</v>
      </c>
    </row>
    <row r="15" spans="1:32">
      <c r="A15" s="56" t="s">
        <v>54</v>
      </c>
      <c r="B15" s="56" t="s">
        <v>163</v>
      </c>
      <c r="C15" s="56" t="s">
        <v>142</v>
      </c>
      <c r="D15" s="5">
        <v>2206.8420000000001</v>
      </c>
      <c r="E15" s="5">
        <v>7370.9049475399997</v>
      </c>
      <c r="F15" s="5">
        <v>7757.0049475400001</v>
      </c>
      <c r="G15" s="5">
        <v>7757.0049476599997</v>
      </c>
      <c r="H15" s="5">
        <v>9301.0035198199985</v>
      </c>
      <c r="I15" s="5">
        <v>12947.960753679999</v>
      </c>
      <c r="J15" s="5">
        <v>12990.74853132</v>
      </c>
      <c r="K15" s="5">
        <v>12991.175028719999</v>
      </c>
      <c r="L15" s="5">
        <v>14945.323941979999</v>
      </c>
      <c r="M15" s="5">
        <v>17775.683270940001</v>
      </c>
      <c r="N15" s="5">
        <v>17775.68327112</v>
      </c>
      <c r="O15" s="5">
        <v>18396.343682490002</v>
      </c>
      <c r="P15" s="5">
        <v>18480.30644543</v>
      </c>
      <c r="Q15" s="5">
        <v>18480.306445620001</v>
      </c>
      <c r="R15" s="5">
        <v>18881.595315269999</v>
      </c>
      <c r="S15" s="5">
        <v>20632.43836244</v>
      </c>
      <c r="T15" s="5">
        <v>20429.95836267</v>
      </c>
      <c r="U15" s="5">
        <v>20429.958362689998</v>
      </c>
      <c r="V15" s="5">
        <v>23693.838973279999</v>
      </c>
      <c r="W15" s="5">
        <v>23507.528973339991</v>
      </c>
      <c r="X15" s="5">
        <v>25410.216295689999</v>
      </c>
      <c r="Y15" s="5">
        <v>26297.167623509999</v>
      </c>
      <c r="Z15" s="5">
        <v>26297.16762371</v>
      </c>
      <c r="AA15" s="5">
        <v>27555.398712980001</v>
      </c>
      <c r="AB15" s="5">
        <v>29182.553524949999</v>
      </c>
      <c r="AC15" s="5">
        <v>29182.553525449999</v>
      </c>
      <c r="AD15" s="5">
        <v>30750.93370673</v>
      </c>
      <c r="AE15" s="5">
        <v>32087.043502140001</v>
      </c>
      <c r="AF15" s="5">
        <v>31843.24350217</v>
      </c>
    </row>
    <row r="16" spans="1:32">
      <c r="A16" s="56" t="s">
        <v>54</v>
      </c>
      <c r="B16" s="56" t="s">
        <v>163</v>
      </c>
      <c r="C16" s="56" t="s">
        <v>143</v>
      </c>
      <c r="D16" s="5">
        <v>4099.375</v>
      </c>
      <c r="E16" s="5">
        <v>4099.3751270100001</v>
      </c>
      <c r="F16" s="5">
        <v>4099.3751277600004</v>
      </c>
      <c r="G16" s="5">
        <v>5123.7578268299994</v>
      </c>
      <c r="H16" s="5">
        <v>7253.716641179999</v>
      </c>
      <c r="I16" s="5">
        <v>9017.8462888800004</v>
      </c>
      <c r="J16" s="5">
        <v>9969.0537498600006</v>
      </c>
      <c r="K16" s="5">
        <v>10597.160949470001</v>
      </c>
      <c r="L16" s="5">
        <v>11761.47871304</v>
      </c>
      <c r="M16" s="5">
        <v>11761.478718570001</v>
      </c>
      <c r="N16" s="5">
        <v>12865.89979295</v>
      </c>
      <c r="O16" s="5">
        <v>13235.87642977</v>
      </c>
      <c r="P16" s="5">
        <v>15215.34289333</v>
      </c>
      <c r="Q16" s="5">
        <v>16367.552455659999</v>
      </c>
      <c r="R16" s="5">
        <v>16816.78800303</v>
      </c>
      <c r="S16" s="5">
        <v>18360.673350339999</v>
      </c>
      <c r="T16" s="5">
        <v>20577.725236949998</v>
      </c>
      <c r="U16" s="5">
        <v>20577.725237049999</v>
      </c>
      <c r="V16" s="5">
        <v>21937.696710510001</v>
      </c>
      <c r="W16" s="5">
        <v>24247.655648579999</v>
      </c>
      <c r="X16" s="5">
        <v>24684.304558420001</v>
      </c>
      <c r="Y16" s="5">
        <v>25685.928213359999</v>
      </c>
      <c r="Z16" s="5">
        <v>26861.99439747</v>
      </c>
      <c r="AA16" s="5">
        <v>29635.983292730001</v>
      </c>
      <c r="AB16" s="5">
        <v>31069.193249339991</v>
      </c>
      <c r="AC16" s="5">
        <v>30979.17724976</v>
      </c>
      <c r="AD16" s="5">
        <v>30932.477250159991</v>
      </c>
      <c r="AE16" s="5">
        <v>35078.660440150001</v>
      </c>
      <c r="AF16" s="5">
        <v>34533.652440240003</v>
      </c>
    </row>
    <row r="17" spans="1:32">
      <c r="A17" s="56" t="s">
        <v>54</v>
      </c>
      <c r="B17" s="56" t="s">
        <v>163</v>
      </c>
      <c r="C17" s="56" t="s">
        <v>144</v>
      </c>
      <c r="D17" s="5">
        <v>5456.0018510570899</v>
      </c>
      <c r="E17" s="5">
        <v>7493.2512511000004</v>
      </c>
      <c r="F17" s="5">
        <v>8506.6815404000008</v>
      </c>
      <c r="G17" s="5">
        <v>9484.7640589000002</v>
      </c>
      <c r="H17" s="5">
        <v>10408.619113000001</v>
      </c>
      <c r="I17" s="5">
        <v>11341.636622</v>
      </c>
      <c r="J17" s="5">
        <v>12278.828747</v>
      </c>
      <c r="K17" s="5">
        <v>13198.536527</v>
      </c>
      <c r="L17" s="5">
        <v>14078.069562000001</v>
      </c>
      <c r="M17" s="5">
        <v>14943.290397999999</v>
      </c>
      <c r="N17" s="5">
        <v>15804.026524000001</v>
      </c>
      <c r="O17" s="5">
        <v>16656.378549000001</v>
      </c>
      <c r="P17" s="5">
        <v>17499.933407</v>
      </c>
      <c r="Q17" s="5">
        <v>18299.216329999999</v>
      </c>
      <c r="R17" s="5">
        <v>19061.534201999999</v>
      </c>
      <c r="S17" s="5">
        <v>19791.614308</v>
      </c>
      <c r="T17" s="5">
        <v>20520.721545</v>
      </c>
      <c r="U17" s="5">
        <v>21244.162926000001</v>
      </c>
      <c r="V17" s="5">
        <v>21954.814408999999</v>
      </c>
      <c r="W17" s="5">
        <v>22664.486520999999</v>
      </c>
      <c r="X17" s="5">
        <v>23368.825887999999</v>
      </c>
      <c r="Y17" s="5">
        <v>24076.073488000002</v>
      </c>
      <c r="Z17" s="5">
        <v>24783.725623999999</v>
      </c>
      <c r="AA17" s="5">
        <v>25480.079899</v>
      </c>
      <c r="AB17" s="5">
        <v>26162.985921</v>
      </c>
      <c r="AC17" s="5">
        <v>26840.883379999999</v>
      </c>
      <c r="AD17" s="5">
        <v>27514.694609999999</v>
      </c>
      <c r="AE17" s="5">
        <v>28177.258043999998</v>
      </c>
      <c r="AF17" s="5">
        <v>28177.258043999998</v>
      </c>
    </row>
    <row r="18" spans="1:32">
      <c r="A18" s="56" t="s">
        <v>54</v>
      </c>
      <c r="B18" s="56" t="s">
        <v>163</v>
      </c>
      <c r="C18" s="56" t="s">
        <v>146</v>
      </c>
      <c r="D18" s="5">
        <v>308.44499999999999</v>
      </c>
      <c r="E18" s="5">
        <v>372.15207979584028</v>
      </c>
      <c r="F18" s="5">
        <v>404.55856660667831</v>
      </c>
      <c r="G18" s="5">
        <v>579.61648892604603</v>
      </c>
      <c r="H18" s="5">
        <v>803.61397300941553</v>
      </c>
      <c r="I18" s="5">
        <v>923.82718040003522</v>
      </c>
      <c r="J18" s="5">
        <v>1070.2705439745889</v>
      </c>
      <c r="K18" s="5">
        <v>1157.068790424765</v>
      </c>
      <c r="L18" s="5">
        <v>1178.7730952761799</v>
      </c>
      <c r="M18" s="5">
        <v>1203.307375906553</v>
      </c>
      <c r="N18" s="5">
        <v>1231.2557226086701</v>
      </c>
      <c r="O18" s="5">
        <v>1257.9685039769031</v>
      </c>
      <c r="P18" s="5">
        <v>1283.5442165670299</v>
      </c>
      <c r="Q18" s="5">
        <v>1305.7036106785581</v>
      </c>
      <c r="R18" s="5">
        <v>1311.324461750648</v>
      </c>
      <c r="S18" s="5">
        <v>1344.60090524364</v>
      </c>
      <c r="T18" s="5">
        <v>1364.8633616802681</v>
      </c>
      <c r="U18" s="5">
        <v>1398.579198387908</v>
      </c>
      <c r="V18" s="5">
        <v>1421.3712385629451</v>
      </c>
      <c r="W18" s="5">
        <v>1429.5459884978779</v>
      </c>
      <c r="X18" s="5">
        <v>1439.004459395205</v>
      </c>
      <c r="Y18" s="5">
        <v>1471.7366553417</v>
      </c>
      <c r="Z18" s="5">
        <v>1478.7760894750429</v>
      </c>
      <c r="AA18" s="5">
        <v>1520.2311754023999</v>
      </c>
      <c r="AB18" s="5">
        <v>1579.041030393377</v>
      </c>
      <c r="AC18" s="5">
        <v>1633.2500550425921</v>
      </c>
      <c r="AD18" s="5">
        <v>1682.2004601067961</v>
      </c>
      <c r="AE18" s="5">
        <v>1747.6377728928071</v>
      </c>
      <c r="AF18" s="5">
        <v>1747.6377728928071</v>
      </c>
    </row>
    <row r="20" spans="1:32">
      <c r="A20" s="56" t="s">
        <v>54</v>
      </c>
      <c r="B20" s="56" t="s">
        <v>197</v>
      </c>
      <c r="C20" s="56" t="s">
        <v>130</v>
      </c>
      <c r="D20" s="5">
        <v>8126</v>
      </c>
      <c r="E20" s="5">
        <v>8126</v>
      </c>
      <c r="F20" s="5">
        <v>8126</v>
      </c>
      <c r="G20" s="5">
        <v>4832</v>
      </c>
      <c r="H20" s="5">
        <v>4102</v>
      </c>
      <c r="I20" s="5">
        <v>2812</v>
      </c>
      <c r="J20" s="5">
        <v>1692</v>
      </c>
      <c r="K20" s="5">
        <v>852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5">
        <v>0</v>
      </c>
      <c r="R20" s="5">
        <v>0</v>
      </c>
      <c r="S20" s="5">
        <v>0</v>
      </c>
      <c r="T20" s="5">
        <v>0</v>
      </c>
      <c r="U20" s="5">
        <v>0</v>
      </c>
      <c r="V20" s="5">
        <v>0</v>
      </c>
      <c r="W20" s="5">
        <v>0</v>
      </c>
      <c r="X20" s="5">
        <v>0</v>
      </c>
      <c r="Y20" s="5">
        <v>0</v>
      </c>
      <c r="Z20" s="5">
        <v>0</v>
      </c>
      <c r="AA20" s="5">
        <v>0</v>
      </c>
      <c r="AB20" s="5">
        <v>0</v>
      </c>
      <c r="AC20" s="5">
        <v>0</v>
      </c>
      <c r="AD20" s="5">
        <v>0</v>
      </c>
      <c r="AE20" s="5">
        <v>0</v>
      </c>
      <c r="AF20" s="5">
        <v>0</v>
      </c>
    </row>
    <row r="21" spans="1:32">
      <c r="A21" s="56" t="s">
        <v>54</v>
      </c>
      <c r="B21" s="56" t="s">
        <v>197</v>
      </c>
      <c r="C21" s="56" t="s">
        <v>132</v>
      </c>
      <c r="D21" s="5">
        <v>1597.89999999</v>
      </c>
      <c r="E21" s="5">
        <v>1597.89999999</v>
      </c>
      <c r="F21" s="5">
        <v>1597.89999999</v>
      </c>
      <c r="G21" s="5">
        <v>1417.89999999</v>
      </c>
      <c r="H21" s="5">
        <v>1417.89999999</v>
      </c>
      <c r="I21" s="5">
        <v>1417.89999999</v>
      </c>
      <c r="J21" s="5">
        <v>1417.89999999</v>
      </c>
      <c r="K21" s="5">
        <v>1417.89999999</v>
      </c>
      <c r="L21" s="5">
        <v>1417.89999999</v>
      </c>
      <c r="M21" s="5">
        <v>1417.89999999</v>
      </c>
      <c r="N21" s="5">
        <v>1417.89999999</v>
      </c>
      <c r="O21" s="5">
        <v>1417.89999999</v>
      </c>
      <c r="P21" s="5">
        <v>1417.89999999</v>
      </c>
      <c r="Q21" s="5">
        <v>1417.89999999</v>
      </c>
      <c r="R21" s="5">
        <v>1032.89999999</v>
      </c>
      <c r="S21" s="5">
        <v>1032.89999999</v>
      </c>
      <c r="T21" s="5">
        <v>1032.89999999</v>
      </c>
      <c r="U21" s="5">
        <v>888.5</v>
      </c>
      <c r="V21" s="5">
        <v>888.5</v>
      </c>
      <c r="W21" s="5">
        <v>888.5</v>
      </c>
      <c r="X21" s="5">
        <v>888.5</v>
      </c>
      <c r="Y21" s="5">
        <v>888.5</v>
      </c>
      <c r="Z21" s="5">
        <v>888.5</v>
      </c>
      <c r="AA21" s="5">
        <v>244</v>
      </c>
      <c r="AB21" s="5">
        <v>0</v>
      </c>
      <c r="AC21" s="5">
        <v>0</v>
      </c>
      <c r="AD21" s="5">
        <v>0</v>
      </c>
      <c r="AE21" s="5">
        <v>0</v>
      </c>
      <c r="AF21" s="5">
        <v>0</v>
      </c>
    </row>
    <row r="22" spans="1:32">
      <c r="A22" s="56" t="s">
        <v>54</v>
      </c>
      <c r="B22" s="56" t="s">
        <v>197</v>
      </c>
      <c r="C22" s="56" t="s">
        <v>133</v>
      </c>
      <c r="D22" s="5">
        <v>0</v>
      </c>
      <c r="E22" s="5">
        <v>0</v>
      </c>
      <c r="F22" s="5">
        <v>0</v>
      </c>
      <c r="G22" s="5">
        <v>0</v>
      </c>
      <c r="H22" s="5">
        <v>0</v>
      </c>
      <c r="I22" s="5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5">
        <v>0</v>
      </c>
      <c r="R22" s="5">
        <v>0</v>
      </c>
      <c r="S22" s="5">
        <v>0</v>
      </c>
      <c r="T22" s="5">
        <v>0</v>
      </c>
      <c r="U22" s="5">
        <v>0</v>
      </c>
      <c r="V22" s="5">
        <v>0</v>
      </c>
      <c r="W22" s="5">
        <v>0</v>
      </c>
      <c r="X22" s="5">
        <v>0</v>
      </c>
      <c r="Y22" s="5">
        <v>0</v>
      </c>
      <c r="Z22" s="5">
        <v>0</v>
      </c>
      <c r="AA22" s="5">
        <v>0</v>
      </c>
      <c r="AB22" s="5">
        <v>0</v>
      </c>
      <c r="AC22" s="5">
        <v>0</v>
      </c>
      <c r="AD22" s="5">
        <v>0</v>
      </c>
      <c r="AE22" s="5">
        <v>0</v>
      </c>
      <c r="AF22" s="5">
        <v>0</v>
      </c>
    </row>
    <row r="23" spans="1:32">
      <c r="A23" s="56" t="s">
        <v>54</v>
      </c>
      <c r="B23" s="56" t="s">
        <v>197</v>
      </c>
      <c r="C23" s="56" t="s">
        <v>134</v>
      </c>
      <c r="D23" s="5">
        <v>1954.5000000099999</v>
      </c>
      <c r="E23" s="5">
        <v>1954.5000000099999</v>
      </c>
      <c r="F23" s="5">
        <v>1954.5000082500001</v>
      </c>
      <c r="G23" s="5">
        <v>1954.50001404</v>
      </c>
      <c r="H23" s="5">
        <v>1954.5000155099999</v>
      </c>
      <c r="I23" s="5">
        <v>1954.50001649</v>
      </c>
      <c r="J23" s="5">
        <v>2394.8740037600001</v>
      </c>
      <c r="K23" s="5">
        <v>2394.8740037600001</v>
      </c>
      <c r="L23" s="5">
        <v>2394.8740544000002</v>
      </c>
      <c r="M23" s="5">
        <v>2394.8740544000002</v>
      </c>
      <c r="N23" s="5">
        <v>2394.8740599900002</v>
      </c>
      <c r="O23" s="5">
        <v>2102.8740629200001</v>
      </c>
      <c r="P23" s="5">
        <v>1985.87408441</v>
      </c>
      <c r="Q23" s="5">
        <v>1985.8741006</v>
      </c>
      <c r="R23" s="5">
        <v>1985.8741220899999</v>
      </c>
      <c r="S23" s="5">
        <v>1985.8740293400001</v>
      </c>
      <c r="T23" s="5">
        <v>2589.94631587</v>
      </c>
      <c r="U23" s="5">
        <v>2589.94631587</v>
      </c>
      <c r="V23" s="5">
        <v>2589.94631587</v>
      </c>
      <c r="W23" s="5">
        <v>2589.94631587</v>
      </c>
      <c r="X23" s="5">
        <v>2589.94631587</v>
      </c>
      <c r="Y23" s="5">
        <v>2589.94632912</v>
      </c>
      <c r="Z23" s="5">
        <v>2746.3933367</v>
      </c>
      <c r="AA23" s="5">
        <v>2746.39339333</v>
      </c>
      <c r="AB23" s="5">
        <v>2197.39339333</v>
      </c>
      <c r="AC23" s="5">
        <v>2197.39339333</v>
      </c>
      <c r="AD23" s="5">
        <v>2197.39339333</v>
      </c>
      <c r="AE23" s="5">
        <v>2629.6601940300002</v>
      </c>
      <c r="AF23" s="5">
        <v>2283.6601940300002</v>
      </c>
    </row>
    <row r="24" spans="1:32">
      <c r="A24" s="56" t="s">
        <v>54</v>
      </c>
      <c r="B24" s="56" t="s">
        <v>197</v>
      </c>
      <c r="C24" s="56" t="s">
        <v>135</v>
      </c>
      <c r="D24" s="5">
        <v>0</v>
      </c>
      <c r="E24" s="5">
        <v>0</v>
      </c>
      <c r="F24" s="5">
        <v>0</v>
      </c>
      <c r="G24" s="5">
        <v>0</v>
      </c>
      <c r="H24" s="5">
        <v>0</v>
      </c>
      <c r="I24" s="5">
        <v>0</v>
      </c>
      <c r="J24" s="5">
        <v>0</v>
      </c>
      <c r="K24" s="5">
        <v>0</v>
      </c>
      <c r="L24" s="5">
        <v>3.4449999999999997E-5</v>
      </c>
      <c r="M24" s="5">
        <v>3.4449999999999997E-5</v>
      </c>
      <c r="N24" s="5">
        <v>4.5049999999999997E-5</v>
      </c>
      <c r="O24" s="5">
        <v>6.0949999999999998E-5</v>
      </c>
      <c r="P24" s="5">
        <v>7.9499999999999994E-5</v>
      </c>
      <c r="Q24" s="5">
        <v>9.8049999999999998E-5</v>
      </c>
      <c r="R24" s="5">
        <v>1.166E-4</v>
      </c>
      <c r="S24" s="5">
        <v>2.385E-5</v>
      </c>
      <c r="T24" s="5">
        <v>6.3600000000000001E-5</v>
      </c>
      <c r="U24" s="5">
        <v>6.3600000000000001E-5</v>
      </c>
      <c r="V24" s="5">
        <v>6.3600000000000001E-5</v>
      </c>
      <c r="W24" s="5">
        <v>1.06E-4</v>
      </c>
      <c r="X24" s="5">
        <v>1.06E-4</v>
      </c>
      <c r="Y24" s="5">
        <v>1.06E-4</v>
      </c>
      <c r="Z24" s="5">
        <v>3.1534999999999999E-4</v>
      </c>
      <c r="AA24" s="5">
        <v>283.38078159999998</v>
      </c>
      <c r="AB24" s="5">
        <v>283.38078159999998</v>
      </c>
      <c r="AC24" s="5">
        <v>283.38078159999998</v>
      </c>
      <c r="AD24" s="5">
        <v>283.38078159999998</v>
      </c>
      <c r="AE24" s="5">
        <v>283.38078159999998</v>
      </c>
      <c r="AF24" s="5">
        <v>283.38078159999998</v>
      </c>
    </row>
    <row r="25" spans="1:32">
      <c r="A25" s="56" t="s">
        <v>54</v>
      </c>
      <c r="B25" s="56" t="s">
        <v>197</v>
      </c>
      <c r="C25" s="56" t="s">
        <v>136</v>
      </c>
      <c r="D25" s="5">
        <v>152.4</v>
      </c>
      <c r="E25" s="5">
        <v>152.4</v>
      </c>
      <c r="F25" s="5">
        <v>152.4</v>
      </c>
      <c r="G25" s="5">
        <v>152.4</v>
      </c>
      <c r="H25" s="5">
        <v>152.4</v>
      </c>
      <c r="I25" s="5">
        <v>152.4</v>
      </c>
      <c r="J25" s="5">
        <v>152.4</v>
      </c>
      <c r="K25" s="5">
        <v>152.4</v>
      </c>
      <c r="L25" s="5">
        <v>152.4</v>
      </c>
      <c r="M25" s="5">
        <v>152.4</v>
      </c>
      <c r="N25" s="5">
        <v>152.4</v>
      </c>
      <c r="O25" s="5">
        <v>152.4</v>
      </c>
      <c r="P25" s="5">
        <v>152.4</v>
      </c>
      <c r="Q25" s="5">
        <v>152.4</v>
      </c>
      <c r="R25" s="5">
        <v>152.4</v>
      </c>
      <c r="S25" s="5">
        <v>66</v>
      </c>
      <c r="T25" s="5">
        <v>66</v>
      </c>
      <c r="U25" s="5">
        <v>66</v>
      </c>
      <c r="V25" s="5">
        <v>66</v>
      </c>
      <c r="W25" s="5">
        <v>66</v>
      </c>
      <c r="X25" s="5">
        <v>0</v>
      </c>
      <c r="Y25" s="5">
        <v>0</v>
      </c>
      <c r="Z25" s="5">
        <v>0</v>
      </c>
      <c r="AA25" s="5">
        <v>0</v>
      </c>
      <c r="AB25" s="5">
        <v>0</v>
      </c>
      <c r="AC25" s="5">
        <v>0</v>
      </c>
      <c r="AD25" s="5">
        <v>0</v>
      </c>
      <c r="AE25" s="5">
        <v>0</v>
      </c>
      <c r="AF25" s="5">
        <v>0</v>
      </c>
    </row>
    <row r="26" spans="1:32">
      <c r="A26" s="56" t="s">
        <v>54</v>
      </c>
      <c r="B26" s="56" t="s">
        <v>197</v>
      </c>
      <c r="C26" s="56" t="s">
        <v>137</v>
      </c>
      <c r="D26" s="5">
        <v>670</v>
      </c>
      <c r="E26" s="5">
        <v>670.00004408999996</v>
      </c>
      <c r="F26" s="5">
        <v>670.00007903000005</v>
      </c>
      <c r="G26" s="5">
        <v>1224.9777140799999</v>
      </c>
      <c r="H26" s="5">
        <v>1596.8696743800001</v>
      </c>
      <c r="I26" s="5">
        <v>2968.3142949899998</v>
      </c>
      <c r="J26" s="5">
        <v>3355.3074236699999</v>
      </c>
      <c r="K26" s="5">
        <v>3355.3074236799998</v>
      </c>
      <c r="L26" s="5">
        <v>3816.0815020700002</v>
      </c>
      <c r="M26" s="5">
        <v>3816.0815022400002</v>
      </c>
      <c r="N26" s="5">
        <v>3816.0815024600001</v>
      </c>
      <c r="O26" s="5">
        <v>3816.0815028500001</v>
      </c>
      <c r="P26" s="5">
        <v>3816.0815030899989</v>
      </c>
      <c r="Q26" s="5">
        <v>3816.08150441</v>
      </c>
      <c r="R26" s="5">
        <v>3816.0815081199999</v>
      </c>
      <c r="S26" s="5">
        <v>5822.16702618</v>
      </c>
      <c r="T26" s="5">
        <v>5870.3767088799987</v>
      </c>
      <c r="U26" s="5">
        <v>5870.3767089599996</v>
      </c>
      <c r="V26" s="5">
        <v>5881.3605155499999</v>
      </c>
      <c r="W26" s="5">
        <v>10454.135035380001</v>
      </c>
      <c r="X26" s="5">
        <v>10454.1350356</v>
      </c>
      <c r="Y26" s="5">
        <v>10454.13499187</v>
      </c>
      <c r="Z26" s="5">
        <v>10454.13527803</v>
      </c>
      <c r="AA26" s="5">
        <v>11571.82884855</v>
      </c>
      <c r="AB26" s="5">
        <v>13005.40714911</v>
      </c>
      <c r="AC26" s="5">
        <v>11815.060926300001</v>
      </c>
      <c r="AD26" s="5">
        <v>12195.74015605</v>
      </c>
      <c r="AE26" s="5">
        <v>16153.5245873</v>
      </c>
      <c r="AF26" s="5">
        <v>15692.75068537</v>
      </c>
    </row>
    <row r="27" spans="1:32">
      <c r="A27" s="56" t="s">
        <v>54</v>
      </c>
      <c r="B27" s="56" t="s">
        <v>197</v>
      </c>
      <c r="C27" s="56" t="s">
        <v>138</v>
      </c>
      <c r="D27" s="5">
        <v>7.3040000000000003</v>
      </c>
      <c r="E27" s="5">
        <v>81.304999999999993</v>
      </c>
      <c r="F27" s="5">
        <v>177.50700000000001</v>
      </c>
      <c r="G27" s="5">
        <v>314.98700000000002</v>
      </c>
      <c r="H27" s="5">
        <v>485.21</v>
      </c>
      <c r="I27" s="5">
        <v>690.75199999999995</v>
      </c>
      <c r="J27" s="5">
        <v>942.36799999999994</v>
      </c>
      <c r="K27" s="5">
        <v>1319.33200001</v>
      </c>
      <c r="L27" s="5">
        <v>1646.1449322999999</v>
      </c>
      <c r="M27" s="5">
        <v>1997.99720783</v>
      </c>
      <c r="N27" s="5">
        <v>2398.7515556399999</v>
      </c>
      <c r="O27" s="5">
        <v>2891.4536417200002</v>
      </c>
      <c r="P27" s="5">
        <v>3423.7156849399998</v>
      </c>
      <c r="Q27" s="5">
        <v>3981.1180689500002</v>
      </c>
      <c r="R27" s="5">
        <v>4537.9600560899999</v>
      </c>
      <c r="S27" s="5">
        <v>5073.4149845700003</v>
      </c>
      <c r="T27" s="5">
        <v>5608.7046190199999</v>
      </c>
      <c r="U27" s="5">
        <v>6036.0734856200006</v>
      </c>
      <c r="V27" s="5">
        <v>6450.86907402</v>
      </c>
      <c r="W27" s="5">
        <v>6838.9187785800004</v>
      </c>
      <c r="X27" s="5">
        <v>7232.87679131</v>
      </c>
      <c r="Y27" s="5">
        <v>7657.7471786699998</v>
      </c>
      <c r="Z27" s="5">
        <v>8085.00838931</v>
      </c>
      <c r="AA27" s="5">
        <v>8457.8420374799989</v>
      </c>
      <c r="AB27" s="5">
        <v>8838.1139046899989</v>
      </c>
      <c r="AC27" s="5">
        <v>9222.6653388399991</v>
      </c>
      <c r="AD27" s="5">
        <v>9616.4493741200004</v>
      </c>
      <c r="AE27" s="5">
        <v>10015.22371271</v>
      </c>
      <c r="AF27" s="5">
        <v>10037.2423246</v>
      </c>
    </row>
    <row r="28" spans="1:32">
      <c r="A28" s="56" t="s">
        <v>54</v>
      </c>
      <c r="B28" s="56" t="s">
        <v>197</v>
      </c>
      <c r="C28" s="56" t="s">
        <v>139</v>
      </c>
      <c r="D28" s="5">
        <v>101.417</v>
      </c>
      <c r="E28" s="5">
        <v>417.096</v>
      </c>
      <c r="F28" s="5">
        <v>671.0329999999999</v>
      </c>
      <c r="G28" s="5">
        <v>922.27100000000007</v>
      </c>
      <c r="H28" s="5">
        <v>1125.8689999999999</v>
      </c>
      <c r="I28" s="5">
        <v>1299.7470000000001</v>
      </c>
      <c r="J28" s="5">
        <v>1450.7080000000001</v>
      </c>
      <c r="K28" s="5">
        <v>1685.163</v>
      </c>
      <c r="L28" s="5">
        <v>1990.6479999999999</v>
      </c>
      <c r="M28" s="5">
        <v>2286.2460000000001</v>
      </c>
      <c r="N28" s="5">
        <v>2596.1640000000002</v>
      </c>
      <c r="O28" s="5">
        <v>2968.3380000000002</v>
      </c>
      <c r="P28" s="5">
        <v>3348.63</v>
      </c>
      <c r="Q28" s="5">
        <v>3694.0590000000002</v>
      </c>
      <c r="R28" s="5">
        <v>3989.7469999999998</v>
      </c>
      <c r="S28" s="5">
        <v>4221.7790000000014</v>
      </c>
      <c r="T28" s="5">
        <v>4413.009</v>
      </c>
      <c r="U28" s="5">
        <v>4478</v>
      </c>
      <c r="V28" s="5">
        <v>4506.9669999999996</v>
      </c>
      <c r="W28" s="5">
        <v>4491.2079999999996</v>
      </c>
      <c r="X28" s="5">
        <v>4479.3630000000012</v>
      </c>
      <c r="Y28" s="5">
        <v>4455.174</v>
      </c>
      <c r="Z28" s="5">
        <v>4424.643</v>
      </c>
      <c r="AA28" s="5">
        <v>4389.6200000000008</v>
      </c>
      <c r="AB28" s="5">
        <v>4351.1210000000001</v>
      </c>
      <c r="AC28" s="5">
        <v>4305.9329999999991</v>
      </c>
      <c r="AD28" s="5">
        <v>4258.4330000000009</v>
      </c>
      <c r="AE28" s="5">
        <v>4204.9129999999996</v>
      </c>
      <c r="AF28" s="5">
        <v>4204.9129999999996</v>
      </c>
    </row>
    <row r="29" spans="1:32">
      <c r="A29" s="56" t="s">
        <v>54</v>
      </c>
      <c r="B29" s="56" t="s">
        <v>197</v>
      </c>
      <c r="C29" s="56" t="s">
        <v>140</v>
      </c>
      <c r="D29" s="5">
        <v>0</v>
      </c>
      <c r="E29" s="5">
        <v>0</v>
      </c>
      <c r="F29" s="5">
        <v>0</v>
      </c>
      <c r="G29" s="5">
        <v>0</v>
      </c>
      <c r="H29" s="5">
        <v>0</v>
      </c>
      <c r="I29" s="5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5">
        <v>0</v>
      </c>
      <c r="R29" s="5">
        <v>0</v>
      </c>
      <c r="S29" s="5">
        <v>0</v>
      </c>
      <c r="T29" s="5">
        <v>0</v>
      </c>
      <c r="U29" s="5">
        <v>0</v>
      </c>
      <c r="V29" s="5">
        <v>0</v>
      </c>
      <c r="W29" s="5">
        <v>0</v>
      </c>
      <c r="X29" s="5">
        <v>0</v>
      </c>
      <c r="Y29" s="5">
        <v>0</v>
      </c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 s="5">
        <v>0</v>
      </c>
      <c r="AF29" s="5">
        <v>0</v>
      </c>
    </row>
    <row r="30" spans="1:32">
      <c r="A30" s="56" t="s">
        <v>54</v>
      </c>
      <c r="B30" s="56" t="s">
        <v>197</v>
      </c>
      <c r="C30" s="56" t="s">
        <v>141</v>
      </c>
      <c r="D30" s="5">
        <v>0</v>
      </c>
      <c r="E30" s="5">
        <v>0</v>
      </c>
      <c r="F30" s="5">
        <v>0</v>
      </c>
      <c r="G30" s="5">
        <v>0</v>
      </c>
      <c r="H30" s="5">
        <v>0</v>
      </c>
      <c r="I30" s="5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>
        <v>0</v>
      </c>
      <c r="V30" s="5">
        <v>0</v>
      </c>
      <c r="W30" s="5">
        <v>0</v>
      </c>
      <c r="X30" s="5">
        <v>0</v>
      </c>
      <c r="Y30" s="5">
        <v>0</v>
      </c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  <c r="AF30" s="5">
        <v>0</v>
      </c>
    </row>
    <row r="31" spans="1:32">
      <c r="A31" s="56" t="s">
        <v>54</v>
      </c>
      <c r="B31" s="56" t="s">
        <v>197</v>
      </c>
      <c r="C31" s="56" t="s">
        <v>142</v>
      </c>
      <c r="D31" s="5">
        <v>986.42900000000009</v>
      </c>
      <c r="E31" s="5">
        <v>1286.4290000000001</v>
      </c>
      <c r="F31" s="5">
        <v>5431.7342456899996</v>
      </c>
      <c r="G31" s="5">
        <v>8686.0942609800004</v>
      </c>
      <c r="H31" s="5">
        <v>10208.97395465</v>
      </c>
      <c r="I31" s="5">
        <v>11084.983995140001</v>
      </c>
      <c r="J31" s="5">
        <v>11320.389330489999</v>
      </c>
      <c r="K31" s="5">
        <v>12474.27471636</v>
      </c>
      <c r="L31" s="5">
        <v>14869.170353899999</v>
      </c>
      <c r="M31" s="5">
        <v>16559.241016420001</v>
      </c>
      <c r="N31" s="5">
        <v>18732.612589050001</v>
      </c>
      <c r="O31" s="5">
        <v>20850.423138409999</v>
      </c>
      <c r="P31" s="5">
        <v>27656.751392819999</v>
      </c>
      <c r="Q31" s="5">
        <v>31171.188956270002</v>
      </c>
      <c r="R31" s="5">
        <v>36426.109987409996</v>
      </c>
      <c r="S31" s="5">
        <v>37535.138284430002</v>
      </c>
      <c r="T31" s="5">
        <v>37535.138284549997</v>
      </c>
      <c r="U31" s="5">
        <v>37535.138284580004</v>
      </c>
      <c r="V31" s="5">
        <v>37715.26757964</v>
      </c>
      <c r="W31" s="5">
        <v>40223.363342469987</v>
      </c>
      <c r="X31" s="5">
        <v>53511.629424830011</v>
      </c>
      <c r="Y31" s="5">
        <v>66512.593105480002</v>
      </c>
      <c r="Z31" s="5">
        <v>66630.987284600007</v>
      </c>
      <c r="AA31" s="5">
        <v>84502.204717210014</v>
      </c>
      <c r="AB31" s="5">
        <v>88845.123773520012</v>
      </c>
      <c r="AC31" s="5">
        <v>96712.723360969991</v>
      </c>
      <c r="AD31" s="5">
        <v>100398.01138389</v>
      </c>
      <c r="AE31" s="5">
        <v>121798.18293825</v>
      </c>
      <c r="AF31" s="5">
        <v>121798.18293839</v>
      </c>
    </row>
    <row r="32" spans="1:32">
      <c r="A32" s="56" t="s">
        <v>54</v>
      </c>
      <c r="B32" s="56" t="s">
        <v>197</v>
      </c>
      <c r="C32" s="56" t="s">
        <v>143</v>
      </c>
      <c r="D32" s="5">
        <v>2826.4169999999999</v>
      </c>
      <c r="E32" s="5">
        <v>2826.4169999999999</v>
      </c>
      <c r="F32" s="5">
        <v>3193.6570606199998</v>
      </c>
      <c r="G32" s="5">
        <v>3782.6803467499999</v>
      </c>
      <c r="H32" s="5">
        <v>5459.0048306299996</v>
      </c>
      <c r="I32" s="5">
        <v>7677.4920453700024</v>
      </c>
      <c r="J32" s="5">
        <v>8575.0541432800001</v>
      </c>
      <c r="K32" s="5">
        <v>9456.1142450499974</v>
      </c>
      <c r="L32" s="5">
        <v>12346.931097610001</v>
      </c>
      <c r="M32" s="5">
        <v>12423.04040819</v>
      </c>
      <c r="N32" s="5">
        <v>15225.0846619</v>
      </c>
      <c r="O32" s="5">
        <v>18305.750816150001</v>
      </c>
      <c r="P32" s="5">
        <v>29070.026526900001</v>
      </c>
      <c r="Q32" s="5">
        <v>31191.403889360001</v>
      </c>
      <c r="R32" s="5">
        <v>33006.914072209998</v>
      </c>
      <c r="S32" s="5">
        <v>39164.551074269992</v>
      </c>
      <c r="T32" s="5">
        <v>39468.171454859999</v>
      </c>
      <c r="U32" s="5">
        <v>39450.171454969997</v>
      </c>
      <c r="V32" s="5">
        <v>45499.157319689999</v>
      </c>
      <c r="W32" s="5">
        <v>58604.017902359999</v>
      </c>
      <c r="X32" s="5">
        <v>67702.406879950009</v>
      </c>
      <c r="Y32" s="5">
        <v>72210.037964540024</v>
      </c>
      <c r="Z32" s="5">
        <v>81596.719466140028</v>
      </c>
      <c r="AA32" s="5">
        <v>96701.265801490023</v>
      </c>
      <c r="AB32" s="5">
        <v>98293.964315789999</v>
      </c>
      <c r="AC32" s="5">
        <v>99722.669671000011</v>
      </c>
      <c r="AD32" s="5">
        <v>112911.87072178999</v>
      </c>
      <c r="AE32" s="5">
        <v>133304.82005288001</v>
      </c>
      <c r="AF32" s="5">
        <v>133278.82005307</v>
      </c>
    </row>
    <row r="33" spans="1:32">
      <c r="A33" s="56" t="s">
        <v>54</v>
      </c>
      <c r="B33" s="56" t="s">
        <v>197</v>
      </c>
      <c r="C33" s="56" t="s">
        <v>144</v>
      </c>
      <c r="D33" s="5">
        <v>5135.7884863966483</v>
      </c>
      <c r="E33" s="5">
        <v>6647.3450414400004</v>
      </c>
      <c r="F33" s="5">
        <v>7457.5624169999992</v>
      </c>
      <c r="G33" s="5">
        <v>8316.3926061000002</v>
      </c>
      <c r="H33" s="5">
        <v>9119.7865911000008</v>
      </c>
      <c r="I33" s="5">
        <v>9916.6116179000001</v>
      </c>
      <c r="J33" s="5">
        <v>10724.709203300001</v>
      </c>
      <c r="K33" s="5">
        <v>11503.510488800001</v>
      </c>
      <c r="L33" s="5">
        <v>12250.042052700001</v>
      </c>
      <c r="M33" s="5">
        <v>12949.5583262</v>
      </c>
      <c r="N33" s="5">
        <v>13650.3951189</v>
      </c>
      <c r="O33" s="5">
        <v>14343.1406424</v>
      </c>
      <c r="P33" s="5">
        <v>15012.6009374</v>
      </c>
      <c r="Q33" s="5">
        <v>15614.250841999999</v>
      </c>
      <c r="R33" s="5">
        <v>16150.000299400001</v>
      </c>
      <c r="S33" s="5">
        <v>16639.473162300001</v>
      </c>
      <c r="T33" s="5">
        <v>17118.148210700001</v>
      </c>
      <c r="U33" s="5">
        <v>17629.7030466</v>
      </c>
      <c r="V33" s="5">
        <v>18153.173504099999</v>
      </c>
      <c r="W33" s="5">
        <v>18673.432446899998</v>
      </c>
      <c r="X33" s="5">
        <v>19181.124382099999</v>
      </c>
      <c r="Y33" s="5">
        <v>19686.481679199998</v>
      </c>
      <c r="Z33" s="5">
        <v>20176.491095000001</v>
      </c>
      <c r="AA33" s="5">
        <v>20663.766652300001</v>
      </c>
      <c r="AB33" s="5">
        <v>21148.663008399999</v>
      </c>
      <c r="AC33" s="5">
        <v>21626.508005299998</v>
      </c>
      <c r="AD33" s="5">
        <v>22108.205048100001</v>
      </c>
      <c r="AE33" s="5">
        <v>22584.205257699999</v>
      </c>
      <c r="AF33" s="5">
        <v>22584.205257699999</v>
      </c>
    </row>
    <row r="34" spans="1:32">
      <c r="A34" s="56" t="s">
        <v>54</v>
      </c>
      <c r="B34" s="56" t="s">
        <v>197</v>
      </c>
      <c r="C34" s="56" t="s">
        <v>146</v>
      </c>
      <c r="D34" s="5">
        <v>104.0258438925494</v>
      </c>
      <c r="E34" s="5">
        <v>162.00992641159459</v>
      </c>
      <c r="F34" s="5">
        <v>192.01020758171279</v>
      </c>
      <c r="G34" s="5">
        <v>222.5461307461797</v>
      </c>
      <c r="H34" s="5">
        <v>265.08276373223782</v>
      </c>
      <c r="I34" s="5">
        <v>298.12910377014498</v>
      </c>
      <c r="J34" s="5">
        <v>331.96408073484059</v>
      </c>
      <c r="K34" s="5">
        <v>370.15977167600329</v>
      </c>
      <c r="L34" s="5">
        <v>411.94184255640778</v>
      </c>
      <c r="M34" s="5">
        <v>461.35706524462921</v>
      </c>
      <c r="N34" s="5">
        <v>505.01897020947632</v>
      </c>
      <c r="O34" s="5">
        <v>556.04289893651867</v>
      </c>
      <c r="P34" s="5">
        <v>607.31898780205142</v>
      </c>
      <c r="Q34" s="5">
        <v>662.18368965995546</v>
      </c>
      <c r="R34" s="5">
        <v>717.2490678165741</v>
      </c>
      <c r="S34" s="5">
        <v>783.055360420385</v>
      </c>
      <c r="T34" s="5">
        <v>840.60600761910325</v>
      </c>
      <c r="U34" s="5">
        <v>905.94713463406367</v>
      </c>
      <c r="V34" s="5">
        <v>959.69310501665939</v>
      </c>
      <c r="W34" s="5">
        <v>1012.083138514163</v>
      </c>
      <c r="X34" s="5">
        <v>1064.2881550973591</v>
      </c>
      <c r="Y34" s="5">
        <v>1118.258100421049</v>
      </c>
      <c r="Z34" s="5">
        <v>1168.5947344167271</v>
      </c>
      <c r="AA34" s="5">
        <v>1211.421656440386</v>
      </c>
      <c r="AB34" s="5">
        <v>1252.3013428138891</v>
      </c>
      <c r="AC34" s="5">
        <v>1289.3887926997279</v>
      </c>
      <c r="AD34" s="5">
        <v>1330.8769836415929</v>
      </c>
      <c r="AE34" s="5">
        <v>1371.410475125545</v>
      </c>
      <c r="AF34" s="5">
        <v>1371.410475125545</v>
      </c>
    </row>
    <row r="36" spans="1:32">
      <c r="A36" s="56" t="s">
        <v>54</v>
      </c>
      <c r="B36" s="56" t="s">
        <v>198</v>
      </c>
      <c r="C36" s="56" t="s">
        <v>131</v>
      </c>
      <c r="D36" s="5">
        <v>4820</v>
      </c>
      <c r="E36" s="5">
        <v>4820</v>
      </c>
      <c r="F36" s="5">
        <v>4820</v>
      </c>
      <c r="G36" s="5">
        <v>3385</v>
      </c>
      <c r="H36" s="5">
        <v>2825</v>
      </c>
      <c r="I36" s="5">
        <v>1720</v>
      </c>
      <c r="J36" s="5">
        <v>1160</v>
      </c>
      <c r="K36" s="5">
        <v>1160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>
        <v>0</v>
      </c>
      <c r="V36" s="5">
        <v>0</v>
      </c>
      <c r="W36" s="5">
        <v>0</v>
      </c>
      <c r="X36" s="5">
        <v>0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0</v>
      </c>
    </row>
    <row r="37" spans="1:32">
      <c r="A37" s="56" t="s">
        <v>54</v>
      </c>
      <c r="B37" s="56" t="s">
        <v>198</v>
      </c>
      <c r="C37" s="56" t="s">
        <v>132</v>
      </c>
      <c r="D37" s="5">
        <v>500</v>
      </c>
      <c r="E37" s="5">
        <v>500</v>
      </c>
      <c r="F37" s="5">
        <v>500</v>
      </c>
      <c r="G37" s="5">
        <v>0</v>
      </c>
      <c r="H37" s="5">
        <v>0</v>
      </c>
      <c r="I37" s="5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5">
        <v>0</v>
      </c>
      <c r="R37" s="5">
        <v>0</v>
      </c>
      <c r="S37" s="5">
        <v>0</v>
      </c>
      <c r="T37" s="5">
        <v>0</v>
      </c>
      <c r="U37" s="5">
        <v>0</v>
      </c>
      <c r="V37" s="5">
        <v>0</v>
      </c>
      <c r="W37" s="5">
        <v>0</v>
      </c>
      <c r="X37" s="5">
        <v>0</v>
      </c>
      <c r="Y37" s="5">
        <v>0</v>
      </c>
      <c r="Z37" s="5">
        <v>0</v>
      </c>
      <c r="AA37" s="5">
        <v>0</v>
      </c>
      <c r="AB37" s="5">
        <v>0</v>
      </c>
      <c r="AC37" s="5">
        <v>0</v>
      </c>
      <c r="AD37" s="5">
        <v>0</v>
      </c>
      <c r="AE37" s="5">
        <v>0</v>
      </c>
      <c r="AF37" s="5">
        <v>0</v>
      </c>
    </row>
    <row r="38" spans="1:32">
      <c r="A38" s="56" t="s">
        <v>54</v>
      </c>
      <c r="B38" s="56" t="s">
        <v>198</v>
      </c>
      <c r="C38" s="56" t="s">
        <v>133</v>
      </c>
      <c r="D38" s="5">
        <v>0</v>
      </c>
      <c r="E38" s="5">
        <v>0</v>
      </c>
      <c r="F38" s="5">
        <v>0</v>
      </c>
      <c r="G38" s="5">
        <v>0</v>
      </c>
      <c r="H38" s="5">
        <v>0</v>
      </c>
      <c r="I38" s="5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5">
        <v>0</v>
      </c>
      <c r="R38" s="5">
        <v>0</v>
      </c>
      <c r="S38" s="5">
        <v>0</v>
      </c>
      <c r="T38" s="5">
        <v>0</v>
      </c>
      <c r="U38" s="5">
        <v>0</v>
      </c>
      <c r="V38" s="5">
        <v>0</v>
      </c>
      <c r="W38" s="5">
        <v>0</v>
      </c>
      <c r="X38" s="5">
        <v>0</v>
      </c>
      <c r="Y38" s="5">
        <v>0</v>
      </c>
      <c r="Z38" s="5">
        <v>0</v>
      </c>
      <c r="AA38" s="5">
        <v>0</v>
      </c>
      <c r="AB38" s="5">
        <v>0</v>
      </c>
      <c r="AC38" s="5">
        <v>0</v>
      </c>
      <c r="AD38" s="5">
        <v>0</v>
      </c>
      <c r="AE38" s="5">
        <v>0</v>
      </c>
      <c r="AF38" s="5">
        <v>0</v>
      </c>
    </row>
    <row r="39" spans="1:32">
      <c r="A39" s="56" t="s">
        <v>54</v>
      </c>
      <c r="B39" s="56" t="s">
        <v>198</v>
      </c>
      <c r="C39" s="56" t="s">
        <v>134</v>
      </c>
      <c r="D39" s="5">
        <v>1900</v>
      </c>
      <c r="E39" s="5">
        <v>1900</v>
      </c>
      <c r="F39" s="5">
        <v>1900.0000026499999</v>
      </c>
      <c r="G39" s="5">
        <v>1900.0000132499999</v>
      </c>
      <c r="H39" s="5">
        <v>1900.0000132499999</v>
      </c>
      <c r="I39" s="5">
        <v>1900.0000132499999</v>
      </c>
      <c r="J39" s="5">
        <v>1900.0000132499999</v>
      </c>
      <c r="K39" s="5">
        <v>1900.0000132499999</v>
      </c>
      <c r="L39" s="5">
        <v>1900.0000159000001</v>
      </c>
      <c r="M39" s="5">
        <v>1900.0000238499999</v>
      </c>
      <c r="N39" s="5">
        <v>1900.0000583000001</v>
      </c>
      <c r="O39" s="5">
        <v>1730.0000583000001</v>
      </c>
      <c r="P39" s="5">
        <v>1730.0000768499999</v>
      </c>
      <c r="Q39" s="5">
        <v>1730.00009275</v>
      </c>
      <c r="R39" s="5">
        <v>1730.0001113000001</v>
      </c>
      <c r="S39" s="5">
        <v>1730.0000159000001</v>
      </c>
      <c r="T39" s="5">
        <v>1730.0000344499999</v>
      </c>
      <c r="U39" s="5">
        <v>1290.0000344499999</v>
      </c>
      <c r="V39" s="5">
        <v>1290.0000450499999</v>
      </c>
      <c r="W39" s="5">
        <v>1290.00006095</v>
      </c>
      <c r="X39" s="5">
        <v>1196.0001113000001</v>
      </c>
      <c r="Y39" s="5">
        <v>2000.9774355</v>
      </c>
      <c r="Z39" s="5">
        <v>2000.9774355</v>
      </c>
      <c r="AA39" s="5">
        <v>2000.9774566999999</v>
      </c>
      <c r="AB39" s="5">
        <v>2000.9774566999999</v>
      </c>
      <c r="AC39" s="5">
        <v>1416.9774672999999</v>
      </c>
      <c r="AD39" s="5">
        <v>1416.9774778999999</v>
      </c>
      <c r="AE39" s="5">
        <v>1780.1969242</v>
      </c>
      <c r="AF39" s="5">
        <v>1780.1969242</v>
      </c>
    </row>
    <row r="40" spans="1:32">
      <c r="A40" s="56" t="s">
        <v>54</v>
      </c>
      <c r="B40" s="56" t="s">
        <v>198</v>
      </c>
      <c r="C40" s="56" t="s">
        <v>135</v>
      </c>
      <c r="D40" s="5">
        <v>0</v>
      </c>
      <c r="E40" s="5">
        <v>0</v>
      </c>
      <c r="F40" s="5">
        <v>0</v>
      </c>
      <c r="G40" s="5">
        <v>0</v>
      </c>
      <c r="H40" s="5">
        <v>0</v>
      </c>
      <c r="I40" s="5">
        <v>0</v>
      </c>
      <c r="J40" s="5">
        <v>0</v>
      </c>
      <c r="K40" s="5">
        <v>0</v>
      </c>
      <c r="L40" s="5">
        <v>1.59E-5</v>
      </c>
      <c r="M40" s="5">
        <v>2.65E-5</v>
      </c>
      <c r="N40" s="5">
        <v>5.8300000000000001E-5</v>
      </c>
      <c r="O40" s="5">
        <v>6.0949999999999998E-5</v>
      </c>
      <c r="P40" s="5">
        <v>7.9499999999999994E-5</v>
      </c>
      <c r="Q40" s="5">
        <v>9.8049999999999998E-5</v>
      </c>
      <c r="R40" s="5">
        <v>1.166E-4</v>
      </c>
      <c r="S40" s="5">
        <v>2.385E-5</v>
      </c>
      <c r="T40" s="5">
        <v>3.4449999999999997E-5</v>
      </c>
      <c r="U40" s="5">
        <v>4.2400000000000001E-5</v>
      </c>
      <c r="V40" s="5">
        <v>5.5649999999999997E-5</v>
      </c>
      <c r="W40" s="5">
        <v>6.8899999999999994E-5</v>
      </c>
      <c r="X40" s="5">
        <v>8.7449999999999998E-5</v>
      </c>
      <c r="Y40" s="5">
        <v>1.1925E-4</v>
      </c>
      <c r="Z40" s="5">
        <v>7.1550000000000004E-5</v>
      </c>
      <c r="AA40" s="5">
        <v>8.7449999999999995E-4</v>
      </c>
      <c r="AB40" s="5">
        <v>8.7449999999999995E-4</v>
      </c>
      <c r="AC40" s="5">
        <v>8.7449999999999995E-4</v>
      </c>
      <c r="AD40" s="5">
        <v>8.7449999999999995E-4</v>
      </c>
      <c r="AE40" s="5">
        <v>1867.36548565</v>
      </c>
      <c r="AF40" s="5">
        <v>1867.36548565</v>
      </c>
    </row>
    <row r="41" spans="1:32">
      <c r="A41" s="56" t="s">
        <v>54</v>
      </c>
      <c r="B41" s="56" t="s">
        <v>198</v>
      </c>
      <c r="C41" s="56" t="s">
        <v>136</v>
      </c>
      <c r="D41" s="5">
        <v>2204.0200000599998</v>
      </c>
      <c r="E41" s="5">
        <v>2204.0200000599998</v>
      </c>
      <c r="F41" s="5">
        <v>2204.0200000599998</v>
      </c>
      <c r="G41" s="5">
        <v>2204.0200000599998</v>
      </c>
      <c r="H41" s="5">
        <v>2204.0200000599998</v>
      </c>
      <c r="I41" s="5">
        <v>2204.0200000599998</v>
      </c>
      <c r="J41" s="5">
        <v>2204.0200000599998</v>
      </c>
      <c r="K41" s="5">
        <v>2204.0200000599998</v>
      </c>
      <c r="L41" s="5">
        <v>2204.0200000599998</v>
      </c>
      <c r="M41" s="5">
        <v>2204.0200000599998</v>
      </c>
      <c r="N41" s="5">
        <v>2204.0200000599998</v>
      </c>
      <c r="O41" s="5">
        <v>2204.0200000599998</v>
      </c>
      <c r="P41" s="5">
        <v>2204.0200000599998</v>
      </c>
      <c r="Q41" s="5">
        <v>2204.0200000599998</v>
      </c>
      <c r="R41" s="5">
        <v>2204.0200000599998</v>
      </c>
      <c r="S41" s="5">
        <v>2204.0200000599998</v>
      </c>
      <c r="T41" s="5">
        <v>2204.0200000599998</v>
      </c>
      <c r="U41" s="5">
        <v>2204.0200000599998</v>
      </c>
      <c r="V41" s="5">
        <v>2204.0200000599998</v>
      </c>
      <c r="W41" s="5">
        <v>2204.0200000599998</v>
      </c>
      <c r="X41" s="5">
        <v>2204.0200000599998</v>
      </c>
      <c r="Y41" s="5">
        <v>2204.0200000599998</v>
      </c>
      <c r="Z41" s="5">
        <v>2204.0200000599998</v>
      </c>
      <c r="AA41" s="5">
        <v>2204.0200000599998</v>
      </c>
      <c r="AB41" s="5">
        <v>2204.0200000599998</v>
      </c>
      <c r="AC41" s="5">
        <v>2204.0200000599998</v>
      </c>
      <c r="AD41" s="5">
        <v>2204.0200000599998</v>
      </c>
      <c r="AE41" s="5">
        <v>2204.0200000599998</v>
      </c>
      <c r="AF41" s="5">
        <v>2204.0200000599998</v>
      </c>
    </row>
    <row r="42" spans="1:32">
      <c r="A42" s="56" t="s">
        <v>54</v>
      </c>
      <c r="B42" s="56" t="s">
        <v>198</v>
      </c>
      <c r="C42" s="56" t="s">
        <v>137</v>
      </c>
      <c r="D42" s="5">
        <v>125.23</v>
      </c>
      <c r="E42" s="5">
        <v>125.23000767000001</v>
      </c>
      <c r="F42" s="5">
        <v>124.13001396999999</v>
      </c>
      <c r="G42" s="5">
        <v>386.72393589000001</v>
      </c>
      <c r="H42" s="5">
        <v>386.72393589000001</v>
      </c>
      <c r="I42" s="5">
        <v>1118.49549847</v>
      </c>
      <c r="J42" s="5">
        <v>1839.8208120100001</v>
      </c>
      <c r="K42" s="5">
        <v>1839.8208120199999</v>
      </c>
      <c r="L42" s="5">
        <v>1839.82081227</v>
      </c>
      <c r="M42" s="5">
        <v>1839.8208123100001</v>
      </c>
      <c r="N42" s="5">
        <v>2090.9208124199999</v>
      </c>
      <c r="O42" s="5">
        <v>2089.8208125000001</v>
      </c>
      <c r="P42" s="5">
        <v>2090.9208125700002</v>
      </c>
      <c r="Q42" s="5">
        <v>2089.82081268</v>
      </c>
      <c r="R42" s="5">
        <v>2089.8208129899999</v>
      </c>
      <c r="S42" s="5">
        <v>2089.82081307</v>
      </c>
      <c r="T42" s="5">
        <v>2090.9208130799998</v>
      </c>
      <c r="U42" s="5">
        <v>2089.8208130899998</v>
      </c>
      <c r="V42" s="5">
        <v>2089.82081315</v>
      </c>
      <c r="W42" s="5">
        <v>2089.8208131699998</v>
      </c>
      <c r="X42" s="5">
        <v>2089.8208131900001</v>
      </c>
      <c r="Y42" s="5">
        <v>2090.9208055600002</v>
      </c>
      <c r="Z42" s="5">
        <v>2090.9207993499999</v>
      </c>
      <c r="AA42" s="5">
        <v>1828.3268774600001</v>
      </c>
      <c r="AB42" s="5">
        <v>1828.32687751</v>
      </c>
      <c r="AC42" s="5">
        <v>1097.6556566100001</v>
      </c>
      <c r="AD42" s="5">
        <v>1097.6557633699999</v>
      </c>
      <c r="AE42" s="5">
        <v>1097.65612551</v>
      </c>
      <c r="AF42" s="5">
        <v>1097.6561254000001</v>
      </c>
    </row>
    <row r="43" spans="1:32">
      <c r="A43" s="56" t="s">
        <v>54</v>
      </c>
      <c r="B43" s="56" t="s">
        <v>198</v>
      </c>
      <c r="C43" s="56" t="s">
        <v>138</v>
      </c>
      <c r="D43" s="5">
        <v>5.7080000000000002</v>
      </c>
      <c r="E43" s="5">
        <v>60.468000000000004</v>
      </c>
      <c r="F43" s="5">
        <v>148.648</v>
      </c>
      <c r="G43" s="5">
        <v>275.34800000000001</v>
      </c>
      <c r="H43" s="5">
        <v>442.274</v>
      </c>
      <c r="I43" s="5">
        <v>652.45000000000005</v>
      </c>
      <c r="J43" s="5">
        <v>876.23699999999997</v>
      </c>
      <c r="K43" s="5">
        <v>1210.5730000000001</v>
      </c>
      <c r="L43" s="5">
        <v>1499.50984408</v>
      </c>
      <c r="M43" s="5">
        <v>1763.8192452999999</v>
      </c>
      <c r="N43" s="5">
        <v>2059.8864297800001</v>
      </c>
      <c r="O43" s="5">
        <v>2436.6978076999999</v>
      </c>
      <c r="P43" s="5">
        <v>2865.7631302300001</v>
      </c>
      <c r="Q43" s="5">
        <v>3329.05273197</v>
      </c>
      <c r="R43" s="5">
        <v>3830.46070057</v>
      </c>
      <c r="S43" s="5">
        <v>4377.4487209399986</v>
      </c>
      <c r="T43" s="5">
        <v>4929.4277385200003</v>
      </c>
      <c r="U43" s="5">
        <v>5409.2202714200002</v>
      </c>
      <c r="V43" s="5">
        <v>5890.0950978299998</v>
      </c>
      <c r="W43" s="5">
        <v>6359.8153290499986</v>
      </c>
      <c r="X43" s="5">
        <v>6795.9670817799997</v>
      </c>
      <c r="Y43" s="5">
        <v>7263.3692117000001</v>
      </c>
      <c r="Z43" s="5">
        <v>7737.8938246300004</v>
      </c>
      <c r="AA43" s="5">
        <v>8141.5914787000002</v>
      </c>
      <c r="AB43" s="5">
        <v>8553.9924650800003</v>
      </c>
      <c r="AC43" s="5">
        <v>8975.3127935100001</v>
      </c>
      <c r="AD43" s="5">
        <v>9404.9657990399992</v>
      </c>
      <c r="AE43" s="5">
        <v>9844.0621514499999</v>
      </c>
      <c r="AF43" s="5">
        <v>9881.1261620900004</v>
      </c>
    </row>
    <row r="44" spans="1:32">
      <c r="A44" s="56" t="s">
        <v>54</v>
      </c>
      <c r="B44" s="56" t="s">
        <v>198</v>
      </c>
      <c r="C44" s="56" t="s">
        <v>139</v>
      </c>
      <c r="D44" s="5">
        <v>96.884</v>
      </c>
      <c r="E44" s="5">
        <v>329.29</v>
      </c>
      <c r="F44" s="5">
        <v>584.38700000000006</v>
      </c>
      <c r="G44" s="5">
        <v>822.70399999999995</v>
      </c>
      <c r="H44" s="5">
        <v>1038.2349999999999</v>
      </c>
      <c r="I44" s="5">
        <v>1227.8489999999999</v>
      </c>
      <c r="J44" s="5">
        <v>1335.8109999999999</v>
      </c>
      <c r="K44" s="5">
        <v>1514.9059999999999</v>
      </c>
      <c r="L44" s="5">
        <v>1768.1690000000001</v>
      </c>
      <c r="M44" s="5">
        <v>1950.5930000000001</v>
      </c>
      <c r="N44" s="5">
        <v>2135.6660000000002</v>
      </c>
      <c r="O44" s="5">
        <v>2379.1840000000002</v>
      </c>
      <c r="P44" s="5">
        <v>2646.8049999999998</v>
      </c>
      <c r="Q44" s="5">
        <v>2900.177999999999</v>
      </c>
      <c r="R44" s="5">
        <v>3149.181</v>
      </c>
      <c r="S44" s="5">
        <v>3402.641000000001</v>
      </c>
      <c r="T44" s="5">
        <v>3615.882000000001</v>
      </c>
      <c r="U44" s="5">
        <v>3731.2449999999999</v>
      </c>
      <c r="V44" s="5">
        <v>3816.4100000000012</v>
      </c>
      <c r="W44" s="5">
        <v>3863.6839999999988</v>
      </c>
      <c r="X44" s="5">
        <v>3875.1060000000002</v>
      </c>
      <c r="Y44" s="5">
        <v>3873.7390000000009</v>
      </c>
      <c r="Z44" s="5">
        <v>3868.3439999999978</v>
      </c>
      <c r="AA44" s="5">
        <v>3856.3989999999999</v>
      </c>
      <c r="AB44" s="5">
        <v>3840.6070000000009</v>
      </c>
      <c r="AC44" s="5">
        <v>3820.0049999999992</v>
      </c>
      <c r="AD44" s="5">
        <v>3795.2550000000001</v>
      </c>
      <c r="AE44" s="5">
        <v>3765.7249999999999</v>
      </c>
      <c r="AF44" s="5">
        <v>3765.7249999999999</v>
      </c>
    </row>
    <row r="45" spans="1:32">
      <c r="A45" s="56" t="s">
        <v>54</v>
      </c>
      <c r="B45" s="56" t="s">
        <v>198</v>
      </c>
      <c r="C45" s="56" t="s">
        <v>140</v>
      </c>
      <c r="D45" s="5">
        <v>0</v>
      </c>
      <c r="E45" s="5">
        <v>0</v>
      </c>
      <c r="F45" s="5">
        <v>0</v>
      </c>
      <c r="G45" s="5">
        <v>0</v>
      </c>
      <c r="H45" s="5">
        <v>0</v>
      </c>
      <c r="I45" s="5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5">
        <v>0</v>
      </c>
      <c r="R45" s="5">
        <v>0</v>
      </c>
      <c r="S45" s="5">
        <v>0</v>
      </c>
      <c r="T45" s="5">
        <v>0</v>
      </c>
      <c r="U45" s="5">
        <v>0</v>
      </c>
      <c r="V45" s="5">
        <v>0</v>
      </c>
      <c r="W45" s="5">
        <v>0</v>
      </c>
      <c r="X45" s="5">
        <v>0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0</v>
      </c>
    </row>
    <row r="46" spans="1:32">
      <c r="A46" s="56" t="s">
        <v>54</v>
      </c>
      <c r="B46" s="56" t="s">
        <v>198</v>
      </c>
      <c r="C46" s="56" t="s">
        <v>141</v>
      </c>
      <c r="D46" s="5">
        <v>0</v>
      </c>
      <c r="E46" s="5">
        <v>0</v>
      </c>
      <c r="F46" s="5">
        <v>0</v>
      </c>
      <c r="G46" s="5">
        <v>0</v>
      </c>
      <c r="H46" s="5">
        <v>0</v>
      </c>
      <c r="I46" s="5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5">
        <v>0</v>
      </c>
      <c r="R46" s="5">
        <v>0</v>
      </c>
      <c r="S46" s="5">
        <v>0</v>
      </c>
      <c r="T46" s="5">
        <v>0</v>
      </c>
      <c r="U46" s="5">
        <v>0</v>
      </c>
      <c r="V46" s="5">
        <v>0</v>
      </c>
      <c r="W46" s="5">
        <v>0</v>
      </c>
      <c r="X46" s="5">
        <v>0</v>
      </c>
      <c r="Y46" s="5">
        <v>0</v>
      </c>
      <c r="Z46" s="5">
        <v>0</v>
      </c>
      <c r="AA46" s="5">
        <v>0</v>
      </c>
      <c r="AB46" s="5">
        <v>0</v>
      </c>
      <c r="AC46" s="5">
        <v>0</v>
      </c>
      <c r="AD46" s="5">
        <v>0</v>
      </c>
      <c r="AE46" s="5">
        <v>0</v>
      </c>
      <c r="AF46" s="5">
        <v>0</v>
      </c>
    </row>
    <row r="47" spans="1:32">
      <c r="A47" s="56" t="s">
        <v>54</v>
      </c>
      <c r="B47" s="56" t="s">
        <v>198</v>
      </c>
      <c r="C47" s="56" t="s">
        <v>142</v>
      </c>
      <c r="D47" s="5">
        <v>3996.9637999999991</v>
      </c>
      <c r="E47" s="5">
        <v>4154.4637999999986</v>
      </c>
      <c r="F47" s="5">
        <v>5106.4637659999999</v>
      </c>
      <c r="G47" s="5">
        <v>7530.3871582299989</v>
      </c>
      <c r="H47" s="5">
        <v>7981.0650695999993</v>
      </c>
      <c r="I47" s="5">
        <v>10003.03137219</v>
      </c>
      <c r="J47" s="5">
        <v>10031.845558479999</v>
      </c>
      <c r="K47" s="5">
        <v>10031.845558659999</v>
      </c>
      <c r="L47" s="5">
        <v>10702.43912924</v>
      </c>
      <c r="M47" s="5">
        <v>10702.43912961</v>
      </c>
      <c r="N47" s="5">
        <v>10702.439133129999</v>
      </c>
      <c r="O47" s="5">
        <v>11290.139119859999</v>
      </c>
      <c r="P47" s="5">
        <v>11290.1391205</v>
      </c>
      <c r="Q47" s="5">
        <v>11967.39213056</v>
      </c>
      <c r="R47" s="5">
        <v>12683.602209230001</v>
      </c>
      <c r="S47" s="5">
        <v>14773.59886978</v>
      </c>
      <c r="T47" s="5">
        <v>15502.104247630001</v>
      </c>
      <c r="U47" s="5">
        <v>15310.10424767</v>
      </c>
      <c r="V47" s="5">
        <v>17661.511411309999</v>
      </c>
      <c r="W47" s="5">
        <v>18368.852555040001</v>
      </c>
      <c r="X47" s="5">
        <v>19294.304537250009</v>
      </c>
      <c r="Y47" s="5">
        <v>19045.588855760001</v>
      </c>
      <c r="Z47" s="5">
        <v>21607.712417089999</v>
      </c>
      <c r="AA47" s="5">
        <v>24512.618117990001</v>
      </c>
      <c r="AB47" s="5">
        <v>24994.429774569999</v>
      </c>
      <c r="AC47" s="5">
        <v>26415.63829562</v>
      </c>
      <c r="AD47" s="5">
        <v>26386.938295989999</v>
      </c>
      <c r="AE47" s="5">
        <v>26312.004586430001</v>
      </c>
      <c r="AF47" s="5">
        <v>26078.50878647</v>
      </c>
    </row>
    <row r="48" spans="1:32">
      <c r="A48" s="56" t="s">
        <v>54</v>
      </c>
      <c r="B48" s="56" t="s">
        <v>198</v>
      </c>
      <c r="C48" s="56" t="s">
        <v>143</v>
      </c>
      <c r="D48" s="5">
        <v>1001.801</v>
      </c>
      <c r="E48" s="5">
        <v>1001.801</v>
      </c>
      <c r="F48" s="5">
        <v>1001.80103325</v>
      </c>
      <c r="G48" s="5">
        <v>1136.6195267200001</v>
      </c>
      <c r="H48" s="5">
        <v>1136.6195267799999</v>
      </c>
      <c r="I48" s="5">
        <v>2304.4931589900002</v>
      </c>
      <c r="J48" s="5">
        <v>3239.0631028500002</v>
      </c>
      <c r="K48" s="5">
        <v>3239.063102959999</v>
      </c>
      <c r="L48" s="5">
        <v>3976.3425006299999</v>
      </c>
      <c r="M48" s="5">
        <v>4851.8070229599998</v>
      </c>
      <c r="N48" s="5">
        <v>5048.6334460900007</v>
      </c>
      <c r="O48" s="5">
        <v>5048.6334480599999</v>
      </c>
      <c r="P48" s="5">
        <v>5314.1427028500002</v>
      </c>
      <c r="Q48" s="5">
        <v>5314.1427030100003</v>
      </c>
      <c r="R48" s="5">
        <v>6384.8563274999997</v>
      </c>
      <c r="S48" s="5">
        <v>6384.85632764</v>
      </c>
      <c r="T48" s="5">
        <v>8608.8838429099997</v>
      </c>
      <c r="U48" s="5">
        <v>8608.8838429799998</v>
      </c>
      <c r="V48" s="5">
        <v>9039.73159089</v>
      </c>
      <c r="W48" s="5">
        <v>9055.0744371500004</v>
      </c>
      <c r="X48" s="5">
        <v>11471.0596979</v>
      </c>
      <c r="Y48" s="5">
        <v>11586.98234973</v>
      </c>
      <c r="Z48" s="5">
        <v>11479.462422050001</v>
      </c>
      <c r="AA48" s="5">
        <v>11452.19742303</v>
      </c>
      <c r="AB48" s="5">
        <v>11452.19742334</v>
      </c>
      <c r="AC48" s="5">
        <v>15439.675114850001</v>
      </c>
      <c r="AD48" s="5">
        <v>15299.60911575</v>
      </c>
      <c r="AE48" s="5">
        <v>22318.645953030002</v>
      </c>
      <c r="AF48" s="5">
        <v>22237.645953120002</v>
      </c>
    </row>
    <row r="49" spans="1:32">
      <c r="A49" s="56" t="s">
        <v>54</v>
      </c>
      <c r="B49" s="56" t="s">
        <v>198</v>
      </c>
      <c r="C49" s="56" t="s">
        <v>144</v>
      </c>
      <c r="D49" s="5">
        <v>3812.4704799729279</v>
      </c>
      <c r="E49" s="5">
        <v>5136.4157260000002</v>
      </c>
      <c r="F49" s="5">
        <v>5889.8776950000001</v>
      </c>
      <c r="G49" s="5">
        <v>6693.2138439999999</v>
      </c>
      <c r="H49" s="5">
        <v>7497.1406360000001</v>
      </c>
      <c r="I49" s="5">
        <v>8318.2243319999998</v>
      </c>
      <c r="J49" s="5">
        <v>8991.6680080000006</v>
      </c>
      <c r="K49" s="5">
        <v>9649.2003359999999</v>
      </c>
      <c r="L49" s="5">
        <v>10271.38193</v>
      </c>
      <c r="M49" s="5">
        <v>10783.47234</v>
      </c>
      <c r="N49" s="5">
        <v>11286.004220000001</v>
      </c>
      <c r="O49" s="5">
        <v>11783.63327</v>
      </c>
      <c r="P49" s="5">
        <v>12291.02289</v>
      </c>
      <c r="Q49" s="5">
        <v>12778.522989999999</v>
      </c>
      <c r="R49" s="5">
        <v>13252.910550000001</v>
      </c>
      <c r="S49" s="5">
        <v>13722.79183</v>
      </c>
      <c r="T49" s="5">
        <v>14215.598180000001</v>
      </c>
      <c r="U49" s="5">
        <v>14737.04565</v>
      </c>
      <c r="V49" s="5">
        <v>15272.29767</v>
      </c>
      <c r="W49" s="5">
        <v>15812.587890000001</v>
      </c>
      <c r="X49" s="5">
        <v>16345.172500000001</v>
      </c>
      <c r="Y49" s="5">
        <v>16883.05068</v>
      </c>
      <c r="Z49" s="5">
        <v>17423.179349999999</v>
      </c>
      <c r="AA49" s="5">
        <v>17956.912130000001</v>
      </c>
      <c r="AB49" s="5">
        <v>18489.99627</v>
      </c>
      <c r="AC49" s="5">
        <v>19024.729780000001</v>
      </c>
      <c r="AD49" s="5">
        <v>19559.099969999999</v>
      </c>
      <c r="AE49" s="5">
        <v>20099.74207</v>
      </c>
      <c r="AF49" s="5">
        <v>20099.74207</v>
      </c>
    </row>
    <row r="50" spans="1:32">
      <c r="A50" s="56" t="s">
        <v>54</v>
      </c>
      <c r="B50" s="56" t="s">
        <v>198</v>
      </c>
      <c r="C50" s="56" t="s">
        <v>146</v>
      </c>
      <c r="D50" s="5">
        <v>212.22</v>
      </c>
      <c r="E50" s="5">
        <v>262.06054480594662</v>
      </c>
      <c r="F50" s="5">
        <v>286.01644854364901</v>
      </c>
      <c r="G50" s="5">
        <v>305.44015602265119</v>
      </c>
      <c r="H50" s="5">
        <v>329.82111367436141</v>
      </c>
      <c r="I50" s="5">
        <v>370.7115207229059</v>
      </c>
      <c r="J50" s="5">
        <v>408.47216173629499</v>
      </c>
      <c r="K50" s="5">
        <v>440.24909969269078</v>
      </c>
      <c r="L50" s="5">
        <v>478.45061544669738</v>
      </c>
      <c r="M50" s="5">
        <v>519.48462508111436</v>
      </c>
      <c r="N50" s="5">
        <v>556.48525291126236</v>
      </c>
      <c r="O50" s="5">
        <v>593.24950629459249</v>
      </c>
      <c r="P50" s="5">
        <v>637.18491006353156</v>
      </c>
      <c r="Q50" s="5">
        <v>680.18456838499071</v>
      </c>
      <c r="R50" s="5">
        <v>720.79751132095544</v>
      </c>
      <c r="S50" s="5">
        <v>761.13682733933319</v>
      </c>
      <c r="T50" s="5">
        <v>807.92785159645155</v>
      </c>
      <c r="U50" s="5">
        <v>847.35434245057456</v>
      </c>
      <c r="V50" s="5">
        <v>893.18040756830862</v>
      </c>
      <c r="W50" s="5">
        <v>936.96429488781223</v>
      </c>
      <c r="X50" s="5">
        <v>986.93282555569135</v>
      </c>
      <c r="Y50" s="5">
        <v>1037.4680183035271</v>
      </c>
      <c r="Z50" s="5">
        <v>1082.819405558047</v>
      </c>
      <c r="AA50" s="5">
        <v>1122.175846438729</v>
      </c>
      <c r="AB50" s="5">
        <v>1162.675073287021</v>
      </c>
      <c r="AC50" s="5">
        <v>1212.205972388178</v>
      </c>
      <c r="AD50" s="5">
        <v>1218.1698041215959</v>
      </c>
      <c r="AE50" s="5">
        <v>1273.221428097163</v>
      </c>
      <c r="AF50" s="5">
        <v>1273.221428097163</v>
      </c>
    </row>
    <row r="52" spans="1:32">
      <c r="A52" s="56" t="s">
        <v>54</v>
      </c>
      <c r="B52" s="56" t="s">
        <v>199</v>
      </c>
      <c r="C52" s="56" t="s">
        <v>132</v>
      </c>
      <c r="D52" s="5">
        <v>1328.9999999900001</v>
      </c>
      <c r="E52" s="5">
        <v>1328.9999999900001</v>
      </c>
      <c r="F52" s="5">
        <v>1328.9999999900001</v>
      </c>
      <c r="G52" s="5">
        <v>528.99999998999999</v>
      </c>
      <c r="H52" s="5">
        <v>528.99999998999999</v>
      </c>
      <c r="I52" s="5">
        <v>528.99999998999999</v>
      </c>
      <c r="J52" s="5">
        <v>528.99999998999999</v>
      </c>
      <c r="K52" s="5">
        <v>528.99999998999999</v>
      </c>
      <c r="L52" s="5">
        <v>528.99999998999999</v>
      </c>
      <c r="M52" s="5">
        <v>528.99999998999999</v>
      </c>
      <c r="N52" s="5">
        <v>528.99999998999999</v>
      </c>
      <c r="O52" s="5">
        <v>528.99999998999999</v>
      </c>
      <c r="P52" s="5">
        <v>528.99999998999999</v>
      </c>
      <c r="Q52" s="5">
        <v>528.99999998999999</v>
      </c>
      <c r="R52" s="5">
        <v>528.99999998999999</v>
      </c>
      <c r="S52" s="5">
        <v>0</v>
      </c>
      <c r="T52" s="5">
        <v>0</v>
      </c>
      <c r="U52" s="5">
        <v>0</v>
      </c>
      <c r="V52" s="5">
        <v>0</v>
      </c>
      <c r="W52" s="5">
        <v>0</v>
      </c>
      <c r="X52" s="5">
        <v>0</v>
      </c>
      <c r="Y52" s="5">
        <v>0</v>
      </c>
      <c r="Z52" s="5">
        <v>0</v>
      </c>
      <c r="AA52" s="5">
        <v>0</v>
      </c>
      <c r="AB52" s="5">
        <v>0</v>
      </c>
      <c r="AC52" s="5">
        <v>0</v>
      </c>
      <c r="AD52" s="5">
        <v>0</v>
      </c>
      <c r="AE52" s="5">
        <v>0</v>
      </c>
      <c r="AF52" s="5">
        <v>0</v>
      </c>
    </row>
    <row r="53" spans="1:32">
      <c r="A53" s="56" t="s">
        <v>54</v>
      </c>
      <c r="B53" s="56" t="s">
        <v>199</v>
      </c>
      <c r="C53" s="56" t="s">
        <v>133</v>
      </c>
      <c r="D53" s="5">
        <v>0</v>
      </c>
      <c r="E53" s="5">
        <v>0</v>
      </c>
      <c r="F53" s="5">
        <v>0</v>
      </c>
      <c r="G53" s="5">
        <v>0</v>
      </c>
      <c r="H53" s="5">
        <v>0</v>
      </c>
      <c r="I53" s="5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5">
        <v>0</v>
      </c>
      <c r="R53" s="5">
        <v>0</v>
      </c>
      <c r="S53" s="5">
        <v>0</v>
      </c>
      <c r="T53" s="5">
        <v>0</v>
      </c>
      <c r="U53" s="5">
        <v>0</v>
      </c>
      <c r="V53" s="5">
        <v>0</v>
      </c>
      <c r="W53" s="5">
        <v>0</v>
      </c>
      <c r="X53" s="5">
        <v>0</v>
      </c>
      <c r="Y53" s="5">
        <v>0</v>
      </c>
      <c r="Z53" s="5">
        <v>0</v>
      </c>
      <c r="AA53" s="5">
        <v>0</v>
      </c>
      <c r="AB53" s="5">
        <v>0</v>
      </c>
      <c r="AC53" s="5">
        <v>0</v>
      </c>
      <c r="AD53" s="5">
        <v>0</v>
      </c>
      <c r="AE53" s="5">
        <v>0</v>
      </c>
      <c r="AF53" s="5">
        <v>0</v>
      </c>
    </row>
    <row r="54" spans="1:32">
      <c r="A54" s="56" t="s">
        <v>54</v>
      </c>
      <c r="B54" s="56" t="s">
        <v>199</v>
      </c>
      <c r="C54" s="56" t="s">
        <v>134</v>
      </c>
      <c r="D54" s="5">
        <v>1583.8600000399999</v>
      </c>
      <c r="E54" s="5">
        <v>1583.8600000399999</v>
      </c>
      <c r="F54" s="5">
        <v>1583.86000534</v>
      </c>
      <c r="G54" s="5">
        <v>1583.8600106399999</v>
      </c>
      <c r="H54" s="5">
        <v>1583.8600106399999</v>
      </c>
      <c r="I54" s="5">
        <v>1583.8600106399999</v>
      </c>
      <c r="J54" s="5">
        <v>1583.8600106399999</v>
      </c>
      <c r="K54" s="5">
        <v>1583.8600106399999</v>
      </c>
      <c r="L54" s="5">
        <v>1201.36001594</v>
      </c>
      <c r="M54" s="5">
        <v>1201.3600212399999</v>
      </c>
      <c r="N54" s="5">
        <v>961.70005035000008</v>
      </c>
      <c r="O54" s="5">
        <v>961.70005565000008</v>
      </c>
      <c r="P54" s="5">
        <v>961.70007420000002</v>
      </c>
      <c r="Q54" s="5">
        <v>881.70009010000001</v>
      </c>
      <c r="R54" s="5">
        <v>881.70010865000006</v>
      </c>
      <c r="S54" s="5">
        <v>881.7000185500001</v>
      </c>
      <c r="T54" s="5">
        <v>1833.9594376</v>
      </c>
      <c r="U54" s="5">
        <v>1833.9594376</v>
      </c>
      <c r="V54" s="5">
        <v>1833.9594376</v>
      </c>
      <c r="W54" s="5">
        <v>1833.9594376</v>
      </c>
      <c r="X54" s="5">
        <v>1833.9594376</v>
      </c>
      <c r="Y54" s="5">
        <v>2462.8287169</v>
      </c>
      <c r="Z54" s="5">
        <v>2124.8287169</v>
      </c>
      <c r="AA54" s="5">
        <v>3097.3813138</v>
      </c>
      <c r="AB54" s="5">
        <v>2943.3813138</v>
      </c>
      <c r="AC54" s="5">
        <v>2943.3813138</v>
      </c>
      <c r="AD54" s="5">
        <v>2943.3813138</v>
      </c>
      <c r="AE54" s="5">
        <v>7183.74208215</v>
      </c>
      <c r="AF54" s="5">
        <v>7146.5420821500002</v>
      </c>
    </row>
    <row r="55" spans="1:32">
      <c r="A55" s="56" t="s">
        <v>54</v>
      </c>
      <c r="B55" s="56" t="s">
        <v>199</v>
      </c>
      <c r="C55" s="56" t="s">
        <v>135</v>
      </c>
      <c r="D55" s="5">
        <v>0</v>
      </c>
      <c r="E55" s="5">
        <v>0</v>
      </c>
      <c r="F55" s="5">
        <v>0</v>
      </c>
      <c r="G55" s="5">
        <v>0</v>
      </c>
      <c r="H55" s="5">
        <v>0</v>
      </c>
      <c r="I55" s="5">
        <v>0</v>
      </c>
      <c r="J55" s="5">
        <v>0</v>
      </c>
      <c r="K55" s="5">
        <v>0</v>
      </c>
      <c r="L55" s="5">
        <v>1.59E-5</v>
      </c>
      <c r="M55" s="5">
        <v>2.65E-5</v>
      </c>
      <c r="N55" s="5">
        <v>5.3000000000000001E-5</v>
      </c>
      <c r="O55" s="5">
        <v>6.0949999999999998E-5</v>
      </c>
      <c r="P55" s="5">
        <v>7.9499999999999994E-5</v>
      </c>
      <c r="Q55" s="5">
        <v>9.8049999999999998E-5</v>
      </c>
      <c r="R55" s="5">
        <v>1.166E-4</v>
      </c>
      <c r="S55" s="5">
        <v>2.385E-5</v>
      </c>
      <c r="T55" s="5">
        <v>5.5649999999999997E-5</v>
      </c>
      <c r="U55" s="5">
        <v>5.5649999999999997E-5</v>
      </c>
      <c r="V55" s="5">
        <v>5.5649999999999997E-5</v>
      </c>
      <c r="W55" s="5">
        <v>6.8899999999999994E-5</v>
      </c>
      <c r="X55" s="5">
        <v>8.2150000000000005E-5</v>
      </c>
      <c r="Y55" s="5">
        <v>9.8049999999999998E-5</v>
      </c>
      <c r="Z55" s="5">
        <v>7.9499999999999994E-5</v>
      </c>
      <c r="AA55" s="5">
        <v>338.57270260000001</v>
      </c>
      <c r="AB55" s="5">
        <v>338.57270260000001</v>
      </c>
      <c r="AC55" s="5">
        <v>338.57270260000001</v>
      </c>
      <c r="AD55" s="5">
        <v>338.57270260000001</v>
      </c>
      <c r="AE55" s="5">
        <v>2008.7823116500001</v>
      </c>
      <c r="AF55" s="5">
        <v>2008.7823116500001</v>
      </c>
    </row>
    <row r="56" spans="1:32">
      <c r="A56" s="56" t="s">
        <v>54</v>
      </c>
      <c r="B56" s="56" t="s">
        <v>199</v>
      </c>
      <c r="C56" s="56" t="s">
        <v>136</v>
      </c>
      <c r="D56" s="5">
        <v>0</v>
      </c>
      <c r="E56" s="5">
        <v>0</v>
      </c>
      <c r="F56" s="5">
        <v>0</v>
      </c>
      <c r="G56" s="5">
        <v>0</v>
      </c>
      <c r="H56" s="5">
        <v>0</v>
      </c>
      <c r="I56" s="5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5">
        <v>0</v>
      </c>
      <c r="R56" s="5">
        <v>0</v>
      </c>
      <c r="S56" s="5">
        <v>0</v>
      </c>
      <c r="T56" s="5">
        <v>0</v>
      </c>
      <c r="U56" s="5">
        <v>0</v>
      </c>
      <c r="V56" s="5">
        <v>0</v>
      </c>
      <c r="W56" s="5">
        <v>0</v>
      </c>
      <c r="X56" s="5">
        <v>0</v>
      </c>
      <c r="Y56" s="5">
        <v>0</v>
      </c>
      <c r="Z56" s="5">
        <v>0</v>
      </c>
      <c r="AA56" s="5">
        <v>0</v>
      </c>
      <c r="AB56" s="5">
        <v>0</v>
      </c>
      <c r="AC56" s="5">
        <v>0</v>
      </c>
      <c r="AD56" s="5">
        <v>0</v>
      </c>
      <c r="AE56" s="5">
        <v>0</v>
      </c>
      <c r="AF56" s="5">
        <v>0</v>
      </c>
    </row>
    <row r="57" spans="1:32">
      <c r="A57" s="56" t="s">
        <v>54</v>
      </c>
      <c r="B57" s="56" t="s">
        <v>199</v>
      </c>
      <c r="C57" s="56" t="s">
        <v>137</v>
      </c>
      <c r="D57" s="5">
        <v>205.33</v>
      </c>
      <c r="E57" s="5">
        <v>473.33000831999999</v>
      </c>
      <c r="F57" s="5">
        <v>473.33001669999999</v>
      </c>
      <c r="G57" s="5">
        <v>479.95008066999998</v>
      </c>
      <c r="H57" s="5">
        <v>479.95008066999998</v>
      </c>
      <c r="I57" s="5">
        <v>479.95008067999999</v>
      </c>
      <c r="J57" s="5">
        <v>479.95010470000011</v>
      </c>
      <c r="K57" s="5">
        <v>479.95010480000008</v>
      </c>
      <c r="L57" s="5">
        <v>479.95011060000002</v>
      </c>
      <c r="M57" s="5">
        <v>479.95011063999999</v>
      </c>
      <c r="N57" s="5">
        <v>479.95011194</v>
      </c>
      <c r="O57" s="5">
        <v>479.95011205999998</v>
      </c>
      <c r="P57" s="5">
        <v>479.95011208</v>
      </c>
      <c r="Q57" s="5">
        <v>479.95011216</v>
      </c>
      <c r="R57" s="5">
        <v>479.95011245000001</v>
      </c>
      <c r="S57" s="5">
        <v>479.95015709</v>
      </c>
      <c r="T57" s="5">
        <v>479.95016356000002</v>
      </c>
      <c r="U57" s="5">
        <v>479.95016356999997</v>
      </c>
      <c r="V57" s="5">
        <v>479.95016357999998</v>
      </c>
      <c r="W57" s="5">
        <v>479.95016360000011</v>
      </c>
      <c r="X57" s="5">
        <v>479.95016363000002</v>
      </c>
      <c r="Y57" s="5">
        <v>479.95015534999999</v>
      </c>
      <c r="Z57" s="5">
        <v>482.05030326000002</v>
      </c>
      <c r="AA57" s="5">
        <v>473.33073026</v>
      </c>
      <c r="AB57" s="5">
        <v>473.33087107000011</v>
      </c>
      <c r="AC57" s="5">
        <v>473.33087114</v>
      </c>
      <c r="AD57" s="5">
        <v>957.45589039000004</v>
      </c>
      <c r="AE57" s="5">
        <v>4861.87013398</v>
      </c>
      <c r="AF57" s="5">
        <v>4861.8701329800006</v>
      </c>
    </row>
    <row r="58" spans="1:32">
      <c r="A58" s="56" t="s">
        <v>54</v>
      </c>
      <c r="B58" s="56" t="s">
        <v>199</v>
      </c>
      <c r="C58" s="56" t="s">
        <v>138</v>
      </c>
      <c r="D58" s="5">
        <v>29.535</v>
      </c>
      <c r="E58" s="5">
        <v>103.374</v>
      </c>
      <c r="F58" s="5">
        <v>155.053</v>
      </c>
      <c r="G58" s="5">
        <v>211.02199999999999</v>
      </c>
      <c r="H58" s="5">
        <v>272.83999999999997</v>
      </c>
      <c r="I58" s="5">
        <v>342.29199999999997</v>
      </c>
      <c r="J58" s="5">
        <v>420.23</v>
      </c>
      <c r="K58" s="5">
        <v>540.44000000000005</v>
      </c>
      <c r="L58" s="5">
        <v>660.96435792</v>
      </c>
      <c r="M58" s="5">
        <v>796.17195317000005</v>
      </c>
      <c r="N58" s="5">
        <v>958.17402227999992</v>
      </c>
      <c r="O58" s="5">
        <v>1145.1947517999999</v>
      </c>
      <c r="P58" s="5">
        <v>1342.79875311</v>
      </c>
      <c r="Q58" s="5">
        <v>1546.52399115</v>
      </c>
      <c r="R58" s="5">
        <v>1757.30862804</v>
      </c>
      <c r="S58" s="5">
        <v>1963.7499641100001</v>
      </c>
      <c r="T58" s="5">
        <v>2169.9936781400002</v>
      </c>
      <c r="U58" s="5">
        <v>2330.4229793499999</v>
      </c>
      <c r="V58" s="5">
        <v>2480.8329372600001</v>
      </c>
      <c r="W58" s="5">
        <v>2619.9917203999998</v>
      </c>
      <c r="X58" s="5">
        <v>2760.18391509</v>
      </c>
      <c r="Y58" s="5">
        <v>2910.0088553700002</v>
      </c>
      <c r="Z58" s="5">
        <v>3061.9195724699998</v>
      </c>
      <c r="AA58" s="5">
        <v>3195.6967666800001</v>
      </c>
      <c r="AB58" s="5">
        <v>3332.0470561000002</v>
      </c>
      <c r="AC58" s="5">
        <v>3471.4572458299999</v>
      </c>
      <c r="AD58" s="5">
        <v>3613.5280441999998</v>
      </c>
      <c r="AE58" s="5">
        <v>3758.3678000899999</v>
      </c>
      <c r="AF58" s="5">
        <v>3768.8095457300001</v>
      </c>
    </row>
    <row r="59" spans="1:32">
      <c r="A59" s="56" t="s">
        <v>54</v>
      </c>
      <c r="B59" s="56" t="s">
        <v>199</v>
      </c>
      <c r="C59" s="56" t="s">
        <v>139</v>
      </c>
      <c r="D59" s="5">
        <v>86.206000000000003</v>
      </c>
      <c r="E59" s="5">
        <v>234.97200000000001</v>
      </c>
      <c r="F59" s="5">
        <v>315.15100000000001</v>
      </c>
      <c r="G59" s="5">
        <v>386.09899999999999</v>
      </c>
      <c r="H59" s="5">
        <v>448.88200000000001</v>
      </c>
      <c r="I59" s="5">
        <v>507.89399999999989</v>
      </c>
      <c r="J59" s="5">
        <v>563.8309999999999</v>
      </c>
      <c r="K59" s="5">
        <v>659.38799999999992</v>
      </c>
      <c r="L59" s="5">
        <v>765.72799999999984</v>
      </c>
      <c r="M59" s="5">
        <v>874.94299999999998</v>
      </c>
      <c r="N59" s="5">
        <v>999.57100000000003</v>
      </c>
      <c r="O59" s="5">
        <v>1136.279</v>
      </c>
      <c r="P59" s="5">
        <v>1272.079</v>
      </c>
      <c r="Q59" s="5">
        <v>1391.741</v>
      </c>
      <c r="R59" s="5">
        <v>1500.8810000000001</v>
      </c>
      <c r="S59" s="5">
        <v>1590.4770000000001</v>
      </c>
      <c r="T59" s="5">
        <v>1664.9549999999999</v>
      </c>
      <c r="U59" s="5">
        <v>1688.7670000000001</v>
      </c>
      <c r="V59" s="5">
        <v>1695.3050000000001</v>
      </c>
      <c r="W59" s="5">
        <v>1684.559</v>
      </c>
      <c r="X59" s="5">
        <v>1675.3009999999999</v>
      </c>
      <c r="Y59" s="5">
        <v>1660.6060000000009</v>
      </c>
      <c r="Z59" s="5">
        <v>1645.1769999999999</v>
      </c>
      <c r="AA59" s="5">
        <v>1628.1010000000001</v>
      </c>
      <c r="AB59" s="5">
        <v>1610.2550000000001</v>
      </c>
      <c r="AC59" s="5">
        <v>1590.748</v>
      </c>
      <c r="AD59" s="5">
        <v>1570.4659999999999</v>
      </c>
      <c r="AE59" s="5">
        <v>1548.360000000001</v>
      </c>
      <c r="AF59" s="5">
        <v>1548.360000000001</v>
      </c>
    </row>
    <row r="60" spans="1:32">
      <c r="A60" s="56" t="s">
        <v>54</v>
      </c>
      <c r="B60" s="56" t="s">
        <v>199</v>
      </c>
      <c r="C60" s="56" t="s">
        <v>140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  <c r="S60" s="5">
        <v>0</v>
      </c>
      <c r="T60" s="5">
        <v>0</v>
      </c>
      <c r="U60" s="5">
        <v>0</v>
      </c>
      <c r="V60" s="5">
        <v>0</v>
      </c>
      <c r="W60" s="5">
        <v>0</v>
      </c>
      <c r="X60" s="5">
        <v>0</v>
      </c>
      <c r="Y60" s="5">
        <v>0</v>
      </c>
      <c r="Z60" s="5">
        <v>0</v>
      </c>
      <c r="AA60" s="5">
        <v>0</v>
      </c>
      <c r="AB60" s="5">
        <v>0</v>
      </c>
      <c r="AC60" s="5">
        <v>0</v>
      </c>
      <c r="AD60" s="5">
        <v>0</v>
      </c>
      <c r="AE60" s="5">
        <v>0</v>
      </c>
      <c r="AF60" s="5">
        <v>0</v>
      </c>
    </row>
    <row r="61" spans="1:32">
      <c r="A61" s="56" t="s">
        <v>54</v>
      </c>
      <c r="B61" s="56" t="s">
        <v>199</v>
      </c>
      <c r="C61" s="56" t="s">
        <v>141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  <c r="S61" s="5">
        <v>0</v>
      </c>
      <c r="T61" s="5">
        <v>0</v>
      </c>
      <c r="U61" s="5">
        <v>0</v>
      </c>
      <c r="V61" s="5">
        <v>0</v>
      </c>
      <c r="W61" s="5">
        <v>0</v>
      </c>
      <c r="X61" s="5">
        <v>0</v>
      </c>
      <c r="Y61" s="5">
        <v>0</v>
      </c>
      <c r="Z61" s="5">
        <v>0</v>
      </c>
      <c r="AA61" s="5">
        <v>0</v>
      </c>
      <c r="AB61" s="5">
        <v>0</v>
      </c>
      <c r="AC61" s="5">
        <v>0</v>
      </c>
      <c r="AD61" s="5">
        <v>0</v>
      </c>
      <c r="AE61" s="5">
        <v>0</v>
      </c>
      <c r="AF61" s="5">
        <v>0</v>
      </c>
    </row>
    <row r="62" spans="1:32">
      <c r="A62" s="56" t="s">
        <v>54</v>
      </c>
      <c r="B62" s="56" t="s">
        <v>199</v>
      </c>
      <c r="C62" s="56" t="s">
        <v>142</v>
      </c>
      <c r="D62" s="5">
        <v>2341.585</v>
      </c>
      <c r="E62" s="5">
        <v>2341.585</v>
      </c>
      <c r="F62" s="5">
        <v>3563.4651378399999</v>
      </c>
      <c r="G62" s="5">
        <v>4935.1782721500012</v>
      </c>
      <c r="H62" s="5">
        <v>5106.8127807199999</v>
      </c>
      <c r="I62" s="5">
        <v>5073.8129084899992</v>
      </c>
      <c r="J62" s="5">
        <v>7723.8316620699989</v>
      </c>
      <c r="K62" s="5">
        <v>7707.1061216399976</v>
      </c>
      <c r="L62" s="5">
        <v>9395.089088030003</v>
      </c>
      <c r="M62" s="5">
        <v>9395.0890891599993</v>
      </c>
      <c r="N62" s="5">
        <v>9991.0636971600015</v>
      </c>
      <c r="O62" s="5">
        <v>13807.379421789999</v>
      </c>
      <c r="P62" s="5">
        <v>13807.37942229</v>
      </c>
      <c r="Q62" s="5">
        <v>14693.859020829999</v>
      </c>
      <c r="R62" s="5">
        <v>19496.685425340009</v>
      </c>
      <c r="S62" s="5">
        <v>20434.92842231</v>
      </c>
      <c r="T62" s="5">
        <v>20824.891746149999</v>
      </c>
      <c r="U62" s="5">
        <v>20498.191746209999</v>
      </c>
      <c r="V62" s="5">
        <v>21538.015479959999</v>
      </c>
      <c r="W62" s="5">
        <v>31763.781366070001</v>
      </c>
      <c r="X62" s="5">
        <v>34239.448908220002</v>
      </c>
      <c r="Y62" s="5">
        <v>36346.152344210001</v>
      </c>
      <c r="Z62" s="5">
        <v>44505.73231128</v>
      </c>
      <c r="AA62" s="5">
        <v>46669.293183279988</v>
      </c>
      <c r="AB62" s="5">
        <v>46669.293183349997</v>
      </c>
      <c r="AC62" s="5">
        <v>47515.038101149999</v>
      </c>
      <c r="AD62" s="5">
        <v>55170.326811589999</v>
      </c>
      <c r="AE62" s="5">
        <v>55326.839287249997</v>
      </c>
      <c r="AF62" s="5">
        <v>55326.839287299998</v>
      </c>
    </row>
    <row r="63" spans="1:32">
      <c r="A63" s="56" t="s">
        <v>54</v>
      </c>
      <c r="B63" s="56" t="s">
        <v>199</v>
      </c>
      <c r="C63" s="56" t="s">
        <v>143</v>
      </c>
      <c r="D63" s="5">
        <v>508.6798</v>
      </c>
      <c r="E63" s="5">
        <v>508.6798</v>
      </c>
      <c r="F63" s="5">
        <v>508.67986961999998</v>
      </c>
      <c r="G63" s="5">
        <v>508.68065253999998</v>
      </c>
      <c r="H63" s="5">
        <v>1500.45296867</v>
      </c>
      <c r="I63" s="5">
        <v>1977.6629867500001</v>
      </c>
      <c r="J63" s="5">
        <v>3405.386452799999</v>
      </c>
      <c r="K63" s="5">
        <v>3405.3864538600001</v>
      </c>
      <c r="L63" s="5">
        <v>4909.0805693200009</v>
      </c>
      <c r="M63" s="5">
        <v>4956.2464893099996</v>
      </c>
      <c r="N63" s="5">
        <v>5674.39901775</v>
      </c>
      <c r="O63" s="5">
        <v>8870.5333220100019</v>
      </c>
      <c r="P63" s="5">
        <v>9341.256051700002</v>
      </c>
      <c r="Q63" s="5">
        <v>10978.735519489999</v>
      </c>
      <c r="R63" s="5">
        <v>12884.77676698</v>
      </c>
      <c r="S63" s="5">
        <v>17582.101306240002</v>
      </c>
      <c r="T63" s="5">
        <v>20615.627952750001</v>
      </c>
      <c r="U63" s="5">
        <v>20615.62795283</v>
      </c>
      <c r="V63" s="5">
        <v>20912.365135349999</v>
      </c>
      <c r="W63" s="5">
        <v>29314.52872219</v>
      </c>
      <c r="X63" s="5">
        <v>29882.640686049999</v>
      </c>
      <c r="Y63" s="5">
        <v>39273.246911269998</v>
      </c>
      <c r="Z63" s="5">
        <v>41685.706580370002</v>
      </c>
      <c r="AA63" s="5">
        <v>42035.420219249987</v>
      </c>
      <c r="AB63" s="5">
        <v>42035.420219410007</v>
      </c>
      <c r="AC63" s="5">
        <v>42183.159802860013</v>
      </c>
      <c r="AD63" s="5">
        <v>48178.312519519997</v>
      </c>
      <c r="AE63" s="5">
        <v>62522.499009259998</v>
      </c>
      <c r="AF63" s="5">
        <v>62522.499009399988</v>
      </c>
    </row>
    <row r="64" spans="1:32">
      <c r="A64" s="56" t="s">
        <v>54</v>
      </c>
      <c r="B64" s="56" t="s">
        <v>199</v>
      </c>
      <c r="C64" s="56" t="s">
        <v>144</v>
      </c>
      <c r="D64" s="5">
        <v>2267.9023948759509</v>
      </c>
      <c r="E64" s="5">
        <v>2946.7715109999999</v>
      </c>
      <c r="F64" s="5">
        <v>3259.2513100000001</v>
      </c>
      <c r="G64" s="5">
        <v>3551.854754</v>
      </c>
      <c r="H64" s="5">
        <v>3830.2979650000002</v>
      </c>
      <c r="I64" s="5">
        <v>4109.0806480000001</v>
      </c>
      <c r="J64" s="5">
        <v>4384.8510569999999</v>
      </c>
      <c r="K64" s="5">
        <v>4656.6886720000002</v>
      </c>
      <c r="L64" s="5">
        <v>4915.1873340000002</v>
      </c>
      <c r="M64" s="5">
        <v>5171.4598379999998</v>
      </c>
      <c r="N64" s="5">
        <v>5426.7649330000004</v>
      </c>
      <c r="O64" s="5">
        <v>5685.202139</v>
      </c>
      <c r="P64" s="5">
        <v>5936.1716859999997</v>
      </c>
      <c r="Q64" s="5">
        <v>6169.7477289999997</v>
      </c>
      <c r="R64" s="5">
        <v>6390.0547749999996</v>
      </c>
      <c r="S64" s="5">
        <v>6596.2277400000003</v>
      </c>
      <c r="T64" s="5">
        <v>6800.1936610000002</v>
      </c>
      <c r="U64" s="5">
        <v>6995.6816779999999</v>
      </c>
      <c r="V64" s="5">
        <v>7185.1167729999997</v>
      </c>
      <c r="W64" s="5">
        <v>7372.9582129999999</v>
      </c>
      <c r="X64" s="5">
        <v>7558.2638649999999</v>
      </c>
      <c r="Y64" s="5">
        <v>7741.8257299999996</v>
      </c>
      <c r="Z64" s="5">
        <v>7927.6186209999996</v>
      </c>
      <c r="AA64" s="5">
        <v>8106.9556949999997</v>
      </c>
      <c r="AB64" s="5">
        <v>8285.0852080000004</v>
      </c>
      <c r="AC64" s="5">
        <v>8461.0380189999996</v>
      </c>
      <c r="AD64" s="5">
        <v>8636.4027659999992</v>
      </c>
      <c r="AE64" s="5">
        <v>8811.1499220000005</v>
      </c>
      <c r="AF64" s="5">
        <v>8811.1499220000005</v>
      </c>
    </row>
    <row r="65" spans="1:32">
      <c r="A65" s="56" t="s">
        <v>54</v>
      </c>
      <c r="B65" s="56" t="s">
        <v>199</v>
      </c>
      <c r="C65" s="56" t="s">
        <v>146</v>
      </c>
      <c r="D65" s="5">
        <v>32.945</v>
      </c>
      <c r="E65" s="5">
        <v>52.062132690054597</v>
      </c>
      <c r="F65" s="5">
        <v>61.808933893753213</v>
      </c>
      <c r="G65" s="5">
        <v>71.14599845606476</v>
      </c>
      <c r="H65" s="5">
        <v>81.543214221626144</v>
      </c>
      <c r="I65" s="5">
        <v>92.864361857769055</v>
      </c>
      <c r="J65" s="5">
        <v>104.7327003243402</v>
      </c>
      <c r="K65" s="5">
        <v>117.2936753599548</v>
      </c>
      <c r="L65" s="5">
        <v>129.95293053451809</v>
      </c>
      <c r="M65" s="5">
        <v>144.5054965828495</v>
      </c>
      <c r="N65" s="5">
        <v>157.13804075747129</v>
      </c>
      <c r="O65" s="5">
        <v>170.59576340912901</v>
      </c>
      <c r="P65" s="5">
        <v>185.14177722443469</v>
      </c>
      <c r="Q65" s="5">
        <v>201.17662641263729</v>
      </c>
      <c r="R65" s="5">
        <v>216.61814008142699</v>
      </c>
      <c r="S65" s="5">
        <v>233.22053031576911</v>
      </c>
      <c r="T65" s="5">
        <v>248.1181201551988</v>
      </c>
      <c r="U65" s="5">
        <v>266.41527949471072</v>
      </c>
      <c r="V65" s="5">
        <v>281.93235969599181</v>
      </c>
      <c r="W65" s="5">
        <v>301.47114921800488</v>
      </c>
      <c r="X65" s="5">
        <v>319.49152036799518</v>
      </c>
      <c r="Y65" s="5">
        <v>337.51971653401353</v>
      </c>
      <c r="Z65" s="5">
        <v>357.42852334013497</v>
      </c>
      <c r="AA65" s="5">
        <v>370.40844582782057</v>
      </c>
      <c r="AB65" s="5">
        <v>389.99923402303568</v>
      </c>
      <c r="AC65" s="5">
        <v>410.99989141158278</v>
      </c>
      <c r="AD65" s="5">
        <v>432.5884408851494</v>
      </c>
      <c r="AE65" s="5">
        <v>435.44823039334119</v>
      </c>
      <c r="AF65" s="5">
        <v>435.44823039334119</v>
      </c>
    </row>
    <row r="67" spans="1:32">
      <c r="A67" s="56" t="s">
        <v>54</v>
      </c>
      <c r="B67" s="56" t="s">
        <v>200</v>
      </c>
      <c r="C67" s="56" t="s">
        <v>132</v>
      </c>
      <c r="D67" s="5">
        <v>208</v>
      </c>
      <c r="E67" s="5">
        <v>208</v>
      </c>
      <c r="F67" s="5">
        <v>208</v>
      </c>
      <c r="G67" s="5">
        <v>0</v>
      </c>
      <c r="H67" s="5">
        <v>0</v>
      </c>
      <c r="I67" s="5">
        <v>0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5">
        <v>0</v>
      </c>
      <c r="R67" s="5">
        <v>0</v>
      </c>
      <c r="S67" s="5">
        <v>0</v>
      </c>
      <c r="T67" s="5">
        <v>0</v>
      </c>
      <c r="U67" s="5">
        <v>0</v>
      </c>
      <c r="V67" s="5">
        <v>0</v>
      </c>
      <c r="W67" s="5">
        <v>0</v>
      </c>
      <c r="X67" s="5">
        <v>0</v>
      </c>
      <c r="Y67" s="5">
        <v>0</v>
      </c>
      <c r="Z67" s="5">
        <v>0</v>
      </c>
      <c r="AA67" s="5">
        <v>0</v>
      </c>
      <c r="AB67" s="5">
        <v>0</v>
      </c>
      <c r="AC67" s="5">
        <v>0</v>
      </c>
      <c r="AD67" s="5">
        <v>0</v>
      </c>
      <c r="AE67" s="5">
        <v>0</v>
      </c>
      <c r="AF67" s="5">
        <v>0</v>
      </c>
    </row>
    <row r="68" spans="1:32">
      <c r="A68" s="56" t="s">
        <v>54</v>
      </c>
      <c r="B68" s="56" t="s">
        <v>200</v>
      </c>
      <c r="C68" s="56" t="s">
        <v>133</v>
      </c>
      <c r="D68" s="5">
        <v>0</v>
      </c>
      <c r="E68" s="5">
        <v>0</v>
      </c>
      <c r="F68" s="5">
        <v>0</v>
      </c>
      <c r="G68" s="5">
        <v>0</v>
      </c>
      <c r="H68" s="5">
        <v>0</v>
      </c>
      <c r="I68" s="5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5">
        <v>0</v>
      </c>
      <c r="R68" s="5">
        <v>0</v>
      </c>
      <c r="S68" s="5">
        <v>0</v>
      </c>
      <c r="T68" s="5">
        <v>0</v>
      </c>
      <c r="U68" s="5">
        <v>0</v>
      </c>
      <c r="V68" s="5">
        <v>0</v>
      </c>
      <c r="W68" s="5">
        <v>0</v>
      </c>
      <c r="X68" s="5">
        <v>0</v>
      </c>
      <c r="Y68" s="5">
        <v>0</v>
      </c>
      <c r="Z68" s="5">
        <v>0</v>
      </c>
      <c r="AA68" s="5">
        <v>0</v>
      </c>
      <c r="AB68" s="5">
        <v>0</v>
      </c>
      <c r="AC68" s="5">
        <v>0</v>
      </c>
      <c r="AD68" s="5">
        <v>0</v>
      </c>
      <c r="AE68" s="5">
        <v>0</v>
      </c>
      <c r="AF68" s="5">
        <v>0</v>
      </c>
    </row>
    <row r="69" spans="1:32">
      <c r="A69" s="56" t="s">
        <v>54</v>
      </c>
      <c r="B69" s="56" t="s">
        <v>200</v>
      </c>
      <c r="C69" s="56" t="s">
        <v>134</v>
      </c>
      <c r="D69" s="5">
        <v>178</v>
      </c>
      <c r="E69" s="5">
        <v>178</v>
      </c>
      <c r="F69" s="5">
        <v>178.00000265</v>
      </c>
      <c r="G69" s="5">
        <v>178.00000265</v>
      </c>
      <c r="H69" s="5">
        <v>178.00000265</v>
      </c>
      <c r="I69" s="5">
        <v>178.00000265</v>
      </c>
      <c r="J69" s="5">
        <v>178.00000265</v>
      </c>
      <c r="K69" s="5">
        <v>178.00000265</v>
      </c>
      <c r="L69" s="5">
        <v>178.0000053</v>
      </c>
      <c r="M69" s="5">
        <v>178.00002384999999</v>
      </c>
      <c r="N69" s="5">
        <v>178.00004505000001</v>
      </c>
      <c r="O69" s="5">
        <v>178.00005830000001</v>
      </c>
      <c r="P69" s="5">
        <v>178.00007685</v>
      </c>
      <c r="Q69" s="5">
        <v>178.00009539999999</v>
      </c>
      <c r="R69" s="5">
        <v>178.00011395000001</v>
      </c>
      <c r="S69" s="5">
        <v>178.00001589999999</v>
      </c>
      <c r="T69" s="5">
        <v>178.00002649999999</v>
      </c>
      <c r="U69" s="5">
        <v>178.00003444999999</v>
      </c>
      <c r="V69" s="5">
        <v>58.000045049999997</v>
      </c>
      <c r="W69" s="5">
        <v>58.000053000000001</v>
      </c>
      <c r="X69" s="5">
        <v>58.000063599999997</v>
      </c>
      <c r="Y69" s="5">
        <v>509.72866720000002</v>
      </c>
      <c r="Z69" s="5">
        <v>509.72866720000002</v>
      </c>
      <c r="AA69" s="5">
        <v>509.72867780000001</v>
      </c>
      <c r="AB69" s="5">
        <v>509.72868840000001</v>
      </c>
      <c r="AC69" s="5">
        <v>509.72869900000001</v>
      </c>
      <c r="AD69" s="5">
        <v>509.7287096</v>
      </c>
      <c r="AE69" s="5">
        <v>584.49538029999997</v>
      </c>
      <c r="AF69" s="5">
        <v>526.49538029999997</v>
      </c>
    </row>
    <row r="70" spans="1:32">
      <c r="A70" s="56" t="s">
        <v>54</v>
      </c>
      <c r="B70" s="56" t="s">
        <v>200</v>
      </c>
      <c r="C70" s="56" t="s">
        <v>135</v>
      </c>
      <c r="D70" s="5">
        <v>0</v>
      </c>
      <c r="E70" s="5">
        <v>0</v>
      </c>
      <c r="F70" s="5">
        <v>0</v>
      </c>
      <c r="G70" s="5">
        <v>0</v>
      </c>
      <c r="H70" s="5">
        <v>0</v>
      </c>
      <c r="I70" s="5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5">
        <v>0</v>
      </c>
      <c r="R70" s="5">
        <v>0</v>
      </c>
      <c r="S70" s="5">
        <v>0</v>
      </c>
      <c r="T70" s="5">
        <v>0</v>
      </c>
      <c r="U70" s="5">
        <v>0</v>
      </c>
      <c r="V70" s="5">
        <v>0</v>
      </c>
      <c r="W70" s="5">
        <v>0</v>
      </c>
      <c r="X70" s="5">
        <v>0</v>
      </c>
      <c r="Y70" s="5">
        <v>0</v>
      </c>
      <c r="Z70" s="5">
        <v>0</v>
      </c>
      <c r="AA70" s="5">
        <v>0</v>
      </c>
      <c r="AB70" s="5">
        <v>0</v>
      </c>
      <c r="AC70" s="5">
        <v>0</v>
      </c>
      <c r="AD70" s="5">
        <v>0</v>
      </c>
      <c r="AE70" s="5">
        <v>0</v>
      </c>
      <c r="AF70" s="5">
        <v>0</v>
      </c>
    </row>
    <row r="71" spans="1:32">
      <c r="A71" s="56" t="s">
        <v>54</v>
      </c>
      <c r="B71" s="56" t="s">
        <v>200</v>
      </c>
      <c r="C71" s="56" t="s">
        <v>136</v>
      </c>
      <c r="D71" s="5">
        <v>2176.7000000100002</v>
      </c>
      <c r="E71" s="5">
        <v>2176.7000000100002</v>
      </c>
      <c r="F71" s="5">
        <v>2176.7000000100002</v>
      </c>
      <c r="G71" s="5">
        <v>2176.7000000100002</v>
      </c>
      <c r="H71" s="5">
        <v>2176.7000000100002</v>
      </c>
      <c r="I71" s="5">
        <v>2176.7000000100002</v>
      </c>
      <c r="J71" s="5">
        <v>2176.7000000100002</v>
      </c>
      <c r="K71" s="5">
        <v>2566.7000000100002</v>
      </c>
      <c r="L71" s="5">
        <v>2566.7000000100002</v>
      </c>
      <c r="M71" s="5">
        <v>2566.7000000100002</v>
      </c>
      <c r="N71" s="5">
        <v>2566.7000000100002</v>
      </c>
      <c r="O71" s="5">
        <v>2566.7000000100002</v>
      </c>
      <c r="P71" s="5">
        <v>2566.7000000100002</v>
      </c>
      <c r="Q71" s="5">
        <v>2566.7000000100002</v>
      </c>
      <c r="R71" s="5">
        <v>2566.7000000100002</v>
      </c>
      <c r="S71" s="5">
        <v>2566.7000000100002</v>
      </c>
      <c r="T71" s="5">
        <v>2566.7000000100002</v>
      </c>
      <c r="U71" s="5">
        <v>2566.7000000100002</v>
      </c>
      <c r="V71" s="5">
        <v>2566.7000000100002</v>
      </c>
      <c r="W71" s="5">
        <v>2566.7000000100002</v>
      </c>
      <c r="X71" s="5">
        <v>2566.7000000100002</v>
      </c>
      <c r="Y71" s="5">
        <v>2566.7000000100002</v>
      </c>
      <c r="Z71" s="5">
        <v>2566.7000000100002</v>
      </c>
      <c r="AA71" s="5">
        <v>2566.7000000100002</v>
      </c>
      <c r="AB71" s="5">
        <v>2566.7000000100002</v>
      </c>
      <c r="AC71" s="5">
        <v>2566.7000000100002</v>
      </c>
      <c r="AD71" s="5">
        <v>2566.7000000100002</v>
      </c>
      <c r="AE71" s="5">
        <v>2566.7000000100002</v>
      </c>
      <c r="AF71" s="5">
        <v>2566.7000000100002</v>
      </c>
    </row>
    <row r="72" spans="1:32">
      <c r="A72" s="56" t="s">
        <v>54</v>
      </c>
      <c r="B72" s="56" t="s">
        <v>200</v>
      </c>
      <c r="C72" s="56" t="s">
        <v>137</v>
      </c>
      <c r="D72" s="5">
        <v>0</v>
      </c>
      <c r="E72" s="5">
        <v>9.7200000000000001E-6</v>
      </c>
      <c r="F72" s="5">
        <v>1.306E-5</v>
      </c>
      <c r="G72" s="5">
        <v>1.783E-5</v>
      </c>
      <c r="H72" s="5">
        <v>2.0809999999999999E-5</v>
      </c>
      <c r="I72" s="5">
        <v>2.4170000000000001E-5</v>
      </c>
      <c r="J72" s="5">
        <v>1.3443999999999999E-4</v>
      </c>
      <c r="K72" s="5">
        <v>1.3993E-4</v>
      </c>
      <c r="L72" s="5">
        <v>1.5746E-4</v>
      </c>
      <c r="M72" s="5">
        <v>1.7683999999999999E-4</v>
      </c>
      <c r="N72" s="5">
        <v>1.9289E-4</v>
      </c>
      <c r="O72" s="5">
        <v>1.9307999999999999E-4</v>
      </c>
      <c r="P72" s="5">
        <v>1.9342E-4</v>
      </c>
      <c r="Q72" s="5">
        <v>2.0251000000000001E-4</v>
      </c>
      <c r="R72" s="5">
        <v>2.0458999999999999E-4</v>
      </c>
      <c r="S72" s="5">
        <v>2.9535E-4</v>
      </c>
      <c r="T72" s="5">
        <v>3.8432000000000001E-4</v>
      </c>
      <c r="U72" s="5">
        <v>3.9299000000000002E-4</v>
      </c>
      <c r="V72" s="5">
        <v>4.1224000000000002E-4</v>
      </c>
      <c r="W72" s="5">
        <v>4.1571000000000002E-4</v>
      </c>
      <c r="X72" s="5">
        <v>6.0588999999999999E-4</v>
      </c>
      <c r="Y72" s="5">
        <v>1.0228699999999999E-3</v>
      </c>
      <c r="Z72" s="5">
        <v>1.2944600000000001E-3</v>
      </c>
      <c r="AA72" s="5">
        <v>1.2903999999999999E-3</v>
      </c>
      <c r="AB72" s="5">
        <v>1.2875899999999999E-3</v>
      </c>
      <c r="AC72" s="5">
        <v>1.28487E-3</v>
      </c>
      <c r="AD72" s="5">
        <v>1.3516699999999999E-3</v>
      </c>
      <c r="AE72" s="5">
        <v>2.0765699999999998E-3</v>
      </c>
      <c r="AF72" s="5">
        <v>2.0684399999999999E-3</v>
      </c>
    </row>
    <row r="73" spans="1:32">
      <c r="A73" s="56" t="s">
        <v>54</v>
      </c>
      <c r="B73" s="56" t="s">
        <v>200</v>
      </c>
      <c r="C73" s="56" t="s">
        <v>138</v>
      </c>
      <c r="D73" s="5">
        <v>0.65499999999999992</v>
      </c>
      <c r="E73" s="5">
        <v>7.9119999999999999</v>
      </c>
      <c r="F73" s="5">
        <v>15.837</v>
      </c>
      <c r="G73" s="5">
        <v>26.483000000000001</v>
      </c>
      <c r="H73" s="5">
        <v>39.381999999999998</v>
      </c>
      <c r="I73" s="5">
        <v>55.106999999999999</v>
      </c>
      <c r="J73" s="5">
        <v>73.650000000000006</v>
      </c>
      <c r="K73" s="5">
        <v>101.574</v>
      </c>
      <c r="L73" s="5">
        <v>125.72385559</v>
      </c>
      <c r="M73" s="5">
        <v>153.03731171000001</v>
      </c>
      <c r="N73" s="5">
        <v>186.23757463999999</v>
      </c>
      <c r="O73" s="5">
        <v>224.89593049000001</v>
      </c>
      <c r="P73" s="5">
        <v>266.87614852000002</v>
      </c>
      <c r="Q73" s="5">
        <v>311.41755971999999</v>
      </c>
      <c r="R73" s="5">
        <v>357.86743505999999</v>
      </c>
      <c r="S73" s="5">
        <v>404.78368934999997</v>
      </c>
      <c r="T73" s="5">
        <v>452.62481380999998</v>
      </c>
      <c r="U73" s="5">
        <v>492.5103479</v>
      </c>
      <c r="V73" s="5">
        <v>531.82907490000002</v>
      </c>
      <c r="W73" s="5">
        <v>570.22714911000003</v>
      </c>
      <c r="X73" s="5">
        <v>609.75050940999995</v>
      </c>
      <c r="Y73" s="5">
        <v>651.78980555999999</v>
      </c>
      <c r="Z73" s="5">
        <v>694.24637111999994</v>
      </c>
      <c r="AA73" s="5">
        <v>729.87564465000003</v>
      </c>
      <c r="AB73" s="5">
        <v>765.66522693000002</v>
      </c>
      <c r="AC73" s="5">
        <v>801.68088179999995</v>
      </c>
      <c r="AD73" s="5">
        <v>838.08343994999996</v>
      </c>
      <c r="AE73" s="5">
        <v>874.67753663000008</v>
      </c>
      <c r="AF73" s="5">
        <v>876.72075081000003</v>
      </c>
    </row>
    <row r="74" spans="1:32">
      <c r="A74" s="56" t="s">
        <v>54</v>
      </c>
      <c r="B74" s="56" t="s">
        <v>200</v>
      </c>
      <c r="C74" s="56" t="s">
        <v>139</v>
      </c>
      <c r="D74" s="5">
        <v>12.412000000000001</v>
      </c>
      <c r="E74" s="5">
        <v>45.622999999999998</v>
      </c>
      <c r="F74" s="5">
        <v>65.371999999999986</v>
      </c>
      <c r="G74" s="5">
        <v>82.352000000000004</v>
      </c>
      <c r="H74" s="5">
        <v>95.963999999999999</v>
      </c>
      <c r="I74" s="5">
        <v>107.131</v>
      </c>
      <c r="J74" s="5">
        <v>116.5</v>
      </c>
      <c r="K74" s="5">
        <v>131.535</v>
      </c>
      <c r="L74" s="5">
        <v>152.63800000000001</v>
      </c>
      <c r="M74" s="5">
        <v>173.941</v>
      </c>
      <c r="N74" s="5">
        <v>198.483</v>
      </c>
      <c r="O74" s="5">
        <v>225.34399999999999</v>
      </c>
      <c r="P74" s="5">
        <v>252.72800000000001</v>
      </c>
      <c r="Q74" s="5">
        <v>277.85399999999998</v>
      </c>
      <c r="R74" s="5">
        <v>300.80500000000012</v>
      </c>
      <c r="S74" s="5">
        <v>320.54399999999998</v>
      </c>
      <c r="T74" s="5">
        <v>337.48</v>
      </c>
      <c r="U74" s="5">
        <v>344.50700000000001</v>
      </c>
      <c r="V74" s="5">
        <v>348.54900000000009</v>
      </c>
      <c r="W74" s="5">
        <v>349.56599999999992</v>
      </c>
      <c r="X74" s="5">
        <v>350.81700000000012</v>
      </c>
      <c r="Y74" s="5">
        <v>350.685</v>
      </c>
      <c r="Z74" s="5">
        <v>350.02999999999992</v>
      </c>
      <c r="AA74" s="5">
        <v>348.76900000000012</v>
      </c>
      <c r="AB74" s="5">
        <v>346.75099999999992</v>
      </c>
      <c r="AC74" s="5">
        <v>344.07600000000008</v>
      </c>
      <c r="AD74" s="5">
        <v>340.86599999999999</v>
      </c>
      <c r="AE74" s="5">
        <v>337.02600000000001</v>
      </c>
      <c r="AF74" s="5">
        <v>337.02600000000001</v>
      </c>
    </row>
    <row r="75" spans="1:32">
      <c r="A75" s="56" t="s">
        <v>54</v>
      </c>
      <c r="B75" s="56" t="s">
        <v>200</v>
      </c>
      <c r="C75" s="56" t="s">
        <v>140</v>
      </c>
      <c r="D75" s="5">
        <v>0</v>
      </c>
      <c r="E75" s="5">
        <v>0</v>
      </c>
      <c r="F75" s="5">
        <v>0</v>
      </c>
      <c r="G75" s="5">
        <v>0</v>
      </c>
      <c r="H75" s="5">
        <v>0</v>
      </c>
      <c r="I75" s="5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5">
        <v>0</v>
      </c>
      <c r="R75" s="5">
        <v>0</v>
      </c>
      <c r="S75" s="5">
        <v>0</v>
      </c>
      <c r="T75" s="5">
        <v>0</v>
      </c>
      <c r="U75" s="5">
        <v>0</v>
      </c>
      <c r="V75" s="5">
        <v>0</v>
      </c>
      <c r="W75" s="5">
        <v>0</v>
      </c>
      <c r="X75" s="5">
        <v>0</v>
      </c>
      <c r="Y75" s="5">
        <v>0</v>
      </c>
      <c r="Z75" s="5">
        <v>0</v>
      </c>
      <c r="AA75" s="5">
        <v>0</v>
      </c>
      <c r="AB75" s="5">
        <v>0</v>
      </c>
      <c r="AC75" s="5">
        <v>0</v>
      </c>
      <c r="AD75" s="5">
        <v>0</v>
      </c>
      <c r="AE75" s="5">
        <v>0</v>
      </c>
      <c r="AF75" s="5">
        <v>0</v>
      </c>
    </row>
    <row r="76" spans="1:32">
      <c r="A76" s="56" t="s">
        <v>54</v>
      </c>
      <c r="B76" s="56" t="s">
        <v>200</v>
      </c>
      <c r="C76" s="56" t="s">
        <v>141</v>
      </c>
      <c r="D76" s="5">
        <v>0</v>
      </c>
      <c r="E76" s="5">
        <v>0</v>
      </c>
      <c r="F76" s="5">
        <v>0</v>
      </c>
      <c r="G76" s="5">
        <v>0</v>
      </c>
      <c r="H76" s="5">
        <v>0</v>
      </c>
      <c r="I76" s="5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5">
        <v>0</v>
      </c>
      <c r="R76" s="5">
        <v>0</v>
      </c>
      <c r="S76" s="5">
        <v>0</v>
      </c>
      <c r="T76" s="5">
        <v>0</v>
      </c>
      <c r="U76" s="5">
        <v>0</v>
      </c>
      <c r="V76" s="5">
        <v>0</v>
      </c>
      <c r="W76" s="5">
        <v>0</v>
      </c>
      <c r="X76" s="5">
        <v>0</v>
      </c>
      <c r="Y76" s="5">
        <v>0</v>
      </c>
      <c r="Z76" s="5">
        <v>0</v>
      </c>
      <c r="AA76" s="5">
        <v>0</v>
      </c>
      <c r="AB76" s="5">
        <v>0</v>
      </c>
      <c r="AC76" s="5">
        <v>0</v>
      </c>
      <c r="AD76" s="5">
        <v>0</v>
      </c>
      <c r="AE76" s="5">
        <v>0</v>
      </c>
      <c r="AF76" s="5">
        <v>0</v>
      </c>
    </row>
    <row r="77" spans="1:32">
      <c r="A77" s="56" t="s">
        <v>54</v>
      </c>
      <c r="B77" s="56" t="s">
        <v>200</v>
      </c>
      <c r="C77" s="56" t="s">
        <v>142</v>
      </c>
      <c r="D77" s="5">
        <v>563.35</v>
      </c>
      <c r="E77" s="5">
        <v>563.35</v>
      </c>
      <c r="F77" s="5">
        <v>1092.82339589</v>
      </c>
      <c r="G77" s="5">
        <v>2314.24586662</v>
      </c>
      <c r="H77" s="5">
        <v>2573.34393129</v>
      </c>
      <c r="I77" s="5">
        <v>4699.7916550899999</v>
      </c>
      <c r="J77" s="5">
        <v>5595.0939846099991</v>
      </c>
      <c r="K77" s="5">
        <v>6641.5210372200008</v>
      </c>
      <c r="L77" s="5">
        <v>6641.5210388600008</v>
      </c>
      <c r="M77" s="5">
        <v>8263.1986639200004</v>
      </c>
      <c r="N77" s="5">
        <v>8417.0173747299996</v>
      </c>
      <c r="O77" s="5">
        <v>10014.605794999999</v>
      </c>
      <c r="P77" s="5">
        <v>13970.04439169</v>
      </c>
      <c r="Q77" s="5">
        <v>13970.044391789999</v>
      </c>
      <c r="R77" s="5">
        <v>15155.42907489</v>
      </c>
      <c r="S77" s="5">
        <v>16530.326952859999</v>
      </c>
      <c r="T77" s="5">
        <v>18641.397165120001</v>
      </c>
      <c r="U77" s="5">
        <v>18641.397165120001</v>
      </c>
      <c r="V77" s="5">
        <v>18641.3971652</v>
      </c>
      <c r="W77" s="5">
        <v>18641.397165229999</v>
      </c>
      <c r="X77" s="5">
        <v>20829.293188570002</v>
      </c>
      <c r="Y77" s="5">
        <v>26394.191068669999</v>
      </c>
      <c r="Z77" s="5">
        <v>26250.191068690001</v>
      </c>
      <c r="AA77" s="5">
        <v>26250.19106881</v>
      </c>
      <c r="AB77" s="5">
        <v>27057.319832130001</v>
      </c>
      <c r="AC77" s="5">
        <v>27057.319832460002</v>
      </c>
      <c r="AD77" s="5">
        <v>32455.74490559</v>
      </c>
      <c r="AE77" s="5">
        <v>33895.921642389992</v>
      </c>
      <c r="AF77" s="5">
        <v>33588.171642410001</v>
      </c>
    </row>
    <row r="78" spans="1:32">
      <c r="A78" s="56" t="s">
        <v>54</v>
      </c>
      <c r="B78" s="56" t="s">
        <v>200</v>
      </c>
      <c r="C78" s="56" t="s">
        <v>143</v>
      </c>
      <c r="D78" s="5">
        <v>0</v>
      </c>
      <c r="E78" s="5">
        <v>0</v>
      </c>
      <c r="F78" s="5">
        <v>2.3900000000000002E-5</v>
      </c>
      <c r="G78" s="5">
        <v>49.892711679999998</v>
      </c>
      <c r="H78" s="5">
        <v>457.95275142999998</v>
      </c>
      <c r="I78" s="5">
        <v>582.34213985999997</v>
      </c>
      <c r="J78" s="5">
        <v>1827.5339959600001</v>
      </c>
      <c r="K78" s="5">
        <v>1835.5842930599999</v>
      </c>
      <c r="L78" s="5">
        <v>1835.5842933599999</v>
      </c>
      <c r="M78" s="5">
        <v>1835.5842934499999</v>
      </c>
      <c r="N78" s="5">
        <v>1835.5842935799999</v>
      </c>
      <c r="O78" s="5">
        <v>1835.58429394</v>
      </c>
      <c r="P78" s="5">
        <v>1835.58429398</v>
      </c>
      <c r="Q78" s="5">
        <v>1835.58429402</v>
      </c>
      <c r="R78" s="5">
        <v>1835.58429473</v>
      </c>
      <c r="S78" s="5">
        <v>2509.0322205900002</v>
      </c>
      <c r="T78" s="5">
        <v>2509.0322212599999</v>
      </c>
      <c r="U78" s="5">
        <v>2509.0322212800002</v>
      </c>
      <c r="V78" s="5">
        <v>3523.5961726</v>
      </c>
      <c r="W78" s="5">
        <v>3523.5961726199998</v>
      </c>
      <c r="X78" s="5">
        <v>3523.5961732300002</v>
      </c>
      <c r="Y78" s="5">
        <v>5825.0459694399997</v>
      </c>
      <c r="Z78" s="5">
        <v>6367.7937493099998</v>
      </c>
      <c r="AA78" s="5">
        <v>6367.7937493700001</v>
      </c>
      <c r="AB78" s="5">
        <v>6367.7937496900004</v>
      </c>
      <c r="AC78" s="5">
        <v>6367.7937498600004</v>
      </c>
      <c r="AD78" s="5">
        <v>11346.354076310001</v>
      </c>
      <c r="AE78" s="5">
        <v>25344.197272990001</v>
      </c>
      <c r="AF78" s="5">
        <v>25344.19727303</v>
      </c>
    </row>
    <row r="79" spans="1:32">
      <c r="A79" s="56" t="s">
        <v>54</v>
      </c>
      <c r="B79" s="56" t="s">
        <v>200</v>
      </c>
      <c r="C79" s="56" t="s">
        <v>144</v>
      </c>
      <c r="D79" s="5">
        <v>254.26031188502159</v>
      </c>
      <c r="E79" s="5">
        <v>357.09563650000001</v>
      </c>
      <c r="F79" s="5">
        <v>411.86271979999998</v>
      </c>
      <c r="G79" s="5">
        <v>465.0025182</v>
      </c>
      <c r="H79" s="5">
        <v>515.22391809999999</v>
      </c>
      <c r="I79" s="5">
        <v>565.32534950000002</v>
      </c>
      <c r="J79" s="5">
        <v>615.13287509999998</v>
      </c>
      <c r="K79" s="5">
        <v>663.49134749999996</v>
      </c>
      <c r="L79" s="5">
        <v>709.41612840000005</v>
      </c>
      <c r="M79" s="5">
        <v>755.11697049999998</v>
      </c>
      <c r="N79" s="5">
        <v>800.72640190000004</v>
      </c>
      <c r="O79" s="5">
        <v>846.17501149999998</v>
      </c>
      <c r="P79" s="5">
        <v>889.8329463</v>
      </c>
      <c r="Q79" s="5">
        <v>930.41484079999998</v>
      </c>
      <c r="R79" s="5">
        <v>971.03314590000002</v>
      </c>
      <c r="S79" s="5">
        <v>1011.33443</v>
      </c>
      <c r="T79" s="5">
        <v>1051.678872</v>
      </c>
      <c r="U79" s="5">
        <v>1092.6075880000001</v>
      </c>
      <c r="V79" s="5">
        <v>1133.359093</v>
      </c>
      <c r="W79" s="5">
        <v>1174.2017249999999</v>
      </c>
      <c r="X79" s="5">
        <v>1215.2160200000001</v>
      </c>
      <c r="Y79" s="5">
        <v>1256.603936</v>
      </c>
      <c r="Z79" s="5">
        <v>1298.228746</v>
      </c>
      <c r="AA79" s="5">
        <v>1338.6137659999999</v>
      </c>
      <c r="AB79" s="5">
        <v>1377.514271</v>
      </c>
      <c r="AC79" s="5">
        <v>1415.449807</v>
      </c>
      <c r="AD79" s="5">
        <v>1452.430165</v>
      </c>
      <c r="AE79" s="5">
        <v>1488.7525539999999</v>
      </c>
      <c r="AF79" s="5">
        <v>1488.7525539999999</v>
      </c>
    </row>
    <row r="80" spans="1:32">
      <c r="A80" s="56" t="s">
        <v>54</v>
      </c>
      <c r="B80" s="56" t="s">
        <v>200</v>
      </c>
      <c r="C80" s="56" t="s">
        <v>146</v>
      </c>
      <c r="D80" s="5">
        <v>26.35</v>
      </c>
      <c r="E80" s="5">
        <v>29.82791073112255</v>
      </c>
      <c r="F80" s="5">
        <v>31.28055562836699</v>
      </c>
      <c r="G80" s="5">
        <v>32.623546302953457</v>
      </c>
      <c r="H80" s="5">
        <v>34.073308892917431</v>
      </c>
      <c r="I80" s="5">
        <v>36.060876215544369</v>
      </c>
      <c r="J80" s="5">
        <v>37.692773458672733</v>
      </c>
      <c r="K80" s="5">
        <v>39.108780570974467</v>
      </c>
      <c r="L80" s="5">
        <v>40.762490287310072</v>
      </c>
      <c r="M80" s="5">
        <v>42.296858902916597</v>
      </c>
      <c r="N80" s="5">
        <v>43.636242187596267</v>
      </c>
      <c r="O80" s="5">
        <v>44.767501269622727</v>
      </c>
      <c r="P80" s="5">
        <v>46.037799813539223</v>
      </c>
      <c r="Q80" s="5">
        <v>47.432308853695282</v>
      </c>
      <c r="R80" s="5">
        <v>48.984448521775313</v>
      </c>
      <c r="S80" s="5">
        <v>50.542077203732433</v>
      </c>
      <c r="T80" s="5">
        <v>51.83482630911756</v>
      </c>
      <c r="U80" s="5">
        <v>53.251699884057722</v>
      </c>
      <c r="V80" s="5">
        <v>54.624112889356901</v>
      </c>
      <c r="W80" s="5">
        <v>56.260423906920963</v>
      </c>
      <c r="X80" s="5">
        <v>58.335159370590198</v>
      </c>
      <c r="Y80" s="5">
        <v>60.794894461290589</v>
      </c>
      <c r="Z80" s="5">
        <v>63.346043512256763</v>
      </c>
      <c r="AA80" s="5">
        <v>65.542755357990174</v>
      </c>
      <c r="AB80" s="5">
        <v>67.581988831273378</v>
      </c>
      <c r="AC80" s="5">
        <v>69.83348596434756</v>
      </c>
      <c r="AD80" s="5">
        <v>71.738562317337681</v>
      </c>
      <c r="AE80" s="5">
        <v>70.016807733237158</v>
      </c>
      <c r="AF80" s="5">
        <v>70.016807733237158</v>
      </c>
    </row>
    <row r="82" spans="1:32">
      <c r="A82" s="56" t="s">
        <v>66</v>
      </c>
      <c r="B82" s="56" t="s">
        <v>163</v>
      </c>
      <c r="C82" s="56" t="s">
        <v>130</v>
      </c>
      <c r="D82" s="5">
        <v>8330</v>
      </c>
      <c r="E82" s="5">
        <v>8330</v>
      </c>
      <c r="F82" s="5">
        <v>8330</v>
      </c>
      <c r="G82" s="5">
        <v>5450</v>
      </c>
      <c r="H82" s="5">
        <v>3445</v>
      </c>
      <c r="I82" s="5">
        <v>1390</v>
      </c>
      <c r="J82" s="5">
        <v>1390</v>
      </c>
      <c r="K82" s="5">
        <v>1390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5">
        <v>0</v>
      </c>
      <c r="R82" s="5">
        <v>0</v>
      </c>
      <c r="S82" s="5">
        <v>0</v>
      </c>
      <c r="T82" s="5">
        <v>0</v>
      </c>
      <c r="U82" s="5">
        <v>0</v>
      </c>
      <c r="V82" s="5">
        <v>0</v>
      </c>
      <c r="W82" s="5">
        <v>0</v>
      </c>
      <c r="X82" s="5">
        <v>0</v>
      </c>
      <c r="Y82" s="5">
        <v>0</v>
      </c>
      <c r="Z82" s="5">
        <v>0</v>
      </c>
      <c r="AA82" s="5">
        <v>0</v>
      </c>
      <c r="AB82" s="5">
        <v>0</v>
      </c>
      <c r="AC82" s="5">
        <v>0</v>
      </c>
      <c r="AD82" s="5">
        <v>0</v>
      </c>
      <c r="AE82" s="5">
        <v>0</v>
      </c>
      <c r="AF82" s="5">
        <v>0</v>
      </c>
    </row>
    <row r="83" spans="1:32">
      <c r="A83" s="56" t="s">
        <v>66</v>
      </c>
      <c r="B83" s="56" t="s">
        <v>163</v>
      </c>
      <c r="C83" s="56" t="s">
        <v>132</v>
      </c>
      <c r="D83" s="5">
        <v>124</v>
      </c>
      <c r="E83" s="5">
        <v>440</v>
      </c>
      <c r="F83" s="5">
        <v>440</v>
      </c>
      <c r="G83" s="5">
        <v>440</v>
      </c>
      <c r="H83" s="5">
        <v>440</v>
      </c>
      <c r="I83" s="5">
        <v>440</v>
      </c>
      <c r="J83" s="5">
        <v>440</v>
      </c>
      <c r="K83" s="5">
        <v>440</v>
      </c>
      <c r="L83" s="5">
        <v>440</v>
      </c>
      <c r="M83" s="5">
        <v>440</v>
      </c>
      <c r="N83" s="5">
        <v>440</v>
      </c>
      <c r="O83" s="5">
        <v>440</v>
      </c>
      <c r="P83" s="5">
        <v>440</v>
      </c>
      <c r="Q83" s="5">
        <v>440</v>
      </c>
      <c r="R83" s="5">
        <v>440</v>
      </c>
      <c r="S83" s="5">
        <v>440</v>
      </c>
      <c r="T83" s="5">
        <v>440</v>
      </c>
      <c r="U83" s="5">
        <v>440</v>
      </c>
      <c r="V83" s="5">
        <v>440</v>
      </c>
      <c r="W83" s="5">
        <v>440</v>
      </c>
      <c r="X83" s="5">
        <v>440</v>
      </c>
      <c r="Y83" s="5">
        <v>0</v>
      </c>
      <c r="Z83" s="5">
        <v>0</v>
      </c>
      <c r="AA83" s="5">
        <v>0</v>
      </c>
      <c r="AB83" s="5">
        <v>0</v>
      </c>
      <c r="AC83" s="5">
        <v>0</v>
      </c>
      <c r="AD83" s="5">
        <v>0</v>
      </c>
      <c r="AE83" s="5">
        <v>0</v>
      </c>
      <c r="AF83" s="5">
        <v>0</v>
      </c>
    </row>
    <row r="84" spans="1:32">
      <c r="A84" s="56" t="s">
        <v>66</v>
      </c>
      <c r="B84" s="56" t="s">
        <v>163</v>
      </c>
      <c r="C84" s="56" t="s">
        <v>133</v>
      </c>
      <c r="D84" s="5">
        <v>0</v>
      </c>
      <c r="E84" s="5">
        <v>0</v>
      </c>
      <c r="F84" s="5">
        <v>0</v>
      </c>
      <c r="G84" s="5">
        <v>0</v>
      </c>
      <c r="H84" s="5">
        <v>0</v>
      </c>
      <c r="I84" s="5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5">
        <v>0</v>
      </c>
      <c r="R84" s="5">
        <v>0</v>
      </c>
      <c r="S84" s="5">
        <v>0</v>
      </c>
      <c r="T84" s="5">
        <v>0</v>
      </c>
      <c r="U84" s="5">
        <v>0</v>
      </c>
      <c r="V84" s="5">
        <v>0</v>
      </c>
      <c r="W84" s="5">
        <v>0</v>
      </c>
      <c r="X84" s="5">
        <v>0</v>
      </c>
      <c r="Y84" s="5">
        <v>0</v>
      </c>
      <c r="Z84" s="5">
        <v>0</v>
      </c>
      <c r="AA84" s="5">
        <v>0</v>
      </c>
      <c r="AB84" s="5">
        <v>0</v>
      </c>
      <c r="AC84" s="5">
        <v>0</v>
      </c>
      <c r="AD84" s="5">
        <v>0</v>
      </c>
      <c r="AE84" s="5">
        <v>0</v>
      </c>
      <c r="AF84" s="5">
        <v>0</v>
      </c>
    </row>
    <row r="85" spans="1:32">
      <c r="A85" s="56" t="s">
        <v>66</v>
      </c>
      <c r="B85" s="56" t="s">
        <v>163</v>
      </c>
      <c r="C85" s="56" t="s">
        <v>134</v>
      </c>
      <c r="D85" s="5">
        <v>2638.9989999999998</v>
      </c>
      <c r="E85" s="5">
        <v>2638.9989999999998</v>
      </c>
      <c r="F85" s="5">
        <v>2638.99900265</v>
      </c>
      <c r="G85" s="5">
        <v>2638.99900265</v>
      </c>
      <c r="H85" s="5">
        <v>2638.9990053000001</v>
      </c>
      <c r="I85" s="5">
        <v>2638.9990053000001</v>
      </c>
      <c r="J85" s="5">
        <v>2638.9990079499999</v>
      </c>
      <c r="K85" s="5">
        <v>2638.9990079499999</v>
      </c>
      <c r="L85" s="5">
        <v>2638.9990609500001</v>
      </c>
      <c r="M85" s="5">
        <v>2638.9990609500001</v>
      </c>
      <c r="N85" s="5">
        <v>2638.9990609500001</v>
      </c>
      <c r="O85" s="5">
        <v>2638.9990609500001</v>
      </c>
      <c r="P85" s="5">
        <v>2638.9990689000001</v>
      </c>
      <c r="Q85" s="5">
        <v>2638.99908215</v>
      </c>
      <c r="R85" s="5">
        <v>2638.9990980500002</v>
      </c>
      <c r="S85" s="5">
        <v>2638.9990185500001</v>
      </c>
      <c r="T85" s="5">
        <v>2638.9990370999999</v>
      </c>
      <c r="U85" s="5">
        <v>2638.9990450499999</v>
      </c>
      <c r="V85" s="5">
        <v>2638.9990556500002</v>
      </c>
      <c r="W85" s="5">
        <v>2638.9990715499998</v>
      </c>
      <c r="X85" s="5">
        <v>2638.99910335</v>
      </c>
      <c r="Y85" s="5">
        <v>2638.9992464500001</v>
      </c>
      <c r="Z85" s="5">
        <v>1790.00002915</v>
      </c>
      <c r="AA85" s="5">
        <v>1790.00009275</v>
      </c>
      <c r="AB85" s="5">
        <v>1790.00009275</v>
      </c>
      <c r="AC85" s="5">
        <v>1790.00009275</v>
      </c>
      <c r="AD85" s="5">
        <v>1790.00009275</v>
      </c>
      <c r="AE85" s="5">
        <v>1790.0002173</v>
      </c>
      <c r="AF85" s="5">
        <v>1790.0002173</v>
      </c>
    </row>
    <row r="86" spans="1:32">
      <c r="A86" s="56" t="s">
        <v>66</v>
      </c>
      <c r="B86" s="56" t="s">
        <v>163</v>
      </c>
      <c r="C86" s="56" t="s">
        <v>135</v>
      </c>
      <c r="D86" s="5">
        <v>0</v>
      </c>
      <c r="E86" s="5">
        <v>0</v>
      </c>
      <c r="F86" s="5">
        <v>0</v>
      </c>
      <c r="G86" s="5">
        <v>0</v>
      </c>
      <c r="H86" s="5">
        <v>0</v>
      </c>
      <c r="I86" s="5">
        <v>0</v>
      </c>
      <c r="J86" s="5">
        <v>0</v>
      </c>
      <c r="K86" s="5">
        <v>0</v>
      </c>
      <c r="L86" s="5">
        <v>5.5649999999999997E-5</v>
      </c>
      <c r="M86" s="5">
        <v>5.5649999999999997E-5</v>
      </c>
      <c r="N86" s="5">
        <v>6.3600000000000001E-5</v>
      </c>
      <c r="O86" s="5">
        <v>6.3600000000000001E-5</v>
      </c>
      <c r="P86" s="5">
        <v>7.4200000000000001E-5</v>
      </c>
      <c r="Q86" s="5">
        <v>9.0099999999999995E-5</v>
      </c>
      <c r="R86" s="5">
        <v>1.06E-4</v>
      </c>
      <c r="S86" s="5">
        <v>2.385E-5</v>
      </c>
      <c r="T86" s="5">
        <v>3.9749999999999997E-5</v>
      </c>
      <c r="U86" s="5">
        <v>5.0349999999999997E-5</v>
      </c>
      <c r="V86" s="5">
        <v>6.3600000000000001E-5</v>
      </c>
      <c r="W86" s="5">
        <v>7.9499999999999994E-5</v>
      </c>
      <c r="X86" s="5">
        <v>9.8049999999999998E-5</v>
      </c>
      <c r="Y86" s="5">
        <v>10.873951699999999</v>
      </c>
      <c r="Z86" s="5">
        <v>10.873951699999999</v>
      </c>
      <c r="AA86" s="5">
        <v>728.53807685000004</v>
      </c>
      <c r="AB86" s="5">
        <v>728.53807685000004</v>
      </c>
      <c r="AC86" s="5">
        <v>728.53807685000004</v>
      </c>
      <c r="AD86" s="5">
        <v>728.53807685000004</v>
      </c>
      <c r="AE86" s="5">
        <v>728.53807685000004</v>
      </c>
      <c r="AF86" s="5">
        <v>728.53807685000004</v>
      </c>
    </row>
    <row r="87" spans="1:32">
      <c r="A87" s="56" t="s">
        <v>66</v>
      </c>
      <c r="B87" s="56" t="s">
        <v>163</v>
      </c>
      <c r="C87" s="56" t="s">
        <v>136</v>
      </c>
      <c r="D87" s="5">
        <v>2285</v>
      </c>
      <c r="E87" s="5">
        <v>2285</v>
      </c>
      <c r="F87" s="5">
        <v>2285</v>
      </c>
      <c r="G87" s="5">
        <v>2285</v>
      </c>
      <c r="H87" s="5">
        <v>2285</v>
      </c>
      <c r="I87" s="5">
        <v>2285</v>
      </c>
      <c r="J87" s="5">
        <v>2285</v>
      </c>
      <c r="K87" s="5">
        <v>2285</v>
      </c>
      <c r="L87" s="5">
        <v>2285</v>
      </c>
      <c r="M87" s="5">
        <v>2285</v>
      </c>
      <c r="N87" s="5">
        <v>2285</v>
      </c>
      <c r="O87" s="5">
        <v>2285</v>
      </c>
      <c r="P87" s="5">
        <v>2285</v>
      </c>
      <c r="Q87" s="5">
        <v>2285</v>
      </c>
      <c r="R87" s="5">
        <v>2285</v>
      </c>
      <c r="S87" s="5">
        <v>2285</v>
      </c>
      <c r="T87" s="5">
        <v>2285</v>
      </c>
      <c r="U87" s="5">
        <v>2285</v>
      </c>
      <c r="V87" s="5">
        <v>2285</v>
      </c>
      <c r="W87" s="5">
        <v>2285</v>
      </c>
      <c r="X87" s="5">
        <v>2285</v>
      </c>
      <c r="Y87" s="5">
        <v>2285</v>
      </c>
      <c r="Z87" s="5">
        <v>2285</v>
      </c>
      <c r="AA87" s="5">
        <v>2285</v>
      </c>
      <c r="AB87" s="5">
        <v>2285</v>
      </c>
      <c r="AC87" s="5">
        <v>2285</v>
      </c>
      <c r="AD87" s="5">
        <v>2285</v>
      </c>
      <c r="AE87" s="5">
        <v>2285</v>
      </c>
      <c r="AF87" s="5">
        <v>2285</v>
      </c>
    </row>
    <row r="88" spans="1:32">
      <c r="A88" s="56" t="s">
        <v>66</v>
      </c>
      <c r="B88" s="56" t="s">
        <v>163</v>
      </c>
      <c r="C88" s="56" t="s">
        <v>137</v>
      </c>
      <c r="D88" s="5">
        <v>290</v>
      </c>
      <c r="E88" s="5">
        <v>290.00005665999998</v>
      </c>
      <c r="F88" s="5">
        <v>290.00010112000001</v>
      </c>
      <c r="G88" s="5">
        <v>1569.99747785</v>
      </c>
      <c r="H88" s="5">
        <v>3441.5529711200002</v>
      </c>
      <c r="I88" s="5">
        <v>3855.0251770899999</v>
      </c>
      <c r="J88" s="5">
        <v>4963.8359194599998</v>
      </c>
      <c r="K88" s="5">
        <v>4963.83595332</v>
      </c>
      <c r="L88" s="5">
        <v>5388.0616227</v>
      </c>
      <c r="M88" s="5">
        <v>5388.0616232399998</v>
      </c>
      <c r="N88" s="5">
        <v>5388.0617653999998</v>
      </c>
      <c r="O88" s="5">
        <v>5388.0617659600002</v>
      </c>
      <c r="P88" s="5">
        <v>5388.0617663700004</v>
      </c>
      <c r="Q88" s="5">
        <v>5388.0617711499999</v>
      </c>
      <c r="R88" s="5">
        <v>5388.0618361699999</v>
      </c>
      <c r="S88" s="5">
        <v>5471.1289974299998</v>
      </c>
      <c r="T88" s="5">
        <v>5471.12907739</v>
      </c>
      <c r="U88" s="5">
        <v>5471.1290775500001</v>
      </c>
      <c r="V88" s="5">
        <v>5739.1156381500004</v>
      </c>
      <c r="W88" s="5">
        <v>5849.7878751999997</v>
      </c>
      <c r="X88" s="5">
        <v>5849.7878753799996</v>
      </c>
      <c r="Y88" s="5">
        <v>5849.78781918</v>
      </c>
      <c r="Z88" s="5">
        <v>5849.7891840499997</v>
      </c>
      <c r="AA88" s="5">
        <v>5249.7918077200002</v>
      </c>
      <c r="AB88" s="5">
        <v>4738.2363150900001</v>
      </c>
      <c r="AC88" s="5">
        <v>4324.7644200799996</v>
      </c>
      <c r="AD88" s="5">
        <v>4906.4345461600014</v>
      </c>
      <c r="AE88" s="5">
        <v>4906.4350526099997</v>
      </c>
      <c r="AF88" s="5">
        <v>4906.4349284800001</v>
      </c>
    </row>
    <row r="89" spans="1:32">
      <c r="A89" s="56" t="s">
        <v>66</v>
      </c>
      <c r="B89" s="56" t="s">
        <v>163</v>
      </c>
      <c r="C89" s="56" t="s">
        <v>138</v>
      </c>
      <c r="D89" s="5">
        <v>11.647</v>
      </c>
      <c r="E89" s="5">
        <v>113.44800001</v>
      </c>
      <c r="F89" s="5">
        <v>234.46199999999999</v>
      </c>
      <c r="G89" s="5">
        <v>391.15199998999998</v>
      </c>
      <c r="H89" s="5">
        <v>583.14700001000006</v>
      </c>
      <c r="I89" s="5">
        <v>817.88</v>
      </c>
      <c r="J89" s="5">
        <v>1099.634</v>
      </c>
      <c r="K89" s="5">
        <v>1524.355</v>
      </c>
      <c r="L89" s="5">
        <v>1897.4574733300001</v>
      </c>
      <c r="M89" s="5">
        <v>2313.5186278800002</v>
      </c>
      <c r="N89" s="5">
        <v>2795.63337916</v>
      </c>
      <c r="O89" s="5">
        <v>3392.9003320800002</v>
      </c>
      <c r="P89" s="5">
        <v>4036.44119688</v>
      </c>
      <c r="Q89" s="5">
        <v>4707.0090007500003</v>
      </c>
      <c r="R89" s="5">
        <v>5411.0381473800007</v>
      </c>
      <c r="S89" s="5">
        <v>6114.3533389300001</v>
      </c>
      <c r="T89" s="5">
        <v>6822.3269472499996</v>
      </c>
      <c r="U89" s="5">
        <v>7403.449441499999</v>
      </c>
      <c r="V89" s="5">
        <v>7964.5992951899998</v>
      </c>
      <c r="W89" s="5">
        <v>8500.4033974100003</v>
      </c>
      <c r="X89" s="5">
        <v>9048.9515982400007</v>
      </c>
      <c r="Y89" s="5">
        <v>9634.5546853399992</v>
      </c>
      <c r="Z89" s="5">
        <v>10227.264545690001</v>
      </c>
      <c r="AA89" s="5">
        <v>10733.091480859999</v>
      </c>
      <c r="AB89" s="5">
        <v>11244.056339999999</v>
      </c>
      <c r="AC89" s="5">
        <v>11762.80408254</v>
      </c>
      <c r="AD89" s="5">
        <v>12290.264823130001</v>
      </c>
      <c r="AE89" s="5">
        <v>12821.021079919999</v>
      </c>
      <c r="AF89" s="5">
        <v>12857.1914406</v>
      </c>
    </row>
    <row r="90" spans="1:32">
      <c r="A90" s="56" t="s">
        <v>66</v>
      </c>
      <c r="B90" s="56" t="s">
        <v>163</v>
      </c>
      <c r="C90" s="56" t="s">
        <v>139</v>
      </c>
      <c r="D90" s="5">
        <v>171.613</v>
      </c>
      <c r="E90" s="5">
        <v>588.70600000000002</v>
      </c>
      <c r="F90" s="5">
        <v>887.91499999999996</v>
      </c>
      <c r="G90" s="5">
        <v>1132.692</v>
      </c>
      <c r="H90" s="5">
        <v>1330.7860000000001</v>
      </c>
      <c r="I90" s="5">
        <v>1501.11</v>
      </c>
      <c r="J90" s="5">
        <v>1644.835</v>
      </c>
      <c r="K90" s="5">
        <v>1879.2280000000001</v>
      </c>
      <c r="L90" s="5">
        <v>2206.7310000000002</v>
      </c>
      <c r="M90" s="5">
        <v>2538.018</v>
      </c>
      <c r="N90" s="5">
        <v>2892.1370000000002</v>
      </c>
      <c r="O90" s="5">
        <v>3323.8409999999999</v>
      </c>
      <c r="P90" s="5">
        <v>3759.110000000001</v>
      </c>
      <c r="Q90" s="5">
        <v>4148.139000000001</v>
      </c>
      <c r="R90" s="5">
        <v>4509.9309999999996</v>
      </c>
      <c r="S90" s="5">
        <v>4816.4500000000007</v>
      </c>
      <c r="T90" s="5">
        <v>5071.3830000000007</v>
      </c>
      <c r="U90" s="5">
        <v>5175.4100000000008</v>
      </c>
      <c r="V90" s="5">
        <v>5227.704999999999</v>
      </c>
      <c r="W90" s="5">
        <v>5227.0620000000017</v>
      </c>
      <c r="X90" s="5">
        <v>5230.3869999999988</v>
      </c>
      <c r="Y90" s="5">
        <v>5215.023000000001</v>
      </c>
      <c r="Z90" s="5">
        <v>5193.7550000000001</v>
      </c>
      <c r="AA90" s="5">
        <v>5164.8889999999992</v>
      </c>
      <c r="AB90" s="5">
        <v>5128.3240000000014</v>
      </c>
      <c r="AC90" s="5">
        <v>5084.2170000000024</v>
      </c>
      <c r="AD90" s="5">
        <v>5035.3010000000013</v>
      </c>
      <c r="AE90" s="5">
        <v>4976.3359999999993</v>
      </c>
      <c r="AF90" s="5">
        <v>4976.3359999999993</v>
      </c>
    </row>
    <row r="91" spans="1:32">
      <c r="A91" s="56" t="s">
        <v>66</v>
      </c>
      <c r="B91" s="56" t="s">
        <v>163</v>
      </c>
      <c r="C91" s="56" t="s">
        <v>140</v>
      </c>
      <c r="D91" s="5">
        <v>0</v>
      </c>
      <c r="E91" s="5">
        <v>0</v>
      </c>
      <c r="F91" s="5">
        <v>0</v>
      </c>
      <c r="G91" s="5">
        <v>0</v>
      </c>
      <c r="H91" s="5">
        <v>0</v>
      </c>
      <c r="I91" s="5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5">
        <v>0</v>
      </c>
      <c r="R91" s="5">
        <v>0</v>
      </c>
      <c r="S91" s="5">
        <v>0</v>
      </c>
      <c r="T91" s="5">
        <v>0</v>
      </c>
      <c r="U91" s="5">
        <v>0</v>
      </c>
      <c r="V91" s="5">
        <v>0</v>
      </c>
      <c r="W91" s="5">
        <v>0</v>
      </c>
      <c r="X91" s="5">
        <v>0</v>
      </c>
      <c r="Y91" s="5">
        <v>0</v>
      </c>
      <c r="Z91" s="5">
        <v>0</v>
      </c>
      <c r="AA91" s="5">
        <v>0</v>
      </c>
      <c r="AB91" s="5">
        <v>0</v>
      </c>
      <c r="AC91" s="5">
        <v>0</v>
      </c>
      <c r="AD91" s="5">
        <v>0</v>
      </c>
      <c r="AE91" s="5">
        <v>0</v>
      </c>
      <c r="AF91" s="5">
        <v>0</v>
      </c>
    </row>
    <row r="92" spans="1:32">
      <c r="A92" s="56" t="s">
        <v>66</v>
      </c>
      <c r="B92" s="56" t="s">
        <v>163</v>
      </c>
      <c r="C92" s="56" t="s">
        <v>141</v>
      </c>
      <c r="D92" s="5">
        <v>0</v>
      </c>
      <c r="E92" s="5">
        <v>0</v>
      </c>
      <c r="F92" s="5">
        <v>0</v>
      </c>
      <c r="G92" s="5">
        <v>0</v>
      </c>
      <c r="H92" s="5">
        <v>0</v>
      </c>
      <c r="I92" s="5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5">
        <v>0</v>
      </c>
      <c r="R92" s="5">
        <v>0</v>
      </c>
      <c r="S92" s="5">
        <v>0</v>
      </c>
      <c r="T92" s="5">
        <v>0</v>
      </c>
      <c r="U92" s="5">
        <v>0</v>
      </c>
      <c r="V92" s="5">
        <v>0</v>
      </c>
      <c r="W92" s="5">
        <v>0</v>
      </c>
      <c r="X92" s="5">
        <v>0</v>
      </c>
      <c r="Y92" s="5">
        <v>0</v>
      </c>
      <c r="Z92" s="5">
        <v>0</v>
      </c>
      <c r="AA92" s="5">
        <v>0</v>
      </c>
      <c r="AB92" s="5">
        <v>0</v>
      </c>
      <c r="AC92" s="5">
        <v>0</v>
      </c>
      <c r="AD92" s="5">
        <v>0</v>
      </c>
      <c r="AE92" s="5">
        <v>0</v>
      </c>
      <c r="AF92" s="5">
        <v>0</v>
      </c>
    </row>
    <row r="93" spans="1:32">
      <c r="A93" s="56" t="s">
        <v>66</v>
      </c>
      <c r="B93" s="56" t="s">
        <v>163</v>
      </c>
      <c r="C93" s="56" t="s">
        <v>142</v>
      </c>
      <c r="D93" s="5">
        <v>2206.8420000000001</v>
      </c>
      <c r="E93" s="5">
        <v>7365.6123668399996</v>
      </c>
      <c r="F93" s="5">
        <v>7751.71236684</v>
      </c>
      <c r="G93" s="5">
        <v>7751.7123670299998</v>
      </c>
      <c r="H93" s="5">
        <v>9306.0636217599986</v>
      </c>
      <c r="I93" s="5">
        <v>12759.12250026</v>
      </c>
      <c r="J93" s="5">
        <v>13001.778397579999</v>
      </c>
      <c r="K93" s="5">
        <v>13001.778397759999</v>
      </c>
      <c r="L93" s="5">
        <v>14800.40744769</v>
      </c>
      <c r="M93" s="5">
        <v>17726.39601556999</v>
      </c>
      <c r="N93" s="5">
        <v>17726.39601583</v>
      </c>
      <c r="O93" s="5">
        <v>18304.287349189999</v>
      </c>
      <c r="P93" s="5">
        <v>18346.360967339991</v>
      </c>
      <c r="Q93" s="5">
        <v>18346.36096754999</v>
      </c>
      <c r="R93" s="5">
        <v>18648.300841569999</v>
      </c>
      <c r="S93" s="5">
        <v>20566.593907909999</v>
      </c>
      <c r="T93" s="5">
        <v>20364.113908169998</v>
      </c>
      <c r="U93" s="5">
        <v>20364.11390819</v>
      </c>
      <c r="V93" s="5">
        <v>23587.718192109991</v>
      </c>
      <c r="W93" s="5">
        <v>23401.408192179999</v>
      </c>
      <c r="X93" s="5">
        <v>25292.470547919998</v>
      </c>
      <c r="Y93" s="5">
        <v>26224.77806312</v>
      </c>
      <c r="Z93" s="5">
        <v>26224.778063350001</v>
      </c>
      <c r="AA93" s="5">
        <v>27643.79039455</v>
      </c>
      <c r="AB93" s="5">
        <v>29107.90836433</v>
      </c>
      <c r="AC93" s="5">
        <v>29107.908364660001</v>
      </c>
      <c r="AD93" s="5">
        <v>30842.243808809999</v>
      </c>
      <c r="AE93" s="5">
        <v>32198.17045465</v>
      </c>
      <c r="AF93" s="5">
        <v>31954.370454669999</v>
      </c>
    </row>
    <row r="94" spans="1:32">
      <c r="A94" s="56" t="s">
        <v>66</v>
      </c>
      <c r="B94" s="56" t="s">
        <v>163</v>
      </c>
      <c r="C94" s="56" t="s">
        <v>143</v>
      </c>
      <c r="D94" s="5">
        <v>4099.375</v>
      </c>
      <c r="E94" s="5">
        <v>4099.3750904999997</v>
      </c>
      <c r="F94" s="5">
        <v>4099.3750912100004</v>
      </c>
      <c r="G94" s="5">
        <v>5132.7004568599996</v>
      </c>
      <c r="H94" s="5">
        <v>7476.7081802399989</v>
      </c>
      <c r="I94" s="5">
        <v>9131.1335187799996</v>
      </c>
      <c r="J94" s="5">
        <v>10282.68114187</v>
      </c>
      <c r="K94" s="5">
        <v>10877.722029189999</v>
      </c>
      <c r="L94" s="5">
        <v>11794.68669599</v>
      </c>
      <c r="M94" s="5">
        <v>11794.686698809999</v>
      </c>
      <c r="N94" s="5">
        <v>12925.922098929999</v>
      </c>
      <c r="O94" s="5">
        <v>13452.99914851</v>
      </c>
      <c r="P94" s="5">
        <v>15120.96013263</v>
      </c>
      <c r="Q94" s="5">
        <v>16635.36491376</v>
      </c>
      <c r="R94" s="5">
        <v>16980.66709436</v>
      </c>
      <c r="S94" s="5">
        <v>18519.75719312</v>
      </c>
      <c r="T94" s="5">
        <v>20779.81983936</v>
      </c>
      <c r="U94" s="5">
        <v>20779.819839459989</v>
      </c>
      <c r="V94" s="5">
        <v>22268.3154344</v>
      </c>
      <c r="W94" s="5">
        <v>24502.325900790001</v>
      </c>
      <c r="X94" s="5">
        <v>24903.758505009999</v>
      </c>
      <c r="Y94" s="5">
        <v>25809.660218010002</v>
      </c>
      <c r="Z94" s="5">
        <v>26868.540570839999</v>
      </c>
      <c r="AA94" s="5">
        <v>29519.68253799</v>
      </c>
      <c r="AB94" s="5">
        <v>31159.352194009989</v>
      </c>
      <c r="AC94" s="5">
        <v>31069.33619437999</v>
      </c>
      <c r="AD94" s="5">
        <v>31022.636194729988</v>
      </c>
      <c r="AE94" s="5">
        <v>35021.014308650003</v>
      </c>
      <c r="AF94" s="5">
        <v>34476.006308720003</v>
      </c>
    </row>
    <row r="95" spans="1:32">
      <c r="A95" s="56" t="s">
        <v>66</v>
      </c>
      <c r="B95" s="56" t="s">
        <v>163</v>
      </c>
      <c r="C95" s="56" t="s">
        <v>144</v>
      </c>
      <c r="D95" s="5">
        <v>5456.0018510570899</v>
      </c>
      <c r="E95" s="5">
        <v>7493.2512511000004</v>
      </c>
      <c r="F95" s="5">
        <v>8506.6815404000008</v>
      </c>
      <c r="G95" s="5">
        <v>9484.7640589000002</v>
      </c>
      <c r="H95" s="5">
        <v>10408.619113000001</v>
      </c>
      <c r="I95" s="5">
        <v>11341.636622</v>
      </c>
      <c r="J95" s="5">
        <v>12278.828747</v>
      </c>
      <c r="K95" s="5">
        <v>13198.536527</v>
      </c>
      <c r="L95" s="5">
        <v>14078.069562000001</v>
      </c>
      <c r="M95" s="5">
        <v>14943.290397999999</v>
      </c>
      <c r="N95" s="5">
        <v>15804.026524000001</v>
      </c>
      <c r="O95" s="5">
        <v>16656.378549000001</v>
      </c>
      <c r="P95" s="5">
        <v>17499.933407</v>
      </c>
      <c r="Q95" s="5">
        <v>18299.216329999999</v>
      </c>
      <c r="R95" s="5">
        <v>19061.534201999999</v>
      </c>
      <c r="S95" s="5">
        <v>19791.614308</v>
      </c>
      <c r="T95" s="5">
        <v>20520.721545</v>
      </c>
      <c r="U95" s="5">
        <v>21244.162926000001</v>
      </c>
      <c r="V95" s="5">
        <v>21954.814408999999</v>
      </c>
      <c r="W95" s="5">
        <v>22664.486520999999</v>
      </c>
      <c r="X95" s="5">
        <v>23368.825887999999</v>
      </c>
      <c r="Y95" s="5">
        <v>24076.073488000002</v>
      </c>
      <c r="Z95" s="5">
        <v>24783.725623999999</v>
      </c>
      <c r="AA95" s="5">
        <v>25480.079899</v>
      </c>
      <c r="AB95" s="5">
        <v>26162.985921</v>
      </c>
      <c r="AC95" s="5">
        <v>26840.883379999999</v>
      </c>
      <c r="AD95" s="5">
        <v>27514.694609999999</v>
      </c>
      <c r="AE95" s="5">
        <v>28177.258043999998</v>
      </c>
      <c r="AF95" s="5">
        <v>28177.258043999998</v>
      </c>
    </row>
    <row r="96" spans="1:32">
      <c r="A96" s="56" t="s">
        <v>66</v>
      </c>
      <c r="B96" s="56" t="s">
        <v>163</v>
      </c>
      <c r="C96" s="56" t="s">
        <v>146</v>
      </c>
      <c r="D96" s="5">
        <v>308.44499999999999</v>
      </c>
      <c r="E96" s="5">
        <v>372.15207979584028</v>
      </c>
      <c r="F96" s="5">
        <v>404.55856660667831</v>
      </c>
      <c r="G96" s="5">
        <v>579.61648892604603</v>
      </c>
      <c r="H96" s="5">
        <v>803.61397300941553</v>
      </c>
      <c r="I96" s="5">
        <v>923.82718040003522</v>
      </c>
      <c r="J96" s="5">
        <v>1070.2705439745889</v>
      </c>
      <c r="K96" s="5">
        <v>1157.068790424765</v>
      </c>
      <c r="L96" s="5">
        <v>1178.7730952761799</v>
      </c>
      <c r="M96" s="5">
        <v>1203.307375906553</v>
      </c>
      <c r="N96" s="5">
        <v>1231.2557226086701</v>
      </c>
      <c r="O96" s="5">
        <v>1257.9685039769031</v>
      </c>
      <c r="P96" s="5">
        <v>1283.5442165670299</v>
      </c>
      <c r="Q96" s="5">
        <v>1305.7036106785581</v>
      </c>
      <c r="R96" s="5">
        <v>1311.324461750648</v>
      </c>
      <c r="S96" s="5">
        <v>1344.60090524364</v>
      </c>
      <c r="T96" s="5">
        <v>1364.8633616802681</v>
      </c>
      <c r="U96" s="5">
        <v>1398.579198387908</v>
      </c>
      <c r="V96" s="5">
        <v>1421.3712385629451</v>
      </c>
      <c r="W96" s="5">
        <v>1429.5459884978779</v>
      </c>
      <c r="X96" s="5">
        <v>1439.004459395205</v>
      </c>
      <c r="Y96" s="5">
        <v>1471.7366553417</v>
      </c>
      <c r="Z96" s="5">
        <v>1478.7760894750429</v>
      </c>
      <c r="AA96" s="5">
        <v>1520.2311754023999</v>
      </c>
      <c r="AB96" s="5">
        <v>1579.041030393377</v>
      </c>
      <c r="AC96" s="5">
        <v>1633.2500550425921</v>
      </c>
      <c r="AD96" s="5">
        <v>1682.2004601067961</v>
      </c>
      <c r="AE96" s="5">
        <v>1747.6377728928071</v>
      </c>
      <c r="AF96" s="5">
        <v>1747.6377728928071</v>
      </c>
    </row>
    <row r="98" spans="1:32">
      <c r="A98" s="56" t="s">
        <v>66</v>
      </c>
      <c r="B98" s="56" t="s">
        <v>197</v>
      </c>
      <c r="C98" s="56" t="s">
        <v>130</v>
      </c>
      <c r="D98" s="5">
        <v>8126</v>
      </c>
      <c r="E98" s="5">
        <v>8126</v>
      </c>
      <c r="F98" s="5">
        <v>8126</v>
      </c>
      <c r="G98" s="5">
        <v>4832</v>
      </c>
      <c r="H98" s="5">
        <v>4102</v>
      </c>
      <c r="I98" s="5">
        <v>2812</v>
      </c>
      <c r="J98" s="5">
        <v>1692</v>
      </c>
      <c r="K98" s="5">
        <v>852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5">
        <v>0</v>
      </c>
      <c r="R98" s="5">
        <v>0</v>
      </c>
      <c r="S98" s="5">
        <v>0</v>
      </c>
      <c r="T98" s="5">
        <v>0</v>
      </c>
      <c r="U98" s="5">
        <v>0</v>
      </c>
      <c r="V98" s="5">
        <v>0</v>
      </c>
      <c r="W98" s="5">
        <v>0</v>
      </c>
      <c r="X98" s="5">
        <v>0</v>
      </c>
      <c r="Y98" s="5">
        <v>0</v>
      </c>
      <c r="Z98" s="5">
        <v>0</v>
      </c>
      <c r="AA98" s="5">
        <v>0</v>
      </c>
      <c r="AB98" s="5">
        <v>0</v>
      </c>
      <c r="AC98" s="5">
        <v>0</v>
      </c>
      <c r="AD98" s="5">
        <v>0</v>
      </c>
      <c r="AE98" s="5">
        <v>0</v>
      </c>
      <c r="AF98" s="5">
        <v>0</v>
      </c>
    </row>
    <row r="99" spans="1:32">
      <c r="A99" s="56" t="s">
        <v>66</v>
      </c>
      <c r="B99" s="56" t="s">
        <v>197</v>
      </c>
      <c r="C99" s="56" t="s">
        <v>132</v>
      </c>
      <c r="D99" s="5">
        <v>1597.89999999</v>
      </c>
      <c r="E99" s="5">
        <v>1597.89999999</v>
      </c>
      <c r="F99" s="5">
        <v>1597.89999999</v>
      </c>
      <c r="G99" s="5">
        <v>1417.89999999</v>
      </c>
      <c r="H99" s="5">
        <v>1417.89999999</v>
      </c>
      <c r="I99" s="5">
        <v>1417.89999999</v>
      </c>
      <c r="J99" s="5">
        <v>1417.89999999</v>
      </c>
      <c r="K99" s="5">
        <v>1417.89999999</v>
      </c>
      <c r="L99" s="5">
        <v>1417.89999999</v>
      </c>
      <c r="M99" s="5">
        <v>1417.89999999</v>
      </c>
      <c r="N99" s="5">
        <v>1417.89999999</v>
      </c>
      <c r="O99" s="5">
        <v>1417.89999999</v>
      </c>
      <c r="P99" s="5">
        <v>1417.89999999</v>
      </c>
      <c r="Q99" s="5">
        <v>1417.89999999</v>
      </c>
      <c r="R99" s="5">
        <v>1032.89999999</v>
      </c>
      <c r="S99" s="5">
        <v>1032.89999999</v>
      </c>
      <c r="T99" s="5">
        <v>1032.89999999</v>
      </c>
      <c r="U99" s="5">
        <v>888.5</v>
      </c>
      <c r="V99" s="5">
        <v>888.5</v>
      </c>
      <c r="W99" s="5">
        <v>888.5</v>
      </c>
      <c r="X99" s="5">
        <v>888.5</v>
      </c>
      <c r="Y99" s="5">
        <v>888.5</v>
      </c>
      <c r="Z99" s="5">
        <v>888.5</v>
      </c>
      <c r="AA99" s="5">
        <v>244</v>
      </c>
      <c r="AB99" s="5">
        <v>0</v>
      </c>
      <c r="AC99" s="5">
        <v>0</v>
      </c>
      <c r="AD99" s="5">
        <v>0</v>
      </c>
      <c r="AE99" s="5">
        <v>0</v>
      </c>
      <c r="AF99" s="5">
        <v>0</v>
      </c>
    </row>
    <row r="100" spans="1:32">
      <c r="A100" s="56" t="s">
        <v>66</v>
      </c>
      <c r="B100" s="56" t="s">
        <v>197</v>
      </c>
      <c r="C100" s="56" t="s">
        <v>133</v>
      </c>
      <c r="D100" s="5">
        <v>0</v>
      </c>
      <c r="E100" s="5">
        <v>0</v>
      </c>
      <c r="F100" s="5">
        <v>0</v>
      </c>
      <c r="G100" s="5">
        <v>0</v>
      </c>
      <c r="H100" s="5">
        <v>0</v>
      </c>
      <c r="I100" s="5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5">
        <v>0</v>
      </c>
      <c r="R100" s="5">
        <v>0</v>
      </c>
      <c r="S100" s="5">
        <v>0</v>
      </c>
      <c r="T100" s="5">
        <v>0</v>
      </c>
      <c r="U100" s="5">
        <v>0</v>
      </c>
      <c r="V100" s="5">
        <v>0</v>
      </c>
      <c r="W100" s="5">
        <v>0</v>
      </c>
      <c r="X100" s="5">
        <v>0</v>
      </c>
      <c r="Y100" s="5">
        <v>0</v>
      </c>
      <c r="Z100" s="5">
        <v>0</v>
      </c>
      <c r="AA100" s="5">
        <v>0</v>
      </c>
      <c r="AB100" s="5">
        <v>0</v>
      </c>
      <c r="AC100" s="5">
        <v>0</v>
      </c>
      <c r="AD100" s="5">
        <v>0</v>
      </c>
      <c r="AE100" s="5">
        <v>0</v>
      </c>
      <c r="AF100" s="5">
        <v>0</v>
      </c>
    </row>
    <row r="101" spans="1:32">
      <c r="A101" s="56" t="s">
        <v>66</v>
      </c>
      <c r="B101" s="56" t="s">
        <v>197</v>
      </c>
      <c r="C101" s="56" t="s">
        <v>134</v>
      </c>
      <c r="D101" s="5">
        <v>1954.5000000099999</v>
      </c>
      <c r="E101" s="5">
        <v>1954.5000000099999</v>
      </c>
      <c r="F101" s="5">
        <v>1954.5000051100001</v>
      </c>
      <c r="G101" s="5">
        <v>1954.5000135499999</v>
      </c>
      <c r="H101" s="5">
        <v>1954.5000150200001</v>
      </c>
      <c r="I101" s="5">
        <v>1954.500016</v>
      </c>
      <c r="J101" s="5">
        <v>2394.95739245</v>
      </c>
      <c r="K101" s="5">
        <v>2394.95739245</v>
      </c>
      <c r="L101" s="5">
        <v>2394.95745055</v>
      </c>
      <c r="M101" s="5">
        <v>2394.95745055</v>
      </c>
      <c r="N101" s="5">
        <v>2394.957453</v>
      </c>
      <c r="O101" s="5">
        <v>2102.9574554400001</v>
      </c>
      <c r="P101" s="5">
        <v>1985.9574684900001</v>
      </c>
      <c r="Q101" s="5">
        <v>1985.9574815399999</v>
      </c>
      <c r="R101" s="5">
        <v>1985.9574972400001</v>
      </c>
      <c r="S101" s="5">
        <v>1985.95741509</v>
      </c>
      <c r="T101" s="5">
        <v>2575.2093845899999</v>
      </c>
      <c r="U101" s="5">
        <v>2575.2093845899999</v>
      </c>
      <c r="V101" s="5">
        <v>2575.2093845899999</v>
      </c>
      <c r="W101" s="5">
        <v>2575.2093845899999</v>
      </c>
      <c r="X101" s="5">
        <v>2575.2093845899999</v>
      </c>
      <c r="Y101" s="5">
        <v>2575.20940049</v>
      </c>
      <c r="Z101" s="5">
        <v>2716.4613405599998</v>
      </c>
      <c r="AA101" s="5">
        <v>2748.3946302600002</v>
      </c>
      <c r="AB101" s="5">
        <v>2199.3946302600002</v>
      </c>
      <c r="AC101" s="5">
        <v>2199.3946302600002</v>
      </c>
      <c r="AD101" s="5">
        <v>2199.3946302600002</v>
      </c>
      <c r="AE101" s="5">
        <v>2621.8017968899999</v>
      </c>
      <c r="AF101" s="5">
        <v>2275.8017968899999</v>
      </c>
    </row>
    <row r="102" spans="1:32">
      <c r="A102" s="56" t="s">
        <v>66</v>
      </c>
      <c r="B102" s="56" t="s">
        <v>197</v>
      </c>
      <c r="C102" s="56" t="s">
        <v>135</v>
      </c>
      <c r="D102" s="5">
        <v>0</v>
      </c>
      <c r="E102" s="5">
        <v>0</v>
      </c>
      <c r="F102" s="5">
        <v>0</v>
      </c>
      <c r="G102" s="5">
        <v>0</v>
      </c>
      <c r="H102" s="5">
        <v>0</v>
      </c>
      <c r="I102" s="5">
        <v>0</v>
      </c>
      <c r="J102" s="5">
        <v>0</v>
      </c>
      <c r="K102" s="5">
        <v>0</v>
      </c>
      <c r="L102" s="5">
        <v>4.5049999999999997E-5</v>
      </c>
      <c r="M102" s="5">
        <v>4.5049999999999997E-5</v>
      </c>
      <c r="N102" s="5">
        <v>4.5049999999999997E-5</v>
      </c>
      <c r="O102" s="5">
        <v>5.8300000000000001E-5</v>
      </c>
      <c r="P102" s="5">
        <v>7.4200000000000001E-5</v>
      </c>
      <c r="Q102" s="5">
        <v>8.7449999999999998E-5</v>
      </c>
      <c r="R102" s="5">
        <v>1.0335E-4</v>
      </c>
      <c r="S102" s="5">
        <v>2.385E-5</v>
      </c>
      <c r="T102" s="5">
        <v>6.6249999999999998E-5</v>
      </c>
      <c r="U102" s="5">
        <v>6.6249999999999998E-5</v>
      </c>
      <c r="V102" s="5">
        <v>6.6249999999999998E-5</v>
      </c>
      <c r="W102" s="5">
        <v>1.219E-4</v>
      </c>
      <c r="X102" s="5">
        <v>1.219E-4</v>
      </c>
      <c r="Y102" s="5">
        <v>1.219E-4</v>
      </c>
      <c r="Z102" s="5">
        <v>2.8620000000000002E-4</v>
      </c>
      <c r="AA102" s="5">
        <v>311.34895845</v>
      </c>
      <c r="AB102" s="5">
        <v>311.34895845</v>
      </c>
      <c r="AC102" s="5">
        <v>311.34895845</v>
      </c>
      <c r="AD102" s="5">
        <v>311.34895845</v>
      </c>
      <c r="AE102" s="5">
        <v>311.34895845</v>
      </c>
      <c r="AF102" s="5">
        <v>311.34895845</v>
      </c>
    </row>
    <row r="103" spans="1:32">
      <c r="A103" s="56" t="s">
        <v>66</v>
      </c>
      <c r="B103" s="56" t="s">
        <v>197</v>
      </c>
      <c r="C103" s="56" t="s">
        <v>136</v>
      </c>
      <c r="D103" s="5">
        <v>152.4</v>
      </c>
      <c r="E103" s="5">
        <v>152.4</v>
      </c>
      <c r="F103" s="5">
        <v>152.4</v>
      </c>
      <c r="G103" s="5">
        <v>152.4</v>
      </c>
      <c r="H103" s="5">
        <v>152.4</v>
      </c>
      <c r="I103" s="5">
        <v>152.4</v>
      </c>
      <c r="J103" s="5">
        <v>152.4</v>
      </c>
      <c r="K103" s="5">
        <v>152.4</v>
      </c>
      <c r="L103" s="5">
        <v>152.4</v>
      </c>
      <c r="M103" s="5">
        <v>152.4</v>
      </c>
      <c r="N103" s="5">
        <v>152.4</v>
      </c>
      <c r="O103" s="5">
        <v>152.4</v>
      </c>
      <c r="P103" s="5">
        <v>152.4</v>
      </c>
      <c r="Q103" s="5">
        <v>152.4</v>
      </c>
      <c r="R103" s="5">
        <v>152.4</v>
      </c>
      <c r="S103" s="5">
        <v>66</v>
      </c>
      <c r="T103" s="5">
        <v>66</v>
      </c>
      <c r="U103" s="5">
        <v>66</v>
      </c>
      <c r="V103" s="5">
        <v>66</v>
      </c>
      <c r="W103" s="5">
        <v>66</v>
      </c>
      <c r="X103" s="5">
        <v>0</v>
      </c>
      <c r="Y103" s="5">
        <v>0</v>
      </c>
      <c r="Z103" s="5">
        <v>0</v>
      </c>
      <c r="AA103" s="5">
        <v>0</v>
      </c>
      <c r="AB103" s="5">
        <v>0</v>
      </c>
      <c r="AC103" s="5">
        <v>0</v>
      </c>
      <c r="AD103" s="5">
        <v>0</v>
      </c>
      <c r="AE103" s="5">
        <v>0</v>
      </c>
      <c r="AF103" s="5">
        <v>0</v>
      </c>
    </row>
    <row r="104" spans="1:32">
      <c r="A104" s="56" t="s">
        <v>66</v>
      </c>
      <c r="B104" s="56" t="s">
        <v>197</v>
      </c>
      <c r="C104" s="56" t="s">
        <v>137</v>
      </c>
      <c r="D104" s="5">
        <v>670</v>
      </c>
      <c r="E104" s="5">
        <v>670.00004140999999</v>
      </c>
      <c r="F104" s="5">
        <v>670.00007243000005</v>
      </c>
      <c r="G104" s="5">
        <v>1226.44203625</v>
      </c>
      <c r="H104" s="5">
        <v>1602.2624480100001</v>
      </c>
      <c r="I104" s="5">
        <v>2670.5646601100002</v>
      </c>
      <c r="J104" s="5">
        <v>3364.0857620100001</v>
      </c>
      <c r="K104" s="5">
        <v>3364.085762019999</v>
      </c>
      <c r="L104" s="5">
        <v>3903.4967525000002</v>
      </c>
      <c r="M104" s="5">
        <v>3903.4967526300002</v>
      </c>
      <c r="N104" s="5">
        <v>3903.4967528000002</v>
      </c>
      <c r="O104" s="5">
        <v>3903.49675316</v>
      </c>
      <c r="P104" s="5">
        <v>3903.4967533899999</v>
      </c>
      <c r="Q104" s="5">
        <v>3903.49675454</v>
      </c>
      <c r="R104" s="5">
        <v>3903.4967573200001</v>
      </c>
      <c r="S104" s="5">
        <v>5806.5758755799998</v>
      </c>
      <c r="T104" s="5">
        <v>5905.3672681300004</v>
      </c>
      <c r="U104" s="5">
        <v>5905.3672682200004</v>
      </c>
      <c r="V104" s="5">
        <v>5989.7371149500004</v>
      </c>
      <c r="W104" s="5">
        <v>10503.387543340001</v>
      </c>
      <c r="X104" s="5">
        <v>10503.387543569999</v>
      </c>
      <c r="Y104" s="5">
        <v>10503.38750252</v>
      </c>
      <c r="Z104" s="5">
        <v>10503.38773002</v>
      </c>
      <c r="AA104" s="5">
        <v>11520.11358311</v>
      </c>
      <c r="AB104" s="5">
        <v>12877.35055564</v>
      </c>
      <c r="AC104" s="5">
        <v>12100.4052374</v>
      </c>
      <c r="AD104" s="5">
        <v>12048.693026139999</v>
      </c>
      <c r="AE104" s="5">
        <v>16164.2882654</v>
      </c>
      <c r="AF104" s="5">
        <v>15624.877530739999</v>
      </c>
    </row>
    <row r="105" spans="1:32">
      <c r="A105" s="56" t="s">
        <v>66</v>
      </c>
      <c r="B105" s="56" t="s">
        <v>197</v>
      </c>
      <c r="C105" s="56" t="s">
        <v>138</v>
      </c>
      <c r="D105" s="5">
        <v>7.3040000000000003</v>
      </c>
      <c r="E105" s="5">
        <v>81.304999999999993</v>
      </c>
      <c r="F105" s="5">
        <v>177.50700000000001</v>
      </c>
      <c r="G105" s="5">
        <v>314.98700000000002</v>
      </c>
      <c r="H105" s="5">
        <v>485.21</v>
      </c>
      <c r="I105" s="5">
        <v>690.75199999999995</v>
      </c>
      <c r="J105" s="5">
        <v>942.36799999999994</v>
      </c>
      <c r="K105" s="5">
        <v>1319.33200001</v>
      </c>
      <c r="L105" s="5">
        <v>1646.1449322999999</v>
      </c>
      <c r="M105" s="5">
        <v>1997.99720783</v>
      </c>
      <c r="N105" s="5">
        <v>2398.7515556399999</v>
      </c>
      <c r="O105" s="5">
        <v>2891.4536417200002</v>
      </c>
      <c r="P105" s="5">
        <v>3423.7156849399998</v>
      </c>
      <c r="Q105" s="5">
        <v>3981.1180689500002</v>
      </c>
      <c r="R105" s="5">
        <v>4537.9600560899999</v>
      </c>
      <c r="S105" s="5">
        <v>5073.4149845700003</v>
      </c>
      <c r="T105" s="5">
        <v>5608.7046190199999</v>
      </c>
      <c r="U105" s="5">
        <v>6036.0734856200006</v>
      </c>
      <c r="V105" s="5">
        <v>6450.86907402</v>
      </c>
      <c r="W105" s="5">
        <v>6838.9187785800004</v>
      </c>
      <c r="X105" s="5">
        <v>7232.87679131</v>
      </c>
      <c r="Y105" s="5">
        <v>7657.7471786699998</v>
      </c>
      <c r="Z105" s="5">
        <v>8085.00838931</v>
      </c>
      <c r="AA105" s="5">
        <v>8457.8420374799989</v>
      </c>
      <c r="AB105" s="5">
        <v>8838.1139046899989</v>
      </c>
      <c r="AC105" s="5">
        <v>9222.6653388399991</v>
      </c>
      <c r="AD105" s="5">
        <v>9616.4493741200004</v>
      </c>
      <c r="AE105" s="5">
        <v>10015.22371271</v>
      </c>
      <c r="AF105" s="5">
        <v>10037.2423246</v>
      </c>
    </row>
    <row r="106" spans="1:32">
      <c r="A106" s="56" t="s">
        <v>66</v>
      </c>
      <c r="B106" s="56" t="s">
        <v>197</v>
      </c>
      <c r="C106" s="56" t="s">
        <v>139</v>
      </c>
      <c r="D106" s="5">
        <v>101.417</v>
      </c>
      <c r="E106" s="5">
        <v>417.096</v>
      </c>
      <c r="F106" s="5">
        <v>671.0329999999999</v>
      </c>
      <c r="G106" s="5">
        <v>922.27100000000007</v>
      </c>
      <c r="H106" s="5">
        <v>1125.8689999999999</v>
      </c>
      <c r="I106" s="5">
        <v>1299.7470000000001</v>
      </c>
      <c r="J106" s="5">
        <v>1450.7080000000001</v>
      </c>
      <c r="K106" s="5">
        <v>1685.163</v>
      </c>
      <c r="L106" s="5">
        <v>1990.6479999999999</v>
      </c>
      <c r="M106" s="5">
        <v>2286.2460000000001</v>
      </c>
      <c r="N106" s="5">
        <v>2596.1640000000002</v>
      </c>
      <c r="O106" s="5">
        <v>2968.3380000000002</v>
      </c>
      <c r="P106" s="5">
        <v>3348.63</v>
      </c>
      <c r="Q106" s="5">
        <v>3694.0590000000002</v>
      </c>
      <c r="R106" s="5">
        <v>3989.7469999999998</v>
      </c>
      <c r="S106" s="5">
        <v>4221.7790000000014</v>
      </c>
      <c r="T106" s="5">
        <v>4413.009</v>
      </c>
      <c r="U106" s="5">
        <v>4478</v>
      </c>
      <c r="V106" s="5">
        <v>4506.9669999999996</v>
      </c>
      <c r="W106" s="5">
        <v>4491.2079999999996</v>
      </c>
      <c r="X106" s="5">
        <v>4479.3630000000012</v>
      </c>
      <c r="Y106" s="5">
        <v>4455.174</v>
      </c>
      <c r="Z106" s="5">
        <v>4424.643</v>
      </c>
      <c r="AA106" s="5">
        <v>4389.6200000000008</v>
      </c>
      <c r="AB106" s="5">
        <v>4351.1210000000001</v>
      </c>
      <c r="AC106" s="5">
        <v>4305.9329999999991</v>
      </c>
      <c r="AD106" s="5">
        <v>4258.4330000000009</v>
      </c>
      <c r="AE106" s="5">
        <v>4204.9129999999996</v>
      </c>
      <c r="AF106" s="5">
        <v>4204.9129999999996</v>
      </c>
    </row>
    <row r="107" spans="1:32">
      <c r="A107" s="56" t="s">
        <v>66</v>
      </c>
      <c r="B107" s="56" t="s">
        <v>197</v>
      </c>
      <c r="C107" s="56" t="s">
        <v>140</v>
      </c>
      <c r="D107" s="5">
        <v>0</v>
      </c>
      <c r="E107" s="5">
        <v>0</v>
      </c>
      <c r="F107" s="5">
        <v>0</v>
      </c>
      <c r="G107" s="5">
        <v>0</v>
      </c>
      <c r="H107" s="5">
        <v>0</v>
      </c>
      <c r="I107" s="5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5">
        <v>0</v>
      </c>
      <c r="R107" s="5">
        <v>0</v>
      </c>
      <c r="S107" s="5">
        <v>0</v>
      </c>
      <c r="T107" s="5">
        <v>0</v>
      </c>
      <c r="U107" s="5">
        <v>0</v>
      </c>
      <c r="V107" s="5">
        <v>0</v>
      </c>
      <c r="W107" s="5">
        <v>0</v>
      </c>
      <c r="X107" s="5">
        <v>0</v>
      </c>
      <c r="Y107" s="5">
        <v>0</v>
      </c>
      <c r="Z107" s="5">
        <v>0</v>
      </c>
      <c r="AA107" s="5">
        <v>0</v>
      </c>
      <c r="AB107" s="5">
        <v>0</v>
      </c>
      <c r="AC107" s="5">
        <v>0</v>
      </c>
      <c r="AD107" s="5">
        <v>0</v>
      </c>
      <c r="AE107" s="5">
        <v>0</v>
      </c>
      <c r="AF107" s="5">
        <v>0</v>
      </c>
    </row>
    <row r="108" spans="1:32">
      <c r="A108" s="56" t="s">
        <v>66</v>
      </c>
      <c r="B108" s="56" t="s">
        <v>197</v>
      </c>
      <c r="C108" s="56" t="s">
        <v>141</v>
      </c>
      <c r="D108" s="5">
        <v>0</v>
      </c>
      <c r="E108" s="5">
        <v>0</v>
      </c>
      <c r="F108" s="5">
        <v>0</v>
      </c>
      <c r="G108" s="5">
        <v>0</v>
      </c>
      <c r="H108" s="5">
        <v>0</v>
      </c>
      <c r="I108" s="5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5">
        <v>0</v>
      </c>
      <c r="R108" s="5">
        <v>0</v>
      </c>
      <c r="S108" s="5">
        <v>0</v>
      </c>
      <c r="T108" s="5">
        <v>0</v>
      </c>
      <c r="U108" s="5">
        <v>0</v>
      </c>
      <c r="V108" s="5">
        <v>0</v>
      </c>
      <c r="W108" s="5">
        <v>0</v>
      </c>
      <c r="X108" s="5">
        <v>0</v>
      </c>
      <c r="Y108" s="5">
        <v>0</v>
      </c>
      <c r="Z108" s="5">
        <v>0</v>
      </c>
      <c r="AA108" s="5">
        <v>0</v>
      </c>
      <c r="AB108" s="5">
        <v>0</v>
      </c>
      <c r="AC108" s="5">
        <v>0</v>
      </c>
      <c r="AD108" s="5">
        <v>0</v>
      </c>
      <c r="AE108" s="5">
        <v>0</v>
      </c>
      <c r="AF108" s="5">
        <v>0</v>
      </c>
    </row>
    <row r="109" spans="1:32">
      <c r="A109" s="56" t="s">
        <v>66</v>
      </c>
      <c r="B109" s="56" t="s">
        <v>197</v>
      </c>
      <c r="C109" s="56" t="s">
        <v>142</v>
      </c>
      <c r="D109" s="5">
        <v>986.42900000000009</v>
      </c>
      <c r="E109" s="5">
        <v>1286.4290000000001</v>
      </c>
      <c r="F109" s="5">
        <v>5376.8487205599986</v>
      </c>
      <c r="G109" s="5">
        <v>8636.8846160699995</v>
      </c>
      <c r="H109" s="5">
        <v>10189.1499666</v>
      </c>
      <c r="I109" s="5">
        <v>10936.46529993</v>
      </c>
      <c r="J109" s="5">
        <v>11278.90315507</v>
      </c>
      <c r="K109" s="5">
        <v>12313.283984309999</v>
      </c>
      <c r="L109" s="5">
        <v>14865.07501543</v>
      </c>
      <c r="M109" s="5">
        <v>16327.7988331</v>
      </c>
      <c r="N109" s="5">
        <v>18410.67464714</v>
      </c>
      <c r="O109" s="5">
        <v>20613.41132467</v>
      </c>
      <c r="P109" s="5">
        <v>27604.768273149999</v>
      </c>
      <c r="Q109" s="5">
        <v>30974.576270850001</v>
      </c>
      <c r="R109" s="5">
        <v>36313.57700084</v>
      </c>
      <c r="S109" s="5">
        <v>37496.259090079999</v>
      </c>
      <c r="T109" s="5">
        <v>37496.259090209991</v>
      </c>
      <c r="U109" s="5">
        <v>37496.259090239997</v>
      </c>
      <c r="V109" s="5">
        <v>37696.970810359999</v>
      </c>
      <c r="W109" s="5">
        <v>40126.676918789999</v>
      </c>
      <c r="X109" s="5">
        <v>53456.959793629998</v>
      </c>
      <c r="Y109" s="5">
        <v>66440.935759780012</v>
      </c>
      <c r="Z109" s="5">
        <v>66717.205445949992</v>
      </c>
      <c r="AA109" s="5">
        <v>84537.583544380002</v>
      </c>
      <c r="AB109" s="5">
        <v>88935.291353210006</v>
      </c>
      <c r="AC109" s="5">
        <v>96780.696083660005</v>
      </c>
      <c r="AD109" s="5">
        <v>100454.14875341</v>
      </c>
      <c r="AE109" s="5">
        <v>121807.40059124</v>
      </c>
      <c r="AF109" s="5">
        <v>121807.40059138001</v>
      </c>
    </row>
    <row r="110" spans="1:32">
      <c r="A110" s="56" t="s">
        <v>66</v>
      </c>
      <c r="B110" s="56" t="s">
        <v>197</v>
      </c>
      <c r="C110" s="56" t="s">
        <v>143</v>
      </c>
      <c r="D110" s="5">
        <v>2826.4169999999999</v>
      </c>
      <c r="E110" s="5">
        <v>2826.4169999999999</v>
      </c>
      <c r="F110" s="5">
        <v>3193.6570562500001</v>
      </c>
      <c r="G110" s="5">
        <v>3659.26684578</v>
      </c>
      <c r="H110" s="5">
        <v>5414.0645291700012</v>
      </c>
      <c r="I110" s="5">
        <v>7473.6529827900022</v>
      </c>
      <c r="J110" s="5">
        <v>8481.4726159099991</v>
      </c>
      <c r="K110" s="5">
        <v>9522.5678631899991</v>
      </c>
      <c r="L110" s="5">
        <v>12655.567557879989</v>
      </c>
      <c r="M110" s="5">
        <v>12655.5675618</v>
      </c>
      <c r="N110" s="5">
        <v>15484.56551971</v>
      </c>
      <c r="O110" s="5">
        <v>18586.186215279999</v>
      </c>
      <c r="P110" s="5">
        <v>29015.627531229999</v>
      </c>
      <c r="Q110" s="5">
        <v>31313.56037725</v>
      </c>
      <c r="R110" s="5">
        <v>33092.431360100003</v>
      </c>
      <c r="S110" s="5">
        <v>39201.391905689998</v>
      </c>
      <c r="T110" s="5">
        <v>39551.198849660002</v>
      </c>
      <c r="U110" s="5">
        <v>39533.198849769993</v>
      </c>
      <c r="V110" s="5">
        <v>45363.225271880001</v>
      </c>
      <c r="W110" s="5">
        <v>58636.819296779999</v>
      </c>
      <c r="X110" s="5">
        <v>67735.098232540011</v>
      </c>
      <c r="Y110" s="5">
        <v>72251.276203410031</v>
      </c>
      <c r="Z110" s="5">
        <v>81394.337613650016</v>
      </c>
      <c r="AA110" s="5">
        <v>96595.150123960004</v>
      </c>
      <c r="AB110" s="5">
        <v>98238.82917343</v>
      </c>
      <c r="AC110" s="5">
        <v>99690.739657080005</v>
      </c>
      <c r="AD110" s="5">
        <v>112698.2367511</v>
      </c>
      <c r="AE110" s="5">
        <v>133250.34229875001</v>
      </c>
      <c r="AF110" s="5">
        <v>133224.34229894</v>
      </c>
    </row>
    <row r="111" spans="1:32">
      <c r="A111" s="56" t="s">
        <v>66</v>
      </c>
      <c r="B111" s="56" t="s">
        <v>197</v>
      </c>
      <c r="C111" s="56" t="s">
        <v>144</v>
      </c>
      <c r="D111" s="5">
        <v>5135.7884863966483</v>
      </c>
      <c r="E111" s="5">
        <v>6647.3450414400004</v>
      </c>
      <c r="F111" s="5">
        <v>7457.5624169999992</v>
      </c>
      <c r="G111" s="5">
        <v>8316.3926061000002</v>
      </c>
      <c r="H111" s="5">
        <v>9119.7865911000008</v>
      </c>
      <c r="I111" s="5">
        <v>9916.6116179000001</v>
      </c>
      <c r="J111" s="5">
        <v>10724.709203300001</v>
      </c>
      <c r="K111" s="5">
        <v>11503.510488800001</v>
      </c>
      <c r="L111" s="5">
        <v>12250.042052700001</v>
      </c>
      <c r="M111" s="5">
        <v>12949.5583262</v>
      </c>
      <c r="N111" s="5">
        <v>13650.3951189</v>
      </c>
      <c r="O111" s="5">
        <v>14343.1406424</v>
      </c>
      <c r="P111" s="5">
        <v>15012.6009374</v>
      </c>
      <c r="Q111" s="5">
        <v>15614.250841999999</v>
      </c>
      <c r="R111" s="5">
        <v>16150.000299400001</v>
      </c>
      <c r="S111" s="5">
        <v>16639.473162300001</v>
      </c>
      <c r="T111" s="5">
        <v>17118.148210700001</v>
      </c>
      <c r="U111" s="5">
        <v>17629.7030466</v>
      </c>
      <c r="V111" s="5">
        <v>18153.173504099999</v>
      </c>
      <c r="W111" s="5">
        <v>18673.432446899998</v>
      </c>
      <c r="X111" s="5">
        <v>19181.124382099999</v>
      </c>
      <c r="Y111" s="5">
        <v>19686.481679199998</v>
      </c>
      <c r="Z111" s="5">
        <v>20176.491095000001</v>
      </c>
      <c r="AA111" s="5">
        <v>20663.766652300001</v>
      </c>
      <c r="AB111" s="5">
        <v>21148.663008399999</v>
      </c>
      <c r="AC111" s="5">
        <v>21626.508005299998</v>
      </c>
      <c r="AD111" s="5">
        <v>22108.205048100001</v>
      </c>
      <c r="AE111" s="5">
        <v>22584.205257699999</v>
      </c>
      <c r="AF111" s="5">
        <v>22584.205257699999</v>
      </c>
    </row>
    <row r="112" spans="1:32">
      <c r="A112" s="56" t="s">
        <v>66</v>
      </c>
      <c r="B112" s="56" t="s">
        <v>197</v>
      </c>
      <c r="C112" s="56" t="s">
        <v>146</v>
      </c>
      <c r="D112" s="5">
        <v>104.0258438925494</v>
      </c>
      <c r="E112" s="5">
        <v>162.00992641159459</v>
      </c>
      <c r="F112" s="5">
        <v>192.01020758171279</v>
      </c>
      <c r="G112" s="5">
        <v>222.5461307461797</v>
      </c>
      <c r="H112" s="5">
        <v>265.08276373223782</v>
      </c>
      <c r="I112" s="5">
        <v>298.12910377014498</v>
      </c>
      <c r="J112" s="5">
        <v>331.96408073484059</v>
      </c>
      <c r="K112" s="5">
        <v>370.15977167600329</v>
      </c>
      <c r="L112" s="5">
        <v>411.94184255640778</v>
      </c>
      <c r="M112" s="5">
        <v>461.35706524462921</v>
      </c>
      <c r="N112" s="5">
        <v>505.01897020947632</v>
      </c>
      <c r="O112" s="5">
        <v>556.04289893651867</v>
      </c>
      <c r="P112" s="5">
        <v>607.31898780205142</v>
      </c>
      <c r="Q112" s="5">
        <v>662.18368965995546</v>
      </c>
      <c r="R112" s="5">
        <v>717.2490678165741</v>
      </c>
      <c r="S112" s="5">
        <v>783.055360420385</v>
      </c>
      <c r="T112" s="5">
        <v>840.60600761910325</v>
      </c>
      <c r="U112" s="5">
        <v>905.94713463406367</v>
      </c>
      <c r="V112" s="5">
        <v>959.69310501665939</v>
      </c>
      <c r="W112" s="5">
        <v>1012.083138514163</v>
      </c>
      <c r="X112" s="5">
        <v>1064.2881550973591</v>
      </c>
      <c r="Y112" s="5">
        <v>1118.258100421049</v>
      </c>
      <c r="Z112" s="5">
        <v>1168.5947344167271</v>
      </c>
      <c r="AA112" s="5">
        <v>1211.421656440386</v>
      </c>
      <c r="AB112" s="5">
        <v>1252.3013428138891</v>
      </c>
      <c r="AC112" s="5">
        <v>1289.3887926997279</v>
      </c>
      <c r="AD112" s="5">
        <v>1330.8769836415929</v>
      </c>
      <c r="AE112" s="5">
        <v>1371.410475125545</v>
      </c>
      <c r="AF112" s="5">
        <v>1371.410475125545</v>
      </c>
    </row>
    <row r="114" spans="1:32">
      <c r="A114" s="56" t="s">
        <v>66</v>
      </c>
      <c r="B114" s="56" t="s">
        <v>198</v>
      </c>
      <c r="C114" s="56" t="s">
        <v>131</v>
      </c>
      <c r="D114" s="5">
        <v>4820</v>
      </c>
      <c r="E114" s="5">
        <v>4820</v>
      </c>
      <c r="F114" s="5">
        <v>4820</v>
      </c>
      <c r="G114" s="5">
        <v>3385</v>
      </c>
      <c r="H114" s="5">
        <v>2825</v>
      </c>
      <c r="I114" s="5">
        <v>1720</v>
      </c>
      <c r="J114" s="5">
        <v>1160</v>
      </c>
      <c r="K114" s="5">
        <v>1160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5">
        <v>0</v>
      </c>
      <c r="R114" s="5">
        <v>0</v>
      </c>
      <c r="S114" s="5">
        <v>0</v>
      </c>
      <c r="T114" s="5">
        <v>0</v>
      </c>
      <c r="U114" s="5">
        <v>0</v>
      </c>
      <c r="V114" s="5">
        <v>0</v>
      </c>
      <c r="W114" s="5">
        <v>0</v>
      </c>
      <c r="X114" s="5">
        <v>0</v>
      </c>
      <c r="Y114" s="5">
        <v>0</v>
      </c>
      <c r="Z114" s="5">
        <v>0</v>
      </c>
      <c r="AA114" s="5">
        <v>0</v>
      </c>
      <c r="AB114" s="5">
        <v>0</v>
      </c>
      <c r="AC114" s="5">
        <v>0</v>
      </c>
      <c r="AD114" s="5">
        <v>0</v>
      </c>
      <c r="AE114" s="5">
        <v>0</v>
      </c>
      <c r="AF114" s="5">
        <v>0</v>
      </c>
    </row>
    <row r="115" spans="1:32">
      <c r="A115" s="56" t="s">
        <v>66</v>
      </c>
      <c r="B115" s="56" t="s">
        <v>198</v>
      </c>
      <c r="C115" s="56" t="s">
        <v>132</v>
      </c>
      <c r="D115" s="5">
        <v>500</v>
      </c>
      <c r="E115" s="5">
        <v>500</v>
      </c>
      <c r="F115" s="5">
        <v>500</v>
      </c>
      <c r="G115" s="5">
        <v>0</v>
      </c>
      <c r="H115" s="5">
        <v>0</v>
      </c>
      <c r="I115" s="5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5">
        <v>0</v>
      </c>
      <c r="R115" s="5">
        <v>0</v>
      </c>
      <c r="S115" s="5">
        <v>0</v>
      </c>
      <c r="T115" s="5">
        <v>0</v>
      </c>
      <c r="U115" s="5">
        <v>0</v>
      </c>
      <c r="V115" s="5">
        <v>0</v>
      </c>
      <c r="W115" s="5">
        <v>0</v>
      </c>
      <c r="X115" s="5">
        <v>0</v>
      </c>
      <c r="Y115" s="5">
        <v>0</v>
      </c>
      <c r="Z115" s="5">
        <v>0</v>
      </c>
      <c r="AA115" s="5">
        <v>0</v>
      </c>
      <c r="AB115" s="5">
        <v>0</v>
      </c>
      <c r="AC115" s="5">
        <v>0</v>
      </c>
      <c r="AD115" s="5">
        <v>0</v>
      </c>
      <c r="AE115" s="5">
        <v>0</v>
      </c>
      <c r="AF115" s="5">
        <v>0</v>
      </c>
    </row>
    <row r="116" spans="1:32">
      <c r="A116" s="56" t="s">
        <v>66</v>
      </c>
      <c r="B116" s="56" t="s">
        <v>198</v>
      </c>
      <c r="C116" s="56" t="s">
        <v>133</v>
      </c>
      <c r="D116" s="5">
        <v>0</v>
      </c>
      <c r="E116" s="5">
        <v>0</v>
      </c>
      <c r="F116" s="5">
        <v>0</v>
      </c>
      <c r="G116" s="5">
        <v>0</v>
      </c>
      <c r="H116" s="5">
        <v>0</v>
      </c>
      <c r="I116" s="5">
        <v>0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5">
        <v>0</v>
      </c>
      <c r="R116" s="5">
        <v>0</v>
      </c>
      <c r="S116" s="5">
        <v>0</v>
      </c>
      <c r="T116" s="5">
        <v>0</v>
      </c>
      <c r="U116" s="5">
        <v>0</v>
      </c>
      <c r="V116" s="5">
        <v>0</v>
      </c>
      <c r="W116" s="5">
        <v>0</v>
      </c>
      <c r="X116" s="5">
        <v>0</v>
      </c>
      <c r="Y116" s="5">
        <v>0</v>
      </c>
      <c r="Z116" s="5">
        <v>0</v>
      </c>
      <c r="AA116" s="5">
        <v>0</v>
      </c>
      <c r="AB116" s="5">
        <v>0</v>
      </c>
      <c r="AC116" s="5">
        <v>0</v>
      </c>
      <c r="AD116" s="5">
        <v>0</v>
      </c>
      <c r="AE116" s="5">
        <v>0</v>
      </c>
      <c r="AF116" s="5">
        <v>0</v>
      </c>
    </row>
    <row r="117" spans="1:32">
      <c r="A117" s="56" t="s">
        <v>66</v>
      </c>
      <c r="B117" s="56" t="s">
        <v>198</v>
      </c>
      <c r="C117" s="56" t="s">
        <v>134</v>
      </c>
      <c r="D117" s="5">
        <v>1900</v>
      </c>
      <c r="E117" s="5">
        <v>1900</v>
      </c>
      <c r="F117" s="5">
        <v>1900.0000026499999</v>
      </c>
      <c r="G117" s="5">
        <v>1900.0000132499999</v>
      </c>
      <c r="H117" s="5">
        <v>1900.0000132499999</v>
      </c>
      <c r="I117" s="5">
        <v>1900.0000132499999</v>
      </c>
      <c r="J117" s="5">
        <v>1900.0000132499999</v>
      </c>
      <c r="K117" s="5">
        <v>1900.0000132499999</v>
      </c>
      <c r="L117" s="5">
        <v>1900.0000265000001</v>
      </c>
      <c r="M117" s="5">
        <v>1900.0000265000001</v>
      </c>
      <c r="N117" s="5">
        <v>1900.000053</v>
      </c>
      <c r="O117" s="5">
        <v>1730.000053</v>
      </c>
      <c r="P117" s="5">
        <v>1730.0000689000001</v>
      </c>
      <c r="Q117" s="5">
        <v>1730.00008215</v>
      </c>
      <c r="R117" s="5">
        <v>1730.0000980499999</v>
      </c>
      <c r="S117" s="5">
        <v>1730.0000159000001</v>
      </c>
      <c r="T117" s="5">
        <v>1730.0000371000001</v>
      </c>
      <c r="U117" s="5">
        <v>1290.00003975</v>
      </c>
      <c r="V117" s="5">
        <v>1290.000053</v>
      </c>
      <c r="W117" s="5">
        <v>1290.00007155</v>
      </c>
      <c r="X117" s="5">
        <v>1196.0001272</v>
      </c>
      <c r="Y117" s="5">
        <v>2010.92014275</v>
      </c>
      <c r="Z117" s="5">
        <v>2010.92014275</v>
      </c>
      <c r="AA117" s="5">
        <v>2010.9201665999999</v>
      </c>
      <c r="AB117" s="5">
        <v>2010.9201665999999</v>
      </c>
      <c r="AC117" s="5">
        <v>1426.9201798500001</v>
      </c>
      <c r="AD117" s="5">
        <v>1426.9201931</v>
      </c>
      <c r="AE117" s="5">
        <v>1768.5236583000001</v>
      </c>
      <c r="AF117" s="5">
        <v>1768.5236583000001</v>
      </c>
    </row>
    <row r="118" spans="1:32">
      <c r="A118" s="56" t="s">
        <v>66</v>
      </c>
      <c r="B118" s="56" t="s">
        <v>198</v>
      </c>
      <c r="C118" s="56" t="s">
        <v>135</v>
      </c>
      <c r="D118" s="5">
        <v>0</v>
      </c>
      <c r="E118" s="5">
        <v>0</v>
      </c>
      <c r="F118" s="5">
        <v>0</v>
      </c>
      <c r="G118" s="5">
        <v>0</v>
      </c>
      <c r="H118" s="5">
        <v>0</v>
      </c>
      <c r="I118" s="5">
        <v>0</v>
      </c>
      <c r="J118" s="5">
        <v>0</v>
      </c>
      <c r="K118" s="5">
        <v>0</v>
      </c>
      <c r="L118" s="5">
        <v>2.65E-5</v>
      </c>
      <c r="M118" s="5">
        <v>2.915E-5</v>
      </c>
      <c r="N118" s="5">
        <v>5.8300000000000001E-5</v>
      </c>
      <c r="O118" s="5">
        <v>6.0949999999999998E-5</v>
      </c>
      <c r="P118" s="5">
        <v>7.6849999999999998E-5</v>
      </c>
      <c r="Q118" s="5">
        <v>9.2750000000000005E-5</v>
      </c>
      <c r="R118" s="5">
        <v>1.0865E-4</v>
      </c>
      <c r="S118" s="5">
        <v>2.385E-5</v>
      </c>
      <c r="T118" s="5">
        <v>3.7100000000000001E-5</v>
      </c>
      <c r="U118" s="5">
        <v>4.7700000000000001E-5</v>
      </c>
      <c r="V118" s="5">
        <v>6.3600000000000001E-5</v>
      </c>
      <c r="W118" s="5">
        <v>7.9499999999999994E-5</v>
      </c>
      <c r="X118" s="5">
        <v>1.0069999999999999E-4</v>
      </c>
      <c r="Y118" s="5">
        <v>1.325E-4</v>
      </c>
      <c r="Z118" s="5">
        <v>6.6249999999999998E-5</v>
      </c>
      <c r="AA118" s="5">
        <v>8.8509999999999999E-4</v>
      </c>
      <c r="AB118" s="5">
        <v>8.8509999999999999E-4</v>
      </c>
      <c r="AC118" s="5">
        <v>8.8509999999999999E-4</v>
      </c>
      <c r="AD118" s="5">
        <v>8.8509999999999999E-4</v>
      </c>
      <c r="AE118" s="5">
        <v>1872.6496625</v>
      </c>
      <c r="AF118" s="5">
        <v>1872.6496625</v>
      </c>
    </row>
    <row r="119" spans="1:32">
      <c r="A119" s="56" t="s">
        <v>66</v>
      </c>
      <c r="B119" s="56" t="s">
        <v>198</v>
      </c>
      <c r="C119" s="56" t="s">
        <v>136</v>
      </c>
      <c r="D119" s="5">
        <v>2204.0200000599998</v>
      </c>
      <c r="E119" s="5">
        <v>2204.0200000599998</v>
      </c>
      <c r="F119" s="5">
        <v>2204.0200000599998</v>
      </c>
      <c r="G119" s="5">
        <v>2204.0200000599998</v>
      </c>
      <c r="H119" s="5">
        <v>2204.0200000599998</v>
      </c>
      <c r="I119" s="5">
        <v>2204.0200000599998</v>
      </c>
      <c r="J119" s="5">
        <v>2204.0200000599998</v>
      </c>
      <c r="K119" s="5">
        <v>2204.0200000599998</v>
      </c>
      <c r="L119" s="5">
        <v>2204.0200000599998</v>
      </c>
      <c r="M119" s="5">
        <v>2204.0200000599998</v>
      </c>
      <c r="N119" s="5">
        <v>2204.0200000599998</v>
      </c>
      <c r="O119" s="5">
        <v>2204.0200000599998</v>
      </c>
      <c r="P119" s="5">
        <v>2204.0200000599998</v>
      </c>
      <c r="Q119" s="5">
        <v>2204.0200000599998</v>
      </c>
      <c r="R119" s="5">
        <v>2204.0200000599998</v>
      </c>
      <c r="S119" s="5">
        <v>2204.0200000599998</v>
      </c>
      <c r="T119" s="5">
        <v>2204.0200000599998</v>
      </c>
      <c r="U119" s="5">
        <v>2204.0200000599998</v>
      </c>
      <c r="V119" s="5">
        <v>2204.0200000599998</v>
      </c>
      <c r="W119" s="5">
        <v>2204.0200000599998</v>
      </c>
      <c r="X119" s="5">
        <v>2204.0200000599998</v>
      </c>
      <c r="Y119" s="5">
        <v>2204.0200000599998</v>
      </c>
      <c r="Z119" s="5">
        <v>2204.0200000599998</v>
      </c>
      <c r="AA119" s="5">
        <v>2204.0200000599998</v>
      </c>
      <c r="AB119" s="5">
        <v>2204.0200000599998</v>
      </c>
      <c r="AC119" s="5">
        <v>2204.0200000599998</v>
      </c>
      <c r="AD119" s="5">
        <v>2204.0200000599998</v>
      </c>
      <c r="AE119" s="5">
        <v>2204.0200000599998</v>
      </c>
      <c r="AF119" s="5">
        <v>2204.0200000599998</v>
      </c>
    </row>
    <row r="120" spans="1:32">
      <c r="A120" s="56" t="s">
        <v>66</v>
      </c>
      <c r="B120" s="56" t="s">
        <v>198</v>
      </c>
      <c r="C120" s="56" t="s">
        <v>137</v>
      </c>
      <c r="D120" s="5">
        <v>125.23</v>
      </c>
      <c r="E120" s="5">
        <v>125.2300072</v>
      </c>
      <c r="F120" s="5">
        <v>124.1300128</v>
      </c>
      <c r="G120" s="5">
        <v>395.96131501999997</v>
      </c>
      <c r="H120" s="5">
        <v>395.96131501999997</v>
      </c>
      <c r="I120" s="5">
        <v>1120.9139652399999</v>
      </c>
      <c r="J120" s="5">
        <v>1841.58252494</v>
      </c>
      <c r="K120" s="5">
        <v>1841.5825249500001</v>
      </c>
      <c r="L120" s="5">
        <v>1841.5825252300001</v>
      </c>
      <c r="M120" s="5">
        <v>1841.5825252699999</v>
      </c>
      <c r="N120" s="5">
        <v>2092.6825253500001</v>
      </c>
      <c r="O120" s="5">
        <v>2091.5825253899998</v>
      </c>
      <c r="P120" s="5">
        <v>2092.6825254599999</v>
      </c>
      <c r="Q120" s="5">
        <v>2091.58252558</v>
      </c>
      <c r="R120" s="5">
        <v>2091.5825258300001</v>
      </c>
      <c r="S120" s="5">
        <v>2091.5825259200001</v>
      </c>
      <c r="T120" s="5">
        <v>2092.6825259299999</v>
      </c>
      <c r="U120" s="5">
        <v>2091.5825259399999</v>
      </c>
      <c r="V120" s="5">
        <v>2091.5825260500001</v>
      </c>
      <c r="W120" s="5">
        <v>2091.58252606</v>
      </c>
      <c r="X120" s="5">
        <v>2091.5825260900001</v>
      </c>
      <c r="Y120" s="5">
        <v>2092.6825189400001</v>
      </c>
      <c r="Z120" s="5">
        <v>2092.6825134300002</v>
      </c>
      <c r="AA120" s="5">
        <v>1820.8512112400001</v>
      </c>
      <c r="AB120" s="5">
        <v>1820.8512112799999</v>
      </c>
      <c r="AC120" s="5">
        <v>1096.9988703900001</v>
      </c>
      <c r="AD120" s="5">
        <v>1096.9989815599999</v>
      </c>
      <c r="AE120" s="5">
        <v>1096.99932186</v>
      </c>
      <c r="AF120" s="5">
        <v>1096.99932173</v>
      </c>
    </row>
    <row r="121" spans="1:32">
      <c r="A121" s="56" t="s">
        <v>66</v>
      </c>
      <c r="B121" s="56" t="s">
        <v>198</v>
      </c>
      <c r="C121" s="56" t="s">
        <v>138</v>
      </c>
      <c r="D121" s="5">
        <v>5.7080000000000002</v>
      </c>
      <c r="E121" s="5">
        <v>60.468000000000004</v>
      </c>
      <c r="F121" s="5">
        <v>148.648</v>
      </c>
      <c r="G121" s="5">
        <v>275.34800000000001</v>
      </c>
      <c r="H121" s="5">
        <v>442.274</v>
      </c>
      <c r="I121" s="5">
        <v>652.45000000000005</v>
      </c>
      <c r="J121" s="5">
        <v>876.23699999999997</v>
      </c>
      <c r="K121" s="5">
        <v>1210.5730000000001</v>
      </c>
      <c r="L121" s="5">
        <v>1499.50984408</v>
      </c>
      <c r="M121" s="5">
        <v>1763.8192452999999</v>
      </c>
      <c r="N121" s="5">
        <v>2059.8864297800001</v>
      </c>
      <c r="O121" s="5">
        <v>2436.6978076999999</v>
      </c>
      <c r="P121" s="5">
        <v>2865.7631302300001</v>
      </c>
      <c r="Q121" s="5">
        <v>3329.05273197</v>
      </c>
      <c r="R121" s="5">
        <v>3830.46070057</v>
      </c>
      <c r="S121" s="5">
        <v>4377.4487209399986</v>
      </c>
      <c r="T121" s="5">
        <v>4929.4277385200003</v>
      </c>
      <c r="U121" s="5">
        <v>5409.2202714200002</v>
      </c>
      <c r="V121" s="5">
        <v>5890.0950978299998</v>
      </c>
      <c r="W121" s="5">
        <v>6359.8153290499986</v>
      </c>
      <c r="X121" s="5">
        <v>6795.9670817799997</v>
      </c>
      <c r="Y121" s="5">
        <v>7263.3692117000001</v>
      </c>
      <c r="Z121" s="5">
        <v>7737.8938246300004</v>
      </c>
      <c r="AA121" s="5">
        <v>8141.5914787000002</v>
      </c>
      <c r="AB121" s="5">
        <v>8553.9924650800003</v>
      </c>
      <c r="AC121" s="5">
        <v>8975.3127935100001</v>
      </c>
      <c r="AD121" s="5">
        <v>9404.9657990399992</v>
      </c>
      <c r="AE121" s="5">
        <v>9844.0621514499999</v>
      </c>
      <c r="AF121" s="5">
        <v>9881.1261620900004</v>
      </c>
    </row>
    <row r="122" spans="1:32">
      <c r="A122" s="56" t="s">
        <v>66</v>
      </c>
      <c r="B122" s="56" t="s">
        <v>198</v>
      </c>
      <c r="C122" s="56" t="s">
        <v>139</v>
      </c>
      <c r="D122" s="5">
        <v>96.884</v>
      </c>
      <c r="E122" s="5">
        <v>329.29</v>
      </c>
      <c r="F122" s="5">
        <v>584.38700000000006</v>
      </c>
      <c r="G122" s="5">
        <v>822.70399999999995</v>
      </c>
      <c r="H122" s="5">
        <v>1038.2349999999999</v>
      </c>
      <c r="I122" s="5">
        <v>1227.8489999999999</v>
      </c>
      <c r="J122" s="5">
        <v>1335.8109999999999</v>
      </c>
      <c r="K122" s="5">
        <v>1514.9059999999999</v>
      </c>
      <c r="L122" s="5">
        <v>1768.1690000000001</v>
      </c>
      <c r="M122" s="5">
        <v>1950.5930000000001</v>
      </c>
      <c r="N122" s="5">
        <v>2135.6660000000002</v>
      </c>
      <c r="O122" s="5">
        <v>2379.1840000000002</v>
      </c>
      <c r="P122" s="5">
        <v>2646.8049999999998</v>
      </c>
      <c r="Q122" s="5">
        <v>2900.177999999999</v>
      </c>
      <c r="R122" s="5">
        <v>3149.181</v>
      </c>
      <c r="S122" s="5">
        <v>3402.641000000001</v>
      </c>
      <c r="T122" s="5">
        <v>3615.882000000001</v>
      </c>
      <c r="U122" s="5">
        <v>3731.2449999999999</v>
      </c>
      <c r="V122" s="5">
        <v>3816.4100000000012</v>
      </c>
      <c r="W122" s="5">
        <v>3863.6839999999988</v>
      </c>
      <c r="X122" s="5">
        <v>3875.1060000000002</v>
      </c>
      <c r="Y122" s="5">
        <v>3873.7390000000009</v>
      </c>
      <c r="Z122" s="5">
        <v>3868.3439999999978</v>
      </c>
      <c r="AA122" s="5">
        <v>3856.3989999999999</v>
      </c>
      <c r="AB122" s="5">
        <v>3840.6070000000009</v>
      </c>
      <c r="AC122" s="5">
        <v>3820.0049999999992</v>
      </c>
      <c r="AD122" s="5">
        <v>3795.2550000000001</v>
      </c>
      <c r="AE122" s="5">
        <v>3765.7249999999999</v>
      </c>
      <c r="AF122" s="5">
        <v>3765.7249999999999</v>
      </c>
    </row>
    <row r="123" spans="1:32">
      <c r="A123" s="56" t="s">
        <v>66</v>
      </c>
      <c r="B123" s="56" t="s">
        <v>198</v>
      </c>
      <c r="C123" s="56" t="s">
        <v>140</v>
      </c>
      <c r="D123" s="5">
        <v>0</v>
      </c>
      <c r="E123" s="5">
        <v>0</v>
      </c>
      <c r="F123" s="5">
        <v>0</v>
      </c>
      <c r="G123" s="5">
        <v>0</v>
      </c>
      <c r="H123" s="5">
        <v>0</v>
      </c>
      <c r="I123" s="5">
        <v>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5">
        <v>0</v>
      </c>
      <c r="R123" s="5">
        <v>0</v>
      </c>
      <c r="S123" s="5">
        <v>0</v>
      </c>
      <c r="T123" s="5">
        <v>0</v>
      </c>
      <c r="U123" s="5">
        <v>0</v>
      </c>
      <c r="V123" s="5">
        <v>0</v>
      </c>
      <c r="W123" s="5">
        <v>0</v>
      </c>
      <c r="X123" s="5">
        <v>0</v>
      </c>
      <c r="Y123" s="5">
        <v>0</v>
      </c>
      <c r="Z123" s="5">
        <v>0</v>
      </c>
      <c r="AA123" s="5">
        <v>0</v>
      </c>
      <c r="AB123" s="5">
        <v>0</v>
      </c>
      <c r="AC123" s="5">
        <v>0</v>
      </c>
      <c r="AD123" s="5">
        <v>0</v>
      </c>
      <c r="AE123" s="5">
        <v>0</v>
      </c>
      <c r="AF123" s="5">
        <v>0</v>
      </c>
    </row>
    <row r="124" spans="1:32">
      <c r="A124" s="56" t="s">
        <v>66</v>
      </c>
      <c r="B124" s="56" t="s">
        <v>198</v>
      </c>
      <c r="C124" s="56" t="s">
        <v>141</v>
      </c>
      <c r="D124" s="5">
        <v>0</v>
      </c>
      <c r="E124" s="5">
        <v>0</v>
      </c>
      <c r="F124" s="5">
        <v>0</v>
      </c>
      <c r="G124" s="5">
        <v>0</v>
      </c>
      <c r="H124" s="5">
        <v>0</v>
      </c>
      <c r="I124" s="5">
        <v>0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5">
        <v>0</v>
      </c>
      <c r="R124" s="5">
        <v>0</v>
      </c>
      <c r="S124" s="5">
        <v>0</v>
      </c>
      <c r="T124" s="5">
        <v>0</v>
      </c>
      <c r="U124" s="5">
        <v>0</v>
      </c>
      <c r="V124" s="5">
        <v>0</v>
      </c>
      <c r="W124" s="5">
        <v>0</v>
      </c>
      <c r="X124" s="5">
        <v>0</v>
      </c>
      <c r="Y124" s="5">
        <v>0</v>
      </c>
      <c r="Z124" s="5">
        <v>0</v>
      </c>
      <c r="AA124" s="5">
        <v>0</v>
      </c>
      <c r="AB124" s="5">
        <v>0</v>
      </c>
      <c r="AC124" s="5">
        <v>0</v>
      </c>
      <c r="AD124" s="5">
        <v>0</v>
      </c>
      <c r="AE124" s="5">
        <v>0</v>
      </c>
      <c r="AF124" s="5">
        <v>0</v>
      </c>
    </row>
    <row r="125" spans="1:32">
      <c r="A125" s="56" t="s">
        <v>66</v>
      </c>
      <c r="B125" s="56" t="s">
        <v>198</v>
      </c>
      <c r="C125" s="56" t="s">
        <v>142</v>
      </c>
      <c r="D125" s="5">
        <v>3996.9637999999991</v>
      </c>
      <c r="E125" s="5">
        <v>4154.4637999999986</v>
      </c>
      <c r="F125" s="5">
        <v>5054.7927745299976</v>
      </c>
      <c r="G125" s="5">
        <v>7527.6912332499996</v>
      </c>
      <c r="H125" s="5">
        <v>7923.1056803499978</v>
      </c>
      <c r="I125" s="5">
        <v>9973.5411109499983</v>
      </c>
      <c r="J125" s="5">
        <v>9973.5420245000005</v>
      </c>
      <c r="K125" s="5">
        <v>9973.5420246599988</v>
      </c>
      <c r="L125" s="5">
        <v>10722.580769300001</v>
      </c>
      <c r="M125" s="5">
        <v>10722.58077133</v>
      </c>
      <c r="N125" s="5">
        <v>10722.580783629999</v>
      </c>
      <c r="O125" s="5">
        <v>11344.46407446</v>
      </c>
      <c r="P125" s="5">
        <v>11344.464084880001</v>
      </c>
      <c r="Q125" s="5">
        <v>11955.856944450001</v>
      </c>
      <c r="R125" s="5">
        <v>12696.9553743</v>
      </c>
      <c r="S125" s="5">
        <v>14786.679117760001</v>
      </c>
      <c r="T125" s="5">
        <v>15499.504648</v>
      </c>
      <c r="U125" s="5">
        <v>15307.504648030001</v>
      </c>
      <c r="V125" s="5">
        <v>17616.242426510009</v>
      </c>
      <c r="W125" s="5">
        <v>18328.97242010001</v>
      </c>
      <c r="X125" s="5">
        <v>19289.28658634</v>
      </c>
      <c r="Y125" s="5">
        <v>19039.78043449</v>
      </c>
      <c r="Z125" s="5">
        <v>21587.170881779999</v>
      </c>
      <c r="AA125" s="5">
        <v>24532.83285114</v>
      </c>
      <c r="AB125" s="5">
        <v>24954.06943268</v>
      </c>
      <c r="AC125" s="5">
        <v>26355.665593440001</v>
      </c>
      <c r="AD125" s="5">
        <v>26326.965593789999</v>
      </c>
      <c r="AE125" s="5">
        <v>26289.948703589998</v>
      </c>
      <c r="AF125" s="5">
        <v>26056.452903630001</v>
      </c>
    </row>
    <row r="126" spans="1:32">
      <c r="A126" s="56" t="s">
        <v>66</v>
      </c>
      <c r="B126" s="56" t="s">
        <v>198</v>
      </c>
      <c r="C126" s="56" t="s">
        <v>143</v>
      </c>
      <c r="D126" s="5">
        <v>1001.801</v>
      </c>
      <c r="E126" s="5">
        <v>1001.801</v>
      </c>
      <c r="F126" s="5">
        <v>1001.80103095</v>
      </c>
      <c r="G126" s="5">
        <v>1157.84129325</v>
      </c>
      <c r="H126" s="5">
        <v>1157.84129332</v>
      </c>
      <c r="I126" s="5">
        <v>2367.40682664</v>
      </c>
      <c r="J126" s="5">
        <v>3250.5667209799999</v>
      </c>
      <c r="K126" s="5">
        <v>3250.5667210800002</v>
      </c>
      <c r="L126" s="5">
        <v>3909.1621784700001</v>
      </c>
      <c r="M126" s="5">
        <v>4916.9721126600007</v>
      </c>
      <c r="N126" s="5">
        <v>5032.0786851299999</v>
      </c>
      <c r="O126" s="5">
        <v>5045.4688643500003</v>
      </c>
      <c r="P126" s="5">
        <v>5331.4590607299997</v>
      </c>
      <c r="Q126" s="5">
        <v>5331.4590609400002</v>
      </c>
      <c r="R126" s="5">
        <v>6353.7661825200003</v>
      </c>
      <c r="S126" s="5">
        <v>6353.7661826600006</v>
      </c>
      <c r="T126" s="5">
        <v>8588.6882753900009</v>
      </c>
      <c r="U126" s="5">
        <v>8588.68827547</v>
      </c>
      <c r="V126" s="5">
        <v>9074.5651567099994</v>
      </c>
      <c r="W126" s="5">
        <v>9085.4532472900009</v>
      </c>
      <c r="X126" s="5">
        <v>11476.901314049999</v>
      </c>
      <c r="Y126" s="5">
        <v>11614.249675589999</v>
      </c>
      <c r="Z126" s="5">
        <v>11506.72977283</v>
      </c>
      <c r="AA126" s="5">
        <v>11479.464773739999</v>
      </c>
      <c r="AB126" s="5">
        <v>11479.46477402</v>
      </c>
      <c r="AC126" s="5">
        <v>15392.95401628</v>
      </c>
      <c r="AD126" s="5">
        <v>15252.88801714</v>
      </c>
      <c r="AE126" s="5">
        <v>22315.761515450002</v>
      </c>
      <c r="AF126" s="5">
        <v>22234.761515540002</v>
      </c>
    </row>
    <row r="127" spans="1:32">
      <c r="A127" s="56" t="s">
        <v>66</v>
      </c>
      <c r="B127" s="56" t="s">
        <v>198</v>
      </c>
      <c r="C127" s="56" t="s">
        <v>144</v>
      </c>
      <c r="D127" s="5">
        <v>3812.4704799729279</v>
      </c>
      <c r="E127" s="5">
        <v>5136.4157260000002</v>
      </c>
      <c r="F127" s="5">
        <v>5889.8776950000001</v>
      </c>
      <c r="G127" s="5">
        <v>6693.2138439999999</v>
      </c>
      <c r="H127" s="5">
        <v>7497.1406360000001</v>
      </c>
      <c r="I127" s="5">
        <v>8318.2243319999998</v>
      </c>
      <c r="J127" s="5">
        <v>8991.6680080000006</v>
      </c>
      <c r="K127" s="5">
        <v>9649.2003359999999</v>
      </c>
      <c r="L127" s="5">
        <v>10271.38193</v>
      </c>
      <c r="M127" s="5">
        <v>10783.47234</v>
      </c>
      <c r="N127" s="5">
        <v>11286.004220000001</v>
      </c>
      <c r="O127" s="5">
        <v>11783.63327</v>
      </c>
      <c r="P127" s="5">
        <v>12291.02289</v>
      </c>
      <c r="Q127" s="5">
        <v>12778.522989999999</v>
      </c>
      <c r="R127" s="5">
        <v>13252.910550000001</v>
      </c>
      <c r="S127" s="5">
        <v>13722.79183</v>
      </c>
      <c r="T127" s="5">
        <v>14215.598180000001</v>
      </c>
      <c r="U127" s="5">
        <v>14737.04565</v>
      </c>
      <c r="V127" s="5">
        <v>15272.29767</v>
      </c>
      <c r="W127" s="5">
        <v>15812.587890000001</v>
      </c>
      <c r="X127" s="5">
        <v>16345.172500000001</v>
      </c>
      <c r="Y127" s="5">
        <v>16883.05068</v>
      </c>
      <c r="Z127" s="5">
        <v>17423.179349999999</v>
      </c>
      <c r="AA127" s="5">
        <v>17956.912130000001</v>
      </c>
      <c r="AB127" s="5">
        <v>18489.99627</v>
      </c>
      <c r="AC127" s="5">
        <v>19024.729780000001</v>
      </c>
      <c r="AD127" s="5">
        <v>19559.099969999999</v>
      </c>
      <c r="AE127" s="5">
        <v>20099.74207</v>
      </c>
      <c r="AF127" s="5">
        <v>20099.74207</v>
      </c>
    </row>
    <row r="128" spans="1:32">
      <c r="A128" s="56" t="s">
        <v>66</v>
      </c>
      <c r="B128" s="56" t="s">
        <v>198</v>
      </c>
      <c r="C128" s="56" t="s">
        <v>146</v>
      </c>
      <c r="D128" s="5">
        <v>212.22</v>
      </c>
      <c r="E128" s="5">
        <v>262.06054480594662</v>
      </c>
      <c r="F128" s="5">
        <v>286.01644854364901</v>
      </c>
      <c r="G128" s="5">
        <v>305.44015602265119</v>
      </c>
      <c r="H128" s="5">
        <v>329.82111367436141</v>
      </c>
      <c r="I128" s="5">
        <v>370.7115207229059</v>
      </c>
      <c r="J128" s="5">
        <v>408.47216173629499</v>
      </c>
      <c r="K128" s="5">
        <v>440.24909969269078</v>
      </c>
      <c r="L128" s="5">
        <v>478.45061544669738</v>
      </c>
      <c r="M128" s="5">
        <v>519.48462508111436</v>
      </c>
      <c r="N128" s="5">
        <v>556.48525291126236</v>
      </c>
      <c r="O128" s="5">
        <v>593.24950629459249</v>
      </c>
      <c r="P128" s="5">
        <v>637.18491006353156</v>
      </c>
      <c r="Q128" s="5">
        <v>680.18456838499071</v>
      </c>
      <c r="R128" s="5">
        <v>720.79751132095544</v>
      </c>
      <c r="S128" s="5">
        <v>761.13682733933319</v>
      </c>
      <c r="T128" s="5">
        <v>807.92785159645155</v>
      </c>
      <c r="U128" s="5">
        <v>847.35434245057456</v>
      </c>
      <c r="V128" s="5">
        <v>893.18040756830862</v>
      </c>
      <c r="W128" s="5">
        <v>936.96429488781223</v>
      </c>
      <c r="X128" s="5">
        <v>986.93282555569135</v>
      </c>
      <c r="Y128" s="5">
        <v>1037.4680183035271</v>
      </c>
      <c r="Z128" s="5">
        <v>1082.819405558047</v>
      </c>
      <c r="AA128" s="5">
        <v>1122.175846438729</v>
      </c>
      <c r="AB128" s="5">
        <v>1162.675073287021</v>
      </c>
      <c r="AC128" s="5">
        <v>1212.205972388178</v>
      </c>
      <c r="AD128" s="5">
        <v>1218.1698041215959</v>
      </c>
      <c r="AE128" s="5">
        <v>1273.221428097163</v>
      </c>
      <c r="AF128" s="5">
        <v>1273.221428097163</v>
      </c>
    </row>
    <row r="130" spans="1:32">
      <c r="A130" s="56" t="s">
        <v>66</v>
      </c>
      <c r="B130" s="56" t="s">
        <v>199</v>
      </c>
      <c r="C130" s="56" t="s">
        <v>132</v>
      </c>
      <c r="D130" s="5">
        <v>1328.9999999900001</v>
      </c>
      <c r="E130" s="5">
        <v>1328.9999999900001</v>
      </c>
      <c r="F130" s="5">
        <v>1328.9999999900001</v>
      </c>
      <c r="G130" s="5">
        <v>528.99999998999999</v>
      </c>
      <c r="H130" s="5">
        <v>528.99999998999999</v>
      </c>
      <c r="I130" s="5">
        <v>528.99999998999999</v>
      </c>
      <c r="J130" s="5">
        <v>528.99999998999999</v>
      </c>
      <c r="K130" s="5">
        <v>528.99999998999999</v>
      </c>
      <c r="L130" s="5">
        <v>528.99999998999999</v>
      </c>
      <c r="M130" s="5">
        <v>528.99999998999999</v>
      </c>
      <c r="N130" s="5">
        <v>528.99999998999999</v>
      </c>
      <c r="O130" s="5">
        <v>528.99999998999999</v>
      </c>
      <c r="P130" s="5">
        <v>528.99999998999999</v>
      </c>
      <c r="Q130" s="5">
        <v>528.99999998999999</v>
      </c>
      <c r="R130" s="5">
        <v>528.99999998999999</v>
      </c>
      <c r="S130" s="5">
        <v>0</v>
      </c>
      <c r="T130" s="5">
        <v>0</v>
      </c>
      <c r="U130" s="5">
        <v>0</v>
      </c>
      <c r="V130" s="5">
        <v>0</v>
      </c>
      <c r="W130" s="5">
        <v>0</v>
      </c>
      <c r="X130" s="5">
        <v>0</v>
      </c>
      <c r="Y130" s="5">
        <v>0</v>
      </c>
      <c r="Z130" s="5">
        <v>0</v>
      </c>
      <c r="AA130" s="5">
        <v>0</v>
      </c>
      <c r="AB130" s="5">
        <v>0</v>
      </c>
      <c r="AC130" s="5">
        <v>0</v>
      </c>
      <c r="AD130" s="5">
        <v>0</v>
      </c>
      <c r="AE130" s="5">
        <v>0</v>
      </c>
      <c r="AF130" s="5">
        <v>0</v>
      </c>
    </row>
    <row r="131" spans="1:32">
      <c r="A131" s="56" t="s">
        <v>66</v>
      </c>
      <c r="B131" s="56" t="s">
        <v>199</v>
      </c>
      <c r="C131" s="56" t="s">
        <v>133</v>
      </c>
      <c r="D131" s="5">
        <v>0</v>
      </c>
      <c r="E131" s="5">
        <v>0</v>
      </c>
      <c r="F131" s="5">
        <v>0</v>
      </c>
      <c r="G131" s="5">
        <v>0</v>
      </c>
      <c r="H131" s="5">
        <v>0</v>
      </c>
      <c r="I131" s="5">
        <v>0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5">
        <v>0</v>
      </c>
      <c r="R131" s="5">
        <v>0</v>
      </c>
      <c r="S131" s="5">
        <v>0</v>
      </c>
      <c r="T131" s="5">
        <v>0</v>
      </c>
      <c r="U131" s="5">
        <v>0</v>
      </c>
      <c r="V131" s="5">
        <v>0</v>
      </c>
      <c r="W131" s="5">
        <v>0</v>
      </c>
      <c r="X131" s="5">
        <v>0</v>
      </c>
      <c r="Y131" s="5">
        <v>0</v>
      </c>
      <c r="Z131" s="5">
        <v>0</v>
      </c>
      <c r="AA131" s="5">
        <v>0</v>
      </c>
      <c r="AB131" s="5">
        <v>0</v>
      </c>
      <c r="AC131" s="5">
        <v>0</v>
      </c>
      <c r="AD131" s="5">
        <v>0</v>
      </c>
      <c r="AE131" s="5">
        <v>0</v>
      </c>
      <c r="AF131" s="5">
        <v>0</v>
      </c>
    </row>
    <row r="132" spans="1:32">
      <c r="A132" s="56" t="s">
        <v>66</v>
      </c>
      <c r="B132" s="56" t="s">
        <v>199</v>
      </c>
      <c r="C132" s="56" t="s">
        <v>134</v>
      </c>
      <c r="D132" s="5">
        <v>1583.8600000399999</v>
      </c>
      <c r="E132" s="5">
        <v>1583.8600000399999</v>
      </c>
      <c r="F132" s="5">
        <v>1583.8600026900001</v>
      </c>
      <c r="G132" s="5">
        <v>1583.86000799</v>
      </c>
      <c r="H132" s="5">
        <v>1583.86000799</v>
      </c>
      <c r="I132" s="5">
        <v>1583.86000799</v>
      </c>
      <c r="J132" s="5">
        <v>1583.86000799</v>
      </c>
      <c r="K132" s="5">
        <v>1583.86000799</v>
      </c>
      <c r="L132" s="5">
        <v>1201.36002654</v>
      </c>
      <c r="M132" s="5">
        <v>1201.36002654</v>
      </c>
      <c r="N132" s="5">
        <v>961.70005300000003</v>
      </c>
      <c r="O132" s="5">
        <v>961.70005565000008</v>
      </c>
      <c r="P132" s="5">
        <v>961.70007155000008</v>
      </c>
      <c r="Q132" s="5">
        <v>881.70008480000001</v>
      </c>
      <c r="R132" s="5">
        <v>881.70010070000001</v>
      </c>
      <c r="S132" s="5">
        <v>881.7000185500001</v>
      </c>
      <c r="T132" s="5">
        <v>1830.5540683500001</v>
      </c>
      <c r="U132" s="5">
        <v>1830.5540683500001</v>
      </c>
      <c r="V132" s="5">
        <v>1830.5540683500001</v>
      </c>
      <c r="W132" s="5">
        <v>1830.5540683500001</v>
      </c>
      <c r="X132" s="5">
        <v>1830.5540683500001</v>
      </c>
      <c r="Y132" s="5">
        <v>2469.0925669500002</v>
      </c>
      <c r="Z132" s="5">
        <v>2131.0925669500002</v>
      </c>
      <c r="AA132" s="5">
        <v>3097.3512548499998</v>
      </c>
      <c r="AB132" s="5">
        <v>2943.3512548499998</v>
      </c>
      <c r="AC132" s="5">
        <v>2943.3512548499998</v>
      </c>
      <c r="AD132" s="5">
        <v>2943.3512548499998</v>
      </c>
      <c r="AE132" s="5">
        <v>7168.0921679499997</v>
      </c>
      <c r="AF132" s="5">
        <v>7130.8921679499999</v>
      </c>
    </row>
    <row r="133" spans="1:32">
      <c r="A133" s="56" t="s">
        <v>66</v>
      </c>
      <c r="B133" s="56" t="s">
        <v>199</v>
      </c>
      <c r="C133" s="56" t="s">
        <v>135</v>
      </c>
      <c r="D133" s="5">
        <v>0</v>
      </c>
      <c r="E133" s="5">
        <v>0</v>
      </c>
      <c r="F133" s="5">
        <v>0</v>
      </c>
      <c r="G133" s="5">
        <v>0</v>
      </c>
      <c r="H133" s="5">
        <v>0</v>
      </c>
      <c r="I133" s="5">
        <v>0</v>
      </c>
      <c r="J133" s="5">
        <v>0</v>
      </c>
      <c r="K133" s="5">
        <v>0</v>
      </c>
      <c r="L133" s="5">
        <v>2.915E-5</v>
      </c>
      <c r="M133" s="5">
        <v>2.915E-5</v>
      </c>
      <c r="N133" s="5">
        <v>5.5649999999999997E-5</v>
      </c>
      <c r="O133" s="5">
        <v>5.8300000000000001E-5</v>
      </c>
      <c r="P133" s="5">
        <v>7.4200000000000001E-5</v>
      </c>
      <c r="Q133" s="5">
        <v>9.0099999999999995E-5</v>
      </c>
      <c r="R133" s="5">
        <v>1.06E-4</v>
      </c>
      <c r="S133" s="5">
        <v>2.385E-5</v>
      </c>
      <c r="T133" s="5">
        <v>6.0949999999999998E-5</v>
      </c>
      <c r="U133" s="5">
        <v>6.0949999999999998E-5</v>
      </c>
      <c r="V133" s="5">
        <v>6.0949999999999998E-5</v>
      </c>
      <c r="W133" s="5">
        <v>7.9499999999999994E-5</v>
      </c>
      <c r="X133" s="5">
        <v>9.5400000000000001E-5</v>
      </c>
      <c r="Y133" s="5">
        <v>1.1395000000000001E-4</v>
      </c>
      <c r="Z133" s="5">
        <v>7.4200000000000001E-5</v>
      </c>
      <c r="AA133" s="5">
        <v>360.94818694999998</v>
      </c>
      <c r="AB133" s="5">
        <v>360.94818694999998</v>
      </c>
      <c r="AC133" s="5">
        <v>360.94818694999998</v>
      </c>
      <c r="AD133" s="5">
        <v>360.94818694999998</v>
      </c>
      <c r="AE133" s="5">
        <v>2041.4920169</v>
      </c>
      <c r="AF133" s="5">
        <v>2041.4920169</v>
      </c>
    </row>
    <row r="134" spans="1:32">
      <c r="A134" s="56" t="s">
        <v>66</v>
      </c>
      <c r="B134" s="56" t="s">
        <v>199</v>
      </c>
      <c r="C134" s="56" t="s">
        <v>136</v>
      </c>
      <c r="D134" s="5">
        <v>0</v>
      </c>
      <c r="E134" s="5">
        <v>0</v>
      </c>
      <c r="F134" s="5">
        <v>0</v>
      </c>
      <c r="G134" s="5">
        <v>0</v>
      </c>
      <c r="H134" s="5">
        <v>0</v>
      </c>
      <c r="I134" s="5">
        <v>0</v>
      </c>
      <c r="J134" s="5">
        <v>0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  <c r="Q134" s="5">
        <v>0</v>
      </c>
      <c r="R134" s="5">
        <v>0</v>
      </c>
      <c r="S134" s="5">
        <v>0</v>
      </c>
      <c r="T134" s="5">
        <v>0</v>
      </c>
      <c r="U134" s="5">
        <v>0</v>
      </c>
      <c r="V134" s="5">
        <v>0</v>
      </c>
      <c r="W134" s="5">
        <v>0</v>
      </c>
      <c r="X134" s="5">
        <v>0</v>
      </c>
      <c r="Y134" s="5">
        <v>0</v>
      </c>
      <c r="Z134" s="5">
        <v>0</v>
      </c>
      <c r="AA134" s="5">
        <v>0</v>
      </c>
      <c r="AB134" s="5">
        <v>0</v>
      </c>
      <c r="AC134" s="5">
        <v>0</v>
      </c>
      <c r="AD134" s="5">
        <v>0</v>
      </c>
      <c r="AE134" s="5">
        <v>0</v>
      </c>
      <c r="AF134" s="5">
        <v>0</v>
      </c>
    </row>
    <row r="135" spans="1:32">
      <c r="A135" s="56" t="s">
        <v>66</v>
      </c>
      <c r="B135" s="56" t="s">
        <v>199</v>
      </c>
      <c r="C135" s="56" t="s">
        <v>137</v>
      </c>
      <c r="D135" s="5">
        <v>205.33</v>
      </c>
      <c r="E135" s="5">
        <v>473.33000785000002</v>
      </c>
      <c r="F135" s="5">
        <v>473.33001533999999</v>
      </c>
      <c r="G135" s="5">
        <v>476.44305538999998</v>
      </c>
      <c r="H135" s="5">
        <v>476.44305538999998</v>
      </c>
      <c r="I135" s="5">
        <v>476.44305539999999</v>
      </c>
      <c r="J135" s="5">
        <v>476.44307794000002</v>
      </c>
      <c r="K135" s="5">
        <v>476.44307805</v>
      </c>
      <c r="L135" s="5">
        <v>476.44310831000001</v>
      </c>
      <c r="M135" s="5">
        <v>476.44310836000011</v>
      </c>
      <c r="N135" s="5">
        <v>476.44310915</v>
      </c>
      <c r="O135" s="5">
        <v>476.44310932000002</v>
      </c>
      <c r="P135" s="5">
        <v>476.44310934999999</v>
      </c>
      <c r="Q135" s="5">
        <v>476.44310946000002</v>
      </c>
      <c r="R135" s="5">
        <v>476.44310977999999</v>
      </c>
      <c r="S135" s="5">
        <v>476.44313754000012</v>
      </c>
      <c r="T135" s="5">
        <v>476.44314162000012</v>
      </c>
      <c r="U135" s="5">
        <v>476.44314163000001</v>
      </c>
      <c r="V135" s="5">
        <v>476.44314164000002</v>
      </c>
      <c r="W135" s="5">
        <v>476.44314165999998</v>
      </c>
      <c r="X135" s="5">
        <v>476.44314169000012</v>
      </c>
      <c r="Y135" s="5">
        <v>476.44313388</v>
      </c>
      <c r="Z135" s="5">
        <v>478.54319709999999</v>
      </c>
      <c r="AA135" s="5">
        <v>473.33066857</v>
      </c>
      <c r="AB135" s="5">
        <v>473.33079579000002</v>
      </c>
      <c r="AC135" s="5">
        <v>473.33079585000002</v>
      </c>
      <c r="AD135" s="5">
        <v>973.40253142000006</v>
      </c>
      <c r="AE135" s="5">
        <v>4892.8457419299993</v>
      </c>
      <c r="AF135" s="5">
        <v>4892.8457404400006</v>
      </c>
    </row>
    <row r="136" spans="1:32">
      <c r="A136" s="56" t="s">
        <v>66</v>
      </c>
      <c r="B136" s="56" t="s">
        <v>199</v>
      </c>
      <c r="C136" s="56" t="s">
        <v>138</v>
      </c>
      <c r="D136" s="5">
        <v>29.535</v>
      </c>
      <c r="E136" s="5">
        <v>103.374</v>
      </c>
      <c r="F136" s="5">
        <v>155.053</v>
      </c>
      <c r="G136" s="5">
        <v>211.02199999999999</v>
      </c>
      <c r="H136" s="5">
        <v>272.83999999999997</v>
      </c>
      <c r="I136" s="5">
        <v>342.29199999999997</v>
      </c>
      <c r="J136" s="5">
        <v>420.23</v>
      </c>
      <c r="K136" s="5">
        <v>540.44000000000005</v>
      </c>
      <c r="L136" s="5">
        <v>660.96435792</v>
      </c>
      <c r="M136" s="5">
        <v>796.17195317000005</v>
      </c>
      <c r="N136" s="5">
        <v>958.17402227999992</v>
      </c>
      <c r="O136" s="5">
        <v>1145.1947517999999</v>
      </c>
      <c r="P136" s="5">
        <v>1342.79875311</v>
      </c>
      <c r="Q136" s="5">
        <v>1546.52399115</v>
      </c>
      <c r="R136" s="5">
        <v>1757.30862804</v>
      </c>
      <c r="S136" s="5">
        <v>1963.7499641100001</v>
      </c>
      <c r="T136" s="5">
        <v>2169.9936781400002</v>
      </c>
      <c r="U136" s="5">
        <v>2330.4229793499999</v>
      </c>
      <c r="V136" s="5">
        <v>2480.8329372600001</v>
      </c>
      <c r="W136" s="5">
        <v>2619.9917203999998</v>
      </c>
      <c r="X136" s="5">
        <v>2760.18391509</v>
      </c>
      <c r="Y136" s="5">
        <v>2910.0088553700002</v>
      </c>
      <c r="Z136" s="5">
        <v>3061.9195724699998</v>
      </c>
      <c r="AA136" s="5">
        <v>3195.6967666800001</v>
      </c>
      <c r="AB136" s="5">
        <v>3332.0470561000002</v>
      </c>
      <c r="AC136" s="5">
        <v>3471.4572458299999</v>
      </c>
      <c r="AD136" s="5">
        <v>3613.5280441999998</v>
      </c>
      <c r="AE136" s="5">
        <v>3758.3678000899999</v>
      </c>
      <c r="AF136" s="5">
        <v>3768.8095457300001</v>
      </c>
    </row>
    <row r="137" spans="1:32">
      <c r="A137" s="56" t="s">
        <v>66</v>
      </c>
      <c r="B137" s="56" t="s">
        <v>199</v>
      </c>
      <c r="C137" s="56" t="s">
        <v>139</v>
      </c>
      <c r="D137" s="5">
        <v>86.206000000000003</v>
      </c>
      <c r="E137" s="5">
        <v>234.97200000000001</v>
      </c>
      <c r="F137" s="5">
        <v>315.15100000000001</v>
      </c>
      <c r="G137" s="5">
        <v>386.09899999999999</v>
      </c>
      <c r="H137" s="5">
        <v>448.88200000000001</v>
      </c>
      <c r="I137" s="5">
        <v>507.89399999999989</v>
      </c>
      <c r="J137" s="5">
        <v>563.8309999999999</v>
      </c>
      <c r="K137" s="5">
        <v>659.38799999999992</v>
      </c>
      <c r="L137" s="5">
        <v>765.72799999999984</v>
      </c>
      <c r="M137" s="5">
        <v>874.94299999999998</v>
      </c>
      <c r="N137" s="5">
        <v>999.57100000000003</v>
      </c>
      <c r="O137" s="5">
        <v>1136.279</v>
      </c>
      <c r="P137" s="5">
        <v>1272.079</v>
      </c>
      <c r="Q137" s="5">
        <v>1391.741</v>
      </c>
      <c r="R137" s="5">
        <v>1500.8810000000001</v>
      </c>
      <c r="S137" s="5">
        <v>1590.4770000000001</v>
      </c>
      <c r="T137" s="5">
        <v>1664.9549999999999</v>
      </c>
      <c r="U137" s="5">
        <v>1688.7670000000001</v>
      </c>
      <c r="V137" s="5">
        <v>1695.3050000000001</v>
      </c>
      <c r="W137" s="5">
        <v>1684.559</v>
      </c>
      <c r="X137" s="5">
        <v>1675.3009999999999</v>
      </c>
      <c r="Y137" s="5">
        <v>1660.6060000000009</v>
      </c>
      <c r="Z137" s="5">
        <v>1645.1769999999999</v>
      </c>
      <c r="AA137" s="5">
        <v>1628.1010000000001</v>
      </c>
      <c r="AB137" s="5">
        <v>1610.2550000000001</v>
      </c>
      <c r="AC137" s="5">
        <v>1590.748</v>
      </c>
      <c r="AD137" s="5">
        <v>1570.4659999999999</v>
      </c>
      <c r="AE137" s="5">
        <v>1548.360000000001</v>
      </c>
      <c r="AF137" s="5">
        <v>1548.360000000001</v>
      </c>
    </row>
    <row r="138" spans="1:32">
      <c r="A138" s="56" t="s">
        <v>66</v>
      </c>
      <c r="B138" s="56" t="s">
        <v>199</v>
      </c>
      <c r="C138" s="56" t="s">
        <v>140</v>
      </c>
      <c r="D138" s="5">
        <v>0</v>
      </c>
      <c r="E138" s="5">
        <v>0</v>
      </c>
      <c r="F138" s="5">
        <v>0</v>
      </c>
      <c r="G138" s="5">
        <v>0</v>
      </c>
      <c r="H138" s="5">
        <v>0</v>
      </c>
      <c r="I138" s="5">
        <v>0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0</v>
      </c>
      <c r="Q138" s="5">
        <v>0</v>
      </c>
      <c r="R138" s="5">
        <v>0</v>
      </c>
      <c r="S138" s="5">
        <v>0</v>
      </c>
      <c r="T138" s="5">
        <v>0</v>
      </c>
      <c r="U138" s="5">
        <v>0</v>
      </c>
      <c r="V138" s="5">
        <v>0</v>
      </c>
      <c r="W138" s="5">
        <v>0</v>
      </c>
      <c r="X138" s="5">
        <v>0</v>
      </c>
      <c r="Y138" s="5">
        <v>0</v>
      </c>
      <c r="Z138" s="5">
        <v>0</v>
      </c>
      <c r="AA138" s="5">
        <v>0</v>
      </c>
      <c r="AB138" s="5">
        <v>0</v>
      </c>
      <c r="AC138" s="5">
        <v>0</v>
      </c>
      <c r="AD138" s="5">
        <v>0</v>
      </c>
      <c r="AE138" s="5">
        <v>0</v>
      </c>
      <c r="AF138" s="5">
        <v>0</v>
      </c>
    </row>
    <row r="139" spans="1:32">
      <c r="A139" s="56" t="s">
        <v>66</v>
      </c>
      <c r="B139" s="56" t="s">
        <v>199</v>
      </c>
      <c r="C139" s="56" t="s">
        <v>141</v>
      </c>
      <c r="D139" s="5">
        <v>0</v>
      </c>
      <c r="E139" s="5">
        <v>0</v>
      </c>
      <c r="F139" s="5">
        <v>0</v>
      </c>
      <c r="G139" s="5">
        <v>0</v>
      </c>
      <c r="H139" s="5">
        <v>0</v>
      </c>
      <c r="I139" s="5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5">
        <v>0</v>
      </c>
      <c r="R139" s="5">
        <v>0</v>
      </c>
      <c r="S139" s="5">
        <v>0</v>
      </c>
      <c r="T139" s="5">
        <v>0</v>
      </c>
      <c r="U139" s="5">
        <v>0</v>
      </c>
      <c r="V139" s="5">
        <v>0</v>
      </c>
      <c r="W139" s="5">
        <v>0</v>
      </c>
      <c r="X139" s="5">
        <v>0</v>
      </c>
      <c r="Y139" s="5">
        <v>0</v>
      </c>
      <c r="Z139" s="5">
        <v>0</v>
      </c>
      <c r="AA139" s="5">
        <v>0</v>
      </c>
      <c r="AB139" s="5">
        <v>0</v>
      </c>
      <c r="AC139" s="5">
        <v>0</v>
      </c>
      <c r="AD139" s="5">
        <v>0</v>
      </c>
      <c r="AE139" s="5">
        <v>0</v>
      </c>
      <c r="AF139" s="5">
        <v>0</v>
      </c>
    </row>
    <row r="140" spans="1:32">
      <c r="A140" s="56" t="s">
        <v>66</v>
      </c>
      <c r="B140" s="56" t="s">
        <v>199</v>
      </c>
      <c r="C140" s="56" t="s">
        <v>142</v>
      </c>
      <c r="D140" s="5">
        <v>2341.585</v>
      </c>
      <c r="E140" s="5">
        <v>2341.585</v>
      </c>
      <c r="F140" s="5">
        <v>3540.3766322300012</v>
      </c>
      <c r="G140" s="5">
        <v>4888.9692169399996</v>
      </c>
      <c r="H140" s="5">
        <v>5077.3103143599983</v>
      </c>
      <c r="I140" s="5">
        <v>5044.3103951499997</v>
      </c>
      <c r="J140" s="5">
        <v>7646.539727379999</v>
      </c>
      <c r="K140" s="5">
        <v>7631.8453237300018</v>
      </c>
      <c r="L140" s="5">
        <v>9319.8442072700018</v>
      </c>
      <c r="M140" s="5">
        <v>9319.8442087800013</v>
      </c>
      <c r="N140" s="5">
        <v>9959.3421876400007</v>
      </c>
      <c r="O140" s="5">
        <v>13786.36639961</v>
      </c>
      <c r="P140" s="5">
        <v>13786.366400319999</v>
      </c>
      <c r="Q140" s="5">
        <v>14690.48877894</v>
      </c>
      <c r="R140" s="5">
        <v>19502.708987580001</v>
      </c>
      <c r="S140" s="5">
        <v>20434.633114870001</v>
      </c>
      <c r="T140" s="5">
        <v>20821.144264909999</v>
      </c>
      <c r="U140" s="5">
        <v>20494.444264969999</v>
      </c>
      <c r="V140" s="5">
        <v>21537.045901469999</v>
      </c>
      <c r="W140" s="5">
        <v>31795.848225519989</v>
      </c>
      <c r="X140" s="5">
        <v>34244.048623460003</v>
      </c>
      <c r="Y140" s="5">
        <v>36390.933089689999</v>
      </c>
      <c r="Z140" s="5">
        <v>44554.021593170008</v>
      </c>
      <c r="AA140" s="5">
        <v>46673.3363359</v>
      </c>
      <c r="AB140" s="5">
        <v>46673.336335959997</v>
      </c>
      <c r="AC140" s="5">
        <v>47273.397634499997</v>
      </c>
      <c r="AD140" s="5">
        <v>55130.094630120017</v>
      </c>
      <c r="AE140" s="5">
        <v>55306.780932529997</v>
      </c>
      <c r="AF140" s="5">
        <v>55306.780932580012</v>
      </c>
    </row>
    <row r="141" spans="1:32">
      <c r="A141" s="56" t="s">
        <v>66</v>
      </c>
      <c r="B141" s="56" t="s">
        <v>199</v>
      </c>
      <c r="C141" s="56" t="s">
        <v>143</v>
      </c>
      <c r="D141" s="5">
        <v>508.6798</v>
      </c>
      <c r="E141" s="5">
        <v>508.6798</v>
      </c>
      <c r="F141" s="5">
        <v>508.67986481999998</v>
      </c>
      <c r="G141" s="5">
        <v>508.68016547000002</v>
      </c>
      <c r="H141" s="5">
        <v>1629.2004911500001</v>
      </c>
      <c r="I141" s="5">
        <v>2082.6203494599999</v>
      </c>
      <c r="J141" s="5">
        <v>3396.3931294999988</v>
      </c>
      <c r="K141" s="5">
        <v>3429.32305718</v>
      </c>
      <c r="L141" s="5">
        <v>4926.7664279000001</v>
      </c>
      <c r="M141" s="5">
        <v>4983.2559660099996</v>
      </c>
      <c r="N141" s="5">
        <v>5747.8546994999997</v>
      </c>
      <c r="O141" s="5">
        <v>8846.4141746400019</v>
      </c>
      <c r="P141" s="5">
        <v>9365.1773013700004</v>
      </c>
      <c r="Q141" s="5">
        <v>10968.876536629999</v>
      </c>
      <c r="R141" s="5">
        <v>12874.290697779999</v>
      </c>
      <c r="S141" s="5">
        <v>17590.795146640001</v>
      </c>
      <c r="T141" s="5">
        <v>20607.138070960009</v>
      </c>
      <c r="U141" s="5">
        <v>20607.138071040001</v>
      </c>
      <c r="V141" s="5">
        <v>20912.477187920009</v>
      </c>
      <c r="W141" s="5">
        <v>29262.105080770001</v>
      </c>
      <c r="X141" s="5">
        <v>29816.00072512</v>
      </c>
      <c r="Y141" s="5">
        <v>39192.459064930001</v>
      </c>
      <c r="Z141" s="5">
        <v>41666.76082643</v>
      </c>
      <c r="AA141" s="5">
        <v>41981.56640856</v>
      </c>
      <c r="AB141" s="5">
        <v>41981.566408720013</v>
      </c>
      <c r="AC141" s="5">
        <v>42323.408493870003</v>
      </c>
      <c r="AD141" s="5">
        <v>48215.492505620001</v>
      </c>
      <c r="AE141" s="5">
        <v>62522.498930759997</v>
      </c>
      <c r="AF141" s="5">
        <v>62522.498930889997</v>
      </c>
    </row>
    <row r="142" spans="1:32">
      <c r="A142" s="56" t="s">
        <v>66</v>
      </c>
      <c r="B142" s="56" t="s">
        <v>199</v>
      </c>
      <c r="C142" s="56" t="s">
        <v>144</v>
      </c>
      <c r="D142" s="5">
        <v>2267.9023948759509</v>
      </c>
      <c r="E142" s="5">
        <v>2946.7715109999999</v>
      </c>
      <c r="F142" s="5">
        <v>3259.2513100000001</v>
      </c>
      <c r="G142" s="5">
        <v>3551.854754</v>
      </c>
      <c r="H142" s="5">
        <v>3830.2979650000002</v>
      </c>
      <c r="I142" s="5">
        <v>4109.0806480000001</v>
      </c>
      <c r="J142" s="5">
        <v>4384.8510569999999</v>
      </c>
      <c r="K142" s="5">
        <v>4656.6886720000002</v>
      </c>
      <c r="L142" s="5">
        <v>4915.1873340000002</v>
      </c>
      <c r="M142" s="5">
        <v>5171.4598379999998</v>
      </c>
      <c r="N142" s="5">
        <v>5426.7649330000004</v>
      </c>
      <c r="O142" s="5">
        <v>5685.202139</v>
      </c>
      <c r="P142" s="5">
        <v>5936.1716859999997</v>
      </c>
      <c r="Q142" s="5">
        <v>6169.7477289999997</v>
      </c>
      <c r="R142" s="5">
        <v>6390.0547749999996</v>
      </c>
      <c r="S142" s="5">
        <v>6596.2277400000003</v>
      </c>
      <c r="T142" s="5">
        <v>6800.1936610000002</v>
      </c>
      <c r="U142" s="5">
        <v>6995.6816779999999</v>
      </c>
      <c r="V142" s="5">
        <v>7185.1167729999997</v>
      </c>
      <c r="W142" s="5">
        <v>7372.9582129999999</v>
      </c>
      <c r="X142" s="5">
        <v>7558.2638649999999</v>
      </c>
      <c r="Y142" s="5">
        <v>7741.8257299999996</v>
      </c>
      <c r="Z142" s="5">
        <v>7927.6186209999996</v>
      </c>
      <c r="AA142" s="5">
        <v>8106.9556949999997</v>
      </c>
      <c r="AB142" s="5">
        <v>8285.0852080000004</v>
      </c>
      <c r="AC142" s="5">
        <v>8461.0380189999996</v>
      </c>
      <c r="AD142" s="5">
        <v>8636.4027659999992</v>
      </c>
      <c r="AE142" s="5">
        <v>8811.1499220000005</v>
      </c>
      <c r="AF142" s="5">
        <v>8811.1499220000005</v>
      </c>
    </row>
    <row r="143" spans="1:32">
      <c r="A143" s="56" t="s">
        <v>66</v>
      </c>
      <c r="B143" s="56" t="s">
        <v>199</v>
      </c>
      <c r="C143" s="56" t="s">
        <v>146</v>
      </c>
      <c r="D143" s="5">
        <v>32.945</v>
      </c>
      <c r="E143" s="5">
        <v>52.062132690054597</v>
      </c>
      <c r="F143" s="5">
        <v>61.808933893753213</v>
      </c>
      <c r="G143" s="5">
        <v>71.14599845606476</v>
      </c>
      <c r="H143" s="5">
        <v>81.543214221626144</v>
      </c>
      <c r="I143" s="5">
        <v>92.864361857769055</v>
      </c>
      <c r="J143" s="5">
        <v>104.7327003243402</v>
      </c>
      <c r="K143" s="5">
        <v>117.2936753599548</v>
      </c>
      <c r="L143" s="5">
        <v>129.95293053451809</v>
      </c>
      <c r="M143" s="5">
        <v>144.5054965828495</v>
      </c>
      <c r="N143" s="5">
        <v>157.13804075747129</v>
      </c>
      <c r="O143" s="5">
        <v>170.59576340912901</v>
      </c>
      <c r="P143" s="5">
        <v>185.14177722443469</v>
      </c>
      <c r="Q143" s="5">
        <v>201.17662641263729</v>
      </c>
      <c r="R143" s="5">
        <v>216.61814008142699</v>
      </c>
      <c r="S143" s="5">
        <v>233.22053031576911</v>
      </c>
      <c r="T143" s="5">
        <v>248.1181201551988</v>
      </c>
      <c r="U143" s="5">
        <v>266.41527949471072</v>
      </c>
      <c r="V143" s="5">
        <v>281.93235969599181</v>
      </c>
      <c r="W143" s="5">
        <v>301.47114921800488</v>
      </c>
      <c r="X143" s="5">
        <v>319.49152036799518</v>
      </c>
      <c r="Y143" s="5">
        <v>337.51971653401353</v>
      </c>
      <c r="Z143" s="5">
        <v>357.42852334013497</v>
      </c>
      <c r="AA143" s="5">
        <v>370.40844582782057</v>
      </c>
      <c r="AB143" s="5">
        <v>389.99923402303568</v>
      </c>
      <c r="AC143" s="5">
        <v>410.99989141158278</v>
      </c>
      <c r="AD143" s="5">
        <v>432.5884408851494</v>
      </c>
      <c r="AE143" s="5">
        <v>435.44823039334119</v>
      </c>
      <c r="AF143" s="5">
        <v>435.44823039334119</v>
      </c>
    </row>
    <row r="145" spans="1:32">
      <c r="A145" s="56" t="s">
        <v>66</v>
      </c>
      <c r="B145" s="56" t="s">
        <v>200</v>
      </c>
      <c r="C145" s="56" t="s">
        <v>132</v>
      </c>
      <c r="D145" s="5">
        <v>208</v>
      </c>
      <c r="E145" s="5">
        <v>208</v>
      </c>
      <c r="F145" s="5">
        <v>208</v>
      </c>
      <c r="G145" s="5">
        <v>0</v>
      </c>
      <c r="H145" s="5">
        <v>0</v>
      </c>
      <c r="I145" s="5">
        <v>0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5">
        <v>0</v>
      </c>
      <c r="R145" s="5">
        <v>0</v>
      </c>
      <c r="S145" s="5">
        <v>0</v>
      </c>
      <c r="T145" s="5">
        <v>0</v>
      </c>
      <c r="U145" s="5">
        <v>0</v>
      </c>
      <c r="V145" s="5">
        <v>0</v>
      </c>
      <c r="W145" s="5">
        <v>0</v>
      </c>
      <c r="X145" s="5">
        <v>0</v>
      </c>
      <c r="Y145" s="5">
        <v>0</v>
      </c>
      <c r="Z145" s="5">
        <v>0</v>
      </c>
      <c r="AA145" s="5">
        <v>0</v>
      </c>
      <c r="AB145" s="5">
        <v>0</v>
      </c>
      <c r="AC145" s="5">
        <v>0</v>
      </c>
      <c r="AD145" s="5">
        <v>0</v>
      </c>
      <c r="AE145" s="5">
        <v>0</v>
      </c>
      <c r="AF145" s="5">
        <v>0</v>
      </c>
    </row>
    <row r="146" spans="1:32">
      <c r="A146" s="56" t="s">
        <v>66</v>
      </c>
      <c r="B146" s="56" t="s">
        <v>200</v>
      </c>
      <c r="C146" s="56" t="s">
        <v>133</v>
      </c>
      <c r="D146" s="5">
        <v>0</v>
      </c>
      <c r="E146" s="5">
        <v>0</v>
      </c>
      <c r="F146" s="5">
        <v>0</v>
      </c>
      <c r="G146" s="5">
        <v>0</v>
      </c>
      <c r="H146" s="5">
        <v>0</v>
      </c>
      <c r="I146" s="5">
        <v>0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5">
        <v>0</v>
      </c>
      <c r="R146" s="5">
        <v>0</v>
      </c>
      <c r="S146" s="5">
        <v>0</v>
      </c>
      <c r="T146" s="5">
        <v>0</v>
      </c>
      <c r="U146" s="5">
        <v>0</v>
      </c>
      <c r="V146" s="5">
        <v>0</v>
      </c>
      <c r="W146" s="5">
        <v>0</v>
      </c>
      <c r="X146" s="5">
        <v>0</v>
      </c>
      <c r="Y146" s="5">
        <v>0</v>
      </c>
      <c r="Z146" s="5">
        <v>0</v>
      </c>
      <c r="AA146" s="5">
        <v>0</v>
      </c>
      <c r="AB146" s="5">
        <v>0</v>
      </c>
      <c r="AC146" s="5">
        <v>0</v>
      </c>
      <c r="AD146" s="5">
        <v>0</v>
      </c>
      <c r="AE146" s="5">
        <v>0</v>
      </c>
      <c r="AF146" s="5">
        <v>0</v>
      </c>
    </row>
    <row r="147" spans="1:32">
      <c r="A147" s="56" t="s">
        <v>66</v>
      </c>
      <c r="B147" s="56" t="s">
        <v>200</v>
      </c>
      <c r="C147" s="56" t="s">
        <v>134</v>
      </c>
      <c r="D147" s="5">
        <v>178</v>
      </c>
      <c r="E147" s="5">
        <v>178</v>
      </c>
      <c r="F147" s="5">
        <v>178.00000265</v>
      </c>
      <c r="G147" s="5">
        <v>178.00000265</v>
      </c>
      <c r="H147" s="5">
        <v>178.00000265</v>
      </c>
      <c r="I147" s="5">
        <v>178.00000265</v>
      </c>
      <c r="J147" s="5">
        <v>178.00000265</v>
      </c>
      <c r="K147" s="5">
        <v>178.00000265</v>
      </c>
      <c r="L147" s="5">
        <v>178.0000106</v>
      </c>
      <c r="M147" s="5">
        <v>178.00002649999999</v>
      </c>
      <c r="N147" s="5">
        <v>178.00004505000001</v>
      </c>
      <c r="O147" s="5">
        <v>178.00005565000001</v>
      </c>
      <c r="P147" s="5">
        <v>178.00007155</v>
      </c>
      <c r="Q147" s="5">
        <v>178.0000848</v>
      </c>
      <c r="R147" s="5">
        <v>178.00010069999999</v>
      </c>
      <c r="S147" s="5">
        <v>178.00001589999999</v>
      </c>
      <c r="T147" s="5">
        <v>178.00002914999999</v>
      </c>
      <c r="U147" s="5">
        <v>178.00003975000001</v>
      </c>
      <c r="V147" s="5">
        <v>58.000053000000001</v>
      </c>
      <c r="W147" s="5">
        <v>58.000063599999997</v>
      </c>
      <c r="X147" s="5">
        <v>58.000076849999999</v>
      </c>
      <c r="Y147" s="5">
        <v>518.60524235000003</v>
      </c>
      <c r="Z147" s="5">
        <v>518.60524235000003</v>
      </c>
      <c r="AA147" s="5">
        <v>518.60525559999996</v>
      </c>
      <c r="AB147" s="5">
        <v>518.60526619999996</v>
      </c>
      <c r="AC147" s="5">
        <v>518.60527945000001</v>
      </c>
      <c r="AD147" s="5">
        <v>518.60529270000006</v>
      </c>
      <c r="AE147" s="5">
        <v>587.12361320000002</v>
      </c>
      <c r="AF147" s="5">
        <v>529.12361320000002</v>
      </c>
    </row>
    <row r="148" spans="1:32">
      <c r="A148" s="56" t="s">
        <v>66</v>
      </c>
      <c r="B148" s="56" t="s">
        <v>200</v>
      </c>
      <c r="C148" s="56" t="s">
        <v>135</v>
      </c>
      <c r="D148" s="5">
        <v>0</v>
      </c>
      <c r="E148" s="5">
        <v>0</v>
      </c>
      <c r="F148" s="5">
        <v>0</v>
      </c>
      <c r="G148" s="5">
        <v>0</v>
      </c>
      <c r="H148" s="5">
        <v>0</v>
      </c>
      <c r="I148" s="5">
        <v>0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5">
        <v>0</v>
      </c>
      <c r="R148" s="5">
        <v>0</v>
      </c>
      <c r="S148" s="5">
        <v>0</v>
      </c>
      <c r="T148" s="5">
        <v>0</v>
      </c>
      <c r="U148" s="5">
        <v>0</v>
      </c>
      <c r="V148" s="5">
        <v>0</v>
      </c>
      <c r="W148" s="5">
        <v>0</v>
      </c>
      <c r="X148" s="5">
        <v>0</v>
      </c>
      <c r="Y148" s="5">
        <v>0</v>
      </c>
      <c r="Z148" s="5">
        <v>0</v>
      </c>
      <c r="AA148" s="5">
        <v>0</v>
      </c>
      <c r="AB148" s="5">
        <v>0</v>
      </c>
      <c r="AC148" s="5">
        <v>0</v>
      </c>
      <c r="AD148" s="5">
        <v>0</v>
      </c>
      <c r="AE148" s="5">
        <v>0</v>
      </c>
      <c r="AF148" s="5">
        <v>0</v>
      </c>
    </row>
    <row r="149" spans="1:32">
      <c r="A149" s="56" t="s">
        <v>66</v>
      </c>
      <c r="B149" s="56" t="s">
        <v>200</v>
      </c>
      <c r="C149" s="56" t="s">
        <v>136</v>
      </c>
      <c r="D149" s="5">
        <v>2176.7000000100002</v>
      </c>
      <c r="E149" s="5">
        <v>2176.7000000100002</v>
      </c>
      <c r="F149" s="5">
        <v>2176.7000000100002</v>
      </c>
      <c r="G149" s="5">
        <v>2176.7000000100002</v>
      </c>
      <c r="H149" s="5">
        <v>2176.7000000100002</v>
      </c>
      <c r="I149" s="5">
        <v>2176.7000000100002</v>
      </c>
      <c r="J149" s="5">
        <v>2176.7000000100002</v>
      </c>
      <c r="K149" s="5">
        <v>2566.7000000100002</v>
      </c>
      <c r="L149" s="5">
        <v>2566.7000000100002</v>
      </c>
      <c r="M149" s="5">
        <v>2566.7000000100002</v>
      </c>
      <c r="N149" s="5">
        <v>2566.7000000100002</v>
      </c>
      <c r="O149" s="5">
        <v>2566.7000000100002</v>
      </c>
      <c r="P149" s="5">
        <v>2566.7000000100002</v>
      </c>
      <c r="Q149" s="5">
        <v>2566.7000000100002</v>
      </c>
      <c r="R149" s="5">
        <v>2566.7000000100002</v>
      </c>
      <c r="S149" s="5">
        <v>2566.7000000100002</v>
      </c>
      <c r="T149" s="5">
        <v>2566.7000000100002</v>
      </c>
      <c r="U149" s="5">
        <v>2566.7000000100002</v>
      </c>
      <c r="V149" s="5">
        <v>2566.7000000100002</v>
      </c>
      <c r="W149" s="5">
        <v>2566.7000000100002</v>
      </c>
      <c r="X149" s="5">
        <v>2566.7000000100002</v>
      </c>
      <c r="Y149" s="5">
        <v>2566.7000000100002</v>
      </c>
      <c r="Z149" s="5">
        <v>2566.7000000100002</v>
      </c>
      <c r="AA149" s="5">
        <v>2566.7000000100002</v>
      </c>
      <c r="AB149" s="5">
        <v>2566.7000000100002</v>
      </c>
      <c r="AC149" s="5">
        <v>2566.7000000100002</v>
      </c>
      <c r="AD149" s="5">
        <v>2566.7000000100002</v>
      </c>
      <c r="AE149" s="5">
        <v>2566.7000000100002</v>
      </c>
      <c r="AF149" s="5">
        <v>2566.7000000100002</v>
      </c>
    </row>
    <row r="150" spans="1:32">
      <c r="A150" s="56" t="s">
        <v>66</v>
      </c>
      <c r="B150" s="56" t="s">
        <v>200</v>
      </c>
      <c r="C150" s="56" t="s">
        <v>137</v>
      </c>
      <c r="D150" s="5">
        <v>0</v>
      </c>
      <c r="E150" s="5">
        <v>9.2299999999999997E-6</v>
      </c>
      <c r="F150" s="5">
        <v>1.239E-5</v>
      </c>
      <c r="G150" s="5">
        <v>1.6759999999999999E-5</v>
      </c>
      <c r="H150" s="5">
        <v>1.969E-5</v>
      </c>
      <c r="I150" s="5">
        <v>2.2860000000000001E-5</v>
      </c>
      <c r="J150" s="5">
        <v>1.2412E-4</v>
      </c>
      <c r="K150" s="5">
        <v>1.2934000000000001E-4</v>
      </c>
      <c r="L150" s="5">
        <v>1.6103999999999999E-4</v>
      </c>
      <c r="M150" s="5">
        <v>2.1738000000000001E-4</v>
      </c>
      <c r="N150" s="5">
        <v>3.0270999999999998E-4</v>
      </c>
      <c r="O150" s="5">
        <v>3.0316000000000002E-4</v>
      </c>
      <c r="P150" s="5">
        <v>3.0417999999999998E-4</v>
      </c>
      <c r="Q150" s="5">
        <v>3.2215E-4</v>
      </c>
      <c r="R150" s="5">
        <v>3.2489999999999998E-4</v>
      </c>
      <c r="S150" s="5">
        <v>3.7846000000000001E-4</v>
      </c>
      <c r="T150" s="5">
        <v>3.9473999999999998E-4</v>
      </c>
      <c r="U150" s="5">
        <v>4.1376999999999999E-4</v>
      </c>
      <c r="V150" s="5">
        <v>4.1487000000000002E-4</v>
      </c>
      <c r="W150" s="5">
        <v>4.1785999999999999E-4</v>
      </c>
      <c r="X150" s="5">
        <v>5.9491000000000004E-4</v>
      </c>
      <c r="Y150" s="5">
        <v>9.9923000000000004E-4</v>
      </c>
      <c r="Z150" s="5">
        <v>1.20784E-3</v>
      </c>
      <c r="AA150" s="5">
        <v>1.20454E-3</v>
      </c>
      <c r="AB150" s="5">
        <v>1.20177E-3</v>
      </c>
      <c r="AC150" s="5">
        <v>1.19926E-3</v>
      </c>
      <c r="AD150" s="5">
        <v>1.2641799999999999E-3</v>
      </c>
      <c r="AE150" s="5">
        <v>1.9846199999999999E-3</v>
      </c>
      <c r="AF150" s="5">
        <v>1.9594E-3</v>
      </c>
    </row>
    <row r="151" spans="1:32">
      <c r="A151" s="56" t="s">
        <v>66</v>
      </c>
      <c r="B151" s="56" t="s">
        <v>200</v>
      </c>
      <c r="C151" s="56" t="s">
        <v>138</v>
      </c>
      <c r="D151" s="5">
        <v>0.65499999999999992</v>
      </c>
      <c r="E151" s="5">
        <v>7.9119999999999999</v>
      </c>
      <c r="F151" s="5">
        <v>15.837</v>
      </c>
      <c r="G151" s="5">
        <v>26.483000000000001</v>
      </c>
      <c r="H151" s="5">
        <v>39.381999999999998</v>
      </c>
      <c r="I151" s="5">
        <v>55.106999999999999</v>
      </c>
      <c r="J151" s="5">
        <v>73.650000000000006</v>
      </c>
      <c r="K151" s="5">
        <v>101.574</v>
      </c>
      <c r="L151" s="5">
        <v>125.72385559</v>
      </c>
      <c r="M151" s="5">
        <v>153.03731171000001</v>
      </c>
      <c r="N151" s="5">
        <v>186.23757463999999</v>
      </c>
      <c r="O151" s="5">
        <v>224.89593049000001</v>
      </c>
      <c r="P151" s="5">
        <v>266.87614852000002</v>
      </c>
      <c r="Q151" s="5">
        <v>311.41755971999999</v>
      </c>
      <c r="R151" s="5">
        <v>357.86743505999999</v>
      </c>
      <c r="S151" s="5">
        <v>404.78368934999997</v>
      </c>
      <c r="T151" s="5">
        <v>452.62481380999998</v>
      </c>
      <c r="U151" s="5">
        <v>492.5103479</v>
      </c>
      <c r="V151" s="5">
        <v>531.82907490000002</v>
      </c>
      <c r="W151" s="5">
        <v>570.22714911000003</v>
      </c>
      <c r="X151" s="5">
        <v>609.75050940999995</v>
      </c>
      <c r="Y151" s="5">
        <v>651.78980555999999</v>
      </c>
      <c r="Z151" s="5">
        <v>694.24637111999994</v>
      </c>
      <c r="AA151" s="5">
        <v>729.87564465000003</v>
      </c>
      <c r="AB151" s="5">
        <v>765.66522693000002</v>
      </c>
      <c r="AC151" s="5">
        <v>801.68088179999995</v>
      </c>
      <c r="AD151" s="5">
        <v>838.08343994999996</v>
      </c>
      <c r="AE151" s="5">
        <v>874.67753663000008</v>
      </c>
      <c r="AF151" s="5">
        <v>876.72075081000003</v>
      </c>
    </row>
    <row r="152" spans="1:32">
      <c r="A152" s="56" t="s">
        <v>66</v>
      </c>
      <c r="B152" s="56" t="s">
        <v>200</v>
      </c>
      <c r="C152" s="56" t="s">
        <v>139</v>
      </c>
      <c r="D152" s="5">
        <v>12.412000000000001</v>
      </c>
      <c r="E152" s="5">
        <v>45.622999999999998</v>
      </c>
      <c r="F152" s="5">
        <v>65.371999999999986</v>
      </c>
      <c r="G152" s="5">
        <v>82.352000000000004</v>
      </c>
      <c r="H152" s="5">
        <v>95.963999999999999</v>
      </c>
      <c r="I152" s="5">
        <v>107.131</v>
      </c>
      <c r="J152" s="5">
        <v>116.5</v>
      </c>
      <c r="K152" s="5">
        <v>131.535</v>
      </c>
      <c r="L152" s="5">
        <v>152.63800000000001</v>
      </c>
      <c r="M152" s="5">
        <v>173.941</v>
      </c>
      <c r="N152" s="5">
        <v>198.483</v>
      </c>
      <c r="O152" s="5">
        <v>225.34399999999999</v>
      </c>
      <c r="P152" s="5">
        <v>252.72800000000001</v>
      </c>
      <c r="Q152" s="5">
        <v>277.85399999999998</v>
      </c>
      <c r="R152" s="5">
        <v>300.80500000000012</v>
      </c>
      <c r="S152" s="5">
        <v>320.54399999999998</v>
      </c>
      <c r="T152" s="5">
        <v>337.48</v>
      </c>
      <c r="U152" s="5">
        <v>344.50700000000001</v>
      </c>
      <c r="V152" s="5">
        <v>348.54900000000009</v>
      </c>
      <c r="W152" s="5">
        <v>349.56599999999992</v>
      </c>
      <c r="X152" s="5">
        <v>350.81700000000012</v>
      </c>
      <c r="Y152" s="5">
        <v>350.685</v>
      </c>
      <c r="Z152" s="5">
        <v>350.02999999999992</v>
      </c>
      <c r="AA152" s="5">
        <v>348.76900000000012</v>
      </c>
      <c r="AB152" s="5">
        <v>346.75099999999992</v>
      </c>
      <c r="AC152" s="5">
        <v>344.07600000000008</v>
      </c>
      <c r="AD152" s="5">
        <v>340.86599999999999</v>
      </c>
      <c r="AE152" s="5">
        <v>337.02600000000001</v>
      </c>
      <c r="AF152" s="5">
        <v>337.02600000000001</v>
      </c>
    </row>
    <row r="153" spans="1:32">
      <c r="A153" s="56" t="s">
        <v>66</v>
      </c>
      <c r="B153" s="56" t="s">
        <v>200</v>
      </c>
      <c r="C153" s="56" t="s">
        <v>140</v>
      </c>
      <c r="D153" s="5">
        <v>0</v>
      </c>
      <c r="E153" s="5">
        <v>0</v>
      </c>
      <c r="F153" s="5">
        <v>0</v>
      </c>
      <c r="G153" s="5">
        <v>0</v>
      </c>
      <c r="H153" s="5">
        <v>0</v>
      </c>
      <c r="I153" s="5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5">
        <v>0</v>
      </c>
      <c r="R153" s="5">
        <v>0</v>
      </c>
      <c r="S153" s="5">
        <v>0</v>
      </c>
      <c r="T153" s="5">
        <v>0</v>
      </c>
      <c r="U153" s="5">
        <v>0</v>
      </c>
      <c r="V153" s="5">
        <v>0</v>
      </c>
      <c r="W153" s="5">
        <v>0</v>
      </c>
      <c r="X153" s="5">
        <v>0</v>
      </c>
      <c r="Y153" s="5">
        <v>0</v>
      </c>
      <c r="Z153" s="5">
        <v>0</v>
      </c>
      <c r="AA153" s="5">
        <v>0</v>
      </c>
      <c r="AB153" s="5">
        <v>0</v>
      </c>
      <c r="AC153" s="5">
        <v>0</v>
      </c>
      <c r="AD153" s="5">
        <v>0</v>
      </c>
      <c r="AE153" s="5">
        <v>0</v>
      </c>
      <c r="AF153" s="5">
        <v>0</v>
      </c>
    </row>
    <row r="154" spans="1:32">
      <c r="A154" s="56" t="s">
        <v>66</v>
      </c>
      <c r="B154" s="56" t="s">
        <v>200</v>
      </c>
      <c r="C154" s="56" t="s">
        <v>141</v>
      </c>
      <c r="D154" s="5">
        <v>0</v>
      </c>
      <c r="E154" s="5">
        <v>0</v>
      </c>
      <c r="F154" s="5">
        <v>0</v>
      </c>
      <c r="G154" s="5">
        <v>0</v>
      </c>
      <c r="H154" s="5">
        <v>0</v>
      </c>
      <c r="I154" s="5">
        <v>0</v>
      </c>
      <c r="J154" s="5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5">
        <v>0</v>
      </c>
      <c r="R154" s="5">
        <v>0</v>
      </c>
      <c r="S154" s="5">
        <v>0</v>
      </c>
      <c r="T154" s="5">
        <v>0</v>
      </c>
      <c r="U154" s="5">
        <v>0</v>
      </c>
      <c r="V154" s="5">
        <v>0</v>
      </c>
      <c r="W154" s="5">
        <v>0</v>
      </c>
      <c r="X154" s="5">
        <v>0</v>
      </c>
      <c r="Y154" s="5">
        <v>0</v>
      </c>
      <c r="Z154" s="5">
        <v>0</v>
      </c>
      <c r="AA154" s="5">
        <v>0</v>
      </c>
      <c r="AB154" s="5">
        <v>0</v>
      </c>
      <c r="AC154" s="5">
        <v>0</v>
      </c>
      <c r="AD154" s="5">
        <v>0</v>
      </c>
      <c r="AE154" s="5">
        <v>0</v>
      </c>
      <c r="AF154" s="5">
        <v>0</v>
      </c>
    </row>
    <row r="155" spans="1:32">
      <c r="A155" s="56" t="s">
        <v>66</v>
      </c>
      <c r="B155" s="56" t="s">
        <v>200</v>
      </c>
      <c r="C155" s="56" t="s">
        <v>142</v>
      </c>
      <c r="D155" s="5">
        <v>563.35</v>
      </c>
      <c r="E155" s="5">
        <v>563.35</v>
      </c>
      <c r="F155" s="5">
        <v>1095.93811241</v>
      </c>
      <c r="G155" s="5">
        <v>2309.0812212599999</v>
      </c>
      <c r="H155" s="5">
        <v>2595.7429816399999</v>
      </c>
      <c r="I155" s="5">
        <v>4734.8397150599994</v>
      </c>
      <c r="J155" s="5">
        <v>5607.5729009699999</v>
      </c>
      <c r="K155" s="5">
        <v>6657.5992402100001</v>
      </c>
      <c r="L155" s="5">
        <v>6657.5992428999998</v>
      </c>
      <c r="M155" s="5">
        <v>8287.7618256400001</v>
      </c>
      <c r="N155" s="5">
        <v>8454.3951333100013</v>
      </c>
      <c r="O155" s="5">
        <v>10026.19890489</v>
      </c>
      <c r="P155" s="5">
        <v>13986.8174881</v>
      </c>
      <c r="Q155" s="5">
        <v>13986.817488180001</v>
      </c>
      <c r="R155" s="5">
        <v>15178.41939246</v>
      </c>
      <c r="S155" s="5">
        <v>16524.413351179999</v>
      </c>
      <c r="T155" s="5">
        <v>18636.06028184</v>
      </c>
      <c r="U155" s="5">
        <v>18636.06028184</v>
      </c>
      <c r="V155" s="5">
        <v>18636.060281940001</v>
      </c>
      <c r="W155" s="5">
        <v>18636.06028197</v>
      </c>
      <c r="X155" s="5">
        <v>20826.852942730002</v>
      </c>
      <c r="Y155" s="5">
        <v>26381.262178500001</v>
      </c>
      <c r="Z155" s="5">
        <v>26237.262178519999</v>
      </c>
      <c r="AA155" s="5">
        <v>26237.262178640001</v>
      </c>
      <c r="AB155" s="5">
        <v>27082.282010120001</v>
      </c>
      <c r="AC155" s="5">
        <v>27082.28201056</v>
      </c>
      <c r="AD155" s="5">
        <v>32460.94626456</v>
      </c>
      <c r="AE155" s="5">
        <v>33895.921617170003</v>
      </c>
      <c r="AF155" s="5">
        <v>33588.171617189997</v>
      </c>
    </row>
    <row r="156" spans="1:32">
      <c r="A156" s="56" t="s">
        <v>66</v>
      </c>
      <c r="B156" s="56" t="s">
        <v>200</v>
      </c>
      <c r="C156" s="56" t="s">
        <v>143</v>
      </c>
      <c r="D156" s="5">
        <v>0</v>
      </c>
      <c r="E156" s="5">
        <v>0</v>
      </c>
      <c r="F156" s="5">
        <v>2.3010000000000002E-5</v>
      </c>
      <c r="G156" s="5">
        <v>49.471623999999998</v>
      </c>
      <c r="H156" s="5">
        <v>441.97867043999997</v>
      </c>
      <c r="I156" s="5">
        <v>591.49911270000007</v>
      </c>
      <c r="J156" s="5">
        <v>1803.3380303399999</v>
      </c>
      <c r="K156" s="5">
        <v>1803.3380329300001</v>
      </c>
      <c r="L156" s="5">
        <v>1803.33803321</v>
      </c>
      <c r="M156" s="5">
        <v>1803.33803334</v>
      </c>
      <c r="N156" s="5">
        <v>1803.33803352</v>
      </c>
      <c r="O156" s="5">
        <v>1803.3380339</v>
      </c>
      <c r="P156" s="5">
        <v>1803.3380340399999</v>
      </c>
      <c r="Q156" s="5">
        <v>1803.3380341</v>
      </c>
      <c r="R156" s="5">
        <v>1803.33803487</v>
      </c>
      <c r="S156" s="5">
        <v>2520.01819101</v>
      </c>
      <c r="T156" s="5">
        <v>2520.0181915799999</v>
      </c>
      <c r="U156" s="5">
        <v>2520.0181916000001</v>
      </c>
      <c r="V156" s="5">
        <v>3548.82642743</v>
      </c>
      <c r="W156" s="5">
        <v>3548.8264274500011</v>
      </c>
      <c r="X156" s="5">
        <v>3548.8264280799999</v>
      </c>
      <c r="Y156" s="5">
        <v>5852.91035715</v>
      </c>
      <c r="Z156" s="5">
        <v>6328.9720417400003</v>
      </c>
      <c r="AA156" s="5">
        <v>6328.9720417999997</v>
      </c>
      <c r="AB156" s="5">
        <v>6328.9720420599997</v>
      </c>
      <c r="AC156" s="5">
        <v>6328.9720422300006</v>
      </c>
      <c r="AD156" s="5">
        <v>11348.03052934</v>
      </c>
      <c r="AE156" s="5">
        <v>25325.992273529999</v>
      </c>
      <c r="AF156" s="5">
        <v>25325.992273569998</v>
      </c>
    </row>
    <row r="157" spans="1:32">
      <c r="A157" s="56" t="s">
        <v>66</v>
      </c>
      <c r="B157" s="56" t="s">
        <v>200</v>
      </c>
      <c r="C157" s="56" t="s">
        <v>144</v>
      </c>
      <c r="D157" s="5">
        <v>254.26031188502159</v>
      </c>
      <c r="E157" s="5">
        <v>357.09563650000001</v>
      </c>
      <c r="F157" s="5">
        <v>411.86271979999998</v>
      </c>
      <c r="G157" s="5">
        <v>465.0025182</v>
      </c>
      <c r="H157" s="5">
        <v>515.22391809999999</v>
      </c>
      <c r="I157" s="5">
        <v>565.32534950000002</v>
      </c>
      <c r="J157" s="5">
        <v>615.13287509999998</v>
      </c>
      <c r="K157" s="5">
        <v>663.49134749999996</v>
      </c>
      <c r="L157" s="5">
        <v>709.41612840000005</v>
      </c>
      <c r="M157" s="5">
        <v>755.11697049999998</v>
      </c>
      <c r="N157" s="5">
        <v>800.72640190000004</v>
      </c>
      <c r="O157" s="5">
        <v>846.17501149999998</v>
      </c>
      <c r="P157" s="5">
        <v>889.8329463</v>
      </c>
      <c r="Q157" s="5">
        <v>930.41484079999998</v>
      </c>
      <c r="R157" s="5">
        <v>971.03314590000002</v>
      </c>
      <c r="S157" s="5">
        <v>1011.33443</v>
      </c>
      <c r="T157" s="5">
        <v>1051.678872</v>
      </c>
      <c r="U157" s="5">
        <v>1092.6075880000001</v>
      </c>
      <c r="V157" s="5">
        <v>1133.359093</v>
      </c>
      <c r="W157" s="5">
        <v>1174.2017249999999</v>
      </c>
      <c r="X157" s="5">
        <v>1215.2160200000001</v>
      </c>
      <c r="Y157" s="5">
        <v>1256.603936</v>
      </c>
      <c r="Z157" s="5">
        <v>1298.228746</v>
      </c>
      <c r="AA157" s="5">
        <v>1338.6137659999999</v>
      </c>
      <c r="AB157" s="5">
        <v>1377.514271</v>
      </c>
      <c r="AC157" s="5">
        <v>1415.449807</v>
      </c>
      <c r="AD157" s="5">
        <v>1452.430165</v>
      </c>
      <c r="AE157" s="5">
        <v>1488.7525539999999</v>
      </c>
      <c r="AF157" s="5">
        <v>1488.7525539999999</v>
      </c>
    </row>
    <row r="158" spans="1:32">
      <c r="A158" s="56" t="s">
        <v>66</v>
      </c>
      <c r="B158" s="56" t="s">
        <v>200</v>
      </c>
      <c r="C158" s="56" t="s">
        <v>146</v>
      </c>
      <c r="D158" s="5">
        <v>26.35</v>
      </c>
      <c r="E158" s="5">
        <v>29.82791073112255</v>
      </c>
      <c r="F158" s="5">
        <v>31.28055562836699</v>
      </c>
      <c r="G158" s="5">
        <v>32.623546302953457</v>
      </c>
      <c r="H158" s="5">
        <v>34.073308892917431</v>
      </c>
      <c r="I158" s="5">
        <v>36.060876215544369</v>
      </c>
      <c r="J158" s="5">
        <v>37.692773458672733</v>
      </c>
      <c r="K158" s="5">
        <v>39.108780570974467</v>
      </c>
      <c r="L158" s="5">
        <v>40.762490287310072</v>
      </c>
      <c r="M158" s="5">
        <v>42.296858902916597</v>
      </c>
      <c r="N158" s="5">
        <v>43.636242187596267</v>
      </c>
      <c r="O158" s="5">
        <v>44.767501269622727</v>
      </c>
      <c r="P158" s="5">
        <v>46.037799813539223</v>
      </c>
      <c r="Q158" s="5">
        <v>47.432308853695282</v>
      </c>
      <c r="R158" s="5">
        <v>48.984448521775313</v>
      </c>
      <c r="S158" s="5">
        <v>50.542077203732433</v>
      </c>
      <c r="T158" s="5">
        <v>51.83482630911756</v>
      </c>
      <c r="U158" s="5">
        <v>53.251699884057722</v>
      </c>
      <c r="V158" s="5">
        <v>54.624112889356901</v>
      </c>
      <c r="W158" s="5">
        <v>56.260423906920963</v>
      </c>
      <c r="X158" s="5">
        <v>58.335159370590198</v>
      </c>
      <c r="Y158" s="5">
        <v>60.794894461290589</v>
      </c>
      <c r="Z158" s="5">
        <v>63.346043512256763</v>
      </c>
      <c r="AA158" s="5">
        <v>65.542755357990174</v>
      </c>
      <c r="AB158" s="5">
        <v>67.581988831273378</v>
      </c>
      <c r="AC158" s="5">
        <v>69.83348596434756</v>
      </c>
      <c r="AD158" s="5">
        <v>71.738562317337681</v>
      </c>
      <c r="AE158" s="5">
        <v>70.016807733237158</v>
      </c>
      <c r="AF158" s="5">
        <v>70.016807733237158</v>
      </c>
    </row>
    <row r="160" spans="1:32">
      <c r="A160" s="56" t="s">
        <v>70</v>
      </c>
      <c r="B160" s="56" t="s">
        <v>163</v>
      </c>
      <c r="C160" s="56" t="s">
        <v>130</v>
      </c>
      <c r="D160" s="5">
        <v>8330</v>
      </c>
      <c r="E160" s="5">
        <v>8330</v>
      </c>
      <c r="F160" s="5">
        <v>8330</v>
      </c>
      <c r="G160" s="5">
        <v>5450</v>
      </c>
      <c r="H160" s="5">
        <v>3445</v>
      </c>
      <c r="I160" s="5">
        <v>1390</v>
      </c>
      <c r="J160" s="5">
        <v>1390</v>
      </c>
      <c r="K160" s="5">
        <v>1390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  <c r="Q160" s="5">
        <v>0</v>
      </c>
      <c r="R160" s="5">
        <v>0</v>
      </c>
      <c r="S160" s="5">
        <v>0</v>
      </c>
      <c r="T160" s="5">
        <v>0</v>
      </c>
      <c r="U160" s="5">
        <v>0</v>
      </c>
      <c r="V160" s="5">
        <v>0</v>
      </c>
      <c r="W160" s="5">
        <v>0</v>
      </c>
      <c r="X160" s="5">
        <v>0</v>
      </c>
      <c r="Y160" s="5">
        <v>0</v>
      </c>
      <c r="Z160" s="5">
        <v>0</v>
      </c>
      <c r="AA160" s="5">
        <v>0</v>
      </c>
      <c r="AB160" s="5">
        <v>0</v>
      </c>
      <c r="AC160" s="5">
        <v>0</v>
      </c>
      <c r="AD160" s="5">
        <v>0</v>
      </c>
      <c r="AE160" s="5">
        <v>0</v>
      </c>
      <c r="AF160" s="5">
        <v>0</v>
      </c>
    </row>
    <row r="161" spans="1:32">
      <c r="A161" s="56" t="s">
        <v>70</v>
      </c>
      <c r="B161" s="56" t="s">
        <v>163</v>
      </c>
      <c r="C161" s="56" t="s">
        <v>132</v>
      </c>
      <c r="D161" s="5">
        <v>124</v>
      </c>
      <c r="E161" s="5">
        <v>440</v>
      </c>
      <c r="F161" s="5">
        <v>440</v>
      </c>
      <c r="G161" s="5">
        <v>440</v>
      </c>
      <c r="H161" s="5">
        <v>440</v>
      </c>
      <c r="I161" s="5">
        <v>440</v>
      </c>
      <c r="J161" s="5">
        <v>440</v>
      </c>
      <c r="K161" s="5">
        <v>440</v>
      </c>
      <c r="L161" s="5">
        <v>440</v>
      </c>
      <c r="M161" s="5">
        <v>440</v>
      </c>
      <c r="N161" s="5">
        <v>440</v>
      </c>
      <c r="O161" s="5">
        <v>440</v>
      </c>
      <c r="P161" s="5">
        <v>440</v>
      </c>
      <c r="Q161" s="5">
        <v>440</v>
      </c>
      <c r="R161" s="5">
        <v>440</v>
      </c>
      <c r="S161" s="5">
        <v>440</v>
      </c>
      <c r="T161" s="5">
        <v>440</v>
      </c>
      <c r="U161" s="5">
        <v>440</v>
      </c>
      <c r="V161" s="5">
        <v>440</v>
      </c>
      <c r="W161" s="5">
        <v>440</v>
      </c>
      <c r="X161" s="5">
        <v>440</v>
      </c>
      <c r="Y161" s="5">
        <v>0</v>
      </c>
      <c r="Z161" s="5">
        <v>0</v>
      </c>
      <c r="AA161" s="5">
        <v>0</v>
      </c>
      <c r="AB161" s="5">
        <v>0</v>
      </c>
      <c r="AC161" s="5">
        <v>0</v>
      </c>
      <c r="AD161" s="5">
        <v>0</v>
      </c>
      <c r="AE161" s="5">
        <v>0</v>
      </c>
      <c r="AF161" s="5">
        <v>0</v>
      </c>
    </row>
    <row r="162" spans="1:32">
      <c r="A162" s="56" t="s">
        <v>70</v>
      </c>
      <c r="B162" s="56" t="s">
        <v>163</v>
      </c>
      <c r="C162" s="56" t="s">
        <v>133</v>
      </c>
      <c r="D162" s="5">
        <v>0</v>
      </c>
      <c r="E162" s="5">
        <v>0</v>
      </c>
      <c r="F162" s="5">
        <v>0</v>
      </c>
      <c r="G162" s="5">
        <v>0</v>
      </c>
      <c r="H162" s="5">
        <v>0</v>
      </c>
      <c r="I162" s="5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5">
        <v>0</v>
      </c>
      <c r="R162" s="5">
        <v>0</v>
      </c>
      <c r="S162" s="5">
        <v>0</v>
      </c>
      <c r="T162" s="5">
        <v>0</v>
      </c>
      <c r="U162" s="5">
        <v>0</v>
      </c>
      <c r="V162" s="5">
        <v>0</v>
      </c>
      <c r="W162" s="5">
        <v>0</v>
      </c>
      <c r="X162" s="5">
        <v>0</v>
      </c>
      <c r="Y162" s="5">
        <v>0</v>
      </c>
      <c r="Z162" s="5">
        <v>0</v>
      </c>
      <c r="AA162" s="5">
        <v>0</v>
      </c>
      <c r="AB162" s="5">
        <v>0</v>
      </c>
      <c r="AC162" s="5">
        <v>0</v>
      </c>
      <c r="AD162" s="5">
        <v>0</v>
      </c>
      <c r="AE162" s="5">
        <v>0</v>
      </c>
      <c r="AF162" s="5">
        <v>0</v>
      </c>
    </row>
    <row r="163" spans="1:32">
      <c r="A163" s="56" t="s">
        <v>70</v>
      </c>
      <c r="B163" s="56" t="s">
        <v>163</v>
      </c>
      <c r="C163" s="56" t="s">
        <v>134</v>
      </c>
      <c r="D163" s="5">
        <v>2638.9989999999998</v>
      </c>
      <c r="E163" s="5">
        <v>2638.9989999999998</v>
      </c>
      <c r="F163" s="5">
        <v>2638.99900265</v>
      </c>
      <c r="G163" s="5">
        <v>2638.99900265</v>
      </c>
      <c r="H163" s="5">
        <v>2638.9990079499999</v>
      </c>
      <c r="I163" s="5">
        <v>2638.9990079499999</v>
      </c>
      <c r="J163" s="5">
        <v>2638.9990079499999</v>
      </c>
      <c r="K163" s="5">
        <v>2638.9990079499999</v>
      </c>
      <c r="L163" s="5">
        <v>2638.9990370999999</v>
      </c>
      <c r="M163" s="5">
        <v>2638.9990370999999</v>
      </c>
      <c r="N163" s="5">
        <v>2638.9990609500001</v>
      </c>
      <c r="O163" s="5">
        <v>2638.9990609500001</v>
      </c>
      <c r="P163" s="5">
        <v>2638.9990742</v>
      </c>
      <c r="Q163" s="5">
        <v>2638.9990927499998</v>
      </c>
      <c r="R163" s="5">
        <v>2638.9991113000001</v>
      </c>
      <c r="S163" s="5">
        <v>2638.9990185500001</v>
      </c>
      <c r="T163" s="5">
        <v>2638.9990344500002</v>
      </c>
      <c r="U163" s="5">
        <v>2638.9990397500001</v>
      </c>
      <c r="V163" s="5">
        <v>2638.9990450499999</v>
      </c>
      <c r="W163" s="5">
        <v>2638.9990582999999</v>
      </c>
      <c r="X163" s="5">
        <v>2638.9990874499999</v>
      </c>
      <c r="Y163" s="5">
        <v>2638.9992278999998</v>
      </c>
      <c r="Z163" s="5">
        <v>1790.0000318</v>
      </c>
      <c r="AA163" s="5">
        <v>1790.00009275</v>
      </c>
      <c r="AB163" s="5">
        <v>1790.00009275</v>
      </c>
      <c r="AC163" s="5">
        <v>1790.00009275</v>
      </c>
      <c r="AD163" s="5">
        <v>1790.00009275</v>
      </c>
      <c r="AE163" s="5">
        <v>1790.0002173</v>
      </c>
      <c r="AF163" s="5">
        <v>1790.0002173</v>
      </c>
    </row>
    <row r="164" spans="1:32">
      <c r="A164" s="56" t="s">
        <v>70</v>
      </c>
      <c r="B164" s="56" t="s">
        <v>163</v>
      </c>
      <c r="C164" s="56" t="s">
        <v>135</v>
      </c>
      <c r="D164" s="5">
        <v>0</v>
      </c>
      <c r="E164" s="5">
        <v>0</v>
      </c>
      <c r="F164" s="5">
        <v>0</v>
      </c>
      <c r="G164" s="5">
        <v>0</v>
      </c>
      <c r="H164" s="5">
        <v>0</v>
      </c>
      <c r="I164" s="5">
        <v>0</v>
      </c>
      <c r="J164" s="5">
        <v>0</v>
      </c>
      <c r="K164" s="5">
        <v>0</v>
      </c>
      <c r="L164" s="5">
        <v>3.4449999999999997E-5</v>
      </c>
      <c r="M164" s="5">
        <v>3.4449999999999997E-5</v>
      </c>
      <c r="N164" s="5">
        <v>6.6249999999999998E-5</v>
      </c>
      <c r="O164" s="5">
        <v>6.6249999999999998E-5</v>
      </c>
      <c r="P164" s="5">
        <v>8.2150000000000005E-5</v>
      </c>
      <c r="Q164" s="5">
        <v>1.0069999999999999E-4</v>
      </c>
      <c r="R164" s="5">
        <v>1.1925E-4</v>
      </c>
      <c r="S164" s="5">
        <v>2.65E-5</v>
      </c>
      <c r="T164" s="5">
        <v>3.9749999999999997E-5</v>
      </c>
      <c r="U164" s="5">
        <v>4.7700000000000001E-5</v>
      </c>
      <c r="V164" s="5">
        <v>5.8300000000000001E-5</v>
      </c>
      <c r="W164" s="5">
        <v>7.1550000000000004E-5</v>
      </c>
      <c r="X164" s="5">
        <v>8.7449999999999998E-5</v>
      </c>
      <c r="Y164" s="5">
        <v>67.297603300000006</v>
      </c>
      <c r="Z164" s="5">
        <v>67.297603300000006</v>
      </c>
      <c r="AA164" s="5">
        <v>817.49661849999995</v>
      </c>
      <c r="AB164" s="5">
        <v>817.49661849999995</v>
      </c>
      <c r="AC164" s="5">
        <v>817.49661849999995</v>
      </c>
      <c r="AD164" s="5">
        <v>817.49661849999995</v>
      </c>
      <c r="AE164" s="5">
        <v>817.49661849999995</v>
      </c>
      <c r="AF164" s="5">
        <v>817.49661849999995</v>
      </c>
    </row>
    <row r="165" spans="1:32">
      <c r="A165" s="56" t="s">
        <v>70</v>
      </c>
      <c r="B165" s="56" t="s">
        <v>163</v>
      </c>
      <c r="C165" s="56" t="s">
        <v>136</v>
      </c>
      <c r="D165" s="5">
        <v>2285</v>
      </c>
      <c r="E165" s="5">
        <v>2285</v>
      </c>
      <c r="F165" s="5">
        <v>2285</v>
      </c>
      <c r="G165" s="5">
        <v>2285</v>
      </c>
      <c r="H165" s="5">
        <v>2285</v>
      </c>
      <c r="I165" s="5">
        <v>2285</v>
      </c>
      <c r="J165" s="5">
        <v>2285</v>
      </c>
      <c r="K165" s="5">
        <v>2285</v>
      </c>
      <c r="L165" s="5">
        <v>2285</v>
      </c>
      <c r="M165" s="5">
        <v>2285</v>
      </c>
      <c r="N165" s="5">
        <v>2285</v>
      </c>
      <c r="O165" s="5">
        <v>2285</v>
      </c>
      <c r="P165" s="5">
        <v>2285</v>
      </c>
      <c r="Q165" s="5">
        <v>2285</v>
      </c>
      <c r="R165" s="5">
        <v>2285</v>
      </c>
      <c r="S165" s="5">
        <v>2285</v>
      </c>
      <c r="T165" s="5">
        <v>2285</v>
      </c>
      <c r="U165" s="5">
        <v>2285</v>
      </c>
      <c r="V165" s="5">
        <v>2285</v>
      </c>
      <c r="W165" s="5">
        <v>2285</v>
      </c>
      <c r="X165" s="5">
        <v>2285</v>
      </c>
      <c r="Y165" s="5">
        <v>2285</v>
      </c>
      <c r="Z165" s="5">
        <v>2285</v>
      </c>
      <c r="AA165" s="5">
        <v>2285</v>
      </c>
      <c r="AB165" s="5">
        <v>2285</v>
      </c>
      <c r="AC165" s="5">
        <v>2285</v>
      </c>
      <c r="AD165" s="5">
        <v>2285</v>
      </c>
      <c r="AE165" s="5">
        <v>2285</v>
      </c>
      <c r="AF165" s="5">
        <v>2285</v>
      </c>
    </row>
    <row r="166" spans="1:32">
      <c r="A166" s="56" t="s">
        <v>70</v>
      </c>
      <c r="B166" s="56" t="s">
        <v>163</v>
      </c>
      <c r="C166" s="56" t="s">
        <v>137</v>
      </c>
      <c r="D166" s="5">
        <v>290</v>
      </c>
      <c r="E166" s="5">
        <v>290.0000604</v>
      </c>
      <c r="F166" s="5">
        <v>290.00011065000001</v>
      </c>
      <c r="G166" s="5">
        <v>1570.0011073200001</v>
      </c>
      <c r="H166" s="5">
        <v>4175.1081681800006</v>
      </c>
      <c r="I166" s="5">
        <v>4787.2342971500002</v>
      </c>
      <c r="J166" s="5">
        <v>4950.8866898799997</v>
      </c>
      <c r="K166" s="5">
        <v>4950.8867580799997</v>
      </c>
      <c r="L166" s="5">
        <v>5445.0734130599994</v>
      </c>
      <c r="M166" s="5">
        <v>5445.0734139200003</v>
      </c>
      <c r="N166" s="5">
        <v>5445.0734284200007</v>
      </c>
      <c r="O166" s="5">
        <v>5445.0734290300006</v>
      </c>
      <c r="P166" s="5">
        <v>5445.07342935</v>
      </c>
      <c r="Q166" s="5">
        <v>5445.0734312999994</v>
      </c>
      <c r="R166" s="5">
        <v>5445.0735181800001</v>
      </c>
      <c r="S166" s="5">
        <v>5637.6979714699992</v>
      </c>
      <c r="T166" s="5">
        <v>5637.6979723600007</v>
      </c>
      <c r="U166" s="5">
        <v>5637.69797251</v>
      </c>
      <c r="V166" s="5">
        <v>6063.1185741999998</v>
      </c>
      <c r="W166" s="5">
        <v>6063.1185755299994</v>
      </c>
      <c r="X166" s="5">
        <v>6063.1185756899986</v>
      </c>
      <c r="Y166" s="5">
        <v>6063.1185157399996</v>
      </c>
      <c r="Z166" s="5">
        <v>6063.1197822900003</v>
      </c>
      <c r="AA166" s="5">
        <v>5463.1187860700011</v>
      </c>
      <c r="AB166" s="5">
        <v>4218.0124922699997</v>
      </c>
      <c r="AC166" s="5">
        <v>3605.8872902399999</v>
      </c>
      <c r="AD166" s="5">
        <v>4967.34772118</v>
      </c>
      <c r="AE166" s="5">
        <v>4967.3482124599996</v>
      </c>
      <c r="AF166" s="5">
        <v>4967.3480482300001</v>
      </c>
    </row>
    <row r="167" spans="1:32">
      <c r="A167" s="56" t="s">
        <v>70</v>
      </c>
      <c r="B167" s="56" t="s">
        <v>163</v>
      </c>
      <c r="C167" s="56" t="s">
        <v>138</v>
      </c>
      <c r="D167" s="5">
        <v>11.647</v>
      </c>
      <c r="E167" s="5">
        <v>113.44800001</v>
      </c>
      <c r="F167" s="5">
        <v>234.46199999999999</v>
      </c>
      <c r="G167" s="5">
        <v>391.15199998999998</v>
      </c>
      <c r="H167" s="5">
        <v>583.14700001000006</v>
      </c>
      <c r="I167" s="5">
        <v>817.88</v>
      </c>
      <c r="J167" s="5">
        <v>1099.634</v>
      </c>
      <c r="K167" s="5">
        <v>1524.355</v>
      </c>
      <c r="L167" s="5">
        <v>1897.4574733300001</v>
      </c>
      <c r="M167" s="5">
        <v>2313.5186278800002</v>
      </c>
      <c r="N167" s="5">
        <v>2795.63337916</v>
      </c>
      <c r="O167" s="5">
        <v>3392.9003320800002</v>
      </c>
      <c r="P167" s="5">
        <v>4036.44119688</v>
      </c>
      <c r="Q167" s="5">
        <v>4707.0090007500003</v>
      </c>
      <c r="R167" s="5">
        <v>5411.0381473800007</v>
      </c>
      <c r="S167" s="5">
        <v>6114.3533389300001</v>
      </c>
      <c r="T167" s="5">
        <v>6822.3269472499996</v>
      </c>
      <c r="U167" s="5">
        <v>7403.449441499999</v>
      </c>
      <c r="V167" s="5">
        <v>7964.5992951899998</v>
      </c>
      <c r="W167" s="5">
        <v>8500.4033974100003</v>
      </c>
      <c r="X167" s="5">
        <v>9048.9515982400007</v>
      </c>
      <c r="Y167" s="5">
        <v>9634.5546853399992</v>
      </c>
      <c r="Z167" s="5">
        <v>10227.264545690001</v>
      </c>
      <c r="AA167" s="5">
        <v>10733.091480859999</v>
      </c>
      <c r="AB167" s="5">
        <v>11244.056339999999</v>
      </c>
      <c r="AC167" s="5">
        <v>11762.80408254</v>
      </c>
      <c r="AD167" s="5">
        <v>12290.264823130001</v>
      </c>
      <c r="AE167" s="5">
        <v>12821.021079919999</v>
      </c>
      <c r="AF167" s="5">
        <v>12857.1914406</v>
      </c>
    </row>
    <row r="168" spans="1:32">
      <c r="A168" s="56" t="s">
        <v>70</v>
      </c>
      <c r="B168" s="56" t="s">
        <v>163</v>
      </c>
      <c r="C168" s="56" t="s">
        <v>139</v>
      </c>
      <c r="D168" s="5">
        <v>171.613</v>
      </c>
      <c r="E168" s="5">
        <v>588.70600000000002</v>
      </c>
      <c r="F168" s="5">
        <v>887.91499999999996</v>
      </c>
      <c r="G168" s="5">
        <v>1132.692</v>
      </c>
      <c r="H168" s="5">
        <v>1330.7860000000001</v>
      </c>
      <c r="I168" s="5">
        <v>1501.11</v>
      </c>
      <c r="J168" s="5">
        <v>1644.835</v>
      </c>
      <c r="K168" s="5">
        <v>1879.2280000000001</v>
      </c>
      <c r="L168" s="5">
        <v>2206.7310000000002</v>
      </c>
      <c r="M168" s="5">
        <v>2538.018</v>
      </c>
      <c r="N168" s="5">
        <v>2892.1370000000002</v>
      </c>
      <c r="O168" s="5">
        <v>3323.8409999999999</v>
      </c>
      <c r="P168" s="5">
        <v>3759.110000000001</v>
      </c>
      <c r="Q168" s="5">
        <v>4148.139000000001</v>
      </c>
      <c r="R168" s="5">
        <v>4509.9309999999996</v>
      </c>
      <c r="S168" s="5">
        <v>4816.4500000000007</v>
      </c>
      <c r="T168" s="5">
        <v>5071.3830000000007</v>
      </c>
      <c r="U168" s="5">
        <v>5175.4100000000008</v>
      </c>
      <c r="V168" s="5">
        <v>5227.704999999999</v>
      </c>
      <c r="W168" s="5">
        <v>5227.0620000000017</v>
      </c>
      <c r="X168" s="5">
        <v>5230.3869999999988</v>
      </c>
      <c r="Y168" s="5">
        <v>5215.023000000001</v>
      </c>
      <c r="Z168" s="5">
        <v>5193.7550000000001</v>
      </c>
      <c r="AA168" s="5">
        <v>5164.8889999999992</v>
      </c>
      <c r="AB168" s="5">
        <v>5128.3240000000014</v>
      </c>
      <c r="AC168" s="5">
        <v>5084.2170000000024</v>
      </c>
      <c r="AD168" s="5">
        <v>5035.3010000000013</v>
      </c>
      <c r="AE168" s="5">
        <v>4976.3359999999993</v>
      </c>
      <c r="AF168" s="5">
        <v>4976.3359999999993</v>
      </c>
    </row>
    <row r="169" spans="1:32">
      <c r="A169" s="56" t="s">
        <v>70</v>
      </c>
      <c r="B169" s="56" t="s">
        <v>163</v>
      </c>
      <c r="C169" s="56" t="s">
        <v>140</v>
      </c>
      <c r="D169" s="5">
        <v>0</v>
      </c>
      <c r="E169" s="5">
        <v>0</v>
      </c>
      <c r="F169" s="5">
        <v>0</v>
      </c>
      <c r="G169" s="5">
        <v>0</v>
      </c>
      <c r="H169" s="5">
        <v>0</v>
      </c>
      <c r="I169" s="5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5">
        <v>0</v>
      </c>
      <c r="R169" s="5">
        <v>0</v>
      </c>
      <c r="S169" s="5">
        <v>0</v>
      </c>
      <c r="T169" s="5">
        <v>0</v>
      </c>
      <c r="U169" s="5">
        <v>0</v>
      </c>
      <c r="V169" s="5">
        <v>0</v>
      </c>
      <c r="W169" s="5">
        <v>0</v>
      </c>
      <c r="X169" s="5">
        <v>0</v>
      </c>
      <c r="Y169" s="5">
        <v>0</v>
      </c>
      <c r="Z169" s="5">
        <v>0</v>
      </c>
      <c r="AA169" s="5">
        <v>0</v>
      </c>
      <c r="AB169" s="5">
        <v>0</v>
      </c>
      <c r="AC169" s="5">
        <v>0</v>
      </c>
      <c r="AD169" s="5">
        <v>0</v>
      </c>
      <c r="AE169" s="5">
        <v>0</v>
      </c>
      <c r="AF169" s="5">
        <v>0</v>
      </c>
    </row>
    <row r="170" spans="1:32">
      <c r="A170" s="56" t="s">
        <v>70</v>
      </c>
      <c r="B170" s="56" t="s">
        <v>163</v>
      </c>
      <c r="C170" s="56" t="s">
        <v>141</v>
      </c>
      <c r="D170" s="5">
        <v>0</v>
      </c>
      <c r="E170" s="5">
        <v>0</v>
      </c>
      <c r="F170" s="5">
        <v>0</v>
      </c>
      <c r="G170" s="5">
        <v>0</v>
      </c>
      <c r="H170" s="5">
        <v>0</v>
      </c>
      <c r="I170" s="5">
        <v>0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5">
        <v>0</v>
      </c>
      <c r="R170" s="5">
        <v>0</v>
      </c>
      <c r="S170" s="5">
        <v>0</v>
      </c>
      <c r="T170" s="5">
        <v>0</v>
      </c>
      <c r="U170" s="5">
        <v>0</v>
      </c>
      <c r="V170" s="5">
        <v>0</v>
      </c>
      <c r="W170" s="5">
        <v>0</v>
      </c>
      <c r="X170" s="5">
        <v>0</v>
      </c>
      <c r="Y170" s="5">
        <v>0</v>
      </c>
      <c r="Z170" s="5">
        <v>0</v>
      </c>
      <c r="AA170" s="5">
        <v>0</v>
      </c>
      <c r="AB170" s="5">
        <v>0</v>
      </c>
      <c r="AC170" s="5">
        <v>0</v>
      </c>
      <c r="AD170" s="5">
        <v>0</v>
      </c>
      <c r="AE170" s="5">
        <v>0</v>
      </c>
      <c r="AF170" s="5">
        <v>0</v>
      </c>
    </row>
    <row r="171" spans="1:32">
      <c r="A171" s="56" t="s">
        <v>70</v>
      </c>
      <c r="B171" s="56" t="s">
        <v>163</v>
      </c>
      <c r="C171" s="56" t="s">
        <v>142</v>
      </c>
      <c r="D171" s="5">
        <v>2206.8420000000001</v>
      </c>
      <c r="E171" s="5">
        <v>7370.9049475399997</v>
      </c>
      <c r="F171" s="5">
        <v>7757.0049475400001</v>
      </c>
      <c r="G171" s="5">
        <v>7757.0049476599997</v>
      </c>
      <c r="H171" s="5">
        <v>9301.0035198199985</v>
      </c>
      <c r="I171" s="5">
        <v>12947.960753679999</v>
      </c>
      <c r="J171" s="5">
        <v>12990.74853132</v>
      </c>
      <c r="K171" s="5">
        <v>12991.175028719999</v>
      </c>
      <c r="L171" s="5">
        <v>14945.323941979999</v>
      </c>
      <c r="M171" s="5">
        <v>17775.683270940001</v>
      </c>
      <c r="N171" s="5">
        <v>17775.68327112</v>
      </c>
      <c r="O171" s="5">
        <v>18396.343682490002</v>
      </c>
      <c r="P171" s="5">
        <v>18480.30644543</v>
      </c>
      <c r="Q171" s="5">
        <v>18480.306445620001</v>
      </c>
      <c r="R171" s="5">
        <v>18881.595315269999</v>
      </c>
      <c r="S171" s="5">
        <v>20632.43836244</v>
      </c>
      <c r="T171" s="5">
        <v>20429.95836267</v>
      </c>
      <c r="U171" s="5">
        <v>20429.958362689998</v>
      </c>
      <c r="V171" s="5">
        <v>23693.838973279999</v>
      </c>
      <c r="W171" s="5">
        <v>23507.528973339991</v>
      </c>
      <c r="X171" s="5">
        <v>25410.216295689999</v>
      </c>
      <c r="Y171" s="5">
        <v>26297.167623509999</v>
      </c>
      <c r="Z171" s="5">
        <v>26297.16762371</v>
      </c>
      <c r="AA171" s="5">
        <v>27555.398712980001</v>
      </c>
      <c r="AB171" s="5">
        <v>29182.553524949999</v>
      </c>
      <c r="AC171" s="5">
        <v>29182.553525449999</v>
      </c>
      <c r="AD171" s="5">
        <v>30750.93370673</v>
      </c>
      <c r="AE171" s="5">
        <v>32087.043502140001</v>
      </c>
      <c r="AF171" s="5">
        <v>31843.24350217</v>
      </c>
    </row>
    <row r="172" spans="1:32">
      <c r="A172" s="56" t="s">
        <v>70</v>
      </c>
      <c r="B172" s="56" t="s">
        <v>163</v>
      </c>
      <c r="C172" s="56" t="s">
        <v>143</v>
      </c>
      <c r="D172" s="5">
        <v>4099.375</v>
      </c>
      <c r="E172" s="5">
        <v>4099.3751270100001</v>
      </c>
      <c r="F172" s="5">
        <v>4099.3751277600004</v>
      </c>
      <c r="G172" s="5">
        <v>5123.7578268299994</v>
      </c>
      <c r="H172" s="5">
        <v>7253.716641179999</v>
      </c>
      <c r="I172" s="5">
        <v>9017.8462888800004</v>
      </c>
      <c r="J172" s="5">
        <v>9969.0537498600006</v>
      </c>
      <c r="K172" s="5">
        <v>10597.160949470001</v>
      </c>
      <c r="L172" s="5">
        <v>11761.47871304</v>
      </c>
      <c r="M172" s="5">
        <v>11761.478718570001</v>
      </c>
      <c r="N172" s="5">
        <v>12865.89979295</v>
      </c>
      <c r="O172" s="5">
        <v>13235.87642977</v>
      </c>
      <c r="P172" s="5">
        <v>15215.34289333</v>
      </c>
      <c r="Q172" s="5">
        <v>16367.552455659999</v>
      </c>
      <c r="R172" s="5">
        <v>16816.78800303</v>
      </c>
      <c r="S172" s="5">
        <v>18360.673350339999</v>
      </c>
      <c r="T172" s="5">
        <v>20577.725236949998</v>
      </c>
      <c r="U172" s="5">
        <v>20577.725237049999</v>
      </c>
      <c r="V172" s="5">
        <v>21937.696710510001</v>
      </c>
      <c r="W172" s="5">
        <v>24247.655648579999</v>
      </c>
      <c r="X172" s="5">
        <v>24684.304558420001</v>
      </c>
      <c r="Y172" s="5">
        <v>25685.928213359999</v>
      </c>
      <c r="Z172" s="5">
        <v>26861.99439747</v>
      </c>
      <c r="AA172" s="5">
        <v>29635.983292730001</v>
      </c>
      <c r="AB172" s="5">
        <v>31069.193249339991</v>
      </c>
      <c r="AC172" s="5">
        <v>30979.17724976</v>
      </c>
      <c r="AD172" s="5">
        <v>30932.477250159991</v>
      </c>
      <c r="AE172" s="5">
        <v>35078.660440150001</v>
      </c>
      <c r="AF172" s="5">
        <v>34533.652440240003</v>
      </c>
    </row>
    <row r="173" spans="1:32">
      <c r="A173" s="56" t="s">
        <v>70</v>
      </c>
      <c r="B173" s="56" t="s">
        <v>163</v>
      </c>
      <c r="C173" s="56" t="s">
        <v>144</v>
      </c>
      <c r="D173" s="5">
        <v>5456.0018510570899</v>
      </c>
      <c r="E173" s="5">
        <v>7493.2512511000004</v>
      </c>
      <c r="F173" s="5">
        <v>8506.6815404000008</v>
      </c>
      <c r="G173" s="5">
        <v>9484.7640589000002</v>
      </c>
      <c r="H173" s="5">
        <v>10408.619113000001</v>
      </c>
      <c r="I173" s="5">
        <v>11341.636622</v>
      </c>
      <c r="J173" s="5">
        <v>12278.828747</v>
      </c>
      <c r="K173" s="5">
        <v>13198.536527</v>
      </c>
      <c r="L173" s="5">
        <v>14078.069562000001</v>
      </c>
      <c r="M173" s="5">
        <v>14943.290397999999</v>
      </c>
      <c r="N173" s="5">
        <v>15804.026524000001</v>
      </c>
      <c r="O173" s="5">
        <v>16656.378549000001</v>
      </c>
      <c r="P173" s="5">
        <v>17499.933407</v>
      </c>
      <c r="Q173" s="5">
        <v>18299.216329999999</v>
      </c>
      <c r="R173" s="5">
        <v>19061.534201999999</v>
      </c>
      <c r="S173" s="5">
        <v>19791.614308</v>
      </c>
      <c r="T173" s="5">
        <v>20520.721545</v>
      </c>
      <c r="U173" s="5">
        <v>21244.162926000001</v>
      </c>
      <c r="V173" s="5">
        <v>21954.814408999999</v>
      </c>
      <c r="W173" s="5">
        <v>22664.486520999999</v>
      </c>
      <c r="X173" s="5">
        <v>23368.825887999999</v>
      </c>
      <c r="Y173" s="5">
        <v>24076.073488000002</v>
      </c>
      <c r="Z173" s="5">
        <v>24783.725623999999</v>
      </c>
      <c r="AA173" s="5">
        <v>25480.079899</v>
      </c>
      <c r="AB173" s="5">
        <v>26162.985921</v>
      </c>
      <c r="AC173" s="5">
        <v>26840.883379999999</v>
      </c>
      <c r="AD173" s="5">
        <v>27514.694609999999</v>
      </c>
      <c r="AE173" s="5">
        <v>28177.258043999998</v>
      </c>
      <c r="AF173" s="5">
        <v>28177.258043999998</v>
      </c>
    </row>
    <row r="174" spans="1:32">
      <c r="A174" s="56" t="s">
        <v>70</v>
      </c>
      <c r="B174" s="56" t="s">
        <v>163</v>
      </c>
      <c r="C174" s="56" t="s">
        <v>146</v>
      </c>
      <c r="D174" s="5">
        <v>308.44499999999999</v>
      </c>
      <c r="E174" s="5">
        <v>372.15207979584028</v>
      </c>
      <c r="F174" s="5">
        <v>404.55856660667831</v>
      </c>
      <c r="G174" s="5">
        <v>579.61648892604603</v>
      </c>
      <c r="H174" s="5">
        <v>803.61397300941553</v>
      </c>
      <c r="I174" s="5">
        <v>923.82718040003522</v>
      </c>
      <c r="J174" s="5">
        <v>1070.2705439745889</v>
      </c>
      <c r="K174" s="5">
        <v>1157.068790424765</v>
      </c>
      <c r="L174" s="5">
        <v>1178.7730952761799</v>
      </c>
      <c r="M174" s="5">
        <v>1203.307375906553</v>
      </c>
      <c r="N174" s="5">
        <v>1231.2557226086701</v>
      </c>
      <c r="O174" s="5">
        <v>1257.9685039769031</v>
      </c>
      <c r="P174" s="5">
        <v>1283.5442165670299</v>
      </c>
      <c r="Q174" s="5">
        <v>1305.7036106785581</v>
      </c>
      <c r="R174" s="5">
        <v>1311.324461750648</v>
      </c>
      <c r="S174" s="5">
        <v>1344.60090524364</v>
      </c>
      <c r="T174" s="5">
        <v>1364.8633616802681</v>
      </c>
      <c r="U174" s="5">
        <v>1398.579198387908</v>
      </c>
      <c r="V174" s="5">
        <v>1421.3712385629451</v>
      </c>
      <c r="W174" s="5">
        <v>1429.5459884978779</v>
      </c>
      <c r="X174" s="5">
        <v>1439.004459395205</v>
      </c>
      <c r="Y174" s="5">
        <v>1471.7366553417</v>
      </c>
      <c r="Z174" s="5">
        <v>1478.7760894750429</v>
      </c>
      <c r="AA174" s="5">
        <v>1520.2311754023999</v>
      </c>
      <c r="AB174" s="5">
        <v>1579.041030393377</v>
      </c>
      <c r="AC174" s="5">
        <v>1633.2500550425921</v>
      </c>
      <c r="AD174" s="5">
        <v>1682.2004601067961</v>
      </c>
      <c r="AE174" s="5">
        <v>1747.6377728928071</v>
      </c>
      <c r="AF174" s="5">
        <v>1747.6377728928071</v>
      </c>
    </row>
    <row r="176" spans="1:32">
      <c r="A176" s="56" t="s">
        <v>70</v>
      </c>
      <c r="B176" s="56" t="s">
        <v>197</v>
      </c>
      <c r="C176" s="56" t="s">
        <v>130</v>
      </c>
      <c r="D176" s="5">
        <v>8126</v>
      </c>
      <c r="E176" s="5">
        <v>8126</v>
      </c>
      <c r="F176" s="5">
        <v>8126</v>
      </c>
      <c r="G176" s="5">
        <v>4832</v>
      </c>
      <c r="H176" s="5">
        <v>4102</v>
      </c>
      <c r="I176" s="5">
        <v>2812</v>
      </c>
      <c r="J176" s="5">
        <v>1692</v>
      </c>
      <c r="K176" s="5">
        <v>852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5">
        <v>0</v>
      </c>
      <c r="R176" s="5">
        <v>0</v>
      </c>
      <c r="S176" s="5">
        <v>0</v>
      </c>
      <c r="T176" s="5">
        <v>0</v>
      </c>
      <c r="U176" s="5">
        <v>0</v>
      </c>
      <c r="V176" s="5">
        <v>0</v>
      </c>
      <c r="W176" s="5">
        <v>0</v>
      </c>
      <c r="X176" s="5">
        <v>0</v>
      </c>
      <c r="Y176" s="5">
        <v>0</v>
      </c>
      <c r="Z176" s="5">
        <v>0</v>
      </c>
      <c r="AA176" s="5">
        <v>0</v>
      </c>
      <c r="AB176" s="5">
        <v>0</v>
      </c>
      <c r="AC176" s="5">
        <v>0</v>
      </c>
      <c r="AD176" s="5">
        <v>0</v>
      </c>
      <c r="AE176" s="5">
        <v>0</v>
      </c>
      <c r="AF176" s="5">
        <v>0</v>
      </c>
    </row>
    <row r="177" spans="1:32">
      <c r="A177" s="56" t="s">
        <v>70</v>
      </c>
      <c r="B177" s="56" t="s">
        <v>197</v>
      </c>
      <c r="C177" s="56" t="s">
        <v>132</v>
      </c>
      <c r="D177" s="5">
        <v>1597.89999999</v>
      </c>
      <c r="E177" s="5">
        <v>1597.89999999</v>
      </c>
      <c r="F177" s="5">
        <v>1597.89999999</v>
      </c>
      <c r="G177" s="5">
        <v>1417.89999999</v>
      </c>
      <c r="H177" s="5">
        <v>1417.89999999</v>
      </c>
      <c r="I177" s="5">
        <v>1417.89999999</v>
      </c>
      <c r="J177" s="5">
        <v>1417.89999999</v>
      </c>
      <c r="K177" s="5">
        <v>1417.89999999</v>
      </c>
      <c r="L177" s="5">
        <v>1417.89999999</v>
      </c>
      <c r="M177" s="5">
        <v>1417.89999999</v>
      </c>
      <c r="N177" s="5">
        <v>1417.89999999</v>
      </c>
      <c r="O177" s="5">
        <v>1417.89999999</v>
      </c>
      <c r="P177" s="5">
        <v>1417.89999999</v>
      </c>
      <c r="Q177" s="5">
        <v>1417.89999999</v>
      </c>
      <c r="R177" s="5">
        <v>1032.89999999</v>
      </c>
      <c r="S177" s="5">
        <v>1032.89999999</v>
      </c>
      <c r="T177" s="5">
        <v>1032.89999999</v>
      </c>
      <c r="U177" s="5">
        <v>888.5</v>
      </c>
      <c r="V177" s="5">
        <v>888.5</v>
      </c>
      <c r="W177" s="5">
        <v>888.5</v>
      </c>
      <c r="X177" s="5">
        <v>888.5</v>
      </c>
      <c r="Y177" s="5">
        <v>888.5</v>
      </c>
      <c r="Z177" s="5">
        <v>888.5</v>
      </c>
      <c r="AA177" s="5">
        <v>244</v>
      </c>
      <c r="AB177" s="5">
        <v>0</v>
      </c>
      <c r="AC177" s="5">
        <v>0</v>
      </c>
      <c r="AD177" s="5">
        <v>0</v>
      </c>
      <c r="AE177" s="5">
        <v>0</v>
      </c>
      <c r="AF177" s="5">
        <v>0</v>
      </c>
    </row>
    <row r="178" spans="1:32">
      <c r="A178" s="56" t="s">
        <v>70</v>
      </c>
      <c r="B178" s="56" t="s">
        <v>197</v>
      </c>
      <c r="C178" s="56" t="s">
        <v>133</v>
      </c>
      <c r="D178" s="5">
        <v>0</v>
      </c>
      <c r="E178" s="5">
        <v>0</v>
      </c>
      <c r="F178" s="5">
        <v>0</v>
      </c>
      <c r="G178" s="5">
        <v>0</v>
      </c>
      <c r="H178" s="5">
        <v>0</v>
      </c>
      <c r="I178" s="5">
        <v>0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5">
        <v>0</v>
      </c>
      <c r="R178" s="5">
        <v>0</v>
      </c>
      <c r="S178" s="5">
        <v>0</v>
      </c>
      <c r="T178" s="5">
        <v>0</v>
      </c>
      <c r="U178" s="5">
        <v>0</v>
      </c>
      <c r="V178" s="5">
        <v>0</v>
      </c>
      <c r="W178" s="5">
        <v>0</v>
      </c>
      <c r="X178" s="5">
        <v>0</v>
      </c>
      <c r="Y178" s="5">
        <v>0</v>
      </c>
      <c r="Z178" s="5">
        <v>0</v>
      </c>
      <c r="AA178" s="5">
        <v>0</v>
      </c>
      <c r="AB178" s="5">
        <v>0</v>
      </c>
      <c r="AC178" s="5">
        <v>0</v>
      </c>
      <c r="AD178" s="5">
        <v>0</v>
      </c>
      <c r="AE178" s="5">
        <v>0</v>
      </c>
      <c r="AF178" s="5">
        <v>0</v>
      </c>
    </row>
    <row r="179" spans="1:32">
      <c r="A179" s="56" t="s">
        <v>70</v>
      </c>
      <c r="B179" s="56" t="s">
        <v>197</v>
      </c>
      <c r="C179" s="56" t="s">
        <v>134</v>
      </c>
      <c r="D179" s="5">
        <v>1954.5000000099999</v>
      </c>
      <c r="E179" s="5">
        <v>1954.5000000099999</v>
      </c>
      <c r="F179" s="5">
        <v>1954.5000082500001</v>
      </c>
      <c r="G179" s="5">
        <v>1954.50001404</v>
      </c>
      <c r="H179" s="5">
        <v>1954.5000155099999</v>
      </c>
      <c r="I179" s="5">
        <v>1954.50001649</v>
      </c>
      <c r="J179" s="5">
        <v>2394.8740037600001</v>
      </c>
      <c r="K179" s="5">
        <v>2394.8740037600001</v>
      </c>
      <c r="L179" s="5">
        <v>2394.8740544000002</v>
      </c>
      <c r="M179" s="5">
        <v>2394.8740544000002</v>
      </c>
      <c r="N179" s="5">
        <v>2394.8740599900002</v>
      </c>
      <c r="O179" s="5">
        <v>2102.8740629200001</v>
      </c>
      <c r="P179" s="5">
        <v>1985.87408441</v>
      </c>
      <c r="Q179" s="5">
        <v>1985.8741006</v>
      </c>
      <c r="R179" s="5">
        <v>1985.8741220899999</v>
      </c>
      <c r="S179" s="5">
        <v>1985.8740293400001</v>
      </c>
      <c r="T179" s="5">
        <v>2589.94631587</v>
      </c>
      <c r="U179" s="5">
        <v>2589.94631587</v>
      </c>
      <c r="V179" s="5">
        <v>2589.94631587</v>
      </c>
      <c r="W179" s="5">
        <v>2589.94631587</v>
      </c>
      <c r="X179" s="5">
        <v>2589.94631587</v>
      </c>
      <c r="Y179" s="5">
        <v>2589.94632912</v>
      </c>
      <c r="Z179" s="5">
        <v>2746.3933367</v>
      </c>
      <c r="AA179" s="5">
        <v>2746.39339333</v>
      </c>
      <c r="AB179" s="5">
        <v>2197.39339333</v>
      </c>
      <c r="AC179" s="5">
        <v>2197.39339333</v>
      </c>
      <c r="AD179" s="5">
        <v>2197.39339333</v>
      </c>
      <c r="AE179" s="5">
        <v>2629.6601940300002</v>
      </c>
      <c r="AF179" s="5">
        <v>2283.6601940300002</v>
      </c>
    </row>
    <row r="180" spans="1:32">
      <c r="A180" s="56" t="s">
        <v>70</v>
      </c>
      <c r="B180" s="56" t="s">
        <v>197</v>
      </c>
      <c r="C180" s="56" t="s">
        <v>135</v>
      </c>
      <c r="D180" s="5">
        <v>0</v>
      </c>
      <c r="E180" s="5">
        <v>0</v>
      </c>
      <c r="F180" s="5">
        <v>0</v>
      </c>
      <c r="G180" s="5">
        <v>0</v>
      </c>
      <c r="H180" s="5">
        <v>0</v>
      </c>
      <c r="I180" s="5">
        <v>0</v>
      </c>
      <c r="J180" s="5">
        <v>0</v>
      </c>
      <c r="K180" s="5">
        <v>0</v>
      </c>
      <c r="L180" s="5">
        <v>3.4449999999999997E-5</v>
      </c>
      <c r="M180" s="5">
        <v>3.4449999999999997E-5</v>
      </c>
      <c r="N180" s="5">
        <v>4.5049999999999997E-5</v>
      </c>
      <c r="O180" s="5">
        <v>6.0949999999999998E-5</v>
      </c>
      <c r="P180" s="5">
        <v>7.9499999999999994E-5</v>
      </c>
      <c r="Q180" s="5">
        <v>9.8049999999999998E-5</v>
      </c>
      <c r="R180" s="5">
        <v>1.166E-4</v>
      </c>
      <c r="S180" s="5">
        <v>2.385E-5</v>
      </c>
      <c r="T180" s="5">
        <v>6.3600000000000001E-5</v>
      </c>
      <c r="U180" s="5">
        <v>6.3600000000000001E-5</v>
      </c>
      <c r="V180" s="5">
        <v>6.3600000000000001E-5</v>
      </c>
      <c r="W180" s="5">
        <v>1.06E-4</v>
      </c>
      <c r="X180" s="5">
        <v>1.06E-4</v>
      </c>
      <c r="Y180" s="5">
        <v>1.06E-4</v>
      </c>
      <c r="Z180" s="5">
        <v>3.1534999999999999E-4</v>
      </c>
      <c r="AA180" s="5">
        <v>283.38078159999998</v>
      </c>
      <c r="AB180" s="5">
        <v>283.38078159999998</v>
      </c>
      <c r="AC180" s="5">
        <v>283.38078159999998</v>
      </c>
      <c r="AD180" s="5">
        <v>283.38078159999998</v>
      </c>
      <c r="AE180" s="5">
        <v>283.38078159999998</v>
      </c>
      <c r="AF180" s="5">
        <v>283.38078159999998</v>
      </c>
    </row>
    <row r="181" spans="1:32">
      <c r="A181" s="56" t="s">
        <v>70</v>
      </c>
      <c r="B181" s="56" t="s">
        <v>197</v>
      </c>
      <c r="C181" s="56" t="s">
        <v>136</v>
      </c>
      <c r="D181" s="5">
        <v>152.4</v>
      </c>
      <c r="E181" s="5">
        <v>152.4</v>
      </c>
      <c r="F181" s="5">
        <v>152.4</v>
      </c>
      <c r="G181" s="5">
        <v>152.4</v>
      </c>
      <c r="H181" s="5">
        <v>152.4</v>
      </c>
      <c r="I181" s="5">
        <v>152.4</v>
      </c>
      <c r="J181" s="5">
        <v>152.4</v>
      </c>
      <c r="K181" s="5">
        <v>152.4</v>
      </c>
      <c r="L181" s="5">
        <v>152.4</v>
      </c>
      <c r="M181" s="5">
        <v>152.4</v>
      </c>
      <c r="N181" s="5">
        <v>152.4</v>
      </c>
      <c r="O181" s="5">
        <v>152.4</v>
      </c>
      <c r="P181" s="5">
        <v>152.4</v>
      </c>
      <c r="Q181" s="5">
        <v>152.4</v>
      </c>
      <c r="R181" s="5">
        <v>152.4</v>
      </c>
      <c r="S181" s="5">
        <v>66</v>
      </c>
      <c r="T181" s="5">
        <v>66</v>
      </c>
      <c r="U181" s="5">
        <v>66</v>
      </c>
      <c r="V181" s="5">
        <v>66</v>
      </c>
      <c r="W181" s="5">
        <v>66</v>
      </c>
      <c r="X181" s="5">
        <v>0</v>
      </c>
      <c r="Y181" s="5">
        <v>0</v>
      </c>
      <c r="Z181" s="5">
        <v>0</v>
      </c>
      <c r="AA181" s="5">
        <v>0</v>
      </c>
      <c r="AB181" s="5">
        <v>0</v>
      </c>
      <c r="AC181" s="5">
        <v>0</v>
      </c>
      <c r="AD181" s="5">
        <v>0</v>
      </c>
      <c r="AE181" s="5">
        <v>0</v>
      </c>
      <c r="AF181" s="5">
        <v>0</v>
      </c>
    </row>
    <row r="182" spans="1:32">
      <c r="A182" s="56" t="s">
        <v>70</v>
      </c>
      <c r="B182" s="56" t="s">
        <v>197</v>
      </c>
      <c r="C182" s="56" t="s">
        <v>137</v>
      </c>
      <c r="D182" s="5">
        <v>670</v>
      </c>
      <c r="E182" s="5">
        <v>670.00004408999996</v>
      </c>
      <c r="F182" s="5">
        <v>670.00007903000005</v>
      </c>
      <c r="G182" s="5">
        <v>1224.9777140799999</v>
      </c>
      <c r="H182" s="5">
        <v>1596.8696743800001</v>
      </c>
      <c r="I182" s="5">
        <v>2968.3142949899998</v>
      </c>
      <c r="J182" s="5">
        <v>3355.3074236699999</v>
      </c>
      <c r="K182" s="5">
        <v>3355.3074236799998</v>
      </c>
      <c r="L182" s="5">
        <v>3816.0815020700002</v>
      </c>
      <c r="M182" s="5">
        <v>3816.0815022400002</v>
      </c>
      <c r="N182" s="5">
        <v>3816.0815024600001</v>
      </c>
      <c r="O182" s="5">
        <v>3816.0815028500001</v>
      </c>
      <c r="P182" s="5">
        <v>3816.0815030899989</v>
      </c>
      <c r="Q182" s="5">
        <v>3816.08150441</v>
      </c>
      <c r="R182" s="5">
        <v>3816.0815081199999</v>
      </c>
      <c r="S182" s="5">
        <v>5822.16702618</v>
      </c>
      <c r="T182" s="5">
        <v>5870.3767088799987</v>
      </c>
      <c r="U182" s="5">
        <v>5870.3767089599996</v>
      </c>
      <c r="V182" s="5">
        <v>5881.3605155499999</v>
      </c>
      <c r="W182" s="5">
        <v>10454.135035380001</v>
      </c>
      <c r="X182" s="5">
        <v>10454.1350356</v>
      </c>
      <c r="Y182" s="5">
        <v>10454.13499187</v>
      </c>
      <c r="Z182" s="5">
        <v>10454.13527803</v>
      </c>
      <c r="AA182" s="5">
        <v>11571.82884855</v>
      </c>
      <c r="AB182" s="5">
        <v>13005.40714911</v>
      </c>
      <c r="AC182" s="5">
        <v>11815.060926300001</v>
      </c>
      <c r="AD182" s="5">
        <v>12195.74015605</v>
      </c>
      <c r="AE182" s="5">
        <v>16153.5245873</v>
      </c>
      <c r="AF182" s="5">
        <v>15692.75068537</v>
      </c>
    </row>
    <row r="183" spans="1:32">
      <c r="A183" s="56" t="s">
        <v>70</v>
      </c>
      <c r="B183" s="56" t="s">
        <v>197</v>
      </c>
      <c r="C183" s="56" t="s">
        <v>138</v>
      </c>
      <c r="D183" s="5">
        <v>7.3040000000000003</v>
      </c>
      <c r="E183" s="5">
        <v>81.304999999999993</v>
      </c>
      <c r="F183" s="5">
        <v>177.50700000000001</v>
      </c>
      <c r="G183" s="5">
        <v>314.98700000000002</v>
      </c>
      <c r="H183" s="5">
        <v>485.21</v>
      </c>
      <c r="I183" s="5">
        <v>690.75199999999995</v>
      </c>
      <c r="J183" s="5">
        <v>942.36799999999994</v>
      </c>
      <c r="K183" s="5">
        <v>1319.33200001</v>
      </c>
      <c r="L183" s="5">
        <v>1646.1449322999999</v>
      </c>
      <c r="M183" s="5">
        <v>1997.99720783</v>
      </c>
      <c r="N183" s="5">
        <v>2398.7515556399999</v>
      </c>
      <c r="O183" s="5">
        <v>2891.4536417200002</v>
      </c>
      <c r="P183" s="5">
        <v>3423.7156849399998</v>
      </c>
      <c r="Q183" s="5">
        <v>3981.1180689500002</v>
      </c>
      <c r="R183" s="5">
        <v>4537.9600560899999</v>
      </c>
      <c r="S183" s="5">
        <v>5073.4149845700003</v>
      </c>
      <c r="T183" s="5">
        <v>5608.7046190199999</v>
      </c>
      <c r="U183" s="5">
        <v>6036.0734856200006</v>
      </c>
      <c r="V183" s="5">
        <v>6450.86907402</v>
      </c>
      <c r="W183" s="5">
        <v>6838.9187785800004</v>
      </c>
      <c r="X183" s="5">
        <v>7232.87679131</v>
      </c>
      <c r="Y183" s="5">
        <v>7657.7471786699998</v>
      </c>
      <c r="Z183" s="5">
        <v>8085.00838931</v>
      </c>
      <c r="AA183" s="5">
        <v>8457.8420374799989</v>
      </c>
      <c r="AB183" s="5">
        <v>8838.1139046899989</v>
      </c>
      <c r="AC183" s="5">
        <v>9222.6653388399991</v>
      </c>
      <c r="AD183" s="5">
        <v>9616.4493741200004</v>
      </c>
      <c r="AE183" s="5">
        <v>10015.22371271</v>
      </c>
      <c r="AF183" s="5">
        <v>10037.2423246</v>
      </c>
    </row>
    <row r="184" spans="1:32">
      <c r="A184" s="56" t="s">
        <v>70</v>
      </c>
      <c r="B184" s="56" t="s">
        <v>197</v>
      </c>
      <c r="C184" s="56" t="s">
        <v>139</v>
      </c>
      <c r="D184" s="5">
        <v>101.417</v>
      </c>
      <c r="E184" s="5">
        <v>417.096</v>
      </c>
      <c r="F184" s="5">
        <v>671.0329999999999</v>
      </c>
      <c r="G184" s="5">
        <v>922.27100000000007</v>
      </c>
      <c r="H184" s="5">
        <v>1125.8689999999999</v>
      </c>
      <c r="I184" s="5">
        <v>1299.7470000000001</v>
      </c>
      <c r="J184" s="5">
        <v>1450.7080000000001</v>
      </c>
      <c r="K184" s="5">
        <v>1685.163</v>
      </c>
      <c r="L184" s="5">
        <v>1990.6479999999999</v>
      </c>
      <c r="M184" s="5">
        <v>2286.2460000000001</v>
      </c>
      <c r="N184" s="5">
        <v>2596.1640000000002</v>
      </c>
      <c r="O184" s="5">
        <v>2968.3380000000002</v>
      </c>
      <c r="P184" s="5">
        <v>3348.63</v>
      </c>
      <c r="Q184" s="5">
        <v>3694.0590000000002</v>
      </c>
      <c r="R184" s="5">
        <v>3989.7469999999998</v>
      </c>
      <c r="S184" s="5">
        <v>4221.7790000000014</v>
      </c>
      <c r="T184" s="5">
        <v>4413.009</v>
      </c>
      <c r="U184" s="5">
        <v>4478</v>
      </c>
      <c r="V184" s="5">
        <v>4506.9669999999996</v>
      </c>
      <c r="W184" s="5">
        <v>4491.2079999999996</v>
      </c>
      <c r="X184" s="5">
        <v>4479.3630000000012</v>
      </c>
      <c r="Y184" s="5">
        <v>4455.174</v>
      </c>
      <c r="Z184" s="5">
        <v>4424.643</v>
      </c>
      <c r="AA184" s="5">
        <v>4389.6200000000008</v>
      </c>
      <c r="AB184" s="5">
        <v>4351.1210000000001</v>
      </c>
      <c r="AC184" s="5">
        <v>4305.9329999999991</v>
      </c>
      <c r="AD184" s="5">
        <v>4258.4330000000009</v>
      </c>
      <c r="AE184" s="5">
        <v>4204.9129999999996</v>
      </c>
      <c r="AF184" s="5">
        <v>4204.9129999999996</v>
      </c>
    </row>
    <row r="185" spans="1:32">
      <c r="A185" s="56" t="s">
        <v>70</v>
      </c>
      <c r="B185" s="56" t="s">
        <v>197</v>
      </c>
      <c r="C185" s="56" t="s">
        <v>140</v>
      </c>
      <c r="D185" s="5">
        <v>0</v>
      </c>
      <c r="E185" s="5">
        <v>0</v>
      </c>
      <c r="F185" s="5">
        <v>0</v>
      </c>
      <c r="G185" s="5">
        <v>0</v>
      </c>
      <c r="H185" s="5">
        <v>0</v>
      </c>
      <c r="I185" s="5">
        <v>0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5">
        <v>0</v>
      </c>
      <c r="R185" s="5">
        <v>0</v>
      </c>
      <c r="S185" s="5">
        <v>0</v>
      </c>
      <c r="T185" s="5">
        <v>0</v>
      </c>
      <c r="U185" s="5">
        <v>0</v>
      </c>
      <c r="V185" s="5">
        <v>0</v>
      </c>
      <c r="W185" s="5">
        <v>0</v>
      </c>
      <c r="X185" s="5">
        <v>0</v>
      </c>
      <c r="Y185" s="5">
        <v>0</v>
      </c>
      <c r="Z185" s="5">
        <v>0</v>
      </c>
      <c r="AA185" s="5">
        <v>0</v>
      </c>
      <c r="AB185" s="5">
        <v>0</v>
      </c>
      <c r="AC185" s="5">
        <v>0</v>
      </c>
      <c r="AD185" s="5">
        <v>0</v>
      </c>
      <c r="AE185" s="5">
        <v>0</v>
      </c>
      <c r="AF185" s="5">
        <v>0</v>
      </c>
    </row>
    <row r="186" spans="1:32">
      <c r="A186" s="56" t="s">
        <v>70</v>
      </c>
      <c r="B186" s="56" t="s">
        <v>197</v>
      </c>
      <c r="C186" s="56" t="s">
        <v>141</v>
      </c>
      <c r="D186" s="5">
        <v>0</v>
      </c>
      <c r="E186" s="5">
        <v>0</v>
      </c>
      <c r="F186" s="5">
        <v>0</v>
      </c>
      <c r="G186" s="5">
        <v>0</v>
      </c>
      <c r="H186" s="5">
        <v>0</v>
      </c>
      <c r="I186" s="5">
        <v>0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5">
        <v>0</v>
      </c>
      <c r="R186" s="5">
        <v>0</v>
      </c>
      <c r="S186" s="5">
        <v>0</v>
      </c>
      <c r="T186" s="5">
        <v>0</v>
      </c>
      <c r="U186" s="5">
        <v>0</v>
      </c>
      <c r="V186" s="5">
        <v>0</v>
      </c>
      <c r="W186" s="5">
        <v>0</v>
      </c>
      <c r="X186" s="5">
        <v>0</v>
      </c>
      <c r="Y186" s="5">
        <v>0</v>
      </c>
      <c r="Z186" s="5">
        <v>0</v>
      </c>
      <c r="AA186" s="5">
        <v>0</v>
      </c>
      <c r="AB186" s="5">
        <v>0</v>
      </c>
      <c r="AC186" s="5">
        <v>0</v>
      </c>
      <c r="AD186" s="5">
        <v>0</v>
      </c>
      <c r="AE186" s="5">
        <v>0</v>
      </c>
      <c r="AF186" s="5">
        <v>0</v>
      </c>
    </row>
    <row r="187" spans="1:32">
      <c r="A187" s="56" t="s">
        <v>70</v>
      </c>
      <c r="B187" s="56" t="s">
        <v>197</v>
      </c>
      <c r="C187" s="56" t="s">
        <v>142</v>
      </c>
      <c r="D187" s="5">
        <v>986.42900000000009</v>
      </c>
      <c r="E187" s="5">
        <v>1286.4290000000001</v>
      </c>
      <c r="F187" s="5">
        <v>5431.7342456899996</v>
      </c>
      <c r="G187" s="5">
        <v>8686.0942609800004</v>
      </c>
      <c r="H187" s="5">
        <v>10208.97395465</v>
      </c>
      <c r="I187" s="5">
        <v>11084.983995140001</v>
      </c>
      <c r="J187" s="5">
        <v>11320.389330489999</v>
      </c>
      <c r="K187" s="5">
        <v>12474.27471636</v>
      </c>
      <c r="L187" s="5">
        <v>14869.170353899999</v>
      </c>
      <c r="M187" s="5">
        <v>16559.241016420001</v>
      </c>
      <c r="N187" s="5">
        <v>18732.612589050001</v>
      </c>
      <c r="O187" s="5">
        <v>20850.423138409999</v>
      </c>
      <c r="P187" s="5">
        <v>27656.751392819999</v>
      </c>
      <c r="Q187" s="5">
        <v>31171.188956270002</v>
      </c>
      <c r="R187" s="5">
        <v>36426.109987409996</v>
      </c>
      <c r="S187" s="5">
        <v>37535.138284430002</v>
      </c>
      <c r="T187" s="5">
        <v>37535.138284549997</v>
      </c>
      <c r="U187" s="5">
        <v>37535.138284580004</v>
      </c>
      <c r="V187" s="5">
        <v>37715.26757964</v>
      </c>
      <c r="W187" s="5">
        <v>40223.363342469987</v>
      </c>
      <c r="X187" s="5">
        <v>53511.629424830011</v>
      </c>
      <c r="Y187" s="5">
        <v>66512.593105480002</v>
      </c>
      <c r="Z187" s="5">
        <v>66630.987284600007</v>
      </c>
      <c r="AA187" s="5">
        <v>84502.204717210014</v>
      </c>
      <c r="AB187" s="5">
        <v>88845.123773520012</v>
      </c>
      <c r="AC187" s="5">
        <v>96712.723360969991</v>
      </c>
      <c r="AD187" s="5">
        <v>100398.01138389</v>
      </c>
      <c r="AE187" s="5">
        <v>121798.18293825</v>
      </c>
      <c r="AF187" s="5">
        <v>121798.18293839</v>
      </c>
    </row>
    <row r="188" spans="1:32">
      <c r="A188" s="56" t="s">
        <v>70</v>
      </c>
      <c r="B188" s="56" t="s">
        <v>197</v>
      </c>
      <c r="C188" s="56" t="s">
        <v>143</v>
      </c>
      <c r="D188" s="5">
        <v>2826.4169999999999</v>
      </c>
      <c r="E188" s="5">
        <v>2826.4169999999999</v>
      </c>
      <c r="F188" s="5">
        <v>3193.6570606199998</v>
      </c>
      <c r="G188" s="5">
        <v>3782.6803467499999</v>
      </c>
      <c r="H188" s="5">
        <v>5459.0048306299996</v>
      </c>
      <c r="I188" s="5">
        <v>7677.4920453700024</v>
      </c>
      <c r="J188" s="5">
        <v>8575.0541432800001</v>
      </c>
      <c r="K188" s="5">
        <v>9456.1142450499974</v>
      </c>
      <c r="L188" s="5">
        <v>12346.931097610001</v>
      </c>
      <c r="M188" s="5">
        <v>12423.04040819</v>
      </c>
      <c r="N188" s="5">
        <v>15225.0846619</v>
      </c>
      <c r="O188" s="5">
        <v>18305.750816150001</v>
      </c>
      <c r="P188" s="5">
        <v>29070.026526900001</v>
      </c>
      <c r="Q188" s="5">
        <v>31191.403889360001</v>
      </c>
      <c r="R188" s="5">
        <v>33006.914072209998</v>
      </c>
      <c r="S188" s="5">
        <v>39164.551074269992</v>
      </c>
      <c r="T188" s="5">
        <v>39468.171454859999</v>
      </c>
      <c r="U188" s="5">
        <v>39450.171454969997</v>
      </c>
      <c r="V188" s="5">
        <v>45499.157319689999</v>
      </c>
      <c r="W188" s="5">
        <v>58604.017902359999</v>
      </c>
      <c r="X188" s="5">
        <v>67702.406879950009</v>
      </c>
      <c r="Y188" s="5">
        <v>72210.037964540024</v>
      </c>
      <c r="Z188" s="5">
        <v>81596.719466140028</v>
      </c>
      <c r="AA188" s="5">
        <v>96701.265801490023</v>
      </c>
      <c r="AB188" s="5">
        <v>98293.964315789999</v>
      </c>
      <c r="AC188" s="5">
        <v>99722.669671000011</v>
      </c>
      <c r="AD188" s="5">
        <v>112911.87072178999</v>
      </c>
      <c r="AE188" s="5">
        <v>133304.82005288001</v>
      </c>
      <c r="AF188" s="5">
        <v>133278.82005307</v>
      </c>
    </row>
    <row r="189" spans="1:32">
      <c r="A189" s="56" t="s">
        <v>70</v>
      </c>
      <c r="B189" s="56" t="s">
        <v>197</v>
      </c>
      <c r="C189" s="56" t="s">
        <v>144</v>
      </c>
      <c r="D189" s="5">
        <v>5135.7884863966483</v>
      </c>
      <c r="E189" s="5">
        <v>6647.3450414400004</v>
      </c>
      <c r="F189" s="5">
        <v>7457.5624169999992</v>
      </c>
      <c r="G189" s="5">
        <v>8316.3926061000002</v>
      </c>
      <c r="H189" s="5">
        <v>9119.7865911000008</v>
      </c>
      <c r="I189" s="5">
        <v>9916.6116179000001</v>
      </c>
      <c r="J189" s="5">
        <v>10724.709203300001</v>
      </c>
      <c r="K189" s="5">
        <v>11503.510488800001</v>
      </c>
      <c r="L189" s="5">
        <v>12250.042052700001</v>
      </c>
      <c r="M189" s="5">
        <v>12949.5583262</v>
      </c>
      <c r="N189" s="5">
        <v>13650.3951189</v>
      </c>
      <c r="O189" s="5">
        <v>14343.1406424</v>
      </c>
      <c r="P189" s="5">
        <v>15012.6009374</v>
      </c>
      <c r="Q189" s="5">
        <v>15614.250841999999</v>
      </c>
      <c r="R189" s="5">
        <v>16150.000299400001</v>
      </c>
      <c r="S189" s="5">
        <v>16639.473162300001</v>
      </c>
      <c r="T189" s="5">
        <v>17118.148210700001</v>
      </c>
      <c r="U189" s="5">
        <v>17629.7030466</v>
      </c>
      <c r="V189" s="5">
        <v>18153.173504099999</v>
      </c>
      <c r="W189" s="5">
        <v>18673.432446899998</v>
      </c>
      <c r="X189" s="5">
        <v>19181.124382099999</v>
      </c>
      <c r="Y189" s="5">
        <v>19686.481679199998</v>
      </c>
      <c r="Z189" s="5">
        <v>20176.491095000001</v>
      </c>
      <c r="AA189" s="5">
        <v>20663.766652300001</v>
      </c>
      <c r="AB189" s="5">
        <v>21148.663008399999</v>
      </c>
      <c r="AC189" s="5">
        <v>21626.508005299998</v>
      </c>
      <c r="AD189" s="5">
        <v>22108.205048100001</v>
      </c>
      <c r="AE189" s="5">
        <v>22584.205257699999</v>
      </c>
      <c r="AF189" s="5">
        <v>22584.205257699999</v>
      </c>
    </row>
    <row r="190" spans="1:32">
      <c r="A190" s="56" t="s">
        <v>70</v>
      </c>
      <c r="B190" s="56" t="s">
        <v>197</v>
      </c>
      <c r="C190" s="56" t="s">
        <v>146</v>
      </c>
      <c r="D190" s="5">
        <v>104.0258438925494</v>
      </c>
      <c r="E190" s="5">
        <v>162.00992641159459</v>
      </c>
      <c r="F190" s="5">
        <v>192.01020758171279</v>
      </c>
      <c r="G190" s="5">
        <v>222.5461307461797</v>
      </c>
      <c r="H190" s="5">
        <v>265.08276373223782</v>
      </c>
      <c r="I190" s="5">
        <v>298.12910377014498</v>
      </c>
      <c r="J190" s="5">
        <v>331.96408073484059</v>
      </c>
      <c r="K190" s="5">
        <v>370.15977167600329</v>
      </c>
      <c r="L190" s="5">
        <v>411.94184255640778</v>
      </c>
      <c r="M190" s="5">
        <v>461.35706524462921</v>
      </c>
      <c r="N190" s="5">
        <v>505.01897020947632</v>
      </c>
      <c r="O190" s="5">
        <v>556.04289893651867</v>
      </c>
      <c r="P190" s="5">
        <v>607.31898780205142</v>
      </c>
      <c r="Q190" s="5">
        <v>662.18368965995546</v>
      </c>
      <c r="R190" s="5">
        <v>717.2490678165741</v>
      </c>
      <c r="S190" s="5">
        <v>783.055360420385</v>
      </c>
      <c r="T190" s="5">
        <v>840.60600761910325</v>
      </c>
      <c r="U190" s="5">
        <v>905.94713463406367</v>
      </c>
      <c r="V190" s="5">
        <v>959.69310501665939</v>
      </c>
      <c r="W190" s="5">
        <v>1012.083138514163</v>
      </c>
      <c r="X190" s="5">
        <v>1064.2881550973591</v>
      </c>
      <c r="Y190" s="5">
        <v>1118.258100421049</v>
      </c>
      <c r="Z190" s="5">
        <v>1168.5947344167271</v>
      </c>
      <c r="AA190" s="5">
        <v>1211.421656440386</v>
      </c>
      <c r="AB190" s="5">
        <v>1252.3013428138891</v>
      </c>
      <c r="AC190" s="5">
        <v>1289.3887926997279</v>
      </c>
      <c r="AD190" s="5">
        <v>1330.8769836415929</v>
      </c>
      <c r="AE190" s="5">
        <v>1371.410475125545</v>
      </c>
      <c r="AF190" s="5">
        <v>1371.410475125545</v>
      </c>
    </row>
    <row r="192" spans="1:32">
      <c r="A192" s="56" t="s">
        <v>70</v>
      </c>
      <c r="B192" s="56" t="s">
        <v>198</v>
      </c>
      <c r="C192" s="56" t="s">
        <v>131</v>
      </c>
      <c r="D192" s="5">
        <v>4820</v>
      </c>
      <c r="E192" s="5">
        <v>4820</v>
      </c>
      <c r="F192" s="5">
        <v>4820</v>
      </c>
      <c r="G192" s="5">
        <v>3385</v>
      </c>
      <c r="H192" s="5">
        <v>2825</v>
      </c>
      <c r="I192" s="5">
        <v>1720</v>
      </c>
      <c r="J192" s="5">
        <v>1160</v>
      </c>
      <c r="K192" s="5">
        <v>1160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5">
        <v>0</v>
      </c>
      <c r="R192" s="5">
        <v>0</v>
      </c>
      <c r="S192" s="5">
        <v>0</v>
      </c>
      <c r="T192" s="5">
        <v>0</v>
      </c>
      <c r="U192" s="5">
        <v>0</v>
      </c>
      <c r="V192" s="5">
        <v>0</v>
      </c>
      <c r="W192" s="5">
        <v>0</v>
      </c>
      <c r="X192" s="5">
        <v>0</v>
      </c>
      <c r="Y192" s="5">
        <v>0</v>
      </c>
      <c r="Z192" s="5">
        <v>0</v>
      </c>
      <c r="AA192" s="5">
        <v>0</v>
      </c>
      <c r="AB192" s="5">
        <v>0</v>
      </c>
      <c r="AC192" s="5">
        <v>0</v>
      </c>
      <c r="AD192" s="5">
        <v>0</v>
      </c>
      <c r="AE192" s="5">
        <v>0</v>
      </c>
      <c r="AF192" s="5">
        <v>0</v>
      </c>
    </row>
    <row r="193" spans="1:32">
      <c r="A193" s="56" t="s">
        <v>70</v>
      </c>
      <c r="B193" s="56" t="s">
        <v>198</v>
      </c>
      <c r="C193" s="56" t="s">
        <v>132</v>
      </c>
      <c r="D193" s="5">
        <v>500</v>
      </c>
      <c r="E193" s="5">
        <v>500</v>
      </c>
      <c r="F193" s="5">
        <v>500</v>
      </c>
      <c r="G193" s="5">
        <v>0</v>
      </c>
      <c r="H193" s="5">
        <v>0</v>
      </c>
      <c r="I193" s="5">
        <v>0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5">
        <v>0</v>
      </c>
      <c r="R193" s="5">
        <v>0</v>
      </c>
      <c r="S193" s="5">
        <v>0</v>
      </c>
      <c r="T193" s="5">
        <v>0</v>
      </c>
      <c r="U193" s="5">
        <v>0</v>
      </c>
      <c r="V193" s="5">
        <v>0</v>
      </c>
      <c r="W193" s="5">
        <v>0</v>
      </c>
      <c r="X193" s="5">
        <v>0</v>
      </c>
      <c r="Y193" s="5">
        <v>0</v>
      </c>
      <c r="Z193" s="5">
        <v>0</v>
      </c>
      <c r="AA193" s="5">
        <v>0</v>
      </c>
      <c r="AB193" s="5">
        <v>0</v>
      </c>
      <c r="AC193" s="5">
        <v>0</v>
      </c>
      <c r="AD193" s="5">
        <v>0</v>
      </c>
      <c r="AE193" s="5">
        <v>0</v>
      </c>
      <c r="AF193" s="5">
        <v>0</v>
      </c>
    </row>
    <row r="194" spans="1:32">
      <c r="A194" s="56" t="s">
        <v>70</v>
      </c>
      <c r="B194" s="56" t="s">
        <v>198</v>
      </c>
      <c r="C194" s="56" t="s">
        <v>133</v>
      </c>
      <c r="D194" s="5">
        <v>0</v>
      </c>
      <c r="E194" s="5">
        <v>0</v>
      </c>
      <c r="F194" s="5">
        <v>0</v>
      </c>
      <c r="G194" s="5">
        <v>0</v>
      </c>
      <c r="H194" s="5">
        <v>0</v>
      </c>
      <c r="I194" s="5">
        <v>0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5">
        <v>0</v>
      </c>
      <c r="R194" s="5">
        <v>0</v>
      </c>
      <c r="S194" s="5">
        <v>0</v>
      </c>
      <c r="T194" s="5">
        <v>0</v>
      </c>
      <c r="U194" s="5">
        <v>0</v>
      </c>
      <c r="V194" s="5">
        <v>0</v>
      </c>
      <c r="W194" s="5">
        <v>0</v>
      </c>
      <c r="X194" s="5">
        <v>0</v>
      </c>
      <c r="Y194" s="5">
        <v>0</v>
      </c>
      <c r="Z194" s="5">
        <v>0</v>
      </c>
      <c r="AA194" s="5">
        <v>0</v>
      </c>
      <c r="AB194" s="5">
        <v>0</v>
      </c>
      <c r="AC194" s="5">
        <v>0</v>
      </c>
      <c r="AD194" s="5">
        <v>0</v>
      </c>
      <c r="AE194" s="5">
        <v>0</v>
      </c>
      <c r="AF194" s="5">
        <v>0</v>
      </c>
    </row>
    <row r="195" spans="1:32">
      <c r="A195" s="56" t="s">
        <v>70</v>
      </c>
      <c r="B195" s="56" t="s">
        <v>198</v>
      </c>
      <c r="C195" s="56" t="s">
        <v>134</v>
      </c>
      <c r="D195" s="5">
        <v>1900</v>
      </c>
      <c r="E195" s="5">
        <v>1900</v>
      </c>
      <c r="F195" s="5">
        <v>1900.0000026499999</v>
      </c>
      <c r="G195" s="5">
        <v>1900.0000132499999</v>
      </c>
      <c r="H195" s="5">
        <v>1900.0000132499999</v>
      </c>
      <c r="I195" s="5">
        <v>1900.0000132499999</v>
      </c>
      <c r="J195" s="5">
        <v>1900.0000132499999</v>
      </c>
      <c r="K195" s="5">
        <v>1900.0000132499999</v>
      </c>
      <c r="L195" s="5">
        <v>1900.0000159000001</v>
      </c>
      <c r="M195" s="5">
        <v>1900.0000238499999</v>
      </c>
      <c r="N195" s="5">
        <v>1900.0000583000001</v>
      </c>
      <c r="O195" s="5">
        <v>1730.0000583000001</v>
      </c>
      <c r="P195" s="5">
        <v>1730.0000768499999</v>
      </c>
      <c r="Q195" s="5">
        <v>1730.00009275</v>
      </c>
      <c r="R195" s="5">
        <v>1730.0001113000001</v>
      </c>
      <c r="S195" s="5">
        <v>1730.0000159000001</v>
      </c>
      <c r="T195" s="5">
        <v>1730.0000344499999</v>
      </c>
      <c r="U195" s="5">
        <v>1290.0000344499999</v>
      </c>
      <c r="V195" s="5">
        <v>1290.0000450499999</v>
      </c>
      <c r="W195" s="5">
        <v>1290.00006095</v>
      </c>
      <c r="X195" s="5">
        <v>1196.0001113000001</v>
      </c>
      <c r="Y195" s="5">
        <v>2000.9774355</v>
      </c>
      <c r="Z195" s="5">
        <v>2000.9774355</v>
      </c>
      <c r="AA195" s="5">
        <v>2000.9774566999999</v>
      </c>
      <c r="AB195" s="5">
        <v>2000.9774566999999</v>
      </c>
      <c r="AC195" s="5">
        <v>1416.9774672999999</v>
      </c>
      <c r="AD195" s="5">
        <v>1416.9774778999999</v>
      </c>
      <c r="AE195" s="5">
        <v>1780.1969242</v>
      </c>
      <c r="AF195" s="5">
        <v>1780.1969242</v>
      </c>
    </row>
    <row r="196" spans="1:32">
      <c r="A196" s="56" t="s">
        <v>70</v>
      </c>
      <c r="B196" s="56" t="s">
        <v>198</v>
      </c>
      <c r="C196" s="56" t="s">
        <v>135</v>
      </c>
      <c r="D196" s="5">
        <v>0</v>
      </c>
      <c r="E196" s="5">
        <v>0</v>
      </c>
      <c r="F196" s="5">
        <v>0</v>
      </c>
      <c r="G196" s="5">
        <v>0</v>
      </c>
      <c r="H196" s="5">
        <v>0</v>
      </c>
      <c r="I196" s="5">
        <v>0</v>
      </c>
      <c r="J196" s="5">
        <v>0</v>
      </c>
      <c r="K196" s="5">
        <v>0</v>
      </c>
      <c r="L196" s="5">
        <v>1.59E-5</v>
      </c>
      <c r="M196" s="5">
        <v>2.65E-5</v>
      </c>
      <c r="N196" s="5">
        <v>5.8300000000000001E-5</v>
      </c>
      <c r="O196" s="5">
        <v>6.0949999999999998E-5</v>
      </c>
      <c r="P196" s="5">
        <v>7.9499999999999994E-5</v>
      </c>
      <c r="Q196" s="5">
        <v>9.8049999999999998E-5</v>
      </c>
      <c r="R196" s="5">
        <v>1.166E-4</v>
      </c>
      <c r="S196" s="5">
        <v>2.385E-5</v>
      </c>
      <c r="T196" s="5">
        <v>3.4449999999999997E-5</v>
      </c>
      <c r="U196" s="5">
        <v>4.2400000000000001E-5</v>
      </c>
      <c r="V196" s="5">
        <v>5.5649999999999997E-5</v>
      </c>
      <c r="W196" s="5">
        <v>6.8899999999999994E-5</v>
      </c>
      <c r="X196" s="5">
        <v>8.7449999999999998E-5</v>
      </c>
      <c r="Y196" s="5">
        <v>1.1925E-4</v>
      </c>
      <c r="Z196" s="5">
        <v>7.1550000000000004E-5</v>
      </c>
      <c r="AA196" s="5">
        <v>8.7449999999999995E-4</v>
      </c>
      <c r="AB196" s="5">
        <v>8.7449999999999995E-4</v>
      </c>
      <c r="AC196" s="5">
        <v>8.7449999999999995E-4</v>
      </c>
      <c r="AD196" s="5">
        <v>8.7449999999999995E-4</v>
      </c>
      <c r="AE196" s="5">
        <v>1867.36548565</v>
      </c>
      <c r="AF196" s="5">
        <v>1867.36548565</v>
      </c>
    </row>
    <row r="197" spans="1:32">
      <c r="A197" s="56" t="s">
        <v>70</v>
      </c>
      <c r="B197" s="56" t="s">
        <v>198</v>
      </c>
      <c r="C197" s="56" t="s">
        <v>136</v>
      </c>
      <c r="D197" s="5">
        <v>2204.0200000599998</v>
      </c>
      <c r="E197" s="5">
        <v>2204.0200000599998</v>
      </c>
      <c r="F197" s="5">
        <v>2204.0200000599998</v>
      </c>
      <c r="G197" s="5">
        <v>2204.0200000599998</v>
      </c>
      <c r="H197" s="5">
        <v>2204.0200000599998</v>
      </c>
      <c r="I197" s="5">
        <v>2204.0200000599998</v>
      </c>
      <c r="J197" s="5">
        <v>2204.0200000599998</v>
      </c>
      <c r="K197" s="5">
        <v>2204.0200000599998</v>
      </c>
      <c r="L197" s="5">
        <v>2204.0200000599998</v>
      </c>
      <c r="M197" s="5">
        <v>2204.0200000599998</v>
      </c>
      <c r="N197" s="5">
        <v>2204.0200000599998</v>
      </c>
      <c r="O197" s="5">
        <v>2204.0200000599998</v>
      </c>
      <c r="P197" s="5">
        <v>2204.0200000599998</v>
      </c>
      <c r="Q197" s="5">
        <v>2204.0200000599998</v>
      </c>
      <c r="R197" s="5">
        <v>2204.0200000599998</v>
      </c>
      <c r="S197" s="5">
        <v>2204.0200000599998</v>
      </c>
      <c r="T197" s="5">
        <v>2204.0200000599998</v>
      </c>
      <c r="U197" s="5">
        <v>2204.0200000599998</v>
      </c>
      <c r="V197" s="5">
        <v>2204.0200000599998</v>
      </c>
      <c r="W197" s="5">
        <v>2204.0200000599998</v>
      </c>
      <c r="X197" s="5">
        <v>2204.0200000599998</v>
      </c>
      <c r="Y197" s="5">
        <v>2204.0200000599998</v>
      </c>
      <c r="Z197" s="5">
        <v>2204.0200000599998</v>
      </c>
      <c r="AA197" s="5">
        <v>2204.0200000599998</v>
      </c>
      <c r="AB197" s="5">
        <v>2204.0200000599998</v>
      </c>
      <c r="AC197" s="5">
        <v>2204.0200000599998</v>
      </c>
      <c r="AD197" s="5">
        <v>2204.0200000599998</v>
      </c>
      <c r="AE197" s="5">
        <v>2204.0200000599998</v>
      </c>
      <c r="AF197" s="5">
        <v>2204.0200000599998</v>
      </c>
    </row>
    <row r="198" spans="1:32">
      <c r="A198" s="56" t="s">
        <v>70</v>
      </c>
      <c r="B198" s="56" t="s">
        <v>198</v>
      </c>
      <c r="C198" s="56" t="s">
        <v>137</v>
      </c>
      <c r="D198" s="5">
        <v>125.23</v>
      </c>
      <c r="E198" s="5">
        <v>125.23000767000001</v>
      </c>
      <c r="F198" s="5">
        <v>124.13001396999999</v>
      </c>
      <c r="G198" s="5">
        <v>386.72393589000001</v>
      </c>
      <c r="H198" s="5">
        <v>386.72393589000001</v>
      </c>
      <c r="I198" s="5">
        <v>1118.49549847</v>
      </c>
      <c r="J198" s="5">
        <v>1839.8208120100001</v>
      </c>
      <c r="K198" s="5">
        <v>1839.8208120199999</v>
      </c>
      <c r="L198" s="5">
        <v>1839.82081227</v>
      </c>
      <c r="M198" s="5">
        <v>1839.8208123100001</v>
      </c>
      <c r="N198" s="5">
        <v>2090.9208124199999</v>
      </c>
      <c r="O198" s="5">
        <v>2089.8208125000001</v>
      </c>
      <c r="P198" s="5">
        <v>2090.9208125700002</v>
      </c>
      <c r="Q198" s="5">
        <v>2089.82081268</v>
      </c>
      <c r="R198" s="5">
        <v>2089.8208129899999</v>
      </c>
      <c r="S198" s="5">
        <v>2089.82081307</v>
      </c>
      <c r="T198" s="5">
        <v>2090.9208130799998</v>
      </c>
      <c r="U198" s="5">
        <v>2089.8208130899998</v>
      </c>
      <c r="V198" s="5">
        <v>2089.82081315</v>
      </c>
      <c r="W198" s="5">
        <v>2089.8208131699998</v>
      </c>
      <c r="X198" s="5">
        <v>2089.8208131900001</v>
      </c>
      <c r="Y198" s="5">
        <v>2090.9208055600002</v>
      </c>
      <c r="Z198" s="5">
        <v>2090.9207993499999</v>
      </c>
      <c r="AA198" s="5">
        <v>1828.3268774600001</v>
      </c>
      <c r="AB198" s="5">
        <v>1828.32687751</v>
      </c>
      <c r="AC198" s="5">
        <v>1097.6556566100001</v>
      </c>
      <c r="AD198" s="5">
        <v>1097.6557633699999</v>
      </c>
      <c r="AE198" s="5">
        <v>1097.65612551</v>
      </c>
      <c r="AF198" s="5">
        <v>1097.6561254000001</v>
      </c>
    </row>
    <row r="199" spans="1:32">
      <c r="A199" s="56" t="s">
        <v>70</v>
      </c>
      <c r="B199" s="56" t="s">
        <v>198</v>
      </c>
      <c r="C199" s="56" t="s">
        <v>138</v>
      </c>
      <c r="D199" s="5">
        <v>5.7080000000000002</v>
      </c>
      <c r="E199" s="5">
        <v>60.468000000000004</v>
      </c>
      <c r="F199" s="5">
        <v>148.648</v>
      </c>
      <c r="G199" s="5">
        <v>275.34800000000001</v>
      </c>
      <c r="H199" s="5">
        <v>442.274</v>
      </c>
      <c r="I199" s="5">
        <v>652.45000000000005</v>
      </c>
      <c r="J199" s="5">
        <v>876.23699999999997</v>
      </c>
      <c r="K199" s="5">
        <v>1210.5730000000001</v>
      </c>
      <c r="L199" s="5">
        <v>1499.50984408</v>
      </c>
      <c r="M199" s="5">
        <v>1763.8192452999999</v>
      </c>
      <c r="N199" s="5">
        <v>2059.8864297800001</v>
      </c>
      <c r="O199" s="5">
        <v>2436.6978076999999</v>
      </c>
      <c r="P199" s="5">
        <v>2865.7631302300001</v>
      </c>
      <c r="Q199" s="5">
        <v>3329.05273197</v>
      </c>
      <c r="R199" s="5">
        <v>3830.46070057</v>
      </c>
      <c r="S199" s="5">
        <v>4377.4487209399986</v>
      </c>
      <c r="T199" s="5">
        <v>4929.4277385200003</v>
      </c>
      <c r="U199" s="5">
        <v>5409.2202714200002</v>
      </c>
      <c r="V199" s="5">
        <v>5890.0950978299998</v>
      </c>
      <c r="W199" s="5">
        <v>6359.8153290499986</v>
      </c>
      <c r="X199" s="5">
        <v>6795.9670817799997</v>
      </c>
      <c r="Y199" s="5">
        <v>7263.3692117000001</v>
      </c>
      <c r="Z199" s="5">
        <v>7737.8938246300004</v>
      </c>
      <c r="AA199" s="5">
        <v>8141.5914787000002</v>
      </c>
      <c r="AB199" s="5">
        <v>8553.9924650800003</v>
      </c>
      <c r="AC199" s="5">
        <v>8975.3127935100001</v>
      </c>
      <c r="AD199" s="5">
        <v>9404.9657990399992</v>
      </c>
      <c r="AE199" s="5">
        <v>9844.0621514499999</v>
      </c>
      <c r="AF199" s="5">
        <v>9881.1261620900004</v>
      </c>
    </row>
    <row r="200" spans="1:32">
      <c r="A200" s="56" t="s">
        <v>70</v>
      </c>
      <c r="B200" s="56" t="s">
        <v>198</v>
      </c>
      <c r="C200" s="56" t="s">
        <v>139</v>
      </c>
      <c r="D200" s="5">
        <v>96.884</v>
      </c>
      <c r="E200" s="5">
        <v>329.29</v>
      </c>
      <c r="F200" s="5">
        <v>584.38700000000006</v>
      </c>
      <c r="G200" s="5">
        <v>822.70399999999995</v>
      </c>
      <c r="H200" s="5">
        <v>1038.2349999999999</v>
      </c>
      <c r="I200" s="5">
        <v>1227.8489999999999</v>
      </c>
      <c r="J200" s="5">
        <v>1335.8109999999999</v>
      </c>
      <c r="K200" s="5">
        <v>1514.9059999999999</v>
      </c>
      <c r="L200" s="5">
        <v>1768.1690000000001</v>
      </c>
      <c r="M200" s="5">
        <v>1950.5930000000001</v>
      </c>
      <c r="N200" s="5">
        <v>2135.6660000000002</v>
      </c>
      <c r="O200" s="5">
        <v>2379.1840000000002</v>
      </c>
      <c r="P200" s="5">
        <v>2646.8049999999998</v>
      </c>
      <c r="Q200" s="5">
        <v>2900.177999999999</v>
      </c>
      <c r="R200" s="5">
        <v>3149.181</v>
      </c>
      <c r="S200" s="5">
        <v>3402.641000000001</v>
      </c>
      <c r="T200" s="5">
        <v>3615.882000000001</v>
      </c>
      <c r="U200" s="5">
        <v>3731.2449999999999</v>
      </c>
      <c r="V200" s="5">
        <v>3816.4100000000012</v>
      </c>
      <c r="W200" s="5">
        <v>3863.6839999999988</v>
      </c>
      <c r="X200" s="5">
        <v>3875.1060000000002</v>
      </c>
      <c r="Y200" s="5">
        <v>3873.7390000000009</v>
      </c>
      <c r="Z200" s="5">
        <v>3868.3439999999978</v>
      </c>
      <c r="AA200" s="5">
        <v>3856.3989999999999</v>
      </c>
      <c r="AB200" s="5">
        <v>3840.6070000000009</v>
      </c>
      <c r="AC200" s="5">
        <v>3820.0049999999992</v>
      </c>
      <c r="AD200" s="5">
        <v>3795.2550000000001</v>
      </c>
      <c r="AE200" s="5">
        <v>3765.7249999999999</v>
      </c>
      <c r="AF200" s="5">
        <v>3765.7249999999999</v>
      </c>
    </row>
    <row r="201" spans="1:32">
      <c r="A201" s="56" t="s">
        <v>70</v>
      </c>
      <c r="B201" s="56" t="s">
        <v>198</v>
      </c>
      <c r="C201" s="56" t="s">
        <v>140</v>
      </c>
      <c r="D201" s="5">
        <v>0</v>
      </c>
      <c r="E201" s="5">
        <v>0</v>
      </c>
      <c r="F201" s="5">
        <v>0</v>
      </c>
      <c r="G201" s="5">
        <v>0</v>
      </c>
      <c r="H201" s="5">
        <v>0</v>
      </c>
      <c r="I201" s="5">
        <v>0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5">
        <v>0</v>
      </c>
      <c r="R201" s="5">
        <v>0</v>
      </c>
      <c r="S201" s="5">
        <v>0</v>
      </c>
      <c r="T201" s="5">
        <v>0</v>
      </c>
      <c r="U201" s="5">
        <v>0</v>
      </c>
      <c r="V201" s="5">
        <v>0</v>
      </c>
      <c r="W201" s="5">
        <v>0</v>
      </c>
      <c r="X201" s="5">
        <v>0</v>
      </c>
      <c r="Y201" s="5">
        <v>0</v>
      </c>
      <c r="Z201" s="5">
        <v>0</v>
      </c>
      <c r="AA201" s="5">
        <v>0</v>
      </c>
      <c r="AB201" s="5">
        <v>0</v>
      </c>
      <c r="AC201" s="5">
        <v>0</v>
      </c>
      <c r="AD201" s="5">
        <v>0</v>
      </c>
      <c r="AE201" s="5">
        <v>0</v>
      </c>
      <c r="AF201" s="5">
        <v>0</v>
      </c>
    </row>
    <row r="202" spans="1:32">
      <c r="A202" s="56" t="s">
        <v>70</v>
      </c>
      <c r="B202" s="56" t="s">
        <v>198</v>
      </c>
      <c r="C202" s="56" t="s">
        <v>141</v>
      </c>
      <c r="D202" s="5">
        <v>0</v>
      </c>
      <c r="E202" s="5">
        <v>0</v>
      </c>
      <c r="F202" s="5">
        <v>0</v>
      </c>
      <c r="G202" s="5">
        <v>0</v>
      </c>
      <c r="H202" s="5">
        <v>0</v>
      </c>
      <c r="I202" s="5">
        <v>0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5">
        <v>0</v>
      </c>
      <c r="R202" s="5">
        <v>0</v>
      </c>
      <c r="S202" s="5">
        <v>0</v>
      </c>
      <c r="T202" s="5">
        <v>0</v>
      </c>
      <c r="U202" s="5">
        <v>0</v>
      </c>
      <c r="V202" s="5">
        <v>0</v>
      </c>
      <c r="W202" s="5">
        <v>0</v>
      </c>
      <c r="X202" s="5">
        <v>0</v>
      </c>
      <c r="Y202" s="5">
        <v>0</v>
      </c>
      <c r="Z202" s="5">
        <v>0</v>
      </c>
      <c r="AA202" s="5">
        <v>0</v>
      </c>
      <c r="AB202" s="5">
        <v>0</v>
      </c>
      <c r="AC202" s="5">
        <v>0</v>
      </c>
      <c r="AD202" s="5">
        <v>0</v>
      </c>
      <c r="AE202" s="5">
        <v>0</v>
      </c>
      <c r="AF202" s="5">
        <v>0</v>
      </c>
    </row>
    <row r="203" spans="1:32">
      <c r="A203" s="56" t="s">
        <v>70</v>
      </c>
      <c r="B203" s="56" t="s">
        <v>198</v>
      </c>
      <c r="C203" s="56" t="s">
        <v>142</v>
      </c>
      <c r="D203" s="5">
        <v>3996.9637999999991</v>
      </c>
      <c r="E203" s="5">
        <v>4154.4637999999986</v>
      </c>
      <c r="F203" s="5">
        <v>5106.4637659999999</v>
      </c>
      <c r="G203" s="5">
        <v>7530.3871582299989</v>
      </c>
      <c r="H203" s="5">
        <v>7981.0650695999993</v>
      </c>
      <c r="I203" s="5">
        <v>10003.03137219</v>
      </c>
      <c r="J203" s="5">
        <v>10031.845558479999</v>
      </c>
      <c r="K203" s="5">
        <v>10031.845558659999</v>
      </c>
      <c r="L203" s="5">
        <v>10702.43912924</v>
      </c>
      <c r="M203" s="5">
        <v>10702.43912961</v>
      </c>
      <c r="N203" s="5">
        <v>10702.439133129999</v>
      </c>
      <c r="O203" s="5">
        <v>11290.139119859999</v>
      </c>
      <c r="P203" s="5">
        <v>11290.1391205</v>
      </c>
      <c r="Q203" s="5">
        <v>11967.39213056</v>
      </c>
      <c r="R203" s="5">
        <v>12683.602209230001</v>
      </c>
      <c r="S203" s="5">
        <v>14773.59886978</v>
      </c>
      <c r="T203" s="5">
        <v>15502.104247630001</v>
      </c>
      <c r="U203" s="5">
        <v>15310.10424767</v>
      </c>
      <c r="V203" s="5">
        <v>17661.511411309999</v>
      </c>
      <c r="W203" s="5">
        <v>18368.852555040001</v>
      </c>
      <c r="X203" s="5">
        <v>19294.304537250009</v>
      </c>
      <c r="Y203" s="5">
        <v>19045.588855760001</v>
      </c>
      <c r="Z203" s="5">
        <v>21607.712417089999</v>
      </c>
      <c r="AA203" s="5">
        <v>24512.618117990001</v>
      </c>
      <c r="AB203" s="5">
        <v>24994.429774569999</v>
      </c>
      <c r="AC203" s="5">
        <v>26415.63829562</v>
      </c>
      <c r="AD203" s="5">
        <v>26386.938295989999</v>
      </c>
      <c r="AE203" s="5">
        <v>26312.004586430001</v>
      </c>
      <c r="AF203" s="5">
        <v>26078.50878647</v>
      </c>
    </row>
    <row r="204" spans="1:32">
      <c r="A204" s="56" t="s">
        <v>70</v>
      </c>
      <c r="B204" s="56" t="s">
        <v>198</v>
      </c>
      <c r="C204" s="56" t="s">
        <v>143</v>
      </c>
      <c r="D204" s="5">
        <v>1001.801</v>
      </c>
      <c r="E204" s="5">
        <v>1001.801</v>
      </c>
      <c r="F204" s="5">
        <v>1001.80103325</v>
      </c>
      <c r="G204" s="5">
        <v>1136.6195267200001</v>
      </c>
      <c r="H204" s="5">
        <v>1136.6195267799999</v>
      </c>
      <c r="I204" s="5">
        <v>2304.4931589900002</v>
      </c>
      <c r="J204" s="5">
        <v>3239.0631028500002</v>
      </c>
      <c r="K204" s="5">
        <v>3239.063102959999</v>
      </c>
      <c r="L204" s="5">
        <v>3976.3425006299999</v>
      </c>
      <c r="M204" s="5">
        <v>4851.8070229599998</v>
      </c>
      <c r="N204" s="5">
        <v>5048.6334460900007</v>
      </c>
      <c r="O204" s="5">
        <v>5048.6334480599999</v>
      </c>
      <c r="P204" s="5">
        <v>5314.1427028500002</v>
      </c>
      <c r="Q204" s="5">
        <v>5314.1427030100003</v>
      </c>
      <c r="R204" s="5">
        <v>6384.8563274999997</v>
      </c>
      <c r="S204" s="5">
        <v>6384.85632764</v>
      </c>
      <c r="T204" s="5">
        <v>8608.8838429099997</v>
      </c>
      <c r="U204" s="5">
        <v>8608.8838429799998</v>
      </c>
      <c r="V204" s="5">
        <v>9039.73159089</v>
      </c>
      <c r="W204" s="5">
        <v>9055.0744371500004</v>
      </c>
      <c r="X204" s="5">
        <v>11471.0596979</v>
      </c>
      <c r="Y204" s="5">
        <v>11586.98234973</v>
      </c>
      <c r="Z204" s="5">
        <v>11479.462422050001</v>
      </c>
      <c r="AA204" s="5">
        <v>11452.19742303</v>
      </c>
      <c r="AB204" s="5">
        <v>11452.19742334</v>
      </c>
      <c r="AC204" s="5">
        <v>15439.675114850001</v>
      </c>
      <c r="AD204" s="5">
        <v>15299.60911575</v>
      </c>
      <c r="AE204" s="5">
        <v>22318.645953030002</v>
      </c>
      <c r="AF204" s="5">
        <v>22237.645953120002</v>
      </c>
    </row>
    <row r="205" spans="1:32">
      <c r="A205" s="56" t="s">
        <v>70</v>
      </c>
      <c r="B205" s="56" t="s">
        <v>198</v>
      </c>
      <c r="C205" s="56" t="s">
        <v>144</v>
      </c>
      <c r="D205" s="5">
        <v>3812.4704799729279</v>
      </c>
      <c r="E205" s="5">
        <v>5136.4157260000002</v>
      </c>
      <c r="F205" s="5">
        <v>5889.8776950000001</v>
      </c>
      <c r="G205" s="5">
        <v>6693.2138439999999</v>
      </c>
      <c r="H205" s="5">
        <v>7497.1406360000001</v>
      </c>
      <c r="I205" s="5">
        <v>8318.2243319999998</v>
      </c>
      <c r="J205" s="5">
        <v>8991.6680080000006</v>
      </c>
      <c r="K205" s="5">
        <v>9649.2003359999999</v>
      </c>
      <c r="L205" s="5">
        <v>10271.38193</v>
      </c>
      <c r="M205" s="5">
        <v>10783.47234</v>
      </c>
      <c r="N205" s="5">
        <v>11286.004220000001</v>
      </c>
      <c r="O205" s="5">
        <v>11783.63327</v>
      </c>
      <c r="P205" s="5">
        <v>12291.02289</v>
      </c>
      <c r="Q205" s="5">
        <v>12778.522989999999</v>
      </c>
      <c r="R205" s="5">
        <v>13252.910550000001</v>
      </c>
      <c r="S205" s="5">
        <v>13722.79183</v>
      </c>
      <c r="T205" s="5">
        <v>14215.598180000001</v>
      </c>
      <c r="U205" s="5">
        <v>14737.04565</v>
      </c>
      <c r="V205" s="5">
        <v>15272.29767</v>
      </c>
      <c r="W205" s="5">
        <v>15812.587890000001</v>
      </c>
      <c r="X205" s="5">
        <v>16345.172500000001</v>
      </c>
      <c r="Y205" s="5">
        <v>16883.05068</v>
      </c>
      <c r="Z205" s="5">
        <v>17423.179349999999</v>
      </c>
      <c r="AA205" s="5">
        <v>17956.912130000001</v>
      </c>
      <c r="AB205" s="5">
        <v>18489.99627</v>
      </c>
      <c r="AC205" s="5">
        <v>19024.729780000001</v>
      </c>
      <c r="AD205" s="5">
        <v>19559.099969999999</v>
      </c>
      <c r="AE205" s="5">
        <v>20099.74207</v>
      </c>
      <c r="AF205" s="5">
        <v>20099.74207</v>
      </c>
    </row>
    <row r="206" spans="1:32">
      <c r="A206" s="56" t="s">
        <v>70</v>
      </c>
      <c r="B206" s="56" t="s">
        <v>198</v>
      </c>
      <c r="C206" s="56" t="s">
        <v>146</v>
      </c>
      <c r="D206" s="5">
        <v>212.22</v>
      </c>
      <c r="E206" s="5">
        <v>262.06054480594662</v>
      </c>
      <c r="F206" s="5">
        <v>286.01644854364901</v>
      </c>
      <c r="G206" s="5">
        <v>305.44015602265119</v>
      </c>
      <c r="H206" s="5">
        <v>329.82111367436141</v>
      </c>
      <c r="I206" s="5">
        <v>370.7115207229059</v>
      </c>
      <c r="J206" s="5">
        <v>408.47216173629499</v>
      </c>
      <c r="K206" s="5">
        <v>440.24909969269078</v>
      </c>
      <c r="L206" s="5">
        <v>478.45061544669738</v>
      </c>
      <c r="M206" s="5">
        <v>519.48462508111436</v>
      </c>
      <c r="N206" s="5">
        <v>556.48525291126236</v>
      </c>
      <c r="O206" s="5">
        <v>593.24950629459249</v>
      </c>
      <c r="P206" s="5">
        <v>637.18491006353156</v>
      </c>
      <c r="Q206" s="5">
        <v>680.18456838499071</v>
      </c>
      <c r="R206" s="5">
        <v>720.79751132095544</v>
      </c>
      <c r="S206" s="5">
        <v>761.13682733933319</v>
      </c>
      <c r="T206" s="5">
        <v>807.92785159645155</v>
      </c>
      <c r="U206" s="5">
        <v>847.35434245057456</v>
      </c>
      <c r="V206" s="5">
        <v>893.18040756830862</v>
      </c>
      <c r="W206" s="5">
        <v>936.96429488781223</v>
      </c>
      <c r="X206" s="5">
        <v>986.93282555569135</v>
      </c>
      <c r="Y206" s="5">
        <v>1037.4680183035271</v>
      </c>
      <c r="Z206" s="5">
        <v>1082.819405558047</v>
      </c>
      <c r="AA206" s="5">
        <v>1122.175846438729</v>
      </c>
      <c r="AB206" s="5">
        <v>1162.675073287021</v>
      </c>
      <c r="AC206" s="5">
        <v>1212.205972388178</v>
      </c>
      <c r="AD206" s="5">
        <v>1218.1698041215959</v>
      </c>
      <c r="AE206" s="5">
        <v>1273.221428097163</v>
      </c>
      <c r="AF206" s="5">
        <v>1273.221428097163</v>
      </c>
    </row>
    <row r="208" spans="1:32">
      <c r="A208" s="56" t="s">
        <v>70</v>
      </c>
      <c r="B208" s="56" t="s">
        <v>199</v>
      </c>
      <c r="C208" s="56" t="s">
        <v>132</v>
      </c>
      <c r="D208" s="5">
        <v>1328.9999999900001</v>
      </c>
      <c r="E208" s="5">
        <v>1328.9999999900001</v>
      </c>
      <c r="F208" s="5">
        <v>1328.9999999900001</v>
      </c>
      <c r="G208" s="5">
        <v>528.99999998999999</v>
      </c>
      <c r="H208" s="5">
        <v>528.99999998999999</v>
      </c>
      <c r="I208" s="5">
        <v>528.99999998999999</v>
      </c>
      <c r="J208" s="5">
        <v>528.99999998999999</v>
      </c>
      <c r="K208" s="5">
        <v>528.99999998999999</v>
      </c>
      <c r="L208" s="5">
        <v>528.99999998999999</v>
      </c>
      <c r="M208" s="5">
        <v>528.99999998999999</v>
      </c>
      <c r="N208" s="5">
        <v>528.99999998999999</v>
      </c>
      <c r="O208" s="5">
        <v>528.99999998999999</v>
      </c>
      <c r="P208" s="5">
        <v>528.99999998999999</v>
      </c>
      <c r="Q208" s="5">
        <v>528.99999998999999</v>
      </c>
      <c r="R208" s="5">
        <v>528.99999998999999</v>
      </c>
      <c r="S208" s="5">
        <v>0</v>
      </c>
      <c r="T208" s="5">
        <v>0</v>
      </c>
      <c r="U208" s="5">
        <v>0</v>
      </c>
      <c r="V208" s="5">
        <v>0</v>
      </c>
      <c r="W208" s="5">
        <v>0</v>
      </c>
      <c r="X208" s="5">
        <v>0</v>
      </c>
      <c r="Y208" s="5">
        <v>0</v>
      </c>
      <c r="Z208" s="5">
        <v>0</v>
      </c>
      <c r="AA208" s="5">
        <v>0</v>
      </c>
      <c r="AB208" s="5">
        <v>0</v>
      </c>
      <c r="AC208" s="5">
        <v>0</v>
      </c>
      <c r="AD208" s="5">
        <v>0</v>
      </c>
      <c r="AE208" s="5">
        <v>0</v>
      </c>
      <c r="AF208" s="5">
        <v>0</v>
      </c>
    </row>
    <row r="209" spans="1:32">
      <c r="A209" s="56" t="s">
        <v>70</v>
      </c>
      <c r="B209" s="56" t="s">
        <v>199</v>
      </c>
      <c r="C209" s="56" t="s">
        <v>133</v>
      </c>
      <c r="D209" s="5">
        <v>0</v>
      </c>
      <c r="E209" s="5">
        <v>0</v>
      </c>
      <c r="F209" s="5">
        <v>0</v>
      </c>
      <c r="G209" s="5">
        <v>0</v>
      </c>
      <c r="H209" s="5">
        <v>0</v>
      </c>
      <c r="I209" s="5">
        <v>0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5">
        <v>0</v>
      </c>
      <c r="R209" s="5">
        <v>0</v>
      </c>
      <c r="S209" s="5">
        <v>0</v>
      </c>
      <c r="T209" s="5">
        <v>0</v>
      </c>
      <c r="U209" s="5">
        <v>0</v>
      </c>
      <c r="V209" s="5">
        <v>0</v>
      </c>
      <c r="W209" s="5">
        <v>0</v>
      </c>
      <c r="X209" s="5">
        <v>0</v>
      </c>
      <c r="Y209" s="5">
        <v>0</v>
      </c>
      <c r="Z209" s="5">
        <v>0</v>
      </c>
      <c r="AA209" s="5">
        <v>0</v>
      </c>
      <c r="AB209" s="5">
        <v>0</v>
      </c>
      <c r="AC209" s="5">
        <v>0</v>
      </c>
      <c r="AD209" s="5">
        <v>0</v>
      </c>
      <c r="AE209" s="5">
        <v>0</v>
      </c>
      <c r="AF209" s="5">
        <v>0</v>
      </c>
    </row>
    <row r="210" spans="1:32">
      <c r="A210" s="56" t="s">
        <v>70</v>
      </c>
      <c r="B210" s="56" t="s">
        <v>199</v>
      </c>
      <c r="C210" s="56" t="s">
        <v>134</v>
      </c>
      <c r="D210" s="5">
        <v>1583.8600000399999</v>
      </c>
      <c r="E210" s="5">
        <v>1583.8600000399999</v>
      </c>
      <c r="F210" s="5">
        <v>1583.86000534</v>
      </c>
      <c r="G210" s="5">
        <v>1583.8600106399999</v>
      </c>
      <c r="H210" s="5">
        <v>1583.8600106399999</v>
      </c>
      <c r="I210" s="5">
        <v>1583.8600106399999</v>
      </c>
      <c r="J210" s="5">
        <v>1583.8600106399999</v>
      </c>
      <c r="K210" s="5">
        <v>1583.8600106399999</v>
      </c>
      <c r="L210" s="5">
        <v>1201.36001594</v>
      </c>
      <c r="M210" s="5">
        <v>1201.3600212399999</v>
      </c>
      <c r="N210" s="5">
        <v>961.70005035000008</v>
      </c>
      <c r="O210" s="5">
        <v>961.70005565000008</v>
      </c>
      <c r="P210" s="5">
        <v>961.70007420000002</v>
      </c>
      <c r="Q210" s="5">
        <v>881.70009010000001</v>
      </c>
      <c r="R210" s="5">
        <v>881.70010865000006</v>
      </c>
      <c r="S210" s="5">
        <v>881.7000185500001</v>
      </c>
      <c r="T210" s="5">
        <v>1833.9594376</v>
      </c>
      <c r="U210" s="5">
        <v>1833.9594376</v>
      </c>
      <c r="V210" s="5">
        <v>1833.9594376</v>
      </c>
      <c r="W210" s="5">
        <v>1833.9594376</v>
      </c>
      <c r="X210" s="5">
        <v>1833.9594376</v>
      </c>
      <c r="Y210" s="5">
        <v>2462.8287169</v>
      </c>
      <c r="Z210" s="5">
        <v>2124.8287169</v>
      </c>
      <c r="AA210" s="5">
        <v>3097.3813138</v>
      </c>
      <c r="AB210" s="5">
        <v>2943.3813138</v>
      </c>
      <c r="AC210" s="5">
        <v>2943.3813138</v>
      </c>
      <c r="AD210" s="5">
        <v>2943.3813138</v>
      </c>
      <c r="AE210" s="5">
        <v>7183.74208215</v>
      </c>
      <c r="AF210" s="5">
        <v>7146.5420821500002</v>
      </c>
    </row>
    <row r="211" spans="1:32">
      <c r="A211" s="56" t="s">
        <v>70</v>
      </c>
      <c r="B211" s="56" t="s">
        <v>199</v>
      </c>
      <c r="C211" s="56" t="s">
        <v>135</v>
      </c>
      <c r="D211" s="5">
        <v>0</v>
      </c>
      <c r="E211" s="5">
        <v>0</v>
      </c>
      <c r="F211" s="5">
        <v>0</v>
      </c>
      <c r="G211" s="5">
        <v>0</v>
      </c>
      <c r="H211" s="5">
        <v>0</v>
      </c>
      <c r="I211" s="5">
        <v>0</v>
      </c>
      <c r="J211" s="5">
        <v>0</v>
      </c>
      <c r="K211" s="5">
        <v>0</v>
      </c>
      <c r="L211" s="5">
        <v>1.59E-5</v>
      </c>
      <c r="M211" s="5">
        <v>2.65E-5</v>
      </c>
      <c r="N211" s="5">
        <v>5.3000000000000001E-5</v>
      </c>
      <c r="O211" s="5">
        <v>6.0949999999999998E-5</v>
      </c>
      <c r="P211" s="5">
        <v>7.9499999999999994E-5</v>
      </c>
      <c r="Q211" s="5">
        <v>9.8049999999999998E-5</v>
      </c>
      <c r="R211" s="5">
        <v>1.166E-4</v>
      </c>
      <c r="S211" s="5">
        <v>2.385E-5</v>
      </c>
      <c r="T211" s="5">
        <v>5.5649999999999997E-5</v>
      </c>
      <c r="U211" s="5">
        <v>5.5649999999999997E-5</v>
      </c>
      <c r="V211" s="5">
        <v>5.5649999999999997E-5</v>
      </c>
      <c r="W211" s="5">
        <v>6.8899999999999994E-5</v>
      </c>
      <c r="X211" s="5">
        <v>8.2150000000000005E-5</v>
      </c>
      <c r="Y211" s="5">
        <v>9.8049999999999998E-5</v>
      </c>
      <c r="Z211" s="5">
        <v>7.9499999999999994E-5</v>
      </c>
      <c r="AA211" s="5">
        <v>338.57270260000001</v>
      </c>
      <c r="AB211" s="5">
        <v>338.57270260000001</v>
      </c>
      <c r="AC211" s="5">
        <v>338.57270260000001</v>
      </c>
      <c r="AD211" s="5">
        <v>338.57270260000001</v>
      </c>
      <c r="AE211" s="5">
        <v>2008.7823116500001</v>
      </c>
      <c r="AF211" s="5">
        <v>2008.7823116500001</v>
      </c>
    </row>
    <row r="212" spans="1:32">
      <c r="A212" s="56" t="s">
        <v>70</v>
      </c>
      <c r="B212" s="56" t="s">
        <v>199</v>
      </c>
      <c r="C212" s="56" t="s">
        <v>136</v>
      </c>
      <c r="D212" s="5">
        <v>0</v>
      </c>
      <c r="E212" s="5">
        <v>0</v>
      </c>
      <c r="F212" s="5">
        <v>0</v>
      </c>
      <c r="G212" s="5">
        <v>0</v>
      </c>
      <c r="H212" s="5">
        <v>0</v>
      </c>
      <c r="I212" s="5">
        <v>0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5">
        <v>0</v>
      </c>
      <c r="R212" s="5">
        <v>0</v>
      </c>
      <c r="S212" s="5">
        <v>0</v>
      </c>
      <c r="T212" s="5">
        <v>0</v>
      </c>
      <c r="U212" s="5">
        <v>0</v>
      </c>
      <c r="V212" s="5">
        <v>0</v>
      </c>
      <c r="W212" s="5">
        <v>0</v>
      </c>
      <c r="X212" s="5">
        <v>0</v>
      </c>
      <c r="Y212" s="5">
        <v>0</v>
      </c>
      <c r="Z212" s="5">
        <v>0</v>
      </c>
      <c r="AA212" s="5">
        <v>0</v>
      </c>
      <c r="AB212" s="5">
        <v>0</v>
      </c>
      <c r="AC212" s="5">
        <v>0</v>
      </c>
      <c r="AD212" s="5">
        <v>0</v>
      </c>
      <c r="AE212" s="5">
        <v>0</v>
      </c>
      <c r="AF212" s="5">
        <v>0</v>
      </c>
    </row>
    <row r="213" spans="1:32">
      <c r="A213" s="56" t="s">
        <v>70</v>
      </c>
      <c r="B213" s="56" t="s">
        <v>199</v>
      </c>
      <c r="C213" s="56" t="s">
        <v>137</v>
      </c>
      <c r="D213" s="5">
        <v>205.33</v>
      </c>
      <c r="E213" s="5">
        <v>473.33000831999999</v>
      </c>
      <c r="F213" s="5">
        <v>473.33001669999999</v>
      </c>
      <c r="G213" s="5">
        <v>479.95008066999998</v>
      </c>
      <c r="H213" s="5">
        <v>479.95008066999998</v>
      </c>
      <c r="I213" s="5">
        <v>479.95008067999999</v>
      </c>
      <c r="J213" s="5">
        <v>479.95010470000011</v>
      </c>
      <c r="K213" s="5">
        <v>479.95010480000008</v>
      </c>
      <c r="L213" s="5">
        <v>479.95011060000002</v>
      </c>
      <c r="M213" s="5">
        <v>479.95011063999999</v>
      </c>
      <c r="N213" s="5">
        <v>479.95011194</v>
      </c>
      <c r="O213" s="5">
        <v>479.95011205999998</v>
      </c>
      <c r="P213" s="5">
        <v>479.95011208</v>
      </c>
      <c r="Q213" s="5">
        <v>479.95011216</v>
      </c>
      <c r="R213" s="5">
        <v>479.95011245000001</v>
      </c>
      <c r="S213" s="5">
        <v>479.95015709</v>
      </c>
      <c r="T213" s="5">
        <v>479.95016356000002</v>
      </c>
      <c r="U213" s="5">
        <v>479.95016356999997</v>
      </c>
      <c r="V213" s="5">
        <v>479.95016357999998</v>
      </c>
      <c r="W213" s="5">
        <v>479.95016360000011</v>
      </c>
      <c r="X213" s="5">
        <v>479.95016363000002</v>
      </c>
      <c r="Y213" s="5">
        <v>479.95015534999999</v>
      </c>
      <c r="Z213" s="5">
        <v>482.05030326000002</v>
      </c>
      <c r="AA213" s="5">
        <v>473.33073026</v>
      </c>
      <c r="AB213" s="5">
        <v>473.33087107000011</v>
      </c>
      <c r="AC213" s="5">
        <v>473.33087114</v>
      </c>
      <c r="AD213" s="5">
        <v>957.45589039000004</v>
      </c>
      <c r="AE213" s="5">
        <v>4861.87013398</v>
      </c>
      <c r="AF213" s="5">
        <v>4861.8701329800006</v>
      </c>
    </row>
    <row r="214" spans="1:32">
      <c r="A214" s="56" t="s">
        <v>70</v>
      </c>
      <c r="B214" s="56" t="s">
        <v>199</v>
      </c>
      <c r="C214" s="56" t="s">
        <v>138</v>
      </c>
      <c r="D214" s="5">
        <v>29.535</v>
      </c>
      <c r="E214" s="5">
        <v>103.374</v>
      </c>
      <c r="F214" s="5">
        <v>155.053</v>
      </c>
      <c r="G214" s="5">
        <v>211.02199999999999</v>
      </c>
      <c r="H214" s="5">
        <v>272.83999999999997</v>
      </c>
      <c r="I214" s="5">
        <v>342.29199999999997</v>
      </c>
      <c r="J214" s="5">
        <v>420.23</v>
      </c>
      <c r="K214" s="5">
        <v>540.44000000000005</v>
      </c>
      <c r="L214" s="5">
        <v>660.96435792</v>
      </c>
      <c r="M214" s="5">
        <v>796.17195317000005</v>
      </c>
      <c r="N214" s="5">
        <v>958.17402227999992</v>
      </c>
      <c r="O214" s="5">
        <v>1145.1947517999999</v>
      </c>
      <c r="P214" s="5">
        <v>1342.79875311</v>
      </c>
      <c r="Q214" s="5">
        <v>1546.52399115</v>
      </c>
      <c r="R214" s="5">
        <v>1757.30862804</v>
      </c>
      <c r="S214" s="5">
        <v>1963.7499641100001</v>
      </c>
      <c r="T214" s="5">
        <v>2169.9936781400002</v>
      </c>
      <c r="U214" s="5">
        <v>2330.4229793499999</v>
      </c>
      <c r="V214" s="5">
        <v>2480.8329372600001</v>
      </c>
      <c r="W214" s="5">
        <v>2619.9917203999998</v>
      </c>
      <c r="X214" s="5">
        <v>2760.18391509</v>
      </c>
      <c r="Y214" s="5">
        <v>2910.0088553700002</v>
      </c>
      <c r="Z214" s="5">
        <v>3061.9195724699998</v>
      </c>
      <c r="AA214" s="5">
        <v>3195.6967666800001</v>
      </c>
      <c r="AB214" s="5">
        <v>3332.0470561000002</v>
      </c>
      <c r="AC214" s="5">
        <v>3471.4572458299999</v>
      </c>
      <c r="AD214" s="5">
        <v>3613.5280441999998</v>
      </c>
      <c r="AE214" s="5">
        <v>3758.3678000899999</v>
      </c>
      <c r="AF214" s="5">
        <v>3768.8095457300001</v>
      </c>
    </row>
    <row r="215" spans="1:32">
      <c r="A215" s="56" t="s">
        <v>70</v>
      </c>
      <c r="B215" s="56" t="s">
        <v>199</v>
      </c>
      <c r="C215" s="56" t="s">
        <v>139</v>
      </c>
      <c r="D215" s="5">
        <v>86.206000000000003</v>
      </c>
      <c r="E215" s="5">
        <v>234.97200000000001</v>
      </c>
      <c r="F215" s="5">
        <v>315.15100000000001</v>
      </c>
      <c r="G215" s="5">
        <v>386.09899999999999</v>
      </c>
      <c r="H215" s="5">
        <v>448.88200000000001</v>
      </c>
      <c r="I215" s="5">
        <v>507.89399999999989</v>
      </c>
      <c r="J215" s="5">
        <v>563.8309999999999</v>
      </c>
      <c r="K215" s="5">
        <v>659.38799999999992</v>
      </c>
      <c r="L215" s="5">
        <v>765.72799999999984</v>
      </c>
      <c r="M215" s="5">
        <v>874.94299999999998</v>
      </c>
      <c r="N215" s="5">
        <v>999.57100000000003</v>
      </c>
      <c r="O215" s="5">
        <v>1136.279</v>
      </c>
      <c r="P215" s="5">
        <v>1272.079</v>
      </c>
      <c r="Q215" s="5">
        <v>1391.741</v>
      </c>
      <c r="R215" s="5">
        <v>1500.8810000000001</v>
      </c>
      <c r="S215" s="5">
        <v>1590.4770000000001</v>
      </c>
      <c r="T215" s="5">
        <v>1664.9549999999999</v>
      </c>
      <c r="U215" s="5">
        <v>1688.7670000000001</v>
      </c>
      <c r="V215" s="5">
        <v>1695.3050000000001</v>
      </c>
      <c r="W215" s="5">
        <v>1684.559</v>
      </c>
      <c r="X215" s="5">
        <v>1675.3009999999999</v>
      </c>
      <c r="Y215" s="5">
        <v>1660.6060000000009</v>
      </c>
      <c r="Z215" s="5">
        <v>1645.1769999999999</v>
      </c>
      <c r="AA215" s="5">
        <v>1628.1010000000001</v>
      </c>
      <c r="AB215" s="5">
        <v>1610.2550000000001</v>
      </c>
      <c r="AC215" s="5">
        <v>1590.748</v>
      </c>
      <c r="AD215" s="5">
        <v>1570.4659999999999</v>
      </c>
      <c r="AE215" s="5">
        <v>1548.360000000001</v>
      </c>
      <c r="AF215" s="5">
        <v>1548.360000000001</v>
      </c>
    </row>
    <row r="216" spans="1:32">
      <c r="A216" s="56" t="s">
        <v>70</v>
      </c>
      <c r="B216" s="56" t="s">
        <v>199</v>
      </c>
      <c r="C216" s="56" t="s">
        <v>140</v>
      </c>
      <c r="D216" s="5">
        <v>0</v>
      </c>
      <c r="E216" s="5">
        <v>0</v>
      </c>
      <c r="F216" s="5">
        <v>0</v>
      </c>
      <c r="G216" s="5">
        <v>0</v>
      </c>
      <c r="H216" s="5">
        <v>0</v>
      </c>
      <c r="I216" s="5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5">
        <v>0</v>
      </c>
      <c r="R216" s="5">
        <v>0</v>
      </c>
      <c r="S216" s="5">
        <v>0</v>
      </c>
      <c r="T216" s="5">
        <v>0</v>
      </c>
      <c r="U216" s="5">
        <v>0</v>
      </c>
      <c r="V216" s="5">
        <v>0</v>
      </c>
      <c r="W216" s="5">
        <v>0</v>
      </c>
      <c r="X216" s="5">
        <v>0</v>
      </c>
      <c r="Y216" s="5">
        <v>0</v>
      </c>
      <c r="Z216" s="5">
        <v>0</v>
      </c>
      <c r="AA216" s="5">
        <v>0</v>
      </c>
      <c r="AB216" s="5">
        <v>0</v>
      </c>
      <c r="AC216" s="5">
        <v>0</v>
      </c>
      <c r="AD216" s="5">
        <v>0</v>
      </c>
      <c r="AE216" s="5">
        <v>0</v>
      </c>
      <c r="AF216" s="5">
        <v>0</v>
      </c>
    </row>
    <row r="217" spans="1:32">
      <c r="A217" s="56" t="s">
        <v>70</v>
      </c>
      <c r="B217" s="56" t="s">
        <v>199</v>
      </c>
      <c r="C217" s="56" t="s">
        <v>141</v>
      </c>
      <c r="D217" s="5">
        <v>0</v>
      </c>
      <c r="E217" s="5">
        <v>0</v>
      </c>
      <c r="F217" s="5">
        <v>0</v>
      </c>
      <c r="G217" s="5">
        <v>0</v>
      </c>
      <c r="H217" s="5">
        <v>0</v>
      </c>
      <c r="I217" s="5">
        <v>0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5">
        <v>0</v>
      </c>
      <c r="R217" s="5">
        <v>0</v>
      </c>
      <c r="S217" s="5">
        <v>0</v>
      </c>
      <c r="T217" s="5">
        <v>0</v>
      </c>
      <c r="U217" s="5">
        <v>0</v>
      </c>
      <c r="V217" s="5">
        <v>0</v>
      </c>
      <c r="W217" s="5">
        <v>0</v>
      </c>
      <c r="X217" s="5">
        <v>0</v>
      </c>
      <c r="Y217" s="5">
        <v>0</v>
      </c>
      <c r="Z217" s="5">
        <v>0</v>
      </c>
      <c r="AA217" s="5">
        <v>0</v>
      </c>
      <c r="AB217" s="5">
        <v>0</v>
      </c>
      <c r="AC217" s="5">
        <v>0</v>
      </c>
      <c r="AD217" s="5">
        <v>0</v>
      </c>
      <c r="AE217" s="5">
        <v>0</v>
      </c>
      <c r="AF217" s="5">
        <v>0</v>
      </c>
    </row>
    <row r="218" spans="1:32">
      <c r="A218" s="56" t="s">
        <v>70</v>
      </c>
      <c r="B218" s="56" t="s">
        <v>199</v>
      </c>
      <c r="C218" s="56" t="s">
        <v>142</v>
      </c>
      <c r="D218" s="5">
        <v>2341.585</v>
      </c>
      <c r="E218" s="5">
        <v>2341.585</v>
      </c>
      <c r="F218" s="5">
        <v>3563.4651378399999</v>
      </c>
      <c r="G218" s="5">
        <v>4935.1782721500012</v>
      </c>
      <c r="H218" s="5">
        <v>5106.8127807199999</v>
      </c>
      <c r="I218" s="5">
        <v>5073.8129084899992</v>
      </c>
      <c r="J218" s="5">
        <v>7723.8316620699989</v>
      </c>
      <c r="K218" s="5">
        <v>7707.1061216399976</v>
      </c>
      <c r="L218" s="5">
        <v>9395.089088030003</v>
      </c>
      <c r="M218" s="5">
        <v>9395.0890891599993</v>
      </c>
      <c r="N218" s="5">
        <v>9991.0636971600015</v>
      </c>
      <c r="O218" s="5">
        <v>13807.379421789999</v>
      </c>
      <c r="P218" s="5">
        <v>13807.37942229</v>
      </c>
      <c r="Q218" s="5">
        <v>14693.859020829999</v>
      </c>
      <c r="R218" s="5">
        <v>19496.685425340009</v>
      </c>
      <c r="S218" s="5">
        <v>20434.92842231</v>
      </c>
      <c r="T218" s="5">
        <v>20824.891746149999</v>
      </c>
      <c r="U218" s="5">
        <v>20498.191746209999</v>
      </c>
      <c r="V218" s="5">
        <v>21538.015479959999</v>
      </c>
      <c r="W218" s="5">
        <v>31763.781366070001</v>
      </c>
      <c r="X218" s="5">
        <v>34239.448908220002</v>
      </c>
      <c r="Y218" s="5">
        <v>36346.152344210001</v>
      </c>
      <c r="Z218" s="5">
        <v>44505.73231128</v>
      </c>
      <c r="AA218" s="5">
        <v>46669.293183279988</v>
      </c>
      <c r="AB218" s="5">
        <v>46669.293183349997</v>
      </c>
      <c r="AC218" s="5">
        <v>47515.038101149999</v>
      </c>
      <c r="AD218" s="5">
        <v>55170.326811589999</v>
      </c>
      <c r="AE218" s="5">
        <v>55326.839287249997</v>
      </c>
      <c r="AF218" s="5">
        <v>55326.839287299998</v>
      </c>
    </row>
    <row r="219" spans="1:32">
      <c r="A219" s="56" t="s">
        <v>70</v>
      </c>
      <c r="B219" s="56" t="s">
        <v>199</v>
      </c>
      <c r="C219" s="56" t="s">
        <v>143</v>
      </c>
      <c r="D219" s="5">
        <v>508.6798</v>
      </c>
      <c r="E219" s="5">
        <v>508.6798</v>
      </c>
      <c r="F219" s="5">
        <v>508.67986961999998</v>
      </c>
      <c r="G219" s="5">
        <v>508.68065253999998</v>
      </c>
      <c r="H219" s="5">
        <v>1500.45296867</v>
      </c>
      <c r="I219" s="5">
        <v>1977.6629867500001</v>
      </c>
      <c r="J219" s="5">
        <v>3405.386452799999</v>
      </c>
      <c r="K219" s="5">
        <v>3405.3864538600001</v>
      </c>
      <c r="L219" s="5">
        <v>4909.0805693200009</v>
      </c>
      <c r="M219" s="5">
        <v>4956.2464893099996</v>
      </c>
      <c r="N219" s="5">
        <v>5674.39901775</v>
      </c>
      <c r="O219" s="5">
        <v>8870.5333220100019</v>
      </c>
      <c r="P219" s="5">
        <v>9341.256051700002</v>
      </c>
      <c r="Q219" s="5">
        <v>10978.735519489999</v>
      </c>
      <c r="R219" s="5">
        <v>12884.77676698</v>
      </c>
      <c r="S219" s="5">
        <v>17582.101306240002</v>
      </c>
      <c r="T219" s="5">
        <v>20615.627952750001</v>
      </c>
      <c r="U219" s="5">
        <v>20615.62795283</v>
      </c>
      <c r="V219" s="5">
        <v>20912.365135349999</v>
      </c>
      <c r="W219" s="5">
        <v>29314.52872219</v>
      </c>
      <c r="X219" s="5">
        <v>29882.640686049999</v>
      </c>
      <c r="Y219" s="5">
        <v>39273.246911269998</v>
      </c>
      <c r="Z219" s="5">
        <v>41685.706580370002</v>
      </c>
      <c r="AA219" s="5">
        <v>42035.420219249987</v>
      </c>
      <c r="AB219" s="5">
        <v>42035.420219410007</v>
      </c>
      <c r="AC219" s="5">
        <v>42183.159802860013</v>
      </c>
      <c r="AD219" s="5">
        <v>48178.312519519997</v>
      </c>
      <c r="AE219" s="5">
        <v>62522.499009259998</v>
      </c>
      <c r="AF219" s="5">
        <v>62522.499009399988</v>
      </c>
    </row>
    <row r="220" spans="1:32">
      <c r="A220" s="56" t="s">
        <v>70</v>
      </c>
      <c r="B220" s="56" t="s">
        <v>199</v>
      </c>
      <c r="C220" s="56" t="s">
        <v>144</v>
      </c>
      <c r="D220" s="5">
        <v>2267.9023948759509</v>
      </c>
      <c r="E220" s="5">
        <v>2946.7715109999999</v>
      </c>
      <c r="F220" s="5">
        <v>3259.2513100000001</v>
      </c>
      <c r="G220" s="5">
        <v>3551.854754</v>
      </c>
      <c r="H220" s="5">
        <v>3830.2979650000002</v>
      </c>
      <c r="I220" s="5">
        <v>4109.0806480000001</v>
      </c>
      <c r="J220" s="5">
        <v>4384.8510569999999</v>
      </c>
      <c r="K220" s="5">
        <v>4656.6886720000002</v>
      </c>
      <c r="L220" s="5">
        <v>4915.1873340000002</v>
      </c>
      <c r="M220" s="5">
        <v>5171.4598379999998</v>
      </c>
      <c r="N220" s="5">
        <v>5426.7649330000004</v>
      </c>
      <c r="O220" s="5">
        <v>5685.202139</v>
      </c>
      <c r="P220" s="5">
        <v>5936.1716859999997</v>
      </c>
      <c r="Q220" s="5">
        <v>6169.7477289999997</v>
      </c>
      <c r="R220" s="5">
        <v>6390.0547749999996</v>
      </c>
      <c r="S220" s="5">
        <v>6596.2277400000003</v>
      </c>
      <c r="T220" s="5">
        <v>6800.1936610000002</v>
      </c>
      <c r="U220" s="5">
        <v>6995.6816779999999</v>
      </c>
      <c r="V220" s="5">
        <v>7185.1167729999997</v>
      </c>
      <c r="W220" s="5">
        <v>7372.9582129999999</v>
      </c>
      <c r="X220" s="5">
        <v>7558.2638649999999</v>
      </c>
      <c r="Y220" s="5">
        <v>7741.8257299999996</v>
      </c>
      <c r="Z220" s="5">
        <v>7927.6186209999996</v>
      </c>
      <c r="AA220" s="5">
        <v>8106.9556949999997</v>
      </c>
      <c r="AB220" s="5">
        <v>8285.0852080000004</v>
      </c>
      <c r="AC220" s="5">
        <v>8461.0380189999996</v>
      </c>
      <c r="AD220" s="5">
        <v>8636.4027659999992</v>
      </c>
      <c r="AE220" s="5">
        <v>8811.1499220000005</v>
      </c>
      <c r="AF220" s="5">
        <v>8811.1499220000005</v>
      </c>
    </row>
    <row r="221" spans="1:32">
      <c r="A221" s="56" t="s">
        <v>70</v>
      </c>
      <c r="B221" s="56" t="s">
        <v>199</v>
      </c>
      <c r="C221" s="56" t="s">
        <v>146</v>
      </c>
      <c r="D221" s="5">
        <v>32.945</v>
      </c>
      <c r="E221" s="5">
        <v>52.062132690054597</v>
      </c>
      <c r="F221" s="5">
        <v>61.808933893753213</v>
      </c>
      <c r="G221" s="5">
        <v>71.14599845606476</v>
      </c>
      <c r="H221" s="5">
        <v>81.543214221626144</v>
      </c>
      <c r="I221" s="5">
        <v>92.864361857769055</v>
      </c>
      <c r="J221" s="5">
        <v>104.7327003243402</v>
      </c>
      <c r="K221" s="5">
        <v>117.2936753599548</v>
      </c>
      <c r="L221" s="5">
        <v>129.95293053451809</v>
      </c>
      <c r="M221" s="5">
        <v>144.5054965828495</v>
      </c>
      <c r="N221" s="5">
        <v>157.13804075747129</v>
      </c>
      <c r="O221" s="5">
        <v>170.59576340912901</v>
      </c>
      <c r="P221" s="5">
        <v>185.14177722443469</v>
      </c>
      <c r="Q221" s="5">
        <v>201.17662641263729</v>
      </c>
      <c r="R221" s="5">
        <v>216.61814008142699</v>
      </c>
      <c r="S221" s="5">
        <v>233.22053031576911</v>
      </c>
      <c r="T221" s="5">
        <v>248.1181201551988</v>
      </c>
      <c r="U221" s="5">
        <v>266.41527949471072</v>
      </c>
      <c r="V221" s="5">
        <v>281.93235969599181</v>
      </c>
      <c r="W221" s="5">
        <v>301.47114921800488</v>
      </c>
      <c r="X221" s="5">
        <v>319.49152036799518</v>
      </c>
      <c r="Y221" s="5">
        <v>337.51971653401353</v>
      </c>
      <c r="Z221" s="5">
        <v>357.42852334013497</v>
      </c>
      <c r="AA221" s="5">
        <v>370.40844582782057</v>
      </c>
      <c r="AB221" s="5">
        <v>389.99923402303568</v>
      </c>
      <c r="AC221" s="5">
        <v>410.99989141158278</v>
      </c>
      <c r="AD221" s="5">
        <v>432.5884408851494</v>
      </c>
      <c r="AE221" s="5">
        <v>435.44823039334119</v>
      </c>
      <c r="AF221" s="5">
        <v>435.44823039334119</v>
      </c>
    </row>
    <row r="223" spans="1:32">
      <c r="A223" s="56" t="s">
        <v>70</v>
      </c>
      <c r="B223" s="56" t="s">
        <v>200</v>
      </c>
      <c r="C223" s="56" t="s">
        <v>132</v>
      </c>
      <c r="D223" s="5">
        <v>208</v>
      </c>
      <c r="E223" s="5">
        <v>208</v>
      </c>
      <c r="F223" s="5">
        <v>208</v>
      </c>
      <c r="G223" s="5">
        <v>0</v>
      </c>
      <c r="H223" s="5">
        <v>0</v>
      </c>
      <c r="I223" s="5">
        <v>0</v>
      </c>
      <c r="J223" s="5">
        <v>0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5">
        <v>0</v>
      </c>
      <c r="R223" s="5">
        <v>0</v>
      </c>
      <c r="S223" s="5">
        <v>0</v>
      </c>
      <c r="T223" s="5">
        <v>0</v>
      </c>
      <c r="U223" s="5">
        <v>0</v>
      </c>
      <c r="V223" s="5">
        <v>0</v>
      </c>
      <c r="W223" s="5">
        <v>0</v>
      </c>
      <c r="X223" s="5">
        <v>0</v>
      </c>
      <c r="Y223" s="5">
        <v>0</v>
      </c>
      <c r="Z223" s="5">
        <v>0</v>
      </c>
      <c r="AA223" s="5">
        <v>0</v>
      </c>
      <c r="AB223" s="5">
        <v>0</v>
      </c>
      <c r="AC223" s="5">
        <v>0</v>
      </c>
      <c r="AD223" s="5">
        <v>0</v>
      </c>
      <c r="AE223" s="5">
        <v>0</v>
      </c>
      <c r="AF223" s="5">
        <v>0</v>
      </c>
    </row>
    <row r="224" spans="1:32">
      <c r="A224" s="56" t="s">
        <v>70</v>
      </c>
      <c r="B224" s="56" t="s">
        <v>200</v>
      </c>
      <c r="C224" s="56" t="s">
        <v>133</v>
      </c>
      <c r="D224" s="5">
        <v>0</v>
      </c>
      <c r="E224" s="5">
        <v>0</v>
      </c>
      <c r="F224" s="5">
        <v>0</v>
      </c>
      <c r="G224" s="5">
        <v>0</v>
      </c>
      <c r="H224" s="5">
        <v>0</v>
      </c>
      <c r="I224" s="5">
        <v>0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5">
        <v>0</v>
      </c>
      <c r="R224" s="5">
        <v>0</v>
      </c>
      <c r="S224" s="5">
        <v>0</v>
      </c>
      <c r="T224" s="5">
        <v>0</v>
      </c>
      <c r="U224" s="5">
        <v>0</v>
      </c>
      <c r="V224" s="5">
        <v>0</v>
      </c>
      <c r="W224" s="5">
        <v>0</v>
      </c>
      <c r="X224" s="5">
        <v>0</v>
      </c>
      <c r="Y224" s="5">
        <v>0</v>
      </c>
      <c r="Z224" s="5">
        <v>0</v>
      </c>
      <c r="AA224" s="5">
        <v>0</v>
      </c>
      <c r="AB224" s="5">
        <v>0</v>
      </c>
      <c r="AC224" s="5">
        <v>0</v>
      </c>
      <c r="AD224" s="5">
        <v>0</v>
      </c>
      <c r="AE224" s="5">
        <v>0</v>
      </c>
      <c r="AF224" s="5">
        <v>0</v>
      </c>
    </row>
    <row r="225" spans="1:32">
      <c r="A225" s="56" t="s">
        <v>70</v>
      </c>
      <c r="B225" s="56" t="s">
        <v>200</v>
      </c>
      <c r="C225" s="56" t="s">
        <v>134</v>
      </c>
      <c r="D225" s="5">
        <v>178</v>
      </c>
      <c r="E225" s="5">
        <v>178</v>
      </c>
      <c r="F225" s="5">
        <v>178.00000265</v>
      </c>
      <c r="G225" s="5">
        <v>178.00000265</v>
      </c>
      <c r="H225" s="5">
        <v>178.00000265</v>
      </c>
      <c r="I225" s="5">
        <v>178.00000265</v>
      </c>
      <c r="J225" s="5">
        <v>178.00000265</v>
      </c>
      <c r="K225" s="5">
        <v>178.00000265</v>
      </c>
      <c r="L225" s="5">
        <v>178.0000053</v>
      </c>
      <c r="M225" s="5">
        <v>178.00002384999999</v>
      </c>
      <c r="N225" s="5">
        <v>178.00004505000001</v>
      </c>
      <c r="O225" s="5">
        <v>178.00005830000001</v>
      </c>
      <c r="P225" s="5">
        <v>178.00007685</v>
      </c>
      <c r="Q225" s="5">
        <v>178.00009539999999</v>
      </c>
      <c r="R225" s="5">
        <v>178.00011395000001</v>
      </c>
      <c r="S225" s="5">
        <v>178.00001589999999</v>
      </c>
      <c r="T225" s="5">
        <v>178.00002649999999</v>
      </c>
      <c r="U225" s="5">
        <v>178.00003444999999</v>
      </c>
      <c r="V225" s="5">
        <v>58.000045049999997</v>
      </c>
      <c r="W225" s="5">
        <v>58.000053000000001</v>
      </c>
      <c r="X225" s="5">
        <v>58.000063599999997</v>
      </c>
      <c r="Y225" s="5">
        <v>509.72866720000002</v>
      </c>
      <c r="Z225" s="5">
        <v>509.72866720000002</v>
      </c>
      <c r="AA225" s="5">
        <v>509.72867780000001</v>
      </c>
      <c r="AB225" s="5">
        <v>509.72868840000001</v>
      </c>
      <c r="AC225" s="5">
        <v>509.72869900000001</v>
      </c>
      <c r="AD225" s="5">
        <v>509.7287096</v>
      </c>
      <c r="AE225" s="5">
        <v>584.49538029999997</v>
      </c>
      <c r="AF225" s="5">
        <v>526.49538029999997</v>
      </c>
    </row>
    <row r="226" spans="1:32">
      <c r="A226" s="56" t="s">
        <v>70</v>
      </c>
      <c r="B226" s="56" t="s">
        <v>200</v>
      </c>
      <c r="C226" s="56" t="s">
        <v>135</v>
      </c>
      <c r="D226" s="5">
        <v>0</v>
      </c>
      <c r="E226" s="5">
        <v>0</v>
      </c>
      <c r="F226" s="5">
        <v>0</v>
      </c>
      <c r="G226" s="5">
        <v>0</v>
      </c>
      <c r="H226" s="5">
        <v>0</v>
      </c>
      <c r="I226" s="5">
        <v>0</v>
      </c>
      <c r="J226" s="5">
        <v>0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5">
        <v>0</v>
      </c>
      <c r="R226" s="5">
        <v>0</v>
      </c>
      <c r="S226" s="5">
        <v>0</v>
      </c>
      <c r="T226" s="5">
        <v>0</v>
      </c>
      <c r="U226" s="5">
        <v>0</v>
      </c>
      <c r="V226" s="5">
        <v>0</v>
      </c>
      <c r="W226" s="5">
        <v>0</v>
      </c>
      <c r="X226" s="5">
        <v>0</v>
      </c>
      <c r="Y226" s="5">
        <v>0</v>
      </c>
      <c r="Z226" s="5">
        <v>0</v>
      </c>
      <c r="AA226" s="5">
        <v>0</v>
      </c>
      <c r="AB226" s="5">
        <v>0</v>
      </c>
      <c r="AC226" s="5">
        <v>0</v>
      </c>
      <c r="AD226" s="5">
        <v>0</v>
      </c>
      <c r="AE226" s="5">
        <v>0</v>
      </c>
      <c r="AF226" s="5">
        <v>0</v>
      </c>
    </row>
    <row r="227" spans="1:32">
      <c r="A227" s="56" t="s">
        <v>70</v>
      </c>
      <c r="B227" s="56" t="s">
        <v>200</v>
      </c>
      <c r="C227" s="56" t="s">
        <v>136</v>
      </c>
      <c r="D227" s="5">
        <v>2176.7000000100002</v>
      </c>
      <c r="E227" s="5">
        <v>2176.7000000100002</v>
      </c>
      <c r="F227" s="5">
        <v>2176.7000000100002</v>
      </c>
      <c r="G227" s="5">
        <v>2176.7000000100002</v>
      </c>
      <c r="H227" s="5">
        <v>2176.7000000100002</v>
      </c>
      <c r="I227" s="5">
        <v>2176.7000000100002</v>
      </c>
      <c r="J227" s="5">
        <v>2176.7000000100002</v>
      </c>
      <c r="K227" s="5">
        <v>2566.7000000100002</v>
      </c>
      <c r="L227" s="5">
        <v>2566.7000000100002</v>
      </c>
      <c r="M227" s="5">
        <v>2566.7000000100002</v>
      </c>
      <c r="N227" s="5">
        <v>2566.7000000100002</v>
      </c>
      <c r="O227" s="5">
        <v>2566.7000000100002</v>
      </c>
      <c r="P227" s="5">
        <v>2566.7000000100002</v>
      </c>
      <c r="Q227" s="5">
        <v>2566.7000000100002</v>
      </c>
      <c r="R227" s="5">
        <v>2566.7000000100002</v>
      </c>
      <c r="S227" s="5">
        <v>2566.7000000100002</v>
      </c>
      <c r="T227" s="5">
        <v>2566.7000000100002</v>
      </c>
      <c r="U227" s="5">
        <v>2566.7000000100002</v>
      </c>
      <c r="V227" s="5">
        <v>2566.7000000100002</v>
      </c>
      <c r="W227" s="5">
        <v>2566.7000000100002</v>
      </c>
      <c r="X227" s="5">
        <v>2566.7000000100002</v>
      </c>
      <c r="Y227" s="5">
        <v>2566.7000000100002</v>
      </c>
      <c r="Z227" s="5">
        <v>2566.7000000100002</v>
      </c>
      <c r="AA227" s="5">
        <v>2566.7000000100002</v>
      </c>
      <c r="AB227" s="5">
        <v>2566.7000000100002</v>
      </c>
      <c r="AC227" s="5">
        <v>2566.7000000100002</v>
      </c>
      <c r="AD227" s="5">
        <v>2566.7000000100002</v>
      </c>
      <c r="AE227" s="5">
        <v>2566.7000000100002</v>
      </c>
      <c r="AF227" s="5">
        <v>2566.7000000100002</v>
      </c>
    </row>
    <row r="228" spans="1:32">
      <c r="A228" s="56" t="s">
        <v>70</v>
      </c>
      <c r="B228" s="56" t="s">
        <v>200</v>
      </c>
      <c r="C228" s="56" t="s">
        <v>137</v>
      </c>
      <c r="D228" s="5">
        <v>0</v>
      </c>
      <c r="E228" s="5">
        <v>9.7200000000000001E-6</v>
      </c>
      <c r="F228" s="5">
        <v>1.306E-5</v>
      </c>
      <c r="G228" s="5">
        <v>1.783E-5</v>
      </c>
      <c r="H228" s="5">
        <v>2.0809999999999999E-5</v>
      </c>
      <c r="I228" s="5">
        <v>2.4170000000000001E-5</v>
      </c>
      <c r="J228" s="5">
        <v>1.3443999999999999E-4</v>
      </c>
      <c r="K228" s="5">
        <v>1.3993E-4</v>
      </c>
      <c r="L228" s="5">
        <v>1.5746E-4</v>
      </c>
      <c r="M228" s="5">
        <v>1.7683999999999999E-4</v>
      </c>
      <c r="N228" s="5">
        <v>1.9289E-4</v>
      </c>
      <c r="O228" s="5">
        <v>1.9307999999999999E-4</v>
      </c>
      <c r="P228" s="5">
        <v>1.9342E-4</v>
      </c>
      <c r="Q228" s="5">
        <v>2.0251000000000001E-4</v>
      </c>
      <c r="R228" s="5">
        <v>2.0458999999999999E-4</v>
      </c>
      <c r="S228" s="5">
        <v>2.9535E-4</v>
      </c>
      <c r="T228" s="5">
        <v>3.8432000000000001E-4</v>
      </c>
      <c r="U228" s="5">
        <v>3.9299000000000002E-4</v>
      </c>
      <c r="V228" s="5">
        <v>4.1224000000000002E-4</v>
      </c>
      <c r="W228" s="5">
        <v>4.1571000000000002E-4</v>
      </c>
      <c r="X228" s="5">
        <v>6.0588999999999999E-4</v>
      </c>
      <c r="Y228" s="5">
        <v>1.0228699999999999E-3</v>
      </c>
      <c r="Z228" s="5">
        <v>1.2944600000000001E-3</v>
      </c>
      <c r="AA228" s="5">
        <v>1.2903999999999999E-3</v>
      </c>
      <c r="AB228" s="5">
        <v>1.2875899999999999E-3</v>
      </c>
      <c r="AC228" s="5">
        <v>1.28487E-3</v>
      </c>
      <c r="AD228" s="5">
        <v>1.3516699999999999E-3</v>
      </c>
      <c r="AE228" s="5">
        <v>2.0765699999999998E-3</v>
      </c>
      <c r="AF228" s="5">
        <v>2.0684399999999999E-3</v>
      </c>
    </row>
    <row r="229" spans="1:32">
      <c r="A229" s="56" t="s">
        <v>70</v>
      </c>
      <c r="B229" s="56" t="s">
        <v>200</v>
      </c>
      <c r="C229" s="56" t="s">
        <v>138</v>
      </c>
      <c r="D229" s="5">
        <v>0.65499999999999992</v>
      </c>
      <c r="E229" s="5">
        <v>7.9119999999999999</v>
      </c>
      <c r="F229" s="5">
        <v>15.837</v>
      </c>
      <c r="G229" s="5">
        <v>26.483000000000001</v>
      </c>
      <c r="H229" s="5">
        <v>39.381999999999998</v>
      </c>
      <c r="I229" s="5">
        <v>55.106999999999999</v>
      </c>
      <c r="J229" s="5">
        <v>73.650000000000006</v>
      </c>
      <c r="K229" s="5">
        <v>101.574</v>
      </c>
      <c r="L229" s="5">
        <v>125.72385559</v>
      </c>
      <c r="M229" s="5">
        <v>153.03731171000001</v>
      </c>
      <c r="N229" s="5">
        <v>186.23757463999999</v>
      </c>
      <c r="O229" s="5">
        <v>224.89593049000001</v>
      </c>
      <c r="P229" s="5">
        <v>266.87614852000002</v>
      </c>
      <c r="Q229" s="5">
        <v>311.41755971999999</v>
      </c>
      <c r="R229" s="5">
        <v>357.86743505999999</v>
      </c>
      <c r="S229" s="5">
        <v>404.78368934999997</v>
      </c>
      <c r="T229" s="5">
        <v>452.62481380999998</v>
      </c>
      <c r="U229" s="5">
        <v>492.5103479</v>
      </c>
      <c r="V229" s="5">
        <v>531.82907490000002</v>
      </c>
      <c r="W229" s="5">
        <v>570.22714911000003</v>
      </c>
      <c r="X229" s="5">
        <v>609.75050940999995</v>
      </c>
      <c r="Y229" s="5">
        <v>651.78980555999999</v>
      </c>
      <c r="Z229" s="5">
        <v>694.24637111999994</v>
      </c>
      <c r="AA229" s="5">
        <v>729.87564465000003</v>
      </c>
      <c r="AB229" s="5">
        <v>765.66522693000002</v>
      </c>
      <c r="AC229" s="5">
        <v>801.68088179999995</v>
      </c>
      <c r="AD229" s="5">
        <v>838.08343994999996</v>
      </c>
      <c r="AE229" s="5">
        <v>874.67753663000008</v>
      </c>
      <c r="AF229" s="5">
        <v>876.72075081000003</v>
      </c>
    </row>
    <row r="230" spans="1:32">
      <c r="A230" s="56" t="s">
        <v>70</v>
      </c>
      <c r="B230" s="56" t="s">
        <v>200</v>
      </c>
      <c r="C230" s="56" t="s">
        <v>139</v>
      </c>
      <c r="D230" s="5">
        <v>12.412000000000001</v>
      </c>
      <c r="E230" s="5">
        <v>45.622999999999998</v>
      </c>
      <c r="F230" s="5">
        <v>65.371999999999986</v>
      </c>
      <c r="G230" s="5">
        <v>82.352000000000004</v>
      </c>
      <c r="H230" s="5">
        <v>95.963999999999999</v>
      </c>
      <c r="I230" s="5">
        <v>107.131</v>
      </c>
      <c r="J230" s="5">
        <v>116.5</v>
      </c>
      <c r="K230" s="5">
        <v>131.535</v>
      </c>
      <c r="L230" s="5">
        <v>152.63800000000001</v>
      </c>
      <c r="M230" s="5">
        <v>173.941</v>
      </c>
      <c r="N230" s="5">
        <v>198.483</v>
      </c>
      <c r="O230" s="5">
        <v>225.34399999999999</v>
      </c>
      <c r="P230" s="5">
        <v>252.72800000000001</v>
      </c>
      <c r="Q230" s="5">
        <v>277.85399999999998</v>
      </c>
      <c r="R230" s="5">
        <v>300.80500000000012</v>
      </c>
      <c r="S230" s="5">
        <v>320.54399999999998</v>
      </c>
      <c r="T230" s="5">
        <v>337.48</v>
      </c>
      <c r="U230" s="5">
        <v>344.50700000000001</v>
      </c>
      <c r="V230" s="5">
        <v>348.54900000000009</v>
      </c>
      <c r="W230" s="5">
        <v>349.56599999999992</v>
      </c>
      <c r="X230" s="5">
        <v>350.81700000000012</v>
      </c>
      <c r="Y230" s="5">
        <v>350.685</v>
      </c>
      <c r="Z230" s="5">
        <v>350.02999999999992</v>
      </c>
      <c r="AA230" s="5">
        <v>348.76900000000012</v>
      </c>
      <c r="AB230" s="5">
        <v>346.75099999999992</v>
      </c>
      <c r="AC230" s="5">
        <v>344.07600000000008</v>
      </c>
      <c r="AD230" s="5">
        <v>340.86599999999999</v>
      </c>
      <c r="AE230" s="5">
        <v>337.02600000000001</v>
      </c>
      <c r="AF230" s="5">
        <v>337.02600000000001</v>
      </c>
    </row>
    <row r="231" spans="1:32">
      <c r="A231" s="56" t="s">
        <v>70</v>
      </c>
      <c r="B231" s="56" t="s">
        <v>200</v>
      </c>
      <c r="C231" s="56" t="s">
        <v>140</v>
      </c>
      <c r="D231" s="5">
        <v>0</v>
      </c>
      <c r="E231" s="5">
        <v>0</v>
      </c>
      <c r="F231" s="5">
        <v>0</v>
      </c>
      <c r="G231" s="5">
        <v>0</v>
      </c>
      <c r="H231" s="5">
        <v>0</v>
      </c>
      <c r="I231" s="5">
        <v>0</v>
      </c>
      <c r="J231" s="5">
        <v>0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0</v>
      </c>
      <c r="Q231" s="5">
        <v>0</v>
      </c>
      <c r="R231" s="5">
        <v>0</v>
      </c>
      <c r="S231" s="5">
        <v>0</v>
      </c>
      <c r="T231" s="5">
        <v>0</v>
      </c>
      <c r="U231" s="5">
        <v>0</v>
      </c>
      <c r="V231" s="5">
        <v>0</v>
      </c>
      <c r="W231" s="5">
        <v>0</v>
      </c>
      <c r="X231" s="5">
        <v>0</v>
      </c>
      <c r="Y231" s="5">
        <v>0</v>
      </c>
      <c r="Z231" s="5">
        <v>0</v>
      </c>
      <c r="AA231" s="5">
        <v>0</v>
      </c>
      <c r="AB231" s="5">
        <v>0</v>
      </c>
      <c r="AC231" s="5">
        <v>0</v>
      </c>
      <c r="AD231" s="5">
        <v>0</v>
      </c>
      <c r="AE231" s="5">
        <v>0</v>
      </c>
      <c r="AF231" s="5">
        <v>0</v>
      </c>
    </row>
    <row r="232" spans="1:32">
      <c r="A232" s="56" t="s">
        <v>70</v>
      </c>
      <c r="B232" s="56" t="s">
        <v>200</v>
      </c>
      <c r="C232" s="56" t="s">
        <v>141</v>
      </c>
      <c r="D232" s="5">
        <v>0</v>
      </c>
      <c r="E232" s="5">
        <v>0</v>
      </c>
      <c r="F232" s="5">
        <v>0</v>
      </c>
      <c r="G232" s="5">
        <v>0</v>
      </c>
      <c r="H232" s="5">
        <v>0</v>
      </c>
      <c r="I232" s="5">
        <v>0</v>
      </c>
      <c r="J232" s="5">
        <v>0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5">
        <v>0</v>
      </c>
      <c r="R232" s="5">
        <v>0</v>
      </c>
      <c r="S232" s="5">
        <v>0</v>
      </c>
      <c r="T232" s="5">
        <v>0</v>
      </c>
      <c r="U232" s="5">
        <v>0</v>
      </c>
      <c r="V232" s="5">
        <v>0</v>
      </c>
      <c r="W232" s="5">
        <v>0</v>
      </c>
      <c r="X232" s="5">
        <v>0</v>
      </c>
      <c r="Y232" s="5">
        <v>0</v>
      </c>
      <c r="Z232" s="5">
        <v>0</v>
      </c>
      <c r="AA232" s="5">
        <v>0</v>
      </c>
      <c r="AB232" s="5">
        <v>0</v>
      </c>
      <c r="AC232" s="5">
        <v>0</v>
      </c>
      <c r="AD232" s="5">
        <v>0</v>
      </c>
      <c r="AE232" s="5">
        <v>0</v>
      </c>
      <c r="AF232" s="5">
        <v>0</v>
      </c>
    </row>
    <row r="233" spans="1:32">
      <c r="A233" s="56" t="s">
        <v>70</v>
      </c>
      <c r="B233" s="56" t="s">
        <v>200</v>
      </c>
      <c r="C233" s="56" t="s">
        <v>142</v>
      </c>
      <c r="D233" s="5">
        <v>563.35</v>
      </c>
      <c r="E233" s="5">
        <v>563.35</v>
      </c>
      <c r="F233" s="5">
        <v>1092.82339589</v>
      </c>
      <c r="G233" s="5">
        <v>2314.24586662</v>
      </c>
      <c r="H233" s="5">
        <v>2573.34393129</v>
      </c>
      <c r="I233" s="5">
        <v>4699.7916550899999</v>
      </c>
      <c r="J233" s="5">
        <v>5595.0939846099991</v>
      </c>
      <c r="K233" s="5">
        <v>6641.5210372200008</v>
      </c>
      <c r="L233" s="5">
        <v>6641.5210388600008</v>
      </c>
      <c r="M233" s="5">
        <v>8263.1986639200004</v>
      </c>
      <c r="N233" s="5">
        <v>8417.0173747299996</v>
      </c>
      <c r="O233" s="5">
        <v>10014.605794999999</v>
      </c>
      <c r="P233" s="5">
        <v>13970.04439169</v>
      </c>
      <c r="Q233" s="5">
        <v>13970.044391789999</v>
      </c>
      <c r="R233" s="5">
        <v>15155.42907489</v>
      </c>
      <c r="S233" s="5">
        <v>16530.326952859999</v>
      </c>
      <c r="T233" s="5">
        <v>18641.397165120001</v>
      </c>
      <c r="U233" s="5">
        <v>18641.397165120001</v>
      </c>
      <c r="V233" s="5">
        <v>18641.3971652</v>
      </c>
      <c r="W233" s="5">
        <v>18641.397165229999</v>
      </c>
      <c r="X233" s="5">
        <v>20829.293188570002</v>
      </c>
      <c r="Y233" s="5">
        <v>26394.191068669999</v>
      </c>
      <c r="Z233" s="5">
        <v>26250.191068690001</v>
      </c>
      <c r="AA233" s="5">
        <v>26250.19106881</v>
      </c>
      <c r="AB233" s="5">
        <v>27057.319832130001</v>
      </c>
      <c r="AC233" s="5">
        <v>27057.319832460002</v>
      </c>
      <c r="AD233" s="5">
        <v>32455.74490559</v>
      </c>
      <c r="AE233" s="5">
        <v>33895.921642389992</v>
      </c>
      <c r="AF233" s="5">
        <v>33588.171642410001</v>
      </c>
    </row>
    <row r="234" spans="1:32">
      <c r="A234" s="56" t="s">
        <v>70</v>
      </c>
      <c r="B234" s="56" t="s">
        <v>200</v>
      </c>
      <c r="C234" s="56" t="s">
        <v>143</v>
      </c>
      <c r="D234" s="5">
        <v>0</v>
      </c>
      <c r="E234" s="5">
        <v>0</v>
      </c>
      <c r="F234" s="5">
        <v>2.3900000000000002E-5</v>
      </c>
      <c r="G234" s="5">
        <v>49.892711679999998</v>
      </c>
      <c r="H234" s="5">
        <v>457.95275142999998</v>
      </c>
      <c r="I234" s="5">
        <v>582.34213985999997</v>
      </c>
      <c r="J234" s="5">
        <v>1827.5339959600001</v>
      </c>
      <c r="K234" s="5">
        <v>1835.5842930599999</v>
      </c>
      <c r="L234" s="5">
        <v>1835.5842933599999</v>
      </c>
      <c r="M234" s="5">
        <v>1835.5842934499999</v>
      </c>
      <c r="N234" s="5">
        <v>1835.5842935799999</v>
      </c>
      <c r="O234" s="5">
        <v>1835.58429394</v>
      </c>
      <c r="P234" s="5">
        <v>1835.58429398</v>
      </c>
      <c r="Q234" s="5">
        <v>1835.58429402</v>
      </c>
      <c r="R234" s="5">
        <v>1835.58429473</v>
      </c>
      <c r="S234" s="5">
        <v>2509.0322205900002</v>
      </c>
      <c r="T234" s="5">
        <v>2509.0322212599999</v>
      </c>
      <c r="U234" s="5">
        <v>2509.0322212800002</v>
      </c>
      <c r="V234" s="5">
        <v>3523.5961726</v>
      </c>
      <c r="W234" s="5">
        <v>3523.5961726199998</v>
      </c>
      <c r="X234" s="5">
        <v>3523.5961732300002</v>
      </c>
      <c r="Y234" s="5">
        <v>5825.0459694399997</v>
      </c>
      <c r="Z234" s="5">
        <v>6367.7937493099998</v>
      </c>
      <c r="AA234" s="5">
        <v>6367.7937493700001</v>
      </c>
      <c r="AB234" s="5">
        <v>6367.7937496900004</v>
      </c>
      <c r="AC234" s="5">
        <v>6367.7937498600004</v>
      </c>
      <c r="AD234" s="5">
        <v>11346.354076310001</v>
      </c>
      <c r="AE234" s="5">
        <v>25344.197272990001</v>
      </c>
      <c r="AF234" s="5">
        <v>25344.19727303</v>
      </c>
    </row>
    <row r="235" spans="1:32">
      <c r="A235" s="56" t="s">
        <v>70</v>
      </c>
      <c r="B235" s="56" t="s">
        <v>200</v>
      </c>
      <c r="C235" s="56" t="s">
        <v>144</v>
      </c>
      <c r="D235" s="5">
        <v>254.26031188502159</v>
      </c>
      <c r="E235" s="5">
        <v>357.09563650000001</v>
      </c>
      <c r="F235" s="5">
        <v>411.86271979999998</v>
      </c>
      <c r="G235" s="5">
        <v>465.0025182</v>
      </c>
      <c r="H235" s="5">
        <v>515.22391809999999</v>
      </c>
      <c r="I235" s="5">
        <v>565.32534950000002</v>
      </c>
      <c r="J235" s="5">
        <v>615.13287509999998</v>
      </c>
      <c r="K235" s="5">
        <v>663.49134749999996</v>
      </c>
      <c r="L235" s="5">
        <v>709.41612840000005</v>
      </c>
      <c r="M235" s="5">
        <v>755.11697049999998</v>
      </c>
      <c r="N235" s="5">
        <v>800.72640190000004</v>
      </c>
      <c r="O235" s="5">
        <v>846.17501149999998</v>
      </c>
      <c r="P235" s="5">
        <v>889.8329463</v>
      </c>
      <c r="Q235" s="5">
        <v>930.41484079999998</v>
      </c>
      <c r="R235" s="5">
        <v>971.03314590000002</v>
      </c>
      <c r="S235" s="5">
        <v>1011.33443</v>
      </c>
      <c r="T235" s="5">
        <v>1051.678872</v>
      </c>
      <c r="U235" s="5">
        <v>1092.6075880000001</v>
      </c>
      <c r="V235" s="5">
        <v>1133.359093</v>
      </c>
      <c r="W235" s="5">
        <v>1174.2017249999999</v>
      </c>
      <c r="X235" s="5">
        <v>1215.2160200000001</v>
      </c>
      <c r="Y235" s="5">
        <v>1256.603936</v>
      </c>
      <c r="Z235" s="5">
        <v>1298.228746</v>
      </c>
      <c r="AA235" s="5">
        <v>1338.6137659999999</v>
      </c>
      <c r="AB235" s="5">
        <v>1377.514271</v>
      </c>
      <c r="AC235" s="5">
        <v>1415.449807</v>
      </c>
      <c r="AD235" s="5">
        <v>1452.430165</v>
      </c>
      <c r="AE235" s="5">
        <v>1488.7525539999999</v>
      </c>
      <c r="AF235" s="5">
        <v>1488.7525539999999</v>
      </c>
    </row>
    <row r="236" spans="1:32">
      <c r="A236" s="56" t="s">
        <v>70</v>
      </c>
      <c r="B236" s="56" t="s">
        <v>200</v>
      </c>
      <c r="C236" s="56" t="s">
        <v>146</v>
      </c>
      <c r="D236" s="5">
        <v>26.35</v>
      </c>
      <c r="E236" s="5">
        <v>29.82791073112255</v>
      </c>
      <c r="F236" s="5">
        <v>31.28055562836699</v>
      </c>
      <c r="G236" s="5">
        <v>32.623546302953457</v>
      </c>
      <c r="H236" s="5">
        <v>34.073308892917431</v>
      </c>
      <c r="I236" s="5">
        <v>36.060876215544369</v>
      </c>
      <c r="J236" s="5">
        <v>37.692773458672733</v>
      </c>
      <c r="K236" s="5">
        <v>39.108780570974467</v>
      </c>
      <c r="L236" s="5">
        <v>40.762490287310072</v>
      </c>
      <c r="M236" s="5">
        <v>42.296858902916597</v>
      </c>
      <c r="N236" s="5">
        <v>43.636242187596267</v>
      </c>
      <c r="O236" s="5">
        <v>44.767501269622727</v>
      </c>
      <c r="P236" s="5">
        <v>46.037799813539223</v>
      </c>
      <c r="Q236" s="5">
        <v>47.432308853695282</v>
      </c>
      <c r="R236" s="5">
        <v>48.984448521775313</v>
      </c>
      <c r="S236" s="5">
        <v>50.542077203732433</v>
      </c>
      <c r="T236" s="5">
        <v>51.83482630911756</v>
      </c>
      <c r="U236" s="5">
        <v>53.251699884057722</v>
      </c>
      <c r="V236" s="5">
        <v>54.624112889356901</v>
      </c>
      <c r="W236" s="5">
        <v>56.260423906920963</v>
      </c>
      <c r="X236" s="5">
        <v>58.335159370590198</v>
      </c>
      <c r="Y236" s="5">
        <v>60.794894461290589</v>
      </c>
      <c r="Z236" s="5">
        <v>63.346043512256763</v>
      </c>
      <c r="AA236" s="5">
        <v>65.542755357990174</v>
      </c>
      <c r="AB236" s="5">
        <v>67.581988831273378</v>
      </c>
      <c r="AC236" s="5">
        <v>69.83348596434756</v>
      </c>
      <c r="AD236" s="5">
        <v>71.738562317337681</v>
      </c>
      <c r="AE236" s="5">
        <v>70.016807733237158</v>
      </c>
      <c r="AF236" s="5">
        <v>70.016807733237158</v>
      </c>
    </row>
    <row r="238" spans="1:32">
      <c r="A238" s="56" t="s">
        <v>73</v>
      </c>
      <c r="B238" s="56" t="s">
        <v>163</v>
      </c>
      <c r="C238" s="56" t="s">
        <v>130</v>
      </c>
      <c r="D238" s="5">
        <v>8330</v>
      </c>
      <c r="E238" s="5">
        <v>8330</v>
      </c>
      <c r="F238" s="5">
        <v>8330</v>
      </c>
      <c r="G238" s="5">
        <v>5450</v>
      </c>
      <c r="H238" s="5">
        <v>3445</v>
      </c>
      <c r="I238" s="5">
        <v>1390</v>
      </c>
      <c r="J238" s="5">
        <v>1390</v>
      </c>
      <c r="K238" s="5">
        <v>1390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5">
        <v>0</v>
      </c>
      <c r="R238" s="5">
        <v>0</v>
      </c>
      <c r="S238" s="5">
        <v>0</v>
      </c>
      <c r="T238" s="5">
        <v>0</v>
      </c>
      <c r="U238" s="5">
        <v>0</v>
      </c>
      <c r="V238" s="5">
        <v>0</v>
      </c>
      <c r="W238" s="5">
        <v>0</v>
      </c>
      <c r="X238" s="5">
        <v>0</v>
      </c>
      <c r="Y238" s="5">
        <v>0</v>
      </c>
      <c r="Z238" s="5">
        <v>0</v>
      </c>
      <c r="AA238" s="5">
        <v>0</v>
      </c>
      <c r="AB238" s="5">
        <v>0</v>
      </c>
      <c r="AC238" s="5">
        <v>0</v>
      </c>
      <c r="AD238" s="5">
        <v>0</v>
      </c>
      <c r="AE238" s="5">
        <v>0</v>
      </c>
      <c r="AF238" s="5">
        <v>0</v>
      </c>
    </row>
    <row r="239" spans="1:32">
      <c r="A239" s="56" t="s">
        <v>73</v>
      </c>
      <c r="B239" s="56" t="s">
        <v>163</v>
      </c>
      <c r="C239" s="56" t="s">
        <v>132</v>
      </c>
      <c r="D239" s="5">
        <v>124</v>
      </c>
      <c r="E239" s="5">
        <v>440</v>
      </c>
      <c r="F239" s="5">
        <v>440</v>
      </c>
      <c r="G239" s="5">
        <v>440</v>
      </c>
      <c r="H239" s="5">
        <v>440</v>
      </c>
      <c r="I239" s="5">
        <v>440</v>
      </c>
      <c r="J239" s="5">
        <v>440</v>
      </c>
      <c r="K239" s="5">
        <v>440</v>
      </c>
      <c r="L239" s="5">
        <v>440</v>
      </c>
      <c r="M239" s="5">
        <v>440</v>
      </c>
      <c r="N239" s="5">
        <v>440</v>
      </c>
      <c r="O239" s="5">
        <v>440</v>
      </c>
      <c r="P239" s="5">
        <v>440</v>
      </c>
      <c r="Q239" s="5">
        <v>440</v>
      </c>
      <c r="R239" s="5">
        <v>440</v>
      </c>
      <c r="S239" s="5">
        <v>440</v>
      </c>
      <c r="T239" s="5">
        <v>440</v>
      </c>
      <c r="U239" s="5">
        <v>440</v>
      </c>
      <c r="V239" s="5">
        <v>440</v>
      </c>
      <c r="W239" s="5">
        <v>440</v>
      </c>
      <c r="X239" s="5">
        <v>440</v>
      </c>
      <c r="Y239" s="5">
        <v>0</v>
      </c>
      <c r="Z239" s="5">
        <v>0</v>
      </c>
      <c r="AA239" s="5">
        <v>0</v>
      </c>
      <c r="AB239" s="5">
        <v>0</v>
      </c>
      <c r="AC239" s="5">
        <v>0</v>
      </c>
      <c r="AD239" s="5">
        <v>0</v>
      </c>
      <c r="AE239" s="5">
        <v>0</v>
      </c>
      <c r="AF239" s="5">
        <v>0</v>
      </c>
    </row>
    <row r="240" spans="1:32">
      <c r="A240" s="56" t="s">
        <v>73</v>
      </c>
      <c r="B240" s="56" t="s">
        <v>163</v>
      </c>
      <c r="C240" s="56" t="s">
        <v>133</v>
      </c>
      <c r="D240" s="5">
        <v>0</v>
      </c>
      <c r="E240" s="5">
        <v>0</v>
      </c>
      <c r="F240" s="5">
        <v>0</v>
      </c>
      <c r="G240" s="5">
        <v>0</v>
      </c>
      <c r="H240" s="5">
        <v>0</v>
      </c>
      <c r="I240" s="5">
        <v>0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5">
        <v>0</v>
      </c>
      <c r="R240" s="5">
        <v>0</v>
      </c>
      <c r="S240" s="5">
        <v>0</v>
      </c>
      <c r="T240" s="5">
        <v>0</v>
      </c>
      <c r="U240" s="5">
        <v>0</v>
      </c>
      <c r="V240" s="5">
        <v>0</v>
      </c>
      <c r="W240" s="5">
        <v>0</v>
      </c>
      <c r="X240" s="5">
        <v>0</v>
      </c>
      <c r="Y240" s="5">
        <v>0</v>
      </c>
      <c r="Z240" s="5">
        <v>0</v>
      </c>
      <c r="AA240" s="5">
        <v>0</v>
      </c>
      <c r="AB240" s="5">
        <v>0</v>
      </c>
      <c r="AC240" s="5">
        <v>0</v>
      </c>
      <c r="AD240" s="5">
        <v>0</v>
      </c>
      <c r="AE240" s="5">
        <v>0</v>
      </c>
      <c r="AF240" s="5">
        <v>0</v>
      </c>
    </row>
    <row r="241" spans="1:32">
      <c r="A241" s="56" t="s">
        <v>73</v>
      </c>
      <c r="B241" s="56" t="s">
        <v>163</v>
      </c>
      <c r="C241" s="56" t="s">
        <v>134</v>
      </c>
      <c r="D241" s="5">
        <v>2638.9989999999998</v>
      </c>
      <c r="E241" s="5">
        <v>2638.9989999999998</v>
      </c>
      <c r="F241" s="5">
        <v>2638.99900265</v>
      </c>
      <c r="G241" s="5">
        <v>2638.99900265</v>
      </c>
      <c r="H241" s="5">
        <v>2638.9990053000001</v>
      </c>
      <c r="I241" s="5">
        <v>2638.9990053000001</v>
      </c>
      <c r="J241" s="5">
        <v>2638.9990079499999</v>
      </c>
      <c r="K241" s="5">
        <v>2638.9990079499999</v>
      </c>
      <c r="L241" s="5">
        <v>2638.9990609500001</v>
      </c>
      <c r="M241" s="5">
        <v>2638.9990609500001</v>
      </c>
      <c r="N241" s="5">
        <v>2638.9990609500001</v>
      </c>
      <c r="O241" s="5">
        <v>2638.9990609500001</v>
      </c>
      <c r="P241" s="5">
        <v>2638.9990689000001</v>
      </c>
      <c r="Q241" s="5">
        <v>2638.99908215</v>
      </c>
      <c r="R241" s="5">
        <v>2638.9990980500002</v>
      </c>
      <c r="S241" s="5">
        <v>2638.9990185500001</v>
      </c>
      <c r="T241" s="5">
        <v>2638.9990370999999</v>
      </c>
      <c r="U241" s="5">
        <v>2638.9990450499999</v>
      </c>
      <c r="V241" s="5">
        <v>2638.9990556500002</v>
      </c>
      <c r="W241" s="5">
        <v>2638.9990715499998</v>
      </c>
      <c r="X241" s="5">
        <v>2638.99910335</v>
      </c>
      <c r="Y241" s="5">
        <v>2638.9992464500001</v>
      </c>
      <c r="Z241" s="5">
        <v>1790.00002915</v>
      </c>
      <c r="AA241" s="5">
        <v>1790.00009275</v>
      </c>
      <c r="AB241" s="5">
        <v>1790.00009275</v>
      </c>
      <c r="AC241" s="5">
        <v>1790.00009275</v>
      </c>
      <c r="AD241" s="5">
        <v>1790.00009275</v>
      </c>
      <c r="AE241" s="5">
        <v>1790.0002173</v>
      </c>
      <c r="AF241" s="5">
        <v>1790.0002173</v>
      </c>
    </row>
    <row r="242" spans="1:32">
      <c r="A242" s="56" t="s">
        <v>73</v>
      </c>
      <c r="B242" s="56" t="s">
        <v>163</v>
      </c>
      <c r="C242" s="56" t="s">
        <v>135</v>
      </c>
      <c r="D242" s="5">
        <v>0</v>
      </c>
      <c r="E242" s="5">
        <v>0</v>
      </c>
      <c r="F242" s="5">
        <v>0</v>
      </c>
      <c r="G242" s="5">
        <v>0</v>
      </c>
      <c r="H242" s="5">
        <v>0</v>
      </c>
      <c r="I242" s="5">
        <v>0</v>
      </c>
      <c r="J242" s="5">
        <v>0</v>
      </c>
      <c r="K242" s="5">
        <v>0</v>
      </c>
      <c r="L242" s="5">
        <v>5.5649999999999997E-5</v>
      </c>
      <c r="M242" s="5">
        <v>5.5649999999999997E-5</v>
      </c>
      <c r="N242" s="5">
        <v>6.3600000000000001E-5</v>
      </c>
      <c r="O242" s="5">
        <v>6.3600000000000001E-5</v>
      </c>
      <c r="P242" s="5">
        <v>7.4200000000000001E-5</v>
      </c>
      <c r="Q242" s="5">
        <v>9.0099999999999995E-5</v>
      </c>
      <c r="R242" s="5">
        <v>1.06E-4</v>
      </c>
      <c r="S242" s="5">
        <v>2.385E-5</v>
      </c>
      <c r="T242" s="5">
        <v>3.9749999999999997E-5</v>
      </c>
      <c r="U242" s="5">
        <v>5.0349999999999997E-5</v>
      </c>
      <c r="V242" s="5">
        <v>6.3600000000000001E-5</v>
      </c>
      <c r="W242" s="5">
        <v>7.9499999999999994E-5</v>
      </c>
      <c r="X242" s="5">
        <v>9.8049999999999998E-5</v>
      </c>
      <c r="Y242" s="5">
        <v>10.873951699999999</v>
      </c>
      <c r="Z242" s="5">
        <v>10.873951699999999</v>
      </c>
      <c r="AA242" s="5">
        <v>728.53807685000004</v>
      </c>
      <c r="AB242" s="5">
        <v>728.53807685000004</v>
      </c>
      <c r="AC242" s="5">
        <v>728.53807685000004</v>
      </c>
      <c r="AD242" s="5">
        <v>728.53807685000004</v>
      </c>
      <c r="AE242" s="5">
        <v>728.53807685000004</v>
      </c>
      <c r="AF242" s="5">
        <v>728.53807685000004</v>
      </c>
    </row>
    <row r="243" spans="1:32">
      <c r="A243" s="56" t="s">
        <v>73</v>
      </c>
      <c r="B243" s="56" t="s">
        <v>163</v>
      </c>
      <c r="C243" s="56" t="s">
        <v>136</v>
      </c>
      <c r="D243" s="5">
        <v>2285</v>
      </c>
      <c r="E243" s="5">
        <v>2285</v>
      </c>
      <c r="F243" s="5">
        <v>2285</v>
      </c>
      <c r="G243" s="5">
        <v>2285</v>
      </c>
      <c r="H243" s="5">
        <v>2285</v>
      </c>
      <c r="I243" s="5">
        <v>2285</v>
      </c>
      <c r="J243" s="5">
        <v>2285</v>
      </c>
      <c r="K243" s="5">
        <v>2285</v>
      </c>
      <c r="L243" s="5">
        <v>2285</v>
      </c>
      <c r="M243" s="5">
        <v>2285</v>
      </c>
      <c r="N243" s="5">
        <v>2285</v>
      </c>
      <c r="O243" s="5">
        <v>2285</v>
      </c>
      <c r="P243" s="5">
        <v>2285</v>
      </c>
      <c r="Q243" s="5">
        <v>2285</v>
      </c>
      <c r="R243" s="5">
        <v>2285</v>
      </c>
      <c r="S243" s="5">
        <v>2285</v>
      </c>
      <c r="T243" s="5">
        <v>2285</v>
      </c>
      <c r="U243" s="5">
        <v>2285</v>
      </c>
      <c r="V243" s="5">
        <v>2285</v>
      </c>
      <c r="W243" s="5">
        <v>2285</v>
      </c>
      <c r="X243" s="5">
        <v>2285</v>
      </c>
      <c r="Y243" s="5">
        <v>2285</v>
      </c>
      <c r="Z243" s="5">
        <v>2285</v>
      </c>
      <c r="AA243" s="5">
        <v>2285</v>
      </c>
      <c r="AB243" s="5">
        <v>2285</v>
      </c>
      <c r="AC243" s="5">
        <v>2285</v>
      </c>
      <c r="AD243" s="5">
        <v>2285</v>
      </c>
      <c r="AE243" s="5">
        <v>2285</v>
      </c>
      <c r="AF243" s="5">
        <v>2285</v>
      </c>
    </row>
    <row r="244" spans="1:32">
      <c r="A244" s="56" t="s">
        <v>73</v>
      </c>
      <c r="B244" s="56" t="s">
        <v>163</v>
      </c>
      <c r="C244" s="56" t="s">
        <v>137</v>
      </c>
      <c r="D244" s="5">
        <v>290</v>
      </c>
      <c r="E244" s="5">
        <v>290.00005665999998</v>
      </c>
      <c r="F244" s="5">
        <v>290.00010112000001</v>
      </c>
      <c r="G244" s="5">
        <v>1569.99747785</v>
      </c>
      <c r="H244" s="5">
        <v>3441.5529711200002</v>
      </c>
      <c r="I244" s="5">
        <v>3855.0251770899999</v>
      </c>
      <c r="J244" s="5">
        <v>4963.8359194599998</v>
      </c>
      <c r="K244" s="5">
        <v>4963.83595332</v>
      </c>
      <c r="L244" s="5">
        <v>5388.0616227</v>
      </c>
      <c r="M244" s="5">
        <v>5388.0616232399998</v>
      </c>
      <c r="N244" s="5">
        <v>5388.0617653999998</v>
      </c>
      <c r="O244" s="5">
        <v>5388.0617659600002</v>
      </c>
      <c r="P244" s="5">
        <v>5388.0617663700004</v>
      </c>
      <c r="Q244" s="5">
        <v>5388.0617711499999</v>
      </c>
      <c r="R244" s="5">
        <v>5388.0618361699999</v>
      </c>
      <c r="S244" s="5">
        <v>5471.1289974299998</v>
      </c>
      <c r="T244" s="5">
        <v>5471.12907739</v>
      </c>
      <c r="U244" s="5">
        <v>5471.1290775500001</v>
      </c>
      <c r="V244" s="5">
        <v>5739.1156381500004</v>
      </c>
      <c r="W244" s="5">
        <v>5849.7878751999997</v>
      </c>
      <c r="X244" s="5">
        <v>5849.7878753799996</v>
      </c>
      <c r="Y244" s="5">
        <v>5849.78781918</v>
      </c>
      <c r="Z244" s="5">
        <v>5849.7891840499997</v>
      </c>
      <c r="AA244" s="5">
        <v>5249.7918077200002</v>
      </c>
      <c r="AB244" s="5">
        <v>4738.2363150900001</v>
      </c>
      <c r="AC244" s="5">
        <v>4324.7644200799996</v>
      </c>
      <c r="AD244" s="5">
        <v>4906.4345461600014</v>
      </c>
      <c r="AE244" s="5">
        <v>4906.4350526099997</v>
      </c>
      <c r="AF244" s="5">
        <v>4906.4349284800001</v>
      </c>
    </row>
    <row r="245" spans="1:32">
      <c r="A245" s="56" t="s">
        <v>73</v>
      </c>
      <c r="B245" s="56" t="s">
        <v>163</v>
      </c>
      <c r="C245" s="56" t="s">
        <v>138</v>
      </c>
      <c r="D245" s="5">
        <v>11.647</v>
      </c>
      <c r="E245" s="5">
        <v>113.44800001</v>
      </c>
      <c r="F245" s="5">
        <v>234.46199999999999</v>
      </c>
      <c r="G245" s="5">
        <v>391.15199998999998</v>
      </c>
      <c r="H245" s="5">
        <v>583.14700001000006</v>
      </c>
      <c r="I245" s="5">
        <v>817.88</v>
      </c>
      <c r="J245" s="5">
        <v>1099.634</v>
      </c>
      <c r="K245" s="5">
        <v>1524.355</v>
      </c>
      <c r="L245" s="5">
        <v>1897.4574733300001</v>
      </c>
      <c r="M245" s="5">
        <v>2313.5186278800002</v>
      </c>
      <c r="N245" s="5">
        <v>2795.63337916</v>
      </c>
      <c r="O245" s="5">
        <v>3392.9003320800002</v>
      </c>
      <c r="P245" s="5">
        <v>4036.44119688</v>
      </c>
      <c r="Q245" s="5">
        <v>4707.0090007500003</v>
      </c>
      <c r="R245" s="5">
        <v>5411.0381473800007</v>
      </c>
      <c r="S245" s="5">
        <v>6114.3533389300001</v>
      </c>
      <c r="T245" s="5">
        <v>6822.3269472499996</v>
      </c>
      <c r="U245" s="5">
        <v>7403.449441499999</v>
      </c>
      <c r="V245" s="5">
        <v>7964.5992951899998</v>
      </c>
      <c r="W245" s="5">
        <v>8500.4033974100003</v>
      </c>
      <c r="X245" s="5">
        <v>9048.9515982400007</v>
      </c>
      <c r="Y245" s="5">
        <v>9634.5546853399992</v>
      </c>
      <c r="Z245" s="5">
        <v>10227.264545690001</v>
      </c>
      <c r="AA245" s="5">
        <v>10733.091480859999</v>
      </c>
      <c r="AB245" s="5">
        <v>11244.056339999999</v>
      </c>
      <c r="AC245" s="5">
        <v>11762.80408254</v>
      </c>
      <c r="AD245" s="5">
        <v>12290.264823130001</v>
      </c>
      <c r="AE245" s="5">
        <v>12821.021079919999</v>
      </c>
      <c r="AF245" s="5">
        <v>12857.1914406</v>
      </c>
    </row>
    <row r="246" spans="1:32">
      <c r="A246" s="56" t="s">
        <v>73</v>
      </c>
      <c r="B246" s="56" t="s">
        <v>163</v>
      </c>
      <c r="C246" s="56" t="s">
        <v>139</v>
      </c>
      <c r="D246" s="5">
        <v>171.613</v>
      </c>
      <c r="E246" s="5">
        <v>588.70600000000002</v>
      </c>
      <c r="F246" s="5">
        <v>887.91499999999996</v>
      </c>
      <c r="G246" s="5">
        <v>1132.692</v>
      </c>
      <c r="H246" s="5">
        <v>1330.7860000000001</v>
      </c>
      <c r="I246" s="5">
        <v>1501.11</v>
      </c>
      <c r="J246" s="5">
        <v>1644.835</v>
      </c>
      <c r="K246" s="5">
        <v>1879.2280000000001</v>
      </c>
      <c r="L246" s="5">
        <v>2206.7310000000002</v>
      </c>
      <c r="M246" s="5">
        <v>2538.018</v>
      </c>
      <c r="N246" s="5">
        <v>2892.1370000000002</v>
      </c>
      <c r="O246" s="5">
        <v>3323.8409999999999</v>
      </c>
      <c r="P246" s="5">
        <v>3759.110000000001</v>
      </c>
      <c r="Q246" s="5">
        <v>4148.139000000001</v>
      </c>
      <c r="R246" s="5">
        <v>4509.9309999999996</v>
      </c>
      <c r="S246" s="5">
        <v>4816.4500000000007</v>
      </c>
      <c r="T246" s="5">
        <v>5071.3830000000007</v>
      </c>
      <c r="U246" s="5">
        <v>5175.4100000000008</v>
      </c>
      <c r="V246" s="5">
        <v>5227.704999999999</v>
      </c>
      <c r="W246" s="5">
        <v>5227.0620000000017</v>
      </c>
      <c r="X246" s="5">
        <v>5230.3869999999988</v>
      </c>
      <c r="Y246" s="5">
        <v>5215.023000000001</v>
      </c>
      <c r="Z246" s="5">
        <v>5193.7550000000001</v>
      </c>
      <c r="AA246" s="5">
        <v>5164.8889999999992</v>
      </c>
      <c r="AB246" s="5">
        <v>5128.3240000000014</v>
      </c>
      <c r="AC246" s="5">
        <v>5084.2170000000024</v>
      </c>
      <c r="AD246" s="5">
        <v>5035.3010000000013</v>
      </c>
      <c r="AE246" s="5">
        <v>4976.3359999999993</v>
      </c>
      <c r="AF246" s="5">
        <v>4976.3359999999993</v>
      </c>
    </row>
    <row r="247" spans="1:32">
      <c r="A247" s="56" t="s">
        <v>73</v>
      </c>
      <c r="B247" s="56" t="s">
        <v>163</v>
      </c>
      <c r="C247" s="56" t="s">
        <v>140</v>
      </c>
      <c r="D247" s="5">
        <v>0</v>
      </c>
      <c r="E247" s="5">
        <v>0</v>
      </c>
      <c r="F247" s="5">
        <v>0</v>
      </c>
      <c r="G247" s="5">
        <v>0</v>
      </c>
      <c r="H247" s="5">
        <v>0</v>
      </c>
      <c r="I247" s="5">
        <v>0</v>
      </c>
      <c r="J247" s="5">
        <v>0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5">
        <v>0</v>
      </c>
      <c r="R247" s="5">
        <v>0</v>
      </c>
      <c r="S247" s="5">
        <v>0</v>
      </c>
      <c r="T247" s="5">
        <v>0</v>
      </c>
      <c r="U247" s="5">
        <v>0</v>
      </c>
      <c r="V247" s="5">
        <v>0</v>
      </c>
      <c r="W247" s="5">
        <v>0</v>
      </c>
      <c r="X247" s="5">
        <v>0</v>
      </c>
      <c r="Y247" s="5">
        <v>0</v>
      </c>
      <c r="Z247" s="5">
        <v>0</v>
      </c>
      <c r="AA247" s="5">
        <v>0</v>
      </c>
      <c r="AB247" s="5">
        <v>0</v>
      </c>
      <c r="AC247" s="5">
        <v>0</v>
      </c>
      <c r="AD247" s="5">
        <v>0</v>
      </c>
      <c r="AE247" s="5">
        <v>0</v>
      </c>
      <c r="AF247" s="5">
        <v>0</v>
      </c>
    </row>
    <row r="248" spans="1:32">
      <c r="A248" s="56" t="s">
        <v>73</v>
      </c>
      <c r="B248" s="56" t="s">
        <v>163</v>
      </c>
      <c r="C248" s="56" t="s">
        <v>141</v>
      </c>
      <c r="D248" s="5">
        <v>0</v>
      </c>
      <c r="E248" s="5">
        <v>0</v>
      </c>
      <c r="F248" s="5">
        <v>0</v>
      </c>
      <c r="G248" s="5">
        <v>0</v>
      </c>
      <c r="H248" s="5">
        <v>0</v>
      </c>
      <c r="I248" s="5">
        <v>0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5">
        <v>0</v>
      </c>
      <c r="R248" s="5">
        <v>0</v>
      </c>
      <c r="S248" s="5">
        <v>0</v>
      </c>
      <c r="T248" s="5">
        <v>0</v>
      </c>
      <c r="U248" s="5">
        <v>0</v>
      </c>
      <c r="V248" s="5">
        <v>0</v>
      </c>
      <c r="W248" s="5">
        <v>0</v>
      </c>
      <c r="X248" s="5">
        <v>0</v>
      </c>
      <c r="Y248" s="5">
        <v>0</v>
      </c>
      <c r="Z248" s="5">
        <v>0</v>
      </c>
      <c r="AA248" s="5">
        <v>0</v>
      </c>
      <c r="AB248" s="5">
        <v>0</v>
      </c>
      <c r="AC248" s="5">
        <v>0</v>
      </c>
      <c r="AD248" s="5">
        <v>0</v>
      </c>
      <c r="AE248" s="5">
        <v>0</v>
      </c>
      <c r="AF248" s="5">
        <v>0</v>
      </c>
    </row>
    <row r="249" spans="1:32">
      <c r="A249" s="56" t="s">
        <v>73</v>
      </c>
      <c r="B249" s="56" t="s">
        <v>163</v>
      </c>
      <c r="C249" s="56" t="s">
        <v>142</v>
      </c>
      <c r="D249" s="5">
        <v>2206.8420000000001</v>
      </c>
      <c r="E249" s="5">
        <v>7365.6123668399996</v>
      </c>
      <c r="F249" s="5">
        <v>7751.71236684</v>
      </c>
      <c r="G249" s="5">
        <v>7751.7123670299998</v>
      </c>
      <c r="H249" s="5">
        <v>9306.0636217599986</v>
      </c>
      <c r="I249" s="5">
        <v>12759.12250026</v>
      </c>
      <c r="J249" s="5">
        <v>13001.778397579999</v>
      </c>
      <c r="K249" s="5">
        <v>13001.778397759999</v>
      </c>
      <c r="L249" s="5">
        <v>14800.40744769</v>
      </c>
      <c r="M249" s="5">
        <v>17726.39601556999</v>
      </c>
      <c r="N249" s="5">
        <v>17726.39601583</v>
      </c>
      <c r="O249" s="5">
        <v>18304.287349189999</v>
      </c>
      <c r="P249" s="5">
        <v>18346.360967339991</v>
      </c>
      <c r="Q249" s="5">
        <v>18346.36096754999</v>
      </c>
      <c r="R249" s="5">
        <v>18648.300841569999</v>
      </c>
      <c r="S249" s="5">
        <v>20566.593907909999</v>
      </c>
      <c r="T249" s="5">
        <v>20364.113908169998</v>
      </c>
      <c r="U249" s="5">
        <v>20364.11390819</v>
      </c>
      <c r="V249" s="5">
        <v>23587.718192109991</v>
      </c>
      <c r="W249" s="5">
        <v>23401.408192179999</v>
      </c>
      <c r="X249" s="5">
        <v>25292.470547919998</v>
      </c>
      <c r="Y249" s="5">
        <v>26224.77806312</v>
      </c>
      <c r="Z249" s="5">
        <v>26224.778063350001</v>
      </c>
      <c r="AA249" s="5">
        <v>27643.79039455</v>
      </c>
      <c r="AB249" s="5">
        <v>29107.90836433</v>
      </c>
      <c r="AC249" s="5">
        <v>29107.908364660001</v>
      </c>
      <c r="AD249" s="5">
        <v>30842.243808809999</v>
      </c>
      <c r="AE249" s="5">
        <v>32198.17045465</v>
      </c>
      <c r="AF249" s="5">
        <v>31954.370454669999</v>
      </c>
    </row>
    <row r="250" spans="1:32">
      <c r="A250" s="56" t="s">
        <v>73</v>
      </c>
      <c r="B250" s="56" t="s">
        <v>163</v>
      </c>
      <c r="C250" s="56" t="s">
        <v>143</v>
      </c>
      <c r="D250" s="5">
        <v>4099.375</v>
      </c>
      <c r="E250" s="5">
        <v>4099.3750904999997</v>
      </c>
      <c r="F250" s="5">
        <v>4099.3750912100004</v>
      </c>
      <c r="G250" s="5">
        <v>5132.7004568599996</v>
      </c>
      <c r="H250" s="5">
        <v>7476.7081802399989</v>
      </c>
      <c r="I250" s="5">
        <v>9131.1335187799996</v>
      </c>
      <c r="J250" s="5">
        <v>10282.68114187</v>
      </c>
      <c r="K250" s="5">
        <v>10877.722029189999</v>
      </c>
      <c r="L250" s="5">
        <v>11794.68669599</v>
      </c>
      <c r="M250" s="5">
        <v>11794.686698809999</v>
      </c>
      <c r="N250" s="5">
        <v>12925.922098929999</v>
      </c>
      <c r="O250" s="5">
        <v>13452.99914851</v>
      </c>
      <c r="P250" s="5">
        <v>15120.96013263</v>
      </c>
      <c r="Q250" s="5">
        <v>16635.36491376</v>
      </c>
      <c r="R250" s="5">
        <v>16980.66709436</v>
      </c>
      <c r="S250" s="5">
        <v>18519.75719312</v>
      </c>
      <c r="T250" s="5">
        <v>20779.81983936</v>
      </c>
      <c r="U250" s="5">
        <v>20779.819839459989</v>
      </c>
      <c r="V250" s="5">
        <v>22268.3154344</v>
      </c>
      <c r="W250" s="5">
        <v>24502.325900790001</v>
      </c>
      <c r="X250" s="5">
        <v>24903.758505009999</v>
      </c>
      <c r="Y250" s="5">
        <v>25809.660218010002</v>
      </c>
      <c r="Z250" s="5">
        <v>26868.540570839999</v>
      </c>
      <c r="AA250" s="5">
        <v>29519.68253799</v>
      </c>
      <c r="AB250" s="5">
        <v>31159.352194009989</v>
      </c>
      <c r="AC250" s="5">
        <v>31069.33619437999</v>
      </c>
      <c r="AD250" s="5">
        <v>31022.636194729988</v>
      </c>
      <c r="AE250" s="5">
        <v>35021.014308650003</v>
      </c>
      <c r="AF250" s="5">
        <v>34476.006308720003</v>
      </c>
    </row>
    <row r="251" spans="1:32">
      <c r="A251" s="56" t="s">
        <v>73</v>
      </c>
      <c r="B251" s="56" t="s">
        <v>163</v>
      </c>
      <c r="C251" s="56" t="s">
        <v>144</v>
      </c>
      <c r="D251" s="5">
        <v>5456.0018510570899</v>
      </c>
      <c r="E251" s="5">
        <v>7493.2512511000004</v>
      </c>
      <c r="F251" s="5">
        <v>8506.6815404000008</v>
      </c>
      <c r="G251" s="5">
        <v>9484.7640589000002</v>
      </c>
      <c r="H251" s="5">
        <v>10408.619113000001</v>
      </c>
      <c r="I251" s="5">
        <v>11341.636622</v>
      </c>
      <c r="J251" s="5">
        <v>12278.828747</v>
      </c>
      <c r="K251" s="5">
        <v>13198.536527</v>
      </c>
      <c r="L251" s="5">
        <v>14078.069562000001</v>
      </c>
      <c r="M251" s="5">
        <v>14943.290397999999</v>
      </c>
      <c r="N251" s="5">
        <v>15804.026524000001</v>
      </c>
      <c r="O251" s="5">
        <v>16656.378549000001</v>
      </c>
      <c r="P251" s="5">
        <v>17499.933407</v>
      </c>
      <c r="Q251" s="5">
        <v>18299.216329999999</v>
      </c>
      <c r="R251" s="5">
        <v>19061.534201999999</v>
      </c>
      <c r="S251" s="5">
        <v>19791.614308</v>
      </c>
      <c r="T251" s="5">
        <v>20520.721545</v>
      </c>
      <c r="U251" s="5">
        <v>21244.162926000001</v>
      </c>
      <c r="V251" s="5">
        <v>21954.814408999999</v>
      </c>
      <c r="W251" s="5">
        <v>22664.486520999999</v>
      </c>
      <c r="X251" s="5">
        <v>23368.825887999999</v>
      </c>
      <c r="Y251" s="5">
        <v>24076.073488000002</v>
      </c>
      <c r="Z251" s="5">
        <v>24783.725623999999</v>
      </c>
      <c r="AA251" s="5">
        <v>25480.079899</v>
      </c>
      <c r="AB251" s="5">
        <v>26162.985921</v>
      </c>
      <c r="AC251" s="5">
        <v>26840.883379999999</v>
      </c>
      <c r="AD251" s="5">
        <v>27514.694609999999</v>
      </c>
      <c r="AE251" s="5">
        <v>28177.258043999998</v>
      </c>
      <c r="AF251" s="5">
        <v>28177.258043999998</v>
      </c>
    </row>
    <row r="252" spans="1:32">
      <c r="A252" s="56" t="s">
        <v>73</v>
      </c>
      <c r="B252" s="56" t="s">
        <v>163</v>
      </c>
      <c r="C252" s="56" t="s">
        <v>146</v>
      </c>
      <c r="D252" s="5">
        <v>308.44499999999999</v>
      </c>
      <c r="E252" s="5">
        <v>372.15207979584028</v>
      </c>
      <c r="F252" s="5">
        <v>404.55856660667831</v>
      </c>
      <c r="G252" s="5">
        <v>579.61648892604603</v>
      </c>
      <c r="H252" s="5">
        <v>803.61397300941553</v>
      </c>
      <c r="I252" s="5">
        <v>923.82718040003522</v>
      </c>
      <c r="J252" s="5">
        <v>1070.2705439745889</v>
      </c>
      <c r="K252" s="5">
        <v>1157.068790424765</v>
      </c>
      <c r="L252" s="5">
        <v>1178.7730952761799</v>
      </c>
      <c r="M252" s="5">
        <v>1203.307375906553</v>
      </c>
      <c r="N252" s="5">
        <v>1231.2557226086701</v>
      </c>
      <c r="O252" s="5">
        <v>1257.9685039769031</v>
      </c>
      <c r="P252" s="5">
        <v>1283.5442165670299</v>
      </c>
      <c r="Q252" s="5">
        <v>1305.7036106785581</v>
      </c>
      <c r="R252" s="5">
        <v>1311.324461750648</v>
      </c>
      <c r="S252" s="5">
        <v>1344.60090524364</v>
      </c>
      <c r="T252" s="5">
        <v>1364.8633616802681</v>
      </c>
      <c r="U252" s="5">
        <v>1398.579198387908</v>
      </c>
      <c r="V252" s="5">
        <v>1421.3712385629451</v>
      </c>
      <c r="W252" s="5">
        <v>1429.5459884978779</v>
      </c>
      <c r="X252" s="5">
        <v>1439.004459395205</v>
      </c>
      <c r="Y252" s="5">
        <v>1471.7366553417</v>
      </c>
      <c r="Z252" s="5">
        <v>1478.7760894750429</v>
      </c>
      <c r="AA252" s="5">
        <v>1520.2311754023999</v>
      </c>
      <c r="AB252" s="5">
        <v>1579.041030393377</v>
      </c>
      <c r="AC252" s="5">
        <v>1633.2500550425921</v>
      </c>
      <c r="AD252" s="5">
        <v>1682.2004601067961</v>
      </c>
      <c r="AE252" s="5">
        <v>1747.6377728928071</v>
      </c>
      <c r="AF252" s="5">
        <v>1747.6377728928071</v>
      </c>
    </row>
    <row r="254" spans="1:32">
      <c r="A254" s="56" t="s">
        <v>73</v>
      </c>
      <c r="B254" s="56" t="s">
        <v>197</v>
      </c>
      <c r="C254" s="56" t="s">
        <v>130</v>
      </c>
      <c r="D254" s="5">
        <v>8126</v>
      </c>
      <c r="E254" s="5">
        <v>8126</v>
      </c>
      <c r="F254" s="5">
        <v>8126</v>
      </c>
      <c r="G254" s="5">
        <v>4832</v>
      </c>
      <c r="H254" s="5">
        <v>4102</v>
      </c>
      <c r="I254" s="5">
        <v>2812</v>
      </c>
      <c r="J254" s="5">
        <v>1692</v>
      </c>
      <c r="K254" s="5">
        <v>852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5">
        <v>0</v>
      </c>
      <c r="R254" s="5">
        <v>0</v>
      </c>
      <c r="S254" s="5">
        <v>0</v>
      </c>
      <c r="T254" s="5">
        <v>0</v>
      </c>
      <c r="U254" s="5">
        <v>0</v>
      </c>
      <c r="V254" s="5">
        <v>0</v>
      </c>
      <c r="W254" s="5">
        <v>0</v>
      </c>
      <c r="X254" s="5">
        <v>0</v>
      </c>
      <c r="Y254" s="5">
        <v>0</v>
      </c>
      <c r="Z254" s="5">
        <v>0</v>
      </c>
      <c r="AA254" s="5">
        <v>0</v>
      </c>
      <c r="AB254" s="5">
        <v>0</v>
      </c>
      <c r="AC254" s="5">
        <v>0</v>
      </c>
      <c r="AD254" s="5">
        <v>0</v>
      </c>
      <c r="AE254" s="5">
        <v>0</v>
      </c>
      <c r="AF254" s="5">
        <v>0</v>
      </c>
    </row>
    <row r="255" spans="1:32">
      <c r="A255" s="56" t="s">
        <v>73</v>
      </c>
      <c r="B255" s="56" t="s">
        <v>197</v>
      </c>
      <c r="C255" s="56" t="s">
        <v>132</v>
      </c>
      <c r="D255" s="5">
        <v>1597.89999999</v>
      </c>
      <c r="E255" s="5">
        <v>1597.89999999</v>
      </c>
      <c r="F255" s="5">
        <v>1597.89999999</v>
      </c>
      <c r="G255" s="5">
        <v>1417.89999999</v>
      </c>
      <c r="H255" s="5">
        <v>1417.89999999</v>
      </c>
      <c r="I255" s="5">
        <v>1417.89999999</v>
      </c>
      <c r="J255" s="5">
        <v>1417.89999999</v>
      </c>
      <c r="K255" s="5">
        <v>1417.89999999</v>
      </c>
      <c r="L255" s="5">
        <v>1417.89999999</v>
      </c>
      <c r="M255" s="5">
        <v>1417.89999999</v>
      </c>
      <c r="N255" s="5">
        <v>1417.89999999</v>
      </c>
      <c r="O255" s="5">
        <v>1417.89999999</v>
      </c>
      <c r="P255" s="5">
        <v>1417.89999999</v>
      </c>
      <c r="Q255" s="5">
        <v>1417.89999999</v>
      </c>
      <c r="R255" s="5">
        <v>1032.89999999</v>
      </c>
      <c r="S255" s="5">
        <v>1032.89999999</v>
      </c>
      <c r="T255" s="5">
        <v>1032.89999999</v>
      </c>
      <c r="U255" s="5">
        <v>888.5</v>
      </c>
      <c r="V255" s="5">
        <v>888.5</v>
      </c>
      <c r="W255" s="5">
        <v>888.5</v>
      </c>
      <c r="X255" s="5">
        <v>888.5</v>
      </c>
      <c r="Y255" s="5">
        <v>888.5</v>
      </c>
      <c r="Z255" s="5">
        <v>888.5</v>
      </c>
      <c r="AA255" s="5">
        <v>244</v>
      </c>
      <c r="AB255" s="5">
        <v>0</v>
      </c>
      <c r="AC255" s="5">
        <v>0</v>
      </c>
      <c r="AD255" s="5">
        <v>0</v>
      </c>
      <c r="AE255" s="5">
        <v>0</v>
      </c>
      <c r="AF255" s="5">
        <v>0</v>
      </c>
    </row>
    <row r="256" spans="1:32">
      <c r="A256" s="56" t="s">
        <v>73</v>
      </c>
      <c r="B256" s="56" t="s">
        <v>197</v>
      </c>
      <c r="C256" s="56" t="s">
        <v>133</v>
      </c>
      <c r="D256" s="5">
        <v>0</v>
      </c>
      <c r="E256" s="5">
        <v>0</v>
      </c>
      <c r="F256" s="5">
        <v>0</v>
      </c>
      <c r="G256" s="5">
        <v>0</v>
      </c>
      <c r="H256" s="5">
        <v>0</v>
      </c>
      <c r="I256" s="5">
        <v>0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5">
        <v>0</v>
      </c>
      <c r="R256" s="5">
        <v>0</v>
      </c>
      <c r="S256" s="5">
        <v>0</v>
      </c>
      <c r="T256" s="5">
        <v>0</v>
      </c>
      <c r="U256" s="5">
        <v>0</v>
      </c>
      <c r="V256" s="5">
        <v>0</v>
      </c>
      <c r="W256" s="5">
        <v>0</v>
      </c>
      <c r="X256" s="5">
        <v>0</v>
      </c>
      <c r="Y256" s="5">
        <v>0</v>
      </c>
      <c r="Z256" s="5">
        <v>0</v>
      </c>
      <c r="AA256" s="5">
        <v>0</v>
      </c>
      <c r="AB256" s="5">
        <v>0</v>
      </c>
      <c r="AC256" s="5">
        <v>0</v>
      </c>
      <c r="AD256" s="5">
        <v>0</v>
      </c>
      <c r="AE256" s="5">
        <v>0</v>
      </c>
      <c r="AF256" s="5">
        <v>0</v>
      </c>
    </row>
    <row r="257" spans="1:32">
      <c r="A257" s="56" t="s">
        <v>73</v>
      </c>
      <c r="B257" s="56" t="s">
        <v>197</v>
      </c>
      <c r="C257" s="56" t="s">
        <v>134</v>
      </c>
      <c r="D257" s="5">
        <v>1954.5000000099999</v>
      </c>
      <c r="E257" s="5">
        <v>1954.5000000099999</v>
      </c>
      <c r="F257" s="5">
        <v>1954.5000051100001</v>
      </c>
      <c r="G257" s="5">
        <v>1954.5000135499999</v>
      </c>
      <c r="H257" s="5">
        <v>1954.5000150200001</v>
      </c>
      <c r="I257" s="5">
        <v>1954.500016</v>
      </c>
      <c r="J257" s="5">
        <v>2394.95739245</v>
      </c>
      <c r="K257" s="5">
        <v>2394.95739245</v>
      </c>
      <c r="L257" s="5">
        <v>2394.95745055</v>
      </c>
      <c r="M257" s="5">
        <v>2394.95745055</v>
      </c>
      <c r="N257" s="5">
        <v>2394.957453</v>
      </c>
      <c r="O257" s="5">
        <v>2102.9574554400001</v>
      </c>
      <c r="P257" s="5">
        <v>1985.9574684900001</v>
      </c>
      <c r="Q257" s="5">
        <v>1985.9574815399999</v>
      </c>
      <c r="R257" s="5">
        <v>1985.9574972400001</v>
      </c>
      <c r="S257" s="5">
        <v>1985.95741509</v>
      </c>
      <c r="T257" s="5">
        <v>2575.2093845899999</v>
      </c>
      <c r="U257" s="5">
        <v>2575.2093845899999</v>
      </c>
      <c r="V257" s="5">
        <v>2575.2093845899999</v>
      </c>
      <c r="W257" s="5">
        <v>2575.2093845899999</v>
      </c>
      <c r="X257" s="5">
        <v>2575.2093845899999</v>
      </c>
      <c r="Y257" s="5">
        <v>2575.20940049</v>
      </c>
      <c r="Z257" s="5">
        <v>2716.4613405599998</v>
      </c>
      <c r="AA257" s="5">
        <v>2748.3946302600002</v>
      </c>
      <c r="AB257" s="5">
        <v>2199.3946302600002</v>
      </c>
      <c r="AC257" s="5">
        <v>2199.3946302600002</v>
      </c>
      <c r="AD257" s="5">
        <v>2199.3946302600002</v>
      </c>
      <c r="AE257" s="5">
        <v>2621.8017968899999</v>
      </c>
      <c r="AF257" s="5">
        <v>2275.8017968899999</v>
      </c>
    </row>
    <row r="258" spans="1:32">
      <c r="A258" s="56" t="s">
        <v>73</v>
      </c>
      <c r="B258" s="56" t="s">
        <v>197</v>
      </c>
      <c r="C258" s="56" t="s">
        <v>135</v>
      </c>
      <c r="D258" s="5">
        <v>0</v>
      </c>
      <c r="E258" s="5">
        <v>0</v>
      </c>
      <c r="F258" s="5">
        <v>0</v>
      </c>
      <c r="G258" s="5">
        <v>0</v>
      </c>
      <c r="H258" s="5">
        <v>0</v>
      </c>
      <c r="I258" s="5">
        <v>0</v>
      </c>
      <c r="J258" s="5">
        <v>0</v>
      </c>
      <c r="K258" s="5">
        <v>0</v>
      </c>
      <c r="L258" s="5">
        <v>4.5049999999999997E-5</v>
      </c>
      <c r="M258" s="5">
        <v>4.5049999999999997E-5</v>
      </c>
      <c r="N258" s="5">
        <v>4.5049999999999997E-5</v>
      </c>
      <c r="O258" s="5">
        <v>5.8300000000000001E-5</v>
      </c>
      <c r="P258" s="5">
        <v>7.4200000000000001E-5</v>
      </c>
      <c r="Q258" s="5">
        <v>8.7449999999999998E-5</v>
      </c>
      <c r="R258" s="5">
        <v>1.0335E-4</v>
      </c>
      <c r="S258" s="5">
        <v>2.385E-5</v>
      </c>
      <c r="T258" s="5">
        <v>6.6249999999999998E-5</v>
      </c>
      <c r="U258" s="5">
        <v>6.6249999999999998E-5</v>
      </c>
      <c r="V258" s="5">
        <v>6.6249999999999998E-5</v>
      </c>
      <c r="W258" s="5">
        <v>1.219E-4</v>
      </c>
      <c r="X258" s="5">
        <v>1.219E-4</v>
      </c>
      <c r="Y258" s="5">
        <v>1.219E-4</v>
      </c>
      <c r="Z258" s="5">
        <v>2.8620000000000002E-4</v>
      </c>
      <c r="AA258" s="5">
        <v>311.34895845</v>
      </c>
      <c r="AB258" s="5">
        <v>311.34895845</v>
      </c>
      <c r="AC258" s="5">
        <v>311.34895845</v>
      </c>
      <c r="AD258" s="5">
        <v>311.34895845</v>
      </c>
      <c r="AE258" s="5">
        <v>311.34895845</v>
      </c>
      <c r="AF258" s="5">
        <v>311.34895845</v>
      </c>
    </row>
    <row r="259" spans="1:32">
      <c r="A259" s="56" t="s">
        <v>73</v>
      </c>
      <c r="B259" s="56" t="s">
        <v>197</v>
      </c>
      <c r="C259" s="56" t="s">
        <v>136</v>
      </c>
      <c r="D259" s="5">
        <v>152.4</v>
      </c>
      <c r="E259" s="5">
        <v>152.4</v>
      </c>
      <c r="F259" s="5">
        <v>152.4</v>
      </c>
      <c r="G259" s="5">
        <v>152.4</v>
      </c>
      <c r="H259" s="5">
        <v>152.4</v>
      </c>
      <c r="I259" s="5">
        <v>152.4</v>
      </c>
      <c r="J259" s="5">
        <v>152.4</v>
      </c>
      <c r="K259" s="5">
        <v>152.4</v>
      </c>
      <c r="L259" s="5">
        <v>152.4</v>
      </c>
      <c r="M259" s="5">
        <v>152.4</v>
      </c>
      <c r="N259" s="5">
        <v>152.4</v>
      </c>
      <c r="O259" s="5">
        <v>152.4</v>
      </c>
      <c r="P259" s="5">
        <v>152.4</v>
      </c>
      <c r="Q259" s="5">
        <v>152.4</v>
      </c>
      <c r="R259" s="5">
        <v>152.4</v>
      </c>
      <c r="S259" s="5">
        <v>66</v>
      </c>
      <c r="T259" s="5">
        <v>66</v>
      </c>
      <c r="U259" s="5">
        <v>66</v>
      </c>
      <c r="V259" s="5">
        <v>66</v>
      </c>
      <c r="W259" s="5">
        <v>66</v>
      </c>
      <c r="X259" s="5">
        <v>0</v>
      </c>
      <c r="Y259" s="5">
        <v>0</v>
      </c>
      <c r="Z259" s="5">
        <v>0</v>
      </c>
      <c r="AA259" s="5">
        <v>0</v>
      </c>
      <c r="AB259" s="5">
        <v>0</v>
      </c>
      <c r="AC259" s="5">
        <v>0</v>
      </c>
      <c r="AD259" s="5">
        <v>0</v>
      </c>
      <c r="AE259" s="5">
        <v>0</v>
      </c>
      <c r="AF259" s="5">
        <v>0</v>
      </c>
    </row>
    <row r="260" spans="1:32">
      <c r="A260" s="56" t="s">
        <v>73</v>
      </c>
      <c r="B260" s="56" t="s">
        <v>197</v>
      </c>
      <c r="C260" s="56" t="s">
        <v>137</v>
      </c>
      <c r="D260" s="5">
        <v>670</v>
      </c>
      <c r="E260" s="5">
        <v>670.00004140999999</v>
      </c>
      <c r="F260" s="5">
        <v>670.00007243000005</v>
      </c>
      <c r="G260" s="5">
        <v>1226.44203625</v>
      </c>
      <c r="H260" s="5">
        <v>1602.2624480100001</v>
      </c>
      <c r="I260" s="5">
        <v>2670.5646601100002</v>
      </c>
      <c r="J260" s="5">
        <v>3364.0857620100001</v>
      </c>
      <c r="K260" s="5">
        <v>3364.085762019999</v>
      </c>
      <c r="L260" s="5">
        <v>3903.4967525000002</v>
      </c>
      <c r="M260" s="5">
        <v>3903.4967526300002</v>
      </c>
      <c r="N260" s="5">
        <v>3903.4967528000002</v>
      </c>
      <c r="O260" s="5">
        <v>3903.49675316</v>
      </c>
      <c r="P260" s="5">
        <v>3903.4967533899999</v>
      </c>
      <c r="Q260" s="5">
        <v>3903.49675454</v>
      </c>
      <c r="R260" s="5">
        <v>3903.4967573200001</v>
      </c>
      <c r="S260" s="5">
        <v>5806.5758755799998</v>
      </c>
      <c r="T260" s="5">
        <v>5905.3672681300004</v>
      </c>
      <c r="U260" s="5">
        <v>5905.3672682200004</v>
      </c>
      <c r="V260" s="5">
        <v>5989.7371149500004</v>
      </c>
      <c r="W260" s="5">
        <v>10503.387543340001</v>
      </c>
      <c r="X260" s="5">
        <v>10503.387543569999</v>
      </c>
      <c r="Y260" s="5">
        <v>10503.38750252</v>
      </c>
      <c r="Z260" s="5">
        <v>10503.38773002</v>
      </c>
      <c r="AA260" s="5">
        <v>11520.11358311</v>
      </c>
      <c r="AB260" s="5">
        <v>12877.35055564</v>
      </c>
      <c r="AC260" s="5">
        <v>12100.4052374</v>
      </c>
      <c r="AD260" s="5">
        <v>12048.693026139999</v>
      </c>
      <c r="AE260" s="5">
        <v>16164.2882654</v>
      </c>
      <c r="AF260" s="5">
        <v>15624.877530739999</v>
      </c>
    </row>
    <row r="261" spans="1:32">
      <c r="A261" s="56" t="s">
        <v>73</v>
      </c>
      <c r="B261" s="56" t="s">
        <v>197</v>
      </c>
      <c r="C261" s="56" t="s">
        <v>138</v>
      </c>
      <c r="D261" s="5">
        <v>7.3040000000000003</v>
      </c>
      <c r="E261" s="5">
        <v>81.304999999999993</v>
      </c>
      <c r="F261" s="5">
        <v>177.50700000000001</v>
      </c>
      <c r="G261" s="5">
        <v>314.98700000000002</v>
      </c>
      <c r="H261" s="5">
        <v>485.21</v>
      </c>
      <c r="I261" s="5">
        <v>690.75199999999995</v>
      </c>
      <c r="J261" s="5">
        <v>942.36799999999994</v>
      </c>
      <c r="K261" s="5">
        <v>1319.33200001</v>
      </c>
      <c r="L261" s="5">
        <v>1646.1449322999999</v>
      </c>
      <c r="M261" s="5">
        <v>1997.99720783</v>
      </c>
      <c r="N261" s="5">
        <v>2398.7515556399999</v>
      </c>
      <c r="O261" s="5">
        <v>2891.4536417200002</v>
      </c>
      <c r="P261" s="5">
        <v>3423.7156849399998</v>
      </c>
      <c r="Q261" s="5">
        <v>3981.1180689500002</v>
      </c>
      <c r="R261" s="5">
        <v>4537.9600560899999</v>
      </c>
      <c r="S261" s="5">
        <v>5073.4149845700003</v>
      </c>
      <c r="T261" s="5">
        <v>5608.7046190199999</v>
      </c>
      <c r="U261" s="5">
        <v>6036.0734856200006</v>
      </c>
      <c r="V261" s="5">
        <v>6450.86907402</v>
      </c>
      <c r="W261" s="5">
        <v>6838.9187785800004</v>
      </c>
      <c r="X261" s="5">
        <v>7232.87679131</v>
      </c>
      <c r="Y261" s="5">
        <v>7657.7471786699998</v>
      </c>
      <c r="Z261" s="5">
        <v>8085.00838931</v>
      </c>
      <c r="AA261" s="5">
        <v>8457.8420374799989</v>
      </c>
      <c r="AB261" s="5">
        <v>8838.1139046899989</v>
      </c>
      <c r="AC261" s="5">
        <v>9222.6653388399991</v>
      </c>
      <c r="AD261" s="5">
        <v>9616.4493741200004</v>
      </c>
      <c r="AE261" s="5">
        <v>10015.22371271</v>
      </c>
      <c r="AF261" s="5">
        <v>10037.2423246</v>
      </c>
    </row>
    <row r="262" spans="1:32">
      <c r="A262" s="56" t="s">
        <v>73</v>
      </c>
      <c r="B262" s="56" t="s">
        <v>197</v>
      </c>
      <c r="C262" s="56" t="s">
        <v>139</v>
      </c>
      <c r="D262" s="5">
        <v>101.417</v>
      </c>
      <c r="E262" s="5">
        <v>417.096</v>
      </c>
      <c r="F262" s="5">
        <v>671.0329999999999</v>
      </c>
      <c r="G262" s="5">
        <v>922.27100000000007</v>
      </c>
      <c r="H262" s="5">
        <v>1125.8689999999999</v>
      </c>
      <c r="I262" s="5">
        <v>1299.7470000000001</v>
      </c>
      <c r="J262" s="5">
        <v>1450.7080000000001</v>
      </c>
      <c r="K262" s="5">
        <v>1685.163</v>
      </c>
      <c r="L262" s="5">
        <v>1990.6479999999999</v>
      </c>
      <c r="M262" s="5">
        <v>2286.2460000000001</v>
      </c>
      <c r="N262" s="5">
        <v>2596.1640000000002</v>
      </c>
      <c r="O262" s="5">
        <v>2968.3380000000002</v>
      </c>
      <c r="P262" s="5">
        <v>3348.63</v>
      </c>
      <c r="Q262" s="5">
        <v>3694.0590000000002</v>
      </c>
      <c r="R262" s="5">
        <v>3989.7469999999998</v>
      </c>
      <c r="S262" s="5">
        <v>4221.7790000000014</v>
      </c>
      <c r="T262" s="5">
        <v>4413.009</v>
      </c>
      <c r="U262" s="5">
        <v>4478</v>
      </c>
      <c r="V262" s="5">
        <v>4506.9669999999996</v>
      </c>
      <c r="W262" s="5">
        <v>4491.2079999999996</v>
      </c>
      <c r="X262" s="5">
        <v>4479.3630000000012</v>
      </c>
      <c r="Y262" s="5">
        <v>4455.174</v>
      </c>
      <c r="Z262" s="5">
        <v>4424.643</v>
      </c>
      <c r="AA262" s="5">
        <v>4389.6200000000008</v>
      </c>
      <c r="AB262" s="5">
        <v>4351.1210000000001</v>
      </c>
      <c r="AC262" s="5">
        <v>4305.9329999999991</v>
      </c>
      <c r="AD262" s="5">
        <v>4258.4330000000009</v>
      </c>
      <c r="AE262" s="5">
        <v>4204.9129999999996</v>
      </c>
      <c r="AF262" s="5">
        <v>4204.9129999999996</v>
      </c>
    </row>
    <row r="263" spans="1:32">
      <c r="A263" s="56" t="s">
        <v>73</v>
      </c>
      <c r="B263" s="56" t="s">
        <v>197</v>
      </c>
      <c r="C263" s="56" t="s">
        <v>140</v>
      </c>
      <c r="D263" s="5">
        <v>0</v>
      </c>
      <c r="E263" s="5">
        <v>0</v>
      </c>
      <c r="F263" s="5">
        <v>0</v>
      </c>
      <c r="G263" s="5">
        <v>0</v>
      </c>
      <c r="H263" s="5">
        <v>0</v>
      </c>
      <c r="I263" s="5">
        <v>0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5">
        <v>0</v>
      </c>
      <c r="R263" s="5">
        <v>0</v>
      </c>
      <c r="S263" s="5">
        <v>0</v>
      </c>
      <c r="T263" s="5">
        <v>0</v>
      </c>
      <c r="U263" s="5">
        <v>0</v>
      </c>
      <c r="V263" s="5">
        <v>0</v>
      </c>
      <c r="W263" s="5">
        <v>0</v>
      </c>
      <c r="X263" s="5">
        <v>0</v>
      </c>
      <c r="Y263" s="5">
        <v>0</v>
      </c>
      <c r="Z263" s="5">
        <v>0</v>
      </c>
      <c r="AA263" s="5">
        <v>0</v>
      </c>
      <c r="AB263" s="5">
        <v>0</v>
      </c>
      <c r="AC263" s="5">
        <v>0</v>
      </c>
      <c r="AD263" s="5">
        <v>0</v>
      </c>
      <c r="AE263" s="5">
        <v>0</v>
      </c>
      <c r="AF263" s="5">
        <v>0</v>
      </c>
    </row>
    <row r="264" spans="1:32">
      <c r="A264" s="56" t="s">
        <v>73</v>
      </c>
      <c r="B264" s="56" t="s">
        <v>197</v>
      </c>
      <c r="C264" s="56" t="s">
        <v>141</v>
      </c>
      <c r="D264" s="5">
        <v>0</v>
      </c>
      <c r="E264" s="5">
        <v>0</v>
      </c>
      <c r="F264" s="5">
        <v>0</v>
      </c>
      <c r="G264" s="5">
        <v>0</v>
      </c>
      <c r="H264" s="5">
        <v>0</v>
      </c>
      <c r="I264" s="5">
        <v>0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5">
        <v>0</v>
      </c>
      <c r="R264" s="5">
        <v>0</v>
      </c>
      <c r="S264" s="5">
        <v>0</v>
      </c>
      <c r="T264" s="5">
        <v>0</v>
      </c>
      <c r="U264" s="5">
        <v>0</v>
      </c>
      <c r="V264" s="5">
        <v>0</v>
      </c>
      <c r="W264" s="5">
        <v>0</v>
      </c>
      <c r="X264" s="5">
        <v>0</v>
      </c>
      <c r="Y264" s="5">
        <v>0</v>
      </c>
      <c r="Z264" s="5">
        <v>0</v>
      </c>
      <c r="AA264" s="5">
        <v>0</v>
      </c>
      <c r="AB264" s="5">
        <v>0</v>
      </c>
      <c r="AC264" s="5">
        <v>0</v>
      </c>
      <c r="AD264" s="5">
        <v>0</v>
      </c>
      <c r="AE264" s="5">
        <v>0</v>
      </c>
      <c r="AF264" s="5">
        <v>0</v>
      </c>
    </row>
    <row r="265" spans="1:32">
      <c r="A265" s="56" t="s">
        <v>73</v>
      </c>
      <c r="B265" s="56" t="s">
        <v>197</v>
      </c>
      <c r="C265" s="56" t="s">
        <v>142</v>
      </c>
      <c r="D265" s="5">
        <v>986.42900000000009</v>
      </c>
      <c r="E265" s="5">
        <v>1286.4290000000001</v>
      </c>
      <c r="F265" s="5">
        <v>5376.8487205599986</v>
      </c>
      <c r="G265" s="5">
        <v>8636.8846160699995</v>
      </c>
      <c r="H265" s="5">
        <v>10189.1499666</v>
      </c>
      <c r="I265" s="5">
        <v>10936.46529993</v>
      </c>
      <c r="J265" s="5">
        <v>11278.90315507</v>
      </c>
      <c r="K265" s="5">
        <v>12313.283984309999</v>
      </c>
      <c r="L265" s="5">
        <v>14865.07501543</v>
      </c>
      <c r="M265" s="5">
        <v>16327.7988331</v>
      </c>
      <c r="N265" s="5">
        <v>18410.67464714</v>
      </c>
      <c r="O265" s="5">
        <v>20613.41132467</v>
      </c>
      <c r="P265" s="5">
        <v>27604.768273149999</v>
      </c>
      <c r="Q265" s="5">
        <v>30974.576270850001</v>
      </c>
      <c r="R265" s="5">
        <v>36313.57700084</v>
      </c>
      <c r="S265" s="5">
        <v>37496.259090079999</v>
      </c>
      <c r="T265" s="5">
        <v>37496.259090209991</v>
      </c>
      <c r="U265" s="5">
        <v>37496.259090239997</v>
      </c>
      <c r="V265" s="5">
        <v>37696.970810359999</v>
      </c>
      <c r="W265" s="5">
        <v>40126.676918789999</v>
      </c>
      <c r="X265" s="5">
        <v>53456.959793629998</v>
      </c>
      <c r="Y265" s="5">
        <v>66440.935759780012</v>
      </c>
      <c r="Z265" s="5">
        <v>66717.205445949992</v>
      </c>
      <c r="AA265" s="5">
        <v>84537.583544380002</v>
      </c>
      <c r="AB265" s="5">
        <v>88935.291353210006</v>
      </c>
      <c r="AC265" s="5">
        <v>96780.696083660005</v>
      </c>
      <c r="AD265" s="5">
        <v>100454.14875341</v>
      </c>
      <c r="AE265" s="5">
        <v>121807.40059124</v>
      </c>
      <c r="AF265" s="5">
        <v>121807.40059138001</v>
      </c>
    </row>
    <row r="266" spans="1:32">
      <c r="A266" s="56" t="s">
        <v>73</v>
      </c>
      <c r="B266" s="56" t="s">
        <v>197</v>
      </c>
      <c r="C266" s="56" t="s">
        <v>143</v>
      </c>
      <c r="D266" s="5">
        <v>2826.4169999999999</v>
      </c>
      <c r="E266" s="5">
        <v>2826.4169999999999</v>
      </c>
      <c r="F266" s="5">
        <v>3193.6570562500001</v>
      </c>
      <c r="G266" s="5">
        <v>3659.26684578</v>
      </c>
      <c r="H266" s="5">
        <v>5414.0645291700012</v>
      </c>
      <c r="I266" s="5">
        <v>7473.6529827900022</v>
      </c>
      <c r="J266" s="5">
        <v>8481.4726159099991</v>
      </c>
      <c r="K266" s="5">
        <v>9522.5678631899991</v>
      </c>
      <c r="L266" s="5">
        <v>12655.567557879989</v>
      </c>
      <c r="M266" s="5">
        <v>12655.5675618</v>
      </c>
      <c r="N266" s="5">
        <v>15484.56551971</v>
      </c>
      <c r="O266" s="5">
        <v>18586.186215279999</v>
      </c>
      <c r="P266" s="5">
        <v>29015.627531229999</v>
      </c>
      <c r="Q266" s="5">
        <v>31313.56037725</v>
      </c>
      <c r="R266" s="5">
        <v>33092.431360100003</v>
      </c>
      <c r="S266" s="5">
        <v>39201.391905689998</v>
      </c>
      <c r="T266" s="5">
        <v>39551.198849660002</v>
      </c>
      <c r="U266" s="5">
        <v>39533.198849769993</v>
      </c>
      <c r="V266" s="5">
        <v>45363.225271880001</v>
      </c>
      <c r="W266" s="5">
        <v>58636.819296779999</v>
      </c>
      <c r="X266" s="5">
        <v>67735.098232540011</v>
      </c>
      <c r="Y266" s="5">
        <v>72251.276203410031</v>
      </c>
      <c r="Z266" s="5">
        <v>81394.337613650016</v>
      </c>
      <c r="AA266" s="5">
        <v>96595.150123960004</v>
      </c>
      <c r="AB266" s="5">
        <v>98238.82917343</v>
      </c>
      <c r="AC266" s="5">
        <v>99690.739657080005</v>
      </c>
      <c r="AD266" s="5">
        <v>112698.2367511</v>
      </c>
      <c r="AE266" s="5">
        <v>133250.34229875001</v>
      </c>
      <c r="AF266" s="5">
        <v>133224.34229894</v>
      </c>
    </row>
    <row r="267" spans="1:32">
      <c r="A267" s="56" t="s">
        <v>73</v>
      </c>
      <c r="B267" s="56" t="s">
        <v>197</v>
      </c>
      <c r="C267" s="56" t="s">
        <v>144</v>
      </c>
      <c r="D267" s="5">
        <v>5135.7884863966483</v>
      </c>
      <c r="E267" s="5">
        <v>6647.3450414400004</v>
      </c>
      <c r="F267" s="5">
        <v>7457.5624169999992</v>
      </c>
      <c r="G267" s="5">
        <v>8316.3926061000002</v>
      </c>
      <c r="H267" s="5">
        <v>9119.7865911000008</v>
      </c>
      <c r="I267" s="5">
        <v>9916.6116179000001</v>
      </c>
      <c r="J267" s="5">
        <v>10724.709203300001</v>
      </c>
      <c r="K267" s="5">
        <v>11503.510488800001</v>
      </c>
      <c r="L267" s="5">
        <v>12250.042052700001</v>
      </c>
      <c r="M267" s="5">
        <v>12949.5583262</v>
      </c>
      <c r="N267" s="5">
        <v>13650.3951189</v>
      </c>
      <c r="O267" s="5">
        <v>14343.1406424</v>
      </c>
      <c r="P267" s="5">
        <v>15012.6009374</v>
      </c>
      <c r="Q267" s="5">
        <v>15614.250841999999</v>
      </c>
      <c r="R267" s="5">
        <v>16150.000299400001</v>
      </c>
      <c r="S267" s="5">
        <v>16639.473162300001</v>
      </c>
      <c r="T267" s="5">
        <v>17118.148210700001</v>
      </c>
      <c r="U267" s="5">
        <v>17629.7030466</v>
      </c>
      <c r="V267" s="5">
        <v>18153.173504099999</v>
      </c>
      <c r="W267" s="5">
        <v>18673.432446899998</v>
      </c>
      <c r="X267" s="5">
        <v>19181.124382099999</v>
      </c>
      <c r="Y267" s="5">
        <v>19686.481679199998</v>
      </c>
      <c r="Z267" s="5">
        <v>20176.491095000001</v>
      </c>
      <c r="AA267" s="5">
        <v>20663.766652300001</v>
      </c>
      <c r="AB267" s="5">
        <v>21148.663008399999</v>
      </c>
      <c r="AC267" s="5">
        <v>21626.508005299998</v>
      </c>
      <c r="AD267" s="5">
        <v>22108.205048100001</v>
      </c>
      <c r="AE267" s="5">
        <v>22584.205257699999</v>
      </c>
      <c r="AF267" s="5">
        <v>22584.205257699999</v>
      </c>
    </row>
    <row r="268" spans="1:32">
      <c r="A268" s="56" t="s">
        <v>73</v>
      </c>
      <c r="B268" s="56" t="s">
        <v>197</v>
      </c>
      <c r="C268" s="56" t="s">
        <v>146</v>
      </c>
      <c r="D268" s="5">
        <v>104.0258438925494</v>
      </c>
      <c r="E268" s="5">
        <v>162.00992641159459</v>
      </c>
      <c r="F268" s="5">
        <v>192.01020758171279</v>
      </c>
      <c r="G268" s="5">
        <v>222.5461307461797</v>
      </c>
      <c r="H268" s="5">
        <v>265.08276373223782</v>
      </c>
      <c r="I268" s="5">
        <v>298.12910377014498</v>
      </c>
      <c r="J268" s="5">
        <v>331.96408073484059</v>
      </c>
      <c r="K268" s="5">
        <v>370.15977167600329</v>
      </c>
      <c r="L268" s="5">
        <v>411.94184255640778</v>
      </c>
      <c r="M268" s="5">
        <v>461.35706524462921</v>
      </c>
      <c r="N268" s="5">
        <v>505.01897020947632</v>
      </c>
      <c r="O268" s="5">
        <v>556.04289893651867</v>
      </c>
      <c r="P268" s="5">
        <v>607.31898780205142</v>
      </c>
      <c r="Q268" s="5">
        <v>662.18368965995546</v>
      </c>
      <c r="R268" s="5">
        <v>717.2490678165741</v>
      </c>
      <c r="S268" s="5">
        <v>783.055360420385</v>
      </c>
      <c r="T268" s="5">
        <v>840.60600761910325</v>
      </c>
      <c r="U268" s="5">
        <v>905.94713463406367</v>
      </c>
      <c r="V268" s="5">
        <v>959.69310501665939</v>
      </c>
      <c r="W268" s="5">
        <v>1012.083138514163</v>
      </c>
      <c r="X268" s="5">
        <v>1064.2881550973591</v>
      </c>
      <c r="Y268" s="5">
        <v>1118.258100421049</v>
      </c>
      <c r="Z268" s="5">
        <v>1168.5947344167271</v>
      </c>
      <c r="AA268" s="5">
        <v>1211.421656440386</v>
      </c>
      <c r="AB268" s="5">
        <v>1252.3013428138891</v>
      </c>
      <c r="AC268" s="5">
        <v>1289.3887926997279</v>
      </c>
      <c r="AD268" s="5">
        <v>1330.8769836415929</v>
      </c>
      <c r="AE268" s="5">
        <v>1371.410475125545</v>
      </c>
      <c r="AF268" s="5">
        <v>1371.410475125545</v>
      </c>
    </row>
    <row r="270" spans="1:32">
      <c r="A270" s="56" t="s">
        <v>73</v>
      </c>
      <c r="B270" s="56" t="s">
        <v>198</v>
      </c>
      <c r="C270" s="56" t="s">
        <v>131</v>
      </c>
      <c r="D270" s="5">
        <v>4820</v>
      </c>
      <c r="E270" s="5">
        <v>4820</v>
      </c>
      <c r="F270" s="5">
        <v>4820</v>
      </c>
      <c r="G270" s="5">
        <v>3385</v>
      </c>
      <c r="H270" s="5">
        <v>2825</v>
      </c>
      <c r="I270" s="5">
        <v>1720</v>
      </c>
      <c r="J270" s="5">
        <v>1160</v>
      </c>
      <c r="K270" s="5">
        <v>1160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5">
        <v>0</v>
      </c>
      <c r="R270" s="5">
        <v>0</v>
      </c>
      <c r="S270" s="5">
        <v>0</v>
      </c>
      <c r="T270" s="5">
        <v>0</v>
      </c>
      <c r="U270" s="5">
        <v>0</v>
      </c>
      <c r="V270" s="5">
        <v>0</v>
      </c>
      <c r="W270" s="5">
        <v>0</v>
      </c>
      <c r="X270" s="5">
        <v>0</v>
      </c>
      <c r="Y270" s="5">
        <v>0</v>
      </c>
      <c r="Z270" s="5">
        <v>0</v>
      </c>
      <c r="AA270" s="5">
        <v>0</v>
      </c>
      <c r="AB270" s="5">
        <v>0</v>
      </c>
      <c r="AC270" s="5">
        <v>0</v>
      </c>
      <c r="AD270" s="5">
        <v>0</v>
      </c>
      <c r="AE270" s="5">
        <v>0</v>
      </c>
      <c r="AF270" s="5">
        <v>0</v>
      </c>
    </row>
    <row r="271" spans="1:32">
      <c r="A271" s="56" t="s">
        <v>73</v>
      </c>
      <c r="B271" s="56" t="s">
        <v>198</v>
      </c>
      <c r="C271" s="56" t="s">
        <v>132</v>
      </c>
      <c r="D271" s="5">
        <v>500</v>
      </c>
      <c r="E271" s="5">
        <v>500</v>
      </c>
      <c r="F271" s="5">
        <v>500</v>
      </c>
      <c r="G271" s="5">
        <v>0</v>
      </c>
      <c r="H271" s="5">
        <v>0</v>
      </c>
      <c r="I271" s="5">
        <v>0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5">
        <v>0</v>
      </c>
      <c r="R271" s="5">
        <v>0</v>
      </c>
      <c r="S271" s="5">
        <v>0</v>
      </c>
      <c r="T271" s="5">
        <v>0</v>
      </c>
      <c r="U271" s="5">
        <v>0</v>
      </c>
      <c r="V271" s="5">
        <v>0</v>
      </c>
      <c r="W271" s="5">
        <v>0</v>
      </c>
      <c r="X271" s="5">
        <v>0</v>
      </c>
      <c r="Y271" s="5">
        <v>0</v>
      </c>
      <c r="Z271" s="5">
        <v>0</v>
      </c>
      <c r="AA271" s="5">
        <v>0</v>
      </c>
      <c r="AB271" s="5">
        <v>0</v>
      </c>
      <c r="AC271" s="5">
        <v>0</v>
      </c>
      <c r="AD271" s="5">
        <v>0</v>
      </c>
      <c r="AE271" s="5">
        <v>0</v>
      </c>
      <c r="AF271" s="5">
        <v>0</v>
      </c>
    </row>
    <row r="272" spans="1:32">
      <c r="A272" s="56" t="s">
        <v>73</v>
      </c>
      <c r="B272" s="56" t="s">
        <v>198</v>
      </c>
      <c r="C272" s="56" t="s">
        <v>133</v>
      </c>
      <c r="D272" s="5">
        <v>0</v>
      </c>
      <c r="E272" s="5">
        <v>0</v>
      </c>
      <c r="F272" s="5">
        <v>0</v>
      </c>
      <c r="G272" s="5">
        <v>0</v>
      </c>
      <c r="H272" s="5">
        <v>0</v>
      </c>
      <c r="I272" s="5">
        <v>0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5">
        <v>0</v>
      </c>
      <c r="R272" s="5">
        <v>0</v>
      </c>
      <c r="S272" s="5">
        <v>0</v>
      </c>
      <c r="T272" s="5">
        <v>0</v>
      </c>
      <c r="U272" s="5">
        <v>0</v>
      </c>
      <c r="V272" s="5">
        <v>0</v>
      </c>
      <c r="W272" s="5">
        <v>0</v>
      </c>
      <c r="X272" s="5">
        <v>0</v>
      </c>
      <c r="Y272" s="5">
        <v>0</v>
      </c>
      <c r="Z272" s="5">
        <v>0</v>
      </c>
      <c r="AA272" s="5">
        <v>0</v>
      </c>
      <c r="AB272" s="5">
        <v>0</v>
      </c>
      <c r="AC272" s="5">
        <v>0</v>
      </c>
      <c r="AD272" s="5">
        <v>0</v>
      </c>
      <c r="AE272" s="5">
        <v>0</v>
      </c>
      <c r="AF272" s="5">
        <v>0</v>
      </c>
    </row>
    <row r="273" spans="1:32">
      <c r="A273" s="56" t="s">
        <v>73</v>
      </c>
      <c r="B273" s="56" t="s">
        <v>198</v>
      </c>
      <c r="C273" s="56" t="s">
        <v>134</v>
      </c>
      <c r="D273" s="5">
        <v>1900</v>
      </c>
      <c r="E273" s="5">
        <v>1900</v>
      </c>
      <c r="F273" s="5">
        <v>1900.0000026499999</v>
      </c>
      <c r="G273" s="5">
        <v>1900.0000132499999</v>
      </c>
      <c r="H273" s="5">
        <v>1900.0000132499999</v>
      </c>
      <c r="I273" s="5">
        <v>1900.0000132499999</v>
      </c>
      <c r="J273" s="5">
        <v>1900.0000132499999</v>
      </c>
      <c r="K273" s="5">
        <v>1900.0000132499999</v>
      </c>
      <c r="L273" s="5">
        <v>1900.0000265000001</v>
      </c>
      <c r="M273" s="5">
        <v>1900.0000265000001</v>
      </c>
      <c r="N273" s="5">
        <v>1900.000053</v>
      </c>
      <c r="O273" s="5">
        <v>1730.000053</v>
      </c>
      <c r="P273" s="5">
        <v>1730.0000689000001</v>
      </c>
      <c r="Q273" s="5">
        <v>1730.00008215</v>
      </c>
      <c r="R273" s="5">
        <v>1730.0000980499999</v>
      </c>
      <c r="S273" s="5">
        <v>1730.0000159000001</v>
      </c>
      <c r="T273" s="5">
        <v>1730.0000371000001</v>
      </c>
      <c r="U273" s="5">
        <v>1290.00003975</v>
      </c>
      <c r="V273" s="5">
        <v>1290.000053</v>
      </c>
      <c r="W273" s="5">
        <v>1290.00007155</v>
      </c>
      <c r="X273" s="5">
        <v>1196.0001272</v>
      </c>
      <c r="Y273" s="5">
        <v>2010.92014275</v>
      </c>
      <c r="Z273" s="5">
        <v>2010.92014275</v>
      </c>
      <c r="AA273" s="5">
        <v>2010.9201665999999</v>
      </c>
      <c r="AB273" s="5">
        <v>2010.9201665999999</v>
      </c>
      <c r="AC273" s="5">
        <v>1426.9201798500001</v>
      </c>
      <c r="AD273" s="5">
        <v>1426.9201931</v>
      </c>
      <c r="AE273" s="5">
        <v>1768.5236583000001</v>
      </c>
      <c r="AF273" s="5">
        <v>1768.5236583000001</v>
      </c>
    </row>
    <row r="274" spans="1:32">
      <c r="A274" s="56" t="s">
        <v>73</v>
      </c>
      <c r="B274" s="56" t="s">
        <v>198</v>
      </c>
      <c r="C274" s="56" t="s">
        <v>135</v>
      </c>
      <c r="D274" s="5">
        <v>0</v>
      </c>
      <c r="E274" s="5">
        <v>0</v>
      </c>
      <c r="F274" s="5">
        <v>0</v>
      </c>
      <c r="G274" s="5">
        <v>0</v>
      </c>
      <c r="H274" s="5">
        <v>0</v>
      </c>
      <c r="I274" s="5">
        <v>0</v>
      </c>
      <c r="J274" s="5">
        <v>0</v>
      </c>
      <c r="K274" s="5">
        <v>0</v>
      </c>
      <c r="L274" s="5">
        <v>2.65E-5</v>
      </c>
      <c r="M274" s="5">
        <v>2.915E-5</v>
      </c>
      <c r="N274" s="5">
        <v>5.8300000000000001E-5</v>
      </c>
      <c r="O274" s="5">
        <v>6.0949999999999998E-5</v>
      </c>
      <c r="P274" s="5">
        <v>7.6849999999999998E-5</v>
      </c>
      <c r="Q274" s="5">
        <v>9.2750000000000005E-5</v>
      </c>
      <c r="R274" s="5">
        <v>1.0865E-4</v>
      </c>
      <c r="S274" s="5">
        <v>2.385E-5</v>
      </c>
      <c r="T274" s="5">
        <v>3.7100000000000001E-5</v>
      </c>
      <c r="U274" s="5">
        <v>4.7700000000000001E-5</v>
      </c>
      <c r="V274" s="5">
        <v>6.3600000000000001E-5</v>
      </c>
      <c r="W274" s="5">
        <v>7.9499999999999994E-5</v>
      </c>
      <c r="X274" s="5">
        <v>1.0069999999999999E-4</v>
      </c>
      <c r="Y274" s="5">
        <v>1.325E-4</v>
      </c>
      <c r="Z274" s="5">
        <v>6.6249999999999998E-5</v>
      </c>
      <c r="AA274" s="5">
        <v>8.8509999999999999E-4</v>
      </c>
      <c r="AB274" s="5">
        <v>8.8509999999999999E-4</v>
      </c>
      <c r="AC274" s="5">
        <v>8.8509999999999999E-4</v>
      </c>
      <c r="AD274" s="5">
        <v>8.8509999999999999E-4</v>
      </c>
      <c r="AE274" s="5">
        <v>1872.6496625</v>
      </c>
      <c r="AF274" s="5">
        <v>1872.6496625</v>
      </c>
    </row>
    <row r="275" spans="1:32">
      <c r="A275" s="56" t="s">
        <v>73</v>
      </c>
      <c r="B275" s="56" t="s">
        <v>198</v>
      </c>
      <c r="C275" s="56" t="s">
        <v>136</v>
      </c>
      <c r="D275" s="5">
        <v>2204.0200000599998</v>
      </c>
      <c r="E275" s="5">
        <v>2204.0200000599998</v>
      </c>
      <c r="F275" s="5">
        <v>2204.0200000599998</v>
      </c>
      <c r="G275" s="5">
        <v>2204.0200000599998</v>
      </c>
      <c r="H275" s="5">
        <v>2204.0200000599998</v>
      </c>
      <c r="I275" s="5">
        <v>2204.0200000599998</v>
      </c>
      <c r="J275" s="5">
        <v>2204.0200000599998</v>
      </c>
      <c r="K275" s="5">
        <v>2204.0200000599998</v>
      </c>
      <c r="L275" s="5">
        <v>2204.0200000599998</v>
      </c>
      <c r="M275" s="5">
        <v>2204.0200000599998</v>
      </c>
      <c r="N275" s="5">
        <v>2204.0200000599998</v>
      </c>
      <c r="O275" s="5">
        <v>2204.0200000599998</v>
      </c>
      <c r="P275" s="5">
        <v>2204.0200000599998</v>
      </c>
      <c r="Q275" s="5">
        <v>2204.0200000599998</v>
      </c>
      <c r="R275" s="5">
        <v>2204.0200000599998</v>
      </c>
      <c r="S275" s="5">
        <v>2204.0200000599998</v>
      </c>
      <c r="T275" s="5">
        <v>2204.0200000599998</v>
      </c>
      <c r="U275" s="5">
        <v>2204.0200000599998</v>
      </c>
      <c r="V275" s="5">
        <v>2204.0200000599998</v>
      </c>
      <c r="W275" s="5">
        <v>2204.0200000599998</v>
      </c>
      <c r="X275" s="5">
        <v>2204.0200000599998</v>
      </c>
      <c r="Y275" s="5">
        <v>2204.0200000599998</v>
      </c>
      <c r="Z275" s="5">
        <v>2204.0200000599998</v>
      </c>
      <c r="AA275" s="5">
        <v>2204.0200000599998</v>
      </c>
      <c r="AB275" s="5">
        <v>2204.0200000599998</v>
      </c>
      <c r="AC275" s="5">
        <v>2204.0200000599998</v>
      </c>
      <c r="AD275" s="5">
        <v>2204.0200000599998</v>
      </c>
      <c r="AE275" s="5">
        <v>2204.0200000599998</v>
      </c>
      <c r="AF275" s="5">
        <v>2204.0200000599998</v>
      </c>
    </row>
    <row r="276" spans="1:32">
      <c r="A276" s="56" t="s">
        <v>73</v>
      </c>
      <c r="B276" s="56" t="s">
        <v>198</v>
      </c>
      <c r="C276" s="56" t="s">
        <v>137</v>
      </c>
      <c r="D276" s="5">
        <v>125.23</v>
      </c>
      <c r="E276" s="5">
        <v>125.2300072</v>
      </c>
      <c r="F276" s="5">
        <v>124.1300128</v>
      </c>
      <c r="G276" s="5">
        <v>395.96131501999997</v>
      </c>
      <c r="H276" s="5">
        <v>395.96131501999997</v>
      </c>
      <c r="I276" s="5">
        <v>1120.9139652399999</v>
      </c>
      <c r="J276" s="5">
        <v>1841.58252494</v>
      </c>
      <c r="K276" s="5">
        <v>1841.5825249500001</v>
      </c>
      <c r="L276" s="5">
        <v>1841.5825252300001</v>
      </c>
      <c r="M276" s="5">
        <v>1841.5825252699999</v>
      </c>
      <c r="N276" s="5">
        <v>2092.6825253500001</v>
      </c>
      <c r="O276" s="5">
        <v>2091.5825253899998</v>
      </c>
      <c r="P276" s="5">
        <v>2092.6825254599999</v>
      </c>
      <c r="Q276" s="5">
        <v>2091.58252558</v>
      </c>
      <c r="R276" s="5">
        <v>2091.5825258300001</v>
      </c>
      <c r="S276" s="5">
        <v>2091.5825259200001</v>
      </c>
      <c r="T276" s="5">
        <v>2092.6825259299999</v>
      </c>
      <c r="U276" s="5">
        <v>2091.5825259399999</v>
      </c>
      <c r="V276" s="5">
        <v>2091.5825260500001</v>
      </c>
      <c r="W276" s="5">
        <v>2091.58252606</v>
      </c>
      <c r="X276" s="5">
        <v>2091.5825260900001</v>
      </c>
      <c r="Y276" s="5">
        <v>2092.6825189400001</v>
      </c>
      <c r="Z276" s="5">
        <v>2092.6825134300002</v>
      </c>
      <c r="AA276" s="5">
        <v>1820.8512112400001</v>
      </c>
      <c r="AB276" s="5">
        <v>1820.8512112799999</v>
      </c>
      <c r="AC276" s="5">
        <v>1096.9988703900001</v>
      </c>
      <c r="AD276" s="5">
        <v>1096.9989815599999</v>
      </c>
      <c r="AE276" s="5">
        <v>1096.99932186</v>
      </c>
      <c r="AF276" s="5">
        <v>1096.99932173</v>
      </c>
    </row>
    <row r="277" spans="1:32">
      <c r="A277" s="56" t="s">
        <v>73</v>
      </c>
      <c r="B277" s="56" t="s">
        <v>198</v>
      </c>
      <c r="C277" s="56" t="s">
        <v>138</v>
      </c>
      <c r="D277" s="5">
        <v>5.7080000000000002</v>
      </c>
      <c r="E277" s="5">
        <v>60.468000000000004</v>
      </c>
      <c r="F277" s="5">
        <v>148.648</v>
      </c>
      <c r="G277" s="5">
        <v>275.34800000000001</v>
      </c>
      <c r="H277" s="5">
        <v>442.274</v>
      </c>
      <c r="I277" s="5">
        <v>652.45000000000005</v>
      </c>
      <c r="J277" s="5">
        <v>876.23699999999997</v>
      </c>
      <c r="K277" s="5">
        <v>1210.5730000000001</v>
      </c>
      <c r="L277" s="5">
        <v>1499.50984408</v>
      </c>
      <c r="M277" s="5">
        <v>1763.8192452999999</v>
      </c>
      <c r="N277" s="5">
        <v>2059.8864297800001</v>
      </c>
      <c r="O277" s="5">
        <v>2436.6978076999999</v>
      </c>
      <c r="P277" s="5">
        <v>2865.7631302300001</v>
      </c>
      <c r="Q277" s="5">
        <v>3329.05273197</v>
      </c>
      <c r="R277" s="5">
        <v>3830.46070057</v>
      </c>
      <c r="S277" s="5">
        <v>4377.4487209399986</v>
      </c>
      <c r="T277" s="5">
        <v>4929.4277385200003</v>
      </c>
      <c r="U277" s="5">
        <v>5409.2202714200002</v>
      </c>
      <c r="V277" s="5">
        <v>5890.0950978299998</v>
      </c>
      <c r="W277" s="5">
        <v>6359.8153290499986</v>
      </c>
      <c r="X277" s="5">
        <v>6795.9670817799997</v>
      </c>
      <c r="Y277" s="5">
        <v>7263.3692117000001</v>
      </c>
      <c r="Z277" s="5">
        <v>7737.8938246300004</v>
      </c>
      <c r="AA277" s="5">
        <v>8141.5914787000002</v>
      </c>
      <c r="AB277" s="5">
        <v>8553.9924650800003</v>
      </c>
      <c r="AC277" s="5">
        <v>8975.3127935100001</v>
      </c>
      <c r="AD277" s="5">
        <v>9404.9657990399992</v>
      </c>
      <c r="AE277" s="5">
        <v>9844.0621514499999</v>
      </c>
      <c r="AF277" s="5">
        <v>9881.1261620900004</v>
      </c>
    </row>
    <row r="278" spans="1:32">
      <c r="A278" s="56" t="s">
        <v>73</v>
      </c>
      <c r="B278" s="56" t="s">
        <v>198</v>
      </c>
      <c r="C278" s="56" t="s">
        <v>139</v>
      </c>
      <c r="D278" s="5">
        <v>96.884</v>
      </c>
      <c r="E278" s="5">
        <v>329.29</v>
      </c>
      <c r="F278" s="5">
        <v>584.38700000000006</v>
      </c>
      <c r="G278" s="5">
        <v>822.70399999999995</v>
      </c>
      <c r="H278" s="5">
        <v>1038.2349999999999</v>
      </c>
      <c r="I278" s="5">
        <v>1227.8489999999999</v>
      </c>
      <c r="J278" s="5">
        <v>1335.8109999999999</v>
      </c>
      <c r="K278" s="5">
        <v>1514.9059999999999</v>
      </c>
      <c r="L278" s="5">
        <v>1768.1690000000001</v>
      </c>
      <c r="M278" s="5">
        <v>1950.5930000000001</v>
      </c>
      <c r="N278" s="5">
        <v>2135.6660000000002</v>
      </c>
      <c r="O278" s="5">
        <v>2379.1840000000002</v>
      </c>
      <c r="P278" s="5">
        <v>2646.8049999999998</v>
      </c>
      <c r="Q278" s="5">
        <v>2900.177999999999</v>
      </c>
      <c r="R278" s="5">
        <v>3149.181</v>
      </c>
      <c r="S278" s="5">
        <v>3402.641000000001</v>
      </c>
      <c r="T278" s="5">
        <v>3615.882000000001</v>
      </c>
      <c r="U278" s="5">
        <v>3731.2449999999999</v>
      </c>
      <c r="V278" s="5">
        <v>3816.4100000000012</v>
      </c>
      <c r="W278" s="5">
        <v>3863.6839999999988</v>
      </c>
      <c r="X278" s="5">
        <v>3875.1060000000002</v>
      </c>
      <c r="Y278" s="5">
        <v>3873.7390000000009</v>
      </c>
      <c r="Z278" s="5">
        <v>3868.3439999999978</v>
      </c>
      <c r="AA278" s="5">
        <v>3856.3989999999999</v>
      </c>
      <c r="AB278" s="5">
        <v>3840.6070000000009</v>
      </c>
      <c r="AC278" s="5">
        <v>3820.0049999999992</v>
      </c>
      <c r="AD278" s="5">
        <v>3795.2550000000001</v>
      </c>
      <c r="AE278" s="5">
        <v>3765.7249999999999</v>
      </c>
      <c r="AF278" s="5">
        <v>3765.7249999999999</v>
      </c>
    </row>
    <row r="279" spans="1:32">
      <c r="A279" s="56" t="s">
        <v>73</v>
      </c>
      <c r="B279" s="56" t="s">
        <v>198</v>
      </c>
      <c r="C279" s="56" t="s">
        <v>140</v>
      </c>
      <c r="D279" s="5">
        <v>0</v>
      </c>
      <c r="E279" s="5">
        <v>0</v>
      </c>
      <c r="F279" s="5">
        <v>0</v>
      </c>
      <c r="G279" s="5">
        <v>0</v>
      </c>
      <c r="H279" s="5">
        <v>0</v>
      </c>
      <c r="I279" s="5">
        <v>0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5">
        <v>0</v>
      </c>
      <c r="R279" s="5">
        <v>0</v>
      </c>
      <c r="S279" s="5">
        <v>0</v>
      </c>
      <c r="T279" s="5">
        <v>0</v>
      </c>
      <c r="U279" s="5">
        <v>0</v>
      </c>
      <c r="V279" s="5">
        <v>0</v>
      </c>
      <c r="W279" s="5">
        <v>0</v>
      </c>
      <c r="X279" s="5">
        <v>0</v>
      </c>
      <c r="Y279" s="5">
        <v>0</v>
      </c>
      <c r="Z279" s="5">
        <v>0</v>
      </c>
      <c r="AA279" s="5">
        <v>0</v>
      </c>
      <c r="AB279" s="5">
        <v>0</v>
      </c>
      <c r="AC279" s="5">
        <v>0</v>
      </c>
      <c r="AD279" s="5">
        <v>0</v>
      </c>
      <c r="AE279" s="5">
        <v>0</v>
      </c>
      <c r="AF279" s="5">
        <v>0</v>
      </c>
    </row>
    <row r="280" spans="1:32">
      <c r="A280" s="56" t="s">
        <v>73</v>
      </c>
      <c r="B280" s="56" t="s">
        <v>198</v>
      </c>
      <c r="C280" s="56" t="s">
        <v>141</v>
      </c>
      <c r="D280" s="5">
        <v>0</v>
      </c>
      <c r="E280" s="5">
        <v>0</v>
      </c>
      <c r="F280" s="5">
        <v>0</v>
      </c>
      <c r="G280" s="5">
        <v>0</v>
      </c>
      <c r="H280" s="5">
        <v>0</v>
      </c>
      <c r="I280" s="5">
        <v>0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5">
        <v>0</v>
      </c>
      <c r="R280" s="5">
        <v>0</v>
      </c>
      <c r="S280" s="5">
        <v>0</v>
      </c>
      <c r="T280" s="5">
        <v>0</v>
      </c>
      <c r="U280" s="5">
        <v>0</v>
      </c>
      <c r="V280" s="5">
        <v>0</v>
      </c>
      <c r="W280" s="5">
        <v>0</v>
      </c>
      <c r="X280" s="5">
        <v>0</v>
      </c>
      <c r="Y280" s="5">
        <v>0</v>
      </c>
      <c r="Z280" s="5">
        <v>0</v>
      </c>
      <c r="AA280" s="5">
        <v>0</v>
      </c>
      <c r="AB280" s="5">
        <v>0</v>
      </c>
      <c r="AC280" s="5">
        <v>0</v>
      </c>
      <c r="AD280" s="5">
        <v>0</v>
      </c>
      <c r="AE280" s="5">
        <v>0</v>
      </c>
      <c r="AF280" s="5">
        <v>0</v>
      </c>
    </row>
    <row r="281" spans="1:32">
      <c r="A281" s="56" t="s">
        <v>73</v>
      </c>
      <c r="B281" s="56" t="s">
        <v>198</v>
      </c>
      <c r="C281" s="56" t="s">
        <v>142</v>
      </c>
      <c r="D281" s="5">
        <v>3996.9637999999991</v>
      </c>
      <c r="E281" s="5">
        <v>4154.4637999999986</v>
      </c>
      <c r="F281" s="5">
        <v>5054.7927745299976</v>
      </c>
      <c r="G281" s="5">
        <v>7527.6912332499996</v>
      </c>
      <c r="H281" s="5">
        <v>7923.1056803499978</v>
      </c>
      <c r="I281" s="5">
        <v>9973.5411109499983</v>
      </c>
      <c r="J281" s="5">
        <v>9973.5420245000005</v>
      </c>
      <c r="K281" s="5">
        <v>9973.5420246599988</v>
      </c>
      <c r="L281" s="5">
        <v>10722.580769300001</v>
      </c>
      <c r="M281" s="5">
        <v>10722.58077133</v>
      </c>
      <c r="N281" s="5">
        <v>10722.580783629999</v>
      </c>
      <c r="O281" s="5">
        <v>11344.46407446</v>
      </c>
      <c r="P281" s="5">
        <v>11344.464084880001</v>
      </c>
      <c r="Q281" s="5">
        <v>11955.856944450001</v>
      </c>
      <c r="R281" s="5">
        <v>12696.9553743</v>
      </c>
      <c r="S281" s="5">
        <v>14786.679117760001</v>
      </c>
      <c r="T281" s="5">
        <v>15499.504648</v>
      </c>
      <c r="U281" s="5">
        <v>15307.504648030001</v>
      </c>
      <c r="V281" s="5">
        <v>17616.242426510009</v>
      </c>
      <c r="W281" s="5">
        <v>18328.97242010001</v>
      </c>
      <c r="X281" s="5">
        <v>19289.28658634</v>
      </c>
      <c r="Y281" s="5">
        <v>19039.78043449</v>
      </c>
      <c r="Z281" s="5">
        <v>21587.170881779999</v>
      </c>
      <c r="AA281" s="5">
        <v>24532.83285114</v>
      </c>
      <c r="AB281" s="5">
        <v>24954.06943268</v>
      </c>
      <c r="AC281" s="5">
        <v>26355.665593440001</v>
      </c>
      <c r="AD281" s="5">
        <v>26326.965593789999</v>
      </c>
      <c r="AE281" s="5">
        <v>26289.948703589998</v>
      </c>
      <c r="AF281" s="5">
        <v>26056.452903630001</v>
      </c>
    </row>
    <row r="282" spans="1:32">
      <c r="A282" s="56" t="s">
        <v>73</v>
      </c>
      <c r="B282" s="56" t="s">
        <v>198</v>
      </c>
      <c r="C282" s="56" t="s">
        <v>143</v>
      </c>
      <c r="D282" s="5">
        <v>1001.801</v>
      </c>
      <c r="E282" s="5">
        <v>1001.801</v>
      </c>
      <c r="F282" s="5">
        <v>1001.80103095</v>
      </c>
      <c r="G282" s="5">
        <v>1157.84129325</v>
      </c>
      <c r="H282" s="5">
        <v>1157.84129332</v>
      </c>
      <c r="I282" s="5">
        <v>2367.40682664</v>
      </c>
      <c r="J282" s="5">
        <v>3250.5667209799999</v>
      </c>
      <c r="K282" s="5">
        <v>3250.5667210800002</v>
      </c>
      <c r="L282" s="5">
        <v>3909.1621784700001</v>
      </c>
      <c r="M282" s="5">
        <v>4916.9721126600007</v>
      </c>
      <c r="N282" s="5">
        <v>5032.0786851299999</v>
      </c>
      <c r="O282" s="5">
        <v>5045.4688643500003</v>
      </c>
      <c r="P282" s="5">
        <v>5331.4590607299997</v>
      </c>
      <c r="Q282" s="5">
        <v>5331.4590609400002</v>
      </c>
      <c r="R282" s="5">
        <v>6353.7661825200003</v>
      </c>
      <c r="S282" s="5">
        <v>6353.7661826600006</v>
      </c>
      <c r="T282" s="5">
        <v>8588.6882753900009</v>
      </c>
      <c r="U282" s="5">
        <v>8588.68827547</v>
      </c>
      <c r="V282" s="5">
        <v>9074.5651567099994</v>
      </c>
      <c r="W282" s="5">
        <v>9085.4532472900009</v>
      </c>
      <c r="X282" s="5">
        <v>11476.901314049999</v>
      </c>
      <c r="Y282" s="5">
        <v>11614.249675589999</v>
      </c>
      <c r="Z282" s="5">
        <v>11506.72977283</v>
      </c>
      <c r="AA282" s="5">
        <v>11479.464773739999</v>
      </c>
      <c r="AB282" s="5">
        <v>11479.46477402</v>
      </c>
      <c r="AC282" s="5">
        <v>15392.95401628</v>
      </c>
      <c r="AD282" s="5">
        <v>15252.88801714</v>
      </c>
      <c r="AE282" s="5">
        <v>22315.761515450002</v>
      </c>
      <c r="AF282" s="5">
        <v>22234.761515540002</v>
      </c>
    </row>
    <row r="283" spans="1:32">
      <c r="A283" s="56" t="s">
        <v>73</v>
      </c>
      <c r="B283" s="56" t="s">
        <v>198</v>
      </c>
      <c r="C283" s="56" t="s">
        <v>144</v>
      </c>
      <c r="D283" s="5">
        <v>3812.4704799729279</v>
      </c>
      <c r="E283" s="5">
        <v>5136.4157260000002</v>
      </c>
      <c r="F283" s="5">
        <v>5889.8776950000001</v>
      </c>
      <c r="G283" s="5">
        <v>6693.2138439999999</v>
      </c>
      <c r="H283" s="5">
        <v>7497.1406360000001</v>
      </c>
      <c r="I283" s="5">
        <v>8318.2243319999998</v>
      </c>
      <c r="J283" s="5">
        <v>8991.6680080000006</v>
      </c>
      <c r="K283" s="5">
        <v>9649.2003359999999</v>
      </c>
      <c r="L283" s="5">
        <v>10271.38193</v>
      </c>
      <c r="M283" s="5">
        <v>10783.47234</v>
      </c>
      <c r="N283" s="5">
        <v>11286.004220000001</v>
      </c>
      <c r="O283" s="5">
        <v>11783.63327</v>
      </c>
      <c r="P283" s="5">
        <v>12291.02289</v>
      </c>
      <c r="Q283" s="5">
        <v>12778.522989999999</v>
      </c>
      <c r="R283" s="5">
        <v>13252.910550000001</v>
      </c>
      <c r="S283" s="5">
        <v>13722.79183</v>
      </c>
      <c r="T283" s="5">
        <v>14215.598180000001</v>
      </c>
      <c r="U283" s="5">
        <v>14737.04565</v>
      </c>
      <c r="V283" s="5">
        <v>15272.29767</v>
      </c>
      <c r="W283" s="5">
        <v>15812.587890000001</v>
      </c>
      <c r="X283" s="5">
        <v>16345.172500000001</v>
      </c>
      <c r="Y283" s="5">
        <v>16883.05068</v>
      </c>
      <c r="Z283" s="5">
        <v>17423.179349999999</v>
      </c>
      <c r="AA283" s="5">
        <v>17956.912130000001</v>
      </c>
      <c r="AB283" s="5">
        <v>18489.99627</v>
      </c>
      <c r="AC283" s="5">
        <v>19024.729780000001</v>
      </c>
      <c r="AD283" s="5">
        <v>19559.099969999999</v>
      </c>
      <c r="AE283" s="5">
        <v>20099.74207</v>
      </c>
      <c r="AF283" s="5">
        <v>20099.74207</v>
      </c>
    </row>
    <row r="284" spans="1:32">
      <c r="A284" s="56" t="s">
        <v>73</v>
      </c>
      <c r="B284" s="56" t="s">
        <v>198</v>
      </c>
      <c r="C284" s="56" t="s">
        <v>146</v>
      </c>
      <c r="D284" s="5">
        <v>212.22</v>
      </c>
      <c r="E284" s="5">
        <v>262.06054480594662</v>
      </c>
      <c r="F284" s="5">
        <v>286.01644854364901</v>
      </c>
      <c r="G284" s="5">
        <v>305.44015602265119</v>
      </c>
      <c r="H284" s="5">
        <v>329.82111367436141</v>
      </c>
      <c r="I284" s="5">
        <v>370.7115207229059</v>
      </c>
      <c r="J284" s="5">
        <v>408.47216173629499</v>
      </c>
      <c r="K284" s="5">
        <v>440.24909969269078</v>
      </c>
      <c r="L284" s="5">
        <v>478.45061544669738</v>
      </c>
      <c r="M284" s="5">
        <v>519.48462508111436</v>
      </c>
      <c r="N284" s="5">
        <v>556.48525291126236</v>
      </c>
      <c r="O284" s="5">
        <v>593.24950629459249</v>
      </c>
      <c r="P284" s="5">
        <v>637.18491006353156</v>
      </c>
      <c r="Q284" s="5">
        <v>680.18456838499071</v>
      </c>
      <c r="R284" s="5">
        <v>720.79751132095544</v>
      </c>
      <c r="S284" s="5">
        <v>761.13682733933319</v>
      </c>
      <c r="T284" s="5">
        <v>807.92785159645155</v>
      </c>
      <c r="U284" s="5">
        <v>847.35434245057456</v>
      </c>
      <c r="V284" s="5">
        <v>893.18040756830862</v>
      </c>
      <c r="W284" s="5">
        <v>936.96429488781223</v>
      </c>
      <c r="X284" s="5">
        <v>986.93282555569135</v>
      </c>
      <c r="Y284" s="5">
        <v>1037.4680183035271</v>
      </c>
      <c r="Z284" s="5">
        <v>1082.819405558047</v>
      </c>
      <c r="AA284" s="5">
        <v>1122.175846438729</v>
      </c>
      <c r="AB284" s="5">
        <v>1162.675073287021</v>
      </c>
      <c r="AC284" s="5">
        <v>1212.205972388178</v>
      </c>
      <c r="AD284" s="5">
        <v>1218.1698041215959</v>
      </c>
      <c r="AE284" s="5">
        <v>1273.221428097163</v>
      </c>
      <c r="AF284" s="5">
        <v>1273.221428097163</v>
      </c>
    </row>
    <row r="286" spans="1:32">
      <c r="A286" s="56" t="s">
        <v>73</v>
      </c>
      <c r="B286" s="56" t="s">
        <v>199</v>
      </c>
      <c r="C286" s="56" t="s">
        <v>132</v>
      </c>
      <c r="D286" s="5">
        <v>1328.9999999900001</v>
      </c>
      <c r="E286" s="5">
        <v>1328.9999999900001</v>
      </c>
      <c r="F286" s="5">
        <v>1328.9999999900001</v>
      </c>
      <c r="G286" s="5">
        <v>528.99999998999999</v>
      </c>
      <c r="H286" s="5">
        <v>528.99999998999999</v>
      </c>
      <c r="I286" s="5">
        <v>528.99999998999999</v>
      </c>
      <c r="J286" s="5">
        <v>528.99999998999999</v>
      </c>
      <c r="K286" s="5">
        <v>528.99999998999999</v>
      </c>
      <c r="L286" s="5">
        <v>528.99999998999999</v>
      </c>
      <c r="M286" s="5">
        <v>528.99999998999999</v>
      </c>
      <c r="N286" s="5">
        <v>528.99999998999999</v>
      </c>
      <c r="O286" s="5">
        <v>528.99999998999999</v>
      </c>
      <c r="P286" s="5">
        <v>528.99999998999999</v>
      </c>
      <c r="Q286" s="5">
        <v>528.99999998999999</v>
      </c>
      <c r="R286" s="5">
        <v>528.99999998999999</v>
      </c>
      <c r="S286" s="5">
        <v>0</v>
      </c>
      <c r="T286" s="5">
        <v>0</v>
      </c>
      <c r="U286" s="5">
        <v>0</v>
      </c>
      <c r="V286" s="5">
        <v>0</v>
      </c>
      <c r="W286" s="5">
        <v>0</v>
      </c>
      <c r="X286" s="5">
        <v>0</v>
      </c>
      <c r="Y286" s="5">
        <v>0</v>
      </c>
      <c r="Z286" s="5">
        <v>0</v>
      </c>
      <c r="AA286" s="5">
        <v>0</v>
      </c>
      <c r="AB286" s="5">
        <v>0</v>
      </c>
      <c r="AC286" s="5">
        <v>0</v>
      </c>
      <c r="AD286" s="5">
        <v>0</v>
      </c>
      <c r="AE286" s="5">
        <v>0</v>
      </c>
      <c r="AF286" s="5">
        <v>0</v>
      </c>
    </row>
    <row r="287" spans="1:32">
      <c r="A287" s="56" t="s">
        <v>73</v>
      </c>
      <c r="B287" s="56" t="s">
        <v>199</v>
      </c>
      <c r="C287" s="56" t="s">
        <v>133</v>
      </c>
      <c r="D287" s="5">
        <v>0</v>
      </c>
      <c r="E287" s="5">
        <v>0</v>
      </c>
      <c r="F287" s="5">
        <v>0</v>
      </c>
      <c r="G287" s="5">
        <v>0</v>
      </c>
      <c r="H287" s="5">
        <v>0</v>
      </c>
      <c r="I287" s="5">
        <v>0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5">
        <v>0</v>
      </c>
      <c r="R287" s="5">
        <v>0</v>
      </c>
      <c r="S287" s="5">
        <v>0</v>
      </c>
      <c r="T287" s="5">
        <v>0</v>
      </c>
      <c r="U287" s="5">
        <v>0</v>
      </c>
      <c r="V287" s="5">
        <v>0</v>
      </c>
      <c r="W287" s="5">
        <v>0</v>
      </c>
      <c r="X287" s="5">
        <v>0</v>
      </c>
      <c r="Y287" s="5">
        <v>0</v>
      </c>
      <c r="Z287" s="5">
        <v>0</v>
      </c>
      <c r="AA287" s="5">
        <v>0</v>
      </c>
      <c r="AB287" s="5">
        <v>0</v>
      </c>
      <c r="AC287" s="5">
        <v>0</v>
      </c>
      <c r="AD287" s="5">
        <v>0</v>
      </c>
      <c r="AE287" s="5">
        <v>0</v>
      </c>
      <c r="AF287" s="5">
        <v>0</v>
      </c>
    </row>
    <row r="288" spans="1:32">
      <c r="A288" s="56" t="s">
        <v>73</v>
      </c>
      <c r="B288" s="56" t="s">
        <v>199</v>
      </c>
      <c r="C288" s="56" t="s">
        <v>134</v>
      </c>
      <c r="D288" s="5">
        <v>1583.8600000399999</v>
      </c>
      <c r="E288" s="5">
        <v>1583.8600000399999</v>
      </c>
      <c r="F288" s="5">
        <v>1583.8600026900001</v>
      </c>
      <c r="G288" s="5">
        <v>1583.86000799</v>
      </c>
      <c r="H288" s="5">
        <v>1583.86000799</v>
      </c>
      <c r="I288" s="5">
        <v>1583.86000799</v>
      </c>
      <c r="J288" s="5">
        <v>1583.86000799</v>
      </c>
      <c r="K288" s="5">
        <v>1583.86000799</v>
      </c>
      <c r="L288" s="5">
        <v>1201.36002654</v>
      </c>
      <c r="M288" s="5">
        <v>1201.36002654</v>
      </c>
      <c r="N288" s="5">
        <v>961.70005300000003</v>
      </c>
      <c r="O288" s="5">
        <v>961.70005565000008</v>
      </c>
      <c r="P288" s="5">
        <v>961.70007155000008</v>
      </c>
      <c r="Q288" s="5">
        <v>881.70008480000001</v>
      </c>
      <c r="R288" s="5">
        <v>881.70010070000001</v>
      </c>
      <c r="S288" s="5">
        <v>881.7000185500001</v>
      </c>
      <c r="T288" s="5">
        <v>1830.5540683500001</v>
      </c>
      <c r="U288" s="5">
        <v>1830.5540683500001</v>
      </c>
      <c r="V288" s="5">
        <v>1830.5540683500001</v>
      </c>
      <c r="W288" s="5">
        <v>1830.5540683500001</v>
      </c>
      <c r="X288" s="5">
        <v>1830.5540683500001</v>
      </c>
      <c r="Y288" s="5">
        <v>2469.0925669500002</v>
      </c>
      <c r="Z288" s="5">
        <v>2131.0925669500002</v>
      </c>
      <c r="AA288" s="5">
        <v>3097.3512548499998</v>
      </c>
      <c r="AB288" s="5">
        <v>2943.3512548499998</v>
      </c>
      <c r="AC288" s="5">
        <v>2943.3512548499998</v>
      </c>
      <c r="AD288" s="5">
        <v>2943.3512548499998</v>
      </c>
      <c r="AE288" s="5">
        <v>7168.0921679499997</v>
      </c>
      <c r="AF288" s="5">
        <v>7130.8921679499999</v>
      </c>
    </row>
    <row r="289" spans="1:32">
      <c r="A289" s="56" t="s">
        <v>73</v>
      </c>
      <c r="B289" s="56" t="s">
        <v>199</v>
      </c>
      <c r="C289" s="56" t="s">
        <v>135</v>
      </c>
      <c r="D289" s="5">
        <v>0</v>
      </c>
      <c r="E289" s="5">
        <v>0</v>
      </c>
      <c r="F289" s="5">
        <v>0</v>
      </c>
      <c r="G289" s="5">
        <v>0</v>
      </c>
      <c r="H289" s="5">
        <v>0</v>
      </c>
      <c r="I289" s="5">
        <v>0</v>
      </c>
      <c r="J289" s="5">
        <v>0</v>
      </c>
      <c r="K289" s="5">
        <v>0</v>
      </c>
      <c r="L289" s="5">
        <v>2.915E-5</v>
      </c>
      <c r="M289" s="5">
        <v>2.915E-5</v>
      </c>
      <c r="N289" s="5">
        <v>5.5649999999999997E-5</v>
      </c>
      <c r="O289" s="5">
        <v>5.8300000000000001E-5</v>
      </c>
      <c r="P289" s="5">
        <v>7.4200000000000001E-5</v>
      </c>
      <c r="Q289" s="5">
        <v>9.0099999999999995E-5</v>
      </c>
      <c r="R289" s="5">
        <v>1.06E-4</v>
      </c>
      <c r="S289" s="5">
        <v>2.385E-5</v>
      </c>
      <c r="T289" s="5">
        <v>6.0949999999999998E-5</v>
      </c>
      <c r="U289" s="5">
        <v>6.0949999999999998E-5</v>
      </c>
      <c r="V289" s="5">
        <v>6.0949999999999998E-5</v>
      </c>
      <c r="W289" s="5">
        <v>7.9499999999999994E-5</v>
      </c>
      <c r="X289" s="5">
        <v>9.5400000000000001E-5</v>
      </c>
      <c r="Y289" s="5">
        <v>1.1395000000000001E-4</v>
      </c>
      <c r="Z289" s="5">
        <v>7.4200000000000001E-5</v>
      </c>
      <c r="AA289" s="5">
        <v>360.94818694999998</v>
      </c>
      <c r="AB289" s="5">
        <v>360.94818694999998</v>
      </c>
      <c r="AC289" s="5">
        <v>360.94818694999998</v>
      </c>
      <c r="AD289" s="5">
        <v>360.94818694999998</v>
      </c>
      <c r="AE289" s="5">
        <v>2041.4920169</v>
      </c>
      <c r="AF289" s="5">
        <v>2041.4920169</v>
      </c>
    </row>
    <row r="290" spans="1:32">
      <c r="A290" s="56" t="s">
        <v>73</v>
      </c>
      <c r="B290" s="56" t="s">
        <v>199</v>
      </c>
      <c r="C290" s="56" t="s">
        <v>136</v>
      </c>
      <c r="D290" s="5">
        <v>0</v>
      </c>
      <c r="E290" s="5">
        <v>0</v>
      </c>
      <c r="F290" s="5">
        <v>0</v>
      </c>
      <c r="G290" s="5">
        <v>0</v>
      </c>
      <c r="H290" s="5">
        <v>0</v>
      </c>
      <c r="I290" s="5">
        <v>0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5">
        <v>0</v>
      </c>
      <c r="R290" s="5">
        <v>0</v>
      </c>
      <c r="S290" s="5">
        <v>0</v>
      </c>
      <c r="T290" s="5">
        <v>0</v>
      </c>
      <c r="U290" s="5">
        <v>0</v>
      </c>
      <c r="V290" s="5">
        <v>0</v>
      </c>
      <c r="W290" s="5">
        <v>0</v>
      </c>
      <c r="X290" s="5">
        <v>0</v>
      </c>
      <c r="Y290" s="5">
        <v>0</v>
      </c>
      <c r="Z290" s="5">
        <v>0</v>
      </c>
      <c r="AA290" s="5">
        <v>0</v>
      </c>
      <c r="AB290" s="5">
        <v>0</v>
      </c>
      <c r="AC290" s="5">
        <v>0</v>
      </c>
      <c r="AD290" s="5">
        <v>0</v>
      </c>
      <c r="AE290" s="5">
        <v>0</v>
      </c>
      <c r="AF290" s="5">
        <v>0</v>
      </c>
    </row>
    <row r="291" spans="1:32">
      <c r="A291" s="56" t="s">
        <v>73</v>
      </c>
      <c r="B291" s="56" t="s">
        <v>199</v>
      </c>
      <c r="C291" s="56" t="s">
        <v>137</v>
      </c>
      <c r="D291" s="5">
        <v>205.33</v>
      </c>
      <c r="E291" s="5">
        <v>473.33000785000002</v>
      </c>
      <c r="F291" s="5">
        <v>473.33001533999999</v>
      </c>
      <c r="G291" s="5">
        <v>476.44305538999998</v>
      </c>
      <c r="H291" s="5">
        <v>476.44305538999998</v>
      </c>
      <c r="I291" s="5">
        <v>476.44305539999999</v>
      </c>
      <c r="J291" s="5">
        <v>476.44307794000002</v>
      </c>
      <c r="K291" s="5">
        <v>476.44307805</v>
      </c>
      <c r="L291" s="5">
        <v>476.44310831000001</v>
      </c>
      <c r="M291" s="5">
        <v>476.44310836000011</v>
      </c>
      <c r="N291" s="5">
        <v>476.44310915</v>
      </c>
      <c r="O291" s="5">
        <v>476.44310932000002</v>
      </c>
      <c r="P291" s="5">
        <v>476.44310934999999</v>
      </c>
      <c r="Q291" s="5">
        <v>476.44310946000002</v>
      </c>
      <c r="R291" s="5">
        <v>476.44310977999999</v>
      </c>
      <c r="S291" s="5">
        <v>476.44313754000012</v>
      </c>
      <c r="T291" s="5">
        <v>476.44314162000012</v>
      </c>
      <c r="U291" s="5">
        <v>476.44314163000001</v>
      </c>
      <c r="V291" s="5">
        <v>476.44314164000002</v>
      </c>
      <c r="W291" s="5">
        <v>476.44314165999998</v>
      </c>
      <c r="X291" s="5">
        <v>476.44314169000012</v>
      </c>
      <c r="Y291" s="5">
        <v>476.44313388</v>
      </c>
      <c r="Z291" s="5">
        <v>478.54319709999999</v>
      </c>
      <c r="AA291" s="5">
        <v>473.33066857</v>
      </c>
      <c r="AB291" s="5">
        <v>473.33079579000002</v>
      </c>
      <c r="AC291" s="5">
        <v>473.33079585000002</v>
      </c>
      <c r="AD291" s="5">
        <v>973.40253142000006</v>
      </c>
      <c r="AE291" s="5">
        <v>4892.8457419299993</v>
      </c>
      <c r="AF291" s="5">
        <v>4892.8457404400006</v>
      </c>
    </row>
    <row r="292" spans="1:32">
      <c r="A292" s="56" t="s">
        <v>73</v>
      </c>
      <c r="B292" s="56" t="s">
        <v>199</v>
      </c>
      <c r="C292" s="56" t="s">
        <v>138</v>
      </c>
      <c r="D292" s="5">
        <v>29.535</v>
      </c>
      <c r="E292" s="5">
        <v>103.374</v>
      </c>
      <c r="F292" s="5">
        <v>155.053</v>
      </c>
      <c r="G292" s="5">
        <v>211.02199999999999</v>
      </c>
      <c r="H292" s="5">
        <v>272.83999999999997</v>
      </c>
      <c r="I292" s="5">
        <v>342.29199999999997</v>
      </c>
      <c r="J292" s="5">
        <v>420.23</v>
      </c>
      <c r="K292" s="5">
        <v>540.44000000000005</v>
      </c>
      <c r="L292" s="5">
        <v>660.96435792</v>
      </c>
      <c r="M292" s="5">
        <v>796.17195317000005</v>
      </c>
      <c r="N292" s="5">
        <v>958.17402227999992</v>
      </c>
      <c r="O292" s="5">
        <v>1145.1947517999999</v>
      </c>
      <c r="P292" s="5">
        <v>1342.79875311</v>
      </c>
      <c r="Q292" s="5">
        <v>1546.52399115</v>
      </c>
      <c r="R292" s="5">
        <v>1757.30862804</v>
      </c>
      <c r="S292" s="5">
        <v>1963.7499641100001</v>
      </c>
      <c r="T292" s="5">
        <v>2169.9936781400002</v>
      </c>
      <c r="U292" s="5">
        <v>2330.4229793499999</v>
      </c>
      <c r="V292" s="5">
        <v>2480.8329372600001</v>
      </c>
      <c r="W292" s="5">
        <v>2619.9917203999998</v>
      </c>
      <c r="X292" s="5">
        <v>2760.18391509</v>
      </c>
      <c r="Y292" s="5">
        <v>2910.0088553700002</v>
      </c>
      <c r="Z292" s="5">
        <v>3061.9195724699998</v>
      </c>
      <c r="AA292" s="5">
        <v>3195.6967666800001</v>
      </c>
      <c r="AB292" s="5">
        <v>3332.0470561000002</v>
      </c>
      <c r="AC292" s="5">
        <v>3471.4572458299999</v>
      </c>
      <c r="AD292" s="5">
        <v>3613.5280441999998</v>
      </c>
      <c r="AE292" s="5">
        <v>3758.3678000899999</v>
      </c>
      <c r="AF292" s="5">
        <v>3768.8095457300001</v>
      </c>
    </row>
    <row r="293" spans="1:32">
      <c r="A293" s="56" t="s">
        <v>73</v>
      </c>
      <c r="B293" s="56" t="s">
        <v>199</v>
      </c>
      <c r="C293" s="56" t="s">
        <v>139</v>
      </c>
      <c r="D293" s="5">
        <v>86.206000000000003</v>
      </c>
      <c r="E293" s="5">
        <v>234.97200000000001</v>
      </c>
      <c r="F293" s="5">
        <v>315.15100000000001</v>
      </c>
      <c r="G293" s="5">
        <v>386.09899999999999</v>
      </c>
      <c r="H293" s="5">
        <v>448.88200000000001</v>
      </c>
      <c r="I293" s="5">
        <v>507.89399999999989</v>
      </c>
      <c r="J293" s="5">
        <v>563.8309999999999</v>
      </c>
      <c r="K293" s="5">
        <v>659.38799999999992</v>
      </c>
      <c r="L293" s="5">
        <v>765.72799999999984</v>
      </c>
      <c r="M293" s="5">
        <v>874.94299999999998</v>
      </c>
      <c r="N293" s="5">
        <v>999.57100000000003</v>
      </c>
      <c r="O293" s="5">
        <v>1136.279</v>
      </c>
      <c r="P293" s="5">
        <v>1272.079</v>
      </c>
      <c r="Q293" s="5">
        <v>1391.741</v>
      </c>
      <c r="R293" s="5">
        <v>1500.8810000000001</v>
      </c>
      <c r="S293" s="5">
        <v>1590.4770000000001</v>
      </c>
      <c r="T293" s="5">
        <v>1664.9549999999999</v>
      </c>
      <c r="U293" s="5">
        <v>1688.7670000000001</v>
      </c>
      <c r="V293" s="5">
        <v>1695.3050000000001</v>
      </c>
      <c r="W293" s="5">
        <v>1684.559</v>
      </c>
      <c r="X293" s="5">
        <v>1675.3009999999999</v>
      </c>
      <c r="Y293" s="5">
        <v>1660.6060000000009</v>
      </c>
      <c r="Z293" s="5">
        <v>1645.1769999999999</v>
      </c>
      <c r="AA293" s="5">
        <v>1628.1010000000001</v>
      </c>
      <c r="AB293" s="5">
        <v>1610.2550000000001</v>
      </c>
      <c r="AC293" s="5">
        <v>1590.748</v>
      </c>
      <c r="AD293" s="5">
        <v>1570.4659999999999</v>
      </c>
      <c r="AE293" s="5">
        <v>1548.360000000001</v>
      </c>
      <c r="AF293" s="5">
        <v>1548.360000000001</v>
      </c>
    </row>
    <row r="294" spans="1:32">
      <c r="A294" s="56" t="s">
        <v>73</v>
      </c>
      <c r="B294" s="56" t="s">
        <v>199</v>
      </c>
      <c r="C294" s="56" t="s">
        <v>140</v>
      </c>
      <c r="D294" s="5">
        <v>0</v>
      </c>
      <c r="E294" s="5">
        <v>0</v>
      </c>
      <c r="F294" s="5">
        <v>0</v>
      </c>
      <c r="G294" s="5">
        <v>0</v>
      </c>
      <c r="H294" s="5">
        <v>0</v>
      </c>
      <c r="I294" s="5">
        <v>0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5">
        <v>0</v>
      </c>
      <c r="R294" s="5">
        <v>0</v>
      </c>
      <c r="S294" s="5">
        <v>0</v>
      </c>
      <c r="T294" s="5">
        <v>0</v>
      </c>
      <c r="U294" s="5">
        <v>0</v>
      </c>
      <c r="V294" s="5">
        <v>0</v>
      </c>
      <c r="W294" s="5">
        <v>0</v>
      </c>
      <c r="X294" s="5">
        <v>0</v>
      </c>
      <c r="Y294" s="5">
        <v>0</v>
      </c>
      <c r="Z294" s="5">
        <v>0</v>
      </c>
      <c r="AA294" s="5">
        <v>0</v>
      </c>
      <c r="AB294" s="5">
        <v>0</v>
      </c>
      <c r="AC294" s="5">
        <v>0</v>
      </c>
      <c r="AD294" s="5">
        <v>0</v>
      </c>
      <c r="AE294" s="5">
        <v>0</v>
      </c>
      <c r="AF294" s="5">
        <v>0</v>
      </c>
    </row>
    <row r="295" spans="1:32">
      <c r="A295" s="56" t="s">
        <v>73</v>
      </c>
      <c r="B295" s="56" t="s">
        <v>199</v>
      </c>
      <c r="C295" s="56" t="s">
        <v>141</v>
      </c>
      <c r="D295" s="5">
        <v>0</v>
      </c>
      <c r="E295" s="5">
        <v>0</v>
      </c>
      <c r="F295" s="5">
        <v>0</v>
      </c>
      <c r="G295" s="5">
        <v>0</v>
      </c>
      <c r="H295" s="5">
        <v>0</v>
      </c>
      <c r="I295" s="5">
        <v>0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5">
        <v>0</v>
      </c>
      <c r="R295" s="5">
        <v>0</v>
      </c>
      <c r="S295" s="5">
        <v>0</v>
      </c>
      <c r="T295" s="5">
        <v>0</v>
      </c>
      <c r="U295" s="5">
        <v>0</v>
      </c>
      <c r="V295" s="5">
        <v>0</v>
      </c>
      <c r="W295" s="5">
        <v>0</v>
      </c>
      <c r="X295" s="5">
        <v>0</v>
      </c>
      <c r="Y295" s="5">
        <v>0</v>
      </c>
      <c r="Z295" s="5">
        <v>0</v>
      </c>
      <c r="AA295" s="5">
        <v>0</v>
      </c>
      <c r="AB295" s="5">
        <v>0</v>
      </c>
      <c r="AC295" s="5">
        <v>0</v>
      </c>
      <c r="AD295" s="5">
        <v>0</v>
      </c>
      <c r="AE295" s="5">
        <v>0</v>
      </c>
      <c r="AF295" s="5">
        <v>0</v>
      </c>
    </row>
    <row r="296" spans="1:32">
      <c r="A296" s="56" t="s">
        <v>73</v>
      </c>
      <c r="B296" s="56" t="s">
        <v>199</v>
      </c>
      <c r="C296" s="56" t="s">
        <v>142</v>
      </c>
      <c r="D296" s="5">
        <v>2341.585</v>
      </c>
      <c r="E296" s="5">
        <v>2341.585</v>
      </c>
      <c r="F296" s="5">
        <v>3540.3766322300012</v>
      </c>
      <c r="G296" s="5">
        <v>4888.9692169399996</v>
      </c>
      <c r="H296" s="5">
        <v>5077.3103143599983</v>
      </c>
      <c r="I296" s="5">
        <v>5044.3103951499997</v>
      </c>
      <c r="J296" s="5">
        <v>7646.539727379999</v>
      </c>
      <c r="K296" s="5">
        <v>7631.8453237300018</v>
      </c>
      <c r="L296" s="5">
        <v>9319.8442072700018</v>
      </c>
      <c r="M296" s="5">
        <v>9319.8442087800013</v>
      </c>
      <c r="N296" s="5">
        <v>9959.3421876400007</v>
      </c>
      <c r="O296" s="5">
        <v>13786.36639961</v>
      </c>
      <c r="P296" s="5">
        <v>13786.366400319999</v>
      </c>
      <c r="Q296" s="5">
        <v>14690.48877894</v>
      </c>
      <c r="R296" s="5">
        <v>19502.708987580001</v>
      </c>
      <c r="S296" s="5">
        <v>20434.633114870001</v>
      </c>
      <c r="T296" s="5">
        <v>20821.144264909999</v>
      </c>
      <c r="U296" s="5">
        <v>20494.444264969999</v>
      </c>
      <c r="V296" s="5">
        <v>21537.045901469999</v>
      </c>
      <c r="W296" s="5">
        <v>31795.848225519989</v>
      </c>
      <c r="X296" s="5">
        <v>34244.048623460003</v>
      </c>
      <c r="Y296" s="5">
        <v>36390.933089689999</v>
      </c>
      <c r="Z296" s="5">
        <v>44554.021593170008</v>
      </c>
      <c r="AA296" s="5">
        <v>46673.3363359</v>
      </c>
      <c r="AB296" s="5">
        <v>46673.336335959997</v>
      </c>
      <c r="AC296" s="5">
        <v>47273.397634499997</v>
      </c>
      <c r="AD296" s="5">
        <v>55130.094630120017</v>
      </c>
      <c r="AE296" s="5">
        <v>55306.780932529997</v>
      </c>
      <c r="AF296" s="5">
        <v>55306.780932580012</v>
      </c>
    </row>
    <row r="297" spans="1:32">
      <c r="A297" s="56" t="s">
        <v>73</v>
      </c>
      <c r="B297" s="56" t="s">
        <v>199</v>
      </c>
      <c r="C297" s="56" t="s">
        <v>143</v>
      </c>
      <c r="D297" s="5">
        <v>508.6798</v>
      </c>
      <c r="E297" s="5">
        <v>508.6798</v>
      </c>
      <c r="F297" s="5">
        <v>508.67986481999998</v>
      </c>
      <c r="G297" s="5">
        <v>508.68016547000002</v>
      </c>
      <c r="H297" s="5">
        <v>1629.2004911500001</v>
      </c>
      <c r="I297" s="5">
        <v>2082.6203494599999</v>
      </c>
      <c r="J297" s="5">
        <v>3396.3931294999988</v>
      </c>
      <c r="K297" s="5">
        <v>3429.32305718</v>
      </c>
      <c r="L297" s="5">
        <v>4926.7664279000001</v>
      </c>
      <c r="M297" s="5">
        <v>4983.2559660099996</v>
      </c>
      <c r="N297" s="5">
        <v>5747.8546994999997</v>
      </c>
      <c r="O297" s="5">
        <v>8846.4141746400019</v>
      </c>
      <c r="P297" s="5">
        <v>9365.1773013700004</v>
      </c>
      <c r="Q297" s="5">
        <v>10968.876536629999</v>
      </c>
      <c r="R297" s="5">
        <v>12874.290697779999</v>
      </c>
      <c r="S297" s="5">
        <v>17590.795146640001</v>
      </c>
      <c r="T297" s="5">
        <v>20607.138070960009</v>
      </c>
      <c r="U297" s="5">
        <v>20607.138071040001</v>
      </c>
      <c r="V297" s="5">
        <v>20912.477187920009</v>
      </c>
      <c r="W297" s="5">
        <v>29262.105080770001</v>
      </c>
      <c r="X297" s="5">
        <v>29816.00072512</v>
      </c>
      <c r="Y297" s="5">
        <v>39192.459064930001</v>
      </c>
      <c r="Z297" s="5">
        <v>41666.76082643</v>
      </c>
      <c r="AA297" s="5">
        <v>41981.56640856</v>
      </c>
      <c r="AB297" s="5">
        <v>41981.566408720013</v>
      </c>
      <c r="AC297" s="5">
        <v>42323.408493870003</v>
      </c>
      <c r="AD297" s="5">
        <v>48215.492505620001</v>
      </c>
      <c r="AE297" s="5">
        <v>62522.498930759997</v>
      </c>
      <c r="AF297" s="5">
        <v>62522.498930889997</v>
      </c>
    </row>
    <row r="298" spans="1:32">
      <c r="A298" s="56" t="s">
        <v>73</v>
      </c>
      <c r="B298" s="56" t="s">
        <v>199</v>
      </c>
      <c r="C298" s="56" t="s">
        <v>144</v>
      </c>
      <c r="D298" s="5">
        <v>2267.9023948759509</v>
      </c>
      <c r="E298" s="5">
        <v>2946.7715109999999</v>
      </c>
      <c r="F298" s="5">
        <v>3259.2513100000001</v>
      </c>
      <c r="G298" s="5">
        <v>3551.854754</v>
      </c>
      <c r="H298" s="5">
        <v>3830.2979650000002</v>
      </c>
      <c r="I298" s="5">
        <v>4109.0806480000001</v>
      </c>
      <c r="J298" s="5">
        <v>4384.8510569999999</v>
      </c>
      <c r="K298" s="5">
        <v>4656.6886720000002</v>
      </c>
      <c r="L298" s="5">
        <v>4915.1873340000002</v>
      </c>
      <c r="M298" s="5">
        <v>5171.4598379999998</v>
      </c>
      <c r="N298" s="5">
        <v>5426.7649330000004</v>
      </c>
      <c r="O298" s="5">
        <v>5685.202139</v>
      </c>
      <c r="P298" s="5">
        <v>5936.1716859999997</v>
      </c>
      <c r="Q298" s="5">
        <v>6169.7477289999997</v>
      </c>
      <c r="R298" s="5">
        <v>6390.0547749999996</v>
      </c>
      <c r="S298" s="5">
        <v>6596.2277400000003</v>
      </c>
      <c r="T298" s="5">
        <v>6800.1936610000002</v>
      </c>
      <c r="U298" s="5">
        <v>6995.6816779999999</v>
      </c>
      <c r="V298" s="5">
        <v>7185.1167729999997</v>
      </c>
      <c r="W298" s="5">
        <v>7372.9582129999999</v>
      </c>
      <c r="X298" s="5">
        <v>7558.2638649999999</v>
      </c>
      <c r="Y298" s="5">
        <v>7741.8257299999996</v>
      </c>
      <c r="Z298" s="5">
        <v>7927.6186209999996</v>
      </c>
      <c r="AA298" s="5">
        <v>8106.9556949999997</v>
      </c>
      <c r="AB298" s="5">
        <v>8285.0852080000004</v>
      </c>
      <c r="AC298" s="5">
        <v>8461.0380189999996</v>
      </c>
      <c r="AD298" s="5">
        <v>8636.4027659999992</v>
      </c>
      <c r="AE298" s="5">
        <v>8811.1499220000005</v>
      </c>
      <c r="AF298" s="5">
        <v>8811.1499220000005</v>
      </c>
    </row>
    <row r="299" spans="1:32">
      <c r="A299" s="56" t="s">
        <v>73</v>
      </c>
      <c r="B299" s="56" t="s">
        <v>199</v>
      </c>
      <c r="C299" s="56" t="s">
        <v>146</v>
      </c>
      <c r="D299" s="5">
        <v>32.945</v>
      </c>
      <c r="E299" s="5">
        <v>52.062132690054597</v>
      </c>
      <c r="F299" s="5">
        <v>61.808933893753213</v>
      </c>
      <c r="G299" s="5">
        <v>71.14599845606476</v>
      </c>
      <c r="H299" s="5">
        <v>81.543214221626144</v>
      </c>
      <c r="I299" s="5">
        <v>92.864361857769055</v>
      </c>
      <c r="J299" s="5">
        <v>104.7327003243402</v>
      </c>
      <c r="K299" s="5">
        <v>117.2936753599548</v>
      </c>
      <c r="L299" s="5">
        <v>129.95293053451809</v>
      </c>
      <c r="M299" s="5">
        <v>144.5054965828495</v>
      </c>
      <c r="N299" s="5">
        <v>157.13804075747129</v>
      </c>
      <c r="O299" s="5">
        <v>170.59576340912901</v>
      </c>
      <c r="P299" s="5">
        <v>185.14177722443469</v>
      </c>
      <c r="Q299" s="5">
        <v>201.17662641263729</v>
      </c>
      <c r="R299" s="5">
        <v>216.61814008142699</v>
      </c>
      <c r="S299" s="5">
        <v>233.22053031576911</v>
      </c>
      <c r="T299" s="5">
        <v>248.1181201551988</v>
      </c>
      <c r="U299" s="5">
        <v>266.41527949471072</v>
      </c>
      <c r="V299" s="5">
        <v>281.93235969599181</v>
      </c>
      <c r="W299" s="5">
        <v>301.47114921800488</v>
      </c>
      <c r="X299" s="5">
        <v>319.49152036799518</v>
      </c>
      <c r="Y299" s="5">
        <v>337.51971653401353</v>
      </c>
      <c r="Z299" s="5">
        <v>357.42852334013497</v>
      </c>
      <c r="AA299" s="5">
        <v>370.40844582782057</v>
      </c>
      <c r="AB299" s="5">
        <v>389.99923402303568</v>
      </c>
      <c r="AC299" s="5">
        <v>410.99989141158278</v>
      </c>
      <c r="AD299" s="5">
        <v>432.5884408851494</v>
      </c>
      <c r="AE299" s="5">
        <v>435.44823039334119</v>
      </c>
      <c r="AF299" s="5">
        <v>435.44823039334119</v>
      </c>
    </row>
    <row r="301" spans="1:32">
      <c r="A301" s="56" t="s">
        <v>73</v>
      </c>
      <c r="B301" s="56" t="s">
        <v>200</v>
      </c>
      <c r="C301" s="56" t="s">
        <v>132</v>
      </c>
      <c r="D301" s="5">
        <v>208</v>
      </c>
      <c r="E301" s="5">
        <v>208</v>
      </c>
      <c r="F301" s="5">
        <v>208</v>
      </c>
      <c r="G301" s="5">
        <v>0</v>
      </c>
      <c r="H301" s="5">
        <v>0</v>
      </c>
      <c r="I301" s="5">
        <v>0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5">
        <v>0</v>
      </c>
      <c r="R301" s="5">
        <v>0</v>
      </c>
      <c r="S301" s="5">
        <v>0</v>
      </c>
      <c r="T301" s="5">
        <v>0</v>
      </c>
      <c r="U301" s="5">
        <v>0</v>
      </c>
      <c r="V301" s="5">
        <v>0</v>
      </c>
      <c r="W301" s="5">
        <v>0</v>
      </c>
      <c r="X301" s="5">
        <v>0</v>
      </c>
      <c r="Y301" s="5">
        <v>0</v>
      </c>
      <c r="Z301" s="5">
        <v>0</v>
      </c>
      <c r="AA301" s="5">
        <v>0</v>
      </c>
      <c r="AB301" s="5">
        <v>0</v>
      </c>
      <c r="AC301" s="5">
        <v>0</v>
      </c>
      <c r="AD301" s="5">
        <v>0</v>
      </c>
      <c r="AE301" s="5">
        <v>0</v>
      </c>
      <c r="AF301" s="5">
        <v>0</v>
      </c>
    </row>
    <row r="302" spans="1:32">
      <c r="A302" s="56" t="s">
        <v>73</v>
      </c>
      <c r="B302" s="56" t="s">
        <v>200</v>
      </c>
      <c r="C302" s="56" t="s">
        <v>133</v>
      </c>
      <c r="D302" s="5">
        <v>0</v>
      </c>
      <c r="E302" s="5">
        <v>0</v>
      </c>
      <c r="F302" s="5">
        <v>0</v>
      </c>
      <c r="G302" s="5">
        <v>0</v>
      </c>
      <c r="H302" s="5">
        <v>0</v>
      </c>
      <c r="I302" s="5">
        <v>0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5">
        <v>0</v>
      </c>
      <c r="R302" s="5">
        <v>0</v>
      </c>
      <c r="S302" s="5">
        <v>0</v>
      </c>
      <c r="T302" s="5">
        <v>0</v>
      </c>
      <c r="U302" s="5">
        <v>0</v>
      </c>
      <c r="V302" s="5">
        <v>0</v>
      </c>
      <c r="W302" s="5">
        <v>0</v>
      </c>
      <c r="X302" s="5">
        <v>0</v>
      </c>
      <c r="Y302" s="5">
        <v>0</v>
      </c>
      <c r="Z302" s="5">
        <v>0</v>
      </c>
      <c r="AA302" s="5">
        <v>0</v>
      </c>
      <c r="AB302" s="5">
        <v>0</v>
      </c>
      <c r="AC302" s="5">
        <v>0</v>
      </c>
      <c r="AD302" s="5">
        <v>0</v>
      </c>
      <c r="AE302" s="5">
        <v>0</v>
      </c>
      <c r="AF302" s="5">
        <v>0</v>
      </c>
    </row>
    <row r="303" spans="1:32">
      <c r="A303" s="56" t="s">
        <v>73</v>
      </c>
      <c r="B303" s="56" t="s">
        <v>200</v>
      </c>
      <c r="C303" s="56" t="s">
        <v>134</v>
      </c>
      <c r="D303" s="5">
        <v>178</v>
      </c>
      <c r="E303" s="5">
        <v>178</v>
      </c>
      <c r="F303" s="5">
        <v>178.00000265</v>
      </c>
      <c r="G303" s="5">
        <v>178.00000265</v>
      </c>
      <c r="H303" s="5">
        <v>178.00000265</v>
      </c>
      <c r="I303" s="5">
        <v>178.00000265</v>
      </c>
      <c r="J303" s="5">
        <v>178.00000265</v>
      </c>
      <c r="K303" s="5">
        <v>178.00000265</v>
      </c>
      <c r="L303" s="5">
        <v>178.0000106</v>
      </c>
      <c r="M303" s="5">
        <v>178.00002649999999</v>
      </c>
      <c r="N303" s="5">
        <v>178.00004505000001</v>
      </c>
      <c r="O303" s="5">
        <v>178.00005565000001</v>
      </c>
      <c r="P303" s="5">
        <v>178.00007155</v>
      </c>
      <c r="Q303" s="5">
        <v>178.0000848</v>
      </c>
      <c r="R303" s="5">
        <v>178.00010069999999</v>
      </c>
      <c r="S303" s="5">
        <v>178.00001589999999</v>
      </c>
      <c r="T303" s="5">
        <v>178.00002914999999</v>
      </c>
      <c r="U303" s="5">
        <v>178.00003975000001</v>
      </c>
      <c r="V303" s="5">
        <v>58.000053000000001</v>
      </c>
      <c r="W303" s="5">
        <v>58.000063599999997</v>
      </c>
      <c r="X303" s="5">
        <v>58.000076849999999</v>
      </c>
      <c r="Y303" s="5">
        <v>518.60524235000003</v>
      </c>
      <c r="Z303" s="5">
        <v>518.60524235000003</v>
      </c>
      <c r="AA303" s="5">
        <v>518.60525559999996</v>
      </c>
      <c r="AB303" s="5">
        <v>518.60526619999996</v>
      </c>
      <c r="AC303" s="5">
        <v>518.60527945000001</v>
      </c>
      <c r="AD303" s="5">
        <v>518.60529270000006</v>
      </c>
      <c r="AE303" s="5">
        <v>587.12361320000002</v>
      </c>
      <c r="AF303" s="5">
        <v>529.12361320000002</v>
      </c>
    </row>
    <row r="304" spans="1:32">
      <c r="A304" s="56" t="s">
        <v>73</v>
      </c>
      <c r="B304" s="56" t="s">
        <v>200</v>
      </c>
      <c r="C304" s="56" t="s">
        <v>135</v>
      </c>
      <c r="D304" s="5">
        <v>0</v>
      </c>
      <c r="E304" s="5">
        <v>0</v>
      </c>
      <c r="F304" s="5">
        <v>0</v>
      </c>
      <c r="G304" s="5">
        <v>0</v>
      </c>
      <c r="H304" s="5">
        <v>0</v>
      </c>
      <c r="I304" s="5">
        <v>0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5">
        <v>0</v>
      </c>
      <c r="R304" s="5">
        <v>0</v>
      </c>
      <c r="S304" s="5">
        <v>0</v>
      </c>
      <c r="T304" s="5">
        <v>0</v>
      </c>
      <c r="U304" s="5">
        <v>0</v>
      </c>
      <c r="V304" s="5">
        <v>0</v>
      </c>
      <c r="W304" s="5">
        <v>0</v>
      </c>
      <c r="X304" s="5">
        <v>0</v>
      </c>
      <c r="Y304" s="5">
        <v>0</v>
      </c>
      <c r="Z304" s="5">
        <v>0</v>
      </c>
      <c r="AA304" s="5">
        <v>0</v>
      </c>
      <c r="AB304" s="5">
        <v>0</v>
      </c>
      <c r="AC304" s="5">
        <v>0</v>
      </c>
      <c r="AD304" s="5">
        <v>0</v>
      </c>
      <c r="AE304" s="5">
        <v>0</v>
      </c>
      <c r="AF304" s="5">
        <v>0</v>
      </c>
    </row>
    <row r="305" spans="1:32">
      <c r="A305" s="56" t="s">
        <v>73</v>
      </c>
      <c r="B305" s="56" t="s">
        <v>200</v>
      </c>
      <c r="C305" s="56" t="s">
        <v>136</v>
      </c>
      <c r="D305" s="5">
        <v>2176.7000000100002</v>
      </c>
      <c r="E305" s="5">
        <v>2176.7000000100002</v>
      </c>
      <c r="F305" s="5">
        <v>2176.7000000100002</v>
      </c>
      <c r="G305" s="5">
        <v>2176.7000000100002</v>
      </c>
      <c r="H305" s="5">
        <v>2176.7000000100002</v>
      </c>
      <c r="I305" s="5">
        <v>2176.7000000100002</v>
      </c>
      <c r="J305" s="5">
        <v>2176.7000000100002</v>
      </c>
      <c r="K305" s="5">
        <v>2566.7000000100002</v>
      </c>
      <c r="L305" s="5">
        <v>2566.7000000100002</v>
      </c>
      <c r="M305" s="5">
        <v>2566.7000000100002</v>
      </c>
      <c r="N305" s="5">
        <v>2566.7000000100002</v>
      </c>
      <c r="O305" s="5">
        <v>2566.7000000100002</v>
      </c>
      <c r="P305" s="5">
        <v>2566.7000000100002</v>
      </c>
      <c r="Q305" s="5">
        <v>2566.7000000100002</v>
      </c>
      <c r="R305" s="5">
        <v>2566.7000000100002</v>
      </c>
      <c r="S305" s="5">
        <v>2566.7000000100002</v>
      </c>
      <c r="T305" s="5">
        <v>2566.7000000100002</v>
      </c>
      <c r="U305" s="5">
        <v>2566.7000000100002</v>
      </c>
      <c r="V305" s="5">
        <v>2566.7000000100002</v>
      </c>
      <c r="W305" s="5">
        <v>2566.7000000100002</v>
      </c>
      <c r="X305" s="5">
        <v>2566.7000000100002</v>
      </c>
      <c r="Y305" s="5">
        <v>2566.7000000100002</v>
      </c>
      <c r="Z305" s="5">
        <v>2566.7000000100002</v>
      </c>
      <c r="AA305" s="5">
        <v>2566.7000000100002</v>
      </c>
      <c r="AB305" s="5">
        <v>2566.7000000100002</v>
      </c>
      <c r="AC305" s="5">
        <v>2566.7000000100002</v>
      </c>
      <c r="AD305" s="5">
        <v>2566.7000000100002</v>
      </c>
      <c r="AE305" s="5">
        <v>2566.7000000100002</v>
      </c>
      <c r="AF305" s="5">
        <v>2566.7000000100002</v>
      </c>
    </row>
    <row r="306" spans="1:32">
      <c r="A306" s="56" t="s">
        <v>73</v>
      </c>
      <c r="B306" s="56" t="s">
        <v>200</v>
      </c>
      <c r="C306" s="56" t="s">
        <v>137</v>
      </c>
      <c r="D306" s="5">
        <v>0</v>
      </c>
      <c r="E306" s="5">
        <v>9.2299999999999997E-6</v>
      </c>
      <c r="F306" s="5">
        <v>1.239E-5</v>
      </c>
      <c r="G306" s="5">
        <v>1.6759999999999999E-5</v>
      </c>
      <c r="H306" s="5">
        <v>1.969E-5</v>
      </c>
      <c r="I306" s="5">
        <v>2.2860000000000001E-5</v>
      </c>
      <c r="J306" s="5">
        <v>1.2412E-4</v>
      </c>
      <c r="K306" s="5">
        <v>1.2934000000000001E-4</v>
      </c>
      <c r="L306" s="5">
        <v>1.6103999999999999E-4</v>
      </c>
      <c r="M306" s="5">
        <v>2.1738000000000001E-4</v>
      </c>
      <c r="N306" s="5">
        <v>3.0270999999999998E-4</v>
      </c>
      <c r="O306" s="5">
        <v>3.0316000000000002E-4</v>
      </c>
      <c r="P306" s="5">
        <v>3.0417999999999998E-4</v>
      </c>
      <c r="Q306" s="5">
        <v>3.2215E-4</v>
      </c>
      <c r="R306" s="5">
        <v>3.2489999999999998E-4</v>
      </c>
      <c r="S306" s="5">
        <v>3.7846000000000001E-4</v>
      </c>
      <c r="T306" s="5">
        <v>3.9473999999999998E-4</v>
      </c>
      <c r="U306" s="5">
        <v>4.1376999999999999E-4</v>
      </c>
      <c r="V306" s="5">
        <v>4.1487000000000002E-4</v>
      </c>
      <c r="W306" s="5">
        <v>4.1785999999999999E-4</v>
      </c>
      <c r="X306" s="5">
        <v>5.9491000000000004E-4</v>
      </c>
      <c r="Y306" s="5">
        <v>9.9923000000000004E-4</v>
      </c>
      <c r="Z306" s="5">
        <v>1.20784E-3</v>
      </c>
      <c r="AA306" s="5">
        <v>1.20454E-3</v>
      </c>
      <c r="AB306" s="5">
        <v>1.20177E-3</v>
      </c>
      <c r="AC306" s="5">
        <v>1.19926E-3</v>
      </c>
      <c r="AD306" s="5">
        <v>1.2641799999999999E-3</v>
      </c>
      <c r="AE306" s="5">
        <v>1.9846199999999999E-3</v>
      </c>
      <c r="AF306" s="5">
        <v>1.9594E-3</v>
      </c>
    </row>
    <row r="307" spans="1:32">
      <c r="A307" s="56" t="s">
        <v>73</v>
      </c>
      <c r="B307" s="56" t="s">
        <v>200</v>
      </c>
      <c r="C307" s="56" t="s">
        <v>138</v>
      </c>
      <c r="D307" s="5">
        <v>0.65499999999999992</v>
      </c>
      <c r="E307" s="5">
        <v>7.9119999999999999</v>
      </c>
      <c r="F307" s="5">
        <v>15.837</v>
      </c>
      <c r="G307" s="5">
        <v>26.483000000000001</v>
      </c>
      <c r="H307" s="5">
        <v>39.381999999999998</v>
      </c>
      <c r="I307" s="5">
        <v>55.106999999999999</v>
      </c>
      <c r="J307" s="5">
        <v>73.650000000000006</v>
      </c>
      <c r="K307" s="5">
        <v>101.574</v>
      </c>
      <c r="L307" s="5">
        <v>125.72385559</v>
      </c>
      <c r="M307" s="5">
        <v>153.03731171000001</v>
      </c>
      <c r="N307" s="5">
        <v>186.23757463999999</v>
      </c>
      <c r="O307" s="5">
        <v>224.89593049000001</v>
      </c>
      <c r="P307" s="5">
        <v>266.87614852000002</v>
      </c>
      <c r="Q307" s="5">
        <v>311.41755971999999</v>
      </c>
      <c r="R307" s="5">
        <v>357.86743505999999</v>
      </c>
      <c r="S307" s="5">
        <v>404.78368934999997</v>
      </c>
      <c r="T307" s="5">
        <v>452.62481380999998</v>
      </c>
      <c r="U307" s="5">
        <v>492.5103479</v>
      </c>
      <c r="V307" s="5">
        <v>531.82907490000002</v>
      </c>
      <c r="W307" s="5">
        <v>570.22714911000003</v>
      </c>
      <c r="X307" s="5">
        <v>609.75050940999995</v>
      </c>
      <c r="Y307" s="5">
        <v>651.78980555999999</v>
      </c>
      <c r="Z307" s="5">
        <v>694.24637111999994</v>
      </c>
      <c r="AA307" s="5">
        <v>729.87564465000003</v>
      </c>
      <c r="AB307" s="5">
        <v>765.66522693000002</v>
      </c>
      <c r="AC307" s="5">
        <v>801.68088179999995</v>
      </c>
      <c r="AD307" s="5">
        <v>838.08343994999996</v>
      </c>
      <c r="AE307" s="5">
        <v>874.67753663000008</v>
      </c>
      <c r="AF307" s="5">
        <v>876.72075081000003</v>
      </c>
    </row>
    <row r="308" spans="1:32">
      <c r="A308" s="56" t="s">
        <v>73</v>
      </c>
      <c r="B308" s="56" t="s">
        <v>200</v>
      </c>
      <c r="C308" s="56" t="s">
        <v>139</v>
      </c>
      <c r="D308" s="5">
        <v>12.412000000000001</v>
      </c>
      <c r="E308" s="5">
        <v>45.622999999999998</v>
      </c>
      <c r="F308" s="5">
        <v>65.371999999999986</v>
      </c>
      <c r="G308" s="5">
        <v>82.352000000000004</v>
      </c>
      <c r="H308" s="5">
        <v>95.963999999999999</v>
      </c>
      <c r="I308" s="5">
        <v>107.131</v>
      </c>
      <c r="J308" s="5">
        <v>116.5</v>
      </c>
      <c r="K308" s="5">
        <v>131.535</v>
      </c>
      <c r="L308" s="5">
        <v>152.63800000000001</v>
      </c>
      <c r="M308" s="5">
        <v>173.941</v>
      </c>
      <c r="N308" s="5">
        <v>198.483</v>
      </c>
      <c r="O308" s="5">
        <v>225.34399999999999</v>
      </c>
      <c r="P308" s="5">
        <v>252.72800000000001</v>
      </c>
      <c r="Q308" s="5">
        <v>277.85399999999998</v>
      </c>
      <c r="R308" s="5">
        <v>300.80500000000012</v>
      </c>
      <c r="S308" s="5">
        <v>320.54399999999998</v>
      </c>
      <c r="T308" s="5">
        <v>337.48</v>
      </c>
      <c r="U308" s="5">
        <v>344.50700000000001</v>
      </c>
      <c r="V308" s="5">
        <v>348.54900000000009</v>
      </c>
      <c r="W308" s="5">
        <v>349.56599999999992</v>
      </c>
      <c r="X308" s="5">
        <v>350.81700000000012</v>
      </c>
      <c r="Y308" s="5">
        <v>350.685</v>
      </c>
      <c r="Z308" s="5">
        <v>350.02999999999992</v>
      </c>
      <c r="AA308" s="5">
        <v>348.76900000000012</v>
      </c>
      <c r="AB308" s="5">
        <v>346.75099999999992</v>
      </c>
      <c r="AC308" s="5">
        <v>344.07600000000008</v>
      </c>
      <c r="AD308" s="5">
        <v>340.86599999999999</v>
      </c>
      <c r="AE308" s="5">
        <v>337.02600000000001</v>
      </c>
      <c r="AF308" s="5">
        <v>337.02600000000001</v>
      </c>
    </row>
    <row r="309" spans="1:32">
      <c r="A309" s="56" t="s">
        <v>73</v>
      </c>
      <c r="B309" s="56" t="s">
        <v>200</v>
      </c>
      <c r="C309" s="56" t="s">
        <v>140</v>
      </c>
      <c r="D309" s="5">
        <v>0</v>
      </c>
      <c r="E309" s="5">
        <v>0</v>
      </c>
      <c r="F309" s="5">
        <v>0</v>
      </c>
      <c r="G309" s="5">
        <v>0</v>
      </c>
      <c r="H309" s="5">
        <v>0</v>
      </c>
      <c r="I309" s="5">
        <v>0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5">
        <v>0</v>
      </c>
      <c r="R309" s="5">
        <v>0</v>
      </c>
      <c r="S309" s="5">
        <v>0</v>
      </c>
      <c r="T309" s="5">
        <v>0</v>
      </c>
      <c r="U309" s="5">
        <v>0</v>
      </c>
      <c r="V309" s="5">
        <v>0</v>
      </c>
      <c r="W309" s="5">
        <v>0</v>
      </c>
      <c r="X309" s="5">
        <v>0</v>
      </c>
      <c r="Y309" s="5">
        <v>0</v>
      </c>
      <c r="Z309" s="5">
        <v>0</v>
      </c>
      <c r="AA309" s="5">
        <v>0</v>
      </c>
      <c r="AB309" s="5">
        <v>0</v>
      </c>
      <c r="AC309" s="5">
        <v>0</v>
      </c>
      <c r="AD309" s="5">
        <v>0</v>
      </c>
      <c r="AE309" s="5">
        <v>0</v>
      </c>
      <c r="AF309" s="5">
        <v>0</v>
      </c>
    </row>
    <row r="310" spans="1:32">
      <c r="A310" s="56" t="s">
        <v>73</v>
      </c>
      <c r="B310" s="56" t="s">
        <v>200</v>
      </c>
      <c r="C310" s="56" t="s">
        <v>141</v>
      </c>
      <c r="D310" s="5">
        <v>0</v>
      </c>
      <c r="E310" s="5">
        <v>0</v>
      </c>
      <c r="F310" s="5">
        <v>0</v>
      </c>
      <c r="G310" s="5">
        <v>0</v>
      </c>
      <c r="H310" s="5">
        <v>0</v>
      </c>
      <c r="I310" s="5">
        <v>0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5">
        <v>0</v>
      </c>
      <c r="R310" s="5">
        <v>0</v>
      </c>
      <c r="S310" s="5">
        <v>0</v>
      </c>
      <c r="T310" s="5">
        <v>0</v>
      </c>
      <c r="U310" s="5">
        <v>0</v>
      </c>
      <c r="V310" s="5">
        <v>0</v>
      </c>
      <c r="W310" s="5">
        <v>0</v>
      </c>
      <c r="X310" s="5">
        <v>0</v>
      </c>
      <c r="Y310" s="5">
        <v>0</v>
      </c>
      <c r="Z310" s="5">
        <v>0</v>
      </c>
      <c r="AA310" s="5">
        <v>0</v>
      </c>
      <c r="AB310" s="5">
        <v>0</v>
      </c>
      <c r="AC310" s="5">
        <v>0</v>
      </c>
      <c r="AD310" s="5">
        <v>0</v>
      </c>
      <c r="AE310" s="5">
        <v>0</v>
      </c>
      <c r="AF310" s="5">
        <v>0</v>
      </c>
    </row>
    <row r="311" spans="1:32">
      <c r="A311" s="56" t="s">
        <v>73</v>
      </c>
      <c r="B311" s="56" t="s">
        <v>200</v>
      </c>
      <c r="C311" s="56" t="s">
        <v>142</v>
      </c>
      <c r="D311" s="5">
        <v>563.35</v>
      </c>
      <c r="E311" s="5">
        <v>563.35</v>
      </c>
      <c r="F311" s="5">
        <v>1095.93811241</v>
      </c>
      <c r="G311" s="5">
        <v>2309.0812212599999</v>
      </c>
      <c r="H311" s="5">
        <v>2595.7429816399999</v>
      </c>
      <c r="I311" s="5">
        <v>4734.8397150599994</v>
      </c>
      <c r="J311" s="5">
        <v>5607.5729009699999</v>
      </c>
      <c r="K311" s="5">
        <v>6657.5992402100001</v>
      </c>
      <c r="L311" s="5">
        <v>6657.5992428999998</v>
      </c>
      <c r="M311" s="5">
        <v>8287.7618256400001</v>
      </c>
      <c r="N311" s="5">
        <v>8454.3951333100013</v>
      </c>
      <c r="O311" s="5">
        <v>10026.19890489</v>
      </c>
      <c r="P311" s="5">
        <v>13986.8174881</v>
      </c>
      <c r="Q311" s="5">
        <v>13986.817488180001</v>
      </c>
      <c r="R311" s="5">
        <v>15178.41939246</v>
      </c>
      <c r="S311" s="5">
        <v>16524.413351179999</v>
      </c>
      <c r="T311" s="5">
        <v>18636.06028184</v>
      </c>
      <c r="U311" s="5">
        <v>18636.06028184</v>
      </c>
      <c r="V311" s="5">
        <v>18636.060281940001</v>
      </c>
      <c r="W311" s="5">
        <v>18636.06028197</v>
      </c>
      <c r="X311" s="5">
        <v>20826.852942730002</v>
      </c>
      <c r="Y311" s="5">
        <v>26381.262178500001</v>
      </c>
      <c r="Z311" s="5">
        <v>26237.262178519999</v>
      </c>
      <c r="AA311" s="5">
        <v>26237.262178640001</v>
      </c>
      <c r="AB311" s="5">
        <v>27082.282010120001</v>
      </c>
      <c r="AC311" s="5">
        <v>27082.28201056</v>
      </c>
      <c r="AD311" s="5">
        <v>32460.94626456</v>
      </c>
      <c r="AE311" s="5">
        <v>33895.921617170003</v>
      </c>
      <c r="AF311" s="5">
        <v>33588.171617189997</v>
      </c>
    </row>
    <row r="312" spans="1:32">
      <c r="A312" s="56" t="s">
        <v>73</v>
      </c>
      <c r="B312" s="56" t="s">
        <v>200</v>
      </c>
      <c r="C312" s="56" t="s">
        <v>143</v>
      </c>
      <c r="D312" s="5">
        <v>0</v>
      </c>
      <c r="E312" s="5">
        <v>0</v>
      </c>
      <c r="F312" s="5">
        <v>2.3010000000000002E-5</v>
      </c>
      <c r="G312" s="5">
        <v>49.471623999999998</v>
      </c>
      <c r="H312" s="5">
        <v>441.97867043999997</v>
      </c>
      <c r="I312" s="5">
        <v>591.49911270000007</v>
      </c>
      <c r="J312" s="5">
        <v>1803.3380303399999</v>
      </c>
      <c r="K312" s="5">
        <v>1803.3380329300001</v>
      </c>
      <c r="L312" s="5">
        <v>1803.33803321</v>
      </c>
      <c r="M312" s="5">
        <v>1803.33803334</v>
      </c>
      <c r="N312" s="5">
        <v>1803.33803352</v>
      </c>
      <c r="O312" s="5">
        <v>1803.3380339</v>
      </c>
      <c r="P312" s="5">
        <v>1803.3380340399999</v>
      </c>
      <c r="Q312" s="5">
        <v>1803.3380341</v>
      </c>
      <c r="R312" s="5">
        <v>1803.33803487</v>
      </c>
      <c r="S312" s="5">
        <v>2520.01819101</v>
      </c>
      <c r="T312" s="5">
        <v>2520.0181915799999</v>
      </c>
      <c r="U312" s="5">
        <v>2520.0181916000001</v>
      </c>
      <c r="V312" s="5">
        <v>3548.82642743</v>
      </c>
      <c r="W312" s="5">
        <v>3548.8264274500011</v>
      </c>
      <c r="X312" s="5">
        <v>3548.8264280799999</v>
      </c>
      <c r="Y312" s="5">
        <v>5852.91035715</v>
      </c>
      <c r="Z312" s="5">
        <v>6328.9720417400003</v>
      </c>
      <c r="AA312" s="5">
        <v>6328.9720417999997</v>
      </c>
      <c r="AB312" s="5">
        <v>6328.9720420599997</v>
      </c>
      <c r="AC312" s="5">
        <v>6328.9720422300006</v>
      </c>
      <c r="AD312" s="5">
        <v>11348.03052934</v>
      </c>
      <c r="AE312" s="5">
        <v>25325.992273529999</v>
      </c>
      <c r="AF312" s="5">
        <v>25325.992273569998</v>
      </c>
    </row>
    <row r="313" spans="1:32">
      <c r="A313" s="56" t="s">
        <v>73</v>
      </c>
      <c r="B313" s="56" t="s">
        <v>200</v>
      </c>
      <c r="C313" s="56" t="s">
        <v>144</v>
      </c>
      <c r="D313" s="5">
        <v>254.26031188502159</v>
      </c>
      <c r="E313" s="5">
        <v>357.09563650000001</v>
      </c>
      <c r="F313" s="5">
        <v>411.86271979999998</v>
      </c>
      <c r="G313" s="5">
        <v>465.0025182</v>
      </c>
      <c r="H313" s="5">
        <v>515.22391809999999</v>
      </c>
      <c r="I313" s="5">
        <v>565.32534950000002</v>
      </c>
      <c r="J313" s="5">
        <v>615.13287509999998</v>
      </c>
      <c r="K313" s="5">
        <v>663.49134749999996</v>
      </c>
      <c r="L313" s="5">
        <v>709.41612840000005</v>
      </c>
      <c r="M313" s="5">
        <v>755.11697049999998</v>
      </c>
      <c r="N313" s="5">
        <v>800.72640190000004</v>
      </c>
      <c r="O313" s="5">
        <v>846.17501149999998</v>
      </c>
      <c r="P313" s="5">
        <v>889.8329463</v>
      </c>
      <c r="Q313" s="5">
        <v>930.41484079999998</v>
      </c>
      <c r="R313" s="5">
        <v>971.03314590000002</v>
      </c>
      <c r="S313" s="5">
        <v>1011.33443</v>
      </c>
      <c r="T313" s="5">
        <v>1051.678872</v>
      </c>
      <c r="U313" s="5">
        <v>1092.6075880000001</v>
      </c>
      <c r="V313" s="5">
        <v>1133.359093</v>
      </c>
      <c r="W313" s="5">
        <v>1174.2017249999999</v>
      </c>
      <c r="X313" s="5">
        <v>1215.2160200000001</v>
      </c>
      <c r="Y313" s="5">
        <v>1256.603936</v>
      </c>
      <c r="Z313" s="5">
        <v>1298.228746</v>
      </c>
      <c r="AA313" s="5">
        <v>1338.6137659999999</v>
      </c>
      <c r="AB313" s="5">
        <v>1377.514271</v>
      </c>
      <c r="AC313" s="5">
        <v>1415.449807</v>
      </c>
      <c r="AD313" s="5">
        <v>1452.430165</v>
      </c>
      <c r="AE313" s="5">
        <v>1488.7525539999999</v>
      </c>
      <c r="AF313" s="5">
        <v>1488.7525539999999</v>
      </c>
    </row>
    <row r="314" spans="1:32">
      <c r="A314" s="56" t="s">
        <v>73</v>
      </c>
      <c r="B314" s="56" t="s">
        <v>200</v>
      </c>
      <c r="C314" s="56" t="s">
        <v>146</v>
      </c>
      <c r="D314" s="5">
        <v>26.35</v>
      </c>
      <c r="E314" s="5">
        <v>29.82791073112255</v>
      </c>
      <c r="F314" s="5">
        <v>31.28055562836699</v>
      </c>
      <c r="G314" s="5">
        <v>32.623546302953457</v>
      </c>
      <c r="H314" s="5">
        <v>34.073308892917431</v>
      </c>
      <c r="I314" s="5">
        <v>36.060876215544369</v>
      </c>
      <c r="J314" s="5">
        <v>37.692773458672733</v>
      </c>
      <c r="K314" s="5">
        <v>39.108780570974467</v>
      </c>
      <c r="L314" s="5">
        <v>40.762490287310072</v>
      </c>
      <c r="M314" s="5">
        <v>42.296858902916597</v>
      </c>
      <c r="N314" s="5">
        <v>43.636242187596267</v>
      </c>
      <c r="O314" s="5">
        <v>44.767501269622727</v>
      </c>
      <c r="P314" s="5">
        <v>46.037799813539223</v>
      </c>
      <c r="Q314" s="5">
        <v>47.432308853695282</v>
      </c>
      <c r="R314" s="5">
        <v>48.984448521775313</v>
      </c>
      <c r="S314" s="5">
        <v>50.542077203732433</v>
      </c>
      <c r="T314" s="5">
        <v>51.83482630911756</v>
      </c>
      <c r="U314" s="5">
        <v>53.251699884057722</v>
      </c>
      <c r="V314" s="5">
        <v>54.624112889356901</v>
      </c>
      <c r="W314" s="5">
        <v>56.260423906920963</v>
      </c>
      <c r="X314" s="5">
        <v>58.335159370590198</v>
      </c>
      <c r="Y314" s="5">
        <v>60.794894461290589</v>
      </c>
      <c r="Z314" s="5">
        <v>63.346043512256763</v>
      </c>
      <c r="AA314" s="5">
        <v>65.542755357990174</v>
      </c>
      <c r="AB314" s="5">
        <v>67.581988831273378</v>
      </c>
      <c r="AC314" s="5">
        <v>69.83348596434756</v>
      </c>
      <c r="AD314" s="5">
        <v>71.738562317337681</v>
      </c>
      <c r="AE314" s="5">
        <v>70.016807733237158</v>
      </c>
      <c r="AF314" s="5">
        <v>70.016807733237158</v>
      </c>
    </row>
    <row r="316" spans="1:32">
      <c r="A316" s="56" t="s">
        <v>75</v>
      </c>
      <c r="B316" s="56" t="s">
        <v>163</v>
      </c>
      <c r="C316" s="56" t="s">
        <v>130</v>
      </c>
      <c r="D316" s="5">
        <v>8330</v>
      </c>
      <c r="E316" s="5">
        <v>8330</v>
      </c>
      <c r="F316" s="5">
        <v>8330</v>
      </c>
      <c r="G316" s="5">
        <v>5450</v>
      </c>
      <c r="H316" s="5">
        <v>3445</v>
      </c>
      <c r="I316" s="5">
        <v>1390</v>
      </c>
      <c r="J316" s="5">
        <v>1390</v>
      </c>
      <c r="K316" s="5">
        <v>1390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5">
        <v>0</v>
      </c>
      <c r="R316" s="5">
        <v>0</v>
      </c>
      <c r="S316" s="5">
        <v>0</v>
      </c>
      <c r="T316" s="5">
        <v>0</v>
      </c>
      <c r="U316" s="5">
        <v>0</v>
      </c>
      <c r="V316" s="5">
        <v>0</v>
      </c>
      <c r="W316" s="5">
        <v>0</v>
      </c>
      <c r="X316" s="5">
        <v>0</v>
      </c>
      <c r="Y316" s="5">
        <v>0</v>
      </c>
      <c r="Z316" s="5">
        <v>0</v>
      </c>
      <c r="AA316" s="5">
        <v>0</v>
      </c>
      <c r="AB316" s="5">
        <v>0</v>
      </c>
      <c r="AC316" s="5">
        <v>0</v>
      </c>
      <c r="AD316" s="5">
        <v>0</v>
      </c>
      <c r="AE316" s="5">
        <v>0</v>
      </c>
      <c r="AF316" s="5">
        <v>0</v>
      </c>
    </row>
    <row r="317" spans="1:32">
      <c r="A317" s="56" t="s">
        <v>75</v>
      </c>
      <c r="B317" s="56" t="s">
        <v>163</v>
      </c>
      <c r="C317" s="56" t="s">
        <v>132</v>
      </c>
      <c r="D317" s="5">
        <v>124</v>
      </c>
      <c r="E317" s="5">
        <v>440</v>
      </c>
      <c r="F317" s="5">
        <v>440</v>
      </c>
      <c r="G317" s="5">
        <v>440</v>
      </c>
      <c r="H317" s="5">
        <v>440</v>
      </c>
      <c r="I317" s="5">
        <v>440</v>
      </c>
      <c r="J317" s="5">
        <v>440</v>
      </c>
      <c r="K317" s="5">
        <v>440</v>
      </c>
      <c r="L317" s="5">
        <v>440</v>
      </c>
      <c r="M317" s="5">
        <v>440</v>
      </c>
      <c r="N317" s="5">
        <v>440</v>
      </c>
      <c r="O317" s="5">
        <v>440</v>
      </c>
      <c r="P317" s="5">
        <v>440</v>
      </c>
      <c r="Q317" s="5">
        <v>440</v>
      </c>
      <c r="R317" s="5">
        <v>440</v>
      </c>
      <c r="S317" s="5">
        <v>440</v>
      </c>
      <c r="T317" s="5">
        <v>440</v>
      </c>
      <c r="U317" s="5">
        <v>440</v>
      </c>
      <c r="V317" s="5">
        <v>440</v>
      </c>
      <c r="W317" s="5">
        <v>440</v>
      </c>
      <c r="X317" s="5">
        <v>440</v>
      </c>
      <c r="Y317" s="5">
        <v>0</v>
      </c>
      <c r="Z317" s="5">
        <v>0</v>
      </c>
      <c r="AA317" s="5">
        <v>0</v>
      </c>
      <c r="AB317" s="5">
        <v>0</v>
      </c>
      <c r="AC317" s="5">
        <v>0</v>
      </c>
      <c r="AD317" s="5">
        <v>0</v>
      </c>
      <c r="AE317" s="5">
        <v>0</v>
      </c>
      <c r="AF317" s="5">
        <v>0</v>
      </c>
    </row>
    <row r="318" spans="1:32">
      <c r="A318" s="56" t="s">
        <v>75</v>
      </c>
      <c r="B318" s="56" t="s">
        <v>163</v>
      </c>
      <c r="C318" s="56" t="s">
        <v>133</v>
      </c>
      <c r="D318" s="5">
        <v>0</v>
      </c>
      <c r="E318" s="5">
        <v>0</v>
      </c>
      <c r="F318" s="5">
        <v>0</v>
      </c>
      <c r="G318" s="5">
        <v>0</v>
      </c>
      <c r="H318" s="5">
        <v>0</v>
      </c>
      <c r="I318" s="5">
        <v>0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5">
        <v>0</v>
      </c>
      <c r="R318" s="5">
        <v>0</v>
      </c>
      <c r="S318" s="5">
        <v>0</v>
      </c>
      <c r="T318" s="5">
        <v>0</v>
      </c>
      <c r="U318" s="5">
        <v>0</v>
      </c>
      <c r="V318" s="5">
        <v>0</v>
      </c>
      <c r="W318" s="5">
        <v>0</v>
      </c>
      <c r="X318" s="5">
        <v>0</v>
      </c>
      <c r="Y318" s="5">
        <v>0</v>
      </c>
      <c r="Z318" s="5">
        <v>0</v>
      </c>
      <c r="AA318" s="5">
        <v>0</v>
      </c>
      <c r="AB318" s="5">
        <v>0</v>
      </c>
      <c r="AC318" s="5">
        <v>0</v>
      </c>
      <c r="AD318" s="5">
        <v>0</v>
      </c>
      <c r="AE318" s="5">
        <v>0</v>
      </c>
      <c r="AF318" s="5">
        <v>0</v>
      </c>
    </row>
    <row r="319" spans="1:32">
      <c r="A319" s="56" t="s">
        <v>75</v>
      </c>
      <c r="B319" s="56" t="s">
        <v>163</v>
      </c>
      <c r="C319" s="56" t="s">
        <v>134</v>
      </c>
      <c r="D319" s="5">
        <v>2638.9989999999998</v>
      </c>
      <c r="E319" s="5">
        <v>2638.9989999999998</v>
      </c>
      <c r="F319" s="5">
        <v>2638.99900265</v>
      </c>
      <c r="G319" s="5">
        <v>2638.99900265</v>
      </c>
      <c r="H319" s="5">
        <v>2638.9990053000001</v>
      </c>
      <c r="I319" s="5">
        <v>2638.9990053000001</v>
      </c>
      <c r="J319" s="5">
        <v>2638.9990079499999</v>
      </c>
      <c r="K319" s="5">
        <v>2638.9990079499999</v>
      </c>
      <c r="L319" s="5">
        <v>2638.9990609500001</v>
      </c>
      <c r="M319" s="5">
        <v>2638.9990609500001</v>
      </c>
      <c r="N319" s="5">
        <v>2638.9990609500001</v>
      </c>
      <c r="O319" s="5">
        <v>2638.9990609500001</v>
      </c>
      <c r="P319" s="5">
        <v>2638.9990689000001</v>
      </c>
      <c r="Q319" s="5">
        <v>2638.99908215</v>
      </c>
      <c r="R319" s="5">
        <v>2638.9990980500002</v>
      </c>
      <c r="S319" s="5">
        <v>2638.9990185500001</v>
      </c>
      <c r="T319" s="5">
        <v>2638.9990370999999</v>
      </c>
      <c r="U319" s="5">
        <v>2638.9990450499999</v>
      </c>
      <c r="V319" s="5">
        <v>2638.9990556500002</v>
      </c>
      <c r="W319" s="5">
        <v>2638.9990715499998</v>
      </c>
      <c r="X319" s="5">
        <v>2638.99910335</v>
      </c>
      <c r="Y319" s="5">
        <v>2638.9992464500001</v>
      </c>
      <c r="Z319" s="5">
        <v>1790.00002915</v>
      </c>
      <c r="AA319" s="5">
        <v>1790.00009275</v>
      </c>
      <c r="AB319" s="5">
        <v>1790.00009275</v>
      </c>
      <c r="AC319" s="5">
        <v>1790.00009275</v>
      </c>
      <c r="AD319" s="5">
        <v>1790.00009275</v>
      </c>
      <c r="AE319" s="5">
        <v>1790.0002173</v>
      </c>
      <c r="AF319" s="5">
        <v>1790.0002173</v>
      </c>
    </row>
    <row r="320" spans="1:32">
      <c r="A320" s="56" t="s">
        <v>75</v>
      </c>
      <c r="B320" s="56" t="s">
        <v>163</v>
      </c>
      <c r="C320" s="56" t="s">
        <v>135</v>
      </c>
      <c r="D320" s="5">
        <v>0</v>
      </c>
      <c r="E320" s="5">
        <v>0</v>
      </c>
      <c r="F320" s="5">
        <v>0</v>
      </c>
      <c r="G320" s="5">
        <v>0</v>
      </c>
      <c r="H320" s="5">
        <v>0</v>
      </c>
      <c r="I320" s="5">
        <v>0</v>
      </c>
      <c r="J320" s="5">
        <v>0</v>
      </c>
      <c r="K320" s="5">
        <v>0</v>
      </c>
      <c r="L320" s="5">
        <v>5.5649999999999997E-5</v>
      </c>
      <c r="M320" s="5">
        <v>5.5649999999999997E-5</v>
      </c>
      <c r="N320" s="5">
        <v>6.3600000000000001E-5</v>
      </c>
      <c r="O320" s="5">
        <v>6.3600000000000001E-5</v>
      </c>
      <c r="P320" s="5">
        <v>7.4200000000000001E-5</v>
      </c>
      <c r="Q320" s="5">
        <v>9.0099999999999995E-5</v>
      </c>
      <c r="R320" s="5">
        <v>1.06E-4</v>
      </c>
      <c r="S320" s="5">
        <v>2.385E-5</v>
      </c>
      <c r="T320" s="5">
        <v>3.9749999999999997E-5</v>
      </c>
      <c r="U320" s="5">
        <v>5.0349999999999997E-5</v>
      </c>
      <c r="V320" s="5">
        <v>6.3600000000000001E-5</v>
      </c>
      <c r="W320" s="5">
        <v>7.9499999999999994E-5</v>
      </c>
      <c r="X320" s="5">
        <v>9.8049999999999998E-5</v>
      </c>
      <c r="Y320" s="5">
        <v>10.873951699999999</v>
      </c>
      <c r="Z320" s="5">
        <v>10.873951699999999</v>
      </c>
      <c r="AA320" s="5">
        <v>728.53807685000004</v>
      </c>
      <c r="AB320" s="5">
        <v>728.53807685000004</v>
      </c>
      <c r="AC320" s="5">
        <v>728.53807685000004</v>
      </c>
      <c r="AD320" s="5">
        <v>728.53807685000004</v>
      </c>
      <c r="AE320" s="5">
        <v>728.53807685000004</v>
      </c>
      <c r="AF320" s="5">
        <v>728.53807685000004</v>
      </c>
    </row>
    <row r="321" spans="1:32">
      <c r="A321" s="56" t="s">
        <v>75</v>
      </c>
      <c r="B321" s="56" t="s">
        <v>163</v>
      </c>
      <c r="C321" s="56" t="s">
        <v>136</v>
      </c>
      <c r="D321" s="5">
        <v>2285</v>
      </c>
      <c r="E321" s="5">
        <v>2285</v>
      </c>
      <c r="F321" s="5">
        <v>2285</v>
      </c>
      <c r="G321" s="5">
        <v>2285</v>
      </c>
      <c r="H321" s="5">
        <v>2285</v>
      </c>
      <c r="I321" s="5">
        <v>2285</v>
      </c>
      <c r="J321" s="5">
        <v>2285</v>
      </c>
      <c r="K321" s="5">
        <v>2285</v>
      </c>
      <c r="L321" s="5">
        <v>2285</v>
      </c>
      <c r="M321" s="5">
        <v>2285</v>
      </c>
      <c r="N321" s="5">
        <v>2285</v>
      </c>
      <c r="O321" s="5">
        <v>2285</v>
      </c>
      <c r="P321" s="5">
        <v>2285</v>
      </c>
      <c r="Q321" s="5">
        <v>2285</v>
      </c>
      <c r="R321" s="5">
        <v>2285</v>
      </c>
      <c r="S321" s="5">
        <v>2285</v>
      </c>
      <c r="T321" s="5">
        <v>2285</v>
      </c>
      <c r="U321" s="5">
        <v>2285</v>
      </c>
      <c r="V321" s="5">
        <v>2285</v>
      </c>
      <c r="W321" s="5">
        <v>2285</v>
      </c>
      <c r="X321" s="5">
        <v>2285</v>
      </c>
      <c r="Y321" s="5">
        <v>2285</v>
      </c>
      <c r="Z321" s="5">
        <v>2285</v>
      </c>
      <c r="AA321" s="5">
        <v>2285</v>
      </c>
      <c r="AB321" s="5">
        <v>2285</v>
      </c>
      <c r="AC321" s="5">
        <v>2285</v>
      </c>
      <c r="AD321" s="5">
        <v>2285</v>
      </c>
      <c r="AE321" s="5">
        <v>2285</v>
      </c>
      <c r="AF321" s="5">
        <v>2285</v>
      </c>
    </row>
    <row r="322" spans="1:32">
      <c r="A322" s="56" t="s">
        <v>75</v>
      </c>
      <c r="B322" s="56" t="s">
        <v>163</v>
      </c>
      <c r="C322" s="56" t="s">
        <v>137</v>
      </c>
      <c r="D322" s="5">
        <v>290</v>
      </c>
      <c r="E322" s="5">
        <v>290.00005665999998</v>
      </c>
      <c r="F322" s="5">
        <v>290.00010112000001</v>
      </c>
      <c r="G322" s="5">
        <v>1569.99747785</v>
      </c>
      <c r="H322" s="5">
        <v>3441.5529711200002</v>
      </c>
      <c r="I322" s="5">
        <v>3855.0251770899999</v>
      </c>
      <c r="J322" s="5">
        <v>4963.8359194599998</v>
      </c>
      <c r="K322" s="5">
        <v>4963.83595332</v>
      </c>
      <c r="L322" s="5">
        <v>5388.0616227</v>
      </c>
      <c r="M322" s="5">
        <v>5388.0616232399998</v>
      </c>
      <c r="N322" s="5">
        <v>5388.0617653999998</v>
      </c>
      <c r="O322" s="5">
        <v>5388.0617659600002</v>
      </c>
      <c r="P322" s="5">
        <v>5388.0617663700004</v>
      </c>
      <c r="Q322" s="5">
        <v>5388.0617711499999</v>
      </c>
      <c r="R322" s="5">
        <v>5388.0618361699999</v>
      </c>
      <c r="S322" s="5">
        <v>5471.1289974299998</v>
      </c>
      <c r="T322" s="5">
        <v>5471.12907739</v>
      </c>
      <c r="U322" s="5">
        <v>5471.1290775500001</v>
      </c>
      <c r="V322" s="5">
        <v>5739.1156381500004</v>
      </c>
      <c r="W322" s="5">
        <v>5849.7878751999997</v>
      </c>
      <c r="X322" s="5">
        <v>5849.7878753799996</v>
      </c>
      <c r="Y322" s="5">
        <v>5849.78781918</v>
      </c>
      <c r="Z322" s="5">
        <v>5849.7891840499997</v>
      </c>
      <c r="AA322" s="5">
        <v>5249.7918077200002</v>
      </c>
      <c r="AB322" s="5">
        <v>4738.2363150900001</v>
      </c>
      <c r="AC322" s="5">
        <v>4324.7644200799996</v>
      </c>
      <c r="AD322" s="5">
        <v>4906.4345461600014</v>
      </c>
      <c r="AE322" s="5">
        <v>4906.4350526099997</v>
      </c>
      <c r="AF322" s="5">
        <v>4906.4349284800001</v>
      </c>
    </row>
    <row r="323" spans="1:32">
      <c r="A323" s="56" t="s">
        <v>75</v>
      </c>
      <c r="B323" s="56" t="s">
        <v>163</v>
      </c>
      <c r="C323" s="56" t="s">
        <v>138</v>
      </c>
      <c r="D323" s="5">
        <v>11.647</v>
      </c>
      <c r="E323" s="5">
        <v>113.44800001</v>
      </c>
      <c r="F323" s="5">
        <v>234.46199999999999</v>
      </c>
      <c r="G323" s="5">
        <v>391.15199998999998</v>
      </c>
      <c r="H323" s="5">
        <v>583.14700001000006</v>
      </c>
      <c r="I323" s="5">
        <v>817.88</v>
      </c>
      <c r="J323" s="5">
        <v>1099.634</v>
      </c>
      <c r="K323" s="5">
        <v>1524.355</v>
      </c>
      <c r="L323" s="5">
        <v>1897.4574733300001</v>
      </c>
      <c r="M323" s="5">
        <v>2313.5186278800002</v>
      </c>
      <c r="N323" s="5">
        <v>2795.63337916</v>
      </c>
      <c r="O323" s="5">
        <v>3392.9003320800002</v>
      </c>
      <c r="P323" s="5">
        <v>4036.44119688</v>
      </c>
      <c r="Q323" s="5">
        <v>4707.0090007500003</v>
      </c>
      <c r="R323" s="5">
        <v>5411.0381473800007</v>
      </c>
      <c r="S323" s="5">
        <v>6114.3533389300001</v>
      </c>
      <c r="T323" s="5">
        <v>6822.3269472499996</v>
      </c>
      <c r="U323" s="5">
        <v>7403.449441499999</v>
      </c>
      <c r="V323" s="5">
        <v>7964.5992951899998</v>
      </c>
      <c r="W323" s="5">
        <v>8500.4033974100003</v>
      </c>
      <c r="X323" s="5">
        <v>9048.9515982400007</v>
      </c>
      <c r="Y323" s="5">
        <v>9634.5546853399992</v>
      </c>
      <c r="Z323" s="5">
        <v>10227.264545690001</v>
      </c>
      <c r="AA323" s="5">
        <v>10733.091480859999</v>
      </c>
      <c r="AB323" s="5">
        <v>11244.056339999999</v>
      </c>
      <c r="AC323" s="5">
        <v>11762.80408254</v>
      </c>
      <c r="AD323" s="5">
        <v>12290.264823130001</v>
      </c>
      <c r="AE323" s="5">
        <v>12821.021079919999</v>
      </c>
      <c r="AF323" s="5">
        <v>12857.1914406</v>
      </c>
    </row>
    <row r="324" spans="1:32">
      <c r="A324" s="56" t="s">
        <v>75</v>
      </c>
      <c r="B324" s="56" t="s">
        <v>163</v>
      </c>
      <c r="C324" s="56" t="s">
        <v>139</v>
      </c>
      <c r="D324" s="5">
        <v>171.613</v>
      </c>
      <c r="E324" s="5">
        <v>588.70600000000002</v>
      </c>
      <c r="F324" s="5">
        <v>887.91499999999996</v>
      </c>
      <c r="G324" s="5">
        <v>1132.692</v>
      </c>
      <c r="H324" s="5">
        <v>1330.7860000000001</v>
      </c>
      <c r="I324" s="5">
        <v>1501.11</v>
      </c>
      <c r="J324" s="5">
        <v>1644.835</v>
      </c>
      <c r="K324" s="5">
        <v>1879.2280000000001</v>
      </c>
      <c r="L324" s="5">
        <v>2206.7310000000002</v>
      </c>
      <c r="M324" s="5">
        <v>2538.018</v>
      </c>
      <c r="N324" s="5">
        <v>2892.1370000000002</v>
      </c>
      <c r="O324" s="5">
        <v>3323.8409999999999</v>
      </c>
      <c r="P324" s="5">
        <v>3759.110000000001</v>
      </c>
      <c r="Q324" s="5">
        <v>4148.139000000001</v>
      </c>
      <c r="R324" s="5">
        <v>4509.9309999999996</v>
      </c>
      <c r="S324" s="5">
        <v>4816.4500000000007</v>
      </c>
      <c r="T324" s="5">
        <v>5071.3830000000007</v>
      </c>
      <c r="U324" s="5">
        <v>5175.4100000000008</v>
      </c>
      <c r="V324" s="5">
        <v>5227.704999999999</v>
      </c>
      <c r="W324" s="5">
        <v>5227.0620000000017</v>
      </c>
      <c r="X324" s="5">
        <v>5230.3869999999988</v>
      </c>
      <c r="Y324" s="5">
        <v>5215.023000000001</v>
      </c>
      <c r="Z324" s="5">
        <v>5193.7550000000001</v>
      </c>
      <c r="AA324" s="5">
        <v>5164.8889999999992</v>
      </c>
      <c r="AB324" s="5">
        <v>5128.3240000000014</v>
      </c>
      <c r="AC324" s="5">
        <v>5084.2170000000024</v>
      </c>
      <c r="AD324" s="5">
        <v>5035.3010000000013</v>
      </c>
      <c r="AE324" s="5">
        <v>4976.3359999999993</v>
      </c>
      <c r="AF324" s="5">
        <v>4976.3359999999993</v>
      </c>
    </row>
    <row r="325" spans="1:32">
      <c r="A325" s="56" t="s">
        <v>75</v>
      </c>
      <c r="B325" s="56" t="s">
        <v>163</v>
      </c>
      <c r="C325" s="56" t="s">
        <v>140</v>
      </c>
      <c r="D325" s="5">
        <v>0</v>
      </c>
      <c r="E325" s="5">
        <v>0</v>
      </c>
      <c r="F325" s="5">
        <v>0</v>
      </c>
      <c r="G325" s="5">
        <v>0</v>
      </c>
      <c r="H325" s="5">
        <v>0</v>
      </c>
      <c r="I325" s="5">
        <v>0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5">
        <v>0</v>
      </c>
      <c r="R325" s="5">
        <v>0</v>
      </c>
      <c r="S325" s="5">
        <v>0</v>
      </c>
      <c r="T325" s="5">
        <v>0</v>
      </c>
      <c r="U325" s="5">
        <v>0</v>
      </c>
      <c r="V325" s="5">
        <v>0</v>
      </c>
      <c r="W325" s="5">
        <v>0</v>
      </c>
      <c r="X325" s="5">
        <v>0</v>
      </c>
      <c r="Y325" s="5">
        <v>0</v>
      </c>
      <c r="Z325" s="5">
        <v>0</v>
      </c>
      <c r="AA325" s="5">
        <v>0</v>
      </c>
      <c r="AB325" s="5">
        <v>0</v>
      </c>
      <c r="AC325" s="5">
        <v>0</v>
      </c>
      <c r="AD325" s="5">
        <v>0</v>
      </c>
      <c r="AE325" s="5">
        <v>0</v>
      </c>
      <c r="AF325" s="5">
        <v>0</v>
      </c>
    </row>
    <row r="326" spans="1:32">
      <c r="A326" s="56" t="s">
        <v>75</v>
      </c>
      <c r="B326" s="56" t="s">
        <v>163</v>
      </c>
      <c r="C326" s="56" t="s">
        <v>141</v>
      </c>
      <c r="D326" s="5">
        <v>0</v>
      </c>
      <c r="E326" s="5">
        <v>0</v>
      </c>
      <c r="F326" s="5">
        <v>0</v>
      </c>
      <c r="G326" s="5">
        <v>0</v>
      </c>
      <c r="H326" s="5">
        <v>0</v>
      </c>
      <c r="I326" s="5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5">
        <v>0</v>
      </c>
      <c r="R326" s="5">
        <v>0</v>
      </c>
      <c r="S326" s="5">
        <v>0</v>
      </c>
      <c r="T326" s="5">
        <v>0</v>
      </c>
      <c r="U326" s="5">
        <v>0</v>
      </c>
      <c r="V326" s="5">
        <v>0</v>
      </c>
      <c r="W326" s="5">
        <v>0</v>
      </c>
      <c r="X326" s="5">
        <v>0</v>
      </c>
      <c r="Y326" s="5">
        <v>0</v>
      </c>
      <c r="Z326" s="5">
        <v>0</v>
      </c>
      <c r="AA326" s="5">
        <v>0</v>
      </c>
      <c r="AB326" s="5">
        <v>0</v>
      </c>
      <c r="AC326" s="5">
        <v>0</v>
      </c>
      <c r="AD326" s="5">
        <v>0</v>
      </c>
      <c r="AE326" s="5">
        <v>0</v>
      </c>
      <c r="AF326" s="5">
        <v>0</v>
      </c>
    </row>
    <row r="327" spans="1:32">
      <c r="A327" s="56" t="s">
        <v>75</v>
      </c>
      <c r="B327" s="56" t="s">
        <v>163</v>
      </c>
      <c r="C327" s="56" t="s">
        <v>142</v>
      </c>
      <c r="D327" s="5">
        <v>2206.8420000000001</v>
      </c>
      <c r="E327" s="5">
        <v>7365.6123668399996</v>
      </c>
      <c r="F327" s="5">
        <v>7751.71236684</v>
      </c>
      <c r="G327" s="5">
        <v>7751.7123670299998</v>
      </c>
      <c r="H327" s="5">
        <v>9306.0636217599986</v>
      </c>
      <c r="I327" s="5">
        <v>12759.12250026</v>
      </c>
      <c r="J327" s="5">
        <v>13001.778397579999</v>
      </c>
      <c r="K327" s="5">
        <v>13001.778397759999</v>
      </c>
      <c r="L327" s="5">
        <v>14800.40744769</v>
      </c>
      <c r="M327" s="5">
        <v>17726.39601556999</v>
      </c>
      <c r="N327" s="5">
        <v>17726.39601583</v>
      </c>
      <c r="O327" s="5">
        <v>18304.287349189999</v>
      </c>
      <c r="P327" s="5">
        <v>18346.360967339991</v>
      </c>
      <c r="Q327" s="5">
        <v>18346.36096754999</v>
      </c>
      <c r="R327" s="5">
        <v>18648.300841569999</v>
      </c>
      <c r="S327" s="5">
        <v>20566.593907909999</v>
      </c>
      <c r="T327" s="5">
        <v>20364.113908169998</v>
      </c>
      <c r="U327" s="5">
        <v>20364.11390819</v>
      </c>
      <c r="V327" s="5">
        <v>23587.718192109991</v>
      </c>
      <c r="W327" s="5">
        <v>23401.408192179999</v>
      </c>
      <c r="X327" s="5">
        <v>25292.470547919998</v>
      </c>
      <c r="Y327" s="5">
        <v>26224.77806312</v>
      </c>
      <c r="Z327" s="5">
        <v>26224.778063350001</v>
      </c>
      <c r="AA327" s="5">
        <v>27643.79039455</v>
      </c>
      <c r="AB327" s="5">
        <v>29107.90836433</v>
      </c>
      <c r="AC327" s="5">
        <v>29107.908364660001</v>
      </c>
      <c r="AD327" s="5">
        <v>30842.243808809999</v>
      </c>
      <c r="AE327" s="5">
        <v>32198.17045465</v>
      </c>
      <c r="AF327" s="5">
        <v>31954.370454669999</v>
      </c>
    </row>
    <row r="328" spans="1:32">
      <c r="A328" s="56" t="s">
        <v>75</v>
      </c>
      <c r="B328" s="56" t="s">
        <v>163</v>
      </c>
      <c r="C328" s="56" t="s">
        <v>143</v>
      </c>
      <c r="D328" s="5">
        <v>4099.375</v>
      </c>
      <c r="E328" s="5">
        <v>4099.3750904999997</v>
      </c>
      <c r="F328" s="5">
        <v>4099.3750912100004</v>
      </c>
      <c r="G328" s="5">
        <v>5132.7004568599996</v>
      </c>
      <c r="H328" s="5">
        <v>7476.7081802399989</v>
      </c>
      <c r="I328" s="5">
        <v>9131.1335187799996</v>
      </c>
      <c r="J328" s="5">
        <v>10282.68114187</v>
      </c>
      <c r="K328" s="5">
        <v>10877.722029189999</v>
      </c>
      <c r="L328" s="5">
        <v>11794.68669599</v>
      </c>
      <c r="M328" s="5">
        <v>11794.686698809999</v>
      </c>
      <c r="N328" s="5">
        <v>12925.922098929999</v>
      </c>
      <c r="O328" s="5">
        <v>13452.99914851</v>
      </c>
      <c r="P328" s="5">
        <v>15120.96013263</v>
      </c>
      <c r="Q328" s="5">
        <v>16635.36491376</v>
      </c>
      <c r="R328" s="5">
        <v>16980.66709436</v>
      </c>
      <c r="S328" s="5">
        <v>18519.75719312</v>
      </c>
      <c r="T328" s="5">
        <v>20779.81983936</v>
      </c>
      <c r="U328" s="5">
        <v>20779.819839459989</v>
      </c>
      <c r="V328" s="5">
        <v>22268.3154344</v>
      </c>
      <c r="W328" s="5">
        <v>24502.325900790001</v>
      </c>
      <c r="X328" s="5">
        <v>24903.758505009999</v>
      </c>
      <c r="Y328" s="5">
        <v>25809.660218010002</v>
      </c>
      <c r="Z328" s="5">
        <v>26868.540570839999</v>
      </c>
      <c r="AA328" s="5">
        <v>29519.68253799</v>
      </c>
      <c r="AB328" s="5">
        <v>31159.352194009989</v>
      </c>
      <c r="AC328" s="5">
        <v>31069.33619437999</v>
      </c>
      <c r="AD328" s="5">
        <v>31022.636194729988</v>
      </c>
      <c r="AE328" s="5">
        <v>35021.014308650003</v>
      </c>
      <c r="AF328" s="5">
        <v>34476.006308720003</v>
      </c>
    </row>
    <row r="329" spans="1:32">
      <c r="A329" s="56" t="s">
        <v>75</v>
      </c>
      <c r="B329" s="56" t="s">
        <v>163</v>
      </c>
      <c r="C329" s="56" t="s">
        <v>144</v>
      </c>
      <c r="D329" s="5">
        <v>5456.0018510570899</v>
      </c>
      <c r="E329" s="5">
        <v>7493.2512511000004</v>
      </c>
      <c r="F329" s="5">
        <v>8506.6815404000008</v>
      </c>
      <c r="G329" s="5">
        <v>9484.7640589000002</v>
      </c>
      <c r="H329" s="5">
        <v>10408.619113000001</v>
      </c>
      <c r="I329" s="5">
        <v>11341.636622</v>
      </c>
      <c r="J329" s="5">
        <v>12278.828747</v>
      </c>
      <c r="K329" s="5">
        <v>13198.536527</v>
      </c>
      <c r="L329" s="5">
        <v>14078.069562000001</v>
      </c>
      <c r="M329" s="5">
        <v>14943.290397999999</v>
      </c>
      <c r="N329" s="5">
        <v>15804.026524000001</v>
      </c>
      <c r="O329" s="5">
        <v>16656.378549000001</v>
      </c>
      <c r="P329" s="5">
        <v>17499.933407</v>
      </c>
      <c r="Q329" s="5">
        <v>18299.216329999999</v>
      </c>
      <c r="R329" s="5">
        <v>19061.534201999999</v>
      </c>
      <c r="S329" s="5">
        <v>19791.614308</v>
      </c>
      <c r="T329" s="5">
        <v>20520.721545</v>
      </c>
      <c r="U329" s="5">
        <v>21244.162926000001</v>
      </c>
      <c r="V329" s="5">
        <v>21954.814408999999</v>
      </c>
      <c r="W329" s="5">
        <v>22664.486520999999</v>
      </c>
      <c r="X329" s="5">
        <v>23368.825887999999</v>
      </c>
      <c r="Y329" s="5">
        <v>24076.073488000002</v>
      </c>
      <c r="Z329" s="5">
        <v>24783.725623999999</v>
      </c>
      <c r="AA329" s="5">
        <v>25480.079899</v>
      </c>
      <c r="AB329" s="5">
        <v>26162.985921</v>
      </c>
      <c r="AC329" s="5">
        <v>26840.883379999999</v>
      </c>
      <c r="AD329" s="5">
        <v>27514.694609999999</v>
      </c>
      <c r="AE329" s="5">
        <v>28177.258043999998</v>
      </c>
      <c r="AF329" s="5">
        <v>28177.258043999998</v>
      </c>
    </row>
    <row r="330" spans="1:32">
      <c r="A330" s="56" t="s">
        <v>75</v>
      </c>
      <c r="B330" s="56" t="s">
        <v>163</v>
      </c>
      <c r="C330" s="56" t="s">
        <v>146</v>
      </c>
      <c r="D330" s="5">
        <v>308.44499999999999</v>
      </c>
      <c r="E330" s="5">
        <v>372.15207979584028</v>
      </c>
      <c r="F330" s="5">
        <v>404.55856660667831</v>
      </c>
      <c r="G330" s="5">
        <v>579.61648892604603</v>
      </c>
      <c r="H330" s="5">
        <v>803.61397300941553</v>
      </c>
      <c r="I330" s="5">
        <v>923.82718040003522</v>
      </c>
      <c r="J330" s="5">
        <v>1070.2705439745889</v>
      </c>
      <c r="K330" s="5">
        <v>1157.068790424765</v>
      </c>
      <c r="L330" s="5">
        <v>1178.7730952761799</v>
      </c>
      <c r="M330" s="5">
        <v>1203.307375906553</v>
      </c>
      <c r="N330" s="5">
        <v>1231.2557226086701</v>
      </c>
      <c r="O330" s="5">
        <v>1257.9685039769031</v>
      </c>
      <c r="P330" s="5">
        <v>1283.5442165670299</v>
      </c>
      <c r="Q330" s="5">
        <v>1305.7036106785581</v>
      </c>
      <c r="R330" s="5">
        <v>1311.324461750648</v>
      </c>
      <c r="S330" s="5">
        <v>1344.60090524364</v>
      </c>
      <c r="T330" s="5">
        <v>1364.8633616802681</v>
      </c>
      <c r="U330" s="5">
        <v>1398.579198387908</v>
      </c>
      <c r="V330" s="5">
        <v>1421.3712385629451</v>
      </c>
      <c r="W330" s="5">
        <v>1429.5459884978779</v>
      </c>
      <c r="X330" s="5">
        <v>1439.004459395205</v>
      </c>
      <c r="Y330" s="5">
        <v>1471.7366553417</v>
      </c>
      <c r="Z330" s="5">
        <v>1478.7760894750429</v>
      </c>
      <c r="AA330" s="5">
        <v>1520.2311754023999</v>
      </c>
      <c r="AB330" s="5">
        <v>1579.041030393377</v>
      </c>
      <c r="AC330" s="5">
        <v>1633.2500550425921</v>
      </c>
      <c r="AD330" s="5">
        <v>1682.2004601067961</v>
      </c>
      <c r="AE330" s="5">
        <v>1747.6377728928071</v>
      </c>
      <c r="AF330" s="5">
        <v>1747.6377728928071</v>
      </c>
    </row>
    <row r="332" spans="1:32">
      <c r="A332" s="56" t="s">
        <v>75</v>
      </c>
      <c r="B332" s="56" t="s">
        <v>197</v>
      </c>
      <c r="C332" s="56" t="s">
        <v>130</v>
      </c>
      <c r="D332" s="5">
        <v>8126</v>
      </c>
      <c r="E332" s="5">
        <v>8126</v>
      </c>
      <c r="F332" s="5">
        <v>8126</v>
      </c>
      <c r="G332" s="5">
        <v>4832</v>
      </c>
      <c r="H332" s="5">
        <v>4102</v>
      </c>
      <c r="I332" s="5">
        <v>2812</v>
      </c>
      <c r="J332" s="5">
        <v>1692</v>
      </c>
      <c r="K332" s="5">
        <v>852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5">
        <v>0</v>
      </c>
      <c r="R332" s="5">
        <v>0</v>
      </c>
      <c r="S332" s="5">
        <v>0</v>
      </c>
      <c r="T332" s="5">
        <v>0</v>
      </c>
      <c r="U332" s="5">
        <v>0</v>
      </c>
      <c r="V332" s="5">
        <v>0</v>
      </c>
      <c r="W332" s="5">
        <v>0</v>
      </c>
      <c r="X332" s="5">
        <v>0</v>
      </c>
      <c r="Y332" s="5">
        <v>0</v>
      </c>
      <c r="Z332" s="5">
        <v>0</v>
      </c>
      <c r="AA332" s="5">
        <v>0</v>
      </c>
      <c r="AB332" s="5">
        <v>0</v>
      </c>
      <c r="AC332" s="5">
        <v>0</v>
      </c>
      <c r="AD332" s="5">
        <v>0</v>
      </c>
      <c r="AE332" s="5">
        <v>0</v>
      </c>
      <c r="AF332" s="5">
        <v>0</v>
      </c>
    </row>
    <row r="333" spans="1:32">
      <c r="A333" s="56" t="s">
        <v>75</v>
      </c>
      <c r="B333" s="56" t="s">
        <v>197</v>
      </c>
      <c r="C333" s="56" t="s">
        <v>132</v>
      </c>
      <c r="D333" s="5">
        <v>1597.89999999</v>
      </c>
      <c r="E333" s="5">
        <v>1597.89999999</v>
      </c>
      <c r="F333" s="5">
        <v>1597.89999999</v>
      </c>
      <c r="G333" s="5">
        <v>1417.89999999</v>
      </c>
      <c r="H333" s="5">
        <v>1417.89999999</v>
      </c>
      <c r="I333" s="5">
        <v>1417.89999999</v>
      </c>
      <c r="J333" s="5">
        <v>1417.89999999</v>
      </c>
      <c r="K333" s="5">
        <v>1417.89999999</v>
      </c>
      <c r="L333" s="5">
        <v>1417.89999999</v>
      </c>
      <c r="M333" s="5">
        <v>1417.89999999</v>
      </c>
      <c r="N333" s="5">
        <v>1417.89999999</v>
      </c>
      <c r="O333" s="5">
        <v>1417.89999999</v>
      </c>
      <c r="P333" s="5">
        <v>1417.89999999</v>
      </c>
      <c r="Q333" s="5">
        <v>1417.89999999</v>
      </c>
      <c r="R333" s="5">
        <v>1032.89999999</v>
      </c>
      <c r="S333" s="5">
        <v>1032.89999999</v>
      </c>
      <c r="T333" s="5">
        <v>1032.89999999</v>
      </c>
      <c r="U333" s="5">
        <v>888.5</v>
      </c>
      <c r="V333" s="5">
        <v>888.5</v>
      </c>
      <c r="W333" s="5">
        <v>888.5</v>
      </c>
      <c r="X333" s="5">
        <v>888.5</v>
      </c>
      <c r="Y333" s="5">
        <v>888.5</v>
      </c>
      <c r="Z333" s="5">
        <v>888.5</v>
      </c>
      <c r="AA333" s="5">
        <v>244</v>
      </c>
      <c r="AB333" s="5">
        <v>0</v>
      </c>
      <c r="AC333" s="5">
        <v>0</v>
      </c>
      <c r="AD333" s="5">
        <v>0</v>
      </c>
      <c r="AE333" s="5">
        <v>0</v>
      </c>
      <c r="AF333" s="5">
        <v>0</v>
      </c>
    </row>
    <row r="334" spans="1:32">
      <c r="A334" s="56" t="s">
        <v>75</v>
      </c>
      <c r="B334" s="56" t="s">
        <v>197</v>
      </c>
      <c r="C334" s="56" t="s">
        <v>133</v>
      </c>
      <c r="D334" s="5">
        <v>0</v>
      </c>
      <c r="E334" s="5">
        <v>0</v>
      </c>
      <c r="F334" s="5">
        <v>0</v>
      </c>
      <c r="G334" s="5">
        <v>0</v>
      </c>
      <c r="H334" s="5">
        <v>0</v>
      </c>
      <c r="I334" s="5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5">
        <v>0</v>
      </c>
      <c r="R334" s="5">
        <v>0</v>
      </c>
      <c r="S334" s="5">
        <v>0</v>
      </c>
      <c r="T334" s="5">
        <v>0</v>
      </c>
      <c r="U334" s="5">
        <v>0</v>
      </c>
      <c r="V334" s="5">
        <v>0</v>
      </c>
      <c r="W334" s="5">
        <v>0</v>
      </c>
      <c r="X334" s="5">
        <v>0</v>
      </c>
      <c r="Y334" s="5">
        <v>0</v>
      </c>
      <c r="Z334" s="5">
        <v>0</v>
      </c>
      <c r="AA334" s="5">
        <v>0</v>
      </c>
      <c r="AB334" s="5">
        <v>0</v>
      </c>
      <c r="AC334" s="5">
        <v>0</v>
      </c>
      <c r="AD334" s="5">
        <v>0</v>
      </c>
      <c r="AE334" s="5">
        <v>0</v>
      </c>
      <c r="AF334" s="5">
        <v>0</v>
      </c>
    </row>
    <row r="335" spans="1:32">
      <c r="A335" s="56" t="s">
        <v>75</v>
      </c>
      <c r="B335" s="56" t="s">
        <v>197</v>
      </c>
      <c r="C335" s="56" t="s">
        <v>134</v>
      </c>
      <c r="D335" s="5">
        <v>1954.5000000099999</v>
      </c>
      <c r="E335" s="5">
        <v>1954.5000000099999</v>
      </c>
      <c r="F335" s="5">
        <v>1954.5000051100001</v>
      </c>
      <c r="G335" s="5">
        <v>1954.5000135499999</v>
      </c>
      <c r="H335" s="5">
        <v>1954.5000150200001</v>
      </c>
      <c r="I335" s="5">
        <v>1954.500016</v>
      </c>
      <c r="J335" s="5">
        <v>2394.95739245</v>
      </c>
      <c r="K335" s="5">
        <v>2394.95739245</v>
      </c>
      <c r="L335" s="5">
        <v>2394.95745055</v>
      </c>
      <c r="M335" s="5">
        <v>2394.95745055</v>
      </c>
      <c r="N335" s="5">
        <v>2394.957453</v>
      </c>
      <c r="O335" s="5">
        <v>2102.9574554400001</v>
      </c>
      <c r="P335" s="5">
        <v>1985.9574684900001</v>
      </c>
      <c r="Q335" s="5">
        <v>1985.9574815399999</v>
      </c>
      <c r="R335" s="5">
        <v>1985.9574972400001</v>
      </c>
      <c r="S335" s="5">
        <v>1985.95741509</v>
      </c>
      <c r="T335" s="5">
        <v>2575.2093845899999</v>
      </c>
      <c r="U335" s="5">
        <v>2575.2093845899999</v>
      </c>
      <c r="V335" s="5">
        <v>2575.2093845899999</v>
      </c>
      <c r="W335" s="5">
        <v>2575.2093845899999</v>
      </c>
      <c r="X335" s="5">
        <v>2575.2093845899999</v>
      </c>
      <c r="Y335" s="5">
        <v>2575.20940049</v>
      </c>
      <c r="Z335" s="5">
        <v>2716.4613405599998</v>
      </c>
      <c r="AA335" s="5">
        <v>2748.3946302600002</v>
      </c>
      <c r="AB335" s="5">
        <v>2199.3946302600002</v>
      </c>
      <c r="AC335" s="5">
        <v>2199.3946302600002</v>
      </c>
      <c r="AD335" s="5">
        <v>2199.3946302600002</v>
      </c>
      <c r="AE335" s="5">
        <v>2621.8017968899999</v>
      </c>
      <c r="AF335" s="5">
        <v>2275.8017968899999</v>
      </c>
    </row>
    <row r="336" spans="1:32">
      <c r="A336" s="56" t="s">
        <v>75</v>
      </c>
      <c r="B336" s="56" t="s">
        <v>197</v>
      </c>
      <c r="C336" s="56" t="s">
        <v>135</v>
      </c>
      <c r="D336" s="5">
        <v>0</v>
      </c>
      <c r="E336" s="5">
        <v>0</v>
      </c>
      <c r="F336" s="5">
        <v>0</v>
      </c>
      <c r="G336" s="5">
        <v>0</v>
      </c>
      <c r="H336" s="5">
        <v>0</v>
      </c>
      <c r="I336" s="5">
        <v>0</v>
      </c>
      <c r="J336" s="5">
        <v>0</v>
      </c>
      <c r="K336" s="5">
        <v>0</v>
      </c>
      <c r="L336" s="5">
        <v>4.5049999999999997E-5</v>
      </c>
      <c r="M336" s="5">
        <v>4.5049999999999997E-5</v>
      </c>
      <c r="N336" s="5">
        <v>4.5049999999999997E-5</v>
      </c>
      <c r="O336" s="5">
        <v>5.8300000000000001E-5</v>
      </c>
      <c r="P336" s="5">
        <v>7.4200000000000001E-5</v>
      </c>
      <c r="Q336" s="5">
        <v>8.7449999999999998E-5</v>
      </c>
      <c r="R336" s="5">
        <v>1.0335E-4</v>
      </c>
      <c r="S336" s="5">
        <v>2.385E-5</v>
      </c>
      <c r="T336" s="5">
        <v>6.6249999999999998E-5</v>
      </c>
      <c r="U336" s="5">
        <v>6.6249999999999998E-5</v>
      </c>
      <c r="V336" s="5">
        <v>6.6249999999999998E-5</v>
      </c>
      <c r="W336" s="5">
        <v>1.219E-4</v>
      </c>
      <c r="X336" s="5">
        <v>1.219E-4</v>
      </c>
      <c r="Y336" s="5">
        <v>1.219E-4</v>
      </c>
      <c r="Z336" s="5">
        <v>2.8620000000000002E-4</v>
      </c>
      <c r="AA336" s="5">
        <v>311.34895845</v>
      </c>
      <c r="AB336" s="5">
        <v>311.34895845</v>
      </c>
      <c r="AC336" s="5">
        <v>311.34895845</v>
      </c>
      <c r="AD336" s="5">
        <v>311.34895845</v>
      </c>
      <c r="AE336" s="5">
        <v>311.34895845</v>
      </c>
      <c r="AF336" s="5">
        <v>311.34895845</v>
      </c>
    </row>
    <row r="337" spans="1:32">
      <c r="A337" s="56" t="s">
        <v>75</v>
      </c>
      <c r="B337" s="56" t="s">
        <v>197</v>
      </c>
      <c r="C337" s="56" t="s">
        <v>136</v>
      </c>
      <c r="D337" s="5">
        <v>152.4</v>
      </c>
      <c r="E337" s="5">
        <v>152.4</v>
      </c>
      <c r="F337" s="5">
        <v>152.4</v>
      </c>
      <c r="G337" s="5">
        <v>152.4</v>
      </c>
      <c r="H337" s="5">
        <v>152.4</v>
      </c>
      <c r="I337" s="5">
        <v>152.4</v>
      </c>
      <c r="J337" s="5">
        <v>152.4</v>
      </c>
      <c r="K337" s="5">
        <v>152.4</v>
      </c>
      <c r="L337" s="5">
        <v>152.4</v>
      </c>
      <c r="M337" s="5">
        <v>152.4</v>
      </c>
      <c r="N337" s="5">
        <v>152.4</v>
      </c>
      <c r="O337" s="5">
        <v>152.4</v>
      </c>
      <c r="P337" s="5">
        <v>152.4</v>
      </c>
      <c r="Q337" s="5">
        <v>152.4</v>
      </c>
      <c r="R337" s="5">
        <v>152.4</v>
      </c>
      <c r="S337" s="5">
        <v>66</v>
      </c>
      <c r="T337" s="5">
        <v>66</v>
      </c>
      <c r="U337" s="5">
        <v>66</v>
      </c>
      <c r="V337" s="5">
        <v>66</v>
      </c>
      <c r="W337" s="5">
        <v>66</v>
      </c>
      <c r="X337" s="5">
        <v>0</v>
      </c>
      <c r="Y337" s="5">
        <v>0</v>
      </c>
      <c r="Z337" s="5">
        <v>0</v>
      </c>
      <c r="AA337" s="5">
        <v>0</v>
      </c>
      <c r="AB337" s="5">
        <v>0</v>
      </c>
      <c r="AC337" s="5">
        <v>0</v>
      </c>
      <c r="AD337" s="5">
        <v>0</v>
      </c>
      <c r="AE337" s="5">
        <v>0</v>
      </c>
      <c r="AF337" s="5">
        <v>0</v>
      </c>
    </row>
    <row r="338" spans="1:32">
      <c r="A338" s="56" t="s">
        <v>75</v>
      </c>
      <c r="B338" s="56" t="s">
        <v>197</v>
      </c>
      <c r="C338" s="56" t="s">
        <v>137</v>
      </c>
      <c r="D338" s="5">
        <v>670</v>
      </c>
      <c r="E338" s="5">
        <v>670.00004140999999</v>
      </c>
      <c r="F338" s="5">
        <v>670.00007243000005</v>
      </c>
      <c r="G338" s="5">
        <v>1226.44203625</v>
      </c>
      <c r="H338" s="5">
        <v>1602.2624480100001</v>
      </c>
      <c r="I338" s="5">
        <v>2670.5646601100002</v>
      </c>
      <c r="J338" s="5">
        <v>3364.0857620100001</v>
      </c>
      <c r="K338" s="5">
        <v>3364.085762019999</v>
      </c>
      <c r="L338" s="5">
        <v>3903.4967525000002</v>
      </c>
      <c r="M338" s="5">
        <v>3903.4967526300002</v>
      </c>
      <c r="N338" s="5">
        <v>3903.4967528000002</v>
      </c>
      <c r="O338" s="5">
        <v>3903.49675316</v>
      </c>
      <c r="P338" s="5">
        <v>3903.4967533899999</v>
      </c>
      <c r="Q338" s="5">
        <v>3903.49675454</v>
      </c>
      <c r="R338" s="5">
        <v>3903.4967573200001</v>
      </c>
      <c r="S338" s="5">
        <v>5806.5758755799998</v>
      </c>
      <c r="T338" s="5">
        <v>5905.3672681300004</v>
      </c>
      <c r="U338" s="5">
        <v>5905.3672682200004</v>
      </c>
      <c r="V338" s="5">
        <v>5989.7371149500004</v>
      </c>
      <c r="W338" s="5">
        <v>10503.387543340001</v>
      </c>
      <c r="X338" s="5">
        <v>10503.387543569999</v>
      </c>
      <c r="Y338" s="5">
        <v>10503.38750252</v>
      </c>
      <c r="Z338" s="5">
        <v>10503.38773002</v>
      </c>
      <c r="AA338" s="5">
        <v>11520.11358311</v>
      </c>
      <c r="AB338" s="5">
        <v>12877.35055564</v>
      </c>
      <c r="AC338" s="5">
        <v>12100.4052374</v>
      </c>
      <c r="AD338" s="5">
        <v>12048.693026139999</v>
      </c>
      <c r="AE338" s="5">
        <v>16164.2882654</v>
      </c>
      <c r="AF338" s="5">
        <v>15624.877530739999</v>
      </c>
    </row>
    <row r="339" spans="1:32">
      <c r="A339" s="56" t="s">
        <v>75</v>
      </c>
      <c r="B339" s="56" t="s">
        <v>197</v>
      </c>
      <c r="C339" s="56" t="s">
        <v>138</v>
      </c>
      <c r="D339" s="5">
        <v>7.3040000000000003</v>
      </c>
      <c r="E339" s="5">
        <v>81.304999999999993</v>
      </c>
      <c r="F339" s="5">
        <v>177.50700000000001</v>
      </c>
      <c r="G339" s="5">
        <v>314.98700000000002</v>
      </c>
      <c r="H339" s="5">
        <v>485.21</v>
      </c>
      <c r="I339" s="5">
        <v>690.75199999999995</v>
      </c>
      <c r="J339" s="5">
        <v>942.36799999999994</v>
      </c>
      <c r="K339" s="5">
        <v>1319.33200001</v>
      </c>
      <c r="L339" s="5">
        <v>1646.1449322999999</v>
      </c>
      <c r="M339" s="5">
        <v>1997.99720783</v>
      </c>
      <c r="N339" s="5">
        <v>2398.7515556399999</v>
      </c>
      <c r="O339" s="5">
        <v>2891.4536417200002</v>
      </c>
      <c r="P339" s="5">
        <v>3423.7156849399998</v>
      </c>
      <c r="Q339" s="5">
        <v>3981.1180689500002</v>
      </c>
      <c r="R339" s="5">
        <v>4537.9600560899999</v>
      </c>
      <c r="S339" s="5">
        <v>5073.4149845700003</v>
      </c>
      <c r="T339" s="5">
        <v>5608.7046190199999</v>
      </c>
      <c r="U339" s="5">
        <v>6036.0734856200006</v>
      </c>
      <c r="V339" s="5">
        <v>6450.86907402</v>
      </c>
      <c r="W339" s="5">
        <v>6838.9187785800004</v>
      </c>
      <c r="X339" s="5">
        <v>7232.87679131</v>
      </c>
      <c r="Y339" s="5">
        <v>7657.7471786699998</v>
      </c>
      <c r="Z339" s="5">
        <v>8085.00838931</v>
      </c>
      <c r="AA339" s="5">
        <v>8457.8420374799989</v>
      </c>
      <c r="AB339" s="5">
        <v>8838.1139046899989</v>
      </c>
      <c r="AC339" s="5">
        <v>9222.6653388399991</v>
      </c>
      <c r="AD339" s="5">
        <v>9616.4493741200004</v>
      </c>
      <c r="AE339" s="5">
        <v>10015.22371271</v>
      </c>
      <c r="AF339" s="5">
        <v>10037.2423246</v>
      </c>
    </row>
    <row r="340" spans="1:32">
      <c r="A340" s="56" t="s">
        <v>75</v>
      </c>
      <c r="B340" s="56" t="s">
        <v>197</v>
      </c>
      <c r="C340" s="56" t="s">
        <v>139</v>
      </c>
      <c r="D340" s="5">
        <v>101.417</v>
      </c>
      <c r="E340" s="5">
        <v>417.096</v>
      </c>
      <c r="F340" s="5">
        <v>671.0329999999999</v>
      </c>
      <c r="G340" s="5">
        <v>922.27100000000007</v>
      </c>
      <c r="H340" s="5">
        <v>1125.8689999999999</v>
      </c>
      <c r="I340" s="5">
        <v>1299.7470000000001</v>
      </c>
      <c r="J340" s="5">
        <v>1450.7080000000001</v>
      </c>
      <c r="K340" s="5">
        <v>1685.163</v>
      </c>
      <c r="L340" s="5">
        <v>1990.6479999999999</v>
      </c>
      <c r="M340" s="5">
        <v>2286.2460000000001</v>
      </c>
      <c r="N340" s="5">
        <v>2596.1640000000002</v>
      </c>
      <c r="O340" s="5">
        <v>2968.3380000000002</v>
      </c>
      <c r="P340" s="5">
        <v>3348.63</v>
      </c>
      <c r="Q340" s="5">
        <v>3694.0590000000002</v>
      </c>
      <c r="R340" s="5">
        <v>3989.7469999999998</v>
      </c>
      <c r="S340" s="5">
        <v>4221.7790000000014</v>
      </c>
      <c r="T340" s="5">
        <v>4413.009</v>
      </c>
      <c r="U340" s="5">
        <v>4478</v>
      </c>
      <c r="V340" s="5">
        <v>4506.9669999999996</v>
      </c>
      <c r="W340" s="5">
        <v>4491.2079999999996</v>
      </c>
      <c r="X340" s="5">
        <v>4479.3630000000012</v>
      </c>
      <c r="Y340" s="5">
        <v>4455.174</v>
      </c>
      <c r="Z340" s="5">
        <v>4424.643</v>
      </c>
      <c r="AA340" s="5">
        <v>4389.6200000000008</v>
      </c>
      <c r="AB340" s="5">
        <v>4351.1210000000001</v>
      </c>
      <c r="AC340" s="5">
        <v>4305.9329999999991</v>
      </c>
      <c r="AD340" s="5">
        <v>4258.4330000000009</v>
      </c>
      <c r="AE340" s="5">
        <v>4204.9129999999996</v>
      </c>
      <c r="AF340" s="5">
        <v>4204.9129999999996</v>
      </c>
    </row>
    <row r="341" spans="1:32">
      <c r="A341" s="56" t="s">
        <v>75</v>
      </c>
      <c r="B341" s="56" t="s">
        <v>197</v>
      </c>
      <c r="C341" s="56" t="s">
        <v>140</v>
      </c>
      <c r="D341" s="5">
        <v>0</v>
      </c>
      <c r="E341" s="5">
        <v>0</v>
      </c>
      <c r="F341" s="5">
        <v>0</v>
      </c>
      <c r="G341" s="5">
        <v>0</v>
      </c>
      <c r="H341" s="5">
        <v>0</v>
      </c>
      <c r="I341" s="5">
        <v>0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5">
        <v>0</v>
      </c>
      <c r="R341" s="5">
        <v>0</v>
      </c>
      <c r="S341" s="5">
        <v>0</v>
      </c>
      <c r="T341" s="5">
        <v>0</v>
      </c>
      <c r="U341" s="5">
        <v>0</v>
      </c>
      <c r="V341" s="5">
        <v>0</v>
      </c>
      <c r="W341" s="5">
        <v>0</v>
      </c>
      <c r="X341" s="5">
        <v>0</v>
      </c>
      <c r="Y341" s="5">
        <v>0</v>
      </c>
      <c r="Z341" s="5">
        <v>0</v>
      </c>
      <c r="AA341" s="5">
        <v>0</v>
      </c>
      <c r="AB341" s="5">
        <v>0</v>
      </c>
      <c r="AC341" s="5">
        <v>0</v>
      </c>
      <c r="AD341" s="5">
        <v>0</v>
      </c>
      <c r="AE341" s="5">
        <v>0</v>
      </c>
      <c r="AF341" s="5">
        <v>0</v>
      </c>
    </row>
    <row r="342" spans="1:32">
      <c r="A342" s="56" t="s">
        <v>75</v>
      </c>
      <c r="B342" s="56" t="s">
        <v>197</v>
      </c>
      <c r="C342" s="56" t="s">
        <v>141</v>
      </c>
      <c r="D342" s="5">
        <v>0</v>
      </c>
      <c r="E342" s="5">
        <v>0</v>
      </c>
      <c r="F342" s="5">
        <v>0</v>
      </c>
      <c r="G342" s="5">
        <v>0</v>
      </c>
      <c r="H342" s="5">
        <v>0</v>
      </c>
      <c r="I342" s="5">
        <v>0</v>
      </c>
      <c r="J342" s="5">
        <v>0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5">
        <v>0</v>
      </c>
      <c r="R342" s="5">
        <v>0</v>
      </c>
      <c r="S342" s="5">
        <v>0</v>
      </c>
      <c r="T342" s="5">
        <v>0</v>
      </c>
      <c r="U342" s="5">
        <v>0</v>
      </c>
      <c r="V342" s="5">
        <v>0</v>
      </c>
      <c r="W342" s="5">
        <v>0</v>
      </c>
      <c r="X342" s="5">
        <v>0</v>
      </c>
      <c r="Y342" s="5">
        <v>0</v>
      </c>
      <c r="Z342" s="5">
        <v>0</v>
      </c>
      <c r="AA342" s="5">
        <v>0</v>
      </c>
      <c r="AB342" s="5">
        <v>0</v>
      </c>
      <c r="AC342" s="5">
        <v>0</v>
      </c>
      <c r="AD342" s="5">
        <v>0</v>
      </c>
      <c r="AE342" s="5">
        <v>0</v>
      </c>
      <c r="AF342" s="5">
        <v>0</v>
      </c>
    </row>
    <row r="343" spans="1:32">
      <c r="A343" s="56" t="s">
        <v>75</v>
      </c>
      <c r="B343" s="56" t="s">
        <v>197</v>
      </c>
      <c r="C343" s="56" t="s">
        <v>142</v>
      </c>
      <c r="D343" s="5">
        <v>986.42900000000009</v>
      </c>
      <c r="E343" s="5">
        <v>1286.4290000000001</v>
      </c>
      <c r="F343" s="5">
        <v>5376.8487205599986</v>
      </c>
      <c r="G343" s="5">
        <v>8636.8846160699995</v>
      </c>
      <c r="H343" s="5">
        <v>10189.1499666</v>
      </c>
      <c r="I343" s="5">
        <v>10936.46529993</v>
      </c>
      <c r="J343" s="5">
        <v>11278.90315507</v>
      </c>
      <c r="K343" s="5">
        <v>12313.283984309999</v>
      </c>
      <c r="L343" s="5">
        <v>14865.07501543</v>
      </c>
      <c r="M343" s="5">
        <v>16327.7988331</v>
      </c>
      <c r="N343" s="5">
        <v>18410.67464714</v>
      </c>
      <c r="O343" s="5">
        <v>20613.41132467</v>
      </c>
      <c r="P343" s="5">
        <v>27604.768273149999</v>
      </c>
      <c r="Q343" s="5">
        <v>30974.576270850001</v>
      </c>
      <c r="R343" s="5">
        <v>36313.57700084</v>
      </c>
      <c r="S343" s="5">
        <v>37496.259090079999</v>
      </c>
      <c r="T343" s="5">
        <v>37496.259090209991</v>
      </c>
      <c r="U343" s="5">
        <v>37496.259090239997</v>
      </c>
      <c r="V343" s="5">
        <v>37696.970810359999</v>
      </c>
      <c r="W343" s="5">
        <v>40126.676918789999</v>
      </c>
      <c r="X343" s="5">
        <v>53456.959793629998</v>
      </c>
      <c r="Y343" s="5">
        <v>66440.935759780012</v>
      </c>
      <c r="Z343" s="5">
        <v>66717.205445949992</v>
      </c>
      <c r="AA343" s="5">
        <v>84537.583544380002</v>
      </c>
      <c r="AB343" s="5">
        <v>88935.291353210006</v>
      </c>
      <c r="AC343" s="5">
        <v>96780.696083660005</v>
      </c>
      <c r="AD343" s="5">
        <v>100454.14875341</v>
      </c>
      <c r="AE343" s="5">
        <v>121807.40059124</v>
      </c>
      <c r="AF343" s="5">
        <v>121807.40059138001</v>
      </c>
    </row>
    <row r="344" spans="1:32">
      <c r="A344" s="56" t="s">
        <v>75</v>
      </c>
      <c r="B344" s="56" t="s">
        <v>197</v>
      </c>
      <c r="C344" s="56" t="s">
        <v>143</v>
      </c>
      <c r="D344" s="5">
        <v>2826.4169999999999</v>
      </c>
      <c r="E344" s="5">
        <v>2826.4169999999999</v>
      </c>
      <c r="F344" s="5">
        <v>3193.6570562500001</v>
      </c>
      <c r="G344" s="5">
        <v>3659.26684578</v>
      </c>
      <c r="H344" s="5">
        <v>5414.0645291700012</v>
      </c>
      <c r="I344" s="5">
        <v>7473.6529827900022</v>
      </c>
      <c r="J344" s="5">
        <v>8481.4726159099991</v>
      </c>
      <c r="K344" s="5">
        <v>9522.5678631899991</v>
      </c>
      <c r="L344" s="5">
        <v>12655.567557879989</v>
      </c>
      <c r="M344" s="5">
        <v>12655.5675618</v>
      </c>
      <c r="N344" s="5">
        <v>15484.56551971</v>
      </c>
      <c r="O344" s="5">
        <v>18586.186215279999</v>
      </c>
      <c r="P344" s="5">
        <v>29015.627531229999</v>
      </c>
      <c r="Q344" s="5">
        <v>31313.56037725</v>
      </c>
      <c r="R344" s="5">
        <v>33092.431360100003</v>
      </c>
      <c r="S344" s="5">
        <v>39201.391905689998</v>
      </c>
      <c r="T344" s="5">
        <v>39551.198849660002</v>
      </c>
      <c r="U344" s="5">
        <v>39533.198849769993</v>
      </c>
      <c r="V344" s="5">
        <v>45363.225271880001</v>
      </c>
      <c r="W344" s="5">
        <v>58636.819296779999</v>
      </c>
      <c r="X344" s="5">
        <v>67735.098232540011</v>
      </c>
      <c r="Y344" s="5">
        <v>72251.276203410031</v>
      </c>
      <c r="Z344" s="5">
        <v>81394.337613650016</v>
      </c>
      <c r="AA344" s="5">
        <v>96595.150123960004</v>
      </c>
      <c r="AB344" s="5">
        <v>98238.82917343</v>
      </c>
      <c r="AC344" s="5">
        <v>99690.739657080005</v>
      </c>
      <c r="AD344" s="5">
        <v>112698.2367511</v>
      </c>
      <c r="AE344" s="5">
        <v>133250.34229875001</v>
      </c>
      <c r="AF344" s="5">
        <v>133224.34229894</v>
      </c>
    </row>
    <row r="345" spans="1:32">
      <c r="A345" s="56" t="s">
        <v>75</v>
      </c>
      <c r="B345" s="56" t="s">
        <v>197</v>
      </c>
      <c r="C345" s="56" t="s">
        <v>144</v>
      </c>
      <c r="D345" s="5">
        <v>5135.7884863966483</v>
      </c>
      <c r="E345" s="5">
        <v>6647.3450414400004</v>
      </c>
      <c r="F345" s="5">
        <v>7457.5624169999992</v>
      </c>
      <c r="G345" s="5">
        <v>8316.3926061000002</v>
      </c>
      <c r="H345" s="5">
        <v>9119.7865911000008</v>
      </c>
      <c r="I345" s="5">
        <v>9916.6116179000001</v>
      </c>
      <c r="J345" s="5">
        <v>10724.709203300001</v>
      </c>
      <c r="K345" s="5">
        <v>11503.510488800001</v>
      </c>
      <c r="L345" s="5">
        <v>12250.042052700001</v>
      </c>
      <c r="M345" s="5">
        <v>12949.5583262</v>
      </c>
      <c r="N345" s="5">
        <v>13650.3951189</v>
      </c>
      <c r="O345" s="5">
        <v>14343.1406424</v>
      </c>
      <c r="P345" s="5">
        <v>15012.6009374</v>
      </c>
      <c r="Q345" s="5">
        <v>15614.250841999999</v>
      </c>
      <c r="R345" s="5">
        <v>16150.000299400001</v>
      </c>
      <c r="S345" s="5">
        <v>16639.473162300001</v>
      </c>
      <c r="T345" s="5">
        <v>17118.148210700001</v>
      </c>
      <c r="U345" s="5">
        <v>17629.7030466</v>
      </c>
      <c r="V345" s="5">
        <v>18153.173504099999</v>
      </c>
      <c r="W345" s="5">
        <v>18673.432446899998</v>
      </c>
      <c r="X345" s="5">
        <v>19181.124382099999</v>
      </c>
      <c r="Y345" s="5">
        <v>19686.481679199998</v>
      </c>
      <c r="Z345" s="5">
        <v>20176.491095000001</v>
      </c>
      <c r="AA345" s="5">
        <v>20663.766652300001</v>
      </c>
      <c r="AB345" s="5">
        <v>21148.663008399999</v>
      </c>
      <c r="AC345" s="5">
        <v>21626.508005299998</v>
      </c>
      <c r="AD345" s="5">
        <v>22108.205048100001</v>
      </c>
      <c r="AE345" s="5">
        <v>22584.205257699999</v>
      </c>
      <c r="AF345" s="5">
        <v>22584.205257699999</v>
      </c>
    </row>
    <row r="346" spans="1:32">
      <c r="A346" s="56" t="s">
        <v>75</v>
      </c>
      <c r="B346" s="56" t="s">
        <v>197</v>
      </c>
      <c r="C346" s="56" t="s">
        <v>146</v>
      </c>
      <c r="D346" s="5">
        <v>104.0258438925494</v>
      </c>
      <c r="E346" s="5">
        <v>162.00992641159459</v>
      </c>
      <c r="F346" s="5">
        <v>192.01020758171279</v>
      </c>
      <c r="G346" s="5">
        <v>222.5461307461797</v>
      </c>
      <c r="H346" s="5">
        <v>265.08276373223782</v>
      </c>
      <c r="I346" s="5">
        <v>298.12910377014498</v>
      </c>
      <c r="J346" s="5">
        <v>331.96408073484059</v>
      </c>
      <c r="K346" s="5">
        <v>370.15977167600329</v>
      </c>
      <c r="L346" s="5">
        <v>411.94184255640778</v>
      </c>
      <c r="M346" s="5">
        <v>461.35706524462921</v>
      </c>
      <c r="N346" s="5">
        <v>505.01897020947632</v>
      </c>
      <c r="O346" s="5">
        <v>556.04289893651867</v>
      </c>
      <c r="P346" s="5">
        <v>607.31898780205142</v>
      </c>
      <c r="Q346" s="5">
        <v>662.18368965995546</v>
      </c>
      <c r="R346" s="5">
        <v>717.2490678165741</v>
      </c>
      <c r="S346" s="5">
        <v>783.055360420385</v>
      </c>
      <c r="T346" s="5">
        <v>840.60600761910325</v>
      </c>
      <c r="U346" s="5">
        <v>905.94713463406367</v>
      </c>
      <c r="V346" s="5">
        <v>959.69310501665939</v>
      </c>
      <c r="W346" s="5">
        <v>1012.083138514163</v>
      </c>
      <c r="X346" s="5">
        <v>1064.2881550973591</v>
      </c>
      <c r="Y346" s="5">
        <v>1118.258100421049</v>
      </c>
      <c r="Z346" s="5">
        <v>1168.5947344167271</v>
      </c>
      <c r="AA346" s="5">
        <v>1211.421656440386</v>
      </c>
      <c r="AB346" s="5">
        <v>1252.3013428138891</v>
      </c>
      <c r="AC346" s="5">
        <v>1289.3887926997279</v>
      </c>
      <c r="AD346" s="5">
        <v>1330.8769836415929</v>
      </c>
      <c r="AE346" s="5">
        <v>1371.410475125545</v>
      </c>
      <c r="AF346" s="5">
        <v>1371.410475125545</v>
      </c>
    </row>
    <row r="348" spans="1:32">
      <c r="A348" s="56" t="s">
        <v>75</v>
      </c>
      <c r="B348" s="56" t="s">
        <v>198</v>
      </c>
      <c r="C348" s="56" t="s">
        <v>131</v>
      </c>
      <c r="D348" s="5">
        <v>4820</v>
      </c>
      <c r="E348" s="5">
        <v>4820</v>
      </c>
      <c r="F348" s="5">
        <v>4820</v>
      </c>
      <c r="G348" s="5">
        <v>3385</v>
      </c>
      <c r="H348" s="5">
        <v>2825</v>
      </c>
      <c r="I348" s="5">
        <v>1720</v>
      </c>
      <c r="J348" s="5">
        <v>1160</v>
      </c>
      <c r="K348" s="5">
        <v>1160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5">
        <v>0</v>
      </c>
      <c r="R348" s="5">
        <v>0</v>
      </c>
      <c r="S348" s="5">
        <v>0</v>
      </c>
      <c r="T348" s="5">
        <v>0</v>
      </c>
      <c r="U348" s="5">
        <v>0</v>
      </c>
      <c r="V348" s="5">
        <v>0</v>
      </c>
      <c r="W348" s="5">
        <v>0</v>
      </c>
      <c r="X348" s="5">
        <v>0</v>
      </c>
      <c r="Y348" s="5">
        <v>0</v>
      </c>
      <c r="Z348" s="5">
        <v>0</v>
      </c>
      <c r="AA348" s="5">
        <v>0</v>
      </c>
      <c r="AB348" s="5">
        <v>0</v>
      </c>
      <c r="AC348" s="5">
        <v>0</v>
      </c>
      <c r="AD348" s="5">
        <v>0</v>
      </c>
      <c r="AE348" s="5">
        <v>0</v>
      </c>
      <c r="AF348" s="5">
        <v>0</v>
      </c>
    </row>
    <row r="349" spans="1:32">
      <c r="A349" s="56" t="s">
        <v>75</v>
      </c>
      <c r="B349" s="56" t="s">
        <v>198</v>
      </c>
      <c r="C349" s="56" t="s">
        <v>132</v>
      </c>
      <c r="D349" s="5">
        <v>500</v>
      </c>
      <c r="E349" s="5">
        <v>500</v>
      </c>
      <c r="F349" s="5">
        <v>500</v>
      </c>
      <c r="G349" s="5">
        <v>0</v>
      </c>
      <c r="H349" s="5">
        <v>0</v>
      </c>
      <c r="I349" s="5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5">
        <v>0</v>
      </c>
      <c r="R349" s="5">
        <v>0</v>
      </c>
      <c r="S349" s="5">
        <v>0</v>
      </c>
      <c r="T349" s="5">
        <v>0</v>
      </c>
      <c r="U349" s="5">
        <v>0</v>
      </c>
      <c r="V349" s="5">
        <v>0</v>
      </c>
      <c r="W349" s="5">
        <v>0</v>
      </c>
      <c r="X349" s="5">
        <v>0</v>
      </c>
      <c r="Y349" s="5">
        <v>0</v>
      </c>
      <c r="Z349" s="5">
        <v>0</v>
      </c>
      <c r="AA349" s="5">
        <v>0</v>
      </c>
      <c r="AB349" s="5">
        <v>0</v>
      </c>
      <c r="AC349" s="5">
        <v>0</v>
      </c>
      <c r="AD349" s="5">
        <v>0</v>
      </c>
      <c r="AE349" s="5">
        <v>0</v>
      </c>
      <c r="AF349" s="5">
        <v>0</v>
      </c>
    </row>
    <row r="350" spans="1:32">
      <c r="A350" s="56" t="s">
        <v>75</v>
      </c>
      <c r="B350" s="56" t="s">
        <v>198</v>
      </c>
      <c r="C350" s="56" t="s">
        <v>133</v>
      </c>
      <c r="D350" s="5">
        <v>0</v>
      </c>
      <c r="E350" s="5">
        <v>0</v>
      </c>
      <c r="F350" s="5">
        <v>0</v>
      </c>
      <c r="G350" s="5">
        <v>0</v>
      </c>
      <c r="H350" s="5">
        <v>0</v>
      </c>
      <c r="I350" s="5">
        <v>0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5">
        <v>0</v>
      </c>
      <c r="R350" s="5">
        <v>0</v>
      </c>
      <c r="S350" s="5">
        <v>0</v>
      </c>
      <c r="T350" s="5">
        <v>0</v>
      </c>
      <c r="U350" s="5">
        <v>0</v>
      </c>
      <c r="V350" s="5">
        <v>0</v>
      </c>
      <c r="W350" s="5">
        <v>0</v>
      </c>
      <c r="X350" s="5">
        <v>0</v>
      </c>
      <c r="Y350" s="5">
        <v>0</v>
      </c>
      <c r="Z350" s="5">
        <v>0</v>
      </c>
      <c r="AA350" s="5">
        <v>0</v>
      </c>
      <c r="AB350" s="5">
        <v>0</v>
      </c>
      <c r="AC350" s="5">
        <v>0</v>
      </c>
      <c r="AD350" s="5">
        <v>0</v>
      </c>
      <c r="AE350" s="5">
        <v>0</v>
      </c>
      <c r="AF350" s="5">
        <v>0</v>
      </c>
    </row>
    <row r="351" spans="1:32">
      <c r="A351" s="56" t="s">
        <v>75</v>
      </c>
      <c r="B351" s="56" t="s">
        <v>198</v>
      </c>
      <c r="C351" s="56" t="s">
        <v>134</v>
      </c>
      <c r="D351" s="5">
        <v>1900</v>
      </c>
      <c r="E351" s="5">
        <v>1900</v>
      </c>
      <c r="F351" s="5">
        <v>1900.0000026499999</v>
      </c>
      <c r="G351" s="5">
        <v>1900.0000132499999</v>
      </c>
      <c r="H351" s="5">
        <v>1900.0000132499999</v>
      </c>
      <c r="I351" s="5">
        <v>1900.0000132499999</v>
      </c>
      <c r="J351" s="5">
        <v>1900.0000132499999</v>
      </c>
      <c r="K351" s="5">
        <v>1900.0000132499999</v>
      </c>
      <c r="L351" s="5">
        <v>1900.0000265000001</v>
      </c>
      <c r="M351" s="5">
        <v>1900.0000265000001</v>
      </c>
      <c r="N351" s="5">
        <v>1900.000053</v>
      </c>
      <c r="O351" s="5">
        <v>1730.000053</v>
      </c>
      <c r="P351" s="5">
        <v>1730.0000689000001</v>
      </c>
      <c r="Q351" s="5">
        <v>1730.00008215</v>
      </c>
      <c r="R351" s="5">
        <v>1730.0000980499999</v>
      </c>
      <c r="S351" s="5">
        <v>1730.0000159000001</v>
      </c>
      <c r="T351" s="5">
        <v>1730.0000371000001</v>
      </c>
      <c r="U351" s="5">
        <v>1290.00003975</v>
      </c>
      <c r="V351" s="5">
        <v>1290.000053</v>
      </c>
      <c r="W351" s="5">
        <v>1290.00007155</v>
      </c>
      <c r="X351" s="5">
        <v>1196.0001272</v>
      </c>
      <c r="Y351" s="5">
        <v>2010.92014275</v>
      </c>
      <c r="Z351" s="5">
        <v>2010.92014275</v>
      </c>
      <c r="AA351" s="5">
        <v>2010.9201665999999</v>
      </c>
      <c r="AB351" s="5">
        <v>2010.9201665999999</v>
      </c>
      <c r="AC351" s="5">
        <v>1426.9201798500001</v>
      </c>
      <c r="AD351" s="5">
        <v>1426.9201931</v>
      </c>
      <c r="AE351" s="5">
        <v>1768.5236583000001</v>
      </c>
      <c r="AF351" s="5">
        <v>1768.5236583000001</v>
      </c>
    </row>
    <row r="352" spans="1:32">
      <c r="A352" s="56" t="s">
        <v>75</v>
      </c>
      <c r="B352" s="56" t="s">
        <v>198</v>
      </c>
      <c r="C352" s="56" t="s">
        <v>135</v>
      </c>
      <c r="D352" s="5">
        <v>0</v>
      </c>
      <c r="E352" s="5">
        <v>0</v>
      </c>
      <c r="F352" s="5">
        <v>0</v>
      </c>
      <c r="G352" s="5">
        <v>0</v>
      </c>
      <c r="H352" s="5">
        <v>0</v>
      </c>
      <c r="I352" s="5">
        <v>0</v>
      </c>
      <c r="J352" s="5">
        <v>0</v>
      </c>
      <c r="K352" s="5">
        <v>0</v>
      </c>
      <c r="L352" s="5">
        <v>2.65E-5</v>
      </c>
      <c r="M352" s="5">
        <v>2.915E-5</v>
      </c>
      <c r="N352" s="5">
        <v>5.8300000000000001E-5</v>
      </c>
      <c r="O352" s="5">
        <v>6.0949999999999998E-5</v>
      </c>
      <c r="P352" s="5">
        <v>7.6849999999999998E-5</v>
      </c>
      <c r="Q352" s="5">
        <v>9.2750000000000005E-5</v>
      </c>
      <c r="R352" s="5">
        <v>1.0865E-4</v>
      </c>
      <c r="S352" s="5">
        <v>2.385E-5</v>
      </c>
      <c r="T352" s="5">
        <v>3.7100000000000001E-5</v>
      </c>
      <c r="U352" s="5">
        <v>4.7700000000000001E-5</v>
      </c>
      <c r="V352" s="5">
        <v>6.3600000000000001E-5</v>
      </c>
      <c r="W352" s="5">
        <v>7.9499999999999994E-5</v>
      </c>
      <c r="X352" s="5">
        <v>1.0069999999999999E-4</v>
      </c>
      <c r="Y352" s="5">
        <v>1.325E-4</v>
      </c>
      <c r="Z352" s="5">
        <v>6.6249999999999998E-5</v>
      </c>
      <c r="AA352" s="5">
        <v>8.8509999999999999E-4</v>
      </c>
      <c r="AB352" s="5">
        <v>8.8509999999999999E-4</v>
      </c>
      <c r="AC352" s="5">
        <v>8.8509999999999999E-4</v>
      </c>
      <c r="AD352" s="5">
        <v>8.8509999999999999E-4</v>
      </c>
      <c r="AE352" s="5">
        <v>1872.6496625</v>
      </c>
      <c r="AF352" s="5">
        <v>1872.6496625</v>
      </c>
    </row>
    <row r="353" spans="1:32">
      <c r="A353" s="56" t="s">
        <v>75</v>
      </c>
      <c r="B353" s="56" t="s">
        <v>198</v>
      </c>
      <c r="C353" s="56" t="s">
        <v>136</v>
      </c>
      <c r="D353" s="5">
        <v>2204.0200000599998</v>
      </c>
      <c r="E353" s="5">
        <v>2204.0200000599998</v>
      </c>
      <c r="F353" s="5">
        <v>2204.0200000599998</v>
      </c>
      <c r="G353" s="5">
        <v>2204.0200000599998</v>
      </c>
      <c r="H353" s="5">
        <v>2204.0200000599998</v>
      </c>
      <c r="I353" s="5">
        <v>2204.0200000599998</v>
      </c>
      <c r="J353" s="5">
        <v>2204.0200000599998</v>
      </c>
      <c r="K353" s="5">
        <v>2204.0200000599998</v>
      </c>
      <c r="L353" s="5">
        <v>2204.0200000599998</v>
      </c>
      <c r="M353" s="5">
        <v>2204.0200000599998</v>
      </c>
      <c r="N353" s="5">
        <v>2204.0200000599998</v>
      </c>
      <c r="O353" s="5">
        <v>2204.0200000599998</v>
      </c>
      <c r="P353" s="5">
        <v>2204.0200000599998</v>
      </c>
      <c r="Q353" s="5">
        <v>2204.0200000599998</v>
      </c>
      <c r="R353" s="5">
        <v>2204.0200000599998</v>
      </c>
      <c r="S353" s="5">
        <v>2204.0200000599998</v>
      </c>
      <c r="T353" s="5">
        <v>2204.0200000599998</v>
      </c>
      <c r="U353" s="5">
        <v>2204.0200000599998</v>
      </c>
      <c r="V353" s="5">
        <v>2204.0200000599998</v>
      </c>
      <c r="W353" s="5">
        <v>2204.0200000599998</v>
      </c>
      <c r="X353" s="5">
        <v>2204.0200000599998</v>
      </c>
      <c r="Y353" s="5">
        <v>2204.0200000599998</v>
      </c>
      <c r="Z353" s="5">
        <v>2204.0200000599998</v>
      </c>
      <c r="AA353" s="5">
        <v>2204.0200000599998</v>
      </c>
      <c r="AB353" s="5">
        <v>2204.0200000599998</v>
      </c>
      <c r="AC353" s="5">
        <v>2204.0200000599998</v>
      </c>
      <c r="AD353" s="5">
        <v>2204.0200000599998</v>
      </c>
      <c r="AE353" s="5">
        <v>2204.0200000599998</v>
      </c>
      <c r="AF353" s="5">
        <v>2204.0200000599998</v>
      </c>
    </row>
    <row r="354" spans="1:32">
      <c r="A354" s="56" t="s">
        <v>75</v>
      </c>
      <c r="B354" s="56" t="s">
        <v>198</v>
      </c>
      <c r="C354" s="56" t="s">
        <v>137</v>
      </c>
      <c r="D354" s="5">
        <v>125.23</v>
      </c>
      <c r="E354" s="5">
        <v>125.2300072</v>
      </c>
      <c r="F354" s="5">
        <v>124.1300128</v>
      </c>
      <c r="G354" s="5">
        <v>395.96131501999997</v>
      </c>
      <c r="H354" s="5">
        <v>395.96131501999997</v>
      </c>
      <c r="I354" s="5">
        <v>1120.9139652399999</v>
      </c>
      <c r="J354" s="5">
        <v>1841.58252494</v>
      </c>
      <c r="K354" s="5">
        <v>1841.5825249500001</v>
      </c>
      <c r="L354" s="5">
        <v>1841.5825252300001</v>
      </c>
      <c r="M354" s="5">
        <v>1841.5825252699999</v>
      </c>
      <c r="N354" s="5">
        <v>2092.6825253500001</v>
      </c>
      <c r="O354" s="5">
        <v>2091.5825253899998</v>
      </c>
      <c r="P354" s="5">
        <v>2092.6825254599999</v>
      </c>
      <c r="Q354" s="5">
        <v>2091.58252558</v>
      </c>
      <c r="R354" s="5">
        <v>2091.5825258300001</v>
      </c>
      <c r="S354" s="5">
        <v>2091.5825259200001</v>
      </c>
      <c r="T354" s="5">
        <v>2092.6825259299999</v>
      </c>
      <c r="U354" s="5">
        <v>2091.5825259399999</v>
      </c>
      <c r="V354" s="5">
        <v>2091.5825260500001</v>
      </c>
      <c r="W354" s="5">
        <v>2091.58252606</v>
      </c>
      <c r="X354" s="5">
        <v>2091.5825260900001</v>
      </c>
      <c r="Y354" s="5">
        <v>2092.6825189400001</v>
      </c>
      <c r="Z354" s="5">
        <v>2092.6825134300002</v>
      </c>
      <c r="AA354" s="5">
        <v>1820.8512112400001</v>
      </c>
      <c r="AB354" s="5">
        <v>1820.8512112799999</v>
      </c>
      <c r="AC354" s="5">
        <v>1096.9988703900001</v>
      </c>
      <c r="AD354" s="5">
        <v>1096.9989815599999</v>
      </c>
      <c r="AE354" s="5">
        <v>1096.99932186</v>
      </c>
      <c r="AF354" s="5">
        <v>1096.99932173</v>
      </c>
    </row>
    <row r="355" spans="1:32">
      <c r="A355" s="56" t="s">
        <v>75</v>
      </c>
      <c r="B355" s="56" t="s">
        <v>198</v>
      </c>
      <c r="C355" s="56" t="s">
        <v>138</v>
      </c>
      <c r="D355" s="5">
        <v>5.7080000000000002</v>
      </c>
      <c r="E355" s="5">
        <v>60.468000000000004</v>
      </c>
      <c r="F355" s="5">
        <v>148.648</v>
      </c>
      <c r="G355" s="5">
        <v>275.34800000000001</v>
      </c>
      <c r="H355" s="5">
        <v>442.274</v>
      </c>
      <c r="I355" s="5">
        <v>652.45000000000005</v>
      </c>
      <c r="J355" s="5">
        <v>876.23699999999997</v>
      </c>
      <c r="K355" s="5">
        <v>1210.5730000000001</v>
      </c>
      <c r="L355" s="5">
        <v>1499.50984408</v>
      </c>
      <c r="M355" s="5">
        <v>1763.8192452999999</v>
      </c>
      <c r="N355" s="5">
        <v>2059.8864297800001</v>
      </c>
      <c r="O355" s="5">
        <v>2436.6978076999999</v>
      </c>
      <c r="P355" s="5">
        <v>2865.7631302300001</v>
      </c>
      <c r="Q355" s="5">
        <v>3329.05273197</v>
      </c>
      <c r="R355" s="5">
        <v>3830.46070057</v>
      </c>
      <c r="S355" s="5">
        <v>4377.4487209399986</v>
      </c>
      <c r="T355" s="5">
        <v>4929.4277385200003</v>
      </c>
      <c r="U355" s="5">
        <v>5409.2202714200002</v>
      </c>
      <c r="V355" s="5">
        <v>5890.0950978299998</v>
      </c>
      <c r="W355" s="5">
        <v>6359.8153290499986</v>
      </c>
      <c r="X355" s="5">
        <v>6795.9670817799997</v>
      </c>
      <c r="Y355" s="5">
        <v>7263.3692117000001</v>
      </c>
      <c r="Z355" s="5">
        <v>7737.8938246300004</v>
      </c>
      <c r="AA355" s="5">
        <v>8141.5914787000002</v>
      </c>
      <c r="AB355" s="5">
        <v>8553.9924650800003</v>
      </c>
      <c r="AC355" s="5">
        <v>8975.3127935100001</v>
      </c>
      <c r="AD355" s="5">
        <v>9404.9657990399992</v>
      </c>
      <c r="AE355" s="5">
        <v>9844.0621514499999</v>
      </c>
      <c r="AF355" s="5">
        <v>9881.1261620900004</v>
      </c>
    </row>
    <row r="356" spans="1:32">
      <c r="A356" s="56" t="s">
        <v>75</v>
      </c>
      <c r="B356" s="56" t="s">
        <v>198</v>
      </c>
      <c r="C356" s="56" t="s">
        <v>139</v>
      </c>
      <c r="D356" s="5">
        <v>96.884</v>
      </c>
      <c r="E356" s="5">
        <v>329.29</v>
      </c>
      <c r="F356" s="5">
        <v>584.38700000000006</v>
      </c>
      <c r="G356" s="5">
        <v>822.70399999999995</v>
      </c>
      <c r="H356" s="5">
        <v>1038.2349999999999</v>
      </c>
      <c r="I356" s="5">
        <v>1227.8489999999999</v>
      </c>
      <c r="J356" s="5">
        <v>1335.8109999999999</v>
      </c>
      <c r="K356" s="5">
        <v>1514.9059999999999</v>
      </c>
      <c r="L356" s="5">
        <v>1768.1690000000001</v>
      </c>
      <c r="M356" s="5">
        <v>1950.5930000000001</v>
      </c>
      <c r="N356" s="5">
        <v>2135.6660000000002</v>
      </c>
      <c r="O356" s="5">
        <v>2379.1840000000002</v>
      </c>
      <c r="P356" s="5">
        <v>2646.8049999999998</v>
      </c>
      <c r="Q356" s="5">
        <v>2900.177999999999</v>
      </c>
      <c r="R356" s="5">
        <v>3149.181</v>
      </c>
      <c r="S356" s="5">
        <v>3402.641000000001</v>
      </c>
      <c r="T356" s="5">
        <v>3615.882000000001</v>
      </c>
      <c r="U356" s="5">
        <v>3731.2449999999999</v>
      </c>
      <c r="V356" s="5">
        <v>3816.4100000000012</v>
      </c>
      <c r="W356" s="5">
        <v>3863.6839999999988</v>
      </c>
      <c r="X356" s="5">
        <v>3875.1060000000002</v>
      </c>
      <c r="Y356" s="5">
        <v>3873.7390000000009</v>
      </c>
      <c r="Z356" s="5">
        <v>3868.3439999999978</v>
      </c>
      <c r="AA356" s="5">
        <v>3856.3989999999999</v>
      </c>
      <c r="AB356" s="5">
        <v>3840.6070000000009</v>
      </c>
      <c r="AC356" s="5">
        <v>3820.0049999999992</v>
      </c>
      <c r="AD356" s="5">
        <v>3795.2550000000001</v>
      </c>
      <c r="AE356" s="5">
        <v>3765.7249999999999</v>
      </c>
      <c r="AF356" s="5">
        <v>3765.7249999999999</v>
      </c>
    </row>
    <row r="357" spans="1:32">
      <c r="A357" s="56" t="s">
        <v>75</v>
      </c>
      <c r="B357" s="56" t="s">
        <v>198</v>
      </c>
      <c r="C357" s="56" t="s">
        <v>140</v>
      </c>
      <c r="D357" s="5">
        <v>0</v>
      </c>
      <c r="E357" s="5">
        <v>0</v>
      </c>
      <c r="F357" s="5">
        <v>0</v>
      </c>
      <c r="G357" s="5">
        <v>0</v>
      </c>
      <c r="H357" s="5">
        <v>0</v>
      </c>
      <c r="I357" s="5">
        <v>0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5">
        <v>0</v>
      </c>
      <c r="R357" s="5">
        <v>0</v>
      </c>
      <c r="S357" s="5">
        <v>0</v>
      </c>
      <c r="T357" s="5">
        <v>0</v>
      </c>
      <c r="U357" s="5">
        <v>0</v>
      </c>
      <c r="V357" s="5">
        <v>0</v>
      </c>
      <c r="W357" s="5">
        <v>0</v>
      </c>
      <c r="X357" s="5">
        <v>0</v>
      </c>
      <c r="Y357" s="5">
        <v>0</v>
      </c>
      <c r="Z357" s="5">
        <v>0</v>
      </c>
      <c r="AA357" s="5">
        <v>0</v>
      </c>
      <c r="AB357" s="5">
        <v>0</v>
      </c>
      <c r="AC357" s="5">
        <v>0</v>
      </c>
      <c r="AD357" s="5">
        <v>0</v>
      </c>
      <c r="AE357" s="5">
        <v>0</v>
      </c>
      <c r="AF357" s="5">
        <v>0</v>
      </c>
    </row>
    <row r="358" spans="1:32">
      <c r="A358" s="56" t="s">
        <v>75</v>
      </c>
      <c r="B358" s="56" t="s">
        <v>198</v>
      </c>
      <c r="C358" s="56" t="s">
        <v>141</v>
      </c>
      <c r="D358" s="5">
        <v>0</v>
      </c>
      <c r="E358" s="5">
        <v>0</v>
      </c>
      <c r="F358" s="5">
        <v>0</v>
      </c>
      <c r="G358" s="5">
        <v>0</v>
      </c>
      <c r="H358" s="5">
        <v>0</v>
      </c>
      <c r="I358" s="5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5">
        <v>0</v>
      </c>
      <c r="R358" s="5">
        <v>0</v>
      </c>
      <c r="S358" s="5">
        <v>0</v>
      </c>
      <c r="T358" s="5">
        <v>0</v>
      </c>
      <c r="U358" s="5">
        <v>0</v>
      </c>
      <c r="V358" s="5">
        <v>0</v>
      </c>
      <c r="W358" s="5">
        <v>0</v>
      </c>
      <c r="X358" s="5">
        <v>0</v>
      </c>
      <c r="Y358" s="5">
        <v>0</v>
      </c>
      <c r="Z358" s="5">
        <v>0</v>
      </c>
      <c r="AA358" s="5">
        <v>0</v>
      </c>
      <c r="AB358" s="5">
        <v>0</v>
      </c>
      <c r="AC358" s="5">
        <v>0</v>
      </c>
      <c r="AD358" s="5">
        <v>0</v>
      </c>
      <c r="AE358" s="5">
        <v>0</v>
      </c>
      <c r="AF358" s="5">
        <v>0</v>
      </c>
    </row>
    <row r="359" spans="1:32">
      <c r="A359" s="56" t="s">
        <v>75</v>
      </c>
      <c r="B359" s="56" t="s">
        <v>198</v>
      </c>
      <c r="C359" s="56" t="s">
        <v>142</v>
      </c>
      <c r="D359" s="5">
        <v>3996.9637999999991</v>
      </c>
      <c r="E359" s="5">
        <v>4154.4637999999986</v>
      </c>
      <c r="F359" s="5">
        <v>5054.7927745299976</v>
      </c>
      <c r="G359" s="5">
        <v>7527.6912332499996</v>
      </c>
      <c r="H359" s="5">
        <v>7923.1056803499978</v>
      </c>
      <c r="I359" s="5">
        <v>9973.5411109499983</v>
      </c>
      <c r="J359" s="5">
        <v>9973.5420245000005</v>
      </c>
      <c r="K359" s="5">
        <v>9973.5420246599988</v>
      </c>
      <c r="L359" s="5">
        <v>10722.580769300001</v>
      </c>
      <c r="M359" s="5">
        <v>10722.58077133</v>
      </c>
      <c r="N359" s="5">
        <v>10722.580783629999</v>
      </c>
      <c r="O359" s="5">
        <v>11344.46407446</v>
      </c>
      <c r="P359" s="5">
        <v>11344.464084880001</v>
      </c>
      <c r="Q359" s="5">
        <v>11955.856944450001</v>
      </c>
      <c r="R359" s="5">
        <v>12696.9553743</v>
      </c>
      <c r="S359" s="5">
        <v>14786.679117760001</v>
      </c>
      <c r="T359" s="5">
        <v>15499.504648</v>
      </c>
      <c r="U359" s="5">
        <v>15307.504648030001</v>
      </c>
      <c r="V359" s="5">
        <v>17616.242426510009</v>
      </c>
      <c r="W359" s="5">
        <v>18328.97242010001</v>
      </c>
      <c r="X359" s="5">
        <v>19289.28658634</v>
      </c>
      <c r="Y359" s="5">
        <v>19039.78043449</v>
      </c>
      <c r="Z359" s="5">
        <v>21587.170881779999</v>
      </c>
      <c r="AA359" s="5">
        <v>24532.83285114</v>
      </c>
      <c r="AB359" s="5">
        <v>24954.06943268</v>
      </c>
      <c r="AC359" s="5">
        <v>26355.665593440001</v>
      </c>
      <c r="AD359" s="5">
        <v>26326.965593789999</v>
      </c>
      <c r="AE359" s="5">
        <v>26289.948703589998</v>
      </c>
      <c r="AF359" s="5">
        <v>26056.452903630001</v>
      </c>
    </row>
    <row r="360" spans="1:32">
      <c r="A360" s="56" t="s">
        <v>75</v>
      </c>
      <c r="B360" s="56" t="s">
        <v>198</v>
      </c>
      <c r="C360" s="56" t="s">
        <v>143</v>
      </c>
      <c r="D360" s="5">
        <v>1001.801</v>
      </c>
      <c r="E360" s="5">
        <v>1001.801</v>
      </c>
      <c r="F360" s="5">
        <v>1001.80103095</v>
      </c>
      <c r="G360" s="5">
        <v>1157.84129325</v>
      </c>
      <c r="H360" s="5">
        <v>1157.84129332</v>
      </c>
      <c r="I360" s="5">
        <v>2367.40682664</v>
      </c>
      <c r="J360" s="5">
        <v>3250.5667209799999</v>
      </c>
      <c r="K360" s="5">
        <v>3250.5667210800002</v>
      </c>
      <c r="L360" s="5">
        <v>3909.1621784700001</v>
      </c>
      <c r="M360" s="5">
        <v>4916.9721126600007</v>
      </c>
      <c r="N360" s="5">
        <v>5032.0786851299999</v>
      </c>
      <c r="O360" s="5">
        <v>5045.4688643500003</v>
      </c>
      <c r="P360" s="5">
        <v>5331.4590607299997</v>
      </c>
      <c r="Q360" s="5">
        <v>5331.4590609400002</v>
      </c>
      <c r="R360" s="5">
        <v>6353.7661825200003</v>
      </c>
      <c r="S360" s="5">
        <v>6353.7661826600006</v>
      </c>
      <c r="T360" s="5">
        <v>8588.6882753900009</v>
      </c>
      <c r="U360" s="5">
        <v>8588.68827547</v>
      </c>
      <c r="V360" s="5">
        <v>9074.5651567099994</v>
      </c>
      <c r="W360" s="5">
        <v>9085.4532472900009</v>
      </c>
      <c r="X360" s="5">
        <v>11476.901314049999</v>
      </c>
      <c r="Y360" s="5">
        <v>11614.249675589999</v>
      </c>
      <c r="Z360" s="5">
        <v>11506.72977283</v>
      </c>
      <c r="AA360" s="5">
        <v>11479.464773739999</v>
      </c>
      <c r="AB360" s="5">
        <v>11479.46477402</v>
      </c>
      <c r="AC360" s="5">
        <v>15392.95401628</v>
      </c>
      <c r="AD360" s="5">
        <v>15252.88801714</v>
      </c>
      <c r="AE360" s="5">
        <v>22315.761515450002</v>
      </c>
      <c r="AF360" s="5">
        <v>22234.761515540002</v>
      </c>
    </row>
    <row r="361" spans="1:32">
      <c r="A361" s="56" t="s">
        <v>75</v>
      </c>
      <c r="B361" s="56" t="s">
        <v>198</v>
      </c>
      <c r="C361" s="56" t="s">
        <v>144</v>
      </c>
      <c r="D361" s="5">
        <v>3812.4704799729279</v>
      </c>
      <c r="E361" s="5">
        <v>5136.4157260000002</v>
      </c>
      <c r="F361" s="5">
        <v>5889.8776950000001</v>
      </c>
      <c r="G361" s="5">
        <v>6693.2138439999999</v>
      </c>
      <c r="H361" s="5">
        <v>7497.1406360000001</v>
      </c>
      <c r="I361" s="5">
        <v>8318.2243319999998</v>
      </c>
      <c r="J361" s="5">
        <v>8991.6680080000006</v>
      </c>
      <c r="K361" s="5">
        <v>9649.2003359999999</v>
      </c>
      <c r="L361" s="5">
        <v>10271.38193</v>
      </c>
      <c r="M361" s="5">
        <v>10783.47234</v>
      </c>
      <c r="N361" s="5">
        <v>11286.004220000001</v>
      </c>
      <c r="O361" s="5">
        <v>11783.63327</v>
      </c>
      <c r="P361" s="5">
        <v>12291.02289</v>
      </c>
      <c r="Q361" s="5">
        <v>12778.522989999999</v>
      </c>
      <c r="R361" s="5">
        <v>13252.910550000001</v>
      </c>
      <c r="S361" s="5">
        <v>13722.79183</v>
      </c>
      <c r="T361" s="5">
        <v>14215.598180000001</v>
      </c>
      <c r="U361" s="5">
        <v>14737.04565</v>
      </c>
      <c r="V361" s="5">
        <v>15272.29767</v>
      </c>
      <c r="W361" s="5">
        <v>15812.587890000001</v>
      </c>
      <c r="X361" s="5">
        <v>16345.172500000001</v>
      </c>
      <c r="Y361" s="5">
        <v>16883.05068</v>
      </c>
      <c r="Z361" s="5">
        <v>17423.179349999999</v>
      </c>
      <c r="AA361" s="5">
        <v>17956.912130000001</v>
      </c>
      <c r="AB361" s="5">
        <v>18489.99627</v>
      </c>
      <c r="AC361" s="5">
        <v>19024.729780000001</v>
      </c>
      <c r="AD361" s="5">
        <v>19559.099969999999</v>
      </c>
      <c r="AE361" s="5">
        <v>20099.74207</v>
      </c>
      <c r="AF361" s="5">
        <v>20099.74207</v>
      </c>
    </row>
    <row r="362" spans="1:32">
      <c r="A362" s="56" t="s">
        <v>75</v>
      </c>
      <c r="B362" s="56" t="s">
        <v>198</v>
      </c>
      <c r="C362" s="56" t="s">
        <v>146</v>
      </c>
      <c r="D362" s="5">
        <v>212.22</v>
      </c>
      <c r="E362" s="5">
        <v>262.06054480594662</v>
      </c>
      <c r="F362" s="5">
        <v>286.01644854364901</v>
      </c>
      <c r="G362" s="5">
        <v>305.44015602265119</v>
      </c>
      <c r="H362" s="5">
        <v>329.82111367436141</v>
      </c>
      <c r="I362" s="5">
        <v>370.7115207229059</v>
      </c>
      <c r="J362" s="5">
        <v>408.47216173629499</v>
      </c>
      <c r="K362" s="5">
        <v>440.24909969269078</v>
      </c>
      <c r="L362" s="5">
        <v>478.45061544669738</v>
      </c>
      <c r="M362" s="5">
        <v>519.48462508111436</v>
      </c>
      <c r="N362" s="5">
        <v>556.48525291126236</v>
      </c>
      <c r="O362" s="5">
        <v>593.24950629459249</v>
      </c>
      <c r="P362" s="5">
        <v>637.18491006353156</v>
      </c>
      <c r="Q362" s="5">
        <v>680.18456838499071</v>
      </c>
      <c r="R362" s="5">
        <v>720.79751132095544</v>
      </c>
      <c r="S362" s="5">
        <v>761.13682733933319</v>
      </c>
      <c r="T362" s="5">
        <v>807.92785159645155</v>
      </c>
      <c r="U362" s="5">
        <v>847.35434245057456</v>
      </c>
      <c r="V362" s="5">
        <v>893.18040756830862</v>
      </c>
      <c r="W362" s="5">
        <v>936.96429488781223</v>
      </c>
      <c r="X362" s="5">
        <v>986.93282555569135</v>
      </c>
      <c r="Y362" s="5">
        <v>1037.4680183035271</v>
      </c>
      <c r="Z362" s="5">
        <v>1082.819405558047</v>
      </c>
      <c r="AA362" s="5">
        <v>1122.175846438729</v>
      </c>
      <c r="AB362" s="5">
        <v>1162.675073287021</v>
      </c>
      <c r="AC362" s="5">
        <v>1212.205972388178</v>
      </c>
      <c r="AD362" s="5">
        <v>1218.1698041215959</v>
      </c>
      <c r="AE362" s="5">
        <v>1273.221428097163</v>
      </c>
      <c r="AF362" s="5">
        <v>1273.221428097163</v>
      </c>
    </row>
    <row r="364" spans="1:32">
      <c r="A364" s="56" t="s">
        <v>75</v>
      </c>
      <c r="B364" s="56" t="s">
        <v>199</v>
      </c>
      <c r="C364" s="56" t="s">
        <v>132</v>
      </c>
      <c r="D364" s="5">
        <v>1328.9999999900001</v>
      </c>
      <c r="E364" s="5">
        <v>1328.9999999900001</v>
      </c>
      <c r="F364" s="5">
        <v>1328.9999999900001</v>
      </c>
      <c r="G364" s="5">
        <v>528.99999998999999</v>
      </c>
      <c r="H364" s="5">
        <v>528.99999998999999</v>
      </c>
      <c r="I364" s="5">
        <v>528.99999998999999</v>
      </c>
      <c r="J364" s="5">
        <v>528.99999998999999</v>
      </c>
      <c r="K364" s="5">
        <v>528.99999998999999</v>
      </c>
      <c r="L364" s="5">
        <v>528.99999998999999</v>
      </c>
      <c r="M364" s="5">
        <v>528.99999998999999</v>
      </c>
      <c r="N364" s="5">
        <v>528.99999998999999</v>
      </c>
      <c r="O364" s="5">
        <v>528.99999998999999</v>
      </c>
      <c r="P364" s="5">
        <v>528.99999998999999</v>
      </c>
      <c r="Q364" s="5">
        <v>528.99999998999999</v>
      </c>
      <c r="R364" s="5">
        <v>528.99999998999999</v>
      </c>
      <c r="S364" s="5">
        <v>0</v>
      </c>
      <c r="T364" s="5">
        <v>0</v>
      </c>
      <c r="U364" s="5">
        <v>0</v>
      </c>
      <c r="V364" s="5">
        <v>0</v>
      </c>
      <c r="W364" s="5">
        <v>0</v>
      </c>
      <c r="X364" s="5">
        <v>0</v>
      </c>
      <c r="Y364" s="5">
        <v>0</v>
      </c>
      <c r="Z364" s="5">
        <v>0</v>
      </c>
      <c r="AA364" s="5">
        <v>0</v>
      </c>
      <c r="AB364" s="5">
        <v>0</v>
      </c>
      <c r="AC364" s="5">
        <v>0</v>
      </c>
      <c r="AD364" s="5">
        <v>0</v>
      </c>
      <c r="AE364" s="5">
        <v>0</v>
      </c>
      <c r="AF364" s="5">
        <v>0</v>
      </c>
    </row>
    <row r="365" spans="1:32">
      <c r="A365" s="56" t="s">
        <v>75</v>
      </c>
      <c r="B365" s="56" t="s">
        <v>199</v>
      </c>
      <c r="C365" s="56" t="s">
        <v>133</v>
      </c>
      <c r="D365" s="5">
        <v>0</v>
      </c>
      <c r="E365" s="5">
        <v>0</v>
      </c>
      <c r="F365" s="5">
        <v>0</v>
      </c>
      <c r="G365" s="5">
        <v>0</v>
      </c>
      <c r="H365" s="5">
        <v>0</v>
      </c>
      <c r="I365" s="5">
        <v>0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5">
        <v>0</v>
      </c>
      <c r="R365" s="5">
        <v>0</v>
      </c>
      <c r="S365" s="5">
        <v>0</v>
      </c>
      <c r="T365" s="5">
        <v>0</v>
      </c>
      <c r="U365" s="5">
        <v>0</v>
      </c>
      <c r="V365" s="5">
        <v>0</v>
      </c>
      <c r="W365" s="5">
        <v>0</v>
      </c>
      <c r="X365" s="5">
        <v>0</v>
      </c>
      <c r="Y365" s="5">
        <v>0</v>
      </c>
      <c r="Z365" s="5">
        <v>0</v>
      </c>
      <c r="AA365" s="5">
        <v>0</v>
      </c>
      <c r="AB365" s="5">
        <v>0</v>
      </c>
      <c r="AC365" s="5">
        <v>0</v>
      </c>
      <c r="AD365" s="5">
        <v>0</v>
      </c>
      <c r="AE365" s="5">
        <v>0</v>
      </c>
      <c r="AF365" s="5">
        <v>0</v>
      </c>
    </row>
    <row r="366" spans="1:32">
      <c r="A366" s="56" t="s">
        <v>75</v>
      </c>
      <c r="B366" s="56" t="s">
        <v>199</v>
      </c>
      <c r="C366" s="56" t="s">
        <v>134</v>
      </c>
      <c r="D366" s="5">
        <v>1583.8600000399999</v>
      </c>
      <c r="E366" s="5">
        <v>1583.8600000399999</v>
      </c>
      <c r="F366" s="5">
        <v>1583.8600026900001</v>
      </c>
      <c r="G366" s="5">
        <v>1583.86000799</v>
      </c>
      <c r="H366" s="5">
        <v>1583.86000799</v>
      </c>
      <c r="I366" s="5">
        <v>1583.86000799</v>
      </c>
      <c r="J366" s="5">
        <v>1583.86000799</v>
      </c>
      <c r="K366" s="5">
        <v>1583.86000799</v>
      </c>
      <c r="L366" s="5">
        <v>1201.36002654</v>
      </c>
      <c r="M366" s="5">
        <v>1201.36002654</v>
      </c>
      <c r="N366" s="5">
        <v>961.70005300000003</v>
      </c>
      <c r="O366" s="5">
        <v>961.70005565000008</v>
      </c>
      <c r="P366" s="5">
        <v>961.70007155000008</v>
      </c>
      <c r="Q366" s="5">
        <v>881.70008480000001</v>
      </c>
      <c r="R366" s="5">
        <v>881.70010070000001</v>
      </c>
      <c r="S366" s="5">
        <v>881.7000185500001</v>
      </c>
      <c r="T366" s="5">
        <v>1830.5540683500001</v>
      </c>
      <c r="U366" s="5">
        <v>1830.5540683500001</v>
      </c>
      <c r="V366" s="5">
        <v>1830.5540683500001</v>
      </c>
      <c r="W366" s="5">
        <v>1830.5540683500001</v>
      </c>
      <c r="X366" s="5">
        <v>1830.5540683500001</v>
      </c>
      <c r="Y366" s="5">
        <v>2469.0925669500002</v>
      </c>
      <c r="Z366" s="5">
        <v>2131.0925669500002</v>
      </c>
      <c r="AA366" s="5">
        <v>3097.3512548499998</v>
      </c>
      <c r="AB366" s="5">
        <v>2943.3512548499998</v>
      </c>
      <c r="AC366" s="5">
        <v>2943.3512548499998</v>
      </c>
      <c r="AD366" s="5">
        <v>2943.3512548499998</v>
      </c>
      <c r="AE366" s="5">
        <v>7168.0921679499997</v>
      </c>
      <c r="AF366" s="5">
        <v>7130.8921679499999</v>
      </c>
    </row>
    <row r="367" spans="1:32">
      <c r="A367" s="56" t="s">
        <v>75</v>
      </c>
      <c r="B367" s="56" t="s">
        <v>199</v>
      </c>
      <c r="C367" s="56" t="s">
        <v>135</v>
      </c>
      <c r="D367" s="5">
        <v>0</v>
      </c>
      <c r="E367" s="5">
        <v>0</v>
      </c>
      <c r="F367" s="5">
        <v>0</v>
      </c>
      <c r="G367" s="5">
        <v>0</v>
      </c>
      <c r="H367" s="5">
        <v>0</v>
      </c>
      <c r="I367" s="5">
        <v>0</v>
      </c>
      <c r="J367" s="5">
        <v>0</v>
      </c>
      <c r="K367" s="5">
        <v>0</v>
      </c>
      <c r="L367" s="5">
        <v>2.915E-5</v>
      </c>
      <c r="M367" s="5">
        <v>2.915E-5</v>
      </c>
      <c r="N367" s="5">
        <v>5.5649999999999997E-5</v>
      </c>
      <c r="O367" s="5">
        <v>5.8300000000000001E-5</v>
      </c>
      <c r="P367" s="5">
        <v>7.4200000000000001E-5</v>
      </c>
      <c r="Q367" s="5">
        <v>9.0099999999999995E-5</v>
      </c>
      <c r="R367" s="5">
        <v>1.06E-4</v>
      </c>
      <c r="S367" s="5">
        <v>2.385E-5</v>
      </c>
      <c r="T367" s="5">
        <v>6.0949999999999998E-5</v>
      </c>
      <c r="U367" s="5">
        <v>6.0949999999999998E-5</v>
      </c>
      <c r="V367" s="5">
        <v>6.0949999999999998E-5</v>
      </c>
      <c r="W367" s="5">
        <v>7.9499999999999994E-5</v>
      </c>
      <c r="X367" s="5">
        <v>9.5400000000000001E-5</v>
      </c>
      <c r="Y367" s="5">
        <v>1.1395000000000001E-4</v>
      </c>
      <c r="Z367" s="5">
        <v>7.4200000000000001E-5</v>
      </c>
      <c r="AA367" s="5">
        <v>360.94818694999998</v>
      </c>
      <c r="AB367" s="5">
        <v>360.94818694999998</v>
      </c>
      <c r="AC367" s="5">
        <v>360.94818694999998</v>
      </c>
      <c r="AD367" s="5">
        <v>360.94818694999998</v>
      </c>
      <c r="AE367" s="5">
        <v>2041.4920169</v>
      </c>
      <c r="AF367" s="5">
        <v>2041.4920169</v>
      </c>
    </row>
    <row r="368" spans="1:32">
      <c r="A368" s="56" t="s">
        <v>75</v>
      </c>
      <c r="B368" s="56" t="s">
        <v>199</v>
      </c>
      <c r="C368" s="56" t="s">
        <v>136</v>
      </c>
      <c r="D368" s="5">
        <v>0</v>
      </c>
      <c r="E368" s="5">
        <v>0</v>
      </c>
      <c r="F368" s="5">
        <v>0</v>
      </c>
      <c r="G368" s="5">
        <v>0</v>
      </c>
      <c r="H368" s="5">
        <v>0</v>
      </c>
      <c r="I368" s="5">
        <v>0</v>
      </c>
      <c r="J368" s="5">
        <v>0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5">
        <v>0</v>
      </c>
      <c r="R368" s="5">
        <v>0</v>
      </c>
      <c r="S368" s="5">
        <v>0</v>
      </c>
      <c r="T368" s="5">
        <v>0</v>
      </c>
      <c r="U368" s="5">
        <v>0</v>
      </c>
      <c r="V368" s="5">
        <v>0</v>
      </c>
      <c r="W368" s="5">
        <v>0</v>
      </c>
      <c r="X368" s="5">
        <v>0</v>
      </c>
      <c r="Y368" s="5">
        <v>0</v>
      </c>
      <c r="Z368" s="5">
        <v>0</v>
      </c>
      <c r="AA368" s="5">
        <v>0</v>
      </c>
      <c r="AB368" s="5">
        <v>0</v>
      </c>
      <c r="AC368" s="5">
        <v>0</v>
      </c>
      <c r="AD368" s="5">
        <v>0</v>
      </c>
      <c r="AE368" s="5">
        <v>0</v>
      </c>
      <c r="AF368" s="5">
        <v>0</v>
      </c>
    </row>
    <row r="369" spans="1:32">
      <c r="A369" s="56" t="s">
        <v>75</v>
      </c>
      <c r="B369" s="56" t="s">
        <v>199</v>
      </c>
      <c r="C369" s="56" t="s">
        <v>137</v>
      </c>
      <c r="D369" s="5">
        <v>205.33</v>
      </c>
      <c r="E369" s="5">
        <v>473.33000785000002</v>
      </c>
      <c r="F369" s="5">
        <v>473.33001533999999</v>
      </c>
      <c r="G369" s="5">
        <v>476.44305538999998</v>
      </c>
      <c r="H369" s="5">
        <v>476.44305538999998</v>
      </c>
      <c r="I369" s="5">
        <v>476.44305539999999</v>
      </c>
      <c r="J369" s="5">
        <v>476.44307794000002</v>
      </c>
      <c r="K369" s="5">
        <v>476.44307805</v>
      </c>
      <c r="L369" s="5">
        <v>476.44310831000001</v>
      </c>
      <c r="M369" s="5">
        <v>476.44310836000011</v>
      </c>
      <c r="N369" s="5">
        <v>476.44310915</v>
      </c>
      <c r="O369" s="5">
        <v>476.44310932000002</v>
      </c>
      <c r="P369" s="5">
        <v>476.44310934999999</v>
      </c>
      <c r="Q369" s="5">
        <v>476.44310946000002</v>
      </c>
      <c r="R369" s="5">
        <v>476.44310977999999</v>
      </c>
      <c r="S369" s="5">
        <v>476.44313754000012</v>
      </c>
      <c r="T369" s="5">
        <v>476.44314162000012</v>
      </c>
      <c r="U369" s="5">
        <v>476.44314163000001</v>
      </c>
      <c r="V369" s="5">
        <v>476.44314164000002</v>
      </c>
      <c r="W369" s="5">
        <v>476.44314165999998</v>
      </c>
      <c r="X369" s="5">
        <v>476.44314169000012</v>
      </c>
      <c r="Y369" s="5">
        <v>476.44313388</v>
      </c>
      <c r="Z369" s="5">
        <v>478.54319709999999</v>
      </c>
      <c r="AA369" s="5">
        <v>473.33066857</v>
      </c>
      <c r="AB369" s="5">
        <v>473.33079579000002</v>
      </c>
      <c r="AC369" s="5">
        <v>473.33079585000002</v>
      </c>
      <c r="AD369" s="5">
        <v>973.40253142000006</v>
      </c>
      <c r="AE369" s="5">
        <v>4892.8457419299993</v>
      </c>
      <c r="AF369" s="5">
        <v>4892.8457404400006</v>
      </c>
    </row>
    <row r="370" spans="1:32">
      <c r="A370" s="56" t="s">
        <v>75</v>
      </c>
      <c r="B370" s="56" t="s">
        <v>199</v>
      </c>
      <c r="C370" s="56" t="s">
        <v>138</v>
      </c>
      <c r="D370" s="5">
        <v>29.535</v>
      </c>
      <c r="E370" s="5">
        <v>103.374</v>
      </c>
      <c r="F370" s="5">
        <v>155.053</v>
      </c>
      <c r="G370" s="5">
        <v>211.02199999999999</v>
      </c>
      <c r="H370" s="5">
        <v>272.83999999999997</v>
      </c>
      <c r="I370" s="5">
        <v>342.29199999999997</v>
      </c>
      <c r="J370" s="5">
        <v>420.23</v>
      </c>
      <c r="K370" s="5">
        <v>540.44000000000005</v>
      </c>
      <c r="L370" s="5">
        <v>660.96435792</v>
      </c>
      <c r="M370" s="5">
        <v>796.17195317000005</v>
      </c>
      <c r="N370" s="5">
        <v>958.17402227999992</v>
      </c>
      <c r="O370" s="5">
        <v>1145.1947517999999</v>
      </c>
      <c r="P370" s="5">
        <v>1342.79875311</v>
      </c>
      <c r="Q370" s="5">
        <v>1546.52399115</v>
      </c>
      <c r="R370" s="5">
        <v>1757.30862804</v>
      </c>
      <c r="S370" s="5">
        <v>1963.7499641100001</v>
      </c>
      <c r="T370" s="5">
        <v>2169.9936781400002</v>
      </c>
      <c r="U370" s="5">
        <v>2330.4229793499999</v>
      </c>
      <c r="V370" s="5">
        <v>2480.8329372600001</v>
      </c>
      <c r="W370" s="5">
        <v>2619.9917203999998</v>
      </c>
      <c r="X370" s="5">
        <v>2760.18391509</v>
      </c>
      <c r="Y370" s="5">
        <v>2910.0088553700002</v>
      </c>
      <c r="Z370" s="5">
        <v>3061.9195724699998</v>
      </c>
      <c r="AA370" s="5">
        <v>3195.6967666800001</v>
      </c>
      <c r="AB370" s="5">
        <v>3332.0470561000002</v>
      </c>
      <c r="AC370" s="5">
        <v>3471.4572458299999</v>
      </c>
      <c r="AD370" s="5">
        <v>3613.5280441999998</v>
      </c>
      <c r="AE370" s="5">
        <v>3758.3678000899999</v>
      </c>
      <c r="AF370" s="5">
        <v>3768.8095457300001</v>
      </c>
    </row>
    <row r="371" spans="1:32">
      <c r="A371" s="56" t="s">
        <v>75</v>
      </c>
      <c r="B371" s="56" t="s">
        <v>199</v>
      </c>
      <c r="C371" s="56" t="s">
        <v>139</v>
      </c>
      <c r="D371" s="5">
        <v>86.206000000000003</v>
      </c>
      <c r="E371" s="5">
        <v>234.97200000000001</v>
      </c>
      <c r="F371" s="5">
        <v>315.15100000000001</v>
      </c>
      <c r="G371" s="5">
        <v>386.09899999999999</v>
      </c>
      <c r="H371" s="5">
        <v>448.88200000000001</v>
      </c>
      <c r="I371" s="5">
        <v>507.89399999999989</v>
      </c>
      <c r="J371" s="5">
        <v>563.8309999999999</v>
      </c>
      <c r="K371" s="5">
        <v>659.38799999999992</v>
      </c>
      <c r="L371" s="5">
        <v>765.72799999999984</v>
      </c>
      <c r="M371" s="5">
        <v>874.94299999999998</v>
      </c>
      <c r="N371" s="5">
        <v>999.57100000000003</v>
      </c>
      <c r="O371" s="5">
        <v>1136.279</v>
      </c>
      <c r="P371" s="5">
        <v>1272.079</v>
      </c>
      <c r="Q371" s="5">
        <v>1391.741</v>
      </c>
      <c r="R371" s="5">
        <v>1500.8810000000001</v>
      </c>
      <c r="S371" s="5">
        <v>1590.4770000000001</v>
      </c>
      <c r="T371" s="5">
        <v>1664.9549999999999</v>
      </c>
      <c r="U371" s="5">
        <v>1688.7670000000001</v>
      </c>
      <c r="V371" s="5">
        <v>1695.3050000000001</v>
      </c>
      <c r="W371" s="5">
        <v>1684.559</v>
      </c>
      <c r="X371" s="5">
        <v>1675.3009999999999</v>
      </c>
      <c r="Y371" s="5">
        <v>1660.6060000000009</v>
      </c>
      <c r="Z371" s="5">
        <v>1645.1769999999999</v>
      </c>
      <c r="AA371" s="5">
        <v>1628.1010000000001</v>
      </c>
      <c r="AB371" s="5">
        <v>1610.2550000000001</v>
      </c>
      <c r="AC371" s="5">
        <v>1590.748</v>
      </c>
      <c r="AD371" s="5">
        <v>1570.4659999999999</v>
      </c>
      <c r="AE371" s="5">
        <v>1548.360000000001</v>
      </c>
      <c r="AF371" s="5">
        <v>1548.360000000001</v>
      </c>
    </row>
    <row r="372" spans="1:32">
      <c r="A372" s="56" t="s">
        <v>75</v>
      </c>
      <c r="B372" s="56" t="s">
        <v>199</v>
      </c>
      <c r="C372" s="56" t="s">
        <v>140</v>
      </c>
      <c r="D372" s="5">
        <v>0</v>
      </c>
      <c r="E372" s="5">
        <v>0</v>
      </c>
      <c r="F372" s="5">
        <v>0</v>
      </c>
      <c r="G372" s="5">
        <v>0</v>
      </c>
      <c r="H372" s="5">
        <v>0</v>
      </c>
      <c r="I372" s="5">
        <v>0</v>
      </c>
      <c r="J372" s="5">
        <v>0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5">
        <v>0</v>
      </c>
      <c r="R372" s="5">
        <v>0</v>
      </c>
      <c r="S372" s="5">
        <v>0</v>
      </c>
      <c r="T372" s="5">
        <v>0</v>
      </c>
      <c r="U372" s="5">
        <v>0</v>
      </c>
      <c r="V372" s="5">
        <v>0</v>
      </c>
      <c r="W372" s="5">
        <v>0</v>
      </c>
      <c r="X372" s="5">
        <v>0</v>
      </c>
      <c r="Y372" s="5">
        <v>0</v>
      </c>
      <c r="Z372" s="5">
        <v>0</v>
      </c>
      <c r="AA372" s="5">
        <v>0</v>
      </c>
      <c r="AB372" s="5">
        <v>0</v>
      </c>
      <c r="AC372" s="5">
        <v>0</v>
      </c>
      <c r="AD372" s="5">
        <v>0</v>
      </c>
      <c r="AE372" s="5">
        <v>0</v>
      </c>
      <c r="AF372" s="5">
        <v>0</v>
      </c>
    </row>
    <row r="373" spans="1:32">
      <c r="A373" s="56" t="s">
        <v>75</v>
      </c>
      <c r="B373" s="56" t="s">
        <v>199</v>
      </c>
      <c r="C373" s="56" t="s">
        <v>141</v>
      </c>
      <c r="D373" s="5">
        <v>0</v>
      </c>
      <c r="E373" s="5">
        <v>0</v>
      </c>
      <c r="F373" s="5">
        <v>0</v>
      </c>
      <c r="G373" s="5">
        <v>0</v>
      </c>
      <c r="H373" s="5">
        <v>0</v>
      </c>
      <c r="I373" s="5">
        <v>0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5">
        <v>0</v>
      </c>
      <c r="R373" s="5">
        <v>0</v>
      </c>
      <c r="S373" s="5">
        <v>0</v>
      </c>
      <c r="T373" s="5">
        <v>0</v>
      </c>
      <c r="U373" s="5">
        <v>0</v>
      </c>
      <c r="V373" s="5">
        <v>0</v>
      </c>
      <c r="W373" s="5">
        <v>0</v>
      </c>
      <c r="X373" s="5">
        <v>0</v>
      </c>
      <c r="Y373" s="5">
        <v>0</v>
      </c>
      <c r="Z373" s="5">
        <v>0</v>
      </c>
      <c r="AA373" s="5">
        <v>0</v>
      </c>
      <c r="AB373" s="5">
        <v>0</v>
      </c>
      <c r="AC373" s="5">
        <v>0</v>
      </c>
      <c r="AD373" s="5">
        <v>0</v>
      </c>
      <c r="AE373" s="5">
        <v>0</v>
      </c>
      <c r="AF373" s="5">
        <v>0</v>
      </c>
    </row>
    <row r="374" spans="1:32">
      <c r="A374" s="56" t="s">
        <v>75</v>
      </c>
      <c r="B374" s="56" t="s">
        <v>199</v>
      </c>
      <c r="C374" s="56" t="s">
        <v>142</v>
      </c>
      <c r="D374" s="5">
        <v>2341.585</v>
      </c>
      <c r="E374" s="5">
        <v>2341.585</v>
      </c>
      <c r="F374" s="5">
        <v>3540.3766322300012</v>
      </c>
      <c r="G374" s="5">
        <v>4888.9692169399996</v>
      </c>
      <c r="H374" s="5">
        <v>5077.3103143599983</v>
      </c>
      <c r="I374" s="5">
        <v>5044.3103951499997</v>
      </c>
      <c r="J374" s="5">
        <v>7646.539727379999</v>
      </c>
      <c r="K374" s="5">
        <v>7631.8453237300018</v>
      </c>
      <c r="L374" s="5">
        <v>9319.8442072700018</v>
      </c>
      <c r="M374" s="5">
        <v>9319.8442087800013</v>
      </c>
      <c r="N374" s="5">
        <v>9959.3421876400007</v>
      </c>
      <c r="O374" s="5">
        <v>13786.36639961</v>
      </c>
      <c r="P374" s="5">
        <v>13786.366400319999</v>
      </c>
      <c r="Q374" s="5">
        <v>14690.48877894</v>
      </c>
      <c r="R374" s="5">
        <v>19502.708987580001</v>
      </c>
      <c r="S374" s="5">
        <v>20434.633114870001</v>
      </c>
      <c r="T374" s="5">
        <v>20821.144264909999</v>
      </c>
      <c r="U374" s="5">
        <v>20494.444264969999</v>
      </c>
      <c r="V374" s="5">
        <v>21537.045901469999</v>
      </c>
      <c r="W374" s="5">
        <v>31795.848225519989</v>
      </c>
      <c r="X374" s="5">
        <v>34244.048623460003</v>
      </c>
      <c r="Y374" s="5">
        <v>36390.933089689999</v>
      </c>
      <c r="Z374" s="5">
        <v>44554.021593170008</v>
      </c>
      <c r="AA374" s="5">
        <v>46673.3363359</v>
      </c>
      <c r="AB374" s="5">
        <v>46673.336335959997</v>
      </c>
      <c r="AC374" s="5">
        <v>47273.397634499997</v>
      </c>
      <c r="AD374" s="5">
        <v>55130.094630120017</v>
      </c>
      <c r="AE374" s="5">
        <v>55306.780932529997</v>
      </c>
      <c r="AF374" s="5">
        <v>55306.780932580012</v>
      </c>
    </row>
    <row r="375" spans="1:32">
      <c r="A375" s="56" t="s">
        <v>75</v>
      </c>
      <c r="B375" s="56" t="s">
        <v>199</v>
      </c>
      <c r="C375" s="56" t="s">
        <v>143</v>
      </c>
      <c r="D375" s="5">
        <v>508.6798</v>
      </c>
      <c r="E375" s="5">
        <v>508.6798</v>
      </c>
      <c r="F375" s="5">
        <v>508.67986481999998</v>
      </c>
      <c r="G375" s="5">
        <v>508.68016547000002</v>
      </c>
      <c r="H375" s="5">
        <v>1629.2004911500001</v>
      </c>
      <c r="I375" s="5">
        <v>2082.6203494599999</v>
      </c>
      <c r="J375" s="5">
        <v>3396.3931294999988</v>
      </c>
      <c r="K375" s="5">
        <v>3429.32305718</v>
      </c>
      <c r="L375" s="5">
        <v>4926.7664279000001</v>
      </c>
      <c r="M375" s="5">
        <v>4983.2559660099996</v>
      </c>
      <c r="N375" s="5">
        <v>5747.8546994999997</v>
      </c>
      <c r="O375" s="5">
        <v>8846.4141746400019</v>
      </c>
      <c r="P375" s="5">
        <v>9365.1773013700004</v>
      </c>
      <c r="Q375" s="5">
        <v>10968.876536629999</v>
      </c>
      <c r="R375" s="5">
        <v>12874.290697779999</v>
      </c>
      <c r="S375" s="5">
        <v>17590.795146640001</v>
      </c>
      <c r="T375" s="5">
        <v>20607.138070960009</v>
      </c>
      <c r="U375" s="5">
        <v>20607.138071040001</v>
      </c>
      <c r="V375" s="5">
        <v>20912.477187920009</v>
      </c>
      <c r="W375" s="5">
        <v>29262.105080770001</v>
      </c>
      <c r="X375" s="5">
        <v>29816.00072512</v>
      </c>
      <c r="Y375" s="5">
        <v>39192.459064930001</v>
      </c>
      <c r="Z375" s="5">
        <v>41666.76082643</v>
      </c>
      <c r="AA375" s="5">
        <v>41981.56640856</v>
      </c>
      <c r="AB375" s="5">
        <v>41981.566408720013</v>
      </c>
      <c r="AC375" s="5">
        <v>42323.408493870003</v>
      </c>
      <c r="AD375" s="5">
        <v>48215.492505620001</v>
      </c>
      <c r="AE375" s="5">
        <v>62522.498930759997</v>
      </c>
      <c r="AF375" s="5">
        <v>62522.498930889997</v>
      </c>
    </row>
    <row r="376" spans="1:32">
      <c r="A376" s="56" t="s">
        <v>75</v>
      </c>
      <c r="B376" s="56" t="s">
        <v>199</v>
      </c>
      <c r="C376" s="56" t="s">
        <v>144</v>
      </c>
      <c r="D376" s="5">
        <v>2267.9023948759509</v>
      </c>
      <c r="E376" s="5">
        <v>2946.7715109999999</v>
      </c>
      <c r="F376" s="5">
        <v>3259.2513100000001</v>
      </c>
      <c r="G376" s="5">
        <v>3551.854754</v>
      </c>
      <c r="H376" s="5">
        <v>3830.2979650000002</v>
      </c>
      <c r="I376" s="5">
        <v>4109.0806480000001</v>
      </c>
      <c r="J376" s="5">
        <v>4384.8510569999999</v>
      </c>
      <c r="K376" s="5">
        <v>4656.6886720000002</v>
      </c>
      <c r="L376" s="5">
        <v>4915.1873340000002</v>
      </c>
      <c r="M376" s="5">
        <v>5171.4598379999998</v>
      </c>
      <c r="N376" s="5">
        <v>5426.7649330000004</v>
      </c>
      <c r="O376" s="5">
        <v>5685.202139</v>
      </c>
      <c r="P376" s="5">
        <v>5936.1716859999997</v>
      </c>
      <c r="Q376" s="5">
        <v>6169.7477289999997</v>
      </c>
      <c r="R376" s="5">
        <v>6390.0547749999996</v>
      </c>
      <c r="S376" s="5">
        <v>6596.2277400000003</v>
      </c>
      <c r="T376" s="5">
        <v>6800.1936610000002</v>
      </c>
      <c r="U376" s="5">
        <v>6995.6816779999999</v>
      </c>
      <c r="V376" s="5">
        <v>7185.1167729999997</v>
      </c>
      <c r="W376" s="5">
        <v>7372.9582129999999</v>
      </c>
      <c r="X376" s="5">
        <v>7558.2638649999999</v>
      </c>
      <c r="Y376" s="5">
        <v>7741.8257299999996</v>
      </c>
      <c r="Z376" s="5">
        <v>7927.6186209999996</v>
      </c>
      <c r="AA376" s="5">
        <v>8106.9556949999997</v>
      </c>
      <c r="AB376" s="5">
        <v>8285.0852080000004</v>
      </c>
      <c r="AC376" s="5">
        <v>8461.0380189999996</v>
      </c>
      <c r="AD376" s="5">
        <v>8636.4027659999992</v>
      </c>
      <c r="AE376" s="5">
        <v>8811.1499220000005</v>
      </c>
      <c r="AF376" s="5">
        <v>8811.1499220000005</v>
      </c>
    </row>
    <row r="377" spans="1:32">
      <c r="A377" s="56" t="s">
        <v>75</v>
      </c>
      <c r="B377" s="56" t="s">
        <v>199</v>
      </c>
      <c r="C377" s="56" t="s">
        <v>146</v>
      </c>
      <c r="D377" s="5">
        <v>32.945</v>
      </c>
      <c r="E377" s="5">
        <v>52.062132690054597</v>
      </c>
      <c r="F377" s="5">
        <v>61.808933893753213</v>
      </c>
      <c r="G377" s="5">
        <v>71.14599845606476</v>
      </c>
      <c r="H377" s="5">
        <v>81.543214221626144</v>
      </c>
      <c r="I377" s="5">
        <v>92.864361857769055</v>
      </c>
      <c r="J377" s="5">
        <v>104.7327003243402</v>
      </c>
      <c r="K377" s="5">
        <v>117.2936753599548</v>
      </c>
      <c r="L377" s="5">
        <v>129.95293053451809</v>
      </c>
      <c r="M377" s="5">
        <v>144.5054965828495</v>
      </c>
      <c r="N377" s="5">
        <v>157.13804075747129</v>
      </c>
      <c r="O377" s="5">
        <v>170.59576340912901</v>
      </c>
      <c r="P377" s="5">
        <v>185.14177722443469</v>
      </c>
      <c r="Q377" s="5">
        <v>201.17662641263729</v>
      </c>
      <c r="R377" s="5">
        <v>216.61814008142699</v>
      </c>
      <c r="S377" s="5">
        <v>233.22053031576911</v>
      </c>
      <c r="T377" s="5">
        <v>248.1181201551988</v>
      </c>
      <c r="U377" s="5">
        <v>266.41527949471072</v>
      </c>
      <c r="V377" s="5">
        <v>281.93235969599181</v>
      </c>
      <c r="W377" s="5">
        <v>301.47114921800488</v>
      </c>
      <c r="X377" s="5">
        <v>319.49152036799518</v>
      </c>
      <c r="Y377" s="5">
        <v>337.51971653401353</v>
      </c>
      <c r="Z377" s="5">
        <v>357.42852334013497</v>
      </c>
      <c r="AA377" s="5">
        <v>370.40844582782057</v>
      </c>
      <c r="AB377" s="5">
        <v>389.99923402303568</v>
      </c>
      <c r="AC377" s="5">
        <v>410.99989141158278</v>
      </c>
      <c r="AD377" s="5">
        <v>432.5884408851494</v>
      </c>
      <c r="AE377" s="5">
        <v>435.44823039334119</v>
      </c>
      <c r="AF377" s="5">
        <v>435.44823039334119</v>
      </c>
    </row>
    <row r="379" spans="1:32">
      <c r="A379" s="56" t="s">
        <v>75</v>
      </c>
      <c r="B379" s="56" t="s">
        <v>200</v>
      </c>
      <c r="C379" s="56" t="s">
        <v>132</v>
      </c>
      <c r="D379" s="5">
        <v>208</v>
      </c>
      <c r="E379" s="5">
        <v>208</v>
      </c>
      <c r="F379" s="5">
        <v>208</v>
      </c>
      <c r="G379" s="5">
        <v>0</v>
      </c>
      <c r="H379" s="5">
        <v>0</v>
      </c>
      <c r="I379" s="5">
        <v>0</v>
      </c>
      <c r="J379" s="5">
        <v>0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5">
        <v>0</v>
      </c>
      <c r="R379" s="5">
        <v>0</v>
      </c>
      <c r="S379" s="5">
        <v>0</v>
      </c>
      <c r="T379" s="5">
        <v>0</v>
      </c>
      <c r="U379" s="5">
        <v>0</v>
      </c>
      <c r="V379" s="5">
        <v>0</v>
      </c>
      <c r="W379" s="5">
        <v>0</v>
      </c>
      <c r="X379" s="5">
        <v>0</v>
      </c>
      <c r="Y379" s="5">
        <v>0</v>
      </c>
      <c r="Z379" s="5">
        <v>0</v>
      </c>
      <c r="AA379" s="5">
        <v>0</v>
      </c>
      <c r="AB379" s="5">
        <v>0</v>
      </c>
      <c r="AC379" s="5">
        <v>0</v>
      </c>
      <c r="AD379" s="5">
        <v>0</v>
      </c>
      <c r="AE379" s="5">
        <v>0</v>
      </c>
      <c r="AF379" s="5">
        <v>0</v>
      </c>
    </row>
    <row r="380" spans="1:32">
      <c r="A380" s="56" t="s">
        <v>75</v>
      </c>
      <c r="B380" s="56" t="s">
        <v>200</v>
      </c>
      <c r="C380" s="56" t="s">
        <v>133</v>
      </c>
      <c r="D380" s="5">
        <v>0</v>
      </c>
      <c r="E380" s="5">
        <v>0</v>
      </c>
      <c r="F380" s="5">
        <v>0</v>
      </c>
      <c r="G380" s="5">
        <v>0</v>
      </c>
      <c r="H380" s="5">
        <v>0</v>
      </c>
      <c r="I380" s="5">
        <v>0</v>
      </c>
      <c r="J380" s="5">
        <v>0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5">
        <v>0</v>
      </c>
      <c r="R380" s="5">
        <v>0</v>
      </c>
      <c r="S380" s="5">
        <v>0</v>
      </c>
      <c r="T380" s="5">
        <v>0</v>
      </c>
      <c r="U380" s="5">
        <v>0</v>
      </c>
      <c r="V380" s="5">
        <v>0</v>
      </c>
      <c r="W380" s="5">
        <v>0</v>
      </c>
      <c r="X380" s="5">
        <v>0</v>
      </c>
      <c r="Y380" s="5">
        <v>0</v>
      </c>
      <c r="Z380" s="5">
        <v>0</v>
      </c>
      <c r="AA380" s="5">
        <v>0</v>
      </c>
      <c r="AB380" s="5">
        <v>0</v>
      </c>
      <c r="AC380" s="5">
        <v>0</v>
      </c>
      <c r="AD380" s="5">
        <v>0</v>
      </c>
      <c r="AE380" s="5">
        <v>0</v>
      </c>
      <c r="AF380" s="5">
        <v>0</v>
      </c>
    </row>
    <row r="381" spans="1:32">
      <c r="A381" s="56" t="s">
        <v>75</v>
      </c>
      <c r="B381" s="56" t="s">
        <v>200</v>
      </c>
      <c r="C381" s="56" t="s">
        <v>134</v>
      </c>
      <c r="D381" s="5">
        <v>178</v>
      </c>
      <c r="E381" s="5">
        <v>178</v>
      </c>
      <c r="F381" s="5">
        <v>178.00000265</v>
      </c>
      <c r="G381" s="5">
        <v>178.00000265</v>
      </c>
      <c r="H381" s="5">
        <v>178.00000265</v>
      </c>
      <c r="I381" s="5">
        <v>178.00000265</v>
      </c>
      <c r="J381" s="5">
        <v>178.00000265</v>
      </c>
      <c r="K381" s="5">
        <v>178.00000265</v>
      </c>
      <c r="L381" s="5">
        <v>178.0000106</v>
      </c>
      <c r="M381" s="5">
        <v>178.00002649999999</v>
      </c>
      <c r="N381" s="5">
        <v>178.00004505000001</v>
      </c>
      <c r="O381" s="5">
        <v>178.00005565000001</v>
      </c>
      <c r="P381" s="5">
        <v>178.00007155</v>
      </c>
      <c r="Q381" s="5">
        <v>178.0000848</v>
      </c>
      <c r="R381" s="5">
        <v>178.00010069999999</v>
      </c>
      <c r="S381" s="5">
        <v>178.00001589999999</v>
      </c>
      <c r="T381" s="5">
        <v>178.00002914999999</v>
      </c>
      <c r="U381" s="5">
        <v>178.00003975000001</v>
      </c>
      <c r="V381" s="5">
        <v>58.000053000000001</v>
      </c>
      <c r="W381" s="5">
        <v>58.000063599999997</v>
      </c>
      <c r="X381" s="5">
        <v>58.000076849999999</v>
      </c>
      <c r="Y381" s="5">
        <v>518.60524235000003</v>
      </c>
      <c r="Z381" s="5">
        <v>518.60524235000003</v>
      </c>
      <c r="AA381" s="5">
        <v>518.60525559999996</v>
      </c>
      <c r="AB381" s="5">
        <v>518.60526619999996</v>
      </c>
      <c r="AC381" s="5">
        <v>518.60527945000001</v>
      </c>
      <c r="AD381" s="5">
        <v>518.60529270000006</v>
      </c>
      <c r="AE381" s="5">
        <v>587.12361320000002</v>
      </c>
      <c r="AF381" s="5">
        <v>529.12361320000002</v>
      </c>
    </row>
    <row r="382" spans="1:32">
      <c r="A382" s="56" t="s">
        <v>75</v>
      </c>
      <c r="B382" s="56" t="s">
        <v>200</v>
      </c>
      <c r="C382" s="56" t="s">
        <v>135</v>
      </c>
      <c r="D382" s="5">
        <v>0</v>
      </c>
      <c r="E382" s="5">
        <v>0</v>
      </c>
      <c r="F382" s="5">
        <v>0</v>
      </c>
      <c r="G382" s="5">
        <v>0</v>
      </c>
      <c r="H382" s="5">
        <v>0</v>
      </c>
      <c r="I382" s="5">
        <v>0</v>
      </c>
      <c r="J382" s="5">
        <v>0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5">
        <v>0</v>
      </c>
      <c r="R382" s="5">
        <v>0</v>
      </c>
      <c r="S382" s="5">
        <v>0</v>
      </c>
      <c r="T382" s="5">
        <v>0</v>
      </c>
      <c r="U382" s="5">
        <v>0</v>
      </c>
      <c r="V382" s="5">
        <v>0</v>
      </c>
      <c r="W382" s="5">
        <v>0</v>
      </c>
      <c r="X382" s="5">
        <v>0</v>
      </c>
      <c r="Y382" s="5">
        <v>0</v>
      </c>
      <c r="Z382" s="5">
        <v>0</v>
      </c>
      <c r="AA382" s="5">
        <v>0</v>
      </c>
      <c r="AB382" s="5">
        <v>0</v>
      </c>
      <c r="AC382" s="5">
        <v>0</v>
      </c>
      <c r="AD382" s="5">
        <v>0</v>
      </c>
      <c r="AE382" s="5">
        <v>0</v>
      </c>
      <c r="AF382" s="5">
        <v>0</v>
      </c>
    </row>
    <row r="383" spans="1:32">
      <c r="A383" s="56" t="s">
        <v>75</v>
      </c>
      <c r="B383" s="56" t="s">
        <v>200</v>
      </c>
      <c r="C383" s="56" t="s">
        <v>136</v>
      </c>
      <c r="D383" s="5">
        <v>2176.7000000100002</v>
      </c>
      <c r="E383" s="5">
        <v>2176.7000000100002</v>
      </c>
      <c r="F383" s="5">
        <v>2176.7000000100002</v>
      </c>
      <c r="G383" s="5">
        <v>2176.7000000100002</v>
      </c>
      <c r="H383" s="5">
        <v>2176.7000000100002</v>
      </c>
      <c r="I383" s="5">
        <v>2176.7000000100002</v>
      </c>
      <c r="J383" s="5">
        <v>2176.7000000100002</v>
      </c>
      <c r="K383" s="5">
        <v>2566.7000000100002</v>
      </c>
      <c r="L383" s="5">
        <v>2566.7000000100002</v>
      </c>
      <c r="M383" s="5">
        <v>2566.7000000100002</v>
      </c>
      <c r="N383" s="5">
        <v>2566.7000000100002</v>
      </c>
      <c r="O383" s="5">
        <v>2566.7000000100002</v>
      </c>
      <c r="P383" s="5">
        <v>2566.7000000100002</v>
      </c>
      <c r="Q383" s="5">
        <v>2566.7000000100002</v>
      </c>
      <c r="R383" s="5">
        <v>2566.7000000100002</v>
      </c>
      <c r="S383" s="5">
        <v>2566.7000000100002</v>
      </c>
      <c r="T383" s="5">
        <v>2566.7000000100002</v>
      </c>
      <c r="U383" s="5">
        <v>2566.7000000100002</v>
      </c>
      <c r="V383" s="5">
        <v>2566.7000000100002</v>
      </c>
      <c r="W383" s="5">
        <v>2566.7000000100002</v>
      </c>
      <c r="X383" s="5">
        <v>2566.7000000100002</v>
      </c>
      <c r="Y383" s="5">
        <v>2566.7000000100002</v>
      </c>
      <c r="Z383" s="5">
        <v>2566.7000000100002</v>
      </c>
      <c r="AA383" s="5">
        <v>2566.7000000100002</v>
      </c>
      <c r="AB383" s="5">
        <v>2566.7000000100002</v>
      </c>
      <c r="AC383" s="5">
        <v>2566.7000000100002</v>
      </c>
      <c r="AD383" s="5">
        <v>2566.7000000100002</v>
      </c>
      <c r="AE383" s="5">
        <v>2566.7000000100002</v>
      </c>
      <c r="AF383" s="5">
        <v>2566.7000000100002</v>
      </c>
    </row>
    <row r="384" spans="1:32">
      <c r="A384" s="56" t="s">
        <v>75</v>
      </c>
      <c r="B384" s="56" t="s">
        <v>200</v>
      </c>
      <c r="C384" s="56" t="s">
        <v>137</v>
      </c>
      <c r="D384" s="5">
        <v>0</v>
      </c>
      <c r="E384" s="5">
        <v>9.2299999999999997E-6</v>
      </c>
      <c r="F384" s="5">
        <v>1.239E-5</v>
      </c>
      <c r="G384" s="5">
        <v>1.6759999999999999E-5</v>
      </c>
      <c r="H384" s="5">
        <v>1.969E-5</v>
      </c>
      <c r="I384" s="5">
        <v>2.2860000000000001E-5</v>
      </c>
      <c r="J384" s="5">
        <v>1.2412E-4</v>
      </c>
      <c r="K384" s="5">
        <v>1.2934000000000001E-4</v>
      </c>
      <c r="L384" s="5">
        <v>1.6103999999999999E-4</v>
      </c>
      <c r="M384" s="5">
        <v>2.1738000000000001E-4</v>
      </c>
      <c r="N384" s="5">
        <v>3.0270999999999998E-4</v>
      </c>
      <c r="O384" s="5">
        <v>3.0316000000000002E-4</v>
      </c>
      <c r="P384" s="5">
        <v>3.0417999999999998E-4</v>
      </c>
      <c r="Q384" s="5">
        <v>3.2215E-4</v>
      </c>
      <c r="R384" s="5">
        <v>3.2489999999999998E-4</v>
      </c>
      <c r="S384" s="5">
        <v>3.7846000000000001E-4</v>
      </c>
      <c r="T384" s="5">
        <v>3.9473999999999998E-4</v>
      </c>
      <c r="U384" s="5">
        <v>4.1376999999999999E-4</v>
      </c>
      <c r="V384" s="5">
        <v>4.1487000000000002E-4</v>
      </c>
      <c r="W384" s="5">
        <v>4.1785999999999999E-4</v>
      </c>
      <c r="X384" s="5">
        <v>5.9491000000000004E-4</v>
      </c>
      <c r="Y384" s="5">
        <v>9.9923000000000004E-4</v>
      </c>
      <c r="Z384" s="5">
        <v>1.20784E-3</v>
      </c>
      <c r="AA384" s="5">
        <v>1.20454E-3</v>
      </c>
      <c r="AB384" s="5">
        <v>1.20177E-3</v>
      </c>
      <c r="AC384" s="5">
        <v>1.19926E-3</v>
      </c>
      <c r="AD384" s="5">
        <v>1.2641799999999999E-3</v>
      </c>
      <c r="AE384" s="5">
        <v>1.9846199999999999E-3</v>
      </c>
      <c r="AF384" s="5">
        <v>1.9594E-3</v>
      </c>
    </row>
    <row r="385" spans="1:32">
      <c r="A385" s="56" t="s">
        <v>75</v>
      </c>
      <c r="B385" s="56" t="s">
        <v>200</v>
      </c>
      <c r="C385" s="56" t="s">
        <v>138</v>
      </c>
      <c r="D385" s="5">
        <v>0.65499999999999992</v>
      </c>
      <c r="E385" s="5">
        <v>7.9119999999999999</v>
      </c>
      <c r="F385" s="5">
        <v>15.837</v>
      </c>
      <c r="G385" s="5">
        <v>26.483000000000001</v>
      </c>
      <c r="H385" s="5">
        <v>39.381999999999998</v>
      </c>
      <c r="I385" s="5">
        <v>55.106999999999999</v>
      </c>
      <c r="J385" s="5">
        <v>73.650000000000006</v>
      </c>
      <c r="K385" s="5">
        <v>101.574</v>
      </c>
      <c r="L385" s="5">
        <v>125.72385559</v>
      </c>
      <c r="M385" s="5">
        <v>153.03731171000001</v>
      </c>
      <c r="N385" s="5">
        <v>186.23757463999999</v>
      </c>
      <c r="O385" s="5">
        <v>224.89593049000001</v>
      </c>
      <c r="P385" s="5">
        <v>266.87614852000002</v>
      </c>
      <c r="Q385" s="5">
        <v>311.41755971999999</v>
      </c>
      <c r="R385" s="5">
        <v>357.86743505999999</v>
      </c>
      <c r="S385" s="5">
        <v>404.78368934999997</v>
      </c>
      <c r="T385" s="5">
        <v>452.62481380999998</v>
      </c>
      <c r="U385" s="5">
        <v>492.5103479</v>
      </c>
      <c r="V385" s="5">
        <v>531.82907490000002</v>
      </c>
      <c r="W385" s="5">
        <v>570.22714911000003</v>
      </c>
      <c r="X385" s="5">
        <v>609.75050940999995</v>
      </c>
      <c r="Y385" s="5">
        <v>651.78980555999999</v>
      </c>
      <c r="Z385" s="5">
        <v>694.24637111999994</v>
      </c>
      <c r="AA385" s="5">
        <v>729.87564465000003</v>
      </c>
      <c r="AB385" s="5">
        <v>765.66522693000002</v>
      </c>
      <c r="AC385" s="5">
        <v>801.68088179999995</v>
      </c>
      <c r="AD385" s="5">
        <v>838.08343994999996</v>
      </c>
      <c r="AE385" s="5">
        <v>874.67753663000008</v>
      </c>
      <c r="AF385" s="5">
        <v>876.72075081000003</v>
      </c>
    </row>
    <row r="386" spans="1:32">
      <c r="A386" s="56" t="s">
        <v>75</v>
      </c>
      <c r="B386" s="56" t="s">
        <v>200</v>
      </c>
      <c r="C386" s="56" t="s">
        <v>139</v>
      </c>
      <c r="D386" s="5">
        <v>12.412000000000001</v>
      </c>
      <c r="E386" s="5">
        <v>45.622999999999998</v>
      </c>
      <c r="F386" s="5">
        <v>65.371999999999986</v>
      </c>
      <c r="G386" s="5">
        <v>82.352000000000004</v>
      </c>
      <c r="H386" s="5">
        <v>95.963999999999999</v>
      </c>
      <c r="I386" s="5">
        <v>107.131</v>
      </c>
      <c r="J386" s="5">
        <v>116.5</v>
      </c>
      <c r="K386" s="5">
        <v>131.535</v>
      </c>
      <c r="L386" s="5">
        <v>152.63800000000001</v>
      </c>
      <c r="M386" s="5">
        <v>173.941</v>
      </c>
      <c r="N386" s="5">
        <v>198.483</v>
      </c>
      <c r="O386" s="5">
        <v>225.34399999999999</v>
      </c>
      <c r="P386" s="5">
        <v>252.72800000000001</v>
      </c>
      <c r="Q386" s="5">
        <v>277.85399999999998</v>
      </c>
      <c r="R386" s="5">
        <v>300.80500000000012</v>
      </c>
      <c r="S386" s="5">
        <v>320.54399999999998</v>
      </c>
      <c r="T386" s="5">
        <v>337.48</v>
      </c>
      <c r="U386" s="5">
        <v>344.50700000000001</v>
      </c>
      <c r="V386" s="5">
        <v>348.54900000000009</v>
      </c>
      <c r="W386" s="5">
        <v>349.56599999999992</v>
      </c>
      <c r="X386" s="5">
        <v>350.81700000000012</v>
      </c>
      <c r="Y386" s="5">
        <v>350.685</v>
      </c>
      <c r="Z386" s="5">
        <v>350.02999999999992</v>
      </c>
      <c r="AA386" s="5">
        <v>348.76900000000012</v>
      </c>
      <c r="AB386" s="5">
        <v>346.75099999999992</v>
      </c>
      <c r="AC386" s="5">
        <v>344.07600000000008</v>
      </c>
      <c r="AD386" s="5">
        <v>340.86599999999999</v>
      </c>
      <c r="AE386" s="5">
        <v>337.02600000000001</v>
      </c>
      <c r="AF386" s="5">
        <v>337.02600000000001</v>
      </c>
    </row>
    <row r="387" spans="1:32">
      <c r="A387" s="56" t="s">
        <v>75</v>
      </c>
      <c r="B387" s="56" t="s">
        <v>200</v>
      </c>
      <c r="C387" s="56" t="s">
        <v>140</v>
      </c>
      <c r="D387" s="5">
        <v>0</v>
      </c>
      <c r="E387" s="5">
        <v>0</v>
      </c>
      <c r="F387" s="5">
        <v>0</v>
      </c>
      <c r="G387" s="5">
        <v>0</v>
      </c>
      <c r="H387" s="5">
        <v>0</v>
      </c>
      <c r="I387" s="5">
        <v>0</v>
      </c>
      <c r="J387" s="5">
        <v>0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5">
        <v>0</v>
      </c>
      <c r="R387" s="5">
        <v>0</v>
      </c>
      <c r="S387" s="5">
        <v>0</v>
      </c>
      <c r="T387" s="5">
        <v>0</v>
      </c>
      <c r="U387" s="5">
        <v>0</v>
      </c>
      <c r="V387" s="5">
        <v>0</v>
      </c>
      <c r="W387" s="5">
        <v>0</v>
      </c>
      <c r="X387" s="5">
        <v>0</v>
      </c>
      <c r="Y387" s="5">
        <v>0</v>
      </c>
      <c r="Z387" s="5">
        <v>0</v>
      </c>
      <c r="AA387" s="5">
        <v>0</v>
      </c>
      <c r="AB387" s="5">
        <v>0</v>
      </c>
      <c r="AC387" s="5">
        <v>0</v>
      </c>
      <c r="AD387" s="5">
        <v>0</v>
      </c>
      <c r="AE387" s="5">
        <v>0</v>
      </c>
      <c r="AF387" s="5">
        <v>0</v>
      </c>
    </row>
    <row r="388" spans="1:32">
      <c r="A388" s="56" t="s">
        <v>75</v>
      </c>
      <c r="B388" s="56" t="s">
        <v>200</v>
      </c>
      <c r="C388" s="56" t="s">
        <v>141</v>
      </c>
      <c r="D388" s="5">
        <v>0</v>
      </c>
      <c r="E388" s="5">
        <v>0</v>
      </c>
      <c r="F388" s="5">
        <v>0</v>
      </c>
      <c r="G388" s="5">
        <v>0</v>
      </c>
      <c r="H388" s="5">
        <v>0</v>
      </c>
      <c r="I388" s="5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5">
        <v>0</v>
      </c>
      <c r="R388" s="5">
        <v>0</v>
      </c>
      <c r="S388" s="5">
        <v>0</v>
      </c>
      <c r="T388" s="5">
        <v>0</v>
      </c>
      <c r="U388" s="5">
        <v>0</v>
      </c>
      <c r="V388" s="5">
        <v>0</v>
      </c>
      <c r="W388" s="5">
        <v>0</v>
      </c>
      <c r="X388" s="5">
        <v>0</v>
      </c>
      <c r="Y388" s="5">
        <v>0</v>
      </c>
      <c r="Z388" s="5">
        <v>0</v>
      </c>
      <c r="AA388" s="5">
        <v>0</v>
      </c>
      <c r="AB388" s="5">
        <v>0</v>
      </c>
      <c r="AC388" s="5">
        <v>0</v>
      </c>
      <c r="AD388" s="5">
        <v>0</v>
      </c>
      <c r="AE388" s="5">
        <v>0</v>
      </c>
      <c r="AF388" s="5">
        <v>0</v>
      </c>
    </row>
    <row r="389" spans="1:32">
      <c r="A389" s="56" t="s">
        <v>75</v>
      </c>
      <c r="B389" s="56" t="s">
        <v>200</v>
      </c>
      <c r="C389" s="56" t="s">
        <v>142</v>
      </c>
      <c r="D389" s="5">
        <v>563.35</v>
      </c>
      <c r="E389" s="5">
        <v>563.35</v>
      </c>
      <c r="F389" s="5">
        <v>1095.93811241</v>
      </c>
      <c r="G389" s="5">
        <v>2309.0812212599999</v>
      </c>
      <c r="H389" s="5">
        <v>2595.7429816399999</v>
      </c>
      <c r="I389" s="5">
        <v>4734.8397150599994</v>
      </c>
      <c r="J389" s="5">
        <v>5607.5729009699999</v>
      </c>
      <c r="K389" s="5">
        <v>6657.5992402100001</v>
      </c>
      <c r="L389" s="5">
        <v>6657.5992428999998</v>
      </c>
      <c r="M389" s="5">
        <v>8287.7618256400001</v>
      </c>
      <c r="N389" s="5">
        <v>8454.3951333100013</v>
      </c>
      <c r="O389" s="5">
        <v>10026.19890489</v>
      </c>
      <c r="P389" s="5">
        <v>13986.8174881</v>
      </c>
      <c r="Q389" s="5">
        <v>13986.817488180001</v>
      </c>
      <c r="R389" s="5">
        <v>15178.41939246</v>
      </c>
      <c r="S389" s="5">
        <v>16524.413351179999</v>
      </c>
      <c r="T389" s="5">
        <v>18636.06028184</v>
      </c>
      <c r="U389" s="5">
        <v>18636.06028184</v>
      </c>
      <c r="V389" s="5">
        <v>18636.060281940001</v>
      </c>
      <c r="W389" s="5">
        <v>18636.06028197</v>
      </c>
      <c r="X389" s="5">
        <v>20826.852942730002</v>
      </c>
      <c r="Y389" s="5">
        <v>26381.262178500001</v>
      </c>
      <c r="Z389" s="5">
        <v>26237.262178519999</v>
      </c>
      <c r="AA389" s="5">
        <v>26237.262178640001</v>
      </c>
      <c r="AB389" s="5">
        <v>27082.282010120001</v>
      </c>
      <c r="AC389" s="5">
        <v>27082.28201056</v>
      </c>
      <c r="AD389" s="5">
        <v>32460.94626456</v>
      </c>
      <c r="AE389" s="5">
        <v>33895.921617170003</v>
      </c>
      <c r="AF389" s="5">
        <v>33588.171617189997</v>
      </c>
    </row>
    <row r="390" spans="1:32">
      <c r="A390" s="56" t="s">
        <v>75</v>
      </c>
      <c r="B390" s="56" t="s">
        <v>200</v>
      </c>
      <c r="C390" s="56" t="s">
        <v>143</v>
      </c>
      <c r="D390" s="5">
        <v>0</v>
      </c>
      <c r="E390" s="5">
        <v>0</v>
      </c>
      <c r="F390" s="5">
        <v>2.3010000000000002E-5</v>
      </c>
      <c r="G390" s="5">
        <v>49.471623999999998</v>
      </c>
      <c r="H390" s="5">
        <v>441.97867043999997</v>
      </c>
      <c r="I390" s="5">
        <v>591.49911270000007</v>
      </c>
      <c r="J390" s="5">
        <v>1803.3380303399999</v>
      </c>
      <c r="K390" s="5">
        <v>1803.3380329300001</v>
      </c>
      <c r="L390" s="5">
        <v>1803.33803321</v>
      </c>
      <c r="M390" s="5">
        <v>1803.33803334</v>
      </c>
      <c r="N390" s="5">
        <v>1803.33803352</v>
      </c>
      <c r="O390" s="5">
        <v>1803.3380339</v>
      </c>
      <c r="P390" s="5">
        <v>1803.3380340399999</v>
      </c>
      <c r="Q390" s="5">
        <v>1803.3380341</v>
      </c>
      <c r="R390" s="5">
        <v>1803.33803487</v>
      </c>
      <c r="S390" s="5">
        <v>2520.01819101</v>
      </c>
      <c r="T390" s="5">
        <v>2520.0181915799999</v>
      </c>
      <c r="U390" s="5">
        <v>2520.0181916000001</v>
      </c>
      <c r="V390" s="5">
        <v>3548.82642743</v>
      </c>
      <c r="W390" s="5">
        <v>3548.8264274500011</v>
      </c>
      <c r="X390" s="5">
        <v>3548.8264280799999</v>
      </c>
      <c r="Y390" s="5">
        <v>5852.91035715</v>
      </c>
      <c r="Z390" s="5">
        <v>6328.9720417400003</v>
      </c>
      <c r="AA390" s="5">
        <v>6328.9720417999997</v>
      </c>
      <c r="AB390" s="5">
        <v>6328.9720420599997</v>
      </c>
      <c r="AC390" s="5">
        <v>6328.9720422300006</v>
      </c>
      <c r="AD390" s="5">
        <v>11348.03052934</v>
      </c>
      <c r="AE390" s="5">
        <v>25325.992273529999</v>
      </c>
      <c r="AF390" s="5">
        <v>25325.992273569998</v>
      </c>
    </row>
    <row r="391" spans="1:32">
      <c r="A391" s="56" t="s">
        <v>75</v>
      </c>
      <c r="B391" s="56" t="s">
        <v>200</v>
      </c>
      <c r="C391" s="56" t="s">
        <v>144</v>
      </c>
      <c r="D391" s="5">
        <v>254.26031188502159</v>
      </c>
      <c r="E391" s="5">
        <v>357.09563650000001</v>
      </c>
      <c r="F391" s="5">
        <v>411.86271979999998</v>
      </c>
      <c r="G391" s="5">
        <v>465.0025182</v>
      </c>
      <c r="H391" s="5">
        <v>515.22391809999999</v>
      </c>
      <c r="I391" s="5">
        <v>565.32534950000002</v>
      </c>
      <c r="J391" s="5">
        <v>615.13287509999998</v>
      </c>
      <c r="K391" s="5">
        <v>663.49134749999996</v>
      </c>
      <c r="L391" s="5">
        <v>709.41612840000005</v>
      </c>
      <c r="M391" s="5">
        <v>755.11697049999998</v>
      </c>
      <c r="N391" s="5">
        <v>800.72640190000004</v>
      </c>
      <c r="O391" s="5">
        <v>846.17501149999998</v>
      </c>
      <c r="P391" s="5">
        <v>889.8329463</v>
      </c>
      <c r="Q391" s="5">
        <v>930.41484079999998</v>
      </c>
      <c r="R391" s="5">
        <v>971.03314590000002</v>
      </c>
      <c r="S391" s="5">
        <v>1011.33443</v>
      </c>
      <c r="T391" s="5">
        <v>1051.678872</v>
      </c>
      <c r="U391" s="5">
        <v>1092.6075880000001</v>
      </c>
      <c r="V391" s="5">
        <v>1133.359093</v>
      </c>
      <c r="W391" s="5">
        <v>1174.2017249999999</v>
      </c>
      <c r="X391" s="5">
        <v>1215.2160200000001</v>
      </c>
      <c r="Y391" s="5">
        <v>1256.603936</v>
      </c>
      <c r="Z391" s="5">
        <v>1298.228746</v>
      </c>
      <c r="AA391" s="5">
        <v>1338.6137659999999</v>
      </c>
      <c r="AB391" s="5">
        <v>1377.514271</v>
      </c>
      <c r="AC391" s="5">
        <v>1415.449807</v>
      </c>
      <c r="AD391" s="5">
        <v>1452.430165</v>
      </c>
      <c r="AE391" s="5">
        <v>1488.7525539999999</v>
      </c>
      <c r="AF391" s="5">
        <v>1488.7525539999999</v>
      </c>
    </row>
    <row r="392" spans="1:32">
      <c r="A392" s="56" t="s">
        <v>75</v>
      </c>
      <c r="B392" s="56" t="s">
        <v>200</v>
      </c>
      <c r="C392" s="56" t="s">
        <v>146</v>
      </c>
      <c r="D392" s="5">
        <v>26.35</v>
      </c>
      <c r="E392" s="5">
        <v>29.82791073112255</v>
      </c>
      <c r="F392" s="5">
        <v>31.28055562836699</v>
      </c>
      <c r="G392" s="5">
        <v>32.623546302953457</v>
      </c>
      <c r="H392" s="5">
        <v>34.073308892917431</v>
      </c>
      <c r="I392" s="5">
        <v>36.060876215544369</v>
      </c>
      <c r="J392" s="5">
        <v>37.692773458672733</v>
      </c>
      <c r="K392" s="5">
        <v>39.108780570974467</v>
      </c>
      <c r="L392" s="5">
        <v>40.762490287310072</v>
      </c>
      <c r="M392" s="5">
        <v>42.296858902916597</v>
      </c>
      <c r="N392" s="5">
        <v>43.636242187596267</v>
      </c>
      <c r="O392" s="5">
        <v>44.767501269622727</v>
      </c>
      <c r="P392" s="5">
        <v>46.037799813539223</v>
      </c>
      <c r="Q392" s="5">
        <v>47.432308853695282</v>
      </c>
      <c r="R392" s="5">
        <v>48.984448521775313</v>
      </c>
      <c r="S392" s="5">
        <v>50.542077203732433</v>
      </c>
      <c r="T392" s="5">
        <v>51.83482630911756</v>
      </c>
      <c r="U392" s="5">
        <v>53.251699884057722</v>
      </c>
      <c r="V392" s="5">
        <v>54.624112889356901</v>
      </c>
      <c r="W392" s="5">
        <v>56.260423906920963</v>
      </c>
      <c r="X392" s="5">
        <v>58.335159370590198</v>
      </c>
      <c r="Y392" s="5">
        <v>60.794894461290589</v>
      </c>
      <c r="Z392" s="5">
        <v>63.346043512256763</v>
      </c>
      <c r="AA392" s="5">
        <v>65.542755357990174</v>
      </c>
      <c r="AB392" s="5">
        <v>67.581988831273378</v>
      </c>
      <c r="AC392" s="5">
        <v>69.83348596434756</v>
      </c>
      <c r="AD392" s="5">
        <v>71.738562317337681</v>
      </c>
      <c r="AE392" s="5">
        <v>70.016807733237158</v>
      </c>
      <c r="AF392" s="5">
        <v>70.016807733237158</v>
      </c>
    </row>
    <row r="394" spans="1:32">
      <c r="A394" s="56" t="s">
        <v>80</v>
      </c>
      <c r="B394" s="56" t="s">
        <v>163</v>
      </c>
      <c r="C394" s="56" t="s">
        <v>130</v>
      </c>
      <c r="D394" s="5">
        <v>8330</v>
      </c>
      <c r="E394" s="5">
        <v>8330</v>
      </c>
      <c r="F394" s="5">
        <v>8330</v>
      </c>
      <c r="G394" s="5">
        <v>5450</v>
      </c>
      <c r="H394" s="5">
        <v>3445</v>
      </c>
      <c r="I394" s="5">
        <v>1390</v>
      </c>
      <c r="J394" s="5">
        <v>1390</v>
      </c>
      <c r="K394" s="5">
        <v>1390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5">
        <v>0</v>
      </c>
      <c r="R394" s="5">
        <v>0</v>
      </c>
      <c r="S394" s="5">
        <v>0</v>
      </c>
      <c r="T394" s="5">
        <v>0</v>
      </c>
      <c r="U394" s="5">
        <v>0</v>
      </c>
      <c r="V394" s="5">
        <v>0</v>
      </c>
      <c r="W394" s="5">
        <v>0</v>
      </c>
      <c r="X394" s="5">
        <v>0</v>
      </c>
      <c r="Y394" s="5">
        <v>0</v>
      </c>
      <c r="Z394" s="5">
        <v>0</v>
      </c>
      <c r="AA394" s="5">
        <v>0</v>
      </c>
      <c r="AB394" s="5">
        <v>0</v>
      </c>
      <c r="AC394" s="5">
        <v>0</v>
      </c>
      <c r="AD394" s="5">
        <v>0</v>
      </c>
      <c r="AE394" s="5">
        <v>0</v>
      </c>
      <c r="AF394" s="5">
        <v>0</v>
      </c>
    </row>
    <row r="395" spans="1:32">
      <c r="A395" s="56" t="s">
        <v>80</v>
      </c>
      <c r="B395" s="56" t="s">
        <v>163</v>
      </c>
      <c r="C395" s="56" t="s">
        <v>132</v>
      </c>
      <c r="D395" s="5">
        <v>124</v>
      </c>
      <c r="E395" s="5">
        <v>440</v>
      </c>
      <c r="F395" s="5">
        <v>440</v>
      </c>
      <c r="G395" s="5">
        <v>440</v>
      </c>
      <c r="H395" s="5">
        <v>440</v>
      </c>
      <c r="I395" s="5">
        <v>440</v>
      </c>
      <c r="J395" s="5">
        <v>440</v>
      </c>
      <c r="K395" s="5">
        <v>440</v>
      </c>
      <c r="L395" s="5">
        <v>440</v>
      </c>
      <c r="M395" s="5">
        <v>440</v>
      </c>
      <c r="N395" s="5">
        <v>440</v>
      </c>
      <c r="O395" s="5">
        <v>440</v>
      </c>
      <c r="P395" s="5">
        <v>440</v>
      </c>
      <c r="Q395" s="5">
        <v>440</v>
      </c>
      <c r="R395" s="5">
        <v>440</v>
      </c>
      <c r="S395" s="5">
        <v>440</v>
      </c>
      <c r="T395" s="5">
        <v>440</v>
      </c>
      <c r="U395" s="5">
        <v>440</v>
      </c>
      <c r="V395" s="5">
        <v>440</v>
      </c>
      <c r="W395" s="5">
        <v>440</v>
      </c>
      <c r="X395" s="5">
        <v>440</v>
      </c>
      <c r="Y395" s="5">
        <v>0</v>
      </c>
      <c r="Z395" s="5">
        <v>0</v>
      </c>
      <c r="AA395" s="5">
        <v>0</v>
      </c>
      <c r="AB395" s="5">
        <v>0</v>
      </c>
      <c r="AC395" s="5">
        <v>0</v>
      </c>
      <c r="AD395" s="5">
        <v>0</v>
      </c>
      <c r="AE395" s="5">
        <v>0</v>
      </c>
      <c r="AF395" s="5">
        <v>0</v>
      </c>
    </row>
    <row r="396" spans="1:32">
      <c r="A396" s="56" t="s">
        <v>80</v>
      </c>
      <c r="B396" s="56" t="s">
        <v>163</v>
      </c>
      <c r="C396" s="56" t="s">
        <v>133</v>
      </c>
      <c r="D396" s="5">
        <v>0</v>
      </c>
      <c r="E396" s="5">
        <v>0</v>
      </c>
      <c r="F396" s="5">
        <v>0</v>
      </c>
      <c r="G396" s="5">
        <v>0</v>
      </c>
      <c r="H396" s="5">
        <v>0</v>
      </c>
      <c r="I396" s="5">
        <v>0</v>
      </c>
      <c r="J396" s="5">
        <v>0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5">
        <v>0</v>
      </c>
      <c r="R396" s="5">
        <v>0</v>
      </c>
      <c r="S396" s="5">
        <v>0</v>
      </c>
      <c r="T396" s="5">
        <v>0</v>
      </c>
      <c r="U396" s="5">
        <v>0</v>
      </c>
      <c r="V396" s="5">
        <v>0</v>
      </c>
      <c r="W396" s="5">
        <v>0</v>
      </c>
      <c r="X396" s="5">
        <v>0</v>
      </c>
      <c r="Y396" s="5">
        <v>0</v>
      </c>
      <c r="Z396" s="5">
        <v>0</v>
      </c>
      <c r="AA396" s="5">
        <v>0</v>
      </c>
      <c r="AB396" s="5">
        <v>0</v>
      </c>
      <c r="AC396" s="5">
        <v>0</v>
      </c>
      <c r="AD396" s="5">
        <v>0</v>
      </c>
      <c r="AE396" s="5">
        <v>0</v>
      </c>
      <c r="AF396" s="5">
        <v>0</v>
      </c>
    </row>
    <row r="397" spans="1:32">
      <c r="A397" s="56" t="s">
        <v>80</v>
      </c>
      <c r="B397" s="56" t="s">
        <v>163</v>
      </c>
      <c r="C397" s="56" t="s">
        <v>134</v>
      </c>
      <c r="D397" s="5">
        <v>2638.9989999999998</v>
      </c>
      <c r="E397" s="5">
        <v>2638.9989999999998</v>
      </c>
      <c r="F397" s="5">
        <v>2638.9990041199999</v>
      </c>
      <c r="G397" s="5">
        <v>2638.9990041199999</v>
      </c>
      <c r="H397" s="5">
        <v>2638.9990041199999</v>
      </c>
      <c r="I397" s="5">
        <v>2638.9990060800001</v>
      </c>
      <c r="J397" s="5">
        <v>2725.0582474100001</v>
      </c>
      <c r="K397" s="5">
        <v>2725.0582474100001</v>
      </c>
      <c r="L397" s="5">
        <v>2747.39342584</v>
      </c>
      <c r="M397" s="5">
        <v>2747.39342584</v>
      </c>
      <c r="N397" s="5">
        <v>2747.39342584</v>
      </c>
      <c r="O397" s="5">
        <v>2747.39342584</v>
      </c>
      <c r="P397" s="5">
        <v>2747.39342584</v>
      </c>
      <c r="Q397" s="5">
        <v>2747.39342584</v>
      </c>
      <c r="R397" s="5">
        <v>2747.39342584</v>
      </c>
      <c r="S397" s="5">
        <v>2747.3934263299998</v>
      </c>
      <c r="T397" s="5">
        <v>2747.3934657700001</v>
      </c>
      <c r="U397" s="5">
        <v>2747.39349227</v>
      </c>
      <c r="V397" s="5">
        <v>3377.9489108799999</v>
      </c>
      <c r="W397" s="5">
        <v>3377.9489373800002</v>
      </c>
      <c r="X397" s="5">
        <v>4242.7917961599996</v>
      </c>
      <c r="Y397" s="5">
        <v>4242.7918226600004</v>
      </c>
      <c r="Z397" s="5">
        <v>3409.0632061800002</v>
      </c>
      <c r="AA397" s="5">
        <v>3409.0632061800002</v>
      </c>
      <c r="AB397" s="5">
        <v>3674.01220182</v>
      </c>
      <c r="AC397" s="5">
        <v>3674.01220182</v>
      </c>
      <c r="AD397" s="5">
        <v>3674.01220182</v>
      </c>
      <c r="AE397" s="5">
        <v>3818.2073467599998</v>
      </c>
      <c r="AF397" s="5">
        <v>3818.2073467599998</v>
      </c>
    </row>
    <row r="398" spans="1:32">
      <c r="A398" s="56" t="s">
        <v>80</v>
      </c>
      <c r="B398" s="56" t="s">
        <v>163</v>
      </c>
      <c r="C398" s="56" t="s">
        <v>135</v>
      </c>
      <c r="D398" s="5">
        <v>0</v>
      </c>
      <c r="E398" s="5">
        <v>0</v>
      </c>
      <c r="F398" s="5">
        <v>0</v>
      </c>
      <c r="G398" s="5">
        <v>0</v>
      </c>
      <c r="H398" s="5">
        <v>0</v>
      </c>
      <c r="I398" s="5">
        <v>0</v>
      </c>
      <c r="J398" s="5">
        <v>0</v>
      </c>
      <c r="K398" s="5">
        <v>0</v>
      </c>
      <c r="L398" s="5">
        <v>48.265231749999998</v>
      </c>
      <c r="M398" s="5">
        <v>48.265266199999999</v>
      </c>
      <c r="N398" s="5">
        <v>2593.8565647</v>
      </c>
      <c r="O398" s="5">
        <v>2593.8565699999999</v>
      </c>
      <c r="P398" s="5">
        <v>2593.8565806000001</v>
      </c>
      <c r="Q398" s="5">
        <v>2593.8565911999999</v>
      </c>
      <c r="R398" s="5">
        <v>2593.8566018000001</v>
      </c>
      <c r="S398" s="5">
        <v>2883.7950230500001</v>
      </c>
      <c r="T398" s="5">
        <v>2883.7951051999999</v>
      </c>
      <c r="U398" s="5">
        <v>2883.7951767499999</v>
      </c>
      <c r="V398" s="5">
        <v>2883.7952694999999</v>
      </c>
      <c r="W398" s="5">
        <v>2883.7953754999999</v>
      </c>
      <c r="X398" s="5">
        <v>2883.7954549999999</v>
      </c>
      <c r="Y398" s="5">
        <v>2883.7957438499998</v>
      </c>
      <c r="Z398" s="5">
        <v>2883.79566965</v>
      </c>
      <c r="AA398" s="5">
        <v>2883.7959505499998</v>
      </c>
      <c r="AB398" s="5">
        <v>11990.695347049999</v>
      </c>
      <c r="AC398" s="5">
        <v>13043.220158149999</v>
      </c>
      <c r="AD398" s="5">
        <v>14025.490859</v>
      </c>
      <c r="AE398" s="5">
        <v>15021.2646958</v>
      </c>
      <c r="AF398" s="5">
        <v>15021.2646958</v>
      </c>
    </row>
    <row r="399" spans="1:32">
      <c r="A399" s="56" t="s">
        <v>80</v>
      </c>
      <c r="B399" s="56" t="s">
        <v>163</v>
      </c>
      <c r="C399" s="56" t="s">
        <v>136</v>
      </c>
      <c r="D399" s="5">
        <v>2285</v>
      </c>
      <c r="E399" s="5">
        <v>2285</v>
      </c>
      <c r="F399" s="5">
        <v>2285</v>
      </c>
      <c r="G399" s="5">
        <v>2285</v>
      </c>
      <c r="H399" s="5">
        <v>2285</v>
      </c>
      <c r="I399" s="5">
        <v>2285</v>
      </c>
      <c r="J399" s="5">
        <v>2285</v>
      </c>
      <c r="K399" s="5">
        <v>2285</v>
      </c>
      <c r="L399" s="5">
        <v>2285</v>
      </c>
      <c r="M399" s="5">
        <v>2285</v>
      </c>
      <c r="N399" s="5">
        <v>2285</v>
      </c>
      <c r="O399" s="5">
        <v>2285</v>
      </c>
      <c r="P399" s="5">
        <v>2285</v>
      </c>
      <c r="Q399" s="5">
        <v>2285</v>
      </c>
      <c r="R399" s="5">
        <v>2285</v>
      </c>
      <c r="S399" s="5">
        <v>2285</v>
      </c>
      <c r="T399" s="5">
        <v>2285</v>
      </c>
      <c r="U399" s="5">
        <v>2285</v>
      </c>
      <c r="V399" s="5">
        <v>2285</v>
      </c>
      <c r="W399" s="5">
        <v>2285</v>
      </c>
      <c r="X399" s="5">
        <v>2285</v>
      </c>
      <c r="Y399" s="5">
        <v>2285</v>
      </c>
      <c r="Z399" s="5">
        <v>2285</v>
      </c>
      <c r="AA399" s="5">
        <v>2285</v>
      </c>
      <c r="AB399" s="5">
        <v>2285</v>
      </c>
      <c r="AC399" s="5">
        <v>2285</v>
      </c>
      <c r="AD399" s="5">
        <v>2285</v>
      </c>
      <c r="AE399" s="5">
        <v>2285</v>
      </c>
      <c r="AF399" s="5">
        <v>2285</v>
      </c>
    </row>
    <row r="400" spans="1:32">
      <c r="A400" s="56" t="s">
        <v>80</v>
      </c>
      <c r="B400" s="56" t="s">
        <v>163</v>
      </c>
      <c r="C400" s="56" t="s">
        <v>137</v>
      </c>
      <c r="D400" s="5">
        <v>290.00000000000011</v>
      </c>
      <c r="E400" s="5">
        <v>666.33529701000009</v>
      </c>
      <c r="F400" s="5">
        <v>924.85045109999999</v>
      </c>
      <c r="G400" s="5">
        <v>2340.5675015900001</v>
      </c>
      <c r="H400" s="5">
        <v>5001.3146722600004</v>
      </c>
      <c r="I400" s="5">
        <v>6045.9089715199998</v>
      </c>
      <c r="J400" s="5">
        <v>6692.6157248199997</v>
      </c>
      <c r="K400" s="5">
        <v>6858.6806242000011</v>
      </c>
      <c r="L400" s="5">
        <v>7131.2357520299993</v>
      </c>
      <c r="M400" s="5">
        <v>7229.5510101</v>
      </c>
      <c r="N400" s="5">
        <v>7290.9128704699997</v>
      </c>
      <c r="O400" s="5">
        <v>7290.9128705099993</v>
      </c>
      <c r="P400" s="5">
        <v>7290.9128705400017</v>
      </c>
      <c r="Q400" s="5">
        <v>7290.9128706500014</v>
      </c>
      <c r="R400" s="5">
        <v>7290.9128710199984</v>
      </c>
      <c r="S400" s="5">
        <v>7290.9132688799991</v>
      </c>
      <c r="T400" s="5">
        <v>7290.9134078199986</v>
      </c>
      <c r="U400" s="5">
        <v>7685.6530535800011</v>
      </c>
      <c r="V400" s="5">
        <v>7939.6198208599999</v>
      </c>
      <c r="W400" s="5">
        <v>8211.7274070000003</v>
      </c>
      <c r="X400" s="5">
        <v>8211.7274075599998</v>
      </c>
      <c r="Y400" s="5">
        <v>8089.0403804899997</v>
      </c>
      <c r="Z400" s="5">
        <v>7848.6625301900003</v>
      </c>
      <c r="AA400" s="5">
        <v>7794.4032500100002</v>
      </c>
      <c r="AB400" s="5">
        <v>7399.6610691100013</v>
      </c>
      <c r="AC400" s="5">
        <v>6924.7434635500003</v>
      </c>
      <c r="AD400" s="5">
        <v>7241.9253846000001</v>
      </c>
      <c r="AE400" s="5">
        <v>7077.5212947700002</v>
      </c>
      <c r="AF400" s="5">
        <v>7361.3282084199991</v>
      </c>
    </row>
    <row r="401" spans="1:32">
      <c r="A401" s="56" t="s">
        <v>80</v>
      </c>
      <c r="B401" s="56" t="s">
        <v>163</v>
      </c>
      <c r="C401" s="56" t="s">
        <v>138</v>
      </c>
      <c r="D401" s="5">
        <v>11.647</v>
      </c>
      <c r="E401" s="5">
        <v>113.44800001</v>
      </c>
      <c r="F401" s="5">
        <v>234.46199999999999</v>
      </c>
      <c r="G401" s="5">
        <v>391.15199998999998</v>
      </c>
      <c r="H401" s="5">
        <v>583.14700001000006</v>
      </c>
      <c r="I401" s="5">
        <v>817.88</v>
      </c>
      <c r="J401" s="5">
        <v>1099.634</v>
      </c>
      <c r="K401" s="5">
        <v>1524.355</v>
      </c>
      <c r="L401" s="5">
        <v>1897.4574733300001</v>
      </c>
      <c r="M401" s="5">
        <v>2313.5186278800002</v>
      </c>
      <c r="N401" s="5">
        <v>2795.63337916</v>
      </c>
      <c r="O401" s="5">
        <v>3392.9003320800002</v>
      </c>
      <c r="P401" s="5">
        <v>4036.44119688</v>
      </c>
      <c r="Q401" s="5">
        <v>4707.0090007500003</v>
      </c>
      <c r="R401" s="5">
        <v>5411.0381473800007</v>
      </c>
      <c r="S401" s="5">
        <v>6114.3533389300001</v>
      </c>
      <c r="T401" s="5">
        <v>6822.3269472499996</v>
      </c>
      <c r="U401" s="5">
        <v>7403.449441499999</v>
      </c>
      <c r="V401" s="5">
        <v>7964.5992951899998</v>
      </c>
      <c r="W401" s="5">
        <v>8500.4033974100003</v>
      </c>
      <c r="X401" s="5">
        <v>9048.9515982400007</v>
      </c>
      <c r="Y401" s="5">
        <v>9634.5546853399992</v>
      </c>
      <c r="Z401" s="5">
        <v>10227.264545690001</v>
      </c>
      <c r="AA401" s="5">
        <v>10733.091480859999</v>
      </c>
      <c r="AB401" s="5">
        <v>11244.056339999999</v>
      </c>
      <c r="AC401" s="5">
        <v>11762.80408254</v>
      </c>
      <c r="AD401" s="5">
        <v>12290.264823130001</v>
      </c>
      <c r="AE401" s="5">
        <v>12821.021079919999</v>
      </c>
      <c r="AF401" s="5">
        <v>12857.1914406</v>
      </c>
    </row>
    <row r="402" spans="1:32">
      <c r="A402" s="56" t="s">
        <v>80</v>
      </c>
      <c r="B402" s="56" t="s">
        <v>163</v>
      </c>
      <c r="C402" s="56" t="s">
        <v>139</v>
      </c>
      <c r="D402" s="5">
        <v>171.613</v>
      </c>
      <c r="E402" s="5">
        <v>588.70600000000002</v>
      </c>
      <c r="F402" s="5">
        <v>887.91499999999996</v>
      </c>
      <c r="G402" s="5">
        <v>1132.692</v>
      </c>
      <c r="H402" s="5">
        <v>1330.7860000000001</v>
      </c>
      <c r="I402" s="5">
        <v>1501.11</v>
      </c>
      <c r="J402" s="5">
        <v>1644.835</v>
      </c>
      <c r="K402" s="5">
        <v>1879.2280000000001</v>
      </c>
      <c r="L402" s="5">
        <v>2206.7310000000002</v>
      </c>
      <c r="M402" s="5">
        <v>2538.018</v>
      </c>
      <c r="N402" s="5">
        <v>2892.1370000000002</v>
      </c>
      <c r="O402" s="5">
        <v>3323.8409999999999</v>
      </c>
      <c r="P402" s="5">
        <v>3759.110000000001</v>
      </c>
      <c r="Q402" s="5">
        <v>4148.139000000001</v>
      </c>
      <c r="R402" s="5">
        <v>4509.9309999999996</v>
      </c>
      <c r="S402" s="5">
        <v>4816.4500000000007</v>
      </c>
      <c r="T402" s="5">
        <v>5071.3830000000007</v>
      </c>
      <c r="U402" s="5">
        <v>5175.4100000000008</v>
      </c>
      <c r="V402" s="5">
        <v>5227.704999999999</v>
      </c>
      <c r="W402" s="5">
        <v>5227.0620000000017</v>
      </c>
      <c r="X402" s="5">
        <v>5230.3869999999988</v>
      </c>
      <c r="Y402" s="5">
        <v>5215.023000000001</v>
      </c>
      <c r="Z402" s="5">
        <v>5193.7550000000001</v>
      </c>
      <c r="AA402" s="5">
        <v>5164.8889999999992</v>
      </c>
      <c r="AB402" s="5">
        <v>5128.3240000000014</v>
      </c>
      <c r="AC402" s="5">
        <v>5084.2170000000024</v>
      </c>
      <c r="AD402" s="5">
        <v>5035.3010000000013</v>
      </c>
      <c r="AE402" s="5">
        <v>4976.3359999999993</v>
      </c>
      <c r="AF402" s="5">
        <v>4976.3359999999993</v>
      </c>
    </row>
    <row r="403" spans="1:32">
      <c r="A403" s="56" t="s">
        <v>80</v>
      </c>
      <c r="B403" s="56" t="s">
        <v>163</v>
      </c>
      <c r="C403" s="56" t="s">
        <v>140</v>
      </c>
      <c r="D403" s="5">
        <v>0</v>
      </c>
      <c r="E403" s="5">
        <v>0</v>
      </c>
      <c r="F403" s="5">
        <v>0</v>
      </c>
      <c r="G403" s="5">
        <v>0</v>
      </c>
      <c r="H403" s="5">
        <v>0</v>
      </c>
      <c r="I403" s="5">
        <v>3.7E-7</v>
      </c>
      <c r="J403" s="5">
        <v>6.1999999999999999E-7</v>
      </c>
      <c r="K403" s="5">
        <v>8.7000000000000003E-7</v>
      </c>
      <c r="L403" s="5">
        <v>3.8000000000000001E-7</v>
      </c>
      <c r="M403" s="5">
        <v>4.4999999999999998E-7</v>
      </c>
      <c r="N403" s="5">
        <v>4.4999999999999998E-7</v>
      </c>
      <c r="O403" s="5">
        <v>5.5000000000000003E-7</v>
      </c>
      <c r="P403" s="5">
        <v>7.9999999999999996E-7</v>
      </c>
      <c r="Q403" s="5">
        <v>8.9999999999999996E-7</v>
      </c>
      <c r="R403" s="5">
        <v>9.9000000000000005E-7</v>
      </c>
      <c r="S403" s="5">
        <v>2.9299999999999999E-6</v>
      </c>
      <c r="T403" s="5">
        <v>3.5300000000000001E-6</v>
      </c>
      <c r="U403" s="5">
        <v>4.5700000000000003E-6</v>
      </c>
      <c r="V403" s="5">
        <v>4.6500000000000004E-6</v>
      </c>
      <c r="W403" s="5">
        <v>5.3199999999999999E-6</v>
      </c>
      <c r="X403" s="5">
        <v>5.3600000000000004E-6</v>
      </c>
      <c r="Y403" s="5">
        <v>5.3800000000000002E-6</v>
      </c>
      <c r="Z403" s="5">
        <v>8.2199999999999992E-6</v>
      </c>
      <c r="AA403" s="5">
        <v>9.8600000000000005E-6</v>
      </c>
      <c r="AB403" s="5">
        <v>1.9720000000000001E-5</v>
      </c>
      <c r="AC403" s="5">
        <v>2.1339999999999999E-5</v>
      </c>
      <c r="AD403" s="5">
        <v>4.8475999999999999E-4</v>
      </c>
      <c r="AE403" s="5">
        <v>4.8483E-4</v>
      </c>
      <c r="AF403" s="5">
        <v>4.8484E-4</v>
      </c>
    </row>
    <row r="404" spans="1:32">
      <c r="A404" s="56" t="s">
        <v>80</v>
      </c>
      <c r="B404" s="56" t="s">
        <v>163</v>
      </c>
      <c r="C404" s="56" t="s">
        <v>141</v>
      </c>
      <c r="D404" s="5">
        <v>0</v>
      </c>
      <c r="E404" s="5">
        <v>0</v>
      </c>
      <c r="F404" s="5">
        <v>0</v>
      </c>
      <c r="G404" s="5">
        <v>0</v>
      </c>
      <c r="H404" s="5">
        <v>0</v>
      </c>
      <c r="I404" s="5">
        <v>0</v>
      </c>
      <c r="J404" s="5">
        <v>0</v>
      </c>
      <c r="K404" s="5">
        <v>0</v>
      </c>
      <c r="L404" s="5">
        <v>0</v>
      </c>
      <c r="M404" s="5">
        <v>505.99633569000002</v>
      </c>
      <c r="N404" s="5">
        <v>1669.35223705</v>
      </c>
      <c r="O404" s="5">
        <v>1669.3522372299999</v>
      </c>
      <c r="P404" s="5">
        <v>2163.63174127</v>
      </c>
      <c r="Q404" s="5">
        <v>3040.12575027</v>
      </c>
      <c r="R404" s="5">
        <v>3746.8731818199999</v>
      </c>
      <c r="S404" s="5">
        <v>4415.6689339900004</v>
      </c>
      <c r="T404" s="5">
        <v>5867.74800736</v>
      </c>
      <c r="U404" s="5">
        <v>6541.5383529400006</v>
      </c>
      <c r="V404" s="5">
        <v>10096.55192206</v>
      </c>
      <c r="W404" s="5">
        <v>11436.27625879</v>
      </c>
      <c r="X404" s="5">
        <v>11495.60058144</v>
      </c>
      <c r="Y404" s="5">
        <v>11806.28715905</v>
      </c>
      <c r="Z404" s="5">
        <v>12284.9863525</v>
      </c>
      <c r="AA404" s="5">
        <v>12284.98635252</v>
      </c>
      <c r="AB404" s="5">
        <v>12391.3989972</v>
      </c>
      <c r="AC404" s="5">
        <v>12555.841653379999</v>
      </c>
      <c r="AD404" s="5">
        <v>12555.84165344</v>
      </c>
      <c r="AE404" s="5">
        <v>12676.506214409999</v>
      </c>
      <c r="AF404" s="5">
        <v>12743.33369874</v>
      </c>
    </row>
    <row r="405" spans="1:32">
      <c r="A405" s="56" t="s">
        <v>80</v>
      </c>
      <c r="B405" s="56" t="s">
        <v>163</v>
      </c>
      <c r="C405" s="56" t="s">
        <v>142</v>
      </c>
      <c r="D405" s="5">
        <v>2206.8419999999992</v>
      </c>
      <c r="E405" s="5">
        <v>10664.017070899999</v>
      </c>
      <c r="F405" s="5">
        <v>11050.1170709</v>
      </c>
      <c r="G405" s="5">
        <v>11050.117070959999</v>
      </c>
      <c r="H405" s="5">
        <v>11893.98361284</v>
      </c>
      <c r="I405" s="5">
        <v>14065.512996089999</v>
      </c>
      <c r="J405" s="5">
        <v>14979.60468819</v>
      </c>
      <c r="K405" s="5">
        <v>16242.167319869999</v>
      </c>
      <c r="L405" s="5">
        <v>16242.167320279999</v>
      </c>
      <c r="M405" s="5">
        <v>16242.16732052</v>
      </c>
      <c r="N405" s="5">
        <v>16242.167320770001</v>
      </c>
      <c r="O405" s="5">
        <v>16242.16732106</v>
      </c>
      <c r="P405" s="5">
        <v>16242.16732138</v>
      </c>
      <c r="Q405" s="5">
        <v>16242.16732172</v>
      </c>
      <c r="R405" s="5">
        <v>16195.667322159999</v>
      </c>
      <c r="S405" s="5">
        <v>16251.034017890001</v>
      </c>
      <c r="T405" s="5">
        <v>16048.554018270001</v>
      </c>
      <c r="U405" s="5">
        <v>16048.554018409999</v>
      </c>
      <c r="V405" s="5">
        <v>15687.87401888</v>
      </c>
      <c r="W405" s="5">
        <v>15518.870071159999</v>
      </c>
      <c r="X405" s="5">
        <v>15518.870073010001</v>
      </c>
      <c r="Y405" s="5">
        <v>15857.951347910001</v>
      </c>
      <c r="Z405" s="5">
        <v>16727.65907338</v>
      </c>
      <c r="AA405" s="5">
        <v>16936.034694580001</v>
      </c>
      <c r="AB405" s="5">
        <v>17705.597043139998</v>
      </c>
      <c r="AC405" s="5">
        <v>17765.70635208999</v>
      </c>
      <c r="AD405" s="5">
        <v>17507.40032502</v>
      </c>
      <c r="AE405" s="5">
        <v>17857.602753030002</v>
      </c>
      <c r="AF405" s="5">
        <v>17613.80275314</v>
      </c>
    </row>
    <row r="406" spans="1:32">
      <c r="A406" s="56" t="s">
        <v>80</v>
      </c>
      <c r="B406" s="56" t="s">
        <v>163</v>
      </c>
      <c r="C406" s="56" t="s">
        <v>143</v>
      </c>
      <c r="D406" s="5">
        <v>4099.3749999999982</v>
      </c>
      <c r="E406" s="5">
        <v>6522.5334666499984</v>
      </c>
      <c r="F406" s="5">
        <v>6522.5334666699982</v>
      </c>
      <c r="G406" s="5">
        <v>6635.4183878599988</v>
      </c>
      <c r="H406" s="5">
        <v>9913.4198728499996</v>
      </c>
      <c r="I406" s="5">
        <v>13103.03290907</v>
      </c>
      <c r="J406" s="5">
        <v>13370.29751921</v>
      </c>
      <c r="K406" s="5">
        <v>13804.614456830001</v>
      </c>
      <c r="L406" s="5">
        <v>13803.71445716</v>
      </c>
      <c r="M406" s="5">
        <v>13803.71445729</v>
      </c>
      <c r="N406" s="5">
        <v>13846.51570208</v>
      </c>
      <c r="O406" s="5">
        <v>13846.515702250001</v>
      </c>
      <c r="P406" s="5">
        <v>13846.515702500001</v>
      </c>
      <c r="Q406" s="5">
        <v>14039.97567788</v>
      </c>
      <c r="R406" s="5">
        <v>14110.731415820001</v>
      </c>
      <c r="S406" s="5">
        <v>14110.73141826</v>
      </c>
      <c r="T406" s="5">
        <v>14181.30939382</v>
      </c>
      <c r="U406" s="5">
        <v>14181.309393990001</v>
      </c>
      <c r="V406" s="5">
        <v>14181.30939446</v>
      </c>
      <c r="W406" s="5">
        <v>14544.95329367</v>
      </c>
      <c r="X406" s="5">
        <v>14682.991160199999</v>
      </c>
      <c r="Y406" s="5">
        <v>15505.00136901</v>
      </c>
      <c r="Z406" s="5">
        <v>15639.096541499999</v>
      </c>
      <c r="AA406" s="5">
        <v>15693.16294464</v>
      </c>
      <c r="AB406" s="5">
        <v>16000.61733171</v>
      </c>
      <c r="AC406" s="5">
        <v>15966.77374839</v>
      </c>
      <c r="AD406" s="5">
        <v>15929.19898859</v>
      </c>
      <c r="AE406" s="5">
        <v>16124.915128230001</v>
      </c>
      <c r="AF406" s="5">
        <v>15579.9071284</v>
      </c>
    </row>
    <row r="407" spans="1:32">
      <c r="A407" s="56" t="s">
        <v>80</v>
      </c>
      <c r="B407" s="56" t="s">
        <v>163</v>
      </c>
      <c r="C407" s="56" t="s">
        <v>144</v>
      </c>
      <c r="D407" s="5">
        <v>5456.0018510570899</v>
      </c>
      <c r="E407" s="5">
        <v>7493.2512511000004</v>
      </c>
      <c r="F407" s="5">
        <v>8506.6815404000008</v>
      </c>
      <c r="G407" s="5">
        <v>9484.7640589000002</v>
      </c>
      <c r="H407" s="5">
        <v>10408.619113000001</v>
      </c>
      <c r="I407" s="5">
        <v>11341.636622</v>
      </c>
      <c r="J407" s="5">
        <v>12278.828747</v>
      </c>
      <c r="K407" s="5">
        <v>13198.536527</v>
      </c>
      <c r="L407" s="5">
        <v>14078.069562000001</v>
      </c>
      <c r="M407" s="5">
        <v>14943.290397999999</v>
      </c>
      <c r="N407" s="5">
        <v>15804.026524000001</v>
      </c>
      <c r="O407" s="5">
        <v>16656.378549000001</v>
      </c>
      <c r="P407" s="5">
        <v>17499.933407</v>
      </c>
      <c r="Q407" s="5">
        <v>18299.216329999999</v>
      </c>
      <c r="R407" s="5">
        <v>19061.534201999999</v>
      </c>
      <c r="S407" s="5">
        <v>19791.614308</v>
      </c>
      <c r="T407" s="5">
        <v>20520.721545</v>
      </c>
      <c r="U407" s="5">
        <v>21244.162926000001</v>
      </c>
      <c r="V407" s="5">
        <v>21954.814408999999</v>
      </c>
      <c r="W407" s="5">
        <v>22664.486520999999</v>
      </c>
      <c r="X407" s="5">
        <v>23368.825887999999</v>
      </c>
      <c r="Y407" s="5">
        <v>24076.073488000002</v>
      </c>
      <c r="Z407" s="5">
        <v>24783.725623999999</v>
      </c>
      <c r="AA407" s="5">
        <v>25480.079899</v>
      </c>
      <c r="AB407" s="5">
        <v>26162.985921</v>
      </c>
      <c r="AC407" s="5">
        <v>26840.883379999999</v>
      </c>
      <c r="AD407" s="5">
        <v>27514.694609999999</v>
      </c>
      <c r="AE407" s="5">
        <v>28177.258043999998</v>
      </c>
      <c r="AF407" s="5">
        <v>28177.258043999998</v>
      </c>
    </row>
    <row r="408" spans="1:32">
      <c r="A408" s="56" t="s">
        <v>80</v>
      </c>
      <c r="B408" s="56" t="s">
        <v>163</v>
      </c>
      <c r="C408" s="56" t="s">
        <v>146</v>
      </c>
      <c r="D408" s="5">
        <v>308.44499999999999</v>
      </c>
      <c r="E408" s="5">
        <v>372.15207979584028</v>
      </c>
      <c r="F408" s="5">
        <v>404.55856660667831</v>
      </c>
      <c r="G408" s="5">
        <v>579.61648892604603</v>
      </c>
      <c r="H408" s="5">
        <v>803.61397300941553</v>
      </c>
      <c r="I408" s="5">
        <v>923.82718040003522</v>
      </c>
      <c r="J408" s="5">
        <v>1070.2705439745889</v>
      </c>
      <c r="K408" s="5">
        <v>1157.068790424765</v>
      </c>
      <c r="L408" s="5">
        <v>1178.7730952761799</v>
      </c>
      <c r="M408" s="5">
        <v>1203.307375906553</v>
      </c>
      <c r="N408" s="5">
        <v>1231.2557226086701</v>
      </c>
      <c r="O408" s="5">
        <v>1257.9685039769031</v>
      </c>
      <c r="P408" s="5">
        <v>1283.5442165670299</v>
      </c>
      <c r="Q408" s="5">
        <v>1305.7036106785581</v>
      </c>
      <c r="R408" s="5">
        <v>1311.324461750648</v>
      </c>
      <c r="S408" s="5">
        <v>1344.60090524364</v>
      </c>
      <c r="T408" s="5">
        <v>1364.8633616802681</v>
      </c>
      <c r="U408" s="5">
        <v>1398.579198387908</v>
      </c>
      <c r="V408" s="5">
        <v>1421.3712385629451</v>
      </c>
      <c r="W408" s="5">
        <v>1429.5459884978779</v>
      </c>
      <c r="X408" s="5">
        <v>1439.004459395205</v>
      </c>
      <c r="Y408" s="5">
        <v>1471.7366553417</v>
      </c>
      <c r="Z408" s="5">
        <v>1478.7760894750429</v>
      </c>
      <c r="AA408" s="5">
        <v>1520.2311754023999</v>
      </c>
      <c r="AB408" s="5">
        <v>1579.041030393377</v>
      </c>
      <c r="AC408" s="5">
        <v>1633.2500550425921</v>
      </c>
      <c r="AD408" s="5">
        <v>1682.2004601067961</v>
      </c>
      <c r="AE408" s="5">
        <v>1747.6377728928071</v>
      </c>
      <c r="AF408" s="5">
        <v>1747.6377728928071</v>
      </c>
    </row>
    <row r="410" spans="1:32">
      <c r="A410" s="56" t="s">
        <v>80</v>
      </c>
      <c r="B410" s="56" t="s">
        <v>197</v>
      </c>
      <c r="C410" s="56" t="s">
        <v>130</v>
      </c>
      <c r="D410" s="5">
        <v>8126</v>
      </c>
      <c r="E410" s="5">
        <v>8126</v>
      </c>
      <c r="F410" s="5">
        <v>8126</v>
      </c>
      <c r="G410" s="5">
        <v>4832</v>
      </c>
      <c r="H410" s="5">
        <v>4102</v>
      </c>
      <c r="I410" s="5">
        <v>2812</v>
      </c>
      <c r="J410" s="5">
        <v>1692</v>
      </c>
      <c r="K410" s="5">
        <v>852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5">
        <v>0</v>
      </c>
      <c r="R410" s="5">
        <v>0</v>
      </c>
      <c r="S410" s="5">
        <v>0</v>
      </c>
      <c r="T410" s="5">
        <v>0</v>
      </c>
      <c r="U410" s="5">
        <v>0</v>
      </c>
      <c r="V410" s="5">
        <v>0</v>
      </c>
      <c r="W410" s="5">
        <v>0</v>
      </c>
      <c r="X410" s="5">
        <v>0</v>
      </c>
      <c r="Y410" s="5">
        <v>0</v>
      </c>
      <c r="Z410" s="5">
        <v>0</v>
      </c>
      <c r="AA410" s="5">
        <v>0</v>
      </c>
      <c r="AB410" s="5">
        <v>0</v>
      </c>
      <c r="AC410" s="5">
        <v>0</v>
      </c>
      <c r="AD410" s="5">
        <v>0</v>
      </c>
      <c r="AE410" s="5">
        <v>0</v>
      </c>
      <c r="AF410" s="5">
        <v>0</v>
      </c>
    </row>
    <row r="411" spans="1:32">
      <c r="A411" s="56" t="s">
        <v>80</v>
      </c>
      <c r="B411" s="56" t="s">
        <v>197</v>
      </c>
      <c r="C411" s="56" t="s">
        <v>132</v>
      </c>
      <c r="D411" s="5">
        <v>1597.89999999</v>
      </c>
      <c r="E411" s="5">
        <v>1597.89999999</v>
      </c>
      <c r="F411" s="5">
        <v>1597.89999999</v>
      </c>
      <c r="G411" s="5">
        <v>1417.89999999</v>
      </c>
      <c r="H411" s="5">
        <v>1417.89999999</v>
      </c>
      <c r="I411" s="5">
        <v>1417.89999999</v>
      </c>
      <c r="J411" s="5">
        <v>1417.89999999</v>
      </c>
      <c r="K411" s="5">
        <v>1417.89999999</v>
      </c>
      <c r="L411" s="5">
        <v>1417.89999999</v>
      </c>
      <c r="M411" s="5">
        <v>1417.89999999</v>
      </c>
      <c r="N411" s="5">
        <v>1417.89999999</v>
      </c>
      <c r="O411" s="5">
        <v>1417.89999999</v>
      </c>
      <c r="P411" s="5">
        <v>1417.89999999</v>
      </c>
      <c r="Q411" s="5">
        <v>1417.89999999</v>
      </c>
      <c r="R411" s="5">
        <v>1032.89999999</v>
      </c>
      <c r="S411" s="5">
        <v>1032.89999999</v>
      </c>
      <c r="T411" s="5">
        <v>1032.89999999</v>
      </c>
      <c r="U411" s="5">
        <v>888.5</v>
      </c>
      <c r="V411" s="5">
        <v>888.5</v>
      </c>
      <c r="W411" s="5">
        <v>888.5</v>
      </c>
      <c r="X411" s="5">
        <v>888.5</v>
      </c>
      <c r="Y411" s="5">
        <v>888.5</v>
      </c>
      <c r="Z411" s="5">
        <v>888.5</v>
      </c>
      <c r="AA411" s="5">
        <v>244</v>
      </c>
      <c r="AB411" s="5">
        <v>0</v>
      </c>
      <c r="AC411" s="5">
        <v>0</v>
      </c>
      <c r="AD411" s="5">
        <v>0</v>
      </c>
      <c r="AE411" s="5">
        <v>0</v>
      </c>
      <c r="AF411" s="5">
        <v>0</v>
      </c>
    </row>
    <row r="412" spans="1:32">
      <c r="A412" s="56" t="s">
        <v>80</v>
      </c>
      <c r="B412" s="56" t="s">
        <v>197</v>
      </c>
      <c r="C412" s="56" t="s">
        <v>133</v>
      </c>
      <c r="D412" s="5">
        <v>0</v>
      </c>
      <c r="E412" s="5">
        <v>0</v>
      </c>
      <c r="F412" s="5">
        <v>0</v>
      </c>
      <c r="G412" s="5">
        <v>0</v>
      </c>
      <c r="H412" s="5">
        <v>0</v>
      </c>
      <c r="I412" s="5">
        <v>0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5">
        <v>0</v>
      </c>
      <c r="R412" s="5">
        <v>0</v>
      </c>
      <c r="S412" s="5">
        <v>0</v>
      </c>
      <c r="T412" s="5">
        <v>0</v>
      </c>
      <c r="U412" s="5">
        <v>0</v>
      </c>
      <c r="V412" s="5">
        <v>0</v>
      </c>
      <c r="W412" s="5">
        <v>0</v>
      </c>
      <c r="X412" s="5">
        <v>0</v>
      </c>
      <c r="Y412" s="5">
        <v>0</v>
      </c>
      <c r="Z412" s="5">
        <v>0</v>
      </c>
      <c r="AA412" s="5">
        <v>0</v>
      </c>
      <c r="AB412" s="5">
        <v>0</v>
      </c>
      <c r="AC412" s="5">
        <v>0</v>
      </c>
      <c r="AD412" s="5">
        <v>0</v>
      </c>
      <c r="AE412" s="5">
        <v>0</v>
      </c>
      <c r="AF412" s="5">
        <v>0</v>
      </c>
    </row>
    <row r="413" spans="1:32">
      <c r="A413" s="56" t="s">
        <v>80</v>
      </c>
      <c r="B413" s="56" t="s">
        <v>197</v>
      </c>
      <c r="C413" s="56" t="s">
        <v>134</v>
      </c>
      <c r="D413" s="5">
        <v>1954.5000000099999</v>
      </c>
      <c r="E413" s="5">
        <v>1954.5000000099999</v>
      </c>
      <c r="F413" s="5">
        <v>1954.50000413</v>
      </c>
      <c r="G413" s="5">
        <v>2046.3123198999999</v>
      </c>
      <c r="H413" s="5">
        <v>2057.17968053</v>
      </c>
      <c r="I413" s="5">
        <v>2263.1505307900002</v>
      </c>
      <c r="J413" s="5">
        <v>2697.9078984500002</v>
      </c>
      <c r="K413" s="5">
        <v>2697.9078984500002</v>
      </c>
      <c r="L413" s="5">
        <v>2697.9078984500002</v>
      </c>
      <c r="M413" s="5">
        <v>2697.90791395</v>
      </c>
      <c r="N413" s="5">
        <v>2697.9079722500001</v>
      </c>
      <c r="O413" s="5">
        <v>2405.9079732199998</v>
      </c>
      <c r="P413" s="5">
        <v>2288.9079771400002</v>
      </c>
      <c r="Q413" s="5">
        <v>2288.9079771400002</v>
      </c>
      <c r="R413" s="5">
        <v>2288.9079790999999</v>
      </c>
      <c r="S413" s="5">
        <v>2288.9080736999999</v>
      </c>
      <c r="T413" s="5">
        <v>2288.9080736999999</v>
      </c>
      <c r="U413" s="5">
        <v>2288.9080741900002</v>
      </c>
      <c r="V413" s="5">
        <v>2288.90808105</v>
      </c>
      <c r="W413" s="5">
        <v>2288.9080844800001</v>
      </c>
      <c r="X413" s="5">
        <v>2288.9080893800001</v>
      </c>
      <c r="Y413" s="5">
        <v>2288.90812078</v>
      </c>
      <c r="Z413" s="5">
        <v>2157.4079617799998</v>
      </c>
      <c r="AA413" s="5">
        <v>2157.4079697299999</v>
      </c>
      <c r="AB413" s="5">
        <v>1608.4079697300001</v>
      </c>
      <c r="AC413" s="5">
        <v>1608.4079697300001</v>
      </c>
      <c r="AD413" s="5">
        <v>1608.4079697300001</v>
      </c>
      <c r="AE413" s="5">
        <v>1089.40797238</v>
      </c>
      <c r="AF413" s="5">
        <v>743.40797502999999</v>
      </c>
    </row>
    <row r="414" spans="1:32">
      <c r="A414" s="56" t="s">
        <v>80</v>
      </c>
      <c r="B414" s="56" t="s">
        <v>197</v>
      </c>
      <c r="C414" s="56" t="s">
        <v>135</v>
      </c>
      <c r="D414" s="5">
        <v>0</v>
      </c>
      <c r="E414" s="5">
        <v>0</v>
      </c>
      <c r="F414" s="5">
        <v>0</v>
      </c>
      <c r="G414" s="5">
        <v>0</v>
      </c>
      <c r="H414" s="5">
        <v>0</v>
      </c>
      <c r="I414" s="5">
        <v>0</v>
      </c>
      <c r="J414" s="5">
        <v>0</v>
      </c>
      <c r="K414" s="5">
        <v>0</v>
      </c>
      <c r="L414" s="5">
        <v>1.59E-5</v>
      </c>
      <c r="M414" s="5">
        <v>3.5384601999999998</v>
      </c>
      <c r="N414" s="5">
        <v>27.48201315</v>
      </c>
      <c r="O414" s="5">
        <v>27.48202375</v>
      </c>
      <c r="P414" s="5">
        <v>36.457534000000003</v>
      </c>
      <c r="Q414" s="5">
        <v>36.457534000000003</v>
      </c>
      <c r="R414" s="5">
        <v>38.207209749999997</v>
      </c>
      <c r="S414" s="5">
        <v>667.05885860000001</v>
      </c>
      <c r="T414" s="5">
        <v>667.05885860000001</v>
      </c>
      <c r="U414" s="5">
        <v>667.05885860000001</v>
      </c>
      <c r="V414" s="5">
        <v>667.05885860000001</v>
      </c>
      <c r="W414" s="5">
        <v>667.05885860000001</v>
      </c>
      <c r="X414" s="5">
        <v>667.05885860000001</v>
      </c>
      <c r="Y414" s="5">
        <v>667.0588692</v>
      </c>
      <c r="Z414" s="5">
        <v>667.05873139999994</v>
      </c>
      <c r="AA414" s="5">
        <v>1260.3151748</v>
      </c>
      <c r="AB414" s="5">
        <v>1260.3151748</v>
      </c>
      <c r="AC414" s="5">
        <v>1260.3151748</v>
      </c>
      <c r="AD414" s="5">
        <v>2708.4222180000002</v>
      </c>
      <c r="AE414" s="5">
        <v>5625.5457133500004</v>
      </c>
      <c r="AF414" s="5">
        <v>8204.0944788500001</v>
      </c>
    </row>
    <row r="415" spans="1:32">
      <c r="A415" s="56" t="s">
        <v>80</v>
      </c>
      <c r="B415" s="56" t="s">
        <v>197</v>
      </c>
      <c r="C415" s="56" t="s">
        <v>136</v>
      </c>
      <c r="D415" s="5">
        <v>152.4</v>
      </c>
      <c r="E415" s="5">
        <v>152.4</v>
      </c>
      <c r="F415" s="5">
        <v>152.4</v>
      </c>
      <c r="G415" s="5">
        <v>152.4</v>
      </c>
      <c r="H415" s="5">
        <v>152.4</v>
      </c>
      <c r="I415" s="5">
        <v>152.4</v>
      </c>
      <c r="J415" s="5">
        <v>152.4</v>
      </c>
      <c r="K415" s="5">
        <v>152.4</v>
      </c>
      <c r="L415" s="5">
        <v>152.4</v>
      </c>
      <c r="M415" s="5">
        <v>152.4</v>
      </c>
      <c r="N415" s="5">
        <v>152.4</v>
      </c>
      <c r="O415" s="5">
        <v>152.4</v>
      </c>
      <c r="P415" s="5">
        <v>152.4</v>
      </c>
      <c r="Q415" s="5">
        <v>152.4</v>
      </c>
      <c r="R415" s="5">
        <v>152.4</v>
      </c>
      <c r="S415" s="5">
        <v>66</v>
      </c>
      <c r="T415" s="5">
        <v>66</v>
      </c>
      <c r="U415" s="5">
        <v>66</v>
      </c>
      <c r="V415" s="5">
        <v>66</v>
      </c>
      <c r="W415" s="5">
        <v>66</v>
      </c>
      <c r="X415" s="5">
        <v>0</v>
      </c>
      <c r="Y415" s="5">
        <v>0</v>
      </c>
      <c r="Z415" s="5">
        <v>0</v>
      </c>
      <c r="AA415" s="5">
        <v>0</v>
      </c>
      <c r="AB415" s="5">
        <v>0</v>
      </c>
      <c r="AC415" s="5">
        <v>0</v>
      </c>
      <c r="AD415" s="5">
        <v>0</v>
      </c>
      <c r="AE415" s="5">
        <v>0</v>
      </c>
      <c r="AF415" s="5">
        <v>0</v>
      </c>
    </row>
    <row r="416" spans="1:32">
      <c r="A416" s="56" t="s">
        <v>80</v>
      </c>
      <c r="B416" s="56" t="s">
        <v>197</v>
      </c>
      <c r="C416" s="56" t="s">
        <v>137</v>
      </c>
      <c r="D416" s="5">
        <v>670</v>
      </c>
      <c r="E416" s="5">
        <v>1301.13819642</v>
      </c>
      <c r="F416" s="5">
        <v>1301.1381964300001</v>
      </c>
      <c r="G416" s="5">
        <v>2161.8547863899998</v>
      </c>
      <c r="H416" s="5">
        <v>3563.08226337</v>
      </c>
      <c r="I416" s="5">
        <v>3563.0822678499999</v>
      </c>
      <c r="J416" s="5">
        <v>3563.082392939999</v>
      </c>
      <c r="K416" s="5">
        <v>3563.0823929500002</v>
      </c>
      <c r="L416" s="5">
        <v>5223.10749743</v>
      </c>
      <c r="M416" s="5">
        <v>6013.11071154</v>
      </c>
      <c r="N416" s="5">
        <v>6639.6407909899999</v>
      </c>
      <c r="O416" s="5">
        <v>6639.6407912799996</v>
      </c>
      <c r="P416" s="5">
        <v>6639.6407915399996</v>
      </c>
      <c r="Q416" s="5">
        <v>6924.2954177899992</v>
      </c>
      <c r="R416" s="5">
        <v>6924.2954187900004</v>
      </c>
      <c r="S416" s="5">
        <v>7590.0161260900004</v>
      </c>
      <c r="T416" s="5">
        <v>9482.4905024399995</v>
      </c>
      <c r="U416" s="5">
        <v>9482.4905592300001</v>
      </c>
      <c r="V416" s="5">
        <v>9482.4905606399989</v>
      </c>
      <c r="W416" s="5">
        <v>9982.3918546599998</v>
      </c>
      <c r="X416" s="5">
        <v>9982.3918549600003</v>
      </c>
      <c r="Y416" s="5">
        <v>10385.43290252</v>
      </c>
      <c r="Z416" s="5">
        <v>10385.43298288</v>
      </c>
      <c r="AA416" s="5">
        <v>9774.7164372799998</v>
      </c>
      <c r="AB416" s="5">
        <v>11558.492671030001</v>
      </c>
      <c r="AC416" s="5">
        <v>11558.49266718</v>
      </c>
      <c r="AD416" s="5">
        <v>11558.49267922</v>
      </c>
      <c r="AE416" s="5">
        <v>15629.344341169999</v>
      </c>
      <c r="AF416" s="5">
        <v>15027.150694669999</v>
      </c>
    </row>
    <row r="417" spans="1:32">
      <c r="A417" s="56" t="s">
        <v>80</v>
      </c>
      <c r="B417" s="56" t="s">
        <v>197</v>
      </c>
      <c r="C417" s="56" t="s">
        <v>138</v>
      </c>
      <c r="D417" s="5">
        <v>7.3040000000000003</v>
      </c>
      <c r="E417" s="5">
        <v>81.304999999999993</v>
      </c>
      <c r="F417" s="5">
        <v>177.50700000000001</v>
      </c>
      <c r="G417" s="5">
        <v>314.98700000000002</v>
      </c>
      <c r="H417" s="5">
        <v>485.21</v>
      </c>
      <c r="I417" s="5">
        <v>690.75199999999995</v>
      </c>
      <c r="J417" s="5">
        <v>942.36799999999994</v>
      </c>
      <c r="K417" s="5">
        <v>1319.33200001</v>
      </c>
      <c r="L417" s="5">
        <v>1646.1449322999999</v>
      </c>
      <c r="M417" s="5">
        <v>1997.99720783</v>
      </c>
      <c r="N417" s="5">
        <v>2398.7515556399999</v>
      </c>
      <c r="O417" s="5">
        <v>2891.4536417200002</v>
      </c>
      <c r="P417" s="5">
        <v>3423.7156849399998</v>
      </c>
      <c r="Q417" s="5">
        <v>3981.1180689500002</v>
      </c>
      <c r="R417" s="5">
        <v>4537.9600560899999</v>
      </c>
      <c r="S417" s="5">
        <v>5073.4149845700003</v>
      </c>
      <c r="T417" s="5">
        <v>5608.7046190199999</v>
      </c>
      <c r="U417" s="5">
        <v>6036.0734856200006</v>
      </c>
      <c r="V417" s="5">
        <v>6450.86907402</v>
      </c>
      <c r="W417" s="5">
        <v>6838.9187785800004</v>
      </c>
      <c r="X417" s="5">
        <v>7232.87679131</v>
      </c>
      <c r="Y417" s="5">
        <v>7657.7471786699998</v>
      </c>
      <c r="Z417" s="5">
        <v>8085.00838931</v>
      </c>
      <c r="AA417" s="5">
        <v>8457.8420374799989</v>
      </c>
      <c r="AB417" s="5">
        <v>8838.1139046899989</v>
      </c>
      <c r="AC417" s="5">
        <v>9222.6653388399991</v>
      </c>
      <c r="AD417" s="5">
        <v>9616.4493741200004</v>
      </c>
      <c r="AE417" s="5">
        <v>10015.22371271</v>
      </c>
      <c r="AF417" s="5">
        <v>10037.2423246</v>
      </c>
    </row>
    <row r="418" spans="1:32">
      <c r="A418" s="56" t="s">
        <v>80</v>
      </c>
      <c r="B418" s="56" t="s">
        <v>197</v>
      </c>
      <c r="C418" s="56" t="s">
        <v>139</v>
      </c>
      <c r="D418" s="5">
        <v>101.417</v>
      </c>
      <c r="E418" s="5">
        <v>417.096</v>
      </c>
      <c r="F418" s="5">
        <v>671.0329999999999</v>
      </c>
      <c r="G418" s="5">
        <v>922.27100000000007</v>
      </c>
      <c r="H418" s="5">
        <v>1125.8689999999999</v>
      </c>
      <c r="I418" s="5">
        <v>1299.7470000000001</v>
      </c>
      <c r="J418" s="5">
        <v>1450.7080000000001</v>
      </c>
      <c r="K418" s="5">
        <v>1685.163</v>
      </c>
      <c r="L418" s="5">
        <v>1990.6479999999999</v>
      </c>
      <c r="M418" s="5">
        <v>2286.2460000000001</v>
      </c>
      <c r="N418" s="5">
        <v>2596.1640000000002</v>
      </c>
      <c r="O418" s="5">
        <v>2968.3380000000002</v>
      </c>
      <c r="P418" s="5">
        <v>3348.63</v>
      </c>
      <c r="Q418" s="5">
        <v>3694.0590000000002</v>
      </c>
      <c r="R418" s="5">
        <v>3989.7469999999998</v>
      </c>
      <c r="S418" s="5">
        <v>4221.7790000000014</v>
      </c>
      <c r="T418" s="5">
        <v>4413.009</v>
      </c>
      <c r="U418" s="5">
        <v>4478</v>
      </c>
      <c r="V418" s="5">
        <v>4506.9669999999996</v>
      </c>
      <c r="W418" s="5">
        <v>4491.2079999999996</v>
      </c>
      <c r="X418" s="5">
        <v>4479.3630000000012</v>
      </c>
      <c r="Y418" s="5">
        <v>4455.174</v>
      </c>
      <c r="Z418" s="5">
        <v>4424.643</v>
      </c>
      <c r="AA418" s="5">
        <v>4389.6200000000008</v>
      </c>
      <c r="AB418" s="5">
        <v>4351.1210000000001</v>
      </c>
      <c r="AC418" s="5">
        <v>4305.9329999999991</v>
      </c>
      <c r="AD418" s="5">
        <v>4258.4330000000009</v>
      </c>
      <c r="AE418" s="5">
        <v>4204.9129999999996</v>
      </c>
      <c r="AF418" s="5">
        <v>4204.9129999999996</v>
      </c>
    </row>
    <row r="419" spans="1:32">
      <c r="A419" s="56" t="s">
        <v>80</v>
      </c>
      <c r="B419" s="56" t="s">
        <v>197</v>
      </c>
      <c r="C419" s="56" t="s">
        <v>140</v>
      </c>
      <c r="D419" s="5">
        <v>0</v>
      </c>
      <c r="E419" s="5">
        <v>0</v>
      </c>
      <c r="F419" s="5">
        <v>0</v>
      </c>
      <c r="G419" s="5">
        <v>0</v>
      </c>
      <c r="H419" s="5">
        <v>0</v>
      </c>
      <c r="I419" s="5">
        <v>0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5">
        <v>0</v>
      </c>
      <c r="R419" s="5">
        <v>0</v>
      </c>
      <c r="S419" s="5">
        <v>0</v>
      </c>
      <c r="T419" s="5">
        <v>0</v>
      </c>
      <c r="U419" s="5">
        <v>0</v>
      </c>
      <c r="V419" s="5">
        <v>0</v>
      </c>
      <c r="W419" s="5">
        <v>0</v>
      </c>
      <c r="X419" s="5">
        <v>0</v>
      </c>
      <c r="Y419" s="5">
        <v>0</v>
      </c>
      <c r="Z419" s="5">
        <v>0</v>
      </c>
      <c r="AA419" s="5">
        <v>0</v>
      </c>
      <c r="AB419" s="5">
        <v>0</v>
      </c>
      <c r="AC419" s="5">
        <v>0</v>
      </c>
      <c r="AD419" s="5">
        <v>0</v>
      </c>
      <c r="AE419" s="5">
        <v>0</v>
      </c>
      <c r="AF419" s="5">
        <v>0</v>
      </c>
    </row>
    <row r="420" spans="1:32">
      <c r="A420" s="56" t="s">
        <v>80</v>
      </c>
      <c r="B420" s="56" t="s">
        <v>197</v>
      </c>
      <c r="C420" s="56" t="s">
        <v>141</v>
      </c>
      <c r="D420" s="5">
        <v>0</v>
      </c>
      <c r="E420" s="5">
        <v>0</v>
      </c>
      <c r="F420" s="5">
        <v>0</v>
      </c>
      <c r="G420" s="5">
        <v>0</v>
      </c>
      <c r="H420" s="5">
        <v>0</v>
      </c>
      <c r="I420" s="5">
        <v>0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5">
        <v>0</v>
      </c>
      <c r="R420" s="5">
        <v>0</v>
      </c>
      <c r="S420" s="5">
        <v>0</v>
      </c>
      <c r="T420" s="5">
        <v>0</v>
      </c>
      <c r="U420" s="5">
        <v>0</v>
      </c>
      <c r="V420" s="5">
        <v>0</v>
      </c>
      <c r="W420" s="5">
        <v>0</v>
      </c>
      <c r="X420" s="5">
        <v>0</v>
      </c>
      <c r="Y420" s="5">
        <v>0</v>
      </c>
      <c r="Z420" s="5">
        <v>0</v>
      </c>
      <c r="AA420" s="5">
        <v>0</v>
      </c>
      <c r="AB420" s="5">
        <v>0</v>
      </c>
      <c r="AC420" s="5">
        <v>0</v>
      </c>
      <c r="AD420" s="5">
        <v>0</v>
      </c>
      <c r="AE420" s="5">
        <v>0</v>
      </c>
      <c r="AF420" s="5">
        <v>0</v>
      </c>
    </row>
    <row r="421" spans="1:32">
      <c r="A421" s="56" t="s">
        <v>80</v>
      </c>
      <c r="B421" s="56" t="s">
        <v>197</v>
      </c>
      <c r="C421" s="56" t="s">
        <v>142</v>
      </c>
      <c r="D421" s="5">
        <v>986.42900000000009</v>
      </c>
      <c r="E421" s="5">
        <v>1286.4290000000001</v>
      </c>
      <c r="F421" s="5">
        <v>6933.7284054199999</v>
      </c>
      <c r="G421" s="5">
        <v>10039.817865000001</v>
      </c>
      <c r="H421" s="5">
        <v>11016.77352038</v>
      </c>
      <c r="I421" s="5">
        <v>13298.47401462</v>
      </c>
      <c r="J421" s="5">
        <v>15198.479033830001</v>
      </c>
      <c r="K421" s="5">
        <v>16842.95424486</v>
      </c>
      <c r="L421" s="5">
        <v>17390.618024349998</v>
      </c>
      <c r="M421" s="5">
        <v>18158.767204849999</v>
      </c>
      <c r="N421" s="5">
        <v>19474.33383598</v>
      </c>
      <c r="O421" s="5">
        <v>19474.333836319998</v>
      </c>
      <c r="P421" s="5">
        <v>28625.048873150001</v>
      </c>
      <c r="Q421" s="5">
        <v>29767.290483569999</v>
      </c>
      <c r="R421" s="5">
        <v>31425.3405963</v>
      </c>
      <c r="S421" s="5">
        <v>34207.751572859997</v>
      </c>
      <c r="T421" s="5">
        <v>34207.751575330003</v>
      </c>
      <c r="U421" s="5">
        <v>34207.751575720002</v>
      </c>
      <c r="V421" s="5">
        <v>37238.810962160002</v>
      </c>
      <c r="W421" s="5">
        <v>40335.344766949987</v>
      </c>
      <c r="X421" s="5">
        <v>42451.964605070003</v>
      </c>
      <c r="Y421" s="5">
        <v>52599.563325520001</v>
      </c>
      <c r="Z421" s="5">
        <v>52159.588325589997</v>
      </c>
      <c r="AA421" s="5">
        <v>52784.149875800002</v>
      </c>
      <c r="AB421" s="5">
        <v>52754.103914019986</v>
      </c>
      <c r="AC421" s="5">
        <v>54167.502012620003</v>
      </c>
      <c r="AD421" s="5">
        <v>54017.702012929993</v>
      </c>
      <c r="AE421" s="5">
        <v>54070.07825205</v>
      </c>
      <c r="AF421" s="5">
        <v>54218.781748720001</v>
      </c>
    </row>
    <row r="422" spans="1:32">
      <c r="A422" s="56" t="s">
        <v>80</v>
      </c>
      <c r="B422" s="56" t="s">
        <v>197</v>
      </c>
      <c r="C422" s="56" t="s">
        <v>143</v>
      </c>
      <c r="D422" s="5">
        <v>2826.4169999999999</v>
      </c>
      <c r="E422" s="5">
        <v>2826.4169999999999</v>
      </c>
      <c r="F422" s="5">
        <v>3193.657049039999</v>
      </c>
      <c r="G422" s="5">
        <v>5617.6005188300014</v>
      </c>
      <c r="H422" s="5">
        <v>8392.8049641199996</v>
      </c>
      <c r="I422" s="5">
        <v>10024.936179349999</v>
      </c>
      <c r="J422" s="5">
        <v>11841.693648529999</v>
      </c>
      <c r="K422" s="5">
        <v>12468.43453645</v>
      </c>
      <c r="L422" s="5">
        <v>17142.17561935</v>
      </c>
      <c r="M422" s="5">
        <v>17832.586790730002</v>
      </c>
      <c r="N422" s="5">
        <v>19030.241631050001</v>
      </c>
      <c r="O422" s="5">
        <v>19030.241631299999</v>
      </c>
      <c r="P422" s="5">
        <v>28217.909433209999</v>
      </c>
      <c r="Q422" s="5">
        <v>33121.757695640001</v>
      </c>
      <c r="R422" s="5">
        <v>33011.757695869986</v>
      </c>
      <c r="S422" s="5">
        <v>38376.503513729993</v>
      </c>
      <c r="T422" s="5">
        <v>43449.958051239999</v>
      </c>
      <c r="U422" s="5">
        <v>43431.958051920003</v>
      </c>
      <c r="V422" s="5">
        <v>45203.347534449997</v>
      </c>
      <c r="W422" s="5">
        <v>53533.932299569999</v>
      </c>
      <c r="X422" s="5">
        <v>55766.345450809997</v>
      </c>
      <c r="Y422" s="5">
        <v>56048.068372639988</v>
      </c>
      <c r="Z422" s="5">
        <v>56591.675593980013</v>
      </c>
      <c r="AA422" s="5">
        <v>60729.019923519998</v>
      </c>
      <c r="AB422" s="5">
        <v>67523.46570673</v>
      </c>
      <c r="AC422" s="5">
        <v>75833.493566260004</v>
      </c>
      <c r="AD422" s="5">
        <v>91492.77842201</v>
      </c>
      <c r="AE422" s="5">
        <v>98636.357177070007</v>
      </c>
      <c r="AF422" s="5">
        <v>98610.357178470003</v>
      </c>
    </row>
    <row r="423" spans="1:32">
      <c r="A423" s="56" t="s">
        <v>80</v>
      </c>
      <c r="B423" s="56" t="s">
        <v>197</v>
      </c>
      <c r="C423" s="56" t="s">
        <v>144</v>
      </c>
      <c r="D423" s="5">
        <v>5135.7884863966483</v>
      </c>
      <c r="E423" s="5">
        <v>6647.3450414400004</v>
      </c>
      <c r="F423" s="5">
        <v>7457.5624169999992</v>
      </c>
      <c r="G423" s="5">
        <v>8316.3926061000002</v>
      </c>
      <c r="H423" s="5">
        <v>9119.7865911000008</v>
      </c>
      <c r="I423" s="5">
        <v>9916.6116179000001</v>
      </c>
      <c r="J423" s="5">
        <v>10724.709203300001</v>
      </c>
      <c r="K423" s="5">
        <v>11503.510488800001</v>
      </c>
      <c r="L423" s="5">
        <v>12250.042052700001</v>
      </c>
      <c r="M423" s="5">
        <v>12949.5583262</v>
      </c>
      <c r="N423" s="5">
        <v>13650.3951189</v>
      </c>
      <c r="O423" s="5">
        <v>14343.1406424</v>
      </c>
      <c r="P423" s="5">
        <v>15012.6009374</v>
      </c>
      <c r="Q423" s="5">
        <v>15614.250841999999</v>
      </c>
      <c r="R423" s="5">
        <v>16150.000299400001</v>
      </c>
      <c r="S423" s="5">
        <v>16639.473162300001</v>
      </c>
      <c r="T423" s="5">
        <v>17118.148210700001</v>
      </c>
      <c r="U423" s="5">
        <v>17629.7030466</v>
      </c>
      <c r="V423" s="5">
        <v>18153.173504099999</v>
      </c>
      <c r="W423" s="5">
        <v>18673.432446899998</v>
      </c>
      <c r="X423" s="5">
        <v>19181.124382099999</v>
      </c>
      <c r="Y423" s="5">
        <v>19686.481679199998</v>
      </c>
      <c r="Z423" s="5">
        <v>20176.491095000001</v>
      </c>
      <c r="AA423" s="5">
        <v>20663.766652300001</v>
      </c>
      <c r="AB423" s="5">
        <v>21148.663008399999</v>
      </c>
      <c r="AC423" s="5">
        <v>21626.508005299998</v>
      </c>
      <c r="AD423" s="5">
        <v>22108.205048100001</v>
      </c>
      <c r="AE423" s="5">
        <v>22584.205257699999</v>
      </c>
      <c r="AF423" s="5">
        <v>22584.205257699999</v>
      </c>
    </row>
    <row r="424" spans="1:32">
      <c r="A424" s="56" t="s">
        <v>80</v>
      </c>
      <c r="B424" s="56" t="s">
        <v>197</v>
      </c>
      <c r="C424" s="56" t="s">
        <v>146</v>
      </c>
      <c r="D424" s="5">
        <v>104.0258438925494</v>
      </c>
      <c r="E424" s="5">
        <v>162.00992641159459</v>
      </c>
      <c r="F424" s="5">
        <v>192.01020758171279</v>
      </c>
      <c r="G424" s="5">
        <v>222.5461307461797</v>
      </c>
      <c r="H424" s="5">
        <v>265.08276373223782</v>
      </c>
      <c r="I424" s="5">
        <v>298.12910377014498</v>
      </c>
      <c r="J424" s="5">
        <v>331.96408073484059</v>
      </c>
      <c r="K424" s="5">
        <v>370.15977167600329</v>
      </c>
      <c r="L424" s="5">
        <v>411.94184255640778</v>
      </c>
      <c r="M424" s="5">
        <v>461.35706524462921</v>
      </c>
      <c r="N424" s="5">
        <v>505.01897020947632</v>
      </c>
      <c r="O424" s="5">
        <v>556.04289893651867</v>
      </c>
      <c r="P424" s="5">
        <v>607.31898780205142</v>
      </c>
      <c r="Q424" s="5">
        <v>662.18368965995546</v>
      </c>
      <c r="R424" s="5">
        <v>717.2490678165741</v>
      </c>
      <c r="S424" s="5">
        <v>783.055360420385</v>
      </c>
      <c r="T424" s="5">
        <v>840.60600761910325</v>
      </c>
      <c r="U424" s="5">
        <v>905.94713463406367</v>
      </c>
      <c r="V424" s="5">
        <v>959.69310501665939</v>
      </c>
      <c r="W424" s="5">
        <v>1012.083138514163</v>
      </c>
      <c r="X424" s="5">
        <v>1064.2881550973591</v>
      </c>
      <c r="Y424" s="5">
        <v>1118.258100421049</v>
      </c>
      <c r="Z424" s="5">
        <v>1168.5947344167271</v>
      </c>
      <c r="AA424" s="5">
        <v>1211.421656440386</v>
      </c>
      <c r="AB424" s="5">
        <v>1252.3013428138891</v>
      </c>
      <c r="AC424" s="5">
        <v>1289.3887926997279</v>
      </c>
      <c r="AD424" s="5">
        <v>1330.8769836415929</v>
      </c>
      <c r="AE424" s="5">
        <v>1371.410475125545</v>
      </c>
      <c r="AF424" s="5">
        <v>1371.410475125545</v>
      </c>
    </row>
    <row r="426" spans="1:32">
      <c r="A426" s="56" t="s">
        <v>80</v>
      </c>
      <c r="B426" s="56" t="s">
        <v>198</v>
      </c>
      <c r="C426" s="56" t="s">
        <v>131</v>
      </c>
      <c r="D426" s="5">
        <v>4820</v>
      </c>
      <c r="E426" s="5">
        <v>4820</v>
      </c>
      <c r="F426" s="5">
        <v>4820</v>
      </c>
      <c r="G426" s="5">
        <v>3385</v>
      </c>
      <c r="H426" s="5">
        <v>2825</v>
      </c>
      <c r="I426" s="5">
        <v>1720</v>
      </c>
      <c r="J426" s="5">
        <v>1160</v>
      </c>
      <c r="K426" s="5">
        <v>1160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5">
        <v>0</v>
      </c>
      <c r="R426" s="5">
        <v>0</v>
      </c>
      <c r="S426" s="5">
        <v>0</v>
      </c>
      <c r="T426" s="5">
        <v>0</v>
      </c>
      <c r="U426" s="5">
        <v>0</v>
      </c>
      <c r="V426" s="5">
        <v>0</v>
      </c>
      <c r="W426" s="5">
        <v>0</v>
      </c>
      <c r="X426" s="5">
        <v>0</v>
      </c>
      <c r="Y426" s="5">
        <v>0</v>
      </c>
      <c r="Z426" s="5">
        <v>0</v>
      </c>
      <c r="AA426" s="5">
        <v>0</v>
      </c>
      <c r="AB426" s="5">
        <v>0</v>
      </c>
      <c r="AC426" s="5">
        <v>0</v>
      </c>
      <c r="AD426" s="5">
        <v>0</v>
      </c>
      <c r="AE426" s="5">
        <v>0</v>
      </c>
      <c r="AF426" s="5">
        <v>0</v>
      </c>
    </row>
    <row r="427" spans="1:32">
      <c r="A427" s="56" t="s">
        <v>80</v>
      </c>
      <c r="B427" s="56" t="s">
        <v>198</v>
      </c>
      <c r="C427" s="56" t="s">
        <v>132</v>
      </c>
      <c r="D427" s="5">
        <v>500</v>
      </c>
      <c r="E427" s="5">
        <v>500</v>
      </c>
      <c r="F427" s="5">
        <v>500</v>
      </c>
      <c r="G427" s="5">
        <v>0</v>
      </c>
      <c r="H427" s="5">
        <v>0</v>
      </c>
      <c r="I427" s="5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5">
        <v>0</v>
      </c>
      <c r="R427" s="5">
        <v>0</v>
      </c>
      <c r="S427" s="5">
        <v>0</v>
      </c>
      <c r="T427" s="5">
        <v>0</v>
      </c>
      <c r="U427" s="5">
        <v>0</v>
      </c>
      <c r="V427" s="5">
        <v>0</v>
      </c>
      <c r="W427" s="5">
        <v>0</v>
      </c>
      <c r="X427" s="5">
        <v>0</v>
      </c>
      <c r="Y427" s="5">
        <v>0</v>
      </c>
      <c r="Z427" s="5">
        <v>0</v>
      </c>
      <c r="AA427" s="5">
        <v>0</v>
      </c>
      <c r="AB427" s="5">
        <v>0</v>
      </c>
      <c r="AC427" s="5">
        <v>0</v>
      </c>
      <c r="AD427" s="5">
        <v>0</v>
      </c>
      <c r="AE427" s="5">
        <v>0</v>
      </c>
      <c r="AF427" s="5">
        <v>0</v>
      </c>
    </row>
    <row r="428" spans="1:32">
      <c r="A428" s="56" t="s">
        <v>80</v>
      </c>
      <c r="B428" s="56" t="s">
        <v>198</v>
      </c>
      <c r="C428" s="56" t="s">
        <v>133</v>
      </c>
      <c r="D428" s="5">
        <v>0</v>
      </c>
      <c r="E428" s="5">
        <v>0</v>
      </c>
      <c r="F428" s="5">
        <v>0</v>
      </c>
      <c r="G428" s="5">
        <v>0</v>
      </c>
      <c r="H428" s="5">
        <v>0</v>
      </c>
      <c r="I428" s="5">
        <v>0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5">
        <v>0</v>
      </c>
      <c r="R428" s="5">
        <v>0</v>
      </c>
      <c r="S428" s="5">
        <v>0</v>
      </c>
      <c r="T428" s="5">
        <v>0</v>
      </c>
      <c r="U428" s="5">
        <v>0</v>
      </c>
      <c r="V428" s="5">
        <v>0</v>
      </c>
      <c r="W428" s="5">
        <v>0</v>
      </c>
      <c r="X428" s="5">
        <v>0</v>
      </c>
      <c r="Y428" s="5">
        <v>0</v>
      </c>
      <c r="Z428" s="5">
        <v>0</v>
      </c>
      <c r="AA428" s="5">
        <v>0</v>
      </c>
      <c r="AB428" s="5">
        <v>0</v>
      </c>
      <c r="AC428" s="5">
        <v>0</v>
      </c>
      <c r="AD428" s="5">
        <v>0</v>
      </c>
      <c r="AE428" s="5">
        <v>0</v>
      </c>
      <c r="AF428" s="5">
        <v>0</v>
      </c>
    </row>
    <row r="429" spans="1:32">
      <c r="A429" s="56" t="s">
        <v>80</v>
      </c>
      <c r="B429" s="56" t="s">
        <v>198</v>
      </c>
      <c r="C429" s="56" t="s">
        <v>134</v>
      </c>
      <c r="D429" s="5">
        <v>1900</v>
      </c>
      <c r="E429" s="5">
        <v>1900</v>
      </c>
      <c r="F429" s="5">
        <v>1900.0000026499999</v>
      </c>
      <c r="G429" s="5">
        <v>1900.0000026499999</v>
      </c>
      <c r="H429" s="5">
        <v>1900.0000026499999</v>
      </c>
      <c r="I429" s="5">
        <v>1900.0000026499999</v>
      </c>
      <c r="J429" s="5">
        <v>1900.0000026499999</v>
      </c>
      <c r="K429" s="5">
        <v>1900.0000026499999</v>
      </c>
      <c r="L429" s="5">
        <v>1900.00006095</v>
      </c>
      <c r="M429" s="5">
        <v>1900.00006095</v>
      </c>
      <c r="N429" s="5">
        <v>1900.00006095</v>
      </c>
      <c r="O429" s="5">
        <v>1730.00006095</v>
      </c>
      <c r="P429" s="5">
        <v>1730.00006095</v>
      </c>
      <c r="Q429" s="5">
        <v>1730.00006095</v>
      </c>
      <c r="R429" s="5">
        <v>1730.0000874499999</v>
      </c>
      <c r="S429" s="5">
        <v>1730.0000344499999</v>
      </c>
      <c r="T429" s="5">
        <v>1730.00015635</v>
      </c>
      <c r="U429" s="5">
        <v>1290.00015635</v>
      </c>
      <c r="V429" s="5">
        <v>1290.00015635</v>
      </c>
      <c r="W429" s="5">
        <v>1380.2897665</v>
      </c>
      <c r="X429" s="5">
        <v>2365.7814810999998</v>
      </c>
      <c r="Y429" s="5">
        <v>2641.9311573499999</v>
      </c>
      <c r="Z429" s="5">
        <v>2641.9311573499999</v>
      </c>
      <c r="AA429" s="5">
        <v>2641.9311573499999</v>
      </c>
      <c r="AB429" s="5">
        <v>2641.9311573499999</v>
      </c>
      <c r="AC429" s="5">
        <v>2057.9311573499999</v>
      </c>
      <c r="AD429" s="5">
        <v>2057.9311573499999</v>
      </c>
      <c r="AE429" s="5">
        <v>3888.8161441000002</v>
      </c>
      <c r="AF429" s="5">
        <v>3888.8161441000002</v>
      </c>
    </row>
    <row r="430" spans="1:32">
      <c r="A430" s="56" t="s">
        <v>80</v>
      </c>
      <c r="B430" s="56" t="s">
        <v>198</v>
      </c>
      <c r="C430" s="56" t="s">
        <v>135</v>
      </c>
      <c r="D430" s="5">
        <v>0</v>
      </c>
      <c r="E430" s="5">
        <v>0</v>
      </c>
      <c r="F430" s="5">
        <v>0</v>
      </c>
      <c r="G430" s="5">
        <v>0</v>
      </c>
      <c r="H430" s="5">
        <v>0</v>
      </c>
      <c r="I430" s="5">
        <v>0</v>
      </c>
      <c r="J430" s="5">
        <v>0</v>
      </c>
      <c r="K430" s="5">
        <v>0</v>
      </c>
      <c r="L430" s="5">
        <v>4.9402889999999999</v>
      </c>
      <c r="M430" s="5">
        <v>4.9402889999999999</v>
      </c>
      <c r="N430" s="5">
        <v>4.9402889999999999</v>
      </c>
      <c r="O430" s="5">
        <v>4.9402889999999999</v>
      </c>
      <c r="P430" s="5">
        <v>4.9402889999999999</v>
      </c>
      <c r="Q430" s="5">
        <v>4.9402889999999999</v>
      </c>
      <c r="R430" s="5">
        <v>576.76978110000005</v>
      </c>
      <c r="S430" s="5">
        <v>576.76978110000005</v>
      </c>
      <c r="T430" s="5">
        <v>576.76980760000004</v>
      </c>
      <c r="U430" s="5">
        <v>1180.3494134499999</v>
      </c>
      <c r="V430" s="5">
        <v>1180.3494134499999</v>
      </c>
      <c r="W430" s="5">
        <v>1180.3494134499999</v>
      </c>
      <c r="X430" s="5">
        <v>1180.3494134499999</v>
      </c>
      <c r="Y430" s="5">
        <v>1180.3494161000001</v>
      </c>
      <c r="Z430" s="5">
        <v>1180.3494161000001</v>
      </c>
      <c r="AA430" s="5">
        <v>1180.3494161000001</v>
      </c>
      <c r="AB430" s="5">
        <v>1180.34942935</v>
      </c>
      <c r="AC430" s="5">
        <v>3019.1139976499999</v>
      </c>
      <c r="AD430" s="5">
        <v>3019.1139976499999</v>
      </c>
      <c r="AE430" s="5">
        <v>4997.8999947000002</v>
      </c>
      <c r="AF430" s="5">
        <v>4997.8999947000002</v>
      </c>
    </row>
    <row r="431" spans="1:32">
      <c r="A431" s="56" t="s">
        <v>80</v>
      </c>
      <c r="B431" s="56" t="s">
        <v>198</v>
      </c>
      <c r="C431" s="56" t="s">
        <v>136</v>
      </c>
      <c r="D431" s="5">
        <v>2204.0200000599998</v>
      </c>
      <c r="E431" s="5">
        <v>2204.0200000599998</v>
      </c>
      <c r="F431" s="5">
        <v>2204.0200000599998</v>
      </c>
      <c r="G431" s="5">
        <v>2204.0200000599998</v>
      </c>
      <c r="H431" s="5">
        <v>2204.0200000599998</v>
      </c>
      <c r="I431" s="5">
        <v>2204.0200000599998</v>
      </c>
      <c r="J431" s="5">
        <v>2204.0200000599998</v>
      </c>
      <c r="K431" s="5">
        <v>2204.0200000599998</v>
      </c>
      <c r="L431" s="5">
        <v>2204.0200000599998</v>
      </c>
      <c r="M431" s="5">
        <v>2204.0200000599998</v>
      </c>
      <c r="N431" s="5">
        <v>2204.0200000599998</v>
      </c>
      <c r="O431" s="5">
        <v>2204.0200000599998</v>
      </c>
      <c r="P431" s="5">
        <v>2204.0200000599998</v>
      </c>
      <c r="Q431" s="5">
        <v>2204.0200000599998</v>
      </c>
      <c r="R431" s="5">
        <v>2204.0200000599998</v>
      </c>
      <c r="S431" s="5">
        <v>2204.0200000599998</v>
      </c>
      <c r="T431" s="5">
        <v>2204.0200000599998</v>
      </c>
      <c r="U431" s="5">
        <v>2204.0200000599998</v>
      </c>
      <c r="V431" s="5">
        <v>2204.0200000599998</v>
      </c>
      <c r="W431" s="5">
        <v>2204.0200000599998</v>
      </c>
      <c r="X431" s="5">
        <v>2204.0200000599998</v>
      </c>
      <c r="Y431" s="5">
        <v>2204.0200000599998</v>
      </c>
      <c r="Z431" s="5">
        <v>2204.0200000599998</v>
      </c>
      <c r="AA431" s="5">
        <v>2204.0200000599998</v>
      </c>
      <c r="AB431" s="5">
        <v>2204.0200000599998</v>
      </c>
      <c r="AC431" s="5">
        <v>2204.0200000599998</v>
      </c>
      <c r="AD431" s="5">
        <v>2204.0200000599998</v>
      </c>
      <c r="AE431" s="5">
        <v>2204.0200000599998</v>
      </c>
      <c r="AF431" s="5">
        <v>2204.0200000599998</v>
      </c>
    </row>
    <row r="432" spans="1:32">
      <c r="A432" s="56" t="s">
        <v>80</v>
      </c>
      <c r="B432" s="56" t="s">
        <v>198</v>
      </c>
      <c r="C432" s="56" t="s">
        <v>137</v>
      </c>
      <c r="D432" s="5">
        <v>125.23</v>
      </c>
      <c r="E432" s="5">
        <v>125.23003567000001</v>
      </c>
      <c r="F432" s="5">
        <v>174.49504468000001</v>
      </c>
      <c r="G432" s="5">
        <v>574.14204702999996</v>
      </c>
      <c r="H432" s="5">
        <v>663.77949879999994</v>
      </c>
      <c r="I432" s="5">
        <v>1477.3350963099999</v>
      </c>
      <c r="J432" s="5">
        <v>2176.2351125999999</v>
      </c>
      <c r="K432" s="5">
        <v>2961.9697911399999</v>
      </c>
      <c r="L432" s="5">
        <v>3444.3891968799999</v>
      </c>
      <c r="M432" s="5">
        <v>3444.3891969900001</v>
      </c>
      <c r="N432" s="5">
        <v>3695.4891970499998</v>
      </c>
      <c r="O432" s="5">
        <v>3694.38919713</v>
      </c>
      <c r="P432" s="5">
        <v>3695.4891971400002</v>
      </c>
      <c r="Q432" s="5">
        <v>3694.3891972500001</v>
      </c>
      <c r="R432" s="5">
        <v>3701.0577957800001</v>
      </c>
      <c r="S432" s="5">
        <v>3701.0578126400001</v>
      </c>
      <c r="T432" s="5">
        <v>3702.1578133500002</v>
      </c>
      <c r="U432" s="5">
        <v>3701.05781359</v>
      </c>
      <c r="V432" s="5">
        <v>3701.0578141400001</v>
      </c>
      <c r="W432" s="5">
        <v>3701.0578143799989</v>
      </c>
      <c r="X432" s="5">
        <v>3701.05781445</v>
      </c>
      <c r="Y432" s="5">
        <v>3702.1577792500002</v>
      </c>
      <c r="Z432" s="5">
        <v>4008.8646741799998</v>
      </c>
      <c r="AA432" s="5">
        <v>3609.2176718599999</v>
      </c>
      <c r="AB432" s="5">
        <v>3519.5802201800002</v>
      </c>
      <c r="AC432" s="5">
        <v>4611.01671265</v>
      </c>
      <c r="AD432" s="5">
        <v>4611.0167126800006</v>
      </c>
      <c r="AE432" s="5">
        <v>4805.4920089900006</v>
      </c>
      <c r="AF432" s="5">
        <v>4723.0725643400001</v>
      </c>
    </row>
    <row r="433" spans="1:32">
      <c r="A433" s="56" t="s">
        <v>80</v>
      </c>
      <c r="B433" s="56" t="s">
        <v>198</v>
      </c>
      <c r="C433" s="56" t="s">
        <v>138</v>
      </c>
      <c r="D433" s="5">
        <v>5.7080000000000002</v>
      </c>
      <c r="E433" s="5">
        <v>60.468000000000004</v>
      </c>
      <c r="F433" s="5">
        <v>148.648</v>
      </c>
      <c r="G433" s="5">
        <v>275.34800000000001</v>
      </c>
      <c r="H433" s="5">
        <v>442.274</v>
      </c>
      <c r="I433" s="5">
        <v>652.45000000000005</v>
      </c>
      <c r="J433" s="5">
        <v>876.23699999999997</v>
      </c>
      <c r="K433" s="5">
        <v>1210.5730000000001</v>
      </c>
      <c r="L433" s="5">
        <v>1499.50984408</v>
      </c>
      <c r="M433" s="5">
        <v>1763.8192452999999</v>
      </c>
      <c r="N433" s="5">
        <v>2059.8864297800001</v>
      </c>
      <c r="O433" s="5">
        <v>2436.6978076999999</v>
      </c>
      <c r="P433" s="5">
        <v>2865.7631302300001</v>
      </c>
      <c r="Q433" s="5">
        <v>3329.05273197</v>
      </c>
      <c r="R433" s="5">
        <v>3830.46070057</v>
      </c>
      <c r="S433" s="5">
        <v>4377.4487209399986</v>
      </c>
      <c r="T433" s="5">
        <v>4929.4277385200003</v>
      </c>
      <c r="U433" s="5">
        <v>5409.2202714200002</v>
      </c>
      <c r="V433" s="5">
        <v>5890.0950978299998</v>
      </c>
      <c r="W433" s="5">
        <v>6359.8153290499986</v>
      </c>
      <c r="X433" s="5">
        <v>6795.9670817799997</v>
      </c>
      <c r="Y433" s="5">
        <v>7263.3692117000001</v>
      </c>
      <c r="Z433" s="5">
        <v>7737.8938246300004</v>
      </c>
      <c r="AA433" s="5">
        <v>8141.5914787000002</v>
      </c>
      <c r="AB433" s="5">
        <v>8553.9924650800003</v>
      </c>
      <c r="AC433" s="5">
        <v>8975.3127935100001</v>
      </c>
      <c r="AD433" s="5">
        <v>9404.9657990399992</v>
      </c>
      <c r="AE433" s="5">
        <v>9844.0621514499999</v>
      </c>
      <c r="AF433" s="5">
        <v>9881.1261620900004</v>
      </c>
    </row>
    <row r="434" spans="1:32">
      <c r="A434" s="56" t="s">
        <v>80</v>
      </c>
      <c r="B434" s="56" t="s">
        <v>198</v>
      </c>
      <c r="C434" s="56" t="s">
        <v>139</v>
      </c>
      <c r="D434" s="5">
        <v>96.884</v>
      </c>
      <c r="E434" s="5">
        <v>329.29</v>
      </c>
      <c r="F434" s="5">
        <v>584.38700000000006</v>
      </c>
      <c r="G434" s="5">
        <v>822.70399999999995</v>
      </c>
      <c r="H434" s="5">
        <v>1038.2349999999999</v>
      </c>
      <c r="I434" s="5">
        <v>1227.8489999999999</v>
      </c>
      <c r="J434" s="5">
        <v>1335.8109999999999</v>
      </c>
      <c r="K434" s="5">
        <v>1514.9059999999999</v>
      </c>
      <c r="L434" s="5">
        <v>1768.1690000000001</v>
      </c>
      <c r="M434" s="5">
        <v>1950.5930000000001</v>
      </c>
      <c r="N434" s="5">
        <v>2135.6660000000002</v>
      </c>
      <c r="O434" s="5">
        <v>2379.1840000000002</v>
      </c>
      <c r="P434" s="5">
        <v>2646.8049999999998</v>
      </c>
      <c r="Q434" s="5">
        <v>2900.177999999999</v>
      </c>
      <c r="R434" s="5">
        <v>3149.181</v>
      </c>
      <c r="S434" s="5">
        <v>3402.641000000001</v>
      </c>
      <c r="T434" s="5">
        <v>3615.882000000001</v>
      </c>
      <c r="U434" s="5">
        <v>3731.2449999999999</v>
      </c>
      <c r="V434" s="5">
        <v>3816.4100000000012</v>
      </c>
      <c r="W434" s="5">
        <v>3863.6839999999988</v>
      </c>
      <c r="X434" s="5">
        <v>3875.1060000000002</v>
      </c>
      <c r="Y434" s="5">
        <v>3873.7390000000009</v>
      </c>
      <c r="Z434" s="5">
        <v>3868.3439999999978</v>
      </c>
      <c r="AA434" s="5">
        <v>3856.3989999999999</v>
      </c>
      <c r="AB434" s="5">
        <v>3840.6070000000009</v>
      </c>
      <c r="AC434" s="5">
        <v>3820.0049999999992</v>
      </c>
      <c r="AD434" s="5">
        <v>3795.2550000000001</v>
      </c>
      <c r="AE434" s="5">
        <v>3765.7249999999999</v>
      </c>
      <c r="AF434" s="5">
        <v>3765.7249999999999</v>
      </c>
    </row>
    <row r="435" spans="1:32">
      <c r="A435" s="56" t="s">
        <v>80</v>
      </c>
      <c r="B435" s="56" t="s">
        <v>198</v>
      </c>
      <c r="C435" s="56" t="s">
        <v>140</v>
      </c>
      <c r="D435" s="5">
        <v>0</v>
      </c>
      <c r="E435" s="5">
        <v>0</v>
      </c>
      <c r="F435" s="5">
        <v>0</v>
      </c>
      <c r="G435" s="5">
        <v>0</v>
      </c>
      <c r="H435" s="5">
        <v>0</v>
      </c>
      <c r="I435" s="5">
        <v>0</v>
      </c>
      <c r="J435" s="5">
        <v>0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5">
        <v>0</v>
      </c>
      <c r="R435" s="5">
        <v>0</v>
      </c>
      <c r="S435" s="5">
        <v>0</v>
      </c>
      <c r="T435" s="5">
        <v>0</v>
      </c>
      <c r="U435" s="5">
        <v>0</v>
      </c>
      <c r="V435" s="5">
        <v>0</v>
      </c>
      <c r="W435" s="5">
        <v>0</v>
      </c>
      <c r="X435" s="5">
        <v>0</v>
      </c>
      <c r="Y435" s="5">
        <v>0</v>
      </c>
      <c r="Z435" s="5">
        <v>0</v>
      </c>
      <c r="AA435" s="5">
        <v>0</v>
      </c>
      <c r="AB435" s="5">
        <v>0</v>
      </c>
      <c r="AC435" s="5">
        <v>0</v>
      </c>
      <c r="AD435" s="5">
        <v>0</v>
      </c>
      <c r="AE435" s="5">
        <v>0</v>
      </c>
      <c r="AF435" s="5">
        <v>0</v>
      </c>
    </row>
    <row r="436" spans="1:32">
      <c r="A436" s="56" t="s">
        <v>80</v>
      </c>
      <c r="B436" s="56" t="s">
        <v>198</v>
      </c>
      <c r="C436" s="56" t="s">
        <v>141</v>
      </c>
      <c r="D436" s="5">
        <v>0</v>
      </c>
      <c r="E436" s="5">
        <v>0</v>
      </c>
      <c r="F436" s="5">
        <v>0</v>
      </c>
      <c r="G436" s="5">
        <v>0</v>
      </c>
      <c r="H436" s="5">
        <v>0</v>
      </c>
      <c r="I436" s="5">
        <v>0</v>
      </c>
      <c r="J436" s="5">
        <v>0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5">
        <v>0</v>
      </c>
      <c r="R436" s="5">
        <v>0</v>
      </c>
      <c r="S436" s="5">
        <v>0</v>
      </c>
      <c r="T436" s="5">
        <v>0</v>
      </c>
      <c r="U436" s="5">
        <v>0</v>
      </c>
      <c r="V436" s="5">
        <v>0</v>
      </c>
      <c r="W436" s="5">
        <v>0</v>
      </c>
      <c r="X436" s="5">
        <v>0</v>
      </c>
      <c r="Y436" s="5">
        <v>0</v>
      </c>
      <c r="Z436" s="5">
        <v>0</v>
      </c>
      <c r="AA436" s="5">
        <v>0</v>
      </c>
      <c r="AB436" s="5">
        <v>0</v>
      </c>
      <c r="AC436" s="5">
        <v>0</v>
      </c>
      <c r="AD436" s="5">
        <v>0</v>
      </c>
      <c r="AE436" s="5">
        <v>0</v>
      </c>
      <c r="AF436" s="5">
        <v>0</v>
      </c>
    </row>
    <row r="437" spans="1:32">
      <c r="A437" s="56" t="s">
        <v>80</v>
      </c>
      <c r="B437" s="56" t="s">
        <v>198</v>
      </c>
      <c r="C437" s="56" t="s">
        <v>142</v>
      </c>
      <c r="D437" s="5">
        <v>3996.9637999999991</v>
      </c>
      <c r="E437" s="5">
        <v>4154.4637999999986</v>
      </c>
      <c r="F437" s="5">
        <v>6858.3109101799992</v>
      </c>
      <c r="G437" s="5">
        <v>8831.0567364400013</v>
      </c>
      <c r="H437" s="5">
        <v>10323.417132930001</v>
      </c>
      <c r="I437" s="5">
        <v>12203.985524260001</v>
      </c>
      <c r="J437" s="5">
        <v>12401.145691330001</v>
      </c>
      <c r="K437" s="5">
        <v>13201.64045682</v>
      </c>
      <c r="L437" s="5">
        <v>13909.744779660001</v>
      </c>
      <c r="M437" s="5">
        <v>15484.40306905</v>
      </c>
      <c r="N437" s="5">
        <v>15907.530190609999</v>
      </c>
      <c r="O437" s="5">
        <v>17516.353588170001</v>
      </c>
      <c r="P437" s="5">
        <v>17912.869367269999</v>
      </c>
      <c r="Q437" s="5">
        <v>18240.596077350001</v>
      </c>
      <c r="R437" s="5">
        <v>18363.85393772</v>
      </c>
      <c r="S437" s="5">
        <v>19605.891781390001</v>
      </c>
      <c r="T437" s="5">
        <v>21063.316982979999</v>
      </c>
      <c r="U437" s="5">
        <v>20871.316983029999</v>
      </c>
      <c r="V437" s="5">
        <v>21046.29506104</v>
      </c>
      <c r="W437" s="5">
        <v>23374.676651180001</v>
      </c>
      <c r="X437" s="5">
        <v>25105.718782070009</v>
      </c>
      <c r="Y437" s="5">
        <v>26390.001924050001</v>
      </c>
      <c r="Z437" s="5">
        <v>30456.822881299999</v>
      </c>
      <c r="AA437" s="5">
        <v>36665.793277999997</v>
      </c>
      <c r="AB437" s="5">
        <v>36665.793281409999</v>
      </c>
      <c r="AC437" s="5">
        <v>40063.721393749998</v>
      </c>
      <c r="AD437" s="5">
        <v>45322.254909119998</v>
      </c>
      <c r="AE437" s="5">
        <v>44584.204909189997</v>
      </c>
      <c r="AF437" s="5">
        <v>44350.709109209987</v>
      </c>
    </row>
    <row r="438" spans="1:32">
      <c r="A438" s="56" t="s">
        <v>80</v>
      </c>
      <c r="B438" s="56" t="s">
        <v>198</v>
      </c>
      <c r="C438" s="56" t="s">
        <v>143</v>
      </c>
      <c r="D438" s="5">
        <v>1001.801</v>
      </c>
      <c r="E438" s="5">
        <v>1001.801</v>
      </c>
      <c r="F438" s="5">
        <v>1001.80102506</v>
      </c>
      <c r="G438" s="5">
        <v>1438.0433577700001</v>
      </c>
      <c r="H438" s="5">
        <v>1722.1039333199999</v>
      </c>
      <c r="I438" s="5">
        <v>4237.7667560800001</v>
      </c>
      <c r="J438" s="5">
        <v>6398.6471013600003</v>
      </c>
      <c r="K438" s="5">
        <v>7110.5748556900007</v>
      </c>
      <c r="L438" s="5">
        <v>7110.5748561300006</v>
      </c>
      <c r="M438" s="5">
        <v>7358.0585895300001</v>
      </c>
      <c r="N438" s="5">
        <v>7781.6062391400001</v>
      </c>
      <c r="O438" s="5">
        <v>7781.6062392500007</v>
      </c>
      <c r="P438" s="5">
        <v>8721.322930270002</v>
      </c>
      <c r="Q438" s="5">
        <v>8721.3229304100005</v>
      </c>
      <c r="R438" s="5">
        <v>10619.855398649999</v>
      </c>
      <c r="S438" s="5">
        <v>10619.85540045</v>
      </c>
      <c r="T438" s="5">
        <v>13774.715285509999</v>
      </c>
      <c r="U438" s="5">
        <v>13774.715285660001</v>
      </c>
      <c r="V438" s="5">
        <v>13774.715285910001</v>
      </c>
      <c r="W438" s="5">
        <v>13908.26986703</v>
      </c>
      <c r="X438" s="5">
        <v>19473.870328410001</v>
      </c>
      <c r="Y438" s="5">
        <v>20604.24244885</v>
      </c>
      <c r="Z438" s="5">
        <v>23423.890879719998</v>
      </c>
      <c r="AA438" s="5">
        <v>28632.46072128</v>
      </c>
      <c r="AB438" s="5">
        <v>28632.460721529998</v>
      </c>
      <c r="AC438" s="5">
        <v>38979.988791119998</v>
      </c>
      <c r="AD438" s="5">
        <v>45045.287669229998</v>
      </c>
      <c r="AE438" s="5">
        <v>61499.041893850001</v>
      </c>
      <c r="AF438" s="5">
        <v>61418.041893950001</v>
      </c>
    </row>
    <row r="439" spans="1:32">
      <c r="A439" s="56" t="s">
        <v>80</v>
      </c>
      <c r="B439" s="56" t="s">
        <v>198</v>
      </c>
      <c r="C439" s="56" t="s">
        <v>144</v>
      </c>
      <c r="D439" s="5">
        <v>3812.4704799729279</v>
      </c>
      <c r="E439" s="5">
        <v>5136.4157260000002</v>
      </c>
      <c r="F439" s="5">
        <v>5889.8776950000001</v>
      </c>
      <c r="G439" s="5">
        <v>6693.2138439999999</v>
      </c>
      <c r="H439" s="5">
        <v>7497.1406360000001</v>
      </c>
      <c r="I439" s="5">
        <v>8318.2243319999998</v>
      </c>
      <c r="J439" s="5">
        <v>8991.6680080000006</v>
      </c>
      <c r="K439" s="5">
        <v>9649.2003359999999</v>
      </c>
      <c r="L439" s="5">
        <v>10271.38193</v>
      </c>
      <c r="M439" s="5">
        <v>10783.47234</v>
      </c>
      <c r="N439" s="5">
        <v>11286.004220000001</v>
      </c>
      <c r="O439" s="5">
        <v>11783.63327</v>
      </c>
      <c r="P439" s="5">
        <v>12291.02289</v>
      </c>
      <c r="Q439" s="5">
        <v>12778.522989999999</v>
      </c>
      <c r="R439" s="5">
        <v>13252.910550000001</v>
      </c>
      <c r="S439" s="5">
        <v>13722.79183</v>
      </c>
      <c r="T439" s="5">
        <v>14215.598180000001</v>
      </c>
      <c r="U439" s="5">
        <v>14737.04565</v>
      </c>
      <c r="V439" s="5">
        <v>15272.29767</v>
      </c>
      <c r="W439" s="5">
        <v>15812.587890000001</v>
      </c>
      <c r="X439" s="5">
        <v>16345.172500000001</v>
      </c>
      <c r="Y439" s="5">
        <v>16883.05068</v>
      </c>
      <c r="Z439" s="5">
        <v>17423.179349999999</v>
      </c>
      <c r="AA439" s="5">
        <v>17956.912130000001</v>
      </c>
      <c r="AB439" s="5">
        <v>18489.99627</v>
      </c>
      <c r="AC439" s="5">
        <v>19024.729780000001</v>
      </c>
      <c r="AD439" s="5">
        <v>19559.099969999999</v>
      </c>
      <c r="AE439" s="5">
        <v>20099.74207</v>
      </c>
      <c r="AF439" s="5">
        <v>20099.74207</v>
      </c>
    </row>
    <row r="440" spans="1:32">
      <c r="A440" s="56" t="s">
        <v>80</v>
      </c>
      <c r="B440" s="56" t="s">
        <v>198</v>
      </c>
      <c r="C440" s="56" t="s">
        <v>146</v>
      </c>
      <c r="D440" s="5">
        <v>212.22</v>
      </c>
      <c r="E440" s="5">
        <v>262.06054480594662</v>
      </c>
      <c r="F440" s="5">
        <v>286.01644854364901</v>
      </c>
      <c r="G440" s="5">
        <v>305.44015602265119</v>
      </c>
      <c r="H440" s="5">
        <v>329.82111367436141</v>
      </c>
      <c r="I440" s="5">
        <v>370.7115207229059</v>
      </c>
      <c r="J440" s="5">
        <v>408.47216173629499</v>
      </c>
      <c r="K440" s="5">
        <v>440.24909969269078</v>
      </c>
      <c r="L440" s="5">
        <v>478.45061544669738</v>
      </c>
      <c r="M440" s="5">
        <v>519.48462508111436</v>
      </c>
      <c r="N440" s="5">
        <v>556.48525291126236</v>
      </c>
      <c r="O440" s="5">
        <v>593.24950629459249</v>
      </c>
      <c r="P440" s="5">
        <v>637.18491006353156</v>
      </c>
      <c r="Q440" s="5">
        <v>680.18456838499071</v>
      </c>
      <c r="R440" s="5">
        <v>720.79751132095544</v>
      </c>
      <c r="S440" s="5">
        <v>761.13682733933319</v>
      </c>
      <c r="T440" s="5">
        <v>807.92785159645155</v>
      </c>
      <c r="U440" s="5">
        <v>847.35434245057456</v>
      </c>
      <c r="V440" s="5">
        <v>893.18040756830862</v>
      </c>
      <c r="W440" s="5">
        <v>936.96429488781223</v>
      </c>
      <c r="X440" s="5">
        <v>986.93282555569135</v>
      </c>
      <c r="Y440" s="5">
        <v>1037.4680183035271</v>
      </c>
      <c r="Z440" s="5">
        <v>1082.819405558047</v>
      </c>
      <c r="AA440" s="5">
        <v>1122.175846438729</v>
      </c>
      <c r="AB440" s="5">
        <v>1162.675073287021</v>
      </c>
      <c r="AC440" s="5">
        <v>1212.205972388178</v>
      </c>
      <c r="AD440" s="5">
        <v>1218.1698041215959</v>
      </c>
      <c r="AE440" s="5">
        <v>1273.221428097163</v>
      </c>
      <c r="AF440" s="5">
        <v>1273.221428097163</v>
      </c>
    </row>
    <row r="442" spans="1:32">
      <c r="A442" s="56" t="s">
        <v>80</v>
      </c>
      <c r="B442" s="56" t="s">
        <v>199</v>
      </c>
      <c r="C442" s="56" t="s">
        <v>132</v>
      </c>
      <c r="D442" s="5">
        <v>1328.9999999900001</v>
      </c>
      <c r="E442" s="5">
        <v>1328.9999999900001</v>
      </c>
      <c r="F442" s="5">
        <v>1328.9999999900001</v>
      </c>
      <c r="G442" s="5">
        <v>528.99999998999999</v>
      </c>
      <c r="H442" s="5">
        <v>528.99999998999999</v>
      </c>
      <c r="I442" s="5">
        <v>528.99999998999999</v>
      </c>
      <c r="J442" s="5">
        <v>528.99999998999999</v>
      </c>
      <c r="K442" s="5">
        <v>528.99999998999999</v>
      </c>
      <c r="L442" s="5">
        <v>528.99999998999999</v>
      </c>
      <c r="M442" s="5">
        <v>528.99999998999999</v>
      </c>
      <c r="N442" s="5">
        <v>528.99999998999999</v>
      </c>
      <c r="O442" s="5">
        <v>528.99999998999999</v>
      </c>
      <c r="P442" s="5">
        <v>528.99999998999999</v>
      </c>
      <c r="Q442" s="5">
        <v>528.99999998999999</v>
      </c>
      <c r="R442" s="5">
        <v>528.99999998999999</v>
      </c>
      <c r="S442" s="5">
        <v>0</v>
      </c>
      <c r="T442" s="5">
        <v>0</v>
      </c>
      <c r="U442" s="5">
        <v>0</v>
      </c>
      <c r="V442" s="5">
        <v>0</v>
      </c>
      <c r="W442" s="5">
        <v>0</v>
      </c>
      <c r="X442" s="5">
        <v>0</v>
      </c>
      <c r="Y442" s="5">
        <v>0</v>
      </c>
      <c r="Z442" s="5">
        <v>0</v>
      </c>
      <c r="AA442" s="5">
        <v>0</v>
      </c>
      <c r="AB442" s="5">
        <v>0</v>
      </c>
      <c r="AC442" s="5">
        <v>0</v>
      </c>
      <c r="AD442" s="5">
        <v>0</v>
      </c>
      <c r="AE442" s="5">
        <v>0</v>
      </c>
      <c r="AF442" s="5">
        <v>0</v>
      </c>
    </row>
    <row r="443" spans="1:32">
      <c r="A443" s="56" t="s">
        <v>80</v>
      </c>
      <c r="B443" s="56" t="s">
        <v>199</v>
      </c>
      <c r="C443" s="56" t="s">
        <v>133</v>
      </c>
      <c r="D443" s="5">
        <v>0</v>
      </c>
      <c r="E443" s="5">
        <v>0</v>
      </c>
      <c r="F443" s="5">
        <v>0</v>
      </c>
      <c r="G443" s="5">
        <v>0</v>
      </c>
      <c r="H443" s="5">
        <v>0</v>
      </c>
      <c r="I443" s="5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5">
        <v>0</v>
      </c>
      <c r="R443" s="5">
        <v>0</v>
      </c>
      <c r="S443" s="5">
        <v>0</v>
      </c>
      <c r="T443" s="5">
        <v>0</v>
      </c>
      <c r="U443" s="5">
        <v>0</v>
      </c>
      <c r="V443" s="5">
        <v>0</v>
      </c>
      <c r="W443" s="5">
        <v>0</v>
      </c>
      <c r="X443" s="5">
        <v>0</v>
      </c>
      <c r="Y443" s="5">
        <v>0</v>
      </c>
      <c r="Z443" s="5">
        <v>0</v>
      </c>
      <c r="AA443" s="5">
        <v>0</v>
      </c>
      <c r="AB443" s="5">
        <v>0</v>
      </c>
      <c r="AC443" s="5">
        <v>0</v>
      </c>
      <c r="AD443" s="5">
        <v>0</v>
      </c>
      <c r="AE443" s="5">
        <v>0</v>
      </c>
      <c r="AF443" s="5">
        <v>0</v>
      </c>
    </row>
    <row r="444" spans="1:32">
      <c r="A444" s="56" t="s">
        <v>80</v>
      </c>
      <c r="B444" s="56" t="s">
        <v>199</v>
      </c>
      <c r="C444" s="56" t="s">
        <v>134</v>
      </c>
      <c r="D444" s="5">
        <v>1583.8600000399999</v>
      </c>
      <c r="E444" s="5">
        <v>1583.8600000399999</v>
      </c>
      <c r="F444" s="5">
        <v>1583.8600026900001</v>
      </c>
      <c r="G444" s="5">
        <v>1583.8600026900001</v>
      </c>
      <c r="H444" s="5">
        <v>1583.8600026900001</v>
      </c>
      <c r="I444" s="5">
        <v>1583.8600026900001</v>
      </c>
      <c r="J444" s="5">
        <v>1583.8600026900001</v>
      </c>
      <c r="K444" s="5">
        <v>1583.8600026900001</v>
      </c>
      <c r="L444" s="5">
        <v>1201.36000534</v>
      </c>
      <c r="M444" s="5">
        <v>1201.3600132900001</v>
      </c>
      <c r="N444" s="5">
        <v>961.70002650000004</v>
      </c>
      <c r="O444" s="5">
        <v>961.70003445000009</v>
      </c>
      <c r="P444" s="5">
        <v>961.70004505000009</v>
      </c>
      <c r="Q444" s="5">
        <v>881.70005565000008</v>
      </c>
      <c r="R444" s="5">
        <v>881.70006625000008</v>
      </c>
      <c r="S444" s="5">
        <v>881.70003180000003</v>
      </c>
      <c r="T444" s="5">
        <v>881.70009805000007</v>
      </c>
      <c r="U444" s="5">
        <v>881.70009805000007</v>
      </c>
      <c r="V444" s="5">
        <v>881.70010070000001</v>
      </c>
      <c r="W444" s="5">
        <v>1307.11907765</v>
      </c>
      <c r="X444" s="5">
        <v>1446.8217167</v>
      </c>
      <c r="Y444" s="5">
        <v>1531.05587545</v>
      </c>
      <c r="Z444" s="5">
        <v>1193.05587545</v>
      </c>
      <c r="AA444" s="5">
        <v>3788.35231755</v>
      </c>
      <c r="AB444" s="5">
        <v>3634.35231755</v>
      </c>
      <c r="AC444" s="5">
        <v>3634.35231755</v>
      </c>
      <c r="AD444" s="5">
        <v>3634.35231755</v>
      </c>
      <c r="AE444" s="5">
        <v>7728.5553728000004</v>
      </c>
      <c r="AF444" s="5">
        <v>7691.3553728000006</v>
      </c>
    </row>
    <row r="445" spans="1:32">
      <c r="A445" s="56" t="s">
        <v>80</v>
      </c>
      <c r="B445" s="56" t="s">
        <v>199</v>
      </c>
      <c r="C445" s="56" t="s">
        <v>135</v>
      </c>
      <c r="D445" s="5">
        <v>0</v>
      </c>
      <c r="E445" s="5">
        <v>0</v>
      </c>
      <c r="F445" s="5">
        <v>0</v>
      </c>
      <c r="G445" s="5">
        <v>0</v>
      </c>
      <c r="H445" s="5">
        <v>0</v>
      </c>
      <c r="I445" s="5">
        <v>0</v>
      </c>
      <c r="J445" s="5">
        <v>0</v>
      </c>
      <c r="K445" s="5">
        <v>0</v>
      </c>
      <c r="L445" s="5">
        <v>1.06E-5</v>
      </c>
      <c r="M445" s="5">
        <v>1.59E-5</v>
      </c>
      <c r="N445" s="5">
        <v>2.915E-5</v>
      </c>
      <c r="O445" s="5">
        <v>3.7100000000000001E-5</v>
      </c>
      <c r="P445" s="5">
        <v>4.7700000000000001E-5</v>
      </c>
      <c r="Q445" s="5">
        <v>5.8300000000000001E-5</v>
      </c>
      <c r="R445" s="5">
        <v>6.8899999999999994E-5</v>
      </c>
      <c r="S445" s="5">
        <v>8.7449999999999998E-5</v>
      </c>
      <c r="T445" s="5">
        <v>8.7449999999999998E-5</v>
      </c>
      <c r="U445" s="5">
        <v>9.8049999999999998E-5</v>
      </c>
      <c r="V445" s="5">
        <v>1.2454999999999999E-4</v>
      </c>
      <c r="W445" s="5">
        <v>1.3170499999999999E-3</v>
      </c>
      <c r="X445" s="5">
        <v>1.3170499999999999E-3</v>
      </c>
      <c r="Y445" s="5">
        <v>1.3170499999999999E-3</v>
      </c>
      <c r="Z445" s="5">
        <v>1.3408999999999999E-3</v>
      </c>
      <c r="AA445" s="5">
        <v>4997.8999205</v>
      </c>
      <c r="AB445" s="5">
        <v>4997.8999205</v>
      </c>
      <c r="AC445" s="5">
        <v>4997.8999205</v>
      </c>
      <c r="AD445" s="5">
        <v>4997.8999205</v>
      </c>
      <c r="AE445" s="5">
        <v>4997.8999205</v>
      </c>
      <c r="AF445" s="5">
        <v>4997.8999205</v>
      </c>
    </row>
    <row r="446" spans="1:32">
      <c r="A446" s="56" t="s">
        <v>80</v>
      </c>
      <c r="B446" s="56" t="s">
        <v>199</v>
      </c>
      <c r="C446" s="56" t="s">
        <v>136</v>
      </c>
      <c r="D446" s="5">
        <v>0</v>
      </c>
      <c r="E446" s="5">
        <v>0</v>
      </c>
      <c r="F446" s="5">
        <v>0</v>
      </c>
      <c r="G446" s="5">
        <v>0</v>
      </c>
      <c r="H446" s="5">
        <v>0</v>
      </c>
      <c r="I446" s="5">
        <v>0</v>
      </c>
      <c r="J446" s="5">
        <v>0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5">
        <v>0</v>
      </c>
      <c r="R446" s="5">
        <v>0</v>
      </c>
      <c r="S446" s="5">
        <v>0</v>
      </c>
      <c r="T446" s="5">
        <v>0</v>
      </c>
      <c r="U446" s="5">
        <v>0</v>
      </c>
      <c r="V446" s="5">
        <v>0</v>
      </c>
      <c r="W446" s="5">
        <v>0</v>
      </c>
      <c r="X446" s="5">
        <v>0</v>
      </c>
      <c r="Y446" s="5">
        <v>0</v>
      </c>
      <c r="Z446" s="5">
        <v>0</v>
      </c>
      <c r="AA446" s="5">
        <v>0</v>
      </c>
      <c r="AB446" s="5">
        <v>0</v>
      </c>
      <c r="AC446" s="5">
        <v>0</v>
      </c>
      <c r="AD446" s="5">
        <v>0</v>
      </c>
      <c r="AE446" s="5">
        <v>0</v>
      </c>
      <c r="AF446" s="5">
        <v>0</v>
      </c>
    </row>
    <row r="447" spans="1:32">
      <c r="A447" s="56" t="s">
        <v>80</v>
      </c>
      <c r="B447" s="56" t="s">
        <v>199</v>
      </c>
      <c r="C447" s="56" t="s">
        <v>137</v>
      </c>
      <c r="D447" s="5">
        <v>205.33</v>
      </c>
      <c r="E447" s="5">
        <v>473.33005274999999</v>
      </c>
      <c r="F447" s="5">
        <v>502.72094826</v>
      </c>
      <c r="G447" s="5">
        <v>502.72094826</v>
      </c>
      <c r="H447" s="5">
        <v>502.72094827000001</v>
      </c>
      <c r="I447" s="5">
        <v>502.72094827000001</v>
      </c>
      <c r="J447" s="5">
        <v>502.72095910000002</v>
      </c>
      <c r="K447" s="5">
        <v>502.72095994</v>
      </c>
      <c r="L447" s="5">
        <v>805.19967515999997</v>
      </c>
      <c r="M447" s="5">
        <v>805.19967525000004</v>
      </c>
      <c r="N447" s="5">
        <v>811.39627996000002</v>
      </c>
      <c r="O447" s="5">
        <v>811.39628073999995</v>
      </c>
      <c r="P447" s="5">
        <v>811.39628076999998</v>
      </c>
      <c r="Q447" s="5">
        <v>811.39628084000003</v>
      </c>
      <c r="R447" s="5">
        <v>811.39628100000004</v>
      </c>
      <c r="S447" s="5">
        <v>811.39634767000007</v>
      </c>
      <c r="T447" s="5">
        <v>811.39634817000001</v>
      </c>
      <c r="U447" s="5">
        <v>811.39634823000006</v>
      </c>
      <c r="V447" s="5">
        <v>811.39634881000006</v>
      </c>
      <c r="W447" s="5">
        <v>811.39635683999995</v>
      </c>
      <c r="X447" s="5">
        <v>811.39635688999999</v>
      </c>
      <c r="Y447" s="5">
        <v>811.39630461000002</v>
      </c>
      <c r="Z447" s="5">
        <v>5876.2144331400004</v>
      </c>
      <c r="AA447" s="5">
        <v>9303.3285738000013</v>
      </c>
      <c r="AB447" s="5">
        <v>10811.108355709999</v>
      </c>
      <c r="AC447" s="5">
        <v>10811.10835588</v>
      </c>
      <c r="AD447" s="5">
        <v>11120.027851590001</v>
      </c>
      <c r="AE447" s="5">
        <v>36813.575635779998</v>
      </c>
      <c r="AF447" s="5">
        <v>36511.096930779997</v>
      </c>
    </row>
    <row r="448" spans="1:32">
      <c r="A448" s="56" t="s">
        <v>80</v>
      </c>
      <c r="B448" s="56" t="s">
        <v>199</v>
      </c>
      <c r="C448" s="56" t="s">
        <v>138</v>
      </c>
      <c r="D448" s="5">
        <v>29.535</v>
      </c>
      <c r="E448" s="5">
        <v>103.374</v>
      </c>
      <c r="F448" s="5">
        <v>155.053</v>
      </c>
      <c r="G448" s="5">
        <v>211.02199999999999</v>
      </c>
      <c r="H448" s="5">
        <v>272.83999999999997</v>
      </c>
      <c r="I448" s="5">
        <v>342.29199999999997</v>
      </c>
      <c r="J448" s="5">
        <v>420.23</v>
      </c>
      <c r="K448" s="5">
        <v>540.44000000000005</v>
      </c>
      <c r="L448" s="5">
        <v>660.96435792</v>
      </c>
      <c r="M448" s="5">
        <v>796.17195317000005</v>
      </c>
      <c r="N448" s="5">
        <v>958.17402227999992</v>
      </c>
      <c r="O448" s="5">
        <v>1145.1947517999999</v>
      </c>
      <c r="P448" s="5">
        <v>1342.79875311</v>
      </c>
      <c r="Q448" s="5">
        <v>1546.52399115</v>
      </c>
      <c r="R448" s="5">
        <v>1757.30862804</v>
      </c>
      <c r="S448" s="5">
        <v>1963.7499641100001</v>
      </c>
      <c r="T448" s="5">
        <v>2169.9936781400002</v>
      </c>
      <c r="U448" s="5">
        <v>2330.4229793499999</v>
      </c>
      <c r="V448" s="5">
        <v>2480.8329372600001</v>
      </c>
      <c r="W448" s="5">
        <v>2619.9917203999998</v>
      </c>
      <c r="X448" s="5">
        <v>2760.18391509</v>
      </c>
      <c r="Y448" s="5">
        <v>2910.0088553700002</v>
      </c>
      <c r="Z448" s="5">
        <v>3061.9195724699998</v>
      </c>
      <c r="AA448" s="5">
        <v>3195.6967666800001</v>
      </c>
      <c r="AB448" s="5">
        <v>3332.0470561000002</v>
      </c>
      <c r="AC448" s="5">
        <v>3471.4572458299999</v>
      </c>
      <c r="AD448" s="5">
        <v>3613.5280441999998</v>
      </c>
      <c r="AE448" s="5">
        <v>3758.3678000899999</v>
      </c>
      <c r="AF448" s="5">
        <v>3768.8095457300001</v>
      </c>
    </row>
    <row r="449" spans="1:32">
      <c r="A449" s="56" t="s">
        <v>80</v>
      </c>
      <c r="B449" s="56" t="s">
        <v>199</v>
      </c>
      <c r="C449" s="56" t="s">
        <v>139</v>
      </c>
      <c r="D449" s="5">
        <v>86.206000000000003</v>
      </c>
      <c r="E449" s="5">
        <v>234.97200000000001</v>
      </c>
      <c r="F449" s="5">
        <v>315.15100000000001</v>
      </c>
      <c r="G449" s="5">
        <v>386.09899999999999</v>
      </c>
      <c r="H449" s="5">
        <v>448.88200000000001</v>
      </c>
      <c r="I449" s="5">
        <v>507.89399999999989</v>
      </c>
      <c r="J449" s="5">
        <v>563.8309999999999</v>
      </c>
      <c r="K449" s="5">
        <v>659.38799999999992</v>
      </c>
      <c r="L449" s="5">
        <v>765.72799999999984</v>
      </c>
      <c r="M449" s="5">
        <v>874.94299999999998</v>
      </c>
      <c r="N449" s="5">
        <v>999.57100000000003</v>
      </c>
      <c r="O449" s="5">
        <v>1136.279</v>
      </c>
      <c r="P449" s="5">
        <v>1272.079</v>
      </c>
      <c r="Q449" s="5">
        <v>1391.741</v>
      </c>
      <c r="R449" s="5">
        <v>1500.8810000000001</v>
      </c>
      <c r="S449" s="5">
        <v>1590.4770000000001</v>
      </c>
      <c r="T449" s="5">
        <v>1664.9549999999999</v>
      </c>
      <c r="U449" s="5">
        <v>1688.7670000000001</v>
      </c>
      <c r="V449" s="5">
        <v>1695.3050000000001</v>
      </c>
      <c r="W449" s="5">
        <v>1684.559</v>
      </c>
      <c r="X449" s="5">
        <v>1675.3009999999999</v>
      </c>
      <c r="Y449" s="5">
        <v>1660.6060000000009</v>
      </c>
      <c r="Z449" s="5">
        <v>1645.1769999999999</v>
      </c>
      <c r="AA449" s="5">
        <v>1628.1010000000001</v>
      </c>
      <c r="AB449" s="5">
        <v>1610.2550000000001</v>
      </c>
      <c r="AC449" s="5">
        <v>1590.748</v>
      </c>
      <c r="AD449" s="5">
        <v>1570.4659999999999</v>
      </c>
      <c r="AE449" s="5">
        <v>1548.360000000001</v>
      </c>
      <c r="AF449" s="5">
        <v>1548.360000000001</v>
      </c>
    </row>
    <row r="450" spans="1:32">
      <c r="A450" s="56" t="s">
        <v>80</v>
      </c>
      <c r="B450" s="56" t="s">
        <v>199</v>
      </c>
      <c r="C450" s="56" t="s">
        <v>140</v>
      </c>
      <c r="D450" s="5">
        <v>0</v>
      </c>
      <c r="E450" s="5">
        <v>0</v>
      </c>
      <c r="F450" s="5">
        <v>0</v>
      </c>
      <c r="G450" s="5">
        <v>0</v>
      </c>
      <c r="H450" s="5">
        <v>0</v>
      </c>
      <c r="I450" s="5">
        <v>0</v>
      </c>
      <c r="J450" s="5">
        <v>0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5">
        <v>0</v>
      </c>
      <c r="R450" s="5">
        <v>0</v>
      </c>
      <c r="S450" s="5">
        <v>0</v>
      </c>
      <c r="T450" s="5">
        <v>0</v>
      </c>
      <c r="U450" s="5">
        <v>0</v>
      </c>
      <c r="V450" s="5">
        <v>0</v>
      </c>
      <c r="W450" s="5">
        <v>0</v>
      </c>
      <c r="X450" s="5">
        <v>0</v>
      </c>
      <c r="Y450" s="5">
        <v>0</v>
      </c>
      <c r="Z450" s="5">
        <v>0</v>
      </c>
      <c r="AA450" s="5">
        <v>0</v>
      </c>
      <c r="AB450" s="5">
        <v>0</v>
      </c>
      <c r="AC450" s="5">
        <v>0</v>
      </c>
      <c r="AD450" s="5">
        <v>0</v>
      </c>
      <c r="AE450" s="5">
        <v>0</v>
      </c>
      <c r="AF450" s="5">
        <v>0</v>
      </c>
    </row>
    <row r="451" spans="1:32">
      <c r="A451" s="56" t="s">
        <v>80</v>
      </c>
      <c r="B451" s="56" t="s">
        <v>199</v>
      </c>
      <c r="C451" s="56" t="s">
        <v>141</v>
      </c>
      <c r="D451" s="5">
        <v>0</v>
      </c>
      <c r="E451" s="5">
        <v>0</v>
      </c>
      <c r="F451" s="5">
        <v>0</v>
      </c>
      <c r="G451" s="5">
        <v>0</v>
      </c>
      <c r="H451" s="5">
        <v>0</v>
      </c>
      <c r="I451" s="5">
        <v>0</v>
      </c>
      <c r="J451" s="5">
        <v>0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5">
        <v>0</v>
      </c>
      <c r="R451" s="5">
        <v>0</v>
      </c>
      <c r="S451" s="5">
        <v>0</v>
      </c>
      <c r="T451" s="5">
        <v>0</v>
      </c>
      <c r="U451" s="5">
        <v>0</v>
      </c>
      <c r="V451" s="5">
        <v>0</v>
      </c>
      <c r="W451" s="5">
        <v>0</v>
      </c>
      <c r="X451" s="5">
        <v>0</v>
      </c>
      <c r="Y451" s="5">
        <v>0</v>
      </c>
      <c r="Z451" s="5">
        <v>0</v>
      </c>
      <c r="AA451" s="5">
        <v>0</v>
      </c>
      <c r="AB451" s="5">
        <v>0</v>
      </c>
      <c r="AC451" s="5">
        <v>0</v>
      </c>
      <c r="AD451" s="5">
        <v>0</v>
      </c>
      <c r="AE451" s="5">
        <v>0</v>
      </c>
      <c r="AF451" s="5">
        <v>0</v>
      </c>
    </row>
    <row r="452" spans="1:32">
      <c r="A452" s="56" t="s">
        <v>80</v>
      </c>
      <c r="B452" s="56" t="s">
        <v>199</v>
      </c>
      <c r="C452" s="56" t="s">
        <v>142</v>
      </c>
      <c r="D452" s="5">
        <v>2341.585</v>
      </c>
      <c r="E452" s="5">
        <v>2341.585</v>
      </c>
      <c r="F452" s="5">
        <v>4060.302309910001</v>
      </c>
      <c r="G452" s="5">
        <v>5017.6720471299996</v>
      </c>
      <c r="H452" s="5">
        <v>6159.5578664799996</v>
      </c>
      <c r="I452" s="5">
        <v>7059.2014087700009</v>
      </c>
      <c r="J452" s="5">
        <v>7843.4496212199992</v>
      </c>
      <c r="K452" s="5">
        <v>8232.0607732600001</v>
      </c>
      <c r="L452" s="5">
        <v>10451.45506679</v>
      </c>
      <c r="M452" s="5">
        <v>11293.92349309</v>
      </c>
      <c r="N452" s="5">
        <v>11326.484633440001</v>
      </c>
      <c r="O452" s="5">
        <v>13493.689656160001</v>
      </c>
      <c r="P452" s="5">
        <v>13989.012714099999</v>
      </c>
      <c r="Q452" s="5">
        <v>14911.93952516</v>
      </c>
      <c r="R452" s="5">
        <v>18932.983840289999</v>
      </c>
      <c r="S452" s="5">
        <v>18932.983842639998</v>
      </c>
      <c r="T452" s="5">
        <v>18773.98386719</v>
      </c>
      <c r="U452" s="5">
        <v>18447.28386738</v>
      </c>
      <c r="V452" s="5">
        <v>19324.086738779999</v>
      </c>
      <c r="W452" s="5">
        <v>28196.62545444</v>
      </c>
      <c r="X452" s="5">
        <v>39993.614527190002</v>
      </c>
      <c r="Y452" s="5">
        <v>47268.059256900007</v>
      </c>
      <c r="Z452" s="5">
        <v>55417.262531170003</v>
      </c>
      <c r="AA452" s="5">
        <v>68295.525027669995</v>
      </c>
      <c r="AB452" s="5">
        <v>68295.525027819996</v>
      </c>
      <c r="AC452" s="5">
        <v>68295.52502791</v>
      </c>
      <c r="AD452" s="5">
        <v>68295.525028069998</v>
      </c>
      <c r="AE452" s="5">
        <v>68337.100858399994</v>
      </c>
      <c r="AF452" s="5">
        <v>68337.100858449994</v>
      </c>
    </row>
    <row r="453" spans="1:32">
      <c r="A453" s="56" t="s">
        <v>80</v>
      </c>
      <c r="B453" s="56" t="s">
        <v>199</v>
      </c>
      <c r="C453" s="56" t="s">
        <v>143</v>
      </c>
      <c r="D453" s="5">
        <v>508.6798</v>
      </c>
      <c r="E453" s="5">
        <v>508.6798</v>
      </c>
      <c r="F453" s="5">
        <v>531.82933427</v>
      </c>
      <c r="G453" s="5">
        <v>1015.83066392</v>
      </c>
      <c r="H453" s="5">
        <v>2211.4722236100001</v>
      </c>
      <c r="I453" s="5">
        <v>6273.173094400001</v>
      </c>
      <c r="J453" s="5">
        <v>7097.7113219299999</v>
      </c>
      <c r="K453" s="5">
        <v>7968.4239942699996</v>
      </c>
      <c r="L453" s="5">
        <v>9903.9205963799996</v>
      </c>
      <c r="M453" s="5">
        <v>9972.5606559400021</v>
      </c>
      <c r="N453" s="5">
        <v>10032.01872478</v>
      </c>
      <c r="O453" s="5">
        <v>11449.23343853</v>
      </c>
      <c r="P453" s="5">
        <v>13147.461761570001</v>
      </c>
      <c r="Q453" s="5">
        <v>13537.59652694</v>
      </c>
      <c r="R453" s="5">
        <v>14792.288621920001</v>
      </c>
      <c r="S453" s="5">
        <v>15895.21780536</v>
      </c>
      <c r="T453" s="5">
        <v>17153.777074320002</v>
      </c>
      <c r="U453" s="5">
        <v>17153.777074410002</v>
      </c>
      <c r="V453" s="5">
        <v>20410.777250660001</v>
      </c>
      <c r="W453" s="5">
        <v>25947.809503510001</v>
      </c>
      <c r="X453" s="5">
        <v>40372.848972680003</v>
      </c>
      <c r="Y453" s="5">
        <v>53953.050938389999</v>
      </c>
      <c r="Z453" s="5">
        <v>66454.619472329985</v>
      </c>
      <c r="AA453" s="5">
        <v>97656.347793579989</v>
      </c>
      <c r="AB453" s="5">
        <v>98218.860210999992</v>
      </c>
      <c r="AC453" s="5">
        <v>101164.44297333001</v>
      </c>
      <c r="AD453" s="5">
        <v>104980.68577968</v>
      </c>
      <c r="AE453" s="5">
        <v>191674.16087848999</v>
      </c>
      <c r="AF453" s="5">
        <v>191674.16087858999</v>
      </c>
    </row>
    <row r="454" spans="1:32">
      <c r="A454" s="56" t="s">
        <v>80</v>
      </c>
      <c r="B454" s="56" t="s">
        <v>199</v>
      </c>
      <c r="C454" s="56" t="s">
        <v>144</v>
      </c>
      <c r="D454" s="5">
        <v>2267.9023948759509</v>
      </c>
      <c r="E454" s="5">
        <v>2946.7715109999999</v>
      </c>
      <c r="F454" s="5">
        <v>3259.2513100000001</v>
      </c>
      <c r="G454" s="5">
        <v>3551.854754</v>
      </c>
      <c r="H454" s="5">
        <v>3830.2979650000002</v>
      </c>
      <c r="I454" s="5">
        <v>4109.0806480000001</v>
      </c>
      <c r="J454" s="5">
        <v>4384.8510569999999</v>
      </c>
      <c r="K454" s="5">
        <v>4656.6886720000002</v>
      </c>
      <c r="L454" s="5">
        <v>4915.1873340000002</v>
      </c>
      <c r="M454" s="5">
        <v>5171.4598379999998</v>
      </c>
      <c r="N454" s="5">
        <v>5426.7649330000004</v>
      </c>
      <c r="O454" s="5">
        <v>5685.202139</v>
      </c>
      <c r="P454" s="5">
        <v>5936.1716859999997</v>
      </c>
      <c r="Q454" s="5">
        <v>6169.7477289999997</v>
      </c>
      <c r="R454" s="5">
        <v>6390.0547749999996</v>
      </c>
      <c r="S454" s="5">
        <v>6596.2277400000003</v>
      </c>
      <c r="T454" s="5">
        <v>6800.1936610000002</v>
      </c>
      <c r="U454" s="5">
        <v>6995.6816779999999</v>
      </c>
      <c r="V454" s="5">
        <v>7185.1167729999997</v>
      </c>
      <c r="W454" s="5">
        <v>7372.9582129999999</v>
      </c>
      <c r="X454" s="5">
        <v>7558.2638649999999</v>
      </c>
      <c r="Y454" s="5">
        <v>7741.8257299999996</v>
      </c>
      <c r="Z454" s="5">
        <v>7927.6186209999996</v>
      </c>
      <c r="AA454" s="5">
        <v>8106.9556949999997</v>
      </c>
      <c r="AB454" s="5">
        <v>8285.0852080000004</v>
      </c>
      <c r="AC454" s="5">
        <v>8461.0380189999996</v>
      </c>
      <c r="AD454" s="5">
        <v>8636.4027659999992</v>
      </c>
      <c r="AE454" s="5">
        <v>8811.1499220000005</v>
      </c>
      <c r="AF454" s="5">
        <v>8811.1499220000005</v>
      </c>
    </row>
    <row r="455" spans="1:32">
      <c r="A455" s="56" t="s">
        <v>80</v>
      </c>
      <c r="B455" s="56" t="s">
        <v>199</v>
      </c>
      <c r="C455" s="56" t="s">
        <v>146</v>
      </c>
      <c r="D455" s="5">
        <v>32.945</v>
      </c>
      <c r="E455" s="5">
        <v>52.062132690054597</v>
      </c>
      <c r="F455" s="5">
        <v>61.808933893753213</v>
      </c>
      <c r="G455" s="5">
        <v>71.14599845606476</v>
      </c>
      <c r="H455" s="5">
        <v>81.543214221626144</v>
      </c>
      <c r="I455" s="5">
        <v>92.864361857769055</v>
      </c>
      <c r="J455" s="5">
        <v>104.7327003243402</v>
      </c>
      <c r="K455" s="5">
        <v>117.2936753599548</v>
      </c>
      <c r="L455" s="5">
        <v>129.95293053451809</v>
      </c>
      <c r="M455" s="5">
        <v>144.5054965828495</v>
      </c>
      <c r="N455" s="5">
        <v>157.13804075747129</v>
      </c>
      <c r="O455" s="5">
        <v>170.59576340912901</v>
      </c>
      <c r="P455" s="5">
        <v>185.14177722443469</v>
      </c>
      <c r="Q455" s="5">
        <v>201.17662641263729</v>
      </c>
      <c r="R455" s="5">
        <v>216.61814008142699</v>
      </c>
      <c r="S455" s="5">
        <v>233.22053031576911</v>
      </c>
      <c r="T455" s="5">
        <v>248.1181201551988</v>
      </c>
      <c r="U455" s="5">
        <v>266.41527949471072</v>
      </c>
      <c r="V455" s="5">
        <v>281.93235969599181</v>
      </c>
      <c r="W455" s="5">
        <v>301.47114921800488</v>
      </c>
      <c r="X455" s="5">
        <v>319.49152036799518</v>
      </c>
      <c r="Y455" s="5">
        <v>337.51971653401353</v>
      </c>
      <c r="Z455" s="5">
        <v>357.42852334013497</v>
      </c>
      <c r="AA455" s="5">
        <v>370.40844582782057</v>
      </c>
      <c r="AB455" s="5">
        <v>389.99923402303568</v>
      </c>
      <c r="AC455" s="5">
        <v>410.99989141158278</v>
      </c>
      <c r="AD455" s="5">
        <v>432.5884408851494</v>
      </c>
      <c r="AE455" s="5">
        <v>435.44823039334119</v>
      </c>
      <c r="AF455" s="5">
        <v>435.44823039334119</v>
      </c>
    </row>
    <row r="457" spans="1:32">
      <c r="A457" s="56" t="s">
        <v>80</v>
      </c>
      <c r="B457" s="56" t="s">
        <v>200</v>
      </c>
      <c r="C457" s="56" t="s">
        <v>132</v>
      </c>
      <c r="D457" s="5">
        <v>208</v>
      </c>
      <c r="E457" s="5">
        <v>208</v>
      </c>
      <c r="F457" s="5">
        <v>208</v>
      </c>
      <c r="G457" s="5">
        <v>0</v>
      </c>
      <c r="H457" s="5">
        <v>0</v>
      </c>
      <c r="I457" s="5">
        <v>0</v>
      </c>
      <c r="J457" s="5">
        <v>0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5">
        <v>0</v>
      </c>
      <c r="R457" s="5">
        <v>0</v>
      </c>
      <c r="S457" s="5">
        <v>0</v>
      </c>
      <c r="T457" s="5">
        <v>0</v>
      </c>
      <c r="U457" s="5">
        <v>0</v>
      </c>
      <c r="V457" s="5">
        <v>0</v>
      </c>
      <c r="W457" s="5">
        <v>0</v>
      </c>
      <c r="X457" s="5">
        <v>0</v>
      </c>
      <c r="Y457" s="5">
        <v>0</v>
      </c>
      <c r="Z457" s="5">
        <v>0</v>
      </c>
      <c r="AA457" s="5">
        <v>0</v>
      </c>
      <c r="AB457" s="5">
        <v>0</v>
      </c>
      <c r="AC457" s="5">
        <v>0</v>
      </c>
      <c r="AD457" s="5">
        <v>0</v>
      </c>
      <c r="AE457" s="5">
        <v>0</v>
      </c>
      <c r="AF457" s="5">
        <v>0</v>
      </c>
    </row>
    <row r="458" spans="1:32">
      <c r="A458" s="56" t="s">
        <v>80</v>
      </c>
      <c r="B458" s="56" t="s">
        <v>200</v>
      </c>
      <c r="C458" s="56" t="s">
        <v>133</v>
      </c>
      <c r="D458" s="5">
        <v>0</v>
      </c>
      <c r="E458" s="5">
        <v>0</v>
      </c>
      <c r="F458" s="5">
        <v>0</v>
      </c>
      <c r="G458" s="5">
        <v>0</v>
      </c>
      <c r="H458" s="5">
        <v>0</v>
      </c>
      <c r="I458" s="5">
        <v>0</v>
      </c>
      <c r="J458" s="5">
        <v>0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5">
        <v>0</v>
      </c>
      <c r="R458" s="5">
        <v>0</v>
      </c>
      <c r="S458" s="5">
        <v>0</v>
      </c>
      <c r="T458" s="5">
        <v>0</v>
      </c>
      <c r="U458" s="5">
        <v>0</v>
      </c>
      <c r="V458" s="5">
        <v>0</v>
      </c>
      <c r="W458" s="5">
        <v>0</v>
      </c>
      <c r="X458" s="5">
        <v>0</v>
      </c>
      <c r="Y458" s="5">
        <v>0</v>
      </c>
      <c r="Z458" s="5">
        <v>0</v>
      </c>
      <c r="AA458" s="5">
        <v>0</v>
      </c>
      <c r="AB458" s="5">
        <v>0</v>
      </c>
      <c r="AC458" s="5">
        <v>0</v>
      </c>
      <c r="AD458" s="5">
        <v>0</v>
      </c>
      <c r="AE458" s="5">
        <v>0</v>
      </c>
      <c r="AF458" s="5">
        <v>0</v>
      </c>
    </row>
    <row r="459" spans="1:32">
      <c r="A459" s="56" t="s">
        <v>80</v>
      </c>
      <c r="B459" s="56" t="s">
        <v>200</v>
      </c>
      <c r="C459" s="56" t="s">
        <v>134</v>
      </c>
      <c r="D459" s="5">
        <v>178</v>
      </c>
      <c r="E459" s="5">
        <v>178</v>
      </c>
      <c r="F459" s="5">
        <v>178.00000265</v>
      </c>
      <c r="G459" s="5">
        <v>178.00000265</v>
      </c>
      <c r="H459" s="5">
        <v>178.00000265</v>
      </c>
      <c r="I459" s="5">
        <v>178.00000265</v>
      </c>
      <c r="J459" s="5">
        <v>178.00000265</v>
      </c>
      <c r="K459" s="5">
        <v>178.00000265</v>
      </c>
      <c r="L459" s="5">
        <v>178.00000265</v>
      </c>
      <c r="M459" s="5">
        <v>178.00001324999999</v>
      </c>
      <c r="N459" s="5">
        <v>178.00002384999999</v>
      </c>
      <c r="O459" s="5">
        <v>522.33447039999999</v>
      </c>
      <c r="P459" s="5">
        <v>522.33447039999999</v>
      </c>
      <c r="Q459" s="5">
        <v>522.33447039999999</v>
      </c>
      <c r="R459" s="5">
        <v>522.33447039999999</v>
      </c>
      <c r="S459" s="5">
        <v>542.98244094999995</v>
      </c>
      <c r="T459" s="5">
        <v>1360.7698095000001</v>
      </c>
      <c r="U459" s="5">
        <v>1360.7698095000001</v>
      </c>
      <c r="V459" s="5">
        <v>1240.7698095000001</v>
      </c>
      <c r="W459" s="5">
        <v>1240.7698095000001</v>
      </c>
      <c r="X459" s="5">
        <v>1240.7698095000001</v>
      </c>
      <c r="Y459" s="5">
        <v>1240.7698095000001</v>
      </c>
      <c r="Z459" s="5">
        <v>1240.7698095000001</v>
      </c>
      <c r="AA459" s="5">
        <v>1240.7698095000001</v>
      </c>
      <c r="AB459" s="5">
        <v>1240.7698095000001</v>
      </c>
      <c r="AC459" s="5">
        <v>1240.7698095000001</v>
      </c>
      <c r="AD459" s="5">
        <v>1240.7698095000001</v>
      </c>
      <c r="AE459" s="5">
        <v>1240.7698095000001</v>
      </c>
      <c r="AF459" s="5">
        <v>1182.7698095000001</v>
      </c>
    </row>
    <row r="460" spans="1:32">
      <c r="A460" s="56" t="s">
        <v>80</v>
      </c>
      <c r="B460" s="56" t="s">
        <v>200</v>
      </c>
      <c r="C460" s="56" t="s">
        <v>135</v>
      </c>
      <c r="D460" s="5">
        <v>0</v>
      </c>
      <c r="E460" s="5">
        <v>0</v>
      </c>
      <c r="F460" s="5">
        <v>0</v>
      </c>
      <c r="G460" s="5">
        <v>0</v>
      </c>
      <c r="H460" s="5">
        <v>0</v>
      </c>
      <c r="I460" s="5">
        <v>0</v>
      </c>
      <c r="J460" s="5">
        <v>0</v>
      </c>
      <c r="K460" s="5">
        <v>0</v>
      </c>
      <c r="L460" s="5">
        <v>5.3000000000000001E-6</v>
      </c>
      <c r="M460" s="5">
        <v>1.59E-5</v>
      </c>
      <c r="N460" s="5">
        <v>2.65E-5</v>
      </c>
      <c r="O460" s="5">
        <v>4.7700000000000001E-5</v>
      </c>
      <c r="P460" s="5">
        <v>4.7700000000000001E-5</v>
      </c>
      <c r="Q460" s="5">
        <v>6.3600000000000001E-5</v>
      </c>
      <c r="R460" s="5">
        <v>9.5400000000000001E-5</v>
      </c>
      <c r="S460" s="5">
        <v>1.537E-4</v>
      </c>
      <c r="T460" s="5">
        <v>1.6165E-4</v>
      </c>
      <c r="U460" s="5">
        <v>1.6165E-4</v>
      </c>
      <c r="V460" s="5">
        <v>1.6165E-4</v>
      </c>
      <c r="W460" s="5">
        <v>1.6165E-4</v>
      </c>
      <c r="X460" s="5">
        <v>1.8285E-4</v>
      </c>
      <c r="Y460" s="5">
        <v>3.2594999999999998E-4</v>
      </c>
      <c r="Z460" s="5">
        <v>3.2860000000000002E-4</v>
      </c>
      <c r="AA460" s="5">
        <v>3.2860000000000002E-4</v>
      </c>
      <c r="AB460" s="5">
        <v>106.38486215</v>
      </c>
      <c r="AC460" s="5">
        <v>106.38486215</v>
      </c>
      <c r="AD460" s="5">
        <v>106.38486215</v>
      </c>
      <c r="AE460" s="5">
        <v>874.18405374999998</v>
      </c>
      <c r="AF460" s="5">
        <v>874.18405374999998</v>
      </c>
    </row>
    <row r="461" spans="1:32">
      <c r="A461" s="56" t="s">
        <v>80</v>
      </c>
      <c r="B461" s="56" t="s">
        <v>200</v>
      </c>
      <c r="C461" s="56" t="s">
        <v>136</v>
      </c>
      <c r="D461" s="5">
        <v>2176.7000000100002</v>
      </c>
      <c r="E461" s="5">
        <v>2176.7000000100002</v>
      </c>
      <c r="F461" s="5">
        <v>2176.7000000100002</v>
      </c>
      <c r="G461" s="5">
        <v>2176.7000000100002</v>
      </c>
      <c r="H461" s="5">
        <v>2176.7000000100002</v>
      </c>
      <c r="I461" s="5">
        <v>2176.7000000100002</v>
      </c>
      <c r="J461" s="5">
        <v>2176.7000000100002</v>
      </c>
      <c r="K461" s="5">
        <v>2176.7000000100002</v>
      </c>
      <c r="L461" s="5">
        <v>2176.7000000100002</v>
      </c>
      <c r="M461" s="5">
        <v>2176.7000000100002</v>
      </c>
      <c r="N461" s="5">
        <v>2176.7000000100002</v>
      </c>
      <c r="O461" s="5">
        <v>2176.7000000100002</v>
      </c>
      <c r="P461" s="5">
        <v>2176.7000000100002</v>
      </c>
      <c r="Q461" s="5">
        <v>2176.7000000100002</v>
      </c>
      <c r="R461" s="5">
        <v>2176.7000000100002</v>
      </c>
      <c r="S461" s="5">
        <v>2176.7000000100002</v>
      </c>
      <c r="T461" s="5">
        <v>2176.7000000100002</v>
      </c>
      <c r="U461" s="5">
        <v>2176.7000000100002</v>
      </c>
      <c r="V461" s="5">
        <v>2176.7000000100002</v>
      </c>
      <c r="W461" s="5">
        <v>2176.7000000100002</v>
      </c>
      <c r="X461" s="5">
        <v>2176.7000000100002</v>
      </c>
      <c r="Y461" s="5">
        <v>2176.7000000100002</v>
      </c>
      <c r="Z461" s="5">
        <v>2176.7000000100002</v>
      </c>
      <c r="AA461" s="5">
        <v>2176.7000000100002</v>
      </c>
      <c r="AB461" s="5">
        <v>2176.7000000100002</v>
      </c>
      <c r="AC461" s="5">
        <v>2176.7000000100002</v>
      </c>
      <c r="AD461" s="5">
        <v>2176.7000000100002</v>
      </c>
      <c r="AE461" s="5">
        <v>2176.7000000100002</v>
      </c>
      <c r="AF461" s="5">
        <v>2176.7000000100002</v>
      </c>
    </row>
    <row r="462" spans="1:32">
      <c r="A462" s="56" t="s">
        <v>80</v>
      </c>
      <c r="B462" s="56" t="s">
        <v>200</v>
      </c>
      <c r="C462" s="56" t="s">
        <v>137</v>
      </c>
      <c r="D462" s="5">
        <v>0</v>
      </c>
      <c r="E462" s="5">
        <v>4.4299999999999999E-6</v>
      </c>
      <c r="F462" s="5">
        <v>6.4400000000000002E-6</v>
      </c>
      <c r="G462" s="5">
        <v>8.7499999999999992E-6</v>
      </c>
      <c r="H462" s="5">
        <v>9.8099999999999992E-6</v>
      </c>
      <c r="I462" s="5">
        <v>1.198E-5</v>
      </c>
      <c r="J462" s="5">
        <v>5.7809999999999997E-5</v>
      </c>
      <c r="K462" s="5">
        <v>5.9750000000000002E-5</v>
      </c>
      <c r="L462" s="5">
        <v>6.9679999999999997E-5</v>
      </c>
      <c r="M462" s="5">
        <v>7.3329999999999991E-5</v>
      </c>
      <c r="N462" s="5">
        <v>8.9400000000000005E-5</v>
      </c>
      <c r="O462" s="5">
        <v>1.0445E-4</v>
      </c>
      <c r="P462" s="5">
        <v>1.0459999999999999E-4</v>
      </c>
      <c r="Q462" s="5">
        <v>1.0921000000000001E-4</v>
      </c>
      <c r="R462" s="5">
        <v>16.866559840000001</v>
      </c>
      <c r="S462" s="5">
        <v>16.86676512</v>
      </c>
      <c r="T462" s="5">
        <v>16.866772109999999</v>
      </c>
      <c r="U462" s="5">
        <v>16.86677212</v>
      </c>
      <c r="V462" s="5">
        <v>16.866772180000002</v>
      </c>
      <c r="W462" s="5">
        <v>16.86677255</v>
      </c>
      <c r="X462" s="5">
        <v>16.86677379</v>
      </c>
      <c r="Y462" s="5">
        <v>16.866939500000001</v>
      </c>
      <c r="Z462" s="5">
        <v>16.867048239999999</v>
      </c>
      <c r="AA462" s="5">
        <v>16.867046210000002</v>
      </c>
      <c r="AB462" s="5">
        <v>16.867529220000002</v>
      </c>
      <c r="AC462" s="5">
        <v>16.875134549999999</v>
      </c>
      <c r="AD462" s="5">
        <v>16.875502489999999</v>
      </c>
      <c r="AE462" s="5">
        <v>1085.1401768600001</v>
      </c>
      <c r="AF462" s="5">
        <v>1085.1401741100001</v>
      </c>
    </row>
    <row r="463" spans="1:32">
      <c r="A463" s="56" t="s">
        <v>80</v>
      </c>
      <c r="B463" s="56" t="s">
        <v>200</v>
      </c>
      <c r="C463" s="56" t="s">
        <v>138</v>
      </c>
      <c r="D463" s="5">
        <v>0.65499999999999992</v>
      </c>
      <c r="E463" s="5">
        <v>7.9119999999999999</v>
      </c>
      <c r="F463" s="5">
        <v>15.837</v>
      </c>
      <c r="G463" s="5">
        <v>26.483000000000001</v>
      </c>
      <c r="H463" s="5">
        <v>39.381999999999998</v>
      </c>
      <c r="I463" s="5">
        <v>55.106999999999999</v>
      </c>
      <c r="J463" s="5">
        <v>73.650000000000006</v>
      </c>
      <c r="K463" s="5">
        <v>101.574</v>
      </c>
      <c r="L463" s="5">
        <v>125.72385559</v>
      </c>
      <c r="M463" s="5">
        <v>153.03731171000001</v>
      </c>
      <c r="N463" s="5">
        <v>186.23757463999999</v>
      </c>
      <c r="O463" s="5">
        <v>224.89593049000001</v>
      </c>
      <c r="P463" s="5">
        <v>266.87614852000002</v>
      </c>
      <c r="Q463" s="5">
        <v>311.41755971999999</v>
      </c>
      <c r="R463" s="5">
        <v>357.86743505999999</v>
      </c>
      <c r="S463" s="5">
        <v>404.78368934999997</v>
      </c>
      <c r="T463" s="5">
        <v>452.62481380999998</v>
      </c>
      <c r="U463" s="5">
        <v>492.5103479</v>
      </c>
      <c r="V463" s="5">
        <v>531.82907490000002</v>
      </c>
      <c r="W463" s="5">
        <v>570.22714911000003</v>
      </c>
      <c r="X463" s="5">
        <v>609.75050940999995</v>
      </c>
      <c r="Y463" s="5">
        <v>651.78980555999999</v>
      </c>
      <c r="Z463" s="5">
        <v>694.24637111999994</v>
      </c>
      <c r="AA463" s="5">
        <v>729.87564465000003</v>
      </c>
      <c r="AB463" s="5">
        <v>765.66522693000002</v>
      </c>
      <c r="AC463" s="5">
        <v>801.68088179999995</v>
      </c>
      <c r="AD463" s="5">
        <v>838.08343994999996</v>
      </c>
      <c r="AE463" s="5">
        <v>874.67753663000008</v>
      </c>
      <c r="AF463" s="5">
        <v>876.72075081000003</v>
      </c>
    </row>
    <row r="464" spans="1:32">
      <c r="A464" s="56" t="s">
        <v>80</v>
      </c>
      <c r="B464" s="56" t="s">
        <v>200</v>
      </c>
      <c r="C464" s="56" t="s">
        <v>139</v>
      </c>
      <c r="D464" s="5">
        <v>12.412000000000001</v>
      </c>
      <c r="E464" s="5">
        <v>45.622999999999998</v>
      </c>
      <c r="F464" s="5">
        <v>65.371999999999986</v>
      </c>
      <c r="G464" s="5">
        <v>82.352000000000004</v>
      </c>
      <c r="H464" s="5">
        <v>95.963999999999999</v>
      </c>
      <c r="I464" s="5">
        <v>107.131</v>
      </c>
      <c r="J464" s="5">
        <v>116.5</v>
      </c>
      <c r="K464" s="5">
        <v>131.535</v>
      </c>
      <c r="L464" s="5">
        <v>152.63800000000001</v>
      </c>
      <c r="M464" s="5">
        <v>173.941</v>
      </c>
      <c r="N464" s="5">
        <v>198.483</v>
      </c>
      <c r="O464" s="5">
        <v>225.34399999999999</v>
      </c>
      <c r="P464" s="5">
        <v>252.72800000000001</v>
      </c>
      <c r="Q464" s="5">
        <v>277.85399999999998</v>
      </c>
      <c r="R464" s="5">
        <v>300.80500000000012</v>
      </c>
      <c r="S464" s="5">
        <v>320.54399999999998</v>
      </c>
      <c r="T464" s="5">
        <v>337.48</v>
      </c>
      <c r="U464" s="5">
        <v>344.50700000000001</v>
      </c>
      <c r="V464" s="5">
        <v>348.54900000000009</v>
      </c>
      <c r="W464" s="5">
        <v>349.56599999999992</v>
      </c>
      <c r="X464" s="5">
        <v>350.81700000000012</v>
      </c>
      <c r="Y464" s="5">
        <v>350.685</v>
      </c>
      <c r="Z464" s="5">
        <v>350.02999999999992</v>
      </c>
      <c r="AA464" s="5">
        <v>348.76900000000012</v>
      </c>
      <c r="AB464" s="5">
        <v>346.75099999999992</v>
      </c>
      <c r="AC464" s="5">
        <v>344.07600000000008</v>
      </c>
      <c r="AD464" s="5">
        <v>340.86599999999999</v>
      </c>
      <c r="AE464" s="5">
        <v>337.02600000000001</v>
      </c>
      <c r="AF464" s="5">
        <v>337.02600000000001</v>
      </c>
    </row>
    <row r="465" spans="1:32">
      <c r="A465" s="56" t="s">
        <v>80</v>
      </c>
      <c r="B465" s="56" t="s">
        <v>200</v>
      </c>
      <c r="C465" s="56" t="s">
        <v>140</v>
      </c>
      <c r="D465" s="5">
        <v>0</v>
      </c>
      <c r="E465" s="5">
        <v>0</v>
      </c>
      <c r="F465" s="5">
        <v>0</v>
      </c>
      <c r="G465" s="5">
        <v>0</v>
      </c>
      <c r="H465" s="5">
        <v>0</v>
      </c>
      <c r="I465" s="5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5">
        <v>0</v>
      </c>
      <c r="R465" s="5">
        <v>0</v>
      </c>
      <c r="S465" s="5">
        <v>0</v>
      </c>
      <c r="T465" s="5">
        <v>0</v>
      </c>
      <c r="U465" s="5">
        <v>0</v>
      </c>
      <c r="V465" s="5">
        <v>0</v>
      </c>
      <c r="W465" s="5">
        <v>0</v>
      </c>
      <c r="X465" s="5">
        <v>0</v>
      </c>
      <c r="Y465" s="5">
        <v>0</v>
      </c>
      <c r="Z465" s="5">
        <v>0</v>
      </c>
      <c r="AA465" s="5">
        <v>0</v>
      </c>
      <c r="AB465" s="5">
        <v>0</v>
      </c>
      <c r="AC465" s="5">
        <v>0</v>
      </c>
      <c r="AD465" s="5">
        <v>0</v>
      </c>
      <c r="AE465" s="5">
        <v>0</v>
      </c>
      <c r="AF465" s="5">
        <v>0</v>
      </c>
    </row>
    <row r="466" spans="1:32">
      <c r="A466" s="56" t="s">
        <v>80</v>
      </c>
      <c r="B466" s="56" t="s">
        <v>200</v>
      </c>
      <c r="C466" s="56" t="s">
        <v>141</v>
      </c>
      <c r="D466" s="5">
        <v>0</v>
      </c>
      <c r="E466" s="5">
        <v>0</v>
      </c>
      <c r="F466" s="5">
        <v>0</v>
      </c>
      <c r="G466" s="5">
        <v>0</v>
      </c>
      <c r="H466" s="5">
        <v>0</v>
      </c>
      <c r="I466" s="5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5">
        <v>0</v>
      </c>
      <c r="R466" s="5">
        <v>0</v>
      </c>
      <c r="S466" s="5">
        <v>0</v>
      </c>
      <c r="T466" s="5">
        <v>0</v>
      </c>
      <c r="U466" s="5">
        <v>0</v>
      </c>
      <c r="V466" s="5">
        <v>0</v>
      </c>
      <c r="W466" s="5">
        <v>0</v>
      </c>
      <c r="X466" s="5">
        <v>0</v>
      </c>
      <c r="Y466" s="5">
        <v>0</v>
      </c>
      <c r="Z466" s="5">
        <v>0</v>
      </c>
      <c r="AA466" s="5">
        <v>0</v>
      </c>
      <c r="AB466" s="5">
        <v>0</v>
      </c>
      <c r="AC466" s="5">
        <v>0</v>
      </c>
      <c r="AD466" s="5">
        <v>0</v>
      </c>
      <c r="AE466" s="5">
        <v>0</v>
      </c>
      <c r="AF466" s="5">
        <v>0</v>
      </c>
    </row>
    <row r="467" spans="1:32">
      <c r="A467" s="56" t="s">
        <v>80</v>
      </c>
      <c r="B467" s="56" t="s">
        <v>200</v>
      </c>
      <c r="C467" s="56" t="s">
        <v>142</v>
      </c>
      <c r="D467" s="5">
        <v>563.35</v>
      </c>
      <c r="E467" s="5">
        <v>563.35</v>
      </c>
      <c r="F467" s="5">
        <v>683.57586978999996</v>
      </c>
      <c r="G467" s="5">
        <v>1458.15900001</v>
      </c>
      <c r="H467" s="5">
        <v>1554.9029667299999</v>
      </c>
      <c r="I467" s="5">
        <v>1883.6546570400001</v>
      </c>
      <c r="J467" s="5">
        <v>1985.97148397</v>
      </c>
      <c r="K467" s="5">
        <v>2387.1754479900001</v>
      </c>
      <c r="L467" s="5">
        <v>3315.30525438</v>
      </c>
      <c r="M467" s="5">
        <v>5723.9577686499997</v>
      </c>
      <c r="N467" s="5">
        <v>6894.3933316500006</v>
      </c>
      <c r="O467" s="5">
        <v>12310.35078879</v>
      </c>
      <c r="P467" s="5">
        <v>17730.264536269999</v>
      </c>
      <c r="Q467" s="5">
        <v>19960.842011249999</v>
      </c>
      <c r="R467" s="5">
        <v>22749.05859782</v>
      </c>
      <c r="S467" s="5">
        <v>24364.647028470001</v>
      </c>
      <c r="T467" s="5">
        <v>28495.677570839998</v>
      </c>
      <c r="U467" s="5">
        <v>28495.677570839998</v>
      </c>
      <c r="V467" s="5">
        <v>28495.677570899999</v>
      </c>
      <c r="W467" s="5">
        <v>28543.48697568</v>
      </c>
      <c r="X467" s="5">
        <v>28543.48697577</v>
      </c>
      <c r="Y467" s="5">
        <v>34039.920798779996</v>
      </c>
      <c r="Z467" s="5">
        <v>33895.920798790001</v>
      </c>
      <c r="AA467" s="5">
        <v>33895.920798799998</v>
      </c>
      <c r="AB467" s="5">
        <v>33895.920798820007</v>
      </c>
      <c r="AC467" s="5">
        <v>33895.920798829997</v>
      </c>
      <c r="AD467" s="5">
        <v>33895.920798840001</v>
      </c>
      <c r="AE467" s="5">
        <v>33895.921965150003</v>
      </c>
      <c r="AF467" s="5">
        <v>33588.171965150003</v>
      </c>
    </row>
    <row r="468" spans="1:32">
      <c r="A468" s="56" t="s">
        <v>80</v>
      </c>
      <c r="B468" s="56" t="s">
        <v>200</v>
      </c>
      <c r="C468" s="56" t="s">
        <v>143</v>
      </c>
      <c r="D468" s="5">
        <v>0</v>
      </c>
      <c r="E468" s="5">
        <v>0</v>
      </c>
      <c r="F468" s="5">
        <v>1.226E-5</v>
      </c>
      <c r="G468" s="5">
        <v>4.3489999999999999E-5</v>
      </c>
      <c r="H468" s="5">
        <v>160.73174832000001</v>
      </c>
      <c r="I468" s="5">
        <v>160.73174836999999</v>
      </c>
      <c r="J468" s="5">
        <v>945.54224894000004</v>
      </c>
      <c r="K468" s="5">
        <v>1321.6147199899999</v>
      </c>
      <c r="L468" s="5">
        <v>1321.6147201799999</v>
      </c>
      <c r="M468" s="5">
        <v>1321.61472039</v>
      </c>
      <c r="N468" s="5">
        <v>1321.61472045</v>
      </c>
      <c r="O468" s="5">
        <v>8808.3029306499993</v>
      </c>
      <c r="P468" s="5">
        <v>8808.3029306799999</v>
      </c>
      <c r="Q468" s="5">
        <v>10224.54712243</v>
      </c>
      <c r="R468" s="5">
        <v>12094.614114550001</v>
      </c>
      <c r="S468" s="5">
        <v>14085.80904848</v>
      </c>
      <c r="T468" s="5">
        <v>14845.06955258</v>
      </c>
      <c r="U468" s="5">
        <v>14845.0695526</v>
      </c>
      <c r="V468" s="5">
        <v>14845.06955264</v>
      </c>
      <c r="W468" s="5">
        <v>14845.06955276</v>
      </c>
      <c r="X468" s="5">
        <v>14845.069553130001</v>
      </c>
      <c r="Y468" s="5">
        <v>16406.674568580002</v>
      </c>
      <c r="Z468" s="5">
        <v>19027.459263770001</v>
      </c>
      <c r="AA468" s="5">
        <v>19027.459263829998</v>
      </c>
      <c r="AB468" s="5">
        <v>19733.258019289999</v>
      </c>
      <c r="AC468" s="5">
        <v>19733.258019329998</v>
      </c>
      <c r="AD468" s="5">
        <v>19733.258019360001</v>
      </c>
      <c r="AE468" s="5">
        <v>33445.13240889</v>
      </c>
      <c r="AF468" s="5">
        <v>33445.132408919999</v>
      </c>
    </row>
    <row r="469" spans="1:32">
      <c r="A469" s="56" t="s">
        <v>80</v>
      </c>
      <c r="B469" s="56" t="s">
        <v>200</v>
      </c>
      <c r="C469" s="56" t="s">
        <v>144</v>
      </c>
      <c r="D469" s="5">
        <v>254.26031188502159</v>
      </c>
      <c r="E469" s="5">
        <v>357.09563650000001</v>
      </c>
      <c r="F469" s="5">
        <v>411.86271979999998</v>
      </c>
      <c r="G469" s="5">
        <v>465.0025182</v>
      </c>
      <c r="H469" s="5">
        <v>515.22391809999999</v>
      </c>
      <c r="I469" s="5">
        <v>565.32534950000002</v>
      </c>
      <c r="J469" s="5">
        <v>615.13287509999998</v>
      </c>
      <c r="K469" s="5">
        <v>663.49134749999996</v>
      </c>
      <c r="L469" s="5">
        <v>709.41612840000005</v>
      </c>
      <c r="M469" s="5">
        <v>755.11697049999998</v>
      </c>
      <c r="N469" s="5">
        <v>800.72640190000004</v>
      </c>
      <c r="O469" s="5">
        <v>846.17501149999998</v>
      </c>
      <c r="P469" s="5">
        <v>889.8329463</v>
      </c>
      <c r="Q469" s="5">
        <v>930.41484079999998</v>
      </c>
      <c r="R469" s="5">
        <v>971.03314590000002</v>
      </c>
      <c r="S469" s="5">
        <v>1011.33443</v>
      </c>
      <c r="T469" s="5">
        <v>1051.678872</v>
      </c>
      <c r="U469" s="5">
        <v>1092.6075880000001</v>
      </c>
      <c r="V469" s="5">
        <v>1133.359093</v>
      </c>
      <c r="W469" s="5">
        <v>1174.2017249999999</v>
      </c>
      <c r="X469" s="5">
        <v>1215.2160200000001</v>
      </c>
      <c r="Y469" s="5">
        <v>1256.603936</v>
      </c>
      <c r="Z469" s="5">
        <v>1298.228746</v>
      </c>
      <c r="AA469" s="5">
        <v>1338.6137659999999</v>
      </c>
      <c r="AB469" s="5">
        <v>1377.514271</v>
      </c>
      <c r="AC469" s="5">
        <v>1415.449807</v>
      </c>
      <c r="AD469" s="5">
        <v>1452.430165</v>
      </c>
      <c r="AE469" s="5">
        <v>1488.7525539999999</v>
      </c>
      <c r="AF469" s="5">
        <v>1488.7525539999999</v>
      </c>
    </row>
    <row r="470" spans="1:32">
      <c r="A470" s="56" t="s">
        <v>80</v>
      </c>
      <c r="B470" s="56" t="s">
        <v>200</v>
      </c>
      <c r="C470" s="56" t="s">
        <v>146</v>
      </c>
      <c r="D470" s="5">
        <v>26.35</v>
      </c>
      <c r="E470" s="5">
        <v>29.82791073112255</v>
      </c>
      <c r="F470" s="5">
        <v>31.28055562836699</v>
      </c>
      <c r="G470" s="5">
        <v>32.623546302953457</v>
      </c>
      <c r="H470" s="5">
        <v>34.073308892917431</v>
      </c>
      <c r="I470" s="5">
        <v>36.060876215544369</v>
      </c>
      <c r="J470" s="5">
        <v>37.692773458672733</v>
      </c>
      <c r="K470" s="5">
        <v>39.108780570974467</v>
      </c>
      <c r="L470" s="5">
        <v>40.762490287310072</v>
      </c>
      <c r="M470" s="5">
        <v>42.296858902916597</v>
      </c>
      <c r="N470" s="5">
        <v>43.636242187596267</v>
      </c>
      <c r="O470" s="5">
        <v>44.767501269622727</v>
      </c>
      <c r="P470" s="5">
        <v>46.037799813539223</v>
      </c>
      <c r="Q470" s="5">
        <v>47.432308853695282</v>
      </c>
      <c r="R470" s="5">
        <v>48.984448521775313</v>
      </c>
      <c r="S470" s="5">
        <v>50.542077203732433</v>
      </c>
      <c r="T470" s="5">
        <v>51.83482630911756</v>
      </c>
      <c r="U470" s="5">
        <v>53.251699884057722</v>
      </c>
      <c r="V470" s="5">
        <v>54.624112889356901</v>
      </c>
      <c r="W470" s="5">
        <v>56.260423906920963</v>
      </c>
      <c r="X470" s="5">
        <v>58.335159370590198</v>
      </c>
      <c r="Y470" s="5">
        <v>60.794894461290589</v>
      </c>
      <c r="Z470" s="5">
        <v>63.346043512256763</v>
      </c>
      <c r="AA470" s="5">
        <v>65.542755357990174</v>
      </c>
      <c r="AB470" s="5">
        <v>67.581988831273378</v>
      </c>
      <c r="AC470" s="5">
        <v>69.83348596434756</v>
      </c>
      <c r="AD470" s="5">
        <v>71.738562317337681</v>
      </c>
      <c r="AE470" s="5">
        <v>70.016807733237158</v>
      </c>
      <c r="AF470" s="5">
        <v>70.016807733237158</v>
      </c>
    </row>
  </sheetData>
  <autoFilter ref="A3:C470" xr:uid="{00000000-0009-0000-0000-000006000000}"/>
  <pageMargins left="0.7" right="0.7" top="0.75" bottom="0.75" header="0.3" footer="0.3"/>
  <pageSetup paperSize="9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27">
    <tabColor theme="7"/>
  </sheetPr>
  <dimension ref="A1:AE560"/>
  <sheetViews>
    <sheetView zoomScaleNormal="100" workbookViewId="0">
      <pane xSplit="3" ySplit="3" topLeftCell="D4" activePane="bottomRight" state="frozen"/>
      <selection pane="topRight" activeCell="D1" sqref="D1"/>
      <selection pane="bottomLeft" activeCell="A4" sqref="A4"/>
      <selection pane="bottomRight"/>
    </sheetView>
  </sheetViews>
  <sheetFormatPr baseColWidth="10" defaultColWidth="9" defaultRowHeight="14"/>
  <cols>
    <col min="1" max="1" width="16.1640625" style="6" customWidth="1"/>
    <col min="2" max="2" width="10" style="6" customWidth="1"/>
    <col min="3" max="3" width="27.33203125" style="6" customWidth="1"/>
    <col min="4" max="31" width="11.83203125" style="6" customWidth="1"/>
    <col min="32" max="32" width="9" style="6" customWidth="1"/>
    <col min="33" max="16384" width="9" style="6"/>
  </cols>
  <sheetData>
    <row r="1" spans="1:31" s="51" customFormat="1" ht="23.25" customHeight="1" thickBot="1">
      <c r="A1" s="1" t="s">
        <v>201</v>
      </c>
      <c r="B1" s="1"/>
      <c r="C1" s="49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5"/>
      <c r="Z1" s="15"/>
      <c r="AA1" s="15"/>
      <c r="AB1" s="15"/>
      <c r="AC1" s="15"/>
      <c r="AD1" s="15"/>
      <c r="AE1" s="15"/>
    </row>
    <row r="2" spans="1:31" ht="15" customHeight="1" thickTop="1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</row>
    <row r="3" spans="1:31">
      <c r="A3" s="57" t="s">
        <v>191</v>
      </c>
      <c r="B3" s="57" t="s">
        <v>194</v>
      </c>
      <c r="C3" s="57" t="s">
        <v>195</v>
      </c>
      <c r="D3" s="57">
        <v>2024</v>
      </c>
      <c r="E3" s="57">
        <v>2025</v>
      </c>
      <c r="F3" s="57">
        <v>2026</v>
      </c>
      <c r="G3" s="57">
        <v>2027</v>
      </c>
      <c r="H3" s="57">
        <v>2028</v>
      </c>
      <c r="I3" s="57">
        <v>2029</v>
      </c>
      <c r="J3" s="57">
        <v>2030</v>
      </c>
      <c r="K3" s="57">
        <v>2031</v>
      </c>
      <c r="L3" s="57">
        <v>2032</v>
      </c>
      <c r="M3" s="57">
        <v>2033</v>
      </c>
      <c r="N3" s="57">
        <v>2034</v>
      </c>
      <c r="O3" s="57">
        <v>2035</v>
      </c>
      <c r="P3" s="57">
        <v>2036</v>
      </c>
      <c r="Q3" s="57">
        <v>2037</v>
      </c>
      <c r="R3" s="57">
        <v>2038</v>
      </c>
      <c r="S3" s="57">
        <v>2039</v>
      </c>
      <c r="T3" s="57">
        <v>2040</v>
      </c>
      <c r="U3" s="57">
        <v>2041</v>
      </c>
      <c r="V3" s="57">
        <v>2042</v>
      </c>
      <c r="W3" s="57">
        <v>2043</v>
      </c>
      <c r="X3" s="57">
        <v>2044</v>
      </c>
      <c r="Y3" s="57">
        <v>2045</v>
      </c>
      <c r="Z3" s="57">
        <v>2046</v>
      </c>
      <c r="AA3" s="57">
        <v>2047</v>
      </c>
      <c r="AB3" s="57">
        <v>2048</v>
      </c>
      <c r="AC3" s="57">
        <v>2049</v>
      </c>
      <c r="AD3" s="57">
        <v>2050</v>
      </c>
      <c r="AE3" s="57">
        <v>2051</v>
      </c>
    </row>
    <row r="4" spans="1:31">
      <c r="A4" s="56" t="s">
        <v>54</v>
      </c>
      <c r="B4" s="56" t="s">
        <v>163</v>
      </c>
      <c r="C4" s="56" t="s">
        <v>130</v>
      </c>
      <c r="D4" s="5">
        <v>38448.978609995043</v>
      </c>
      <c r="E4" s="5">
        <v>35273.924915217001</v>
      </c>
      <c r="F4" s="5">
        <v>29685.48375636636</v>
      </c>
      <c r="G4" s="5">
        <v>19048.707630846871</v>
      </c>
      <c r="H4" s="5">
        <v>7511.0260979140212</v>
      </c>
      <c r="I4" s="5">
        <v>7122.2074518926602</v>
      </c>
      <c r="J4" s="5">
        <v>6761.1000557448706</v>
      </c>
      <c r="K4" s="5">
        <v>0</v>
      </c>
      <c r="L4" s="5">
        <v>0</v>
      </c>
      <c r="M4" s="5">
        <v>0</v>
      </c>
      <c r="N4" s="5">
        <v>0</v>
      </c>
      <c r="O4" s="5">
        <v>0</v>
      </c>
      <c r="P4" s="5">
        <v>0</v>
      </c>
      <c r="Q4" s="5">
        <v>0</v>
      </c>
      <c r="R4" s="5">
        <v>0</v>
      </c>
      <c r="S4" s="5">
        <v>0</v>
      </c>
      <c r="T4" s="5">
        <v>0</v>
      </c>
      <c r="U4" s="5">
        <v>0</v>
      </c>
      <c r="V4" s="5">
        <v>0</v>
      </c>
      <c r="W4" s="5">
        <v>0</v>
      </c>
      <c r="X4" s="5">
        <v>0</v>
      </c>
      <c r="Y4" s="5">
        <v>0</v>
      </c>
      <c r="Z4" s="5">
        <v>0</v>
      </c>
      <c r="AA4" s="5">
        <v>0</v>
      </c>
      <c r="AB4" s="5">
        <v>0</v>
      </c>
      <c r="AC4" s="5">
        <v>0</v>
      </c>
      <c r="AD4" s="5">
        <v>0</v>
      </c>
      <c r="AE4" s="5">
        <v>0</v>
      </c>
    </row>
    <row r="5" spans="1:31">
      <c r="A5" s="56" t="s">
        <v>54</v>
      </c>
      <c r="B5" s="56" t="s">
        <v>163</v>
      </c>
      <c r="C5" s="56" t="s">
        <v>132</v>
      </c>
      <c r="D5" s="5">
        <v>18.322601880195009</v>
      </c>
      <c r="E5" s="5">
        <v>7.6589507049250054</v>
      </c>
      <c r="F5" s="5">
        <v>256.75869498810488</v>
      </c>
      <c r="G5" s="5">
        <v>836.31600650664939</v>
      </c>
      <c r="H5" s="5">
        <v>1247.587911682366</v>
      </c>
      <c r="I5" s="5">
        <v>887.0201484543644</v>
      </c>
      <c r="J5" s="5">
        <v>719.91561153474981</v>
      </c>
      <c r="K5" s="5">
        <v>1093.425785582614</v>
      </c>
      <c r="L5" s="5">
        <v>863.01378430843067</v>
      </c>
      <c r="M5" s="5">
        <v>585.61296082424008</v>
      </c>
      <c r="N5" s="5">
        <v>861.31898784902944</v>
      </c>
      <c r="O5" s="5">
        <v>1023.6252890791191</v>
      </c>
      <c r="P5" s="5">
        <v>1206.823196346091</v>
      </c>
      <c r="Q5" s="5">
        <v>981.35066276723489</v>
      </c>
      <c r="R5" s="5">
        <v>960.71552058245618</v>
      </c>
      <c r="S5" s="5">
        <v>1338.069740549071</v>
      </c>
      <c r="T5" s="5">
        <v>893.77542025786511</v>
      </c>
      <c r="U5" s="5">
        <v>912.34686427575571</v>
      </c>
      <c r="V5" s="5">
        <v>935.6618449238066</v>
      </c>
      <c r="W5" s="5">
        <v>789.22365005288464</v>
      </c>
      <c r="X5" s="5">
        <v>0</v>
      </c>
      <c r="Y5" s="5">
        <v>0</v>
      </c>
      <c r="Z5" s="5">
        <v>0</v>
      </c>
      <c r="AA5" s="5">
        <v>0</v>
      </c>
      <c r="AB5" s="5">
        <v>0</v>
      </c>
      <c r="AC5" s="5">
        <v>0</v>
      </c>
      <c r="AD5" s="5">
        <v>0</v>
      </c>
      <c r="AE5" s="5">
        <v>0</v>
      </c>
    </row>
    <row r="6" spans="1:31">
      <c r="A6" s="56" t="s">
        <v>54</v>
      </c>
      <c r="B6" s="56" t="s">
        <v>163</v>
      </c>
      <c r="C6" s="56" t="s">
        <v>133</v>
      </c>
      <c r="D6" s="5">
        <v>0</v>
      </c>
      <c r="E6" s="5">
        <v>0</v>
      </c>
      <c r="F6" s="5">
        <v>0</v>
      </c>
      <c r="G6" s="5">
        <v>0</v>
      </c>
      <c r="H6" s="5">
        <v>0</v>
      </c>
      <c r="I6" s="5">
        <v>0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5">
        <v>0</v>
      </c>
      <c r="R6" s="5">
        <v>0</v>
      </c>
      <c r="S6" s="5">
        <v>0</v>
      </c>
      <c r="T6" s="5">
        <v>0</v>
      </c>
      <c r="U6" s="5">
        <v>0</v>
      </c>
      <c r="V6" s="5">
        <v>0</v>
      </c>
      <c r="W6" s="5">
        <v>0</v>
      </c>
      <c r="X6" s="5">
        <v>0</v>
      </c>
      <c r="Y6" s="5">
        <v>0</v>
      </c>
      <c r="Z6" s="5">
        <v>0</v>
      </c>
      <c r="AA6" s="5">
        <v>0</v>
      </c>
      <c r="AB6" s="5">
        <v>0</v>
      </c>
      <c r="AC6" s="5">
        <v>0</v>
      </c>
      <c r="AD6" s="5">
        <v>0</v>
      </c>
      <c r="AE6" s="5">
        <v>0</v>
      </c>
    </row>
    <row r="7" spans="1:31">
      <c r="A7" s="56" t="s">
        <v>54</v>
      </c>
      <c r="B7" s="56" t="s">
        <v>163</v>
      </c>
      <c r="C7" s="56" t="s">
        <v>134</v>
      </c>
      <c r="D7" s="5">
        <v>2.5887350000000002E-6</v>
      </c>
      <c r="E7" s="5">
        <v>3.3197750000000012E-6</v>
      </c>
      <c r="F7" s="5">
        <v>50.619470997820009</v>
      </c>
      <c r="G7" s="5">
        <v>111.68889217771</v>
      </c>
      <c r="H7" s="5">
        <v>805.68305067432982</v>
      </c>
      <c r="I7" s="5">
        <v>162.32880829524001</v>
      </c>
      <c r="J7" s="5">
        <v>150.43106941511971</v>
      </c>
      <c r="K7" s="5">
        <v>373.34691745341007</v>
      </c>
      <c r="L7" s="5">
        <v>402.79023089271988</v>
      </c>
      <c r="M7" s="5">
        <v>244.15576564424489</v>
      </c>
      <c r="N7" s="5">
        <v>52.466039236829943</v>
      </c>
      <c r="O7" s="5">
        <v>535.89999682144992</v>
      </c>
      <c r="P7" s="5">
        <v>256.07843054825469</v>
      </c>
      <c r="Q7" s="5">
        <v>647.20574712633515</v>
      </c>
      <c r="R7" s="5">
        <v>145.05315699993491</v>
      </c>
      <c r="S7" s="5">
        <v>1351.32614377401</v>
      </c>
      <c r="T7" s="5">
        <v>791.87252542700708</v>
      </c>
      <c r="U7" s="5">
        <v>403.8310070098247</v>
      </c>
      <c r="V7" s="5">
        <v>805.34830062323977</v>
      </c>
      <c r="W7" s="5">
        <v>1378.759593738645</v>
      </c>
      <c r="X7" s="5">
        <v>1169.635088315036</v>
      </c>
      <c r="Y7" s="5">
        <v>124.22072531854501</v>
      </c>
      <c r="Z7" s="5">
        <v>609.44155682770997</v>
      </c>
      <c r="AA7" s="5">
        <v>8.8498044920149859</v>
      </c>
      <c r="AB7" s="5">
        <v>425.23416959371002</v>
      </c>
      <c r="AC7" s="5">
        <v>30.09537207424</v>
      </c>
      <c r="AD7" s="5">
        <v>1255.3717461214301</v>
      </c>
      <c r="AE7" s="5">
        <v>0.87723357661000212</v>
      </c>
    </row>
    <row r="8" spans="1:31">
      <c r="A8" s="56" t="s">
        <v>54</v>
      </c>
      <c r="B8" s="56" t="s">
        <v>163</v>
      </c>
      <c r="C8" s="56" t="s">
        <v>135</v>
      </c>
      <c r="D8" s="5">
        <v>0</v>
      </c>
      <c r="E8" s="5">
        <v>0</v>
      </c>
      <c r="F8" s="5">
        <v>0</v>
      </c>
      <c r="G8" s="5">
        <v>0</v>
      </c>
      <c r="H8" s="5">
        <v>0</v>
      </c>
      <c r="I8" s="5">
        <v>0</v>
      </c>
      <c r="J8" s="5">
        <v>0</v>
      </c>
      <c r="K8" s="5">
        <v>3.4591349999999991E-6</v>
      </c>
      <c r="L8" s="5">
        <v>7.347299999999998E-7</v>
      </c>
      <c r="M8" s="5">
        <v>2.8755650000000001E-6</v>
      </c>
      <c r="N8" s="5">
        <v>2.5697499999999982E-7</v>
      </c>
      <c r="O8" s="5">
        <v>1.6362000000000001E-7</v>
      </c>
      <c r="P8" s="5">
        <v>2.2164499999999981E-7</v>
      </c>
      <c r="Q8" s="5">
        <v>3.01665E-7</v>
      </c>
      <c r="R8" s="5">
        <v>1.7018899999999969E-6</v>
      </c>
      <c r="S8" s="5">
        <v>2.3669500000000011E-6</v>
      </c>
      <c r="T8" s="5">
        <v>2.5311100000000022E-6</v>
      </c>
      <c r="U8" s="5">
        <v>2.5795349999999978E-6</v>
      </c>
      <c r="V8" s="5">
        <v>3.5212049999999981E-6</v>
      </c>
      <c r="W8" s="5">
        <v>5.0334499999999992E-6</v>
      </c>
      <c r="X8" s="5">
        <v>11.822830939865019</v>
      </c>
      <c r="Y8" s="5">
        <v>11.790536753670001</v>
      </c>
      <c r="Z8" s="5">
        <v>143.22542254531999</v>
      </c>
      <c r="AA8" s="5">
        <v>143.2254234476799</v>
      </c>
      <c r="AB8" s="5">
        <v>143.61779665627</v>
      </c>
      <c r="AC8" s="5">
        <v>143.22540301173501</v>
      </c>
      <c r="AD8" s="5">
        <v>143.225339098375</v>
      </c>
      <c r="AE8" s="5">
        <v>143.22539192788</v>
      </c>
    </row>
    <row r="9" spans="1:31">
      <c r="A9" s="56" t="s">
        <v>54</v>
      </c>
      <c r="B9" s="56" t="s">
        <v>163</v>
      </c>
      <c r="C9" s="56" t="s">
        <v>136</v>
      </c>
      <c r="D9" s="5">
        <v>3541.3189220200861</v>
      </c>
      <c r="E9" s="5">
        <v>2085.8765342512452</v>
      </c>
      <c r="F9" s="5">
        <v>2570.815938103739</v>
      </c>
      <c r="G9" s="5">
        <v>3452.69599886892</v>
      </c>
      <c r="H9" s="5">
        <v>4373.9071183041979</v>
      </c>
      <c r="I9" s="5">
        <v>3006.3410924246091</v>
      </c>
      <c r="J9" s="5">
        <v>2838.9745595886138</v>
      </c>
      <c r="K9" s="5">
        <v>3540.3088332476809</v>
      </c>
      <c r="L9" s="5">
        <v>2198.3937853803809</v>
      </c>
      <c r="M9" s="5">
        <v>2716.4187770551698</v>
      </c>
      <c r="N9" s="5">
        <v>2939.9241376005189</v>
      </c>
      <c r="O9" s="5">
        <v>3177.785813628449</v>
      </c>
      <c r="P9" s="5">
        <v>3252.9620032948151</v>
      </c>
      <c r="Q9" s="5">
        <v>2117.3668311075899</v>
      </c>
      <c r="R9" s="5">
        <v>2930.446050763871</v>
      </c>
      <c r="S9" s="5">
        <v>3543.2331430801801</v>
      </c>
      <c r="T9" s="5">
        <v>1724.375029903995</v>
      </c>
      <c r="U9" s="5">
        <v>2828.8596828460109</v>
      </c>
      <c r="V9" s="5">
        <v>2568.80186284811</v>
      </c>
      <c r="W9" s="5">
        <v>1866.4186798645801</v>
      </c>
      <c r="X9" s="5">
        <v>2320.420443510925</v>
      </c>
      <c r="Y9" s="5">
        <v>3186.2537436006928</v>
      </c>
      <c r="Z9" s="5">
        <v>2717.039741801585</v>
      </c>
      <c r="AA9" s="5">
        <v>2688.258452012225</v>
      </c>
      <c r="AB9" s="5">
        <v>2192.3923424310951</v>
      </c>
      <c r="AC9" s="5">
        <v>2321.4412815414698</v>
      </c>
      <c r="AD9" s="5">
        <v>2764.737490760584</v>
      </c>
      <c r="AE9" s="5">
        <v>991.27374694284003</v>
      </c>
    </row>
    <row r="10" spans="1:31">
      <c r="A10" s="56" t="s">
        <v>54</v>
      </c>
      <c r="B10" s="56" t="s">
        <v>163</v>
      </c>
      <c r="C10" s="56" t="s">
        <v>137</v>
      </c>
      <c r="D10" s="5">
        <v>321.83127820957509</v>
      </c>
      <c r="E10" s="5">
        <v>557.85743124787018</v>
      </c>
      <c r="F10" s="5">
        <v>2480.96923207294</v>
      </c>
      <c r="G10" s="5">
        <v>5638.4789198193303</v>
      </c>
      <c r="H10" s="5">
        <v>7494.6727301078727</v>
      </c>
      <c r="I10" s="5">
        <v>11257.885552247129</v>
      </c>
      <c r="J10" s="5">
        <v>10958.2179189525</v>
      </c>
      <c r="K10" s="5">
        <v>12585.379378438271</v>
      </c>
      <c r="L10" s="5">
        <v>11687.50569355894</v>
      </c>
      <c r="M10" s="5">
        <v>12004.56420287091</v>
      </c>
      <c r="N10" s="5">
        <v>11504.01674327366</v>
      </c>
      <c r="O10" s="5">
        <v>12150.72891253838</v>
      </c>
      <c r="P10" s="5">
        <v>12169.278372964311</v>
      </c>
      <c r="Q10" s="5">
        <v>11980.06231655701</v>
      </c>
      <c r="R10" s="5">
        <v>12936.57854896284</v>
      </c>
      <c r="S10" s="5">
        <v>12398.739971196621</v>
      </c>
      <c r="T10" s="5">
        <v>13497.08067405431</v>
      </c>
      <c r="U10" s="5">
        <v>14336.460653483569</v>
      </c>
      <c r="V10" s="5">
        <v>14542.089225616901</v>
      </c>
      <c r="W10" s="5">
        <v>13965.29457023209</v>
      </c>
      <c r="X10" s="5">
        <v>13783.50674213094</v>
      </c>
      <c r="Y10" s="5">
        <v>14181.010650945271</v>
      </c>
      <c r="Z10" s="5">
        <v>12832.032692045859</v>
      </c>
      <c r="AA10" s="5">
        <v>9513.6549275044781</v>
      </c>
      <c r="AB10" s="5">
        <v>8609.5127788277896</v>
      </c>
      <c r="AC10" s="5">
        <v>11572.78262203711</v>
      </c>
      <c r="AD10" s="5">
        <v>11098.01327806006</v>
      </c>
      <c r="AE10" s="5">
        <v>11612.346277512381</v>
      </c>
    </row>
    <row r="11" spans="1:31">
      <c r="A11" s="56" t="s">
        <v>54</v>
      </c>
      <c r="B11" s="56" t="s">
        <v>163</v>
      </c>
      <c r="C11" s="56" t="s">
        <v>138</v>
      </c>
      <c r="D11" s="5">
        <v>81.342422747630025</v>
      </c>
      <c r="E11" s="5">
        <v>270.20750377312999</v>
      </c>
      <c r="F11" s="5">
        <v>431.13793626808018</v>
      </c>
      <c r="G11" s="5">
        <v>615.86558246175491</v>
      </c>
      <c r="H11" s="5">
        <v>1029.994949101565</v>
      </c>
      <c r="I11" s="5">
        <v>1189.894001434245</v>
      </c>
      <c r="J11" s="5">
        <v>1552.1388554636051</v>
      </c>
      <c r="K11" s="5">
        <v>1970.215610079845</v>
      </c>
      <c r="L11" s="5">
        <v>2592.0287880262099</v>
      </c>
      <c r="M11" s="5">
        <v>2648.7825277142711</v>
      </c>
      <c r="N11" s="5">
        <v>3358.7900070740052</v>
      </c>
      <c r="O11" s="5">
        <v>4602.0351541119153</v>
      </c>
      <c r="P11" s="5">
        <v>5532.2868305800457</v>
      </c>
      <c r="Q11" s="5">
        <v>6115.8942592646072</v>
      </c>
      <c r="R11" s="5">
        <v>7674.7217578768386</v>
      </c>
      <c r="S11" s="5">
        <v>8032.948460146953</v>
      </c>
      <c r="T11" s="5">
        <v>8495.8382554866257</v>
      </c>
      <c r="U11" s="5">
        <v>10766.7904860337</v>
      </c>
      <c r="V11" s="5">
        <v>11448.674751832439</v>
      </c>
      <c r="W11" s="5">
        <v>12271.75844563887</v>
      </c>
      <c r="X11" s="5">
        <v>12450.23273430765</v>
      </c>
      <c r="Y11" s="5">
        <v>14101.54208457511</v>
      </c>
      <c r="Z11" s="5">
        <v>17536.155103603771</v>
      </c>
      <c r="AA11" s="5">
        <v>17101.192559394469</v>
      </c>
      <c r="AB11" s="5">
        <v>16932.054318163071</v>
      </c>
      <c r="AC11" s="5">
        <v>17579.02201529872</v>
      </c>
      <c r="AD11" s="5">
        <v>18883.779764975541</v>
      </c>
      <c r="AE11" s="5">
        <v>22527.088730351741</v>
      </c>
    </row>
    <row r="12" spans="1:31">
      <c r="A12" s="56" t="s">
        <v>54</v>
      </c>
      <c r="B12" s="56" t="s">
        <v>163</v>
      </c>
      <c r="C12" s="56" t="s">
        <v>139</v>
      </c>
      <c r="D12" s="5">
        <v>147.68708042608699</v>
      </c>
      <c r="E12" s="5">
        <v>251.57438692229499</v>
      </c>
      <c r="F12" s="5">
        <v>342.08902950355701</v>
      </c>
      <c r="G12" s="5">
        <v>417.302919471834</v>
      </c>
      <c r="H12" s="5">
        <v>478.55526513380499</v>
      </c>
      <c r="I12" s="5">
        <v>531.42327531833701</v>
      </c>
      <c r="J12" s="5">
        <v>601.68638583002496</v>
      </c>
      <c r="K12" s="5">
        <v>718.30929723432905</v>
      </c>
      <c r="L12" s="5">
        <v>833.26413369937904</v>
      </c>
      <c r="M12" s="5">
        <v>949.02043487322703</v>
      </c>
      <c r="N12" s="5">
        <v>1092.0615864203201</v>
      </c>
      <c r="O12" s="5">
        <v>1242.19315541682</v>
      </c>
      <c r="P12" s="5">
        <v>1397.14097760354</v>
      </c>
      <c r="Q12" s="5">
        <v>1520.02364860847</v>
      </c>
      <c r="R12" s="5">
        <v>1640.69061805261</v>
      </c>
      <c r="S12" s="5">
        <v>1729.88831412932</v>
      </c>
      <c r="T12" s="5">
        <v>1799.4739377769499</v>
      </c>
      <c r="U12" s="5">
        <v>1811.20625266721</v>
      </c>
      <c r="V12" s="5">
        <v>1834.2570406180901</v>
      </c>
      <c r="W12" s="5">
        <v>1829.3977363059701</v>
      </c>
      <c r="X12" s="5">
        <v>1828.99757679396</v>
      </c>
      <c r="Y12" s="5">
        <v>1816.7944385457599</v>
      </c>
      <c r="Z12" s="5">
        <v>1803.86322084266</v>
      </c>
      <c r="AA12" s="5">
        <v>1801.94097184922</v>
      </c>
      <c r="AB12" s="5">
        <v>1786.44652036617</v>
      </c>
      <c r="AC12" s="5">
        <v>1766.2855257036199</v>
      </c>
      <c r="AD12" s="5">
        <v>1743.64814373796</v>
      </c>
      <c r="AE12" s="5">
        <v>1761.98764473344</v>
      </c>
    </row>
    <row r="13" spans="1:31">
      <c r="A13" s="56" t="s">
        <v>54</v>
      </c>
      <c r="B13" s="56" t="s">
        <v>163</v>
      </c>
      <c r="C13" s="56" t="s">
        <v>140</v>
      </c>
      <c r="D13" s="5">
        <v>0</v>
      </c>
      <c r="E13" s="5">
        <v>0</v>
      </c>
      <c r="F13" s="5">
        <v>0</v>
      </c>
      <c r="G13" s="5">
        <v>0</v>
      </c>
      <c r="H13" s="5">
        <v>0</v>
      </c>
      <c r="I13" s="5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5">
        <v>0</v>
      </c>
      <c r="R13" s="5">
        <v>0</v>
      </c>
      <c r="S13" s="5">
        <v>0</v>
      </c>
      <c r="T13" s="5">
        <v>0</v>
      </c>
      <c r="U13" s="5">
        <v>0</v>
      </c>
      <c r="V13" s="5">
        <v>0</v>
      </c>
      <c r="W13" s="5">
        <v>0</v>
      </c>
      <c r="X13" s="5">
        <v>0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  <c r="AD13" s="5">
        <v>0</v>
      </c>
      <c r="AE13" s="5">
        <v>0</v>
      </c>
    </row>
    <row r="14" spans="1:31">
      <c r="A14" s="56" t="s">
        <v>54</v>
      </c>
      <c r="B14" s="56" t="s">
        <v>163</v>
      </c>
      <c r="C14" s="56" t="s">
        <v>141</v>
      </c>
      <c r="D14" s="5">
        <v>0</v>
      </c>
      <c r="E14" s="5">
        <v>0</v>
      </c>
      <c r="F14" s="5">
        <v>0</v>
      </c>
      <c r="G14" s="5">
        <v>0</v>
      </c>
      <c r="H14" s="5">
        <v>0</v>
      </c>
      <c r="I14" s="5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5">
        <v>0</v>
      </c>
      <c r="R14" s="5">
        <v>0</v>
      </c>
      <c r="S14" s="5">
        <v>0</v>
      </c>
      <c r="T14" s="5">
        <v>0</v>
      </c>
      <c r="U14" s="5">
        <v>0</v>
      </c>
      <c r="V14" s="5">
        <v>0</v>
      </c>
      <c r="W14" s="5">
        <v>0</v>
      </c>
      <c r="X14" s="5">
        <v>0</v>
      </c>
      <c r="Y14" s="5">
        <v>0</v>
      </c>
      <c r="Z14" s="5">
        <v>0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</row>
    <row r="15" spans="1:31">
      <c r="A15" s="56" t="s">
        <v>54</v>
      </c>
      <c r="B15" s="56" t="s">
        <v>163</v>
      </c>
      <c r="C15" s="56" t="s">
        <v>142</v>
      </c>
      <c r="D15" s="5">
        <v>22423.067133991819</v>
      </c>
      <c r="E15" s="5">
        <v>22114.23628526766</v>
      </c>
      <c r="F15" s="5">
        <v>22180.16329766019</v>
      </c>
      <c r="G15" s="5">
        <v>27535.580849368511</v>
      </c>
      <c r="H15" s="5">
        <v>36671.084008555503</v>
      </c>
      <c r="I15" s="5">
        <v>39393.325062909731</v>
      </c>
      <c r="J15" s="5">
        <v>39265.111072501903</v>
      </c>
      <c r="K15" s="5">
        <v>45640.152252804561</v>
      </c>
      <c r="L15" s="5">
        <v>54252.263914808267</v>
      </c>
      <c r="M15" s="5">
        <v>57441.5389599802</v>
      </c>
      <c r="N15" s="5">
        <v>57514.109056590023</v>
      </c>
      <c r="O15" s="5">
        <v>57519.556814649222</v>
      </c>
      <c r="P15" s="5">
        <v>55548.201785143887</v>
      </c>
      <c r="Q15" s="5">
        <v>56616.481400356257</v>
      </c>
      <c r="R15" s="5">
        <v>59935.446848215208</v>
      </c>
      <c r="S15" s="5">
        <v>57607.026453071478</v>
      </c>
      <c r="T15" s="5">
        <v>61668.368783916208</v>
      </c>
      <c r="U15" s="5">
        <v>70886.353503502789</v>
      </c>
      <c r="V15" s="5">
        <v>68823.162398645291</v>
      </c>
      <c r="W15" s="5">
        <v>74609.902421524021</v>
      </c>
      <c r="X15" s="5">
        <v>82083.038167132181</v>
      </c>
      <c r="Y15" s="5">
        <v>79784.530311420647</v>
      </c>
      <c r="Z15" s="5">
        <v>80227.519472359403</v>
      </c>
      <c r="AA15" s="5">
        <v>81092.42964957736</v>
      </c>
      <c r="AB15" s="5">
        <v>84011.738626691178</v>
      </c>
      <c r="AC15" s="5">
        <v>87067.673691179836</v>
      </c>
      <c r="AD15" s="5">
        <v>84856.673487043619</v>
      </c>
      <c r="AE15" s="5">
        <v>88149.022903847392</v>
      </c>
    </row>
    <row r="16" spans="1:31">
      <c r="A16" s="56" t="s">
        <v>54</v>
      </c>
      <c r="B16" s="56" t="s">
        <v>163</v>
      </c>
      <c r="C16" s="56" t="s">
        <v>143</v>
      </c>
      <c r="D16" s="5">
        <v>7372.4457060175901</v>
      </c>
      <c r="E16" s="5">
        <v>6873.0708927925089</v>
      </c>
      <c r="F16" s="5">
        <v>10222.874753779861</v>
      </c>
      <c r="G16" s="5">
        <v>14980.473884517471</v>
      </c>
      <c r="H16" s="5">
        <v>17354.211236752661</v>
      </c>
      <c r="I16" s="5">
        <v>21619.913875140592</v>
      </c>
      <c r="J16" s="5">
        <v>23099.89002522068</v>
      </c>
      <c r="K16" s="5">
        <v>24561.710392373749</v>
      </c>
      <c r="L16" s="5">
        <v>24397.55940673911</v>
      </c>
      <c r="M16" s="5">
        <v>23982.76542642948</v>
      </c>
      <c r="N16" s="5">
        <v>25635.00111807439</v>
      </c>
      <c r="O16" s="5">
        <v>30536.809897564599</v>
      </c>
      <c r="P16" s="5">
        <v>31882.077034309441</v>
      </c>
      <c r="Q16" s="5">
        <v>33617.580916043793</v>
      </c>
      <c r="R16" s="5">
        <v>35202.825084374592</v>
      </c>
      <c r="S16" s="5">
        <v>37449.464171889478</v>
      </c>
      <c r="T16" s="5">
        <v>41362.965509992333</v>
      </c>
      <c r="U16" s="5">
        <v>45519.755322895136</v>
      </c>
      <c r="V16" s="5">
        <v>47716.75217298459</v>
      </c>
      <c r="W16" s="5">
        <v>47468.493938135231</v>
      </c>
      <c r="X16" s="5">
        <v>45191.570058651887</v>
      </c>
      <c r="Y16" s="5">
        <v>49545.429495402786</v>
      </c>
      <c r="Z16" s="5">
        <v>53913.563389923933</v>
      </c>
      <c r="AA16" s="5">
        <v>56411.761003480977</v>
      </c>
      <c r="AB16" s="5">
        <v>59003.016279343072</v>
      </c>
      <c r="AC16" s="5">
        <v>59712.278511511002</v>
      </c>
      <c r="AD16" s="5">
        <v>59988.220341644068</v>
      </c>
      <c r="AE16" s="5">
        <v>62879.070200698981</v>
      </c>
    </row>
    <row r="17" spans="1:31">
      <c r="A17" s="56" t="s">
        <v>54</v>
      </c>
      <c r="B17" s="56" t="s">
        <v>163</v>
      </c>
      <c r="C17" s="56" t="s">
        <v>144</v>
      </c>
      <c r="D17" s="5">
        <v>9022.5652429999991</v>
      </c>
      <c r="E17" s="5">
        <v>10360.47539</v>
      </c>
      <c r="F17" s="5">
        <v>11714.952759</v>
      </c>
      <c r="G17" s="5">
        <v>13031.270875</v>
      </c>
      <c r="H17" s="5">
        <v>14353.708611</v>
      </c>
      <c r="I17" s="5">
        <v>15632.711502</v>
      </c>
      <c r="J17" s="5">
        <v>16910.683466999999</v>
      </c>
      <c r="K17" s="5">
        <v>18163.852714000001</v>
      </c>
      <c r="L17" s="5">
        <v>19411.917863999999</v>
      </c>
      <c r="M17" s="5">
        <v>20586.131863999999</v>
      </c>
      <c r="N17" s="5">
        <v>21767.574877999999</v>
      </c>
      <c r="O17" s="5">
        <v>22954.643037000002</v>
      </c>
      <c r="P17" s="5">
        <v>24162.339490999999</v>
      </c>
      <c r="Q17" s="5">
        <v>25237.053597999999</v>
      </c>
      <c r="R17" s="5">
        <v>26281.886845000001</v>
      </c>
      <c r="S17" s="5">
        <v>27326.868216999999</v>
      </c>
      <c r="T17" s="5">
        <v>28436.910612</v>
      </c>
      <c r="U17" s="5">
        <v>29427.267205</v>
      </c>
      <c r="V17" s="5">
        <v>30433.063289999998</v>
      </c>
      <c r="W17" s="5">
        <v>31454.762943000002</v>
      </c>
      <c r="X17" s="5">
        <v>32549.091079000002</v>
      </c>
      <c r="Y17" s="5">
        <v>33517.065546999998</v>
      </c>
      <c r="Z17" s="5">
        <v>34506.879883000001</v>
      </c>
      <c r="AA17" s="5">
        <v>35503.237704999992</v>
      </c>
      <c r="AB17" s="5">
        <v>36571.407772999999</v>
      </c>
      <c r="AC17" s="5">
        <v>37488.122686000002</v>
      </c>
      <c r="AD17" s="5">
        <v>38430.016286999999</v>
      </c>
      <c r="AE17" s="5">
        <v>38430.016286999999</v>
      </c>
    </row>
    <row r="18" spans="1:31">
      <c r="A18" s="56" t="s">
        <v>54</v>
      </c>
      <c r="B18" s="56" t="s">
        <v>163</v>
      </c>
      <c r="C18" s="56" t="s">
        <v>146</v>
      </c>
      <c r="D18" s="5">
        <v>1.306644999999999E-6</v>
      </c>
      <c r="E18" s="5">
        <v>1.317785000000001E-6</v>
      </c>
      <c r="F18" s="5">
        <v>1.460075E-6</v>
      </c>
      <c r="G18" s="5">
        <v>0.81616697276500028</v>
      </c>
      <c r="H18" s="5">
        <v>0.2560899863649998</v>
      </c>
      <c r="I18" s="5">
        <v>1.7718350000000019E-6</v>
      </c>
      <c r="J18" s="5">
        <v>1.843305000000001E-6</v>
      </c>
      <c r="K18" s="5">
        <v>0.62273565340000114</v>
      </c>
      <c r="L18" s="5">
        <v>1.955211455384988</v>
      </c>
      <c r="M18" s="5">
        <v>4.1159119050150021</v>
      </c>
      <c r="N18" s="5">
        <v>0.76546994557999992</v>
      </c>
      <c r="O18" s="5">
        <v>6.1808211451500004</v>
      </c>
      <c r="P18" s="5">
        <v>5.1175750000000092E-6</v>
      </c>
      <c r="Q18" s="5">
        <v>8.2753594494800087</v>
      </c>
      <c r="R18" s="5">
        <v>16.64106151508501</v>
      </c>
      <c r="S18" s="5">
        <v>238.480278113835</v>
      </c>
      <c r="T18" s="5">
        <v>157.4924104501049</v>
      </c>
      <c r="U18" s="5">
        <v>127.7743162528502</v>
      </c>
      <c r="V18" s="5">
        <v>242.89845578656991</v>
      </c>
      <c r="W18" s="5">
        <v>208.02376844624021</v>
      </c>
      <c r="X18" s="5">
        <v>244.3854841339602</v>
      </c>
      <c r="Y18" s="5">
        <v>298.91213145466992</v>
      </c>
      <c r="Z18" s="5">
        <v>213.06115030358501</v>
      </c>
      <c r="AA18" s="5">
        <v>426.69637593842413</v>
      </c>
      <c r="AB18" s="5">
        <v>201.53787395332989</v>
      </c>
      <c r="AC18" s="5">
        <v>271.19049751065501</v>
      </c>
      <c r="AD18" s="5">
        <v>472.66914851831081</v>
      </c>
      <c r="AE18" s="5">
        <v>147.27192581115489</v>
      </c>
    </row>
    <row r="19" spans="1:31">
      <c r="A19" s="56" t="s">
        <v>54</v>
      </c>
      <c r="B19" s="56" t="s">
        <v>163</v>
      </c>
      <c r="C19" s="56" t="s">
        <v>149</v>
      </c>
      <c r="D19" s="5">
        <v>-1263.4921316971049</v>
      </c>
      <c r="E19" s="5">
        <v>-2382.1556234005702</v>
      </c>
      <c r="F19" s="5">
        <v>-4511.37797178446</v>
      </c>
      <c r="G19" s="5">
        <v>-8460.6555083413332</v>
      </c>
      <c r="H19" s="5">
        <v>-10585.70614389263</v>
      </c>
      <c r="I19" s="5">
        <v>-15504.0724077675</v>
      </c>
      <c r="J19" s="5">
        <v>-15379.539132685941</v>
      </c>
      <c r="K19" s="5">
        <v>-16963.152812543169</v>
      </c>
      <c r="L19" s="5">
        <v>-15948.276434928501</v>
      </c>
      <c r="M19" s="5">
        <v>-16290.804910698591</v>
      </c>
      <c r="N19" s="5">
        <v>-15796.09877922206</v>
      </c>
      <c r="O19" s="5">
        <v>-16002.016731879719</v>
      </c>
      <c r="P19" s="5">
        <v>-16643.899850015179</v>
      </c>
      <c r="Q19" s="5">
        <v>-16214.28032963135</v>
      </c>
      <c r="R19" s="5">
        <v>-17995.59821765684</v>
      </c>
      <c r="S19" s="5">
        <v>-16805.902830721479</v>
      </c>
      <c r="T19" s="5">
        <v>-18251.61536369321</v>
      </c>
      <c r="U19" s="5">
        <v>-19482.497727860551</v>
      </c>
      <c r="V19" s="5">
        <v>-19543.436164021419</v>
      </c>
      <c r="W19" s="5">
        <v>-19133.98528883763</v>
      </c>
      <c r="X19" s="5">
        <v>-18732.280581622919</v>
      </c>
      <c r="Y19" s="5">
        <v>-19568.41603004538</v>
      </c>
      <c r="Z19" s="5">
        <v>-17749.819835429749</v>
      </c>
      <c r="AA19" s="5">
        <v>-14563.404720552249</v>
      </c>
      <c r="AB19" s="5">
        <v>-12418.50385540041</v>
      </c>
      <c r="AC19" s="5">
        <v>-16563.10883683218</v>
      </c>
      <c r="AD19" s="5">
        <v>-16217.077488064961</v>
      </c>
      <c r="AE19" s="5">
        <v>-17279.65607007865</v>
      </c>
    </row>
    <row r="20" spans="1:31">
      <c r="A20" s="56" t="s">
        <v>54</v>
      </c>
      <c r="B20" s="56" t="s">
        <v>163</v>
      </c>
      <c r="C20" s="56" t="s">
        <v>150</v>
      </c>
      <c r="D20" s="5">
        <v>-95.687510739690026</v>
      </c>
      <c r="E20" s="5">
        <v>-317.96162907520511</v>
      </c>
      <c r="F20" s="5">
        <v>-507.06911877184979</v>
      </c>
      <c r="G20" s="5">
        <v>-725.01325634198452</v>
      </c>
      <c r="H20" s="5">
        <v>-1211.1019207230549</v>
      </c>
      <c r="I20" s="5">
        <v>-1399.7369630304399</v>
      </c>
      <c r="J20" s="5">
        <v>-1825.8652726230141</v>
      </c>
      <c r="K20" s="5">
        <v>-2333.26905257306</v>
      </c>
      <c r="L20" s="5">
        <v>-3087.0926222431949</v>
      </c>
      <c r="M20" s="5">
        <v>-3173.8133817081398</v>
      </c>
      <c r="N20" s="5">
        <v>-4046.585335360448</v>
      </c>
      <c r="O20" s="5">
        <v>-5548.096316989876</v>
      </c>
      <c r="P20" s="5">
        <v>-6704.7985321900806</v>
      </c>
      <c r="Q20" s="5">
        <v>-7432.6152872679859</v>
      </c>
      <c r="R20" s="5">
        <v>-9364.6257019764053</v>
      </c>
      <c r="S20" s="5">
        <v>-9797.6553957121232</v>
      </c>
      <c r="T20" s="5">
        <v>-10464.421421376521</v>
      </c>
      <c r="U20" s="5">
        <v>-13289.407730217799</v>
      </c>
      <c r="V20" s="5">
        <v>-14206.828085051369</v>
      </c>
      <c r="W20" s="5">
        <v>-15281.152083203369</v>
      </c>
      <c r="X20" s="5">
        <v>-15526.796636761421</v>
      </c>
      <c r="Y20" s="5">
        <v>-17679.71384014939</v>
      </c>
      <c r="Z20" s="5">
        <v>-21787.91642896027</v>
      </c>
      <c r="AA20" s="5">
        <v>-21353.072560207602</v>
      </c>
      <c r="AB20" s="5">
        <v>-21135.186086960741</v>
      </c>
      <c r="AC20" s="5">
        <v>-22033.072999330179</v>
      </c>
      <c r="AD20" s="5">
        <v>-23578.193488943449</v>
      </c>
      <c r="AE20" s="5">
        <v>-28097.971841885981</v>
      </c>
    </row>
    <row r="21" spans="1:31">
      <c r="A21" s="56" t="s">
        <v>54</v>
      </c>
      <c r="B21" s="56" t="s">
        <v>163</v>
      </c>
      <c r="C21" s="56" t="s">
        <v>151</v>
      </c>
      <c r="D21" s="5">
        <v>-175.48155982371199</v>
      </c>
      <c r="E21" s="5">
        <v>-299.17888471892502</v>
      </c>
      <c r="F21" s="5">
        <v>-407.48950697774097</v>
      </c>
      <c r="G21" s="5">
        <v>-495.29969942901602</v>
      </c>
      <c r="H21" s="5">
        <v>-568.38111370570903</v>
      </c>
      <c r="I21" s="5">
        <v>-630.98551602596399</v>
      </c>
      <c r="J21" s="5">
        <v>-716.758216929578</v>
      </c>
      <c r="K21" s="5">
        <v>-853.21227491718605</v>
      </c>
      <c r="L21" s="5">
        <v>-990.34926263692</v>
      </c>
      <c r="M21" s="5">
        <v>-1127.0184923475199</v>
      </c>
      <c r="N21" s="5">
        <v>-1296.33829067177</v>
      </c>
      <c r="O21" s="5">
        <v>-1475.09043114525</v>
      </c>
      <c r="P21" s="5">
        <v>-1662.15564983326</v>
      </c>
      <c r="Q21" s="5">
        <v>-1808.8781163988899</v>
      </c>
      <c r="R21" s="5">
        <v>-1945.40458752066</v>
      </c>
      <c r="S21" s="5">
        <v>-2053.3625341189299</v>
      </c>
      <c r="T21" s="5">
        <v>-2134.1499027433601</v>
      </c>
      <c r="U21" s="5">
        <v>-2159.3690157038</v>
      </c>
      <c r="V21" s="5">
        <v>-2177.2769590723501</v>
      </c>
      <c r="W21" s="5">
        <v>-2176.78350680424</v>
      </c>
      <c r="X21" s="5">
        <v>-2166.6049372171901</v>
      </c>
      <c r="Y21" s="5">
        <v>-2156.51407503685</v>
      </c>
      <c r="Z21" s="5">
        <v>-2141.7783934882</v>
      </c>
      <c r="AA21" s="5">
        <v>-2145.9975549425599</v>
      </c>
      <c r="AB21" s="5">
        <v>-2121.8731571366702</v>
      </c>
      <c r="AC21" s="5">
        <v>-2094.3823612317701</v>
      </c>
      <c r="AD21" s="5">
        <v>-2069.3896033890201</v>
      </c>
      <c r="AE21" s="5">
        <v>-2090.3742779477402</v>
      </c>
    </row>
    <row r="23" spans="1:31">
      <c r="A23" s="56" t="s">
        <v>54</v>
      </c>
      <c r="B23" s="56" t="s">
        <v>197</v>
      </c>
      <c r="C23" s="56" t="s">
        <v>130</v>
      </c>
      <c r="D23" s="5">
        <v>42883.919810346473</v>
      </c>
      <c r="E23" s="5">
        <v>32242.559872590711</v>
      </c>
      <c r="F23" s="5">
        <v>20155.752721685851</v>
      </c>
      <c r="G23" s="5">
        <v>18182.90900022049</v>
      </c>
      <c r="H23" s="5">
        <v>13566.97575833585</v>
      </c>
      <c r="I23" s="5">
        <v>9815.6203776229067</v>
      </c>
      <c r="J23" s="5">
        <v>5348.2487624320966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5">
        <v>0</v>
      </c>
      <c r="R23" s="5">
        <v>0</v>
      </c>
      <c r="S23" s="5">
        <v>0</v>
      </c>
      <c r="T23" s="5">
        <v>0</v>
      </c>
      <c r="U23" s="5">
        <v>0</v>
      </c>
      <c r="V23" s="5">
        <v>0</v>
      </c>
      <c r="W23" s="5">
        <v>0</v>
      </c>
      <c r="X23" s="5">
        <v>0</v>
      </c>
      <c r="Y23" s="5">
        <v>0</v>
      </c>
      <c r="Z23" s="5">
        <v>0</v>
      </c>
      <c r="AA23" s="5">
        <v>0</v>
      </c>
      <c r="AB23" s="5">
        <v>0</v>
      </c>
      <c r="AC23" s="5">
        <v>0</v>
      </c>
      <c r="AD23" s="5">
        <v>0</v>
      </c>
      <c r="AE23" s="5">
        <v>0</v>
      </c>
    </row>
    <row r="24" spans="1:31">
      <c r="A24" s="56" t="s">
        <v>54</v>
      </c>
      <c r="B24" s="56" t="s">
        <v>197</v>
      </c>
      <c r="C24" s="56" t="s">
        <v>132</v>
      </c>
      <c r="D24" s="5">
        <v>1482.33088497067</v>
      </c>
      <c r="E24" s="5">
        <v>979.52044902809519</v>
      </c>
      <c r="F24" s="5">
        <v>1245.2611483830401</v>
      </c>
      <c r="G24" s="5">
        <v>2356.9539572612839</v>
      </c>
      <c r="H24" s="5">
        <v>3237.6883065562688</v>
      </c>
      <c r="I24" s="5">
        <v>3048.8280300093102</v>
      </c>
      <c r="J24" s="5">
        <v>2649.7158138388399</v>
      </c>
      <c r="K24" s="5">
        <v>3137.3996962857909</v>
      </c>
      <c r="L24" s="5">
        <v>2014.0840557366039</v>
      </c>
      <c r="M24" s="5">
        <v>1841.052214666739</v>
      </c>
      <c r="N24" s="5">
        <v>2277.2069409133742</v>
      </c>
      <c r="O24" s="5">
        <v>3217.7969852794849</v>
      </c>
      <c r="P24" s="5">
        <v>3375.4414345413311</v>
      </c>
      <c r="Q24" s="5">
        <v>1513.3113180995949</v>
      </c>
      <c r="R24" s="5">
        <v>1807.99128579226</v>
      </c>
      <c r="S24" s="5">
        <v>1804.1701082909781</v>
      </c>
      <c r="T24" s="5">
        <v>672.73211809556699</v>
      </c>
      <c r="U24" s="5">
        <v>1724.2797125271859</v>
      </c>
      <c r="V24" s="5">
        <v>1604.54596068761</v>
      </c>
      <c r="W24" s="5">
        <v>1027.3082575086351</v>
      </c>
      <c r="X24" s="5">
        <v>1055.249901380718</v>
      </c>
      <c r="Y24" s="5">
        <v>632.44120370142059</v>
      </c>
      <c r="Z24" s="5">
        <v>122.0035818283198</v>
      </c>
      <c r="AA24" s="5">
        <v>0</v>
      </c>
      <c r="AB24" s="5">
        <v>0</v>
      </c>
      <c r="AC24" s="5">
        <v>0</v>
      </c>
      <c r="AD24" s="5">
        <v>0</v>
      </c>
      <c r="AE24" s="5">
        <v>0</v>
      </c>
    </row>
    <row r="25" spans="1:31">
      <c r="A25" s="56" t="s">
        <v>54</v>
      </c>
      <c r="B25" s="56" t="s">
        <v>197</v>
      </c>
      <c r="C25" s="56" t="s">
        <v>133</v>
      </c>
      <c r="D25" s="5">
        <v>0</v>
      </c>
      <c r="E25" s="5">
        <v>0</v>
      </c>
      <c r="F25" s="5">
        <v>0</v>
      </c>
      <c r="G25" s="5">
        <v>0</v>
      </c>
      <c r="H25" s="5">
        <v>0</v>
      </c>
      <c r="I25" s="5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5">
        <v>0</v>
      </c>
      <c r="R25" s="5">
        <v>0</v>
      </c>
      <c r="S25" s="5">
        <v>0</v>
      </c>
      <c r="T25" s="5">
        <v>0</v>
      </c>
      <c r="U25" s="5">
        <v>0</v>
      </c>
      <c r="V25" s="5">
        <v>0</v>
      </c>
      <c r="W25" s="5">
        <v>0</v>
      </c>
      <c r="X25" s="5">
        <v>0</v>
      </c>
      <c r="Y25" s="5">
        <v>0</v>
      </c>
      <c r="Z25" s="5">
        <v>0</v>
      </c>
      <c r="AA25" s="5">
        <v>0</v>
      </c>
      <c r="AB25" s="5">
        <v>0</v>
      </c>
      <c r="AC25" s="5">
        <v>0</v>
      </c>
      <c r="AD25" s="5">
        <v>0</v>
      </c>
      <c r="AE25" s="5">
        <v>0</v>
      </c>
    </row>
    <row r="26" spans="1:31">
      <c r="A26" s="56" t="s">
        <v>54</v>
      </c>
      <c r="B26" s="56" t="s">
        <v>197</v>
      </c>
      <c r="C26" s="56" t="s">
        <v>134</v>
      </c>
      <c r="D26" s="5">
        <v>3.8024099999999958E-6</v>
      </c>
      <c r="E26" s="5">
        <v>4.1004449999999987E-6</v>
      </c>
      <c r="F26" s="5">
        <v>19.317186271850002</v>
      </c>
      <c r="G26" s="5">
        <v>41.658289899885013</v>
      </c>
      <c r="H26" s="5">
        <v>202.74628767972999</v>
      </c>
      <c r="I26" s="5">
        <v>1857.5329261824299</v>
      </c>
      <c r="J26" s="5">
        <v>2020.30749281307</v>
      </c>
      <c r="K26" s="5">
        <v>683.00070300269465</v>
      </c>
      <c r="L26" s="5">
        <v>353.83816101721987</v>
      </c>
      <c r="M26" s="5">
        <v>334.32290768175</v>
      </c>
      <c r="N26" s="5">
        <v>68.036477000269983</v>
      </c>
      <c r="O26" s="5">
        <v>1223.647340955785</v>
      </c>
      <c r="P26" s="5">
        <v>188.26936797470489</v>
      </c>
      <c r="Q26" s="5">
        <v>368.77795679449491</v>
      </c>
      <c r="R26" s="5">
        <v>352.63493987096513</v>
      </c>
      <c r="S26" s="5">
        <v>1756.0186508703571</v>
      </c>
      <c r="T26" s="5">
        <v>151.80974354163999</v>
      </c>
      <c r="U26" s="5">
        <v>1120.696310113357</v>
      </c>
      <c r="V26" s="5">
        <v>1063.469022180715</v>
      </c>
      <c r="W26" s="5">
        <v>621.65512781533016</v>
      </c>
      <c r="X26" s="5">
        <v>1189.83252598181</v>
      </c>
      <c r="Y26" s="5">
        <v>831.11401323571476</v>
      </c>
      <c r="Z26" s="5">
        <v>1118.8065312505651</v>
      </c>
      <c r="AA26" s="5">
        <v>651.59321436733399</v>
      </c>
      <c r="AB26" s="5">
        <v>767.76569215387508</v>
      </c>
      <c r="AC26" s="5">
        <v>545.40421993220514</v>
      </c>
      <c r="AD26" s="5">
        <v>1609.388445119278</v>
      </c>
      <c r="AE26" s="5">
        <v>6.4960349999999992E-6</v>
      </c>
    </row>
    <row r="27" spans="1:31">
      <c r="A27" s="56" t="s">
        <v>54</v>
      </c>
      <c r="B27" s="56" t="s">
        <v>197</v>
      </c>
      <c r="C27" s="56" t="s">
        <v>135</v>
      </c>
      <c r="D27" s="5">
        <v>0</v>
      </c>
      <c r="E27" s="5">
        <v>0</v>
      </c>
      <c r="F27" s="5">
        <v>0</v>
      </c>
      <c r="G27" s="5">
        <v>0</v>
      </c>
      <c r="H27" s="5">
        <v>0</v>
      </c>
      <c r="I27" s="5">
        <v>0</v>
      </c>
      <c r="J27" s="5">
        <v>0</v>
      </c>
      <c r="K27" s="5">
        <v>3.4628350000000051E-6</v>
      </c>
      <c r="L27" s="5">
        <v>7.1083499999999857E-7</v>
      </c>
      <c r="M27" s="5">
        <v>1.406749999999999E-7</v>
      </c>
      <c r="N27" s="5">
        <v>1.106499999999999E-7</v>
      </c>
      <c r="O27" s="5">
        <v>1.6811500000000031E-7</v>
      </c>
      <c r="P27" s="5">
        <v>1.4962000000000009E-7</v>
      </c>
      <c r="Q27" s="5">
        <v>1.9146999999999969E-7</v>
      </c>
      <c r="R27" s="5">
        <v>1.5379849999999991E-6</v>
      </c>
      <c r="S27" s="5">
        <v>8.0742300000000357E-6</v>
      </c>
      <c r="T27" s="5">
        <v>5.1073100000000018E-6</v>
      </c>
      <c r="U27" s="5">
        <v>3.8062650000000042E-6</v>
      </c>
      <c r="V27" s="5">
        <v>1.137095500000001E-5</v>
      </c>
      <c r="W27" s="5">
        <v>8.6097449999999997E-6</v>
      </c>
      <c r="X27" s="5">
        <v>7.171105000000001E-6</v>
      </c>
      <c r="Y27" s="5">
        <v>5.3031215000000009E-5</v>
      </c>
      <c r="Z27" s="5">
        <v>49.648307881049973</v>
      </c>
      <c r="AA27" s="5">
        <v>49.648256043769827</v>
      </c>
      <c r="AB27" s="5">
        <v>49.78438331796</v>
      </c>
      <c r="AC27" s="5">
        <v>49.648300529275033</v>
      </c>
      <c r="AD27" s="5">
        <v>49.648298524074967</v>
      </c>
      <c r="AE27" s="5">
        <v>49.648297562689969</v>
      </c>
    </row>
    <row r="28" spans="1:31">
      <c r="A28" s="56" t="s">
        <v>54</v>
      </c>
      <c r="B28" s="56" t="s">
        <v>197</v>
      </c>
      <c r="C28" s="56" t="s">
        <v>136</v>
      </c>
      <c r="D28" s="5">
        <v>213.04516741246499</v>
      </c>
      <c r="E28" s="5">
        <v>251.42043596177501</v>
      </c>
      <c r="F28" s="5">
        <v>199.2210373876249</v>
      </c>
      <c r="G28" s="5">
        <v>126.7420146670601</v>
      </c>
      <c r="H28" s="5">
        <v>180.51341475070501</v>
      </c>
      <c r="I28" s="5">
        <v>184.41772929207031</v>
      </c>
      <c r="J28" s="5">
        <v>308.66522680844997</v>
      </c>
      <c r="K28" s="5">
        <v>160.58268942146509</v>
      </c>
      <c r="L28" s="5">
        <v>280.02972086223002</v>
      </c>
      <c r="M28" s="5">
        <v>299.17999823759499</v>
      </c>
      <c r="N28" s="5">
        <v>248.91690539366991</v>
      </c>
      <c r="O28" s="5">
        <v>213.04515257671511</v>
      </c>
      <c r="P28" s="5">
        <v>251.4204203366902</v>
      </c>
      <c r="Q28" s="5">
        <v>199.22102492616989</v>
      </c>
      <c r="R28" s="5">
        <v>54.607371712600013</v>
      </c>
      <c r="S28" s="5">
        <v>64.03542581949489</v>
      </c>
      <c r="T28" s="5">
        <v>77.214258462774922</v>
      </c>
      <c r="U28" s="5">
        <v>162.61359657530019</v>
      </c>
      <c r="V28" s="5">
        <v>81.759807635800072</v>
      </c>
      <c r="W28" s="5">
        <v>0</v>
      </c>
      <c r="X28" s="5">
        <v>0</v>
      </c>
      <c r="Y28" s="5">
        <v>0</v>
      </c>
      <c r="Z28" s="5">
        <v>0</v>
      </c>
      <c r="AA28" s="5">
        <v>0</v>
      </c>
      <c r="AB28" s="5">
        <v>0</v>
      </c>
      <c r="AC28" s="5">
        <v>0</v>
      </c>
      <c r="AD28" s="5">
        <v>0</v>
      </c>
      <c r="AE28" s="5">
        <v>0</v>
      </c>
    </row>
    <row r="29" spans="1:31">
      <c r="A29" s="56" t="s">
        <v>54</v>
      </c>
      <c r="B29" s="56" t="s">
        <v>197</v>
      </c>
      <c r="C29" s="56" t="s">
        <v>137</v>
      </c>
      <c r="D29" s="5">
        <v>579.28118451061471</v>
      </c>
      <c r="E29" s="5">
        <v>1129.5451196505289</v>
      </c>
      <c r="F29" s="5">
        <v>1861.383627816324</v>
      </c>
      <c r="G29" s="5">
        <v>2678.3704705082901</v>
      </c>
      <c r="H29" s="5">
        <v>5301.0169315482854</v>
      </c>
      <c r="I29" s="5">
        <v>6476.4284802159273</v>
      </c>
      <c r="J29" s="5">
        <v>6303.6831932555142</v>
      </c>
      <c r="K29" s="5">
        <v>7665.6209317916837</v>
      </c>
      <c r="L29" s="5">
        <v>7208.1906514854372</v>
      </c>
      <c r="M29" s="5">
        <v>6483.142975059086</v>
      </c>
      <c r="N29" s="5">
        <v>6415.6414320192644</v>
      </c>
      <c r="O29" s="5">
        <v>6730.8355846381492</v>
      </c>
      <c r="P29" s="5">
        <v>6905.7419761141837</v>
      </c>
      <c r="Q29" s="5">
        <v>6706.7683604131207</v>
      </c>
      <c r="R29" s="5">
        <v>11150.140866692989</v>
      </c>
      <c r="S29" s="5">
        <v>10662.26620361467</v>
      </c>
      <c r="T29" s="5">
        <v>10943.748890921959</v>
      </c>
      <c r="U29" s="5">
        <v>11346.118738637741</v>
      </c>
      <c r="V29" s="5">
        <v>21198.010590340229</v>
      </c>
      <c r="W29" s="5">
        <v>19199.519844730421</v>
      </c>
      <c r="X29" s="5">
        <v>18132.299642128961</v>
      </c>
      <c r="Y29" s="5">
        <v>18554.02196184067</v>
      </c>
      <c r="Z29" s="5">
        <v>23123.371247960851</v>
      </c>
      <c r="AA29" s="5">
        <v>24868.768661317019</v>
      </c>
      <c r="AB29" s="5">
        <v>22065.743077519699</v>
      </c>
      <c r="AC29" s="5">
        <v>23964.742052285579</v>
      </c>
      <c r="AD29" s="5">
        <v>32157.011926342639</v>
      </c>
      <c r="AE29" s="5">
        <v>32253.143118828059</v>
      </c>
    </row>
    <row r="30" spans="1:31">
      <c r="A30" s="56" t="s">
        <v>54</v>
      </c>
      <c r="B30" s="56" t="s">
        <v>197</v>
      </c>
      <c r="C30" s="56" t="s">
        <v>138</v>
      </c>
      <c r="D30" s="5">
        <v>64.052459622614975</v>
      </c>
      <c r="E30" s="5">
        <v>222.88275463823501</v>
      </c>
      <c r="F30" s="5">
        <v>358.27003053959498</v>
      </c>
      <c r="G30" s="5">
        <v>528.19719419424996</v>
      </c>
      <c r="H30" s="5">
        <v>770.1588755168749</v>
      </c>
      <c r="I30" s="5">
        <v>1021.557780139745</v>
      </c>
      <c r="J30" s="5">
        <v>1272.1946455194391</v>
      </c>
      <c r="K30" s="5">
        <v>1729.373123595715</v>
      </c>
      <c r="L30" s="5">
        <v>2073.936189335881</v>
      </c>
      <c r="M30" s="5">
        <v>2155.0660053337001</v>
      </c>
      <c r="N30" s="5">
        <v>2635.958089469998</v>
      </c>
      <c r="O30" s="5">
        <v>3466.0708749774699</v>
      </c>
      <c r="P30" s="5">
        <v>4312.9406493130637</v>
      </c>
      <c r="Q30" s="5">
        <v>4956.3492849204458</v>
      </c>
      <c r="R30" s="5">
        <v>6320.0401853970234</v>
      </c>
      <c r="S30" s="5">
        <v>6629.9126617466063</v>
      </c>
      <c r="T30" s="5">
        <v>6582.8395202721567</v>
      </c>
      <c r="U30" s="5">
        <v>7992.7810763710477</v>
      </c>
      <c r="V30" s="5">
        <v>9349.0160107037918</v>
      </c>
      <c r="W30" s="5">
        <v>8906.8653444240808</v>
      </c>
      <c r="X30" s="5">
        <v>10357.84153610224</v>
      </c>
      <c r="Y30" s="5">
        <v>10405.03729677336</v>
      </c>
      <c r="Z30" s="5">
        <v>13809.674577308009</v>
      </c>
      <c r="AA30" s="5">
        <v>12989.847229786419</v>
      </c>
      <c r="AB30" s="5">
        <v>12983.146794469931</v>
      </c>
      <c r="AC30" s="5">
        <v>14720.027343895999</v>
      </c>
      <c r="AD30" s="5">
        <v>16836.958098375941</v>
      </c>
      <c r="AE30" s="5">
        <v>18143.149556965502</v>
      </c>
    </row>
    <row r="31" spans="1:31">
      <c r="A31" s="56" t="s">
        <v>54</v>
      </c>
      <c r="B31" s="56" t="s">
        <v>197</v>
      </c>
      <c r="C31" s="56" t="s">
        <v>139</v>
      </c>
      <c r="D31" s="5">
        <v>117.708012944182</v>
      </c>
      <c r="E31" s="5">
        <v>216.29087114607799</v>
      </c>
      <c r="F31" s="5">
        <v>315.05816867460101</v>
      </c>
      <c r="G31" s="5">
        <v>404.569016027045</v>
      </c>
      <c r="H31" s="5">
        <v>477.08600055434403</v>
      </c>
      <c r="I31" s="5">
        <v>539.81601364244102</v>
      </c>
      <c r="J31" s="5">
        <v>619.77329918372197</v>
      </c>
      <c r="K31" s="5">
        <v>744.99204622779803</v>
      </c>
      <c r="L31" s="5">
        <v>864.86442787715305</v>
      </c>
      <c r="M31" s="5">
        <v>982.99075735453596</v>
      </c>
      <c r="N31" s="5">
        <v>1124.37031389923</v>
      </c>
      <c r="O31" s="5">
        <v>1272.6243124039299</v>
      </c>
      <c r="P31" s="5">
        <v>1425.6570954143101</v>
      </c>
      <c r="Q31" s="5">
        <v>1546.18328757059</v>
      </c>
      <c r="R31" s="5">
        <v>1656.45293021404</v>
      </c>
      <c r="S31" s="5">
        <v>1731.09925367247</v>
      </c>
      <c r="T31" s="5">
        <v>1788.21133276249</v>
      </c>
      <c r="U31" s="5">
        <v>1795.7954867508899</v>
      </c>
      <c r="V31" s="5">
        <v>1807.03895162093</v>
      </c>
      <c r="W31" s="5">
        <v>1796.32846920986</v>
      </c>
      <c r="X31" s="5">
        <v>1790.1670089784</v>
      </c>
      <c r="Y31" s="5">
        <v>1775.2961307316</v>
      </c>
      <c r="Z31" s="5">
        <v>1758.06782873975</v>
      </c>
      <c r="AA31" s="5">
        <v>1749.3109197604199</v>
      </c>
      <c r="AB31" s="5">
        <v>1733.90439033553</v>
      </c>
      <c r="AC31" s="5">
        <v>1712.4232230948901</v>
      </c>
      <c r="AD31" s="5">
        <v>1688.2023443186299</v>
      </c>
      <c r="AE31" s="5">
        <v>1705.85198974333</v>
      </c>
    </row>
    <row r="32" spans="1:31">
      <c r="A32" s="56" t="s">
        <v>54</v>
      </c>
      <c r="B32" s="56" t="s">
        <v>197</v>
      </c>
      <c r="C32" s="56" t="s">
        <v>140</v>
      </c>
      <c r="D32" s="5">
        <v>0</v>
      </c>
      <c r="E32" s="5">
        <v>0</v>
      </c>
      <c r="F32" s="5">
        <v>0</v>
      </c>
      <c r="G32" s="5">
        <v>0</v>
      </c>
      <c r="H32" s="5">
        <v>0</v>
      </c>
      <c r="I32" s="5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5">
        <v>0</v>
      </c>
      <c r="R32" s="5">
        <v>0</v>
      </c>
      <c r="S32" s="5">
        <v>0</v>
      </c>
      <c r="T32" s="5">
        <v>0</v>
      </c>
      <c r="U32" s="5">
        <v>0</v>
      </c>
      <c r="V32" s="5">
        <v>0</v>
      </c>
      <c r="W32" s="5">
        <v>0</v>
      </c>
      <c r="X32" s="5">
        <v>0</v>
      </c>
      <c r="Y32" s="5">
        <v>0</v>
      </c>
      <c r="Z32" s="5">
        <v>0</v>
      </c>
      <c r="AA32" s="5">
        <v>0</v>
      </c>
      <c r="AB32" s="5">
        <v>0</v>
      </c>
      <c r="AC32" s="5">
        <v>0</v>
      </c>
      <c r="AD32" s="5">
        <v>0</v>
      </c>
      <c r="AE32" s="5">
        <v>0</v>
      </c>
    </row>
    <row r="33" spans="1:31">
      <c r="A33" s="56" t="s">
        <v>54</v>
      </c>
      <c r="B33" s="56" t="s">
        <v>197</v>
      </c>
      <c r="C33" s="56" t="s">
        <v>141</v>
      </c>
      <c r="D33" s="5">
        <v>0</v>
      </c>
      <c r="E33" s="5">
        <v>0</v>
      </c>
      <c r="F33" s="5">
        <v>0</v>
      </c>
      <c r="G33" s="5">
        <v>0</v>
      </c>
      <c r="H33" s="5">
        <v>0</v>
      </c>
      <c r="I33" s="5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5">
        <v>0</v>
      </c>
      <c r="R33" s="5">
        <v>0</v>
      </c>
      <c r="S33" s="5">
        <v>0</v>
      </c>
      <c r="T33" s="5">
        <v>0</v>
      </c>
      <c r="U33" s="5">
        <v>0</v>
      </c>
      <c r="V33" s="5">
        <v>0</v>
      </c>
      <c r="W33" s="5">
        <v>0</v>
      </c>
      <c r="X33" s="5">
        <v>0</v>
      </c>
      <c r="Y33" s="5">
        <v>0</v>
      </c>
      <c r="Z33" s="5">
        <v>0</v>
      </c>
      <c r="AA33" s="5">
        <v>0</v>
      </c>
      <c r="AB33" s="5">
        <v>0</v>
      </c>
      <c r="AC33" s="5">
        <v>0</v>
      </c>
      <c r="AD33" s="5">
        <v>0</v>
      </c>
      <c r="AE33" s="5">
        <v>0</v>
      </c>
    </row>
    <row r="34" spans="1:31">
      <c r="A34" s="56" t="s">
        <v>54</v>
      </c>
      <c r="B34" s="56" t="s">
        <v>197</v>
      </c>
      <c r="C34" s="56" t="s">
        <v>142</v>
      </c>
      <c r="D34" s="5">
        <v>4257.3508045427334</v>
      </c>
      <c r="E34" s="5">
        <v>18259.72287499208</v>
      </c>
      <c r="F34" s="5">
        <v>28282.19097169039</v>
      </c>
      <c r="G34" s="5">
        <v>30630.97081390634</v>
      </c>
      <c r="H34" s="5">
        <v>32819.107172279422</v>
      </c>
      <c r="I34" s="5">
        <v>33945.078276801461</v>
      </c>
      <c r="J34" s="5">
        <v>40320.85611241177</v>
      </c>
      <c r="K34" s="5">
        <v>44566.346089094608</v>
      </c>
      <c r="L34" s="5">
        <v>53628.942762086983</v>
      </c>
      <c r="M34" s="5">
        <v>60307.835847601527</v>
      </c>
      <c r="N34" s="5">
        <v>66009.700098071145</v>
      </c>
      <c r="O34" s="5">
        <v>91677.610051875105</v>
      </c>
      <c r="P34" s="5">
        <v>100779.40626759231</v>
      </c>
      <c r="Q34" s="5">
        <v>114241.7214218576</v>
      </c>
      <c r="R34" s="5">
        <v>106554.24364344349</v>
      </c>
      <c r="S34" s="5">
        <v>107992.42515582551</v>
      </c>
      <c r="T34" s="5">
        <v>112758.7973352687</v>
      </c>
      <c r="U34" s="5">
        <v>118282.0388687604</v>
      </c>
      <c r="V34" s="5">
        <v>110889.673326638</v>
      </c>
      <c r="W34" s="5">
        <v>156404.1703751747</v>
      </c>
      <c r="X34" s="5">
        <v>190082.5456428878</v>
      </c>
      <c r="Y34" s="5">
        <v>190709.24360952369</v>
      </c>
      <c r="Z34" s="5">
        <v>239999.36313145101</v>
      </c>
      <c r="AA34" s="5">
        <v>251232.37472747109</v>
      </c>
      <c r="AB34" s="5">
        <v>268206.02549083991</v>
      </c>
      <c r="AC34" s="5">
        <v>252863.13299314069</v>
      </c>
      <c r="AD34" s="5">
        <v>300100.79629213939</v>
      </c>
      <c r="AE34" s="5">
        <v>301032.19220641832</v>
      </c>
    </row>
    <row r="35" spans="1:31">
      <c r="A35" s="56" t="s">
        <v>54</v>
      </c>
      <c r="B35" s="56" t="s">
        <v>197</v>
      </c>
      <c r="C35" s="56" t="s">
        <v>143</v>
      </c>
      <c r="D35" s="5">
        <v>6139.8577703830742</v>
      </c>
      <c r="E35" s="5">
        <v>5603.1356225884392</v>
      </c>
      <c r="F35" s="5">
        <v>7688.8471483472467</v>
      </c>
      <c r="G35" s="5">
        <v>11490.650680989929</v>
      </c>
      <c r="H35" s="5">
        <v>16283.161588100989</v>
      </c>
      <c r="I35" s="5">
        <v>18544.566653942031</v>
      </c>
      <c r="J35" s="5">
        <v>20882.610592135279</v>
      </c>
      <c r="K35" s="5">
        <v>27109.528557146448</v>
      </c>
      <c r="L35" s="5">
        <v>27026.804146562641</v>
      </c>
      <c r="M35" s="5">
        <v>28206.252043749879</v>
      </c>
      <c r="N35" s="5">
        <v>37892.047376582603</v>
      </c>
      <c r="O35" s="5">
        <v>60756.913388670058</v>
      </c>
      <c r="P35" s="5">
        <v>68137.935101738694</v>
      </c>
      <c r="Q35" s="5">
        <v>72641.810643358214</v>
      </c>
      <c r="R35" s="5">
        <v>84904.94261093509</v>
      </c>
      <c r="S35" s="5">
        <v>85641.285764405897</v>
      </c>
      <c r="T35" s="5">
        <v>88642.174989638195</v>
      </c>
      <c r="U35" s="5">
        <v>100001.9297693327</v>
      </c>
      <c r="V35" s="5">
        <v>128586.5551746641</v>
      </c>
      <c r="W35" s="5">
        <v>149116.50149419761</v>
      </c>
      <c r="X35" s="5">
        <v>127711.4686906822</v>
      </c>
      <c r="Y35" s="5">
        <v>165822.99826014129</v>
      </c>
      <c r="Z35" s="5">
        <v>191009.24112217131</v>
      </c>
      <c r="AA35" s="5">
        <v>211129.8072116187</v>
      </c>
      <c r="AB35" s="5">
        <v>218236.74310877151</v>
      </c>
      <c r="AC35" s="5">
        <v>242233.1905281572</v>
      </c>
      <c r="AD35" s="5">
        <v>267104.57230436581</v>
      </c>
      <c r="AE35" s="5">
        <v>274079.88425599347</v>
      </c>
    </row>
    <row r="36" spans="1:31">
      <c r="A36" s="56" t="s">
        <v>54</v>
      </c>
      <c r="B36" s="56" t="s">
        <v>197</v>
      </c>
      <c r="C36" s="56" t="s">
        <v>144</v>
      </c>
      <c r="D36" s="5">
        <v>8479.9990908</v>
      </c>
      <c r="E36" s="5">
        <v>9559.0008366000002</v>
      </c>
      <c r="F36" s="5">
        <v>10745.4802191</v>
      </c>
      <c r="G36" s="5">
        <v>11930.2513784</v>
      </c>
      <c r="H36" s="5">
        <v>13106.8910703</v>
      </c>
      <c r="I36" s="5">
        <v>14229.4678979</v>
      </c>
      <c r="J36" s="5">
        <v>15360.405836899999</v>
      </c>
      <c r="K36" s="5">
        <v>16456.256894599999</v>
      </c>
      <c r="L36" s="5">
        <v>17527.511694000001</v>
      </c>
      <c r="M36" s="5">
        <v>18507.895565800001</v>
      </c>
      <c r="N36" s="5">
        <v>19510.810355900001</v>
      </c>
      <c r="O36" s="5">
        <v>20499.366839400001</v>
      </c>
      <c r="P36" s="5">
        <v>21478.626854599999</v>
      </c>
      <c r="Q36" s="5">
        <v>22278.395411500002</v>
      </c>
      <c r="R36" s="5">
        <v>23038.9386381</v>
      </c>
      <c r="S36" s="5">
        <v>23770.344909399999</v>
      </c>
      <c r="T36" s="5">
        <v>24577.874808100001</v>
      </c>
      <c r="U36" s="5">
        <v>25306.9911885</v>
      </c>
      <c r="V36" s="5">
        <v>26082.992490199998</v>
      </c>
      <c r="W36" s="5">
        <v>26857.1239308</v>
      </c>
      <c r="X36" s="5">
        <v>27687.389024700002</v>
      </c>
      <c r="Y36" s="5">
        <v>28381.8181348</v>
      </c>
      <c r="Z36" s="5">
        <v>29110.7653536</v>
      </c>
      <c r="AA36" s="5">
        <v>29845.345327999999</v>
      </c>
      <c r="AB36" s="5">
        <v>30647.097598600001</v>
      </c>
      <c r="AC36" s="5">
        <v>31308.422297000001</v>
      </c>
      <c r="AD36" s="5">
        <v>32021.139212499998</v>
      </c>
      <c r="AE36" s="5">
        <v>32021.139212499998</v>
      </c>
    </row>
    <row r="37" spans="1:31">
      <c r="A37" s="56" t="s">
        <v>54</v>
      </c>
      <c r="B37" s="56" t="s">
        <v>197</v>
      </c>
      <c r="C37" s="56" t="s">
        <v>146</v>
      </c>
      <c r="D37" s="5">
        <v>1.300284999999999E-6</v>
      </c>
      <c r="E37" s="5">
        <v>1.2810549999999999E-6</v>
      </c>
      <c r="F37" s="5">
        <v>1.6138071159999989E-2</v>
      </c>
      <c r="G37" s="5">
        <v>0.54357685727500127</v>
      </c>
      <c r="H37" s="5">
        <v>1.708358562539998</v>
      </c>
      <c r="I37" s="5">
        <v>4.5213569399999987E-3</v>
      </c>
      <c r="J37" s="5">
        <v>1.797895000000002E-6</v>
      </c>
      <c r="K37" s="5">
        <v>2.4419334169999991</v>
      </c>
      <c r="L37" s="5">
        <v>4.6396591301450067</v>
      </c>
      <c r="M37" s="5">
        <v>10.285990227970011</v>
      </c>
      <c r="N37" s="5">
        <v>2.827395000000002E-6</v>
      </c>
      <c r="O37" s="5">
        <v>12.093182753140001</v>
      </c>
      <c r="P37" s="5">
        <v>3.8763699999999986E-6</v>
      </c>
      <c r="Q37" s="5">
        <v>16.154652124129971</v>
      </c>
      <c r="R37" s="5">
        <v>4.2249475267299896</v>
      </c>
      <c r="S37" s="5">
        <v>299.22144189209519</v>
      </c>
      <c r="T37" s="5">
        <v>136.98088453014489</v>
      </c>
      <c r="U37" s="5">
        <v>299.62557495417019</v>
      </c>
      <c r="V37" s="5">
        <v>454.29186865484019</v>
      </c>
      <c r="W37" s="5">
        <v>528.24948900239997</v>
      </c>
      <c r="X37" s="5">
        <v>589.2237016061531</v>
      </c>
      <c r="Y37" s="5">
        <v>1217.4016889834861</v>
      </c>
      <c r="Z37" s="5">
        <v>792.19752342970992</v>
      </c>
      <c r="AA37" s="5">
        <v>1681.544872320449</v>
      </c>
      <c r="AB37" s="5">
        <v>660.87736078868988</v>
      </c>
      <c r="AC37" s="5">
        <v>1262.18969721386</v>
      </c>
      <c r="AD37" s="5">
        <v>1734.8241363361451</v>
      </c>
      <c r="AE37" s="5">
        <v>492.6795343849401</v>
      </c>
    </row>
    <row r="38" spans="1:31">
      <c r="A38" s="56" t="s">
        <v>54</v>
      </c>
      <c r="B38" s="56" t="s">
        <v>197</v>
      </c>
      <c r="C38" s="56" t="s">
        <v>149</v>
      </c>
      <c r="D38" s="5">
        <v>-816.30260080479979</v>
      </c>
      <c r="E38" s="5">
        <v>-1619.144956893361</v>
      </c>
      <c r="F38" s="5">
        <v>-2524.7753619577752</v>
      </c>
      <c r="G38" s="5">
        <v>-3512.3975363207851</v>
      </c>
      <c r="H38" s="5">
        <v>-6707.3333602632792</v>
      </c>
      <c r="I38" s="5">
        <v>-8218.080785816368</v>
      </c>
      <c r="J38" s="5">
        <v>-7926.6760297136179</v>
      </c>
      <c r="K38" s="5">
        <v>-9640.1093607812472</v>
      </c>
      <c r="L38" s="5">
        <v>-9125.2318509006964</v>
      </c>
      <c r="M38" s="5">
        <v>-8149.1963254035463</v>
      </c>
      <c r="N38" s="5">
        <v>-8111.5610770262047</v>
      </c>
      <c r="O38" s="5">
        <v>-8504.1281126037466</v>
      </c>
      <c r="P38" s="5">
        <v>-8814.6794841075771</v>
      </c>
      <c r="Q38" s="5">
        <v>-8673.857415435752</v>
      </c>
      <c r="R38" s="5">
        <v>-14240.848166070051</v>
      </c>
      <c r="S38" s="5">
        <v>-13707.130139884321</v>
      </c>
      <c r="T38" s="5">
        <v>-13845.127159582011</v>
      </c>
      <c r="U38" s="5">
        <v>-14395.81257238438</v>
      </c>
      <c r="V38" s="5">
        <v>-26932.212850459851</v>
      </c>
      <c r="W38" s="5">
        <v>-24224.523648727882</v>
      </c>
      <c r="X38" s="5">
        <v>-23409.298431857431</v>
      </c>
      <c r="Y38" s="5">
        <v>-23712.829498192448</v>
      </c>
      <c r="Z38" s="5">
        <v>-29749.164152275389</v>
      </c>
      <c r="AA38" s="5">
        <v>-31554.686540505088</v>
      </c>
      <c r="AB38" s="5">
        <v>-28144.33224524077</v>
      </c>
      <c r="AC38" s="5">
        <v>-30561.24497670096</v>
      </c>
      <c r="AD38" s="5">
        <v>-40951.814274113283</v>
      </c>
      <c r="AE38" s="5">
        <v>-41028.328544013893</v>
      </c>
    </row>
    <row r="39" spans="1:31">
      <c r="A39" s="56" t="s">
        <v>54</v>
      </c>
      <c r="B39" s="56" t="s">
        <v>197</v>
      </c>
      <c r="C39" s="56" t="s">
        <v>150</v>
      </c>
      <c r="D39" s="5">
        <v>-75.348385652000019</v>
      </c>
      <c r="E39" s="5">
        <v>-262.18909424692492</v>
      </c>
      <c r="F39" s="5">
        <v>-421.56061308756011</v>
      </c>
      <c r="G39" s="5">
        <v>-621.43614800116029</v>
      </c>
      <c r="H39" s="5">
        <v>-905.79680149006413</v>
      </c>
      <c r="I39" s="5">
        <v>-1203.0669255400851</v>
      </c>
      <c r="J39" s="5">
        <v>-1495.18442069701</v>
      </c>
      <c r="K39" s="5">
        <v>-2045.327621110225</v>
      </c>
      <c r="L39" s="5">
        <v>-2464.9530703344722</v>
      </c>
      <c r="M39" s="5">
        <v>-2571.4009511943909</v>
      </c>
      <c r="N39" s="5">
        <v>-3164.7076585920572</v>
      </c>
      <c r="O39" s="5">
        <v>-4169.1979424879264</v>
      </c>
      <c r="P39" s="5">
        <v>-5202.2643754804594</v>
      </c>
      <c r="Q39" s="5">
        <v>-5996.107452268925</v>
      </c>
      <c r="R39" s="5">
        <v>-7655.7545391524754</v>
      </c>
      <c r="S39" s="5">
        <v>-8057.5075904362329</v>
      </c>
      <c r="T39" s="5">
        <v>-8067.4374790244638</v>
      </c>
      <c r="U39" s="5">
        <v>-9790.3982408002466</v>
      </c>
      <c r="V39" s="5">
        <v>-11474.80077002566</v>
      </c>
      <c r="W39" s="5">
        <v>-10965.815369353841</v>
      </c>
      <c r="X39" s="5">
        <v>-12740.7270420477</v>
      </c>
      <c r="Y39" s="5">
        <v>-12911.09662019152</v>
      </c>
      <c r="Z39" s="5">
        <v>-17004.01403980298</v>
      </c>
      <c r="AA39" s="5">
        <v>-16078.39313277395</v>
      </c>
      <c r="AB39" s="5">
        <v>-16105.8338353173</v>
      </c>
      <c r="AC39" s="5">
        <v>-18237.46735525141</v>
      </c>
      <c r="AD39" s="5">
        <v>-20799.321505216169</v>
      </c>
      <c r="AE39" s="5">
        <v>-22377.596139720681</v>
      </c>
    </row>
    <row r="40" spans="1:31">
      <c r="A40" s="56" t="s">
        <v>54</v>
      </c>
      <c r="B40" s="56" t="s">
        <v>197</v>
      </c>
      <c r="C40" s="56" t="s">
        <v>151</v>
      </c>
      <c r="D40" s="5">
        <v>-135.03141914529701</v>
      </c>
      <c r="E40" s="5">
        <v>-250.11829264994901</v>
      </c>
      <c r="F40" s="5">
        <v>-366.42709503692902</v>
      </c>
      <c r="G40" s="5">
        <v>-470.37303837280098</v>
      </c>
      <c r="H40" s="5">
        <v>-554.50501734490899</v>
      </c>
      <c r="I40" s="5">
        <v>-628.70588004408899</v>
      </c>
      <c r="J40" s="5">
        <v>-723.78902302699498</v>
      </c>
      <c r="K40" s="5">
        <v>-869.60417595556805</v>
      </c>
      <c r="L40" s="5">
        <v>-1011.00523428778</v>
      </c>
      <c r="M40" s="5">
        <v>-1147.68086708187</v>
      </c>
      <c r="N40" s="5">
        <v>-1315.89604410794</v>
      </c>
      <c r="O40" s="5">
        <v>-1488.5548674332599</v>
      </c>
      <c r="P40" s="5">
        <v>-1669.8738044352301</v>
      </c>
      <c r="Q40" s="5">
        <v>-1814.1461567226499</v>
      </c>
      <c r="R40" s="5">
        <v>-1938.9997101705001</v>
      </c>
      <c r="S40" s="5">
        <v>-2024.7612407727399</v>
      </c>
      <c r="T40" s="5">
        <v>-2094.5088763854701</v>
      </c>
      <c r="U40" s="5">
        <v>-2107.1377644836698</v>
      </c>
      <c r="V40" s="5">
        <v>-2113.6550992092398</v>
      </c>
      <c r="W40" s="5">
        <v>-2105.8701616343001</v>
      </c>
      <c r="X40" s="5">
        <v>-2091.1597770232001</v>
      </c>
      <c r="Y40" s="5">
        <v>-2077.9914698767702</v>
      </c>
      <c r="Z40" s="5">
        <v>-2054.6267511872802</v>
      </c>
      <c r="AA40" s="5">
        <v>-2047.94718990355</v>
      </c>
      <c r="AB40" s="5">
        <v>-2026.3572782374899</v>
      </c>
      <c r="AC40" s="5">
        <v>-2000.7288204579099</v>
      </c>
      <c r="AD40" s="5">
        <v>-1970.5279745892001</v>
      </c>
      <c r="AE40" s="5">
        <v>-1993.9232328144101</v>
      </c>
    </row>
    <row r="42" spans="1:31">
      <c r="A42" s="56" t="s">
        <v>54</v>
      </c>
      <c r="B42" s="56" t="s">
        <v>198</v>
      </c>
      <c r="C42" s="56" t="s">
        <v>131</v>
      </c>
      <c r="D42" s="5">
        <v>31823.73292446608</v>
      </c>
      <c r="E42" s="5">
        <v>27043.965234367781</v>
      </c>
      <c r="F42" s="5">
        <v>19209.90722621778</v>
      </c>
      <c r="G42" s="5">
        <v>16592.146136523301</v>
      </c>
      <c r="H42" s="5">
        <v>10843.4844043499</v>
      </c>
      <c r="I42" s="5">
        <v>7211.4082418340267</v>
      </c>
      <c r="J42" s="5">
        <v>6702.175129905957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5">
        <v>0</v>
      </c>
      <c r="R42" s="5">
        <v>0</v>
      </c>
      <c r="S42" s="5">
        <v>0</v>
      </c>
      <c r="T42" s="5">
        <v>0</v>
      </c>
      <c r="U42" s="5">
        <v>0</v>
      </c>
      <c r="V42" s="5">
        <v>0</v>
      </c>
      <c r="W42" s="5">
        <v>0</v>
      </c>
      <c r="X42" s="5">
        <v>0</v>
      </c>
      <c r="Y42" s="5">
        <v>0</v>
      </c>
      <c r="Z42" s="5">
        <v>0</v>
      </c>
      <c r="AA42" s="5">
        <v>0</v>
      </c>
      <c r="AB42" s="5">
        <v>0</v>
      </c>
      <c r="AC42" s="5">
        <v>0</v>
      </c>
      <c r="AD42" s="5">
        <v>0</v>
      </c>
      <c r="AE42" s="5">
        <v>0</v>
      </c>
    </row>
    <row r="43" spans="1:31">
      <c r="A43" s="56" t="s">
        <v>54</v>
      </c>
      <c r="B43" s="56" t="s">
        <v>198</v>
      </c>
      <c r="C43" s="56" t="s">
        <v>132</v>
      </c>
      <c r="D43" s="5">
        <v>18.223748075464979</v>
      </c>
      <c r="E43" s="5">
        <v>6.6167150600550126</v>
      </c>
      <c r="F43" s="5">
        <v>0</v>
      </c>
      <c r="G43" s="5">
        <v>0</v>
      </c>
      <c r="H43" s="5">
        <v>0</v>
      </c>
      <c r="I43" s="5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5">
        <v>0</v>
      </c>
      <c r="R43" s="5">
        <v>0</v>
      </c>
      <c r="S43" s="5">
        <v>0</v>
      </c>
      <c r="T43" s="5">
        <v>0</v>
      </c>
      <c r="U43" s="5">
        <v>0</v>
      </c>
      <c r="V43" s="5">
        <v>0</v>
      </c>
      <c r="W43" s="5">
        <v>0</v>
      </c>
      <c r="X43" s="5">
        <v>0</v>
      </c>
      <c r="Y43" s="5">
        <v>0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 s="5">
        <v>0</v>
      </c>
    </row>
    <row r="44" spans="1:31">
      <c r="A44" s="56" t="s">
        <v>54</v>
      </c>
      <c r="B44" s="56" t="s">
        <v>198</v>
      </c>
      <c r="C44" s="56" t="s">
        <v>133</v>
      </c>
      <c r="D44" s="5">
        <v>0</v>
      </c>
      <c r="E44" s="5">
        <v>0</v>
      </c>
      <c r="F44" s="5">
        <v>0</v>
      </c>
      <c r="G44" s="5">
        <v>0</v>
      </c>
      <c r="H44" s="5">
        <v>0</v>
      </c>
      <c r="I44" s="5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5">
        <v>0</v>
      </c>
      <c r="R44" s="5">
        <v>0</v>
      </c>
      <c r="S44" s="5">
        <v>0</v>
      </c>
      <c r="T44" s="5">
        <v>0</v>
      </c>
      <c r="U44" s="5">
        <v>0</v>
      </c>
      <c r="V44" s="5">
        <v>0</v>
      </c>
      <c r="W44" s="5">
        <v>0</v>
      </c>
      <c r="X44" s="5">
        <v>0</v>
      </c>
      <c r="Y44" s="5">
        <v>0</v>
      </c>
      <c r="Z44" s="5">
        <v>0</v>
      </c>
      <c r="AA44" s="5">
        <v>0</v>
      </c>
      <c r="AB44" s="5">
        <v>0</v>
      </c>
      <c r="AC44" s="5">
        <v>0</v>
      </c>
      <c r="AD44" s="5">
        <v>0</v>
      </c>
      <c r="AE44" s="5">
        <v>0</v>
      </c>
    </row>
    <row r="45" spans="1:31">
      <c r="A45" s="56" t="s">
        <v>54</v>
      </c>
      <c r="B45" s="56" t="s">
        <v>198</v>
      </c>
      <c r="C45" s="56" t="s">
        <v>134</v>
      </c>
      <c r="D45" s="5">
        <v>11.489142485275011</v>
      </c>
      <c r="E45" s="5">
        <v>7.7339525105399982</v>
      </c>
      <c r="F45" s="5">
        <v>36.12102619699003</v>
      </c>
      <c r="G45" s="5">
        <v>42.607954969685011</v>
      </c>
      <c r="H45" s="5">
        <v>589.89653857414532</v>
      </c>
      <c r="I45" s="5">
        <v>569.58855112717492</v>
      </c>
      <c r="J45" s="5">
        <v>212.87202832384509</v>
      </c>
      <c r="K45" s="5">
        <v>220.90427408262991</v>
      </c>
      <c r="L45" s="5">
        <v>280.3479505970551</v>
      </c>
      <c r="M45" s="5">
        <v>257.91784428493497</v>
      </c>
      <c r="N45" s="5">
        <v>18.878213582794992</v>
      </c>
      <c r="O45" s="5">
        <v>265.37990277829499</v>
      </c>
      <c r="P45" s="5">
        <v>88.784474214445027</v>
      </c>
      <c r="Q45" s="5">
        <v>365.82926887621488</v>
      </c>
      <c r="R45" s="5">
        <v>90.359625273069923</v>
      </c>
      <c r="S45" s="5">
        <v>870.04482620624469</v>
      </c>
      <c r="T45" s="5">
        <v>301.05578805392003</v>
      </c>
      <c r="U45" s="5">
        <v>273.84231590685999</v>
      </c>
      <c r="V45" s="5">
        <v>358.72664368672002</v>
      </c>
      <c r="W45" s="5">
        <v>719.46876581744471</v>
      </c>
      <c r="X45" s="5">
        <v>1302.6132023142229</v>
      </c>
      <c r="Y45" s="5">
        <v>50.617402824624918</v>
      </c>
      <c r="Z45" s="5">
        <v>547.94715440544508</v>
      </c>
      <c r="AA45" s="5">
        <v>8.6327579698499886</v>
      </c>
      <c r="AB45" s="5">
        <v>398.73845611242501</v>
      </c>
      <c r="AC45" s="5">
        <v>1.657887638629993</v>
      </c>
      <c r="AD45" s="5">
        <v>1873.998005460975</v>
      </c>
      <c r="AE45" s="5">
        <v>7.9295250000000077E-6</v>
      </c>
    </row>
    <row r="46" spans="1:31">
      <c r="A46" s="56" t="s">
        <v>54</v>
      </c>
      <c r="B46" s="56" t="s">
        <v>198</v>
      </c>
      <c r="C46" s="56" t="s">
        <v>135</v>
      </c>
      <c r="D46" s="5">
        <v>0</v>
      </c>
      <c r="E46" s="5">
        <v>0</v>
      </c>
      <c r="F46" s="5">
        <v>0</v>
      </c>
      <c r="G46" s="5">
        <v>0</v>
      </c>
      <c r="H46" s="5">
        <v>0</v>
      </c>
      <c r="I46" s="5">
        <v>0</v>
      </c>
      <c r="J46" s="5">
        <v>0</v>
      </c>
      <c r="K46" s="5">
        <v>5.5342500000000013E-7</v>
      </c>
      <c r="L46" s="5">
        <v>6.5339999999999975E-8</v>
      </c>
      <c r="M46" s="5">
        <v>2.015905E-6</v>
      </c>
      <c r="N46" s="5">
        <v>1.1466999999999999E-7</v>
      </c>
      <c r="O46" s="5">
        <v>1.6007500000000001E-7</v>
      </c>
      <c r="P46" s="5">
        <v>1.790200000000001E-7</v>
      </c>
      <c r="Q46" s="5">
        <v>2.7516500000000012E-7</v>
      </c>
      <c r="R46" s="5">
        <v>1.5255949999999991E-6</v>
      </c>
      <c r="S46" s="5">
        <v>2.1229949999999969E-6</v>
      </c>
      <c r="T46" s="5">
        <v>2.3003300000000011E-6</v>
      </c>
      <c r="U46" s="5">
        <v>2.799454999999999E-6</v>
      </c>
      <c r="V46" s="5">
        <v>3.7891849999999999E-6</v>
      </c>
      <c r="W46" s="5">
        <v>5.6774299999999996E-6</v>
      </c>
      <c r="X46" s="5">
        <v>9.4310250000000305E-6</v>
      </c>
      <c r="Y46" s="5">
        <v>9.5610649999999931E-6</v>
      </c>
      <c r="Z46" s="5">
        <v>1.4836021E-4</v>
      </c>
      <c r="AA46" s="5">
        <v>1.4644503500000009E-4</v>
      </c>
      <c r="AB46" s="5">
        <v>1.4492108000000001E-4</v>
      </c>
      <c r="AC46" s="5">
        <v>1.4230494499999999E-4</v>
      </c>
      <c r="AD46" s="5">
        <v>327.16259797787512</v>
      </c>
      <c r="AE46" s="5">
        <v>327.16241805521003</v>
      </c>
    </row>
    <row r="47" spans="1:31">
      <c r="A47" s="56" t="s">
        <v>54</v>
      </c>
      <c r="B47" s="56" t="s">
        <v>198</v>
      </c>
      <c r="C47" s="56" t="s">
        <v>136</v>
      </c>
      <c r="D47" s="5">
        <v>3563.9228119459221</v>
      </c>
      <c r="E47" s="5">
        <v>1311.561621584259</v>
      </c>
      <c r="F47" s="5">
        <v>1803.0630101041961</v>
      </c>
      <c r="G47" s="5">
        <v>2306.0010868436598</v>
      </c>
      <c r="H47" s="5">
        <v>3508.3643537817002</v>
      </c>
      <c r="I47" s="5">
        <v>2882.5546325243999</v>
      </c>
      <c r="J47" s="5">
        <v>2128.439495332264</v>
      </c>
      <c r="K47" s="5">
        <v>2456.002581899158</v>
      </c>
      <c r="L47" s="5">
        <v>2048.9633481583551</v>
      </c>
      <c r="M47" s="5">
        <v>2008.5252705531079</v>
      </c>
      <c r="N47" s="5">
        <v>1796.038875675195</v>
      </c>
      <c r="O47" s="5">
        <v>3122.0946609683301</v>
      </c>
      <c r="P47" s="5">
        <v>2954.579487821904</v>
      </c>
      <c r="Q47" s="5">
        <v>2539.4757833361991</v>
      </c>
      <c r="R47" s="5">
        <v>1811.442396483096</v>
      </c>
      <c r="S47" s="5">
        <v>3488.1347398884509</v>
      </c>
      <c r="T47" s="5">
        <v>1401.4190285365401</v>
      </c>
      <c r="U47" s="5">
        <v>2032.9539993536221</v>
      </c>
      <c r="V47" s="5">
        <v>2013.87604782732</v>
      </c>
      <c r="W47" s="5">
        <v>2299.75285201625</v>
      </c>
      <c r="X47" s="5">
        <v>2366.4483754836742</v>
      </c>
      <c r="Y47" s="5">
        <v>2873.3691365141258</v>
      </c>
      <c r="Z47" s="5">
        <v>1596.485572273315</v>
      </c>
      <c r="AA47" s="5">
        <v>2484.2614559051399</v>
      </c>
      <c r="AB47" s="5">
        <v>2404.7359340554758</v>
      </c>
      <c r="AC47" s="5">
        <v>1768.73002261235</v>
      </c>
      <c r="AD47" s="5">
        <v>3618.375922741764</v>
      </c>
      <c r="AE47" s="5">
        <v>1009.2286615420001</v>
      </c>
    </row>
    <row r="48" spans="1:31">
      <c r="A48" s="56" t="s">
        <v>54</v>
      </c>
      <c r="B48" s="56" t="s">
        <v>198</v>
      </c>
      <c r="C48" s="56" t="s">
        <v>137</v>
      </c>
      <c r="D48" s="5">
        <v>108.1378581767701</v>
      </c>
      <c r="E48" s="5">
        <v>249.642077359685</v>
      </c>
      <c r="F48" s="5">
        <v>758.46287410276955</v>
      </c>
      <c r="G48" s="5">
        <v>733.55613703801998</v>
      </c>
      <c r="H48" s="5">
        <v>2077.84875899606</v>
      </c>
      <c r="I48" s="5">
        <v>3666.4238842909381</v>
      </c>
      <c r="J48" s="5">
        <v>3766.219526818139</v>
      </c>
      <c r="K48" s="5">
        <v>3937.6636363922062</v>
      </c>
      <c r="L48" s="5">
        <v>3829.2039777579262</v>
      </c>
      <c r="M48" s="5">
        <v>3604.3633554375051</v>
      </c>
      <c r="N48" s="5">
        <v>3783.7876595274652</v>
      </c>
      <c r="O48" s="5">
        <v>3810.2146703286812</v>
      </c>
      <c r="P48" s="5">
        <v>3946.5423961132678</v>
      </c>
      <c r="Q48" s="5">
        <v>3826.332942573375</v>
      </c>
      <c r="R48" s="5">
        <v>4137.1653282076086</v>
      </c>
      <c r="S48" s="5">
        <v>3940.143368387854</v>
      </c>
      <c r="T48" s="5">
        <v>4362.8952441197653</v>
      </c>
      <c r="U48" s="5">
        <v>4221.2959122693474</v>
      </c>
      <c r="V48" s="5">
        <v>4068.9125925982598</v>
      </c>
      <c r="W48" s="5">
        <v>4088.0631715253712</v>
      </c>
      <c r="X48" s="5">
        <v>3573.5577391894089</v>
      </c>
      <c r="Y48" s="5">
        <v>4038.95489863284</v>
      </c>
      <c r="Z48" s="5">
        <v>3701.85510899785</v>
      </c>
      <c r="AA48" s="5">
        <v>3647.6020587263588</v>
      </c>
      <c r="AB48" s="5">
        <v>2209.967257979245</v>
      </c>
      <c r="AC48" s="5">
        <v>2230.4892603744661</v>
      </c>
      <c r="AD48" s="5">
        <v>2170.775190947254</v>
      </c>
      <c r="AE48" s="5">
        <v>2518.449221523279</v>
      </c>
    </row>
    <row r="49" spans="1:31">
      <c r="A49" s="56" t="s">
        <v>54</v>
      </c>
      <c r="B49" s="56" t="s">
        <v>198</v>
      </c>
      <c r="C49" s="56" t="s">
        <v>138</v>
      </c>
      <c r="D49" s="5">
        <v>35.671826695314991</v>
      </c>
      <c r="E49" s="5">
        <v>171.2832370647948</v>
      </c>
      <c r="F49" s="5">
        <v>320.36876648989488</v>
      </c>
      <c r="G49" s="5">
        <v>463.5324568028351</v>
      </c>
      <c r="H49" s="5">
        <v>721.22760831757046</v>
      </c>
      <c r="I49" s="5">
        <v>821.40839299717038</v>
      </c>
      <c r="J49" s="5">
        <v>1042.70618739356</v>
      </c>
      <c r="K49" s="5">
        <v>1375.4818741089091</v>
      </c>
      <c r="L49" s="5">
        <v>1658.0227785674599</v>
      </c>
      <c r="M49" s="5">
        <v>1617.677435672904</v>
      </c>
      <c r="N49" s="5">
        <v>2089.4528656032699</v>
      </c>
      <c r="O49" s="5">
        <v>2709.766677368526</v>
      </c>
      <c r="P49" s="5">
        <v>3286.0635228328938</v>
      </c>
      <c r="Q49" s="5">
        <v>3599.0691732349301</v>
      </c>
      <c r="R49" s="5">
        <v>4634.5112978425605</v>
      </c>
      <c r="S49" s="5">
        <v>5541.1959475046551</v>
      </c>
      <c r="T49" s="5">
        <v>6070.3306069803566</v>
      </c>
      <c r="U49" s="5">
        <v>6278.9884564452041</v>
      </c>
      <c r="V49" s="5">
        <v>6564.2711624605272</v>
      </c>
      <c r="W49" s="5">
        <v>7268.019029269597</v>
      </c>
      <c r="X49" s="5">
        <v>6550.1141007245315</v>
      </c>
      <c r="Y49" s="5">
        <v>8499.2617292354826</v>
      </c>
      <c r="Z49" s="5">
        <v>11098.46629358469</v>
      </c>
      <c r="AA49" s="5">
        <v>11548.2427556108</v>
      </c>
      <c r="AB49" s="5">
        <v>10623.156063172089</v>
      </c>
      <c r="AC49" s="5">
        <v>10711.64485343761</v>
      </c>
      <c r="AD49" s="5">
        <v>13261.57352003875</v>
      </c>
      <c r="AE49" s="5">
        <v>15415.95743856222</v>
      </c>
    </row>
    <row r="50" spans="1:31">
      <c r="A50" s="56" t="s">
        <v>54</v>
      </c>
      <c r="B50" s="56" t="s">
        <v>198</v>
      </c>
      <c r="C50" s="56" t="s">
        <v>139</v>
      </c>
      <c r="D50" s="5">
        <v>68.294795686997603</v>
      </c>
      <c r="E50" s="5">
        <v>137.42513599108901</v>
      </c>
      <c r="F50" s="5">
        <v>209.96938808425301</v>
      </c>
      <c r="G50" s="5">
        <v>278.07005379568301</v>
      </c>
      <c r="H50" s="5">
        <v>336.69285066459599</v>
      </c>
      <c r="I50" s="5">
        <v>378.98086966461</v>
      </c>
      <c r="J50" s="5">
        <v>425.41102868106901</v>
      </c>
      <c r="K50" s="5">
        <v>504.94793903530302</v>
      </c>
      <c r="L50" s="5">
        <v>569.64949919189201</v>
      </c>
      <c r="M50" s="5">
        <v>620.974754111425</v>
      </c>
      <c r="N50" s="5">
        <v>690.00687150699105</v>
      </c>
      <c r="O50" s="5">
        <v>767.17636609820704</v>
      </c>
      <c r="P50" s="5">
        <v>852.34192507637795</v>
      </c>
      <c r="Q50" s="5">
        <v>925.37785735145201</v>
      </c>
      <c r="R50" s="5">
        <v>1006.10967595389</v>
      </c>
      <c r="S50" s="5">
        <v>1069.4848060797001</v>
      </c>
      <c r="T50" s="5">
        <v>1122.7314107408799</v>
      </c>
      <c r="U50" s="5">
        <v>1153.5857453061501</v>
      </c>
      <c r="V50" s="5">
        <v>1175.4556096511401</v>
      </c>
      <c r="W50" s="5">
        <v>1180.20808273081</v>
      </c>
      <c r="X50" s="5">
        <v>1183.0162733807399</v>
      </c>
      <c r="Y50" s="5">
        <v>1175.98128660098</v>
      </c>
      <c r="Z50" s="5">
        <v>1171.1063092643701</v>
      </c>
      <c r="AA50" s="5">
        <v>1171.8638933289401</v>
      </c>
      <c r="AB50" s="5">
        <v>1166.26946185973</v>
      </c>
      <c r="AC50" s="5">
        <v>1157.9191882038999</v>
      </c>
      <c r="AD50" s="5">
        <v>1145.63707674733</v>
      </c>
      <c r="AE50" s="5">
        <v>1159.6165491801701</v>
      </c>
    </row>
    <row r="51" spans="1:31">
      <c r="A51" s="56" t="s">
        <v>54</v>
      </c>
      <c r="B51" s="56" t="s">
        <v>198</v>
      </c>
      <c r="C51" s="56" t="s">
        <v>140</v>
      </c>
      <c r="D51" s="5">
        <v>0</v>
      </c>
      <c r="E51" s="5">
        <v>0</v>
      </c>
      <c r="F51" s="5">
        <v>0</v>
      </c>
      <c r="G51" s="5">
        <v>0</v>
      </c>
      <c r="H51" s="5">
        <v>0</v>
      </c>
      <c r="I51" s="5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5">
        <v>0</v>
      </c>
      <c r="R51" s="5">
        <v>0</v>
      </c>
      <c r="S51" s="5">
        <v>0</v>
      </c>
      <c r="T51" s="5">
        <v>0</v>
      </c>
      <c r="U51" s="5">
        <v>0</v>
      </c>
      <c r="V51" s="5">
        <v>0</v>
      </c>
      <c r="W51" s="5">
        <v>0</v>
      </c>
      <c r="X51" s="5">
        <v>0</v>
      </c>
      <c r="Y51" s="5">
        <v>0</v>
      </c>
      <c r="Z51" s="5">
        <v>0</v>
      </c>
      <c r="AA51" s="5">
        <v>0</v>
      </c>
      <c r="AB51" s="5">
        <v>0</v>
      </c>
      <c r="AC51" s="5">
        <v>0</v>
      </c>
      <c r="AD51" s="5">
        <v>0</v>
      </c>
      <c r="AE51" s="5">
        <v>0</v>
      </c>
    </row>
    <row r="52" spans="1:31">
      <c r="A52" s="56" t="s">
        <v>54</v>
      </c>
      <c r="B52" s="56" t="s">
        <v>198</v>
      </c>
      <c r="C52" s="56" t="s">
        <v>141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  <c r="S52" s="5">
        <v>0</v>
      </c>
      <c r="T52" s="5">
        <v>0</v>
      </c>
      <c r="U52" s="5">
        <v>0</v>
      </c>
      <c r="V52" s="5">
        <v>0</v>
      </c>
      <c r="W52" s="5">
        <v>0</v>
      </c>
      <c r="X52" s="5">
        <v>0</v>
      </c>
      <c r="Y52" s="5">
        <v>0</v>
      </c>
      <c r="Z52" s="5">
        <v>0</v>
      </c>
      <c r="AA52" s="5">
        <v>0</v>
      </c>
      <c r="AB52" s="5">
        <v>0</v>
      </c>
      <c r="AC52" s="5">
        <v>0</v>
      </c>
      <c r="AD52" s="5">
        <v>0</v>
      </c>
      <c r="AE52" s="5">
        <v>0</v>
      </c>
    </row>
    <row r="53" spans="1:31">
      <c r="A53" s="56" t="s">
        <v>54</v>
      </c>
      <c r="B53" s="56" t="s">
        <v>198</v>
      </c>
      <c r="C53" s="56" t="s">
        <v>142</v>
      </c>
      <c r="D53" s="5">
        <v>11730.359565878591</v>
      </c>
      <c r="E53" s="5">
        <v>16060.773845788661</v>
      </c>
      <c r="F53" s="5">
        <v>20910.856064372711</v>
      </c>
      <c r="G53" s="5">
        <v>23038.656492709379</v>
      </c>
      <c r="H53" s="5">
        <v>27503.743803536559</v>
      </c>
      <c r="I53" s="5">
        <v>29813.787175719772</v>
      </c>
      <c r="J53" s="5">
        <v>30628.789200867341</v>
      </c>
      <c r="K53" s="5">
        <v>34088.14565619007</v>
      </c>
      <c r="L53" s="5">
        <v>31424.122606263089</v>
      </c>
      <c r="M53" s="5">
        <v>31215.17529261018</v>
      </c>
      <c r="N53" s="5">
        <v>35645.553377401171</v>
      </c>
      <c r="O53" s="5">
        <v>32700.777451918719</v>
      </c>
      <c r="P53" s="5">
        <v>39518.076061971842</v>
      </c>
      <c r="Q53" s="5">
        <v>36928.531682195091</v>
      </c>
      <c r="R53" s="5">
        <v>45393.60966096499</v>
      </c>
      <c r="S53" s="5">
        <v>44514.356861393957</v>
      </c>
      <c r="T53" s="5">
        <v>46720.614702878876</v>
      </c>
      <c r="U53" s="5">
        <v>56318.347849391517</v>
      </c>
      <c r="V53" s="5">
        <v>59728.880886530977</v>
      </c>
      <c r="W53" s="5">
        <v>56729.295529715659</v>
      </c>
      <c r="X53" s="5">
        <v>57358.600143572527</v>
      </c>
      <c r="Y53" s="5">
        <v>67229.91861316115</v>
      </c>
      <c r="Z53" s="5">
        <v>69567.456593455092</v>
      </c>
      <c r="AA53" s="5">
        <v>80626.762722871164</v>
      </c>
      <c r="AB53" s="5">
        <v>78612.891275778893</v>
      </c>
      <c r="AC53" s="5">
        <v>82387.781412115932</v>
      </c>
      <c r="AD53" s="5">
        <v>74555.99347200898</v>
      </c>
      <c r="AE53" s="5">
        <v>75760.637578704671</v>
      </c>
    </row>
    <row r="54" spans="1:31">
      <c r="A54" s="56" t="s">
        <v>54</v>
      </c>
      <c r="B54" s="56" t="s">
        <v>198</v>
      </c>
      <c r="C54" s="56" t="s">
        <v>143</v>
      </c>
      <c r="D54" s="5">
        <v>1943.755000616615</v>
      </c>
      <c r="E54" s="5">
        <v>1603.5163469737849</v>
      </c>
      <c r="F54" s="5">
        <v>1953.419145720675</v>
      </c>
      <c r="G54" s="5">
        <v>1933.356588498661</v>
      </c>
      <c r="H54" s="5">
        <v>3785.9819114677648</v>
      </c>
      <c r="I54" s="5">
        <v>5897.1807390884933</v>
      </c>
      <c r="J54" s="5">
        <v>6045.038417451482</v>
      </c>
      <c r="K54" s="5">
        <v>7495.0303513875788</v>
      </c>
      <c r="L54" s="5">
        <v>9403.541739612434</v>
      </c>
      <c r="M54" s="5">
        <v>8940.2929042960586</v>
      </c>
      <c r="N54" s="5">
        <v>9420.9756187018575</v>
      </c>
      <c r="O54" s="5">
        <v>9800.8159377541815</v>
      </c>
      <c r="P54" s="5">
        <v>9032.3674691941087</v>
      </c>
      <c r="Q54" s="5">
        <v>11533.052807157959</v>
      </c>
      <c r="R54" s="5">
        <v>11135.64538903798</v>
      </c>
      <c r="S54" s="5">
        <v>14345.585970444459</v>
      </c>
      <c r="T54" s="5">
        <v>15514.86878142617</v>
      </c>
      <c r="U54" s="5">
        <v>16984.120500674631</v>
      </c>
      <c r="V54" s="5">
        <v>16520.56864855158</v>
      </c>
      <c r="W54" s="5">
        <v>20735.70045360754</v>
      </c>
      <c r="X54" s="5">
        <v>19831.84076009116</v>
      </c>
      <c r="Y54" s="5">
        <v>20621.952559667679</v>
      </c>
      <c r="Z54" s="5">
        <v>19925.525802881039</v>
      </c>
      <c r="AA54" s="5">
        <v>18567.76144343906</v>
      </c>
      <c r="AB54" s="5">
        <v>27768.631655739871</v>
      </c>
      <c r="AC54" s="5">
        <v>28103.116628506941</v>
      </c>
      <c r="AD54" s="5">
        <v>35287.966496463872</v>
      </c>
      <c r="AE54" s="5">
        <v>36715.286405059953</v>
      </c>
    </row>
    <row r="55" spans="1:31">
      <c r="A55" s="56" t="s">
        <v>54</v>
      </c>
      <c r="B55" s="56" t="s">
        <v>198</v>
      </c>
      <c r="C55" s="56" t="s">
        <v>144</v>
      </c>
      <c r="D55" s="5">
        <v>5789.1238059999996</v>
      </c>
      <c r="E55" s="5">
        <v>6709.2754150000001</v>
      </c>
      <c r="F55" s="5">
        <v>7721.1149459999997</v>
      </c>
      <c r="G55" s="5">
        <v>8786.7644110000001</v>
      </c>
      <c r="H55" s="5">
        <v>9887.3108190000003</v>
      </c>
      <c r="I55" s="5">
        <v>10892.914930000001</v>
      </c>
      <c r="J55" s="5">
        <v>11791.678400000001</v>
      </c>
      <c r="K55" s="5">
        <v>12677.64098</v>
      </c>
      <c r="L55" s="5">
        <v>13501.183789999999</v>
      </c>
      <c r="M55" s="5">
        <v>14222.48914</v>
      </c>
      <c r="N55" s="5">
        <v>14921.77255</v>
      </c>
      <c r="O55" s="5">
        <v>15649.48821</v>
      </c>
      <c r="P55" s="5">
        <v>16409.22208</v>
      </c>
      <c r="Q55" s="5">
        <v>17107.183939999999</v>
      </c>
      <c r="R55" s="5">
        <v>17778.010709999999</v>
      </c>
      <c r="S55" s="5">
        <v>18486.730360000001</v>
      </c>
      <c r="T55" s="5">
        <v>19272.65697</v>
      </c>
      <c r="U55" s="5">
        <v>20025.109410000001</v>
      </c>
      <c r="V55" s="5">
        <v>20778.62816</v>
      </c>
      <c r="W55" s="5">
        <v>21556.70148</v>
      </c>
      <c r="X55" s="5">
        <v>22383.90408</v>
      </c>
      <c r="Y55" s="5">
        <v>23141.00693</v>
      </c>
      <c r="Z55" s="5">
        <v>23886.775290000001</v>
      </c>
      <c r="AA55" s="5">
        <v>24656.925439999999</v>
      </c>
      <c r="AB55" s="5">
        <v>25485.120749999998</v>
      </c>
      <c r="AC55" s="5">
        <v>26226.518550000001</v>
      </c>
      <c r="AD55" s="5">
        <v>26964.80977</v>
      </c>
      <c r="AE55" s="5">
        <v>26964.80977</v>
      </c>
    </row>
    <row r="56" spans="1:31">
      <c r="A56" s="56" t="s">
        <v>54</v>
      </c>
      <c r="B56" s="56" t="s">
        <v>198</v>
      </c>
      <c r="C56" s="56" t="s">
        <v>146</v>
      </c>
      <c r="D56" s="5">
        <v>1.396605E-6</v>
      </c>
      <c r="E56" s="5">
        <v>1.3204750000000001E-6</v>
      </c>
      <c r="F56" s="5">
        <v>1.4220750000000009E-6</v>
      </c>
      <c r="G56" s="5">
        <v>0.23102552313499999</v>
      </c>
      <c r="H56" s="5">
        <v>0.15441413987499999</v>
      </c>
      <c r="I56" s="5">
        <v>5.4864043126400004</v>
      </c>
      <c r="J56" s="5">
        <v>3.8848409124999997E-2</v>
      </c>
      <c r="K56" s="5">
        <v>0.79963874503999999</v>
      </c>
      <c r="L56" s="5">
        <v>2.9477056779649899</v>
      </c>
      <c r="M56" s="5">
        <v>5.7382623554700087</v>
      </c>
      <c r="N56" s="5">
        <v>2.892775000000003E-6</v>
      </c>
      <c r="O56" s="5">
        <v>4.1808620566999988</v>
      </c>
      <c r="P56" s="5">
        <v>1.771400062250001</v>
      </c>
      <c r="Q56" s="5">
        <v>16.46159361749497</v>
      </c>
      <c r="R56" s="5">
        <v>22.402073800634959</v>
      </c>
      <c r="S56" s="5">
        <v>269.23782923749491</v>
      </c>
      <c r="T56" s="5">
        <v>80.294195626359965</v>
      </c>
      <c r="U56" s="5">
        <v>195.51971621724019</v>
      </c>
      <c r="V56" s="5">
        <v>274.320496160625</v>
      </c>
      <c r="W56" s="5">
        <v>380.13304060227529</v>
      </c>
      <c r="X56" s="5">
        <v>368.08509485164359</v>
      </c>
      <c r="Y56" s="5">
        <v>352.76962830693492</v>
      </c>
      <c r="Z56" s="5">
        <v>301.99731986148498</v>
      </c>
      <c r="AA56" s="5">
        <v>544.55307762055907</v>
      </c>
      <c r="AB56" s="5">
        <v>424.37424212628201</v>
      </c>
      <c r="AC56" s="5">
        <v>454.32540529080461</v>
      </c>
      <c r="AD56" s="5">
        <v>825.96968701679384</v>
      </c>
      <c r="AE56" s="5">
        <v>217.7401093230701</v>
      </c>
    </row>
    <row r="57" spans="1:31">
      <c r="A57" s="56" t="s">
        <v>54</v>
      </c>
      <c r="B57" s="56" t="s">
        <v>198</v>
      </c>
      <c r="C57" s="56" t="s">
        <v>149</v>
      </c>
      <c r="D57" s="5">
        <v>-128.7355847530151</v>
      </c>
      <c r="E57" s="5">
        <v>-297.72876360067022</v>
      </c>
      <c r="F57" s="5">
        <v>-910.2216512023607</v>
      </c>
      <c r="G57" s="5">
        <v>-882.31279078648458</v>
      </c>
      <c r="H57" s="5">
        <v>-2497.63916009687</v>
      </c>
      <c r="I57" s="5">
        <v>-4579.9249046233936</v>
      </c>
      <c r="J57" s="5">
        <v>-4716.4511983690882</v>
      </c>
      <c r="K57" s="5">
        <v>-4944.9062261765957</v>
      </c>
      <c r="L57" s="5">
        <v>-4807.7523104523452</v>
      </c>
      <c r="M57" s="5">
        <v>-4482.0631387688709</v>
      </c>
      <c r="N57" s="5">
        <v>-4761.8042640768936</v>
      </c>
      <c r="O57" s="5">
        <v>-4726.257736522246</v>
      </c>
      <c r="P57" s="5">
        <v>-4957.6805119592236</v>
      </c>
      <c r="Q57" s="5">
        <v>-4746.5551266515185</v>
      </c>
      <c r="R57" s="5">
        <v>-5181.7301243997154</v>
      </c>
      <c r="S57" s="5">
        <v>-4906.2291570070674</v>
      </c>
      <c r="T57" s="5">
        <v>-5453.1238296127676</v>
      </c>
      <c r="U57" s="5">
        <v>-5280.2035742945736</v>
      </c>
      <c r="V57" s="5">
        <v>-5099.5652795475962</v>
      </c>
      <c r="W57" s="5">
        <v>-5095.9096279417563</v>
      </c>
      <c r="X57" s="5">
        <v>-4459.9455426005643</v>
      </c>
      <c r="Y57" s="5">
        <v>-5071.9583214727691</v>
      </c>
      <c r="Z57" s="5">
        <v>-4601.0753172564328</v>
      </c>
      <c r="AA57" s="5">
        <v>-4583.7046653121197</v>
      </c>
      <c r="AB57" s="5">
        <v>-2815.4427121730719</v>
      </c>
      <c r="AC57" s="5">
        <v>-2863.4986509276841</v>
      </c>
      <c r="AD57" s="5">
        <v>-2780.9399628042529</v>
      </c>
      <c r="AE57" s="5">
        <v>-3220.3014424794742</v>
      </c>
    </row>
    <row r="58" spans="1:31">
      <c r="A58" s="56" t="s">
        <v>54</v>
      </c>
      <c r="B58" s="56" t="s">
        <v>198</v>
      </c>
      <c r="C58" s="56" t="s">
        <v>150</v>
      </c>
      <c r="D58" s="5">
        <v>-41.962708079660018</v>
      </c>
      <c r="E58" s="5">
        <v>-201.81378889597511</v>
      </c>
      <c r="F58" s="5">
        <v>-376.80331327103983</v>
      </c>
      <c r="G58" s="5">
        <v>-545.95229291451551</v>
      </c>
      <c r="H58" s="5">
        <v>-847.48521232952476</v>
      </c>
      <c r="I58" s="5">
        <v>-966.26732526400963</v>
      </c>
      <c r="J58" s="5">
        <v>-1226.59194541084</v>
      </c>
      <c r="K58" s="5">
        <v>-1632.5406965363491</v>
      </c>
      <c r="L58" s="5">
        <v>-1977.99141746532</v>
      </c>
      <c r="M58" s="5">
        <v>-1946.667026722145</v>
      </c>
      <c r="N58" s="5">
        <v>-2539.8069340742741</v>
      </c>
      <c r="O58" s="5">
        <v>-3288.8449846597468</v>
      </c>
      <c r="P58" s="5">
        <v>-4022.5443033677229</v>
      </c>
      <c r="Q58" s="5">
        <v>-4416.9376963986733</v>
      </c>
      <c r="R58" s="5">
        <v>-5728.2029097143313</v>
      </c>
      <c r="S58" s="5">
        <v>-6810.7335598608097</v>
      </c>
      <c r="T58" s="5">
        <v>-7554.7144553151757</v>
      </c>
      <c r="U58" s="5">
        <v>-7861.1461677308671</v>
      </c>
      <c r="V58" s="5">
        <v>-8253.1024800084542</v>
      </c>
      <c r="W58" s="5">
        <v>-9161.2028354305312</v>
      </c>
      <c r="X58" s="5">
        <v>-8286.6766545975679</v>
      </c>
      <c r="Y58" s="5">
        <v>-10811.95054261957</v>
      </c>
      <c r="Z58" s="5">
        <v>-13928.816895774</v>
      </c>
      <c r="AA58" s="5">
        <v>-14598.212259218401</v>
      </c>
      <c r="AB58" s="5">
        <v>-13450.81647476911</v>
      </c>
      <c r="AC58" s="5">
        <v>-13654.23827903494</v>
      </c>
      <c r="AD58" s="5">
        <v>-16775.801525642149</v>
      </c>
      <c r="AE58" s="5">
        <v>-19552.013732620031</v>
      </c>
    </row>
    <row r="59" spans="1:31">
      <c r="A59" s="56" t="s">
        <v>54</v>
      </c>
      <c r="B59" s="56" t="s">
        <v>198</v>
      </c>
      <c r="C59" s="56" t="s">
        <v>151</v>
      </c>
      <c r="D59" s="5">
        <v>-81.979000204861094</v>
      </c>
      <c r="E59" s="5">
        <v>-164.180024044775</v>
      </c>
      <c r="F59" s="5">
        <v>-251.51620922330699</v>
      </c>
      <c r="G59" s="5">
        <v>-331.817942706981</v>
      </c>
      <c r="H59" s="5">
        <v>-401.07512940375301</v>
      </c>
      <c r="I59" s="5">
        <v>-452.14235168364303</v>
      </c>
      <c r="J59" s="5">
        <v>-509.33252440275697</v>
      </c>
      <c r="K59" s="5">
        <v>-601.64367717395703</v>
      </c>
      <c r="L59" s="5">
        <v>-679.80867172317505</v>
      </c>
      <c r="M59" s="5">
        <v>-741.48463756212004</v>
      </c>
      <c r="N59" s="5">
        <v>-821.41165357987597</v>
      </c>
      <c r="O59" s="5">
        <v>-914.82304154901703</v>
      </c>
      <c r="P59" s="5">
        <v>-1014.69305361211</v>
      </c>
      <c r="Q59" s="5">
        <v>-1105.3491088194701</v>
      </c>
      <c r="R59" s="5">
        <v>-1196.35869268689</v>
      </c>
      <c r="S59" s="5">
        <v>-1273.4699923227099</v>
      </c>
      <c r="T59" s="5">
        <v>-1332.53011215232</v>
      </c>
      <c r="U59" s="5">
        <v>-1384.67570382602</v>
      </c>
      <c r="V59" s="5">
        <v>-1398.75627891872</v>
      </c>
      <c r="W59" s="5">
        <v>-1409.59457475575</v>
      </c>
      <c r="X59" s="5">
        <v>-1406.8551028637601</v>
      </c>
      <c r="Y59" s="5">
        <v>-1399.58177803751</v>
      </c>
      <c r="Z59" s="5">
        <v>-1396.44233510755</v>
      </c>
      <c r="AA59" s="5">
        <v>-1401.43469293367</v>
      </c>
      <c r="AB59" s="5">
        <v>-1390.30294703148</v>
      </c>
      <c r="AC59" s="5">
        <v>-1379.13112945126</v>
      </c>
      <c r="AD59" s="5">
        <v>-1364.77773159966</v>
      </c>
      <c r="AE59" s="5">
        <v>-1380.0063310666201</v>
      </c>
    </row>
    <row r="61" spans="1:31">
      <c r="A61" s="56" t="s">
        <v>54</v>
      </c>
      <c r="B61" s="56" t="s">
        <v>199</v>
      </c>
      <c r="C61" s="56" t="s">
        <v>132</v>
      </c>
      <c r="D61" s="5">
        <v>2431.7784947103701</v>
      </c>
      <c r="E61" s="5">
        <v>776.36772687814994</v>
      </c>
      <c r="F61" s="5">
        <v>245.70394795408021</v>
      </c>
      <c r="G61" s="5">
        <v>410.44503889026981</v>
      </c>
      <c r="H61" s="5">
        <v>1118.4567731162549</v>
      </c>
      <c r="I61" s="5">
        <v>1068.6726756622199</v>
      </c>
      <c r="J61" s="5">
        <v>615.1794190873951</v>
      </c>
      <c r="K61" s="5">
        <v>769.08226575478011</v>
      </c>
      <c r="L61" s="5">
        <v>712.06246672751013</v>
      </c>
      <c r="M61" s="5">
        <v>531.24638686858418</v>
      </c>
      <c r="N61" s="5">
        <v>805.80078776994037</v>
      </c>
      <c r="O61" s="5">
        <v>1142.49612393036</v>
      </c>
      <c r="P61" s="5">
        <v>1245.254934603405</v>
      </c>
      <c r="Q61" s="5">
        <v>617.30108131021711</v>
      </c>
      <c r="R61" s="5">
        <v>0</v>
      </c>
      <c r="S61" s="5">
        <v>0</v>
      </c>
      <c r="T61" s="5">
        <v>0</v>
      </c>
      <c r="U61" s="5">
        <v>0</v>
      </c>
      <c r="V61" s="5">
        <v>0</v>
      </c>
      <c r="W61" s="5">
        <v>0</v>
      </c>
      <c r="X61" s="5">
        <v>0</v>
      </c>
      <c r="Y61" s="5">
        <v>0</v>
      </c>
      <c r="Z61" s="5">
        <v>0</v>
      </c>
      <c r="AA61" s="5">
        <v>0</v>
      </c>
      <c r="AB61" s="5">
        <v>0</v>
      </c>
      <c r="AC61" s="5">
        <v>0</v>
      </c>
      <c r="AD61" s="5">
        <v>0</v>
      </c>
      <c r="AE61" s="5">
        <v>0</v>
      </c>
    </row>
    <row r="62" spans="1:31">
      <c r="A62" s="56" t="s">
        <v>54</v>
      </c>
      <c r="B62" s="56" t="s">
        <v>199</v>
      </c>
      <c r="C62" s="56" t="s">
        <v>133</v>
      </c>
      <c r="D62" s="5">
        <v>0</v>
      </c>
      <c r="E62" s="5">
        <v>0</v>
      </c>
      <c r="F62" s="5">
        <v>0</v>
      </c>
      <c r="G62" s="5">
        <v>0</v>
      </c>
      <c r="H62" s="5">
        <v>0</v>
      </c>
      <c r="I62" s="5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5">
        <v>0</v>
      </c>
      <c r="R62" s="5">
        <v>0</v>
      </c>
      <c r="S62" s="5">
        <v>0</v>
      </c>
      <c r="T62" s="5">
        <v>0</v>
      </c>
      <c r="U62" s="5">
        <v>0</v>
      </c>
      <c r="V62" s="5">
        <v>0</v>
      </c>
      <c r="W62" s="5">
        <v>0</v>
      </c>
      <c r="X62" s="5">
        <v>0</v>
      </c>
      <c r="Y62" s="5">
        <v>0</v>
      </c>
      <c r="Z62" s="5">
        <v>0</v>
      </c>
      <c r="AA62" s="5">
        <v>0</v>
      </c>
      <c r="AB62" s="5">
        <v>0</v>
      </c>
      <c r="AC62" s="5">
        <v>0</v>
      </c>
      <c r="AD62" s="5">
        <v>0</v>
      </c>
      <c r="AE62" s="5">
        <v>0</v>
      </c>
    </row>
    <row r="63" spans="1:31">
      <c r="A63" s="56" t="s">
        <v>54</v>
      </c>
      <c r="B63" s="56" t="s">
        <v>199</v>
      </c>
      <c r="C63" s="56" t="s">
        <v>134</v>
      </c>
      <c r="D63" s="5">
        <v>417.57939596213009</v>
      </c>
      <c r="E63" s="5">
        <v>160.3344751047251</v>
      </c>
      <c r="F63" s="5">
        <v>53.684866973630029</v>
      </c>
      <c r="G63" s="5">
        <v>93.03970486506006</v>
      </c>
      <c r="H63" s="5">
        <v>533.71196358520024</v>
      </c>
      <c r="I63" s="5">
        <v>365.85685638597522</v>
      </c>
      <c r="J63" s="5">
        <v>212.11644449606021</v>
      </c>
      <c r="K63" s="5">
        <v>208.79325023701011</v>
      </c>
      <c r="L63" s="5">
        <v>234.52517545349491</v>
      </c>
      <c r="M63" s="5">
        <v>245.03639395565469</v>
      </c>
      <c r="N63" s="5">
        <v>211.38190504434999</v>
      </c>
      <c r="O63" s="5">
        <v>502.37822493985522</v>
      </c>
      <c r="P63" s="5">
        <v>450.55961001405001</v>
      </c>
      <c r="Q63" s="5">
        <v>224.8300063839701</v>
      </c>
      <c r="R63" s="5">
        <v>405.1759884361602</v>
      </c>
      <c r="S63" s="5">
        <v>1696.88558789543</v>
      </c>
      <c r="T63" s="5">
        <v>467.41581511643011</v>
      </c>
      <c r="U63" s="5">
        <v>298.5730527412303</v>
      </c>
      <c r="V63" s="5">
        <v>1255.9377624523399</v>
      </c>
      <c r="W63" s="5">
        <v>959.06210080146013</v>
      </c>
      <c r="X63" s="5">
        <v>1730.893557913829</v>
      </c>
      <c r="Y63" s="5">
        <v>224.3915750944347</v>
      </c>
      <c r="Z63" s="5">
        <v>1993.6551850807609</v>
      </c>
      <c r="AA63" s="5">
        <v>76.339047998449985</v>
      </c>
      <c r="AB63" s="5">
        <v>1513.77116822982</v>
      </c>
      <c r="AC63" s="5">
        <v>232.36024164957499</v>
      </c>
      <c r="AD63" s="5">
        <v>5937.4564504935724</v>
      </c>
      <c r="AE63" s="5">
        <v>1.099903999999999E-5</v>
      </c>
    </row>
    <row r="64" spans="1:31">
      <c r="A64" s="56" t="s">
        <v>54</v>
      </c>
      <c r="B64" s="56" t="s">
        <v>199</v>
      </c>
      <c r="C64" s="56" t="s">
        <v>135</v>
      </c>
      <c r="D64" s="5">
        <v>0</v>
      </c>
      <c r="E64" s="5">
        <v>0</v>
      </c>
      <c r="F64" s="5">
        <v>0</v>
      </c>
      <c r="G64" s="5">
        <v>0</v>
      </c>
      <c r="H64" s="5">
        <v>0</v>
      </c>
      <c r="I64" s="5">
        <v>0</v>
      </c>
      <c r="J64" s="5">
        <v>0</v>
      </c>
      <c r="K64" s="5">
        <v>7.6112999999999956E-7</v>
      </c>
      <c r="L64" s="5">
        <v>3.9465000000000003E-8</v>
      </c>
      <c r="M64" s="5">
        <v>1.2359999999999999E-6</v>
      </c>
      <c r="N64" s="5">
        <v>1.1022E-7</v>
      </c>
      <c r="O64" s="5">
        <v>1.8174000000000001E-7</v>
      </c>
      <c r="P64" s="5">
        <v>1.6763E-7</v>
      </c>
      <c r="Q64" s="5">
        <v>2.572E-7</v>
      </c>
      <c r="R64" s="5">
        <v>1.6397549999999949E-6</v>
      </c>
      <c r="S64" s="5">
        <v>6.9534650000000014E-6</v>
      </c>
      <c r="T64" s="5">
        <v>4.6957499999999974E-6</v>
      </c>
      <c r="U64" s="5">
        <v>2.9925950000000021E-6</v>
      </c>
      <c r="V64" s="5">
        <v>4.4498450000000016E-6</v>
      </c>
      <c r="W64" s="5">
        <v>5.2244450000000009E-6</v>
      </c>
      <c r="X64" s="5">
        <v>6.761005000000003E-6</v>
      </c>
      <c r="Y64" s="5">
        <v>1.1188100000000001E-5</v>
      </c>
      <c r="Z64" s="5">
        <v>59.317933445850002</v>
      </c>
      <c r="AA64" s="5">
        <v>59.317929904955008</v>
      </c>
      <c r="AB64" s="5">
        <v>59.480439887909988</v>
      </c>
      <c r="AC64" s="5">
        <v>59.31792576968499</v>
      </c>
      <c r="AD64" s="5">
        <v>351.93872724564488</v>
      </c>
      <c r="AE64" s="5">
        <v>351.93864597571502</v>
      </c>
    </row>
    <row r="65" spans="1:31">
      <c r="A65" s="56" t="s">
        <v>54</v>
      </c>
      <c r="B65" s="56" t="s">
        <v>199</v>
      </c>
      <c r="C65" s="56" t="s">
        <v>136</v>
      </c>
      <c r="D65" s="5">
        <v>0</v>
      </c>
      <c r="E65" s="5">
        <v>0</v>
      </c>
      <c r="F65" s="5">
        <v>0</v>
      </c>
      <c r="G65" s="5">
        <v>0</v>
      </c>
      <c r="H65" s="5">
        <v>0</v>
      </c>
      <c r="I65" s="5">
        <v>0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5">
        <v>0</v>
      </c>
      <c r="R65" s="5">
        <v>0</v>
      </c>
      <c r="S65" s="5">
        <v>0</v>
      </c>
      <c r="T65" s="5">
        <v>0</v>
      </c>
      <c r="U65" s="5">
        <v>0</v>
      </c>
      <c r="V65" s="5">
        <v>0</v>
      </c>
      <c r="W65" s="5">
        <v>0</v>
      </c>
      <c r="X65" s="5">
        <v>0</v>
      </c>
      <c r="Y65" s="5">
        <v>0</v>
      </c>
      <c r="Z65" s="5">
        <v>0</v>
      </c>
      <c r="AA65" s="5">
        <v>0</v>
      </c>
      <c r="AB65" s="5">
        <v>0</v>
      </c>
      <c r="AC65" s="5">
        <v>0</v>
      </c>
      <c r="AD65" s="5">
        <v>0</v>
      </c>
      <c r="AE65" s="5">
        <v>0</v>
      </c>
    </row>
    <row r="66" spans="1:31">
      <c r="A66" s="56" t="s">
        <v>54</v>
      </c>
      <c r="B66" s="56" t="s">
        <v>199</v>
      </c>
      <c r="C66" s="56" t="s">
        <v>137</v>
      </c>
      <c r="D66" s="5">
        <v>236.70005138477001</v>
      </c>
      <c r="E66" s="5">
        <v>450.65427518140012</v>
      </c>
      <c r="F66" s="5">
        <v>486.13673079411541</v>
      </c>
      <c r="G66" s="5">
        <v>442.67202987521</v>
      </c>
      <c r="H66" s="5">
        <v>528.60404939965997</v>
      </c>
      <c r="I66" s="5">
        <v>446.24304930586987</v>
      </c>
      <c r="J66" s="5">
        <v>426.17533961117999</v>
      </c>
      <c r="K66" s="5">
        <v>464.51618281198017</v>
      </c>
      <c r="L66" s="5">
        <v>564.52727079200508</v>
      </c>
      <c r="M66" s="5">
        <v>431.64775452385999</v>
      </c>
      <c r="N66" s="5">
        <v>544.24340746141013</v>
      </c>
      <c r="O66" s="5">
        <v>674.3555405528349</v>
      </c>
      <c r="P66" s="5">
        <v>638.63532812329004</v>
      </c>
      <c r="Q66" s="5">
        <v>726.18494985091002</v>
      </c>
      <c r="R66" s="5">
        <v>758.90893198825972</v>
      </c>
      <c r="S66" s="5">
        <v>764.56152494534513</v>
      </c>
      <c r="T66" s="5">
        <v>864.42757229295455</v>
      </c>
      <c r="U66" s="5">
        <v>861.88943627718527</v>
      </c>
      <c r="V66" s="5">
        <v>854.07954578072508</v>
      </c>
      <c r="W66" s="5">
        <v>840.01931713605484</v>
      </c>
      <c r="X66" s="5">
        <v>887.58415077840937</v>
      </c>
      <c r="Y66" s="5">
        <v>940.73300686159052</v>
      </c>
      <c r="Z66" s="5">
        <v>924.85307925809036</v>
      </c>
      <c r="AA66" s="5">
        <v>1064.7507798008889</v>
      </c>
      <c r="AB66" s="5">
        <v>827.82891099169501</v>
      </c>
      <c r="AC66" s="5">
        <v>1830.151184783721</v>
      </c>
      <c r="AD66" s="5">
        <v>9509.064457696375</v>
      </c>
      <c r="AE66" s="5">
        <v>10479.321174246221</v>
      </c>
    </row>
    <row r="67" spans="1:31">
      <c r="A67" s="56" t="s">
        <v>54</v>
      </c>
      <c r="B67" s="56" t="s">
        <v>199</v>
      </c>
      <c r="C67" s="56" t="s">
        <v>138</v>
      </c>
      <c r="D67" s="5">
        <v>77.55056683545493</v>
      </c>
      <c r="E67" s="5">
        <v>188.40607941022009</v>
      </c>
      <c r="F67" s="5">
        <v>259.61672162087018</v>
      </c>
      <c r="G67" s="5">
        <v>297.07160880961482</v>
      </c>
      <c r="H67" s="5">
        <v>424.38075874759039</v>
      </c>
      <c r="I67" s="5">
        <v>426.84869636240518</v>
      </c>
      <c r="J67" s="5">
        <v>528.48700516645522</v>
      </c>
      <c r="K67" s="5">
        <v>677.6504141195104</v>
      </c>
      <c r="L67" s="5">
        <v>832.52343903226063</v>
      </c>
      <c r="M67" s="5">
        <v>862.35794551118022</v>
      </c>
      <c r="N67" s="5">
        <v>1174.73227496651</v>
      </c>
      <c r="O67" s="5">
        <v>1522.6029513877399</v>
      </c>
      <c r="P67" s="5">
        <v>1814.6045492359051</v>
      </c>
      <c r="Q67" s="5">
        <v>2239.8768963855332</v>
      </c>
      <c r="R67" s="5">
        <v>2776.7426566456038</v>
      </c>
      <c r="S67" s="5">
        <v>3276.2245318078262</v>
      </c>
      <c r="T67" s="5">
        <v>3707.4723066995261</v>
      </c>
      <c r="U67" s="5">
        <v>3813.6404131446761</v>
      </c>
      <c r="V67" s="5">
        <v>3853.569434506549</v>
      </c>
      <c r="W67" s="5">
        <v>4508.4299929240233</v>
      </c>
      <c r="X67" s="5">
        <v>4442.7074748924069</v>
      </c>
      <c r="Y67" s="5">
        <v>5658.7783294981718</v>
      </c>
      <c r="Z67" s="5">
        <v>6085.2209574531153</v>
      </c>
      <c r="AA67" s="5">
        <v>6698.8534635200558</v>
      </c>
      <c r="AB67" s="5">
        <v>5822.7092953023421</v>
      </c>
      <c r="AC67" s="5">
        <v>6317.7070730403311</v>
      </c>
      <c r="AD67" s="5">
        <v>7092.0711393805468</v>
      </c>
      <c r="AE67" s="5">
        <v>8632.2946276673338</v>
      </c>
    </row>
    <row r="68" spans="1:31">
      <c r="A68" s="56" t="s">
        <v>54</v>
      </c>
      <c r="B68" s="56" t="s">
        <v>199</v>
      </c>
      <c r="C68" s="56" t="s">
        <v>139</v>
      </c>
      <c r="D68" s="5">
        <v>68.895163690666294</v>
      </c>
      <c r="E68" s="5">
        <v>97.954661409106706</v>
      </c>
      <c r="F68" s="5">
        <v>124.274232323511</v>
      </c>
      <c r="G68" s="5">
        <v>148.16228569098499</v>
      </c>
      <c r="H68" s="5">
        <v>169.36085970677101</v>
      </c>
      <c r="I68" s="5">
        <v>189.899868105981</v>
      </c>
      <c r="J68" s="5">
        <v>219.562957035376</v>
      </c>
      <c r="K68" s="5">
        <v>258.75919173128301</v>
      </c>
      <c r="L68" s="5">
        <v>297.60477817919201</v>
      </c>
      <c r="M68" s="5">
        <v>337.38753966586199</v>
      </c>
      <c r="N68" s="5">
        <v>385.95067759280801</v>
      </c>
      <c r="O68" s="5">
        <v>434.14076779321999</v>
      </c>
      <c r="P68" s="5">
        <v>483.53722375227198</v>
      </c>
      <c r="Q68" s="5">
        <v>522.67723044417698</v>
      </c>
      <c r="R68" s="5">
        <v>558.93970617016998</v>
      </c>
      <c r="S68" s="5">
        <v>584.15928738679099</v>
      </c>
      <c r="T68" s="5">
        <v>603.86422306525401</v>
      </c>
      <c r="U68" s="5">
        <v>607.02033181903801</v>
      </c>
      <c r="V68" s="5">
        <v>609.20661153048195</v>
      </c>
      <c r="W68" s="5">
        <v>603.94972943296705</v>
      </c>
      <c r="X68" s="5">
        <v>599.63684466445102</v>
      </c>
      <c r="Y68" s="5">
        <v>591.17237207886899</v>
      </c>
      <c r="Z68" s="5">
        <v>584.08369973584001</v>
      </c>
      <c r="AA68" s="5">
        <v>580.71993932475402</v>
      </c>
      <c r="AB68" s="5">
        <v>575.36864518668301</v>
      </c>
      <c r="AC68" s="5">
        <v>565.74723489812095</v>
      </c>
      <c r="AD68" s="5">
        <v>556.14829585299799</v>
      </c>
      <c r="AE68" s="5">
        <v>561.73877020609996</v>
      </c>
    </row>
    <row r="69" spans="1:31">
      <c r="A69" s="56" t="s">
        <v>54</v>
      </c>
      <c r="B69" s="56" t="s">
        <v>199</v>
      </c>
      <c r="C69" s="56" t="s">
        <v>140</v>
      </c>
      <c r="D69" s="5">
        <v>0</v>
      </c>
      <c r="E69" s="5">
        <v>0</v>
      </c>
      <c r="F69" s="5">
        <v>0</v>
      </c>
      <c r="G69" s="5">
        <v>0</v>
      </c>
      <c r="H69" s="5">
        <v>0</v>
      </c>
      <c r="I69" s="5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5">
        <v>0</v>
      </c>
      <c r="R69" s="5">
        <v>0</v>
      </c>
      <c r="S69" s="5">
        <v>0</v>
      </c>
      <c r="T69" s="5">
        <v>0</v>
      </c>
      <c r="U69" s="5">
        <v>0</v>
      </c>
      <c r="V69" s="5">
        <v>0</v>
      </c>
      <c r="W69" s="5">
        <v>0</v>
      </c>
      <c r="X69" s="5">
        <v>0</v>
      </c>
      <c r="Y69" s="5">
        <v>0</v>
      </c>
      <c r="Z69" s="5">
        <v>0</v>
      </c>
      <c r="AA69" s="5">
        <v>0</v>
      </c>
      <c r="AB69" s="5">
        <v>0</v>
      </c>
      <c r="AC69" s="5">
        <v>0</v>
      </c>
      <c r="AD69" s="5">
        <v>0</v>
      </c>
      <c r="AE69" s="5">
        <v>0</v>
      </c>
    </row>
    <row r="70" spans="1:31">
      <c r="A70" s="56" t="s">
        <v>54</v>
      </c>
      <c r="B70" s="56" t="s">
        <v>199</v>
      </c>
      <c r="C70" s="56" t="s">
        <v>141</v>
      </c>
      <c r="D70" s="5">
        <v>0</v>
      </c>
      <c r="E70" s="5">
        <v>0</v>
      </c>
      <c r="F70" s="5">
        <v>0</v>
      </c>
      <c r="G70" s="5">
        <v>0</v>
      </c>
      <c r="H70" s="5">
        <v>0</v>
      </c>
      <c r="I70" s="5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5">
        <v>0</v>
      </c>
      <c r="R70" s="5">
        <v>0</v>
      </c>
      <c r="S70" s="5">
        <v>0</v>
      </c>
      <c r="T70" s="5">
        <v>0</v>
      </c>
      <c r="U70" s="5">
        <v>0</v>
      </c>
      <c r="V70" s="5">
        <v>0</v>
      </c>
      <c r="W70" s="5">
        <v>0</v>
      </c>
      <c r="X70" s="5">
        <v>0</v>
      </c>
      <c r="Y70" s="5">
        <v>0</v>
      </c>
      <c r="Z70" s="5">
        <v>0</v>
      </c>
      <c r="AA70" s="5">
        <v>0</v>
      </c>
      <c r="AB70" s="5">
        <v>0</v>
      </c>
      <c r="AC70" s="5">
        <v>0</v>
      </c>
      <c r="AD70" s="5">
        <v>0</v>
      </c>
      <c r="AE70" s="5">
        <v>0</v>
      </c>
    </row>
    <row r="71" spans="1:31">
      <c r="A71" s="56" t="s">
        <v>54</v>
      </c>
      <c r="B71" s="56" t="s">
        <v>199</v>
      </c>
      <c r="C71" s="56" t="s">
        <v>142</v>
      </c>
      <c r="D71" s="5">
        <v>6481.6063714049906</v>
      </c>
      <c r="E71" s="5">
        <v>10624.640504742791</v>
      </c>
      <c r="F71" s="5">
        <v>13959.131725104509</v>
      </c>
      <c r="G71" s="5">
        <v>14923.05652728225</v>
      </c>
      <c r="H71" s="5">
        <v>13344.79327876873</v>
      </c>
      <c r="I71" s="5">
        <v>23958.648122286078</v>
      </c>
      <c r="J71" s="5">
        <v>23655.63606452864</v>
      </c>
      <c r="K71" s="5">
        <v>28809.497754556469</v>
      </c>
      <c r="L71" s="5">
        <v>28367.53137880965</v>
      </c>
      <c r="M71" s="5">
        <v>30157.54543114785</v>
      </c>
      <c r="N71" s="5">
        <v>42051.968064798013</v>
      </c>
      <c r="O71" s="5">
        <v>39451.957675627287</v>
      </c>
      <c r="P71" s="5">
        <v>46255.208393637979</v>
      </c>
      <c r="Q71" s="5">
        <v>58078.264294186411</v>
      </c>
      <c r="R71" s="5">
        <v>59759.918394290828</v>
      </c>
      <c r="S71" s="5">
        <v>55382.177945597963</v>
      </c>
      <c r="T71" s="5">
        <v>60928.420844094282</v>
      </c>
      <c r="U71" s="5">
        <v>63559.787379444642</v>
      </c>
      <c r="V71" s="5">
        <v>96105.83315577943</v>
      </c>
      <c r="W71" s="5">
        <v>98832.208458916488</v>
      </c>
      <c r="X71" s="5">
        <v>109087.9027164165</v>
      </c>
      <c r="Y71" s="5">
        <v>126356.6690732885</v>
      </c>
      <c r="Z71" s="5">
        <v>121210.09164289779</v>
      </c>
      <c r="AA71" s="5">
        <v>132225.35851616121</v>
      </c>
      <c r="AB71" s="5">
        <v>136124.7824082998</v>
      </c>
      <c r="AC71" s="5">
        <v>154433.25523921219</v>
      </c>
      <c r="AD71" s="5">
        <v>137184.1019560977</v>
      </c>
      <c r="AE71" s="5">
        <v>150371.49267935249</v>
      </c>
    </row>
    <row r="72" spans="1:31">
      <c r="A72" s="56" t="s">
        <v>54</v>
      </c>
      <c r="B72" s="56" t="s">
        <v>199</v>
      </c>
      <c r="C72" s="56" t="s">
        <v>143</v>
      </c>
      <c r="D72" s="5">
        <v>975.38471404226993</v>
      </c>
      <c r="E72" s="5">
        <v>803.35266612407986</v>
      </c>
      <c r="F72" s="5">
        <v>835.41038187173024</v>
      </c>
      <c r="G72" s="5">
        <v>2805.7814200698949</v>
      </c>
      <c r="H72" s="5">
        <v>3496.7397716551759</v>
      </c>
      <c r="I72" s="5">
        <v>6923.6364239157629</v>
      </c>
      <c r="J72" s="5">
        <v>7378.5761952161638</v>
      </c>
      <c r="K72" s="5">
        <v>11017.287896219999</v>
      </c>
      <c r="L72" s="5">
        <v>10737.590111801601</v>
      </c>
      <c r="M72" s="5">
        <v>11237.45823092213</v>
      </c>
      <c r="N72" s="5">
        <v>18289.3300230809</v>
      </c>
      <c r="O72" s="5">
        <v>18780.836610366139</v>
      </c>
      <c r="P72" s="5">
        <v>22819.591153927551</v>
      </c>
      <c r="Q72" s="5">
        <v>27896.098400169602</v>
      </c>
      <c r="R72" s="5">
        <v>33235.11072649026</v>
      </c>
      <c r="S72" s="5">
        <v>37582.905617009819</v>
      </c>
      <c r="T72" s="5">
        <v>38809.34355366775</v>
      </c>
      <c r="U72" s="5">
        <v>42850.387124137837</v>
      </c>
      <c r="V72" s="5">
        <v>63652.503084912503</v>
      </c>
      <c r="W72" s="5">
        <v>59754.16554220533</v>
      </c>
      <c r="X72" s="5">
        <v>71686.456037282944</v>
      </c>
      <c r="Y72" s="5">
        <v>72332.809354594123</v>
      </c>
      <c r="Z72" s="5">
        <v>69205.411210346821</v>
      </c>
      <c r="AA72" s="5">
        <v>70103.62819081964</v>
      </c>
      <c r="AB72" s="5">
        <v>80759.974525083715</v>
      </c>
      <c r="AC72" s="5">
        <v>84401.139010788698</v>
      </c>
      <c r="AD72" s="5">
        <v>108081.437754892</v>
      </c>
      <c r="AE72" s="5">
        <v>106236.92969041179</v>
      </c>
    </row>
    <row r="73" spans="1:31">
      <c r="A73" s="56" t="s">
        <v>54</v>
      </c>
      <c r="B73" s="56" t="s">
        <v>199</v>
      </c>
      <c r="C73" s="56" t="s">
        <v>144</v>
      </c>
      <c r="D73" s="5">
        <v>3735.501608</v>
      </c>
      <c r="E73" s="5">
        <v>4203.1892319999997</v>
      </c>
      <c r="F73" s="5">
        <v>4631.4915940000001</v>
      </c>
      <c r="G73" s="5">
        <v>5045.0803390000001</v>
      </c>
      <c r="H73" s="5">
        <v>5461.1269759999996</v>
      </c>
      <c r="I73" s="5">
        <v>5860.9404219999997</v>
      </c>
      <c r="J73" s="5">
        <v>6250.3674659999997</v>
      </c>
      <c r="K73" s="5">
        <v>6635.9564</v>
      </c>
      <c r="L73" s="5">
        <v>7021.223602</v>
      </c>
      <c r="M73" s="5">
        <v>7389.2024250000004</v>
      </c>
      <c r="N73" s="5">
        <v>7754.8742329999995</v>
      </c>
      <c r="O73" s="5">
        <v>8131.3691779999999</v>
      </c>
      <c r="P73" s="5">
        <v>8505.4052670000001</v>
      </c>
      <c r="Q73" s="5">
        <v>8841.9675829999996</v>
      </c>
      <c r="R73" s="5">
        <v>9152.5151679999999</v>
      </c>
      <c r="S73" s="5">
        <v>9465.0842620000003</v>
      </c>
      <c r="T73" s="5">
        <v>9793.1011209999997</v>
      </c>
      <c r="U73" s="5">
        <v>10081.97025</v>
      </c>
      <c r="V73" s="5">
        <v>10360.61687</v>
      </c>
      <c r="W73" s="5">
        <v>10649.53584</v>
      </c>
      <c r="X73" s="5">
        <v>10959.77939</v>
      </c>
      <c r="Y73" s="5">
        <v>11235.469580000001</v>
      </c>
      <c r="Z73" s="5">
        <v>11503.75532</v>
      </c>
      <c r="AA73" s="5">
        <v>11781.08664</v>
      </c>
      <c r="AB73" s="5">
        <v>12084.065060000001</v>
      </c>
      <c r="AC73" s="5">
        <v>12346.35737</v>
      </c>
      <c r="AD73" s="5">
        <v>12604.12501</v>
      </c>
      <c r="AE73" s="5">
        <v>12604.12501</v>
      </c>
    </row>
    <row r="74" spans="1:31">
      <c r="A74" s="56" t="s">
        <v>54</v>
      </c>
      <c r="B74" s="56" t="s">
        <v>199</v>
      </c>
      <c r="C74" s="56" t="s">
        <v>146</v>
      </c>
      <c r="D74" s="5">
        <v>1.508370000000002E-6</v>
      </c>
      <c r="E74" s="5">
        <v>1.387295000000001E-6</v>
      </c>
      <c r="F74" s="5">
        <v>1.4038899999999989E-6</v>
      </c>
      <c r="G74" s="5">
        <v>1.548499999999999E-6</v>
      </c>
      <c r="H74" s="5">
        <v>1.8380950000000009E-6</v>
      </c>
      <c r="I74" s="5">
        <v>0.88125295613999999</v>
      </c>
      <c r="J74" s="5">
        <v>1.8438600000000011E-6</v>
      </c>
      <c r="K74" s="5">
        <v>0.78435260729</v>
      </c>
      <c r="L74" s="5">
        <v>0.79620903951500599</v>
      </c>
      <c r="M74" s="5">
        <v>1.984112057444996</v>
      </c>
      <c r="N74" s="5">
        <v>2.8851100000000029E-6</v>
      </c>
      <c r="O74" s="5">
        <v>0.28740239907499998</v>
      </c>
      <c r="P74" s="5">
        <v>0.57991768198499993</v>
      </c>
      <c r="Q74" s="5">
        <v>2.0666625562600061</v>
      </c>
      <c r="R74" s="5">
        <v>50.167111817070023</v>
      </c>
      <c r="S74" s="5">
        <v>122.2115341514199</v>
      </c>
      <c r="T74" s="5">
        <v>60.359338673745029</v>
      </c>
      <c r="U74" s="5">
        <v>68.636576199220016</v>
      </c>
      <c r="V74" s="5">
        <v>138.46785691334489</v>
      </c>
      <c r="W74" s="5">
        <v>85.636910100329985</v>
      </c>
      <c r="X74" s="5">
        <v>162.8662333693799</v>
      </c>
      <c r="Y74" s="5">
        <v>159.55228359421989</v>
      </c>
      <c r="Z74" s="5">
        <v>97.752756379489981</v>
      </c>
      <c r="AA74" s="5">
        <v>165.6680771811549</v>
      </c>
      <c r="AB74" s="5">
        <v>104.09110938318</v>
      </c>
      <c r="AC74" s="5">
        <v>166.16284876045029</v>
      </c>
      <c r="AD74" s="5">
        <v>376.32008114325077</v>
      </c>
      <c r="AE74" s="5">
        <v>98.371804421514994</v>
      </c>
    </row>
    <row r="75" spans="1:31">
      <c r="A75" s="56" t="s">
        <v>54</v>
      </c>
      <c r="B75" s="56" t="s">
        <v>199</v>
      </c>
      <c r="C75" s="56" t="s">
        <v>149</v>
      </c>
      <c r="D75" s="5">
        <v>-281.78586308368511</v>
      </c>
      <c r="E75" s="5">
        <v>-537.06549009303512</v>
      </c>
      <c r="F75" s="5">
        <v>-578.36609709775485</v>
      </c>
      <c r="G75" s="5">
        <v>-527.78330586101015</v>
      </c>
      <c r="H75" s="5">
        <v>-628.87620412751494</v>
      </c>
      <c r="I75" s="5">
        <v>-531.43603670254504</v>
      </c>
      <c r="J75" s="5">
        <v>-507.5250533878849</v>
      </c>
      <c r="K75" s="5">
        <v>-553.18291883872519</v>
      </c>
      <c r="L75" s="5">
        <v>-672.86177798480526</v>
      </c>
      <c r="M75" s="5">
        <v>-513.40545111001506</v>
      </c>
      <c r="N75" s="5">
        <v>-648.702903962135</v>
      </c>
      <c r="O75" s="5">
        <v>-802.34989837772991</v>
      </c>
      <c r="P75" s="5">
        <v>-760.45604249615519</v>
      </c>
      <c r="Q75" s="5">
        <v>-864.66865149949047</v>
      </c>
      <c r="R75" s="5">
        <v>-903.63537005511512</v>
      </c>
      <c r="S75" s="5">
        <v>-910.36148307998008</v>
      </c>
      <c r="T75" s="5">
        <v>-1029.2655093673</v>
      </c>
      <c r="U75" s="5">
        <v>-1026.2412296401301</v>
      </c>
      <c r="V75" s="5">
        <v>-1016.934351340955</v>
      </c>
      <c r="W75" s="5">
        <v>-1000.192757218175</v>
      </c>
      <c r="X75" s="5">
        <v>-1056.8155390362149</v>
      </c>
      <c r="Y75" s="5">
        <v>-1120.67807122102</v>
      </c>
      <c r="Z75" s="5">
        <v>-1100.43866850828</v>
      </c>
      <c r="AA75" s="5">
        <v>-1268.138175556405</v>
      </c>
      <c r="AB75" s="5">
        <v>-984.97100472514512</v>
      </c>
      <c r="AC75" s="5">
        <v>-2191.8227788495301</v>
      </c>
      <c r="AD75" s="5">
        <v>-11444.34169778978</v>
      </c>
      <c r="AE75" s="5">
        <v>-12610.035106316869</v>
      </c>
    </row>
    <row r="76" spans="1:31">
      <c r="A76" s="56" t="s">
        <v>54</v>
      </c>
      <c r="B76" s="56" t="s">
        <v>199</v>
      </c>
      <c r="C76" s="56" t="s">
        <v>150</v>
      </c>
      <c r="D76" s="5">
        <v>-91.226945988414968</v>
      </c>
      <c r="E76" s="5">
        <v>-221.92732440896989</v>
      </c>
      <c r="F76" s="5">
        <v>-305.10624088999992</v>
      </c>
      <c r="G76" s="5">
        <v>-350.01544934245487</v>
      </c>
      <c r="H76" s="5">
        <v>-498.66817187162019</v>
      </c>
      <c r="I76" s="5">
        <v>-502.12531499862507</v>
      </c>
      <c r="J76" s="5">
        <v>-621.68798027940534</v>
      </c>
      <c r="K76" s="5">
        <v>-800.97563014530533</v>
      </c>
      <c r="L76" s="5">
        <v>-989.28183133231073</v>
      </c>
      <c r="M76" s="5">
        <v>-1026.65474402314</v>
      </c>
      <c r="N76" s="5">
        <v>-1407.4376878964649</v>
      </c>
      <c r="O76" s="5">
        <v>-1820.4888601193809</v>
      </c>
      <c r="P76" s="5">
        <v>-2178.80670394246</v>
      </c>
      <c r="Q76" s="5">
        <v>-2689.5797015166199</v>
      </c>
      <c r="R76" s="5">
        <v>-3340.7531688498439</v>
      </c>
      <c r="S76" s="5">
        <v>-3940.9042831475058</v>
      </c>
      <c r="T76" s="5">
        <v>-4477.4861004881377</v>
      </c>
      <c r="U76" s="5">
        <v>-4621.6599565426914</v>
      </c>
      <c r="V76" s="5">
        <v>-4677.1575722046437</v>
      </c>
      <c r="W76" s="5">
        <v>-5468.6458681001068</v>
      </c>
      <c r="X76" s="5">
        <v>-5417.2763389023703</v>
      </c>
      <c r="Y76" s="5">
        <v>-6906.9667725798954</v>
      </c>
      <c r="Z76" s="5">
        <v>-7399.3690082204112</v>
      </c>
      <c r="AA76" s="5">
        <v>-8191.0735472607539</v>
      </c>
      <c r="AB76" s="5">
        <v>-7100.4097235644094</v>
      </c>
      <c r="AC76" s="5">
        <v>-7745.8837355774785</v>
      </c>
      <c r="AD76" s="5">
        <v>-8680.3368111878171</v>
      </c>
      <c r="AE76" s="5">
        <v>-10522.820849462079</v>
      </c>
    </row>
    <row r="77" spans="1:31">
      <c r="A77" s="56" t="s">
        <v>54</v>
      </c>
      <c r="B77" s="56" t="s">
        <v>199</v>
      </c>
      <c r="C77" s="56" t="s">
        <v>151</v>
      </c>
      <c r="D77" s="5">
        <v>-79.645634122406506</v>
      </c>
      <c r="E77" s="5">
        <v>-113.03997529582</v>
      </c>
      <c r="F77" s="5">
        <v>-143.44573414562501</v>
      </c>
      <c r="G77" s="5">
        <v>-170.512795046939</v>
      </c>
      <c r="H77" s="5">
        <v>-194.073476657762</v>
      </c>
      <c r="I77" s="5">
        <v>-218.69436428123799</v>
      </c>
      <c r="J77" s="5">
        <v>-251.56114466663601</v>
      </c>
      <c r="K77" s="5">
        <v>-297.46433432764201</v>
      </c>
      <c r="L77" s="5">
        <v>-342.26704652155701</v>
      </c>
      <c r="M77" s="5">
        <v>-388.279863954897</v>
      </c>
      <c r="N77" s="5">
        <v>-443.30560571842301</v>
      </c>
      <c r="O77" s="5">
        <v>-502.22071264317401</v>
      </c>
      <c r="P77" s="5">
        <v>-557.37534616897801</v>
      </c>
      <c r="Q77" s="5">
        <v>-604.35654673114902</v>
      </c>
      <c r="R77" s="5">
        <v>-645.31445214416999</v>
      </c>
      <c r="S77" s="5">
        <v>-673.97165973593201</v>
      </c>
      <c r="T77" s="5">
        <v>-697.09079725116305</v>
      </c>
      <c r="U77" s="5">
        <v>-701.79507888865703</v>
      </c>
      <c r="V77" s="5">
        <v>-704.11558295005204</v>
      </c>
      <c r="W77" s="5">
        <v>-697.97200634377702</v>
      </c>
      <c r="X77" s="5">
        <v>-691.96128474813395</v>
      </c>
      <c r="Y77" s="5">
        <v>-680.049311823469</v>
      </c>
      <c r="Z77" s="5">
        <v>-675.63349627397997</v>
      </c>
      <c r="AA77" s="5">
        <v>-668.32880644493196</v>
      </c>
      <c r="AB77" s="5">
        <v>-664.04708589651102</v>
      </c>
      <c r="AC77" s="5">
        <v>-652.33174125279095</v>
      </c>
      <c r="AD77" s="5">
        <v>-640.34147474788199</v>
      </c>
      <c r="AE77" s="5">
        <v>-645.65695904309996</v>
      </c>
    </row>
    <row r="79" spans="1:31">
      <c r="A79" s="56" t="s">
        <v>54</v>
      </c>
      <c r="B79" s="56" t="s">
        <v>200</v>
      </c>
      <c r="C79" s="56" t="s">
        <v>132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  <c r="S79" s="5">
        <v>0</v>
      </c>
      <c r="T79" s="5">
        <v>0</v>
      </c>
      <c r="U79" s="5">
        <v>0</v>
      </c>
      <c r="V79" s="5">
        <v>0</v>
      </c>
      <c r="W79" s="5">
        <v>0</v>
      </c>
      <c r="X79" s="5">
        <v>0</v>
      </c>
      <c r="Y79" s="5">
        <v>0</v>
      </c>
      <c r="Z79" s="5">
        <v>0</v>
      </c>
      <c r="AA79" s="5">
        <v>0</v>
      </c>
      <c r="AB79" s="5">
        <v>0</v>
      </c>
      <c r="AC79" s="5">
        <v>0</v>
      </c>
      <c r="AD79" s="5">
        <v>0</v>
      </c>
      <c r="AE79" s="5">
        <v>0</v>
      </c>
    </row>
    <row r="80" spans="1:31">
      <c r="A80" s="56" t="s">
        <v>54</v>
      </c>
      <c r="B80" s="56" t="s">
        <v>200</v>
      </c>
      <c r="C80" s="56" t="s">
        <v>133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  <c r="S80" s="5">
        <v>0</v>
      </c>
      <c r="T80" s="5">
        <v>0</v>
      </c>
      <c r="U80" s="5">
        <v>0</v>
      </c>
      <c r="V80" s="5">
        <v>0</v>
      </c>
      <c r="W80" s="5">
        <v>0</v>
      </c>
      <c r="X80" s="5">
        <v>0</v>
      </c>
      <c r="Y80" s="5">
        <v>0</v>
      </c>
      <c r="Z80" s="5">
        <v>0</v>
      </c>
      <c r="AA80" s="5">
        <v>0</v>
      </c>
      <c r="AB80" s="5">
        <v>0</v>
      </c>
      <c r="AC80" s="5">
        <v>0</v>
      </c>
      <c r="AD80" s="5">
        <v>0</v>
      </c>
      <c r="AE80" s="5">
        <v>0</v>
      </c>
    </row>
    <row r="81" spans="1:31">
      <c r="A81" s="56" t="s">
        <v>54</v>
      </c>
      <c r="B81" s="56" t="s">
        <v>200</v>
      </c>
      <c r="C81" s="56" t="s">
        <v>134</v>
      </c>
      <c r="D81" s="5">
        <v>1.182735000000007E-6</v>
      </c>
      <c r="E81" s="5">
        <v>4.8113499999999857E-7</v>
      </c>
      <c r="F81" s="5">
        <v>6.1884376360000028E-2</v>
      </c>
      <c r="G81" s="5">
        <v>8.3470500000000112E-7</v>
      </c>
      <c r="H81" s="5">
        <v>1.3017851406449961</v>
      </c>
      <c r="I81" s="5">
        <v>1.4673720502549981</v>
      </c>
      <c r="J81" s="5">
        <v>2.5707904164800088</v>
      </c>
      <c r="K81" s="5">
        <v>7.6807500000000069E-7</v>
      </c>
      <c r="L81" s="5">
        <v>4.4527500160600262</v>
      </c>
      <c r="M81" s="5">
        <v>3.884475043920022</v>
      </c>
      <c r="N81" s="5">
        <v>1.6812600000000001E-6</v>
      </c>
      <c r="O81" s="5">
        <v>7.8903029931500006</v>
      </c>
      <c r="P81" s="5">
        <v>1.6389076106999909</v>
      </c>
      <c r="Q81" s="5">
        <v>8.2064490096900222</v>
      </c>
      <c r="R81" s="5">
        <v>0.4005586144700003</v>
      </c>
      <c r="S81" s="5">
        <v>33.370412606525001</v>
      </c>
      <c r="T81" s="5">
        <v>2.642666239325</v>
      </c>
      <c r="U81" s="5">
        <v>1.9083265971499901</v>
      </c>
      <c r="V81" s="5">
        <v>7.5625567129999988E-2</v>
      </c>
      <c r="W81" s="5">
        <v>4.2478820927249892</v>
      </c>
      <c r="X81" s="5">
        <v>287.63697328612523</v>
      </c>
      <c r="Y81" s="5">
        <v>254.12769293909511</v>
      </c>
      <c r="Z81" s="5">
        <v>22.27297367785501</v>
      </c>
      <c r="AA81" s="5">
        <v>6.9188549999999959E-6</v>
      </c>
      <c r="AB81" s="5">
        <v>7.1491695196850014</v>
      </c>
      <c r="AC81" s="5">
        <v>6.0774599999999936E-6</v>
      </c>
      <c r="AD81" s="5">
        <v>756.2089018878097</v>
      </c>
      <c r="AE81" s="5">
        <v>2.8353100000000039E-6</v>
      </c>
    </row>
    <row r="82" spans="1:31">
      <c r="A82" s="56" t="s">
        <v>54</v>
      </c>
      <c r="B82" s="56" t="s">
        <v>200</v>
      </c>
      <c r="C82" s="56" t="s">
        <v>135</v>
      </c>
      <c r="D82" s="5">
        <v>0</v>
      </c>
      <c r="E82" s="5">
        <v>0</v>
      </c>
      <c r="F82" s="5">
        <v>0</v>
      </c>
      <c r="G82" s="5">
        <v>0</v>
      </c>
      <c r="H82" s="5">
        <v>0</v>
      </c>
      <c r="I82" s="5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5">
        <v>0</v>
      </c>
      <c r="R82" s="5">
        <v>0</v>
      </c>
      <c r="S82" s="5">
        <v>0</v>
      </c>
      <c r="T82" s="5">
        <v>0</v>
      </c>
      <c r="U82" s="5">
        <v>0</v>
      </c>
      <c r="V82" s="5">
        <v>0</v>
      </c>
      <c r="W82" s="5">
        <v>0</v>
      </c>
      <c r="X82" s="5">
        <v>0</v>
      </c>
      <c r="Y82" s="5">
        <v>0</v>
      </c>
      <c r="Z82" s="5">
        <v>0</v>
      </c>
      <c r="AA82" s="5">
        <v>0</v>
      </c>
      <c r="AB82" s="5">
        <v>0</v>
      </c>
      <c r="AC82" s="5">
        <v>0</v>
      </c>
      <c r="AD82" s="5">
        <v>0</v>
      </c>
      <c r="AE82" s="5">
        <v>0</v>
      </c>
    </row>
    <row r="83" spans="1:31">
      <c r="A83" s="56" t="s">
        <v>54</v>
      </c>
      <c r="B83" s="56" t="s">
        <v>200</v>
      </c>
      <c r="C83" s="56" t="s">
        <v>136</v>
      </c>
      <c r="D83" s="5">
        <v>7200.1578721104224</v>
      </c>
      <c r="E83" s="5">
        <v>9861.1827923270012</v>
      </c>
      <c r="F83" s="5">
        <v>7725.9264493311048</v>
      </c>
      <c r="G83" s="5">
        <v>8073.9333677462109</v>
      </c>
      <c r="H83" s="5">
        <v>8713.4536503221207</v>
      </c>
      <c r="I83" s="5">
        <v>8019.468222069243</v>
      </c>
      <c r="J83" s="5">
        <v>8375.7374461721138</v>
      </c>
      <c r="K83" s="5">
        <v>8918.1223514352769</v>
      </c>
      <c r="L83" s="5">
        <v>5910.1538939355323</v>
      </c>
      <c r="M83" s="5">
        <v>9604.7422587074707</v>
      </c>
      <c r="N83" s="5">
        <v>8522.9923711278752</v>
      </c>
      <c r="O83" s="5">
        <v>5819.2603181687282</v>
      </c>
      <c r="P83" s="5">
        <v>6860.9111509451659</v>
      </c>
      <c r="Q83" s="5">
        <v>6781.6368366984134</v>
      </c>
      <c r="R83" s="5">
        <v>7662.2187863140853</v>
      </c>
      <c r="S83" s="5">
        <v>7708.4502893514027</v>
      </c>
      <c r="T83" s="5">
        <v>5537.3021480178386</v>
      </c>
      <c r="U83" s="5">
        <v>7420.3424542484372</v>
      </c>
      <c r="V83" s="5">
        <v>7398.438529769709</v>
      </c>
      <c r="W83" s="5">
        <v>5540.6285476281191</v>
      </c>
      <c r="X83" s="5">
        <v>7714.4788621480857</v>
      </c>
      <c r="Y83" s="5">
        <v>6899.95353732899</v>
      </c>
      <c r="Z83" s="5">
        <v>5177.37381923461</v>
      </c>
      <c r="AA83" s="5">
        <v>5970.7085239707303</v>
      </c>
      <c r="AB83" s="5">
        <v>6154.9125514414718</v>
      </c>
      <c r="AC83" s="5">
        <v>7522.8830289752996</v>
      </c>
      <c r="AD83" s="5">
        <v>4443.2916465354701</v>
      </c>
      <c r="AE83" s="5">
        <v>4000.6629633731441</v>
      </c>
    </row>
    <row r="84" spans="1:31">
      <c r="A84" s="56" t="s">
        <v>54</v>
      </c>
      <c r="B84" s="56" t="s">
        <v>200</v>
      </c>
      <c r="C84" s="56" t="s">
        <v>137</v>
      </c>
      <c r="D84" s="5">
        <v>9.2637100000000049E-6</v>
      </c>
      <c r="E84" s="5">
        <v>2.1464785000000001E-5</v>
      </c>
      <c r="F84" s="5">
        <v>2.7429235000000011E-5</v>
      </c>
      <c r="G84" s="5">
        <v>3.0198939999999999E-5</v>
      </c>
      <c r="H84" s="5">
        <v>3.5865004999999983E-5</v>
      </c>
      <c r="I84" s="5">
        <v>2.2322189E-4</v>
      </c>
      <c r="J84" s="5">
        <v>2.0261222500000009E-4</v>
      </c>
      <c r="K84" s="5">
        <v>2.8645529999999991E-4</v>
      </c>
      <c r="L84" s="5">
        <v>3.0146235999999998E-4</v>
      </c>
      <c r="M84" s="5">
        <v>3.2199298500000008E-4</v>
      </c>
      <c r="N84" s="5">
        <v>2.9217280500000008E-4</v>
      </c>
      <c r="O84" s="5">
        <v>3.1979951999999983E-4</v>
      </c>
      <c r="P84" s="5">
        <v>3.680175799999999E-4</v>
      </c>
      <c r="Q84" s="5">
        <v>3.1221447999999987E-4</v>
      </c>
      <c r="R84" s="5">
        <v>4.6676517999999972E-4</v>
      </c>
      <c r="S84" s="5">
        <v>5.734127150000001E-4</v>
      </c>
      <c r="T84" s="5">
        <v>7.5061835499999987E-4</v>
      </c>
      <c r="U84" s="5">
        <v>5.9193341999999984E-4</v>
      </c>
      <c r="V84" s="5">
        <v>7.1884144000000042E-4</v>
      </c>
      <c r="W84" s="5">
        <v>9.4940812000000028E-4</v>
      </c>
      <c r="X84" s="5">
        <v>1.705284849999999E-3</v>
      </c>
      <c r="Y84" s="5">
        <v>2.4032899549999999E-3</v>
      </c>
      <c r="Z84" s="5">
        <v>2.3326517449999999E-3</v>
      </c>
      <c r="AA84" s="5">
        <v>2.0996466099999999E-3</v>
      </c>
      <c r="AB84" s="5">
        <v>2.0783718600000021E-3</v>
      </c>
      <c r="AC84" s="5">
        <v>1.9362680550000001E-3</v>
      </c>
      <c r="AD84" s="5">
        <v>3.6218778599999969E-3</v>
      </c>
      <c r="AE84" s="5">
        <v>4.1764236550000007E-3</v>
      </c>
    </row>
    <row r="85" spans="1:31">
      <c r="A85" s="56" t="s">
        <v>54</v>
      </c>
      <c r="B85" s="56" t="s">
        <v>200</v>
      </c>
      <c r="C85" s="56" t="s">
        <v>138</v>
      </c>
      <c r="D85" s="5">
        <v>0.14993629672499989</v>
      </c>
      <c r="E85" s="5">
        <v>3.2004318565600061</v>
      </c>
      <c r="F85" s="5">
        <v>15.85760886087</v>
      </c>
      <c r="G85" s="5">
        <v>19.325099859159991</v>
      </c>
      <c r="H85" s="5">
        <v>28.019036108960009</v>
      </c>
      <c r="I85" s="5">
        <v>44.541982230275018</v>
      </c>
      <c r="J85" s="5">
        <v>57.548822724390007</v>
      </c>
      <c r="K85" s="5">
        <v>83.039544672024931</v>
      </c>
      <c r="L85" s="5">
        <v>162.2970541910301</v>
      </c>
      <c r="M85" s="5">
        <v>129.75543902774001</v>
      </c>
      <c r="N85" s="5">
        <v>164.90782983204011</v>
      </c>
      <c r="O85" s="5">
        <v>306.77376507391511</v>
      </c>
      <c r="P85" s="5">
        <v>360.4493344993852</v>
      </c>
      <c r="Q85" s="5">
        <v>288.22864280998999</v>
      </c>
      <c r="R85" s="5">
        <v>298.16295152307009</v>
      </c>
      <c r="S85" s="5">
        <v>521.57303973235503</v>
      </c>
      <c r="T85" s="5">
        <v>519.28254531837979</v>
      </c>
      <c r="U85" s="5">
        <v>394.01416813159489</v>
      </c>
      <c r="V85" s="5">
        <v>399.21810200972021</v>
      </c>
      <c r="W85" s="5">
        <v>621.95301107769001</v>
      </c>
      <c r="X85" s="5">
        <v>836.87033422391016</v>
      </c>
      <c r="Y85" s="5">
        <v>755.94559928898502</v>
      </c>
      <c r="Z85" s="5">
        <v>1256.388245104705</v>
      </c>
      <c r="AA85" s="5">
        <v>1120.2779117567111</v>
      </c>
      <c r="AB85" s="5">
        <v>826.67368567564495</v>
      </c>
      <c r="AC85" s="5">
        <v>845.64614670870515</v>
      </c>
      <c r="AD85" s="5">
        <v>1336.6119885552159</v>
      </c>
      <c r="AE85" s="5">
        <v>1636.939739222365</v>
      </c>
    </row>
    <row r="86" spans="1:31">
      <c r="A86" s="56" t="s">
        <v>54</v>
      </c>
      <c r="B86" s="56" t="s">
        <v>200</v>
      </c>
      <c r="C86" s="56" t="s">
        <v>139</v>
      </c>
      <c r="D86" s="5">
        <v>12.181482531735</v>
      </c>
      <c r="E86" s="5">
        <v>18.6533270586844</v>
      </c>
      <c r="F86" s="5">
        <v>24.862128386070999</v>
      </c>
      <c r="G86" s="5">
        <v>30.141386471284299</v>
      </c>
      <c r="H86" s="5">
        <v>34.295980929509298</v>
      </c>
      <c r="I86" s="5">
        <v>37.894167055529401</v>
      </c>
      <c r="J86" s="5">
        <v>42.387449727187402</v>
      </c>
      <c r="K86" s="5">
        <v>49.874731073036202</v>
      </c>
      <c r="L86" s="5">
        <v>57.248241580036499</v>
      </c>
      <c r="M86" s="5">
        <v>64.973415528101498</v>
      </c>
      <c r="N86" s="5">
        <v>74.171486746852693</v>
      </c>
      <c r="O86" s="5">
        <v>83.528326023098202</v>
      </c>
      <c r="P86" s="5">
        <v>92.599928799600406</v>
      </c>
      <c r="Q86" s="5">
        <v>100.69279345963101</v>
      </c>
      <c r="R86" s="5">
        <v>108.135562515343</v>
      </c>
      <c r="S86" s="5">
        <v>113.93287285753399</v>
      </c>
      <c r="T86" s="5">
        <v>118.550501317373</v>
      </c>
      <c r="U86" s="5">
        <v>119.97397325825899</v>
      </c>
      <c r="V86" s="5">
        <v>120.731609673178</v>
      </c>
      <c r="W86" s="5">
        <v>120.921528391683</v>
      </c>
      <c r="X86" s="5">
        <v>120.826160635078</v>
      </c>
      <c r="Y86" s="5">
        <v>120.605881764413</v>
      </c>
      <c r="Z86" s="5">
        <v>120.129762888035</v>
      </c>
      <c r="AA86" s="5">
        <v>119.25983141101</v>
      </c>
      <c r="AB86" s="5">
        <v>118.643108390168</v>
      </c>
      <c r="AC86" s="5">
        <v>117.216198842331</v>
      </c>
      <c r="AD86" s="5">
        <v>115.782745493151</v>
      </c>
      <c r="AE86" s="5">
        <v>117.19611211226101</v>
      </c>
    </row>
    <row r="87" spans="1:31">
      <c r="A87" s="56" t="s">
        <v>54</v>
      </c>
      <c r="B87" s="56" t="s">
        <v>200</v>
      </c>
      <c r="C87" s="56" t="s">
        <v>140</v>
      </c>
      <c r="D87" s="5">
        <v>0</v>
      </c>
      <c r="E87" s="5">
        <v>0</v>
      </c>
      <c r="F87" s="5">
        <v>0</v>
      </c>
      <c r="G87" s="5">
        <v>0</v>
      </c>
      <c r="H87" s="5">
        <v>0</v>
      </c>
      <c r="I87" s="5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5">
        <v>0</v>
      </c>
      <c r="R87" s="5">
        <v>0</v>
      </c>
      <c r="S87" s="5">
        <v>0</v>
      </c>
      <c r="T87" s="5">
        <v>0</v>
      </c>
      <c r="U87" s="5">
        <v>0</v>
      </c>
      <c r="V87" s="5">
        <v>0</v>
      </c>
      <c r="W87" s="5">
        <v>0</v>
      </c>
      <c r="X87" s="5">
        <v>0</v>
      </c>
      <c r="Y87" s="5">
        <v>0</v>
      </c>
      <c r="Z87" s="5">
        <v>0</v>
      </c>
      <c r="AA87" s="5">
        <v>0</v>
      </c>
      <c r="AB87" s="5">
        <v>0</v>
      </c>
      <c r="AC87" s="5">
        <v>0</v>
      </c>
      <c r="AD87" s="5">
        <v>0</v>
      </c>
      <c r="AE87" s="5">
        <v>0</v>
      </c>
    </row>
    <row r="88" spans="1:31">
      <c r="A88" s="56" t="s">
        <v>54</v>
      </c>
      <c r="B88" s="56" t="s">
        <v>200</v>
      </c>
      <c r="C88" s="56" t="s">
        <v>141</v>
      </c>
      <c r="D88" s="5">
        <v>0</v>
      </c>
      <c r="E88" s="5">
        <v>0</v>
      </c>
      <c r="F88" s="5">
        <v>0</v>
      </c>
      <c r="G88" s="5">
        <v>0</v>
      </c>
      <c r="H88" s="5">
        <v>0</v>
      </c>
      <c r="I88" s="5">
        <v>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5">
        <v>0</v>
      </c>
      <c r="R88" s="5">
        <v>0</v>
      </c>
      <c r="S88" s="5">
        <v>0</v>
      </c>
      <c r="T88" s="5">
        <v>0</v>
      </c>
      <c r="U88" s="5">
        <v>0</v>
      </c>
      <c r="V88" s="5">
        <v>0</v>
      </c>
      <c r="W88" s="5">
        <v>0</v>
      </c>
      <c r="X88" s="5">
        <v>0</v>
      </c>
      <c r="Y88" s="5">
        <v>0</v>
      </c>
      <c r="Z88" s="5">
        <v>0</v>
      </c>
      <c r="AA88" s="5">
        <v>0</v>
      </c>
      <c r="AB88" s="5">
        <v>0</v>
      </c>
      <c r="AC88" s="5">
        <v>0</v>
      </c>
      <c r="AD88" s="5">
        <v>0</v>
      </c>
      <c r="AE88" s="5">
        <v>0</v>
      </c>
    </row>
    <row r="89" spans="1:31">
      <c r="A89" s="56" t="s">
        <v>54</v>
      </c>
      <c r="B89" s="56" t="s">
        <v>200</v>
      </c>
      <c r="C89" s="56" t="s">
        <v>142</v>
      </c>
      <c r="D89" s="5">
        <v>1845.001210385595</v>
      </c>
      <c r="E89" s="5">
        <v>4697.2024743056118</v>
      </c>
      <c r="F89" s="5">
        <v>9969.4157184030864</v>
      </c>
      <c r="G89" s="5">
        <v>10644.788009818159</v>
      </c>
      <c r="H89" s="5">
        <v>20957.46400411729</v>
      </c>
      <c r="I89" s="5">
        <v>24239.894462621269</v>
      </c>
      <c r="J89" s="5">
        <v>29469.423110969619</v>
      </c>
      <c r="K89" s="5">
        <v>30489.344471071639</v>
      </c>
      <c r="L89" s="5">
        <v>36670.246534074016</v>
      </c>
      <c r="M89" s="5">
        <v>37154.723122658841</v>
      </c>
      <c r="N89" s="5">
        <v>42647.555137910793</v>
      </c>
      <c r="O89" s="5">
        <v>59392.061025613599</v>
      </c>
      <c r="P89" s="5">
        <v>64047.627703335907</v>
      </c>
      <c r="Q89" s="5">
        <v>68884.846091889864</v>
      </c>
      <c r="R89" s="5">
        <v>70638.902712658819</v>
      </c>
      <c r="S89" s="5">
        <v>80103.078128651381</v>
      </c>
      <c r="T89" s="5">
        <v>79197.904351182166</v>
      </c>
      <c r="U89" s="5">
        <v>83795.699205738114</v>
      </c>
      <c r="V89" s="5">
        <v>86965.056585222934</v>
      </c>
      <c r="W89" s="5">
        <v>90717.732587213701</v>
      </c>
      <c r="X89" s="5">
        <v>109605.97614027371</v>
      </c>
      <c r="Y89" s="5">
        <v>104977.3465367375</v>
      </c>
      <c r="Z89" s="5">
        <v>100679.7230140546</v>
      </c>
      <c r="AA89" s="5">
        <v>111869.3582257581</v>
      </c>
      <c r="AB89" s="5">
        <v>115324.7391798218</v>
      </c>
      <c r="AC89" s="5">
        <v>128923.9338007289</v>
      </c>
      <c r="AD89" s="5">
        <v>128485.1413439747</v>
      </c>
      <c r="AE89" s="5">
        <v>123151.9610769748</v>
      </c>
    </row>
    <row r="90" spans="1:31">
      <c r="A90" s="56" t="s">
        <v>54</v>
      </c>
      <c r="B90" s="56" t="s">
        <v>200</v>
      </c>
      <c r="C90" s="56" t="s">
        <v>143</v>
      </c>
      <c r="D90" s="5">
        <v>0</v>
      </c>
      <c r="E90" s="5">
        <v>3.1566835000000013E-5</v>
      </c>
      <c r="F90" s="5">
        <v>85.330222845064981</v>
      </c>
      <c r="G90" s="5">
        <v>828.52468161929005</v>
      </c>
      <c r="H90" s="5">
        <v>1054.0625877920461</v>
      </c>
      <c r="I90" s="5">
        <v>3343.7674633337961</v>
      </c>
      <c r="J90" s="5">
        <v>3401.770405637988</v>
      </c>
      <c r="K90" s="5">
        <v>3196.8395098828942</v>
      </c>
      <c r="L90" s="5">
        <v>3050.767617347492</v>
      </c>
      <c r="M90" s="5">
        <v>2931.9633402308982</v>
      </c>
      <c r="N90" s="5">
        <v>3031.310991156211</v>
      </c>
      <c r="O90" s="5">
        <v>3122.9395500208188</v>
      </c>
      <c r="P90" s="5">
        <v>2866.124985606602</v>
      </c>
      <c r="Q90" s="5">
        <v>3108.4421445934022</v>
      </c>
      <c r="R90" s="5">
        <v>4715.5042170639354</v>
      </c>
      <c r="S90" s="5">
        <v>4377.2673330079006</v>
      </c>
      <c r="T90" s="5">
        <v>4622.9444582997839</v>
      </c>
      <c r="U90" s="5">
        <v>6812.2205854014164</v>
      </c>
      <c r="V90" s="5">
        <v>6482.5950003009439</v>
      </c>
      <c r="W90" s="5">
        <v>6121.1915523533708</v>
      </c>
      <c r="X90" s="5">
        <v>9270.0836418373638</v>
      </c>
      <c r="Y90" s="5">
        <v>11043.880237422351</v>
      </c>
      <c r="Z90" s="5">
        <v>10862.390366441279</v>
      </c>
      <c r="AA90" s="5">
        <v>10184.49184315508</v>
      </c>
      <c r="AB90" s="5">
        <v>11256.18913969071</v>
      </c>
      <c r="AC90" s="5">
        <v>21529.3631277202</v>
      </c>
      <c r="AD90" s="5">
        <v>42461.419010994177</v>
      </c>
      <c r="AE90" s="5">
        <v>44000.536830164623</v>
      </c>
    </row>
    <row r="91" spans="1:31">
      <c r="A91" s="56" t="s">
        <v>54</v>
      </c>
      <c r="B91" s="56" t="s">
        <v>200</v>
      </c>
      <c r="C91" s="56" t="s">
        <v>144</v>
      </c>
      <c r="D91" s="5">
        <v>367.33154589999998</v>
      </c>
      <c r="E91" s="5">
        <v>427.96010919999998</v>
      </c>
      <c r="F91" s="5">
        <v>489.60910660000002</v>
      </c>
      <c r="G91" s="5">
        <v>549.67047339999999</v>
      </c>
      <c r="H91" s="5">
        <v>609.22429039999997</v>
      </c>
      <c r="I91" s="5">
        <v>667.71666519999997</v>
      </c>
      <c r="J91" s="5">
        <v>723.62491339999997</v>
      </c>
      <c r="K91" s="5">
        <v>778.70016610000005</v>
      </c>
      <c r="L91" s="5">
        <v>833.0406352</v>
      </c>
      <c r="M91" s="5">
        <v>886.63890760000004</v>
      </c>
      <c r="N91" s="5">
        <v>938.26647649999995</v>
      </c>
      <c r="O91" s="5">
        <v>990.39721510000004</v>
      </c>
      <c r="P91" s="5">
        <v>1041.9401800000001</v>
      </c>
      <c r="Q91" s="5">
        <v>1090.1405279999999</v>
      </c>
      <c r="R91" s="5">
        <v>1135.9990170000001</v>
      </c>
      <c r="S91" s="5">
        <v>1183.7655299999999</v>
      </c>
      <c r="T91" s="5">
        <v>1234.3384579999999</v>
      </c>
      <c r="U91" s="5">
        <v>1282.8370709999999</v>
      </c>
      <c r="V91" s="5">
        <v>1328.8336999999999</v>
      </c>
      <c r="W91" s="5">
        <v>1377.3429779999999</v>
      </c>
      <c r="X91" s="5">
        <v>1428.900402</v>
      </c>
      <c r="Y91" s="5">
        <v>1477.9173000000001</v>
      </c>
      <c r="Z91" s="5">
        <v>1523.7005730000001</v>
      </c>
      <c r="AA91" s="5">
        <v>1570.6982399999999</v>
      </c>
      <c r="AB91" s="5">
        <v>1619.511225</v>
      </c>
      <c r="AC91" s="5">
        <v>1663.916588</v>
      </c>
      <c r="AD91" s="5">
        <v>1704.5725809999999</v>
      </c>
      <c r="AE91" s="5">
        <v>1704.5725809999999</v>
      </c>
    </row>
    <row r="92" spans="1:31">
      <c r="A92" s="56" t="s">
        <v>54</v>
      </c>
      <c r="B92" s="56" t="s">
        <v>200</v>
      </c>
      <c r="C92" s="56" t="s">
        <v>146</v>
      </c>
      <c r="D92" s="5">
        <v>1.462045000000009E-6</v>
      </c>
      <c r="E92" s="5">
        <v>1.141084999999996E-6</v>
      </c>
      <c r="F92" s="5">
        <v>1.262955E-6</v>
      </c>
      <c r="G92" s="5">
        <v>1.3548400000000029E-6</v>
      </c>
      <c r="H92" s="5">
        <v>1.5469500000000001E-6</v>
      </c>
      <c r="I92" s="5">
        <v>0.1470631748</v>
      </c>
      <c r="J92" s="5">
        <v>1.6206199999999991E-6</v>
      </c>
      <c r="K92" s="5">
        <v>1.62992E-6</v>
      </c>
      <c r="L92" s="5">
        <v>0.93566334423500475</v>
      </c>
      <c r="M92" s="5">
        <v>0.70877854477000068</v>
      </c>
      <c r="N92" s="5">
        <v>2.3757800000000022E-6</v>
      </c>
      <c r="O92" s="5">
        <v>0.91063867036000012</v>
      </c>
      <c r="P92" s="5">
        <v>0.30117964199999991</v>
      </c>
      <c r="Q92" s="5">
        <v>2.890917100860015</v>
      </c>
      <c r="R92" s="5">
        <v>2.467144793790002</v>
      </c>
      <c r="S92" s="5">
        <v>83.731196945994995</v>
      </c>
      <c r="T92" s="5">
        <v>2.9925496364500002</v>
      </c>
      <c r="U92" s="5">
        <v>3.4314293053000342</v>
      </c>
      <c r="V92" s="5">
        <v>46.889289448854967</v>
      </c>
      <c r="W92" s="5">
        <v>49.503173433779793</v>
      </c>
      <c r="X92" s="5">
        <v>88.079366501999971</v>
      </c>
      <c r="Y92" s="5">
        <v>43.336377445130012</v>
      </c>
      <c r="Z92" s="5">
        <v>5.6037284914550023</v>
      </c>
      <c r="AA92" s="5">
        <v>104.16728776689</v>
      </c>
      <c r="AB92" s="5">
        <v>60.698357595285202</v>
      </c>
      <c r="AC92" s="5">
        <v>57.844712287834973</v>
      </c>
      <c r="AD92" s="5">
        <v>174.6636048365902</v>
      </c>
      <c r="AE92" s="5">
        <v>47.796563773540001</v>
      </c>
    </row>
    <row r="93" spans="1:31">
      <c r="A93" s="56" t="s">
        <v>54</v>
      </c>
      <c r="B93" s="56" t="s">
        <v>200</v>
      </c>
      <c r="C93" s="56" t="s">
        <v>149</v>
      </c>
      <c r="D93" s="5">
        <v>-1.3789195E-5</v>
      </c>
      <c r="E93" s="5">
        <v>-2.5280094999999992E-5</v>
      </c>
      <c r="F93" s="5">
        <v>-3.2330794999999992E-5</v>
      </c>
      <c r="G93" s="5">
        <v>-3.5499965000000027E-5</v>
      </c>
      <c r="H93" s="5">
        <v>-4.218766999999998E-5</v>
      </c>
      <c r="I93" s="5">
        <v>-2.8382834999999998E-4</v>
      </c>
      <c r="J93" s="5">
        <v>-2.5939999499999987E-4</v>
      </c>
      <c r="K93" s="5">
        <v>-3.6862012999999997E-4</v>
      </c>
      <c r="L93" s="5">
        <v>-3.8747034500000009E-4</v>
      </c>
      <c r="M93" s="5">
        <v>-4.1155773999999992E-4</v>
      </c>
      <c r="N93" s="5">
        <v>-3.7420891499999987E-4</v>
      </c>
      <c r="O93" s="5">
        <v>-4.0105812000000031E-4</v>
      </c>
      <c r="P93" s="5">
        <v>-4.71766105E-4</v>
      </c>
      <c r="Q93" s="5">
        <v>-3.9202809499999989E-4</v>
      </c>
      <c r="R93" s="5">
        <v>-5.8800378500000025E-4</v>
      </c>
      <c r="S93" s="5">
        <v>-7.2555551500000002E-4</v>
      </c>
      <c r="T93" s="5">
        <v>-9.5106138999999975E-4</v>
      </c>
      <c r="U93" s="5">
        <v>-7.4794354000000016E-4</v>
      </c>
      <c r="V93" s="5">
        <v>-9.0680527000000001E-4</v>
      </c>
      <c r="W93" s="5">
        <v>-1.2241973100000009E-3</v>
      </c>
      <c r="X93" s="5">
        <v>-2.1732967550000008E-3</v>
      </c>
      <c r="Y93" s="5">
        <v>-3.0941660150000001E-3</v>
      </c>
      <c r="Z93" s="5">
        <v>-2.936544555000001E-3</v>
      </c>
      <c r="AA93" s="5">
        <v>-2.6764975050000009E-3</v>
      </c>
      <c r="AB93" s="5">
        <v>-2.6486656450000002E-3</v>
      </c>
      <c r="AC93" s="5">
        <v>-2.4594427500000001E-3</v>
      </c>
      <c r="AD93" s="5">
        <v>-4.5822890700000004E-3</v>
      </c>
      <c r="AE93" s="5">
        <v>-5.2945953550000008E-3</v>
      </c>
    </row>
    <row r="94" spans="1:31">
      <c r="A94" s="56" t="s">
        <v>54</v>
      </c>
      <c r="B94" s="56" t="s">
        <v>200</v>
      </c>
      <c r="C94" s="56" t="s">
        <v>150</v>
      </c>
      <c r="D94" s="5">
        <v>-0.17637934687500029</v>
      </c>
      <c r="E94" s="5">
        <v>-3.789489384070007</v>
      </c>
      <c r="F94" s="5">
        <v>-18.685276309005008</v>
      </c>
      <c r="G94" s="5">
        <v>-22.677408653994981</v>
      </c>
      <c r="H94" s="5">
        <v>-32.960313835525007</v>
      </c>
      <c r="I94" s="5">
        <v>-52.397153776264958</v>
      </c>
      <c r="J94" s="5">
        <v>-67.69780715912006</v>
      </c>
      <c r="K94" s="5">
        <v>-98.684264474539944</v>
      </c>
      <c r="L94" s="5">
        <v>-193.3590273054451</v>
      </c>
      <c r="M94" s="5">
        <v>-155.93829750915</v>
      </c>
      <c r="N94" s="5">
        <v>-198.82785263236511</v>
      </c>
      <c r="O94" s="5">
        <v>-368.66964139482059</v>
      </c>
      <c r="P94" s="5">
        <v>-436.36283914447017</v>
      </c>
      <c r="Q94" s="5">
        <v>-350.17306673664501</v>
      </c>
      <c r="R94" s="5">
        <v>-363.33129712253992</v>
      </c>
      <c r="S94" s="5">
        <v>-634.77220478767993</v>
      </c>
      <c r="T94" s="5">
        <v>-635.38590440348457</v>
      </c>
      <c r="U94" s="5">
        <v>-486.05316454856541</v>
      </c>
      <c r="V94" s="5">
        <v>-494.48371551020489</v>
      </c>
      <c r="W94" s="5">
        <v>-772.86895512482943</v>
      </c>
      <c r="X94" s="5">
        <v>-1035.592716306895</v>
      </c>
      <c r="Y94" s="5">
        <v>-945.22615647802513</v>
      </c>
      <c r="Z94" s="5">
        <v>-1552.313340714815</v>
      </c>
      <c r="AA94" s="5">
        <v>-1388.525074902815</v>
      </c>
      <c r="AB94" s="5">
        <v>-1030.5987115079899</v>
      </c>
      <c r="AC94" s="5">
        <v>-1056.2422802424239</v>
      </c>
      <c r="AD94" s="5">
        <v>-1664.7242997127089</v>
      </c>
      <c r="AE94" s="5">
        <v>-2037.1266603076749</v>
      </c>
    </row>
    <row r="95" spans="1:31">
      <c r="A95" s="56" t="s">
        <v>54</v>
      </c>
      <c r="B95" s="56" t="s">
        <v>200</v>
      </c>
      <c r="C95" s="56" t="s">
        <v>151</v>
      </c>
      <c r="D95" s="5">
        <v>-14.3922028761059</v>
      </c>
      <c r="E95" s="5">
        <v>-22.088133718892699</v>
      </c>
      <c r="F95" s="5">
        <v>-29.416109761069901</v>
      </c>
      <c r="G95" s="5">
        <v>-35.576832807411101</v>
      </c>
      <c r="H95" s="5">
        <v>-40.291742234416702</v>
      </c>
      <c r="I95" s="5">
        <v>-44.548375044535497</v>
      </c>
      <c r="J95" s="5">
        <v>-49.9646827406212</v>
      </c>
      <c r="K95" s="5">
        <v>-58.7268371596465</v>
      </c>
      <c r="L95" s="5">
        <v>-67.2928956248643</v>
      </c>
      <c r="M95" s="5">
        <v>-76.282008622118695</v>
      </c>
      <c r="N95" s="5">
        <v>-86.894502135418904</v>
      </c>
      <c r="O95" s="5">
        <v>-98.236883437969993</v>
      </c>
      <c r="P95" s="5">
        <v>-109.105390187033</v>
      </c>
      <c r="Q95" s="5">
        <v>-118.64276340924199</v>
      </c>
      <c r="R95" s="5">
        <v>-126.950513373726</v>
      </c>
      <c r="S95" s="5">
        <v>-133.938389988458</v>
      </c>
      <c r="T95" s="5">
        <v>-139.099176972159</v>
      </c>
      <c r="U95" s="5">
        <v>-141.95263889256299</v>
      </c>
      <c r="V95" s="5">
        <v>-142.474846469151</v>
      </c>
      <c r="W95" s="5">
        <v>-142.698372833723</v>
      </c>
      <c r="X95" s="5">
        <v>-142.13258843471201</v>
      </c>
      <c r="Y95" s="5">
        <v>-141.71053224812201</v>
      </c>
      <c r="Z95" s="5">
        <v>-141.713371007592</v>
      </c>
      <c r="AA95" s="5">
        <v>-141.234351421089</v>
      </c>
      <c r="AB95" s="5">
        <v>-140.285767222598</v>
      </c>
      <c r="AC95" s="5">
        <v>-138.279272541654</v>
      </c>
      <c r="AD95" s="5">
        <v>-136.58548681222101</v>
      </c>
      <c r="AE95" s="5">
        <v>-137.90869418321</v>
      </c>
    </row>
    <row r="97" spans="1:31">
      <c r="A97" s="56" t="s">
        <v>66</v>
      </c>
      <c r="B97" s="56" t="s">
        <v>163</v>
      </c>
      <c r="C97" s="56" t="s">
        <v>130</v>
      </c>
      <c r="D97" s="5">
        <v>38137.981177293383</v>
      </c>
      <c r="E97" s="5">
        <v>35307.142613084063</v>
      </c>
      <c r="F97" s="5">
        <v>29835.605546583949</v>
      </c>
      <c r="G97" s="5">
        <v>18932.662841836878</v>
      </c>
      <c r="H97" s="5">
        <v>7467.3754685863096</v>
      </c>
      <c r="I97" s="5">
        <v>7041.6780826466138</v>
      </c>
      <c r="J97" s="5">
        <v>6719.4672726441258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5">
        <v>0</v>
      </c>
      <c r="R97" s="5">
        <v>0</v>
      </c>
      <c r="S97" s="5">
        <v>0</v>
      </c>
      <c r="T97" s="5">
        <v>0</v>
      </c>
      <c r="U97" s="5">
        <v>0</v>
      </c>
      <c r="V97" s="5">
        <v>0</v>
      </c>
      <c r="W97" s="5">
        <v>0</v>
      </c>
      <c r="X97" s="5">
        <v>0</v>
      </c>
      <c r="Y97" s="5">
        <v>0</v>
      </c>
      <c r="Z97" s="5">
        <v>0</v>
      </c>
      <c r="AA97" s="5">
        <v>0</v>
      </c>
      <c r="AB97" s="5">
        <v>0</v>
      </c>
      <c r="AC97" s="5">
        <v>0</v>
      </c>
      <c r="AD97" s="5">
        <v>0</v>
      </c>
      <c r="AE97" s="5">
        <v>0</v>
      </c>
    </row>
    <row r="98" spans="1:31">
      <c r="A98" s="56" t="s">
        <v>66</v>
      </c>
      <c r="B98" s="56" t="s">
        <v>163</v>
      </c>
      <c r="C98" s="56" t="s">
        <v>132</v>
      </c>
      <c r="D98" s="5">
        <v>18.317607513104999</v>
      </c>
      <c r="E98" s="5">
        <v>3.576186943940002</v>
      </c>
      <c r="F98" s="5">
        <v>253.31509638983999</v>
      </c>
      <c r="G98" s="5">
        <v>585.83271519854497</v>
      </c>
      <c r="H98" s="5">
        <v>1197.9009446786799</v>
      </c>
      <c r="I98" s="5">
        <v>805.83236812850919</v>
      </c>
      <c r="J98" s="5">
        <v>692.14160792562029</v>
      </c>
      <c r="K98" s="5">
        <v>1090.082832017775</v>
      </c>
      <c r="L98" s="5">
        <v>855.26598701101966</v>
      </c>
      <c r="M98" s="5">
        <v>580.38888722584045</v>
      </c>
      <c r="N98" s="5">
        <v>858.41074251574526</v>
      </c>
      <c r="O98" s="5">
        <v>1040.451075259635</v>
      </c>
      <c r="P98" s="5">
        <v>1203.738282287251</v>
      </c>
      <c r="Q98" s="5">
        <v>995.51290641641617</v>
      </c>
      <c r="R98" s="5">
        <v>950.28241510744988</v>
      </c>
      <c r="S98" s="5">
        <v>1331.6953954718119</v>
      </c>
      <c r="T98" s="5">
        <v>891.14198941622476</v>
      </c>
      <c r="U98" s="5">
        <v>920.38810682886037</v>
      </c>
      <c r="V98" s="5">
        <v>933.39575088101435</v>
      </c>
      <c r="W98" s="5">
        <v>798.25602470730826</v>
      </c>
      <c r="X98" s="5">
        <v>0</v>
      </c>
      <c r="Y98" s="5">
        <v>0</v>
      </c>
      <c r="Z98" s="5">
        <v>0</v>
      </c>
      <c r="AA98" s="5">
        <v>0</v>
      </c>
      <c r="AB98" s="5">
        <v>0</v>
      </c>
      <c r="AC98" s="5">
        <v>0</v>
      </c>
      <c r="AD98" s="5">
        <v>0</v>
      </c>
      <c r="AE98" s="5">
        <v>0</v>
      </c>
    </row>
    <row r="99" spans="1:31">
      <c r="A99" s="56" t="s">
        <v>66</v>
      </c>
      <c r="B99" s="56" t="s">
        <v>163</v>
      </c>
      <c r="C99" s="56" t="s">
        <v>133</v>
      </c>
      <c r="D99" s="5">
        <v>0</v>
      </c>
      <c r="E99" s="5">
        <v>0</v>
      </c>
      <c r="F99" s="5">
        <v>0</v>
      </c>
      <c r="G99" s="5">
        <v>0</v>
      </c>
      <c r="H99" s="5">
        <v>0</v>
      </c>
      <c r="I99" s="5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5">
        <v>0</v>
      </c>
      <c r="R99" s="5">
        <v>0</v>
      </c>
      <c r="S99" s="5">
        <v>0</v>
      </c>
      <c r="T99" s="5">
        <v>0</v>
      </c>
      <c r="U99" s="5">
        <v>0</v>
      </c>
      <c r="V99" s="5">
        <v>0</v>
      </c>
      <c r="W99" s="5">
        <v>0</v>
      </c>
      <c r="X99" s="5">
        <v>0</v>
      </c>
      <c r="Y99" s="5">
        <v>0</v>
      </c>
      <c r="Z99" s="5">
        <v>0</v>
      </c>
      <c r="AA99" s="5">
        <v>0</v>
      </c>
      <c r="AB99" s="5">
        <v>0</v>
      </c>
      <c r="AC99" s="5">
        <v>0</v>
      </c>
      <c r="AD99" s="5">
        <v>0</v>
      </c>
      <c r="AE99" s="5">
        <v>0</v>
      </c>
    </row>
    <row r="100" spans="1:31">
      <c r="A100" s="56" t="s">
        <v>66</v>
      </c>
      <c r="B100" s="56" t="s">
        <v>163</v>
      </c>
      <c r="C100" s="56" t="s">
        <v>134</v>
      </c>
      <c r="D100" s="5">
        <v>2.246125000000003E-6</v>
      </c>
      <c r="E100" s="5">
        <v>2.9757149999999978E-6</v>
      </c>
      <c r="F100" s="5">
        <v>48.579560848585011</v>
      </c>
      <c r="G100" s="5">
        <v>94.956846290269922</v>
      </c>
      <c r="H100" s="5">
        <v>342.54483086562487</v>
      </c>
      <c r="I100" s="5">
        <v>137.48175330774501</v>
      </c>
      <c r="J100" s="5">
        <v>114.762614541115</v>
      </c>
      <c r="K100" s="5">
        <v>338.69118776843499</v>
      </c>
      <c r="L100" s="5">
        <v>406.45019889521501</v>
      </c>
      <c r="M100" s="5">
        <v>237.89929175264021</v>
      </c>
      <c r="N100" s="5">
        <v>47.50705562341502</v>
      </c>
      <c r="O100" s="5">
        <v>539.91236054006993</v>
      </c>
      <c r="P100" s="5">
        <v>264.96116115310502</v>
      </c>
      <c r="Q100" s="5">
        <v>640.86248174453988</v>
      </c>
      <c r="R100" s="5">
        <v>149.56219656563499</v>
      </c>
      <c r="S100" s="5">
        <v>1358.7845014182551</v>
      </c>
      <c r="T100" s="5">
        <v>800.61675039429929</v>
      </c>
      <c r="U100" s="5">
        <v>425.44183839678061</v>
      </c>
      <c r="V100" s="5">
        <v>805.77706205564516</v>
      </c>
      <c r="W100" s="5">
        <v>1375.66175940224</v>
      </c>
      <c r="X100" s="5">
        <v>1172.8401077951</v>
      </c>
      <c r="Y100" s="5">
        <v>139.41123779149501</v>
      </c>
      <c r="Z100" s="5">
        <v>600.308370079155</v>
      </c>
      <c r="AA100" s="5">
        <v>5.339797557159959</v>
      </c>
      <c r="AB100" s="5">
        <v>403.69678767506002</v>
      </c>
      <c r="AC100" s="5">
        <v>33.916470906464987</v>
      </c>
      <c r="AD100" s="5">
        <v>1245.801650412265</v>
      </c>
      <c r="AE100" s="5">
        <v>1.3828006929250161</v>
      </c>
    </row>
    <row r="101" spans="1:31">
      <c r="A101" s="56" t="s">
        <v>66</v>
      </c>
      <c r="B101" s="56" t="s">
        <v>163</v>
      </c>
      <c r="C101" s="56" t="s">
        <v>135</v>
      </c>
      <c r="D101" s="5">
        <v>0</v>
      </c>
      <c r="E101" s="5">
        <v>0</v>
      </c>
      <c r="F101" s="5">
        <v>0</v>
      </c>
      <c r="G101" s="5">
        <v>0</v>
      </c>
      <c r="H101" s="5">
        <v>0</v>
      </c>
      <c r="I101" s="5">
        <v>0</v>
      </c>
      <c r="J101" s="5">
        <v>0</v>
      </c>
      <c r="K101" s="5">
        <v>6.9673900000000014E-6</v>
      </c>
      <c r="L101" s="5">
        <v>4.640124999999999E-6</v>
      </c>
      <c r="M101" s="5">
        <v>3.499574999999999E-6</v>
      </c>
      <c r="N101" s="5">
        <v>1.100050000000001E-6</v>
      </c>
      <c r="O101" s="5">
        <v>8.769100000000003E-7</v>
      </c>
      <c r="P101" s="5">
        <v>1.0336399999999989E-6</v>
      </c>
      <c r="Q101" s="5">
        <v>1.261144999999999E-6</v>
      </c>
      <c r="R101" s="5">
        <v>1.6251250000000021E-6</v>
      </c>
      <c r="S101" s="5">
        <v>2.222205E-6</v>
      </c>
      <c r="T101" s="5">
        <v>2.1214499999999981E-6</v>
      </c>
      <c r="U101" s="5">
        <v>2.4893149999999998E-6</v>
      </c>
      <c r="V101" s="5">
        <v>3.3740800000000012E-6</v>
      </c>
      <c r="W101" s="5">
        <v>4.8950149999999982E-6</v>
      </c>
      <c r="X101" s="5">
        <v>1.9103211527100019</v>
      </c>
      <c r="Y101" s="5">
        <v>1.9051134870549999</v>
      </c>
      <c r="Z101" s="5">
        <v>127.63994545232001</v>
      </c>
      <c r="AA101" s="5">
        <v>127.6399558183749</v>
      </c>
      <c r="AB101" s="5">
        <v>127.989711126795</v>
      </c>
      <c r="AC101" s="5">
        <v>127.6399851135901</v>
      </c>
      <c r="AD101" s="5">
        <v>127.640172937255</v>
      </c>
      <c r="AE101" s="5">
        <v>127.6398554347349</v>
      </c>
    </row>
    <row r="102" spans="1:31">
      <c r="A102" s="56" t="s">
        <v>66</v>
      </c>
      <c r="B102" s="56" t="s">
        <v>163</v>
      </c>
      <c r="C102" s="56" t="s">
        <v>136</v>
      </c>
      <c r="D102" s="5">
        <v>3869.873651969865</v>
      </c>
      <c r="E102" s="5">
        <v>2154.382666804865</v>
      </c>
      <c r="F102" s="5">
        <v>2578.1735978996549</v>
      </c>
      <c r="G102" s="5">
        <v>3096.082821937086</v>
      </c>
      <c r="H102" s="5">
        <v>4000.972526025696</v>
      </c>
      <c r="I102" s="5">
        <v>2916.3290755883991</v>
      </c>
      <c r="J102" s="5">
        <v>2833.86503663135</v>
      </c>
      <c r="K102" s="5">
        <v>3545.9063218114152</v>
      </c>
      <c r="L102" s="5">
        <v>2173.792000500081</v>
      </c>
      <c r="M102" s="5">
        <v>2703.168331810075</v>
      </c>
      <c r="N102" s="5">
        <v>2911.789855745636</v>
      </c>
      <c r="O102" s="5">
        <v>3152.5552849084711</v>
      </c>
      <c r="P102" s="5">
        <v>3230.8445004281689</v>
      </c>
      <c r="Q102" s="5">
        <v>2124.0014899172102</v>
      </c>
      <c r="R102" s="5">
        <v>2917.5600558972451</v>
      </c>
      <c r="S102" s="5">
        <v>3541.2646116593651</v>
      </c>
      <c r="T102" s="5">
        <v>1721.5980436033849</v>
      </c>
      <c r="U102" s="5">
        <v>2843.7881459544951</v>
      </c>
      <c r="V102" s="5">
        <v>2568.713941875505</v>
      </c>
      <c r="W102" s="5">
        <v>1874.0100357708809</v>
      </c>
      <c r="X102" s="5">
        <v>2322.683340565085</v>
      </c>
      <c r="Y102" s="5">
        <v>3186.5500322313969</v>
      </c>
      <c r="Z102" s="5">
        <v>2714.0724911823149</v>
      </c>
      <c r="AA102" s="5">
        <v>2673.6113174388438</v>
      </c>
      <c r="AB102" s="5">
        <v>2142.2677494899499</v>
      </c>
      <c r="AC102" s="5">
        <v>2326.81158987755</v>
      </c>
      <c r="AD102" s="5">
        <v>2759.8195777594501</v>
      </c>
      <c r="AE102" s="5">
        <v>1003.8068834176549</v>
      </c>
    </row>
    <row r="103" spans="1:31">
      <c r="A103" s="56" t="s">
        <v>66</v>
      </c>
      <c r="B103" s="56" t="s">
        <v>163</v>
      </c>
      <c r="C103" s="56" t="s">
        <v>137</v>
      </c>
      <c r="D103" s="5">
        <v>321.62757916436487</v>
      </c>
      <c r="E103" s="5">
        <v>552.26129351986515</v>
      </c>
      <c r="F103" s="5">
        <v>2448.3337099568339</v>
      </c>
      <c r="G103" s="5">
        <v>6403.8228674988177</v>
      </c>
      <c r="H103" s="5">
        <v>9279.7362763702531</v>
      </c>
      <c r="I103" s="5">
        <v>11546.973685790121</v>
      </c>
      <c r="J103" s="5">
        <v>11355.457954744001</v>
      </c>
      <c r="K103" s="5">
        <v>12860.913467678671</v>
      </c>
      <c r="L103" s="5">
        <v>11844.5364946097</v>
      </c>
      <c r="M103" s="5">
        <v>12134.63612440874</v>
      </c>
      <c r="N103" s="5">
        <v>11707.667725245859</v>
      </c>
      <c r="O103" s="5">
        <v>12247.298188630761</v>
      </c>
      <c r="P103" s="5">
        <v>12382.356327386169</v>
      </c>
      <c r="Q103" s="5">
        <v>12167.42158604957</v>
      </c>
      <c r="R103" s="5">
        <v>12916.32707281677</v>
      </c>
      <c r="S103" s="5">
        <v>12380.44391796474</v>
      </c>
      <c r="T103" s="5">
        <v>13526.88780711992</v>
      </c>
      <c r="U103" s="5">
        <v>13929.644411245041</v>
      </c>
      <c r="V103" s="5">
        <v>14420.74023175078</v>
      </c>
      <c r="W103" s="5">
        <v>13804.140013095221</v>
      </c>
      <c r="X103" s="5">
        <v>13616.21743079837</v>
      </c>
      <c r="Y103" s="5">
        <v>13942.73452765547</v>
      </c>
      <c r="Z103" s="5">
        <v>12493.02056506191</v>
      </c>
      <c r="AA103" s="5">
        <v>10590.88475834782</v>
      </c>
      <c r="AB103" s="5">
        <v>9958.3184967230718</v>
      </c>
      <c r="AC103" s="5">
        <v>11434.702044819611</v>
      </c>
      <c r="AD103" s="5">
        <v>10945.027569795469</v>
      </c>
      <c r="AE103" s="5">
        <v>11400.26895986258</v>
      </c>
    </row>
    <row r="104" spans="1:31">
      <c r="A104" s="56" t="s">
        <v>66</v>
      </c>
      <c r="B104" s="56" t="s">
        <v>163</v>
      </c>
      <c r="C104" s="56" t="s">
        <v>138</v>
      </c>
      <c r="D104" s="5">
        <v>81.380087751905023</v>
      </c>
      <c r="E104" s="5">
        <v>267.72505992356997</v>
      </c>
      <c r="F104" s="5">
        <v>426.81519227379499</v>
      </c>
      <c r="G104" s="5">
        <v>574.54520594629003</v>
      </c>
      <c r="H104" s="5">
        <v>981.07012799786992</v>
      </c>
      <c r="I104" s="5">
        <v>1185.022173863091</v>
      </c>
      <c r="J104" s="5">
        <v>1536.2791602844759</v>
      </c>
      <c r="K104" s="5">
        <v>1963.3413996514139</v>
      </c>
      <c r="L104" s="5">
        <v>2577.7655125738488</v>
      </c>
      <c r="M104" s="5">
        <v>2630.3968594950561</v>
      </c>
      <c r="N104" s="5">
        <v>3355.5476413422539</v>
      </c>
      <c r="O104" s="5">
        <v>4536.3851114575937</v>
      </c>
      <c r="P104" s="5">
        <v>5520.5162173808376</v>
      </c>
      <c r="Q104" s="5">
        <v>6081.1453136857745</v>
      </c>
      <c r="R104" s="5">
        <v>7705.2660477312811</v>
      </c>
      <c r="S104" s="5">
        <v>8072.964608035094</v>
      </c>
      <c r="T104" s="5">
        <v>8564.1453705516506</v>
      </c>
      <c r="U104" s="5">
        <v>10795.06679742963</v>
      </c>
      <c r="V104" s="5">
        <v>11451.234039135599</v>
      </c>
      <c r="W104" s="5">
        <v>12280.18053139314</v>
      </c>
      <c r="X104" s="5">
        <v>12452.66490149068</v>
      </c>
      <c r="Y104" s="5">
        <v>14084.149355705649</v>
      </c>
      <c r="Z104" s="5">
        <v>17582.053247873591</v>
      </c>
      <c r="AA104" s="5">
        <v>16928.161959332028</v>
      </c>
      <c r="AB104" s="5">
        <v>16833.128009286651</v>
      </c>
      <c r="AC104" s="5">
        <v>17576.746317460518</v>
      </c>
      <c r="AD104" s="5">
        <v>18901.764746688859</v>
      </c>
      <c r="AE104" s="5">
        <v>22528.678823796581</v>
      </c>
    </row>
    <row r="105" spans="1:31">
      <c r="A105" s="56" t="s">
        <v>66</v>
      </c>
      <c r="B105" s="56" t="s">
        <v>163</v>
      </c>
      <c r="C105" s="56" t="s">
        <v>139</v>
      </c>
      <c r="D105" s="5">
        <v>147.68708042608699</v>
      </c>
      <c r="E105" s="5">
        <v>251.57438692229499</v>
      </c>
      <c r="F105" s="5">
        <v>342.08902950355701</v>
      </c>
      <c r="G105" s="5">
        <v>417.302919471834</v>
      </c>
      <c r="H105" s="5">
        <v>478.55526513380499</v>
      </c>
      <c r="I105" s="5">
        <v>531.42327531833701</v>
      </c>
      <c r="J105" s="5">
        <v>601.68638583002496</v>
      </c>
      <c r="K105" s="5">
        <v>718.30929723432905</v>
      </c>
      <c r="L105" s="5">
        <v>833.26413369937904</v>
      </c>
      <c r="M105" s="5">
        <v>949.02043487322703</v>
      </c>
      <c r="N105" s="5">
        <v>1092.0615864203201</v>
      </c>
      <c r="O105" s="5">
        <v>1242.19315541682</v>
      </c>
      <c r="P105" s="5">
        <v>1397.14097760354</v>
      </c>
      <c r="Q105" s="5">
        <v>1520.02364860847</v>
      </c>
      <c r="R105" s="5">
        <v>1640.69061805261</v>
      </c>
      <c r="S105" s="5">
        <v>1729.88831412932</v>
      </c>
      <c r="T105" s="5">
        <v>1799.4739377769499</v>
      </c>
      <c r="U105" s="5">
        <v>1811.20625266721</v>
      </c>
      <c r="V105" s="5">
        <v>1834.2570406180901</v>
      </c>
      <c r="W105" s="5">
        <v>1829.3977363059701</v>
      </c>
      <c r="X105" s="5">
        <v>1828.99757679396</v>
      </c>
      <c r="Y105" s="5">
        <v>1816.7944385457599</v>
      </c>
      <c r="Z105" s="5">
        <v>1803.86322084266</v>
      </c>
      <c r="AA105" s="5">
        <v>1801.94097184922</v>
      </c>
      <c r="AB105" s="5">
        <v>1786.44652036617</v>
      </c>
      <c r="AC105" s="5">
        <v>1766.2855257036199</v>
      </c>
      <c r="AD105" s="5">
        <v>1743.64814373796</v>
      </c>
      <c r="AE105" s="5">
        <v>1761.98764473344</v>
      </c>
    </row>
    <row r="106" spans="1:31">
      <c r="A106" s="56" t="s">
        <v>66</v>
      </c>
      <c r="B106" s="56" t="s">
        <v>163</v>
      </c>
      <c r="C106" s="56" t="s">
        <v>140</v>
      </c>
      <c r="D106" s="5">
        <v>0</v>
      </c>
      <c r="E106" s="5">
        <v>0</v>
      </c>
      <c r="F106" s="5">
        <v>0</v>
      </c>
      <c r="G106" s="5">
        <v>0</v>
      </c>
      <c r="H106" s="5">
        <v>0</v>
      </c>
      <c r="I106" s="5">
        <v>0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5">
        <v>0</v>
      </c>
      <c r="R106" s="5">
        <v>0</v>
      </c>
      <c r="S106" s="5">
        <v>0</v>
      </c>
      <c r="T106" s="5">
        <v>0</v>
      </c>
      <c r="U106" s="5">
        <v>0</v>
      </c>
      <c r="V106" s="5">
        <v>0</v>
      </c>
      <c r="W106" s="5">
        <v>0</v>
      </c>
      <c r="X106" s="5">
        <v>0</v>
      </c>
      <c r="Y106" s="5">
        <v>0</v>
      </c>
      <c r="Z106" s="5">
        <v>0</v>
      </c>
      <c r="AA106" s="5">
        <v>0</v>
      </c>
      <c r="AB106" s="5">
        <v>0</v>
      </c>
      <c r="AC106" s="5">
        <v>0</v>
      </c>
      <c r="AD106" s="5">
        <v>0</v>
      </c>
      <c r="AE106" s="5">
        <v>0</v>
      </c>
    </row>
    <row r="107" spans="1:31">
      <c r="A107" s="56" t="s">
        <v>66</v>
      </c>
      <c r="B107" s="56" t="s">
        <v>163</v>
      </c>
      <c r="C107" s="56" t="s">
        <v>141</v>
      </c>
      <c r="D107" s="5">
        <v>0</v>
      </c>
      <c r="E107" s="5">
        <v>0</v>
      </c>
      <c r="F107" s="5">
        <v>0</v>
      </c>
      <c r="G107" s="5">
        <v>0</v>
      </c>
      <c r="H107" s="5">
        <v>0</v>
      </c>
      <c r="I107" s="5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5">
        <v>0</v>
      </c>
      <c r="R107" s="5">
        <v>0</v>
      </c>
      <c r="S107" s="5">
        <v>0</v>
      </c>
      <c r="T107" s="5">
        <v>0</v>
      </c>
      <c r="U107" s="5">
        <v>0</v>
      </c>
      <c r="V107" s="5">
        <v>0</v>
      </c>
      <c r="W107" s="5">
        <v>0</v>
      </c>
      <c r="X107" s="5">
        <v>0</v>
      </c>
      <c r="Y107" s="5">
        <v>0</v>
      </c>
      <c r="Z107" s="5">
        <v>0</v>
      </c>
      <c r="AA107" s="5">
        <v>0</v>
      </c>
      <c r="AB107" s="5">
        <v>0</v>
      </c>
      <c r="AC107" s="5">
        <v>0</v>
      </c>
      <c r="AD107" s="5">
        <v>0</v>
      </c>
      <c r="AE107" s="5">
        <v>0</v>
      </c>
    </row>
    <row r="108" spans="1:31">
      <c r="A108" s="56" t="s">
        <v>66</v>
      </c>
      <c r="B108" s="56" t="s">
        <v>163</v>
      </c>
      <c r="C108" s="56" t="s">
        <v>142</v>
      </c>
      <c r="D108" s="5">
        <v>22410.146516638411</v>
      </c>
      <c r="E108" s="5">
        <v>22113.14501807775</v>
      </c>
      <c r="F108" s="5">
        <v>22182.244079286778</v>
      </c>
      <c r="G108" s="5">
        <v>27853.11656498969</v>
      </c>
      <c r="H108" s="5">
        <v>36974.493745239342</v>
      </c>
      <c r="I108" s="5">
        <v>39547.671776707597</v>
      </c>
      <c r="J108" s="5">
        <v>39396.21348113288</v>
      </c>
      <c r="K108" s="5">
        <v>45348.013014200224</v>
      </c>
      <c r="L108" s="5">
        <v>54178.655607609908</v>
      </c>
      <c r="M108" s="5">
        <v>57378.585213894577</v>
      </c>
      <c r="N108" s="5">
        <v>57244.85839084816</v>
      </c>
      <c r="O108" s="5">
        <v>57229.137422800617</v>
      </c>
      <c r="P108" s="5">
        <v>55226.646672896881</v>
      </c>
      <c r="Q108" s="5">
        <v>56034.853519941513</v>
      </c>
      <c r="R108" s="5">
        <v>59753.653770377357</v>
      </c>
      <c r="S108" s="5">
        <v>57426.543006279127</v>
      </c>
      <c r="T108" s="5">
        <v>61500.181446194147</v>
      </c>
      <c r="U108" s="5">
        <v>70500.666492191594</v>
      </c>
      <c r="V108" s="5">
        <v>68538.514491893584</v>
      </c>
      <c r="W108" s="5">
        <v>74307.706505644601</v>
      </c>
      <c r="X108" s="5">
        <v>81908.824638072881</v>
      </c>
      <c r="Y108" s="5">
        <v>79587.20343741664</v>
      </c>
      <c r="Z108" s="5">
        <v>80465.344744378963</v>
      </c>
      <c r="AA108" s="5">
        <v>80936.377037382976</v>
      </c>
      <c r="AB108" s="5">
        <v>83875.429861113967</v>
      </c>
      <c r="AC108" s="5">
        <v>87344.873908732654</v>
      </c>
      <c r="AD108" s="5">
        <v>85180.068242290581</v>
      </c>
      <c r="AE108" s="5">
        <v>88465.583027485598</v>
      </c>
    </row>
    <row r="109" spans="1:31">
      <c r="A109" s="56" t="s">
        <v>66</v>
      </c>
      <c r="B109" s="56" t="s">
        <v>163</v>
      </c>
      <c r="C109" s="56" t="s">
        <v>143</v>
      </c>
      <c r="D109" s="5">
        <v>7372.9143647509936</v>
      </c>
      <c r="E109" s="5">
        <v>6883.4245509826787</v>
      </c>
      <c r="F109" s="5">
        <v>10261.277001961091</v>
      </c>
      <c r="G109" s="5">
        <v>15615.95690166159</v>
      </c>
      <c r="H109" s="5">
        <v>18188.655258060731</v>
      </c>
      <c r="I109" s="5">
        <v>22363.175068854322</v>
      </c>
      <c r="J109" s="5">
        <v>23769.81497495541</v>
      </c>
      <c r="K109" s="5">
        <v>24696.319820892419</v>
      </c>
      <c r="L109" s="5">
        <v>24537.066146686069</v>
      </c>
      <c r="M109" s="5">
        <v>24146.592044943351</v>
      </c>
      <c r="N109" s="5">
        <v>26075.67049914482</v>
      </c>
      <c r="O109" s="5">
        <v>30430.387224960341</v>
      </c>
      <c r="P109" s="5">
        <v>32507.979983321551</v>
      </c>
      <c r="Q109" s="5">
        <v>34102.468936619152</v>
      </c>
      <c r="R109" s="5">
        <v>35623.152291476537</v>
      </c>
      <c r="S109" s="5">
        <v>37879.111378892027</v>
      </c>
      <c r="T109" s="5">
        <v>41844.338283637597</v>
      </c>
      <c r="U109" s="5">
        <v>46152.508859414433</v>
      </c>
      <c r="V109" s="5">
        <v>48270.71099294359</v>
      </c>
      <c r="W109" s="5">
        <v>47991.134609263201</v>
      </c>
      <c r="X109" s="5">
        <v>45543.876021543118</v>
      </c>
      <c r="Y109" s="5">
        <v>49670.13791727207</v>
      </c>
      <c r="Z109" s="5">
        <v>53781.885971856776</v>
      </c>
      <c r="AA109" s="5">
        <v>56841.337806418567</v>
      </c>
      <c r="AB109" s="5">
        <v>59668.68857123905</v>
      </c>
      <c r="AC109" s="5">
        <v>59773.133394327589</v>
      </c>
      <c r="AD109" s="5">
        <v>59858.163107690263</v>
      </c>
      <c r="AE109" s="5">
        <v>62717.275678298021</v>
      </c>
    </row>
    <row r="110" spans="1:31">
      <c r="A110" s="56" t="s">
        <v>66</v>
      </c>
      <c r="B110" s="56" t="s">
        <v>163</v>
      </c>
      <c r="C110" s="56" t="s">
        <v>144</v>
      </c>
      <c r="D110" s="5">
        <v>9022.5652429999991</v>
      </c>
      <c r="E110" s="5">
        <v>10360.47539</v>
      </c>
      <c r="F110" s="5">
        <v>11714.952759</v>
      </c>
      <c r="G110" s="5">
        <v>13031.270875</v>
      </c>
      <c r="H110" s="5">
        <v>14353.708611</v>
      </c>
      <c r="I110" s="5">
        <v>15632.711502</v>
      </c>
      <c r="J110" s="5">
        <v>16910.683466999999</v>
      </c>
      <c r="K110" s="5">
        <v>18163.852714000001</v>
      </c>
      <c r="L110" s="5">
        <v>19411.917863999999</v>
      </c>
      <c r="M110" s="5">
        <v>20586.131863999999</v>
      </c>
      <c r="N110" s="5">
        <v>21767.574877999999</v>
      </c>
      <c r="O110" s="5">
        <v>22954.643037000002</v>
      </c>
      <c r="P110" s="5">
        <v>24162.339490999999</v>
      </c>
      <c r="Q110" s="5">
        <v>25237.053597999999</v>
      </c>
      <c r="R110" s="5">
        <v>26281.886845000001</v>
      </c>
      <c r="S110" s="5">
        <v>27326.868216999999</v>
      </c>
      <c r="T110" s="5">
        <v>28436.910612</v>
      </c>
      <c r="U110" s="5">
        <v>29427.267205</v>
      </c>
      <c r="V110" s="5">
        <v>30433.063289999998</v>
      </c>
      <c r="W110" s="5">
        <v>31454.762943000002</v>
      </c>
      <c r="X110" s="5">
        <v>32549.091079000002</v>
      </c>
      <c r="Y110" s="5">
        <v>33517.065546999998</v>
      </c>
      <c r="Z110" s="5">
        <v>34506.879883000001</v>
      </c>
      <c r="AA110" s="5">
        <v>35503.237704999992</v>
      </c>
      <c r="AB110" s="5">
        <v>36571.407772999999</v>
      </c>
      <c r="AC110" s="5">
        <v>37488.122686000002</v>
      </c>
      <c r="AD110" s="5">
        <v>38430.016286999999</v>
      </c>
      <c r="AE110" s="5">
        <v>38430.016286999999</v>
      </c>
    </row>
    <row r="111" spans="1:31">
      <c r="A111" s="56" t="s">
        <v>66</v>
      </c>
      <c r="B111" s="56" t="s">
        <v>163</v>
      </c>
      <c r="C111" s="56" t="s">
        <v>146</v>
      </c>
      <c r="D111" s="5">
        <v>1.2240799999999991E-6</v>
      </c>
      <c r="E111" s="5">
        <v>1.2373899999999999E-6</v>
      </c>
      <c r="F111" s="5">
        <v>1.368700000000001E-6</v>
      </c>
      <c r="G111" s="5">
        <v>1.2265804464849961</v>
      </c>
      <c r="H111" s="5">
        <v>1.641980000000001E-6</v>
      </c>
      <c r="I111" s="5">
        <v>1.6590450000000009E-6</v>
      </c>
      <c r="J111" s="5">
        <v>1.730735000000001E-6</v>
      </c>
      <c r="K111" s="5">
        <v>1.13665714953</v>
      </c>
      <c r="L111" s="5">
        <v>1.955213628424999</v>
      </c>
      <c r="M111" s="5">
        <v>4.1159141779799802</v>
      </c>
      <c r="N111" s="5">
        <v>0.74392465632500004</v>
      </c>
      <c r="O111" s="5">
        <v>4.4501997146250014</v>
      </c>
      <c r="P111" s="5">
        <v>8.989404999999996E-6</v>
      </c>
      <c r="Q111" s="5">
        <v>8.5071284524000017</v>
      </c>
      <c r="R111" s="5">
        <v>16.503780464550001</v>
      </c>
      <c r="S111" s="5">
        <v>234.72609488919511</v>
      </c>
      <c r="T111" s="5">
        <v>155.0570742919349</v>
      </c>
      <c r="U111" s="5">
        <v>129.34758118899009</v>
      </c>
      <c r="V111" s="5">
        <v>243.15175205578501</v>
      </c>
      <c r="W111" s="5">
        <v>203.70622430077</v>
      </c>
      <c r="X111" s="5">
        <v>242.85812372918949</v>
      </c>
      <c r="Y111" s="5">
        <v>302.50649062462082</v>
      </c>
      <c r="Z111" s="5">
        <v>215.76988496800001</v>
      </c>
      <c r="AA111" s="5">
        <v>422.77725409761058</v>
      </c>
      <c r="AB111" s="5">
        <v>188.45765240822001</v>
      </c>
      <c r="AC111" s="5">
        <v>270.69540043550012</v>
      </c>
      <c r="AD111" s="5">
        <v>469.73624839193047</v>
      </c>
      <c r="AE111" s="5">
        <v>143.47843619851469</v>
      </c>
    </row>
    <row r="112" spans="1:31">
      <c r="A112" s="56" t="s">
        <v>66</v>
      </c>
      <c r="B112" s="56" t="s">
        <v>163</v>
      </c>
      <c r="C112" s="56" t="s">
        <v>149</v>
      </c>
      <c r="D112" s="5">
        <v>-1262.9525446349851</v>
      </c>
      <c r="E112" s="5">
        <v>-2341.4696988660999</v>
      </c>
      <c r="F112" s="5">
        <v>-4447.319795743625</v>
      </c>
      <c r="G112" s="5">
        <v>-9489.3803151984321</v>
      </c>
      <c r="H112" s="5">
        <v>-12740.47109896459</v>
      </c>
      <c r="I112" s="5">
        <v>-16138.00442699668</v>
      </c>
      <c r="J112" s="5">
        <v>-16054.71081067997</v>
      </c>
      <c r="K112" s="5">
        <v>-17512.242368034829</v>
      </c>
      <c r="L112" s="5">
        <v>-16324.05550327982</v>
      </c>
      <c r="M112" s="5">
        <v>-16608.630276473828</v>
      </c>
      <c r="N112" s="5">
        <v>-16225.58782844511</v>
      </c>
      <c r="O112" s="5">
        <v>-16272.67451805593</v>
      </c>
      <c r="P112" s="5">
        <v>-17095.981678556309</v>
      </c>
      <c r="Q112" s="5">
        <v>-16629.623460351511</v>
      </c>
      <c r="R112" s="5">
        <v>-18157.71633638176</v>
      </c>
      <c r="S112" s="5">
        <v>-16970.49837074029</v>
      </c>
      <c r="T112" s="5">
        <v>-18486.99154782086</v>
      </c>
      <c r="U112" s="5">
        <v>-19176.605635806111</v>
      </c>
      <c r="V112" s="5">
        <v>-19614.943532135301</v>
      </c>
      <c r="W112" s="5">
        <v>-19159.92598288392</v>
      </c>
      <c r="X112" s="5">
        <v>-18718.896229470931</v>
      </c>
      <c r="Y112" s="5">
        <v>-19471.691670162068</v>
      </c>
      <c r="Z112" s="5">
        <v>-17561.875708232419</v>
      </c>
      <c r="AA112" s="5">
        <v>-16054.370571004871</v>
      </c>
      <c r="AB112" s="5">
        <v>-14207.533874983679</v>
      </c>
      <c r="AC112" s="5">
        <v>-16570.52594252559</v>
      </c>
      <c r="AD112" s="5">
        <v>-16207.791301012079</v>
      </c>
      <c r="AE112" s="5">
        <v>-17218.55286572918</v>
      </c>
    </row>
    <row r="113" spans="1:31">
      <c r="A113" s="56" t="s">
        <v>66</v>
      </c>
      <c r="B113" s="56" t="s">
        <v>163</v>
      </c>
      <c r="C113" s="56" t="s">
        <v>150</v>
      </c>
      <c r="D113" s="5">
        <v>-95.731817958834981</v>
      </c>
      <c r="E113" s="5">
        <v>-315.34435135262498</v>
      </c>
      <c r="F113" s="5">
        <v>-501.68108443424501</v>
      </c>
      <c r="G113" s="5">
        <v>-676.43421893272023</v>
      </c>
      <c r="H113" s="5">
        <v>-1153.5206290004601</v>
      </c>
      <c r="I113" s="5">
        <v>-1394.0059677371939</v>
      </c>
      <c r="J113" s="5">
        <v>-1807.2086514096511</v>
      </c>
      <c r="K113" s="5">
        <v>-2325.1175393558701</v>
      </c>
      <c r="L113" s="5">
        <v>-3069.414095765017</v>
      </c>
      <c r="M113" s="5">
        <v>-3152.07208009747</v>
      </c>
      <c r="N113" s="5">
        <v>-4042.2866851927929</v>
      </c>
      <c r="O113" s="5">
        <v>-5468.1743858906757</v>
      </c>
      <c r="P113" s="5">
        <v>-6691.0259660683569</v>
      </c>
      <c r="Q113" s="5">
        <v>-7387.2962782502182</v>
      </c>
      <c r="R113" s="5">
        <v>-9401.4934101148865</v>
      </c>
      <c r="S113" s="5">
        <v>-9848.7052030269115</v>
      </c>
      <c r="T113" s="5">
        <v>-10551.17171256075</v>
      </c>
      <c r="U113" s="5">
        <v>-13326.27386046816</v>
      </c>
      <c r="V113" s="5">
        <v>-14211.091643360431</v>
      </c>
      <c r="W113" s="5">
        <v>-15283.25546865678</v>
      </c>
      <c r="X113" s="5">
        <v>-15539.54523448231</v>
      </c>
      <c r="Y113" s="5">
        <v>-17661.462932898481</v>
      </c>
      <c r="Z113" s="5">
        <v>-21842.299316320092</v>
      </c>
      <c r="AA113" s="5">
        <v>-21114.382906681829</v>
      </c>
      <c r="AB113" s="5">
        <v>-20991.067935581519</v>
      </c>
      <c r="AC113" s="5">
        <v>-22031.38623830018</v>
      </c>
      <c r="AD113" s="5">
        <v>-23600.45050205685</v>
      </c>
      <c r="AE113" s="5">
        <v>-28103.083082044392</v>
      </c>
    </row>
    <row r="114" spans="1:31">
      <c r="A114" s="56" t="s">
        <v>66</v>
      </c>
      <c r="B114" s="56" t="s">
        <v>163</v>
      </c>
      <c r="C114" s="56" t="s">
        <v>151</v>
      </c>
      <c r="D114" s="5">
        <v>-175.48155982371199</v>
      </c>
      <c r="E114" s="5">
        <v>-299.17888471892502</v>
      </c>
      <c r="F114" s="5">
        <v>-407.48950697774097</v>
      </c>
      <c r="G114" s="5">
        <v>-495.29969942901602</v>
      </c>
      <c r="H114" s="5">
        <v>-568.38111370570903</v>
      </c>
      <c r="I114" s="5">
        <v>-630.98551602596399</v>
      </c>
      <c r="J114" s="5">
        <v>-716.758216929578</v>
      </c>
      <c r="K114" s="5">
        <v>-853.21227491718605</v>
      </c>
      <c r="L114" s="5">
        <v>-990.34926263692</v>
      </c>
      <c r="M114" s="5">
        <v>-1127.0184923475199</v>
      </c>
      <c r="N114" s="5">
        <v>-1296.33829067177</v>
      </c>
      <c r="O114" s="5">
        <v>-1475.09043114525</v>
      </c>
      <c r="P114" s="5">
        <v>-1662.15564983326</v>
      </c>
      <c r="Q114" s="5">
        <v>-1808.8781163988899</v>
      </c>
      <c r="R114" s="5">
        <v>-1945.40458752066</v>
      </c>
      <c r="S114" s="5">
        <v>-2053.3625341189299</v>
      </c>
      <c r="T114" s="5">
        <v>-2134.1499027433601</v>
      </c>
      <c r="U114" s="5">
        <v>-2159.3690157038</v>
      </c>
      <c r="V114" s="5">
        <v>-2177.2769590723501</v>
      </c>
      <c r="W114" s="5">
        <v>-2176.78350680424</v>
      </c>
      <c r="X114" s="5">
        <v>-2166.6049372171901</v>
      </c>
      <c r="Y114" s="5">
        <v>-2156.51407503685</v>
      </c>
      <c r="Z114" s="5">
        <v>-2141.7783934882</v>
      </c>
      <c r="AA114" s="5">
        <v>-2145.9975549425599</v>
      </c>
      <c r="AB114" s="5">
        <v>-2121.8731571366702</v>
      </c>
      <c r="AC114" s="5">
        <v>-2094.3823612317701</v>
      </c>
      <c r="AD114" s="5">
        <v>-2069.3896033890201</v>
      </c>
      <c r="AE114" s="5">
        <v>-2090.3742779477402</v>
      </c>
    </row>
    <row r="116" spans="1:31">
      <c r="A116" s="56" t="s">
        <v>66</v>
      </c>
      <c r="B116" s="56" t="s">
        <v>197</v>
      </c>
      <c r="C116" s="56" t="s">
        <v>130</v>
      </c>
      <c r="D116" s="5">
        <v>42886.717578829011</v>
      </c>
      <c r="E116" s="5">
        <v>32326.877725011731</v>
      </c>
      <c r="F116" s="5">
        <v>20294.738982248971</v>
      </c>
      <c r="G116" s="5">
        <v>18090.696671472891</v>
      </c>
      <c r="H116" s="5">
        <v>13762.91107989868</v>
      </c>
      <c r="I116" s="5">
        <v>9851.1058035410024</v>
      </c>
      <c r="J116" s="5">
        <v>5373.5957203182488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5">
        <v>0</v>
      </c>
      <c r="R116" s="5">
        <v>0</v>
      </c>
      <c r="S116" s="5">
        <v>0</v>
      </c>
      <c r="T116" s="5">
        <v>0</v>
      </c>
      <c r="U116" s="5">
        <v>0</v>
      </c>
      <c r="V116" s="5">
        <v>0</v>
      </c>
      <c r="W116" s="5">
        <v>0</v>
      </c>
      <c r="X116" s="5">
        <v>0</v>
      </c>
      <c r="Y116" s="5">
        <v>0</v>
      </c>
      <c r="Z116" s="5">
        <v>0</v>
      </c>
      <c r="AA116" s="5">
        <v>0</v>
      </c>
      <c r="AB116" s="5">
        <v>0</v>
      </c>
      <c r="AC116" s="5">
        <v>0</v>
      </c>
      <c r="AD116" s="5">
        <v>0</v>
      </c>
      <c r="AE116" s="5">
        <v>0</v>
      </c>
    </row>
    <row r="117" spans="1:31">
      <c r="A117" s="56" t="s">
        <v>66</v>
      </c>
      <c r="B117" s="56" t="s">
        <v>197</v>
      </c>
      <c r="C117" s="56" t="s">
        <v>132</v>
      </c>
      <c r="D117" s="5">
        <v>1457.916519313445</v>
      </c>
      <c r="E117" s="5">
        <v>979.97001364529444</v>
      </c>
      <c r="F117" s="5">
        <v>1211.0998101462351</v>
      </c>
      <c r="G117" s="5">
        <v>2205.0716770804088</v>
      </c>
      <c r="H117" s="5">
        <v>3255.1736800311442</v>
      </c>
      <c r="I117" s="5">
        <v>3020.9599458504399</v>
      </c>
      <c r="J117" s="5">
        <v>2617.8958162583749</v>
      </c>
      <c r="K117" s="5">
        <v>3101.0472970624901</v>
      </c>
      <c r="L117" s="5">
        <v>2030.620557464076</v>
      </c>
      <c r="M117" s="5">
        <v>1860.860436666401</v>
      </c>
      <c r="N117" s="5">
        <v>2277.173074215345</v>
      </c>
      <c r="O117" s="5">
        <v>3232.0810947860341</v>
      </c>
      <c r="P117" s="5">
        <v>3389.0808418026431</v>
      </c>
      <c r="Q117" s="5">
        <v>1550.8140519690701</v>
      </c>
      <c r="R117" s="5">
        <v>1804.0818581071051</v>
      </c>
      <c r="S117" s="5">
        <v>1803.0068998028801</v>
      </c>
      <c r="T117" s="5">
        <v>670.73512799583966</v>
      </c>
      <c r="U117" s="5">
        <v>1726.4819382425701</v>
      </c>
      <c r="V117" s="5">
        <v>1606.6528643950489</v>
      </c>
      <c r="W117" s="5">
        <v>1022.847799098701</v>
      </c>
      <c r="X117" s="5">
        <v>1060.4098590417491</v>
      </c>
      <c r="Y117" s="5">
        <v>636.57990155910443</v>
      </c>
      <c r="Z117" s="5">
        <v>122.046214424155</v>
      </c>
      <c r="AA117" s="5">
        <v>0</v>
      </c>
      <c r="AB117" s="5">
        <v>0</v>
      </c>
      <c r="AC117" s="5">
        <v>0</v>
      </c>
      <c r="AD117" s="5">
        <v>0</v>
      </c>
      <c r="AE117" s="5">
        <v>0</v>
      </c>
    </row>
    <row r="118" spans="1:31">
      <c r="A118" s="56" t="s">
        <v>66</v>
      </c>
      <c r="B118" s="56" t="s">
        <v>197</v>
      </c>
      <c r="C118" s="56" t="s">
        <v>133</v>
      </c>
      <c r="D118" s="5">
        <v>0</v>
      </c>
      <c r="E118" s="5">
        <v>0</v>
      </c>
      <c r="F118" s="5">
        <v>0</v>
      </c>
      <c r="G118" s="5">
        <v>0</v>
      </c>
      <c r="H118" s="5">
        <v>0</v>
      </c>
      <c r="I118" s="5">
        <v>0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5">
        <v>0</v>
      </c>
      <c r="R118" s="5">
        <v>0</v>
      </c>
      <c r="S118" s="5">
        <v>0</v>
      </c>
      <c r="T118" s="5">
        <v>0</v>
      </c>
      <c r="U118" s="5">
        <v>0</v>
      </c>
      <c r="V118" s="5">
        <v>0</v>
      </c>
      <c r="W118" s="5">
        <v>0</v>
      </c>
      <c r="X118" s="5">
        <v>0</v>
      </c>
      <c r="Y118" s="5">
        <v>0</v>
      </c>
      <c r="Z118" s="5">
        <v>0</v>
      </c>
      <c r="AA118" s="5">
        <v>0</v>
      </c>
      <c r="AB118" s="5">
        <v>0</v>
      </c>
      <c r="AC118" s="5">
        <v>0</v>
      </c>
      <c r="AD118" s="5">
        <v>0</v>
      </c>
      <c r="AE118" s="5">
        <v>0</v>
      </c>
    </row>
    <row r="119" spans="1:31">
      <c r="A119" s="56" t="s">
        <v>66</v>
      </c>
      <c r="B119" s="56" t="s">
        <v>197</v>
      </c>
      <c r="C119" s="56" t="s">
        <v>134</v>
      </c>
      <c r="D119" s="5">
        <v>3.5343299999999972E-6</v>
      </c>
      <c r="E119" s="5">
        <v>3.700775000000001E-6</v>
      </c>
      <c r="F119" s="5">
        <v>20.637416589295</v>
      </c>
      <c r="G119" s="5">
        <v>34.531452868455013</v>
      </c>
      <c r="H119" s="5">
        <v>96.813634998959984</v>
      </c>
      <c r="I119" s="5">
        <v>1849.394589059081</v>
      </c>
      <c r="J119" s="5">
        <v>2003.965946588829</v>
      </c>
      <c r="K119" s="5">
        <v>623.68403415253465</v>
      </c>
      <c r="L119" s="5">
        <v>342.98011687135011</v>
      </c>
      <c r="M119" s="5">
        <v>326.96112770950498</v>
      </c>
      <c r="N119" s="5">
        <v>62.347555885465027</v>
      </c>
      <c r="O119" s="5">
        <v>1252.152019041215</v>
      </c>
      <c r="P119" s="5">
        <v>186.33431658555989</v>
      </c>
      <c r="Q119" s="5">
        <v>345.43915263557511</v>
      </c>
      <c r="R119" s="5">
        <v>326.10569347955987</v>
      </c>
      <c r="S119" s="5">
        <v>1744.9901747915551</v>
      </c>
      <c r="T119" s="5">
        <v>149.52199440905989</v>
      </c>
      <c r="U119" s="5">
        <v>1111.9434129327351</v>
      </c>
      <c r="V119" s="5">
        <v>1056.083375846187</v>
      </c>
      <c r="W119" s="5">
        <v>613.1252654438656</v>
      </c>
      <c r="X119" s="5">
        <v>1194.22516618591</v>
      </c>
      <c r="Y119" s="5">
        <v>812.72963474389974</v>
      </c>
      <c r="Z119" s="5">
        <v>1125.9044351729669</v>
      </c>
      <c r="AA119" s="5">
        <v>653.64874564701142</v>
      </c>
      <c r="AB119" s="5">
        <v>764.90165416073955</v>
      </c>
      <c r="AC119" s="5">
        <v>563.57427586720507</v>
      </c>
      <c r="AD119" s="5">
        <v>1604.153176278797</v>
      </c>
      <c r="AE119" s="5">
        <v>6.0068100000000014E-6</v>
      </c>
    </row>
    <row r="120" spans="1:31">
      <c r="A120" s="56" t="s">
        <v>66</v>
      </c>
      <c r="B120" s="56" t="s">
        <v>197</v>
      </c>
      <c r="C120" s="56" t="s">
        <v>135</v>
      </c>
      <c r="D120" s="5">
        <v>0</v>
      </c>
      <c r="E120" s="5">
        <v>0</v>
      </c>
      <c r="F120" s="5">
        <v>0</v>
      </c>
      <c r="G120" s="5">
        <v>0</v>
      </c>
      <c r="H120" s="5">
        <v>0</v>
      </c>
      <c r="I120" s="5">
        <v>0</v>
      </c>
      <c r="J120" s="5">
        <v>0</v>
      </c>
      <c r="K120" s="5">
        <v>5.3642900000000032E-6</v>
      </c>
      <c r="L120" s="5">
        <v>2.7464399999999999E-6</v>
      </c>
      <c r="M120" s="5">
        <v>7.4081999999999977E-7</v>
      </c>
      <c r="N120" s="5">
        <v>5.6965500000000069E-7</v>
      </c>
      <c r="O120" s="5">
        <v>8.8322999999999984E-7</v>
      </c>
      <c r="P120" s="5">
        <v>9.102349999999982E-7</v>
      </c>
      <c r="Q120" s="5">
        <v>1.0409500000000021E-6</v>
      </c>
      <c r="R120" s="5">
        <v>1.4433849999999971E-6</v>
      </c>
      <c r="S120" s="5">
        <v>7.9906349999999849E-6</v>
      </c>
      <c r="T120" s="5">
        <v>4.5279749999999996E-6</v>
      </c>
      <c r="U120" s="5">
        <v>2.791924999999997E-6</v>
      </c>
      <c r="V120" s="5">
        <v>1.179772499999998E-5</v>
      </c>
      <c r="W120" s="5">
        <v>8.5379849999999958E-6</v>
      </c>
      <c r="X120" s="5">
        <v>6.531009999999987E-6</v>
      </c>
      <c r="Y120" s="5">
        <v>4.7691170000000149E-5</v>
      </c>
      <c r="Z120" s="5">
        <v>54.548532278960081</v>
      </c>
      <c r="AA120" s="5">
        <v>54.54832354387004</v>
      </c>
      <c r="AB120" s="5">
        <v>54.697687809769917</v>
      </c>
      <c r="AC120" s="5">
        <v>54.548343368659999</v>
      </c>
      <c r="AD120" s="5">
        <v>54.548356990465052</v>
      </c>
      <c r="AE120" s="5">
        <v>54.548321151764753</v>
      </c>
    </row>
    <row r="121" spans="1:31">
      <c r="A121" s="56" t="s">
        <v>66</v>
      </c>
      <c r="B121" s="56" t="s">
        <v>197</v>
      </c>
      <c r="C121" s="56" t="s">
        <v>136</v>
      </c>
      <c r="D121" s="5">
        <v>213.04516721210501</v>
      </c>
      <c r="E121" s="5">
        <v>251.42043570961519</v>
      </c>
      <c r="F121" s="5">
        <v>199.22103710211991</v>
      </c>
      <c r="G121" s="5">
        <v>126.74201458352501</v>
      </c>
      <c r="H121" s="5">
        <v>180.51341479021499</v>
      </c>
      <c r="I121" s="5">
        <v>184.41772909186511</v>
      </c>
      <c r="J121" s="5">
        <v>308.6652265239299</v>
      </c>
      <c r="K121" s="5">
        <v>160.58269098992989</v>
      </c>
      <c r="L121" s="5">
        <v>280.02972363773011</v>
      </c>
      <c r="M121" s="5">
        <v>299.18000117399521</v>
      </c>
      <c r="N121" s="5">
        <v>248.91690748362021</v>
      </c>
      <c r="O121" s="5">
        <v>213.04515443060501</v>
      </c>
      <c r="P121" s="5">
        <v>251.42042240912991</v>
      </c>
      <c r="Q121" s="5">
        <v>199.22102588264499</v>
      </c>
      <c r="R121" s="5">
        <v>54.607371191184988</v>
      </c>
      <c r="S121" s="5">
        <v>64.035425278084958</v>
      </c>
      <c r="T121" s="5">
        <v>59.863508491625012</v>
      </c>
      <c r="U121" s="5">
        <v>162.40301536755001</v>
      </c>
      <c r="V121" s="5">
        <v>81.759806881940023</v>
      </c>
      <c r="W121" s="5">
        <v>0</v>
      </c>
      <c r="X121" s="5">
        <v>0</v>
      </c>
      <c r="Y121" s="5">
        <v>0</v>
      </c>
      <c r="Z121" s="5">
        <v>0</v>
      </c>
      <c r="AA121" s="5">
        <v>0</v>
      </c>
      <c r="AB121" s="5">
        <v>0</v>
      </c>
      <c r="AC121" s="5">
        <v>0</v>
      </c>
      <c r="AD121" s="5">
        <v>0</v>
      </c>
      <c r="AE121" s="5">
        <v>0</v>
      </c>
    </row>
    <row r="122" spans="1:31">
      <c r="A122" s="56" t="s">
        <v>66</v>
      </c>
      <c r="B122" s="56" t="s">
        <v>197</v>
      </c>
      <c r="C122" s="56" t="s">
        <v>137</v>
      </c>
      <c r="D122" s="5">
        <v>579.33930595874006</v>
      </c>
      <c r="E122" s="5">
        <v>1123.309403589185</v>
      </c>
      <c r="F122" s="5">
        <v>1848.353505074879</v>
      </c>
      <c r="G122" s="5">
        <v>2669.5384141313102</v>
      </c>
      <c r="H122" s="5">
        <v>4780.1169400336003</v>
      </c>
      <c r="I122" s="5">
        <v>6491.021333692016</v>
      </c>
      <c r="J122" s="5">
        <v>6323.5702519075867</v>
      </c>
      <c r="K122" s="5">
        <v>7859.4813181367144</v>
      </c>
      <c r="L122" s="5">
        <v>7374.7705352191933</v>
      </c>
      <c r="M122" s="5">
        <v>6639.602199628549</v>
      </c>
      <c r="N122" s="5">
        <v>6595.9838592744527</v>
      </c>
      <c r="O122" s="5">
        <v>6867.3051933392908</v>
      </c>
      <c r="P122" s="5">
        <v>7069.7775274016349</v>
      </c>
      <c r="Q122" s="5">
        <v>6876.0011180355232</v>
      </c>
      <c r="R122" s="5">
        <v>11139.49048615707</v>
      </c>
      <c r="S122" s="5">
        <v>10711.9338620705</v>
      </c>
      <c r="T122" s="5">
        <v>11013.4179564925</v>
      </c>
      <c r="U122" s="5">
        <v>11559.357182207141</v>
      </c>
      <c r="V122" s="5">
        <v>21314.121323936051</v>
      </c>
      <c r="W122" s="5">
        <v>19317.488177706698</v>
      </c>
      <c r="X122" s="5">
        <v>18219.15495339968</v>
      </c>
      <c r="Y122" s="5">
        <v>18594.72878610274</v>
      </c>
      <c r="Z122" s="5">
        <v>23090.16290941025</v>
      </c>
      <c r="AA122" s="5">
        <v>24681.227995225701</v>
      </c>
      <c r="AB122" s="5">
        <v>22550.079798339601</v>
      </c>
      <c r="AC122" s="5">
        <v>23768.918809856659</v>
      </c>
      <c r="AD122" s="5">
        <v>32493.235142131231</v>
      </c>
      <c r="AE122" s="5">
        <v>32394.402952987781</v>
      </c>
    </row>
    <row r="123" spans="1:31">
      <c r="A123" s="56" t="s">
        <v>66</v>
      </c>
      <c r="B123" s="56" t="s">
        <v>197</v>
      </c>
      <c r="C123" s="56" t="s">
        <v>138</v>
      </c>
      <c r="D123" s="5">
        <v>64.047533066629995</v>
      </c>
      <c r="E123" s="5">
        <v>221.53424753336</v>
      </c>
      <c r="F123" s="5">
        <v>352.06351985488521</v>
      </c>
      <c r="G123" s="5">
        <v>512.31396885123013</v>
      </c>
      <c r="H123" s="5">
        <v>765.62277415807557</v>
      </c>
      <c r="I123" s="5">
        <v>1015.19037737205</v>
      </c>
      <c r="J123" s="5">
        <v>1258.288755226436</v>
      </c>
      <c r="K123" s="5">
        <v>1714.00511982129</v>
      </c>
      <c r="L123" s="5">
        <v>2065.5922683161421</v>
      </c>
      <c r="M123" s="5">
        <v>2128.2355156595008</v>
      </c>
      <c r="N123" s="5">
        <v>2640.909070306901</v>
      </c>
      <c r="O123" s="5">
        <v>3437.075620675238</v>
      </c>
      <c r="P123" s="5">
        <v>4309.6580858672296</v>
      </c>
      <c r="Q123" s="5">
        <v>4938.3881968122141</v>
      </c>
      <c r="R123" s="5">
        <v>6330.1972526944091</v>
      </c>
      <c r="S123" s="5">
        <v>6629.4273381773082</v>
      </c>
      <c r="T123" s="5">
        <v>6604.8497275540321</v>
      </c>
      <c r="U123" s="5">
        <v>7970.3754940498047</v>
      </c>
      <c r="V123" s="5">
        <v>9343.9932484920173</v>
      </c>
      <c r="W123" s="5">
        <v>8913.2369518312244</v>
      </c>
      <c r="X123" s="5">
        <v>10353.119996760939</v>
      </c>
      <c r="Y123" s="5">
        <v>10353.81617051699</v>
      </c>
      <c r="Z123" s="5">
        <v>13810.83823330242</v>
      </c>
      <c r="AA123" s="5">
        <v>12983.56032097822</v>
      </c>
      <c r="AB123" s="5">
        <v>12897.442674531811</v>
      </c>
      <c r="AC123" s="5">
        <v>14705.20818280351</v>
      </c>
      <c r="AD123" s="5">
        <v>16841.249755147681</v>
      </c>
      <c r="AE123" s="5">
        <v>18152.968332591769</v>
      </c>
    </row>
    <row r="124" spans="1:31">
      <c r="A124" s="56" t="s">
        <v>66</v>
      </c>
      <c r="B124" s="56" t="s">
        <v>197</v>
      </c>
      <c r="C124" s="56" t="s">
        <v>139</v>
      </c>
      <c r="D124" s="5">
        <v>117.708012944182</v>
      </c>
      <c r="E124" s="5">
        <v>216.29087114607799</v>
      </c>
      <c r="F124" s="5">
        <v>315.05816867460101</v>
      </c>
      <c r="G124" s="5">
        <v>404.569016027045</v>
      </c>
      <c r="H124" s="5">
        <v>477.08600055434403</v>
      </c>
      <c r="I124" s="5">
        <v>539.81601364244102</v>
      </c>
      <c r="J124" s="5">
        <v>619.77329918372197</v>
      </c>
      <c r="K124" s="5">
        <v>744.99204622779803</v>
      </c>
      <c r="L124" s="5">
        <v>864.86442787715305</v>
      </c>
      <c r="M124" s="5">
        <v>982.99075735453596</v>
      </c>
      <c r="N124" s="5">
        <v>1124.37031389923</v>
      </c>
      <c r="O124" s="5">
        <v>1272.6243124039299</v>
      </c>
      <c r="P124" s="5">
        <v>1425.6570954143101</v>
      </c>
      <c r="Q124" s="5">
        <v>1546.18328757059</v>
      </c>
      <c r="R124" s="5">
        <v>1656.45293021404</v>
      </c>
      <c r="S124" s="5">
        <v>1731.09925367247</v>
      </c>
      <c r="T124" s="5">
        <v>1788.21133276249</v>
      </c>
      <c r="U124" s="5">
        <v>1795.7954867508899</v>
      </c>
      <c r="V124" s="5">
        <v>1807.03895162093</v>
      </c>
      <c r="W124" s="5">
        <v>1796.32846920986</v>
      </c>
      <c r="X124" s="5">
        <v>1790.1670089784</v>
      </c>
      <c r="Y124" s="5">
        <v>1775.2961307316</v>
      </c>
      <c r="Z124" s="5">
        <v>1758.06782873975</v>
      </c>
      <c r="AA124" s="5">
        <v>1749.3109197604199</v>
      </c>
      <c r="AB124" s="5">
        <v>1733.90439033553</v>
      </c>
      <c r="AC124" s="5">
        <v>1712.4232230948901</v>
      </c>
      <c r="AD124" s="5">
        <v>1688.2023443186299</v>
      </c>
      <c r="AE124" s="5">
        <v>1705.85198974333</v>
      </c>
    </row>
    <row r="125" spans="1:31">
      <c r="A125" s="56" t="s">
        <v>66</v>
      </c>
      <c r="B125" s="56" t="s">
        <v>197</v>
      </c>
      <c r="C125" s="56" t="s">
        <v>140</v>
      </c>
      <c r="D125" s="5">
        <v>0</v>
      </c>
      <c r="E125" s="5">
        <v>0</v>
      </c>
      <c r="F125" s="5">
        <v>0</v>
      </c>
      <c r="G125" s="5">
        <v>0</v>
      </c>
      <c r="H125" s="5">
        <v>0</v>
      </c>
      <c r="I125" s="5">
        <v>0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5">
        <v>0</v>
      </c>
      <c r="R125" s="5">
        <v>0</v>
      </c>
      <c r="S125" s="5">
        <v>0</v>
      </c>
      <c r="T125" s="5">
        <v>0</v>
      </c>
      <c r="U125" s="5">
        <v>0</v>
      </c>
      <c r="V125" s="5">
        <v>0</v>
      </c>
      <c r="W125" s="5">
        <v>0</v>
      </c>
      <c r="X125" s="5">
        <v>0</v>
      </c>
      <c r="Y125" s="5">
        <v>0</v>
      </c>
      <c r="Z125" s="5">
        <v>0</v>
      </c>
      <c r="AA125" s="5">
        <v>0</v>
      </c>
      <c r="AB125" s="5">
        <v>0</v>
      </c>
      <c r="AC125" s="5">
        <v>0</v>
      </c>
      <c r="AD125" s="5">
        <v>0</v>
      </c>
      <c r="AE125" s="5">
        <v>0</v>
      </c>
    </row>
    <row r="126" spans="1:31">
      <c r="A126" s="56" t="s">
        <v>66</v>
      </c>
      <c r="B126" s="56" t="s">
        <v>197</v>
      </c>
      <c r="C126" s="56" t="s">
        <v>141</v>
      </c>
      <c r="D126" s="5">
        <v>0</v>
      </c>
      <c r="E126" s="5">
        <v>0</v>
      </c>
      <c r="F126" s="5">
        <v>0</v>
      </c>
      <c r="G126" s="5">
        <v>0</v>
      </c>
      <c r="H126" s="5">
        <v>0</v>
      </c>
      <c r="I126" s="5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5">
        <v>0</v>
      </c>
      <c r="R126" s="5">
        <v>0</v>
      </c>
      <c r="S126" s="5">
        <v>0</v>
      </c>
      <c r="T126" s="5">
        <v>0</v>
      </c>
      <c r="U126" s="5">
        <v>0</v>
      </c>
      <c r="V126" s="5">
        <v>0</v>
      </c>
      <c r="W126" s="5">
        <v>0</v>
      </c>
      <c r="X126" s="5">
        <v>0</v>
      </c>
      <c r="Y126" s="5">
        <v>0</v>
      </c>
      <c r="Z126" s="5">
        <v>0</v>
      </c>
      <c r="AA126" s="5">
        <v>0</v>
      </c>
      <c r="AB126" s="5">
        <v>0</v>
      </c>
      <c r="AC126" s="5">
        <v>0</v>
      </c>
      <c r="AD126" s="5">
        <v>0</v>
      </c>
      <c r="AE126" s="5">
        <v>0</v>
      </c>
    </row>
    <row r="127" spans="1:31">
      <c r="A127" s="56" t="s">
        <v>66</v>
      </c>
      <c r="B127" s="56" t="s">
        <v>197</v>
      </c>
      <c r="C127" s="56" t="s">
        <v>142</v>
      </c>
      <c r="D127" s="5">
        <v>4250.1172940024489</v>
      </c>
      <c r="E127" s="5">
        <v>18106.39246075269</v>
      </c>
      <c r="F127" s="5">
        <v>28168.740948953058</v>
      </c>
      <c r="G127" s="5">
        <v>30572.926537544819</v>
      </c>
      <c r="H127" s="5">
        <v>32551.7238706383</v>
      </c>
      <c r="I127" s="5">
        <v>33912.145738346662</v>
      </c>
      <c r="J127" s="5">
        <v>39771.093446164166</v>
      </c>
      <c r="K127" s="5">
        <v>44543.733388049353</v>
      </c>
      <c r="L127" s="5">
        <v>53074.906874897213</v>
      </c>
      <c r="M127" s="5">
        <v>59516.078018364737</v>
      </c>
      <c r="N127" s="5">
        <v>65351.876387591321</v>
      </c>
      <c r="O127" s="5">
        <v>91629.567849555038</v>
      </c>
      <c r="P127" s="5">
        <v>100273.8311025115</v>
      </c>
      <c r="Q127" s="5">
        <v>114001.5271279735</v>
      </c>
      <c r="R127" s="5">
        <v>106456.1729257227</v>
      </c>
      <c r="S127" s="5">
        <v>107823.2810196636</v>
      </c>
      <c r="T127" s="5">
        <v>112603.2884421177</v>
      </c>
      <c r="U127" s="5">
        <v>118298.51944743239</v>
      </c>
      <c r="V127" s="5">
        <v>110684.72102162251</v>
      </c>
      <c r="W127" s="5">
        <v>156306.96573862931</v>
      </c>
      <c r="X127" s="5">
        <v>189933.06781612051</v>
      </c>
      <c r="Y127" s="5">
        <v>190990.80560464901</v>
      </c>
      <c r="Z127" s="5">
        <v>240263.6285891695</v>
      </c>
      <c r="AA127" s="5">
        <v>251553.02391215149</v>
      </c>
      <c r="AB127" s="5">
        <v>268195.38167284429</v>
      </c>
      <c r="AC127" s="5">
        <v>253139.2204563219</v>
      </c>
      <c r="AD127" s="5">
        <v>300401.62811468291</v>
      </c>
      <c r="AE127" s="5">
        <v>301348.0819367895</v>
      </c>
    </row>
    <row r="128" spans="1:31">
      <c r="A128" s="56" t="s">
        <v>66</v>
      </c>
      <c r="B128" s="56" t="s">
        <v>197</v>
      </c>
      <c r="C128" s="56" t="s">
        <v>143</v>
      </c>
      <c r="D128" s="5">
        <v>6147.4517021783749</v>
      </c>
      <c r="E128" s="5">
        <v>5618.2844004019953</v>
      </c>
      <c r="F128" s="5">
        <v>7457.1959713807009</v>
      </c>
      <c r="G128" s="5">
        <v>11442.263660235891</v>
      </c>
      <c r="H128" s="5">
        <v>15917.773469430211</v>
      </c>
      <c r="I128" s="5">
        <v>18432.526451301681</v>
      </c>
      <c r="J128" s="5">
        <v>21161.627326492209</v>
      </c>
      <c r="K128" s="5">
        <v>27935.517607418089</v>
      </c>
      <c r="L128" s="5">
        <v>27596.97974090197</v>
      </c>
      <c r="M128" s="5">
        <v>28786.040745706501</v>
      </c>
      <c r="N128" s="5">
        <v>38529.759734730382</v>
      </c>
      <c r="O128" s="5">
        <v>61022.837628996909</v>
      </c>
      <c r="P128" s="5">
        <v>68494.387406697861</v>
      </c>
      <c r="Q128" s="5">
        <v>72951.018962326576</v>
      </c>
      <c r="R128" s="5">
        <v>84921.819087727272</v>
      </c>
      <c r="S128" s="5">
        <v>85793.99431510162</v>
      </c>
      <c r="T128" s="5">
        <v>88755.596590883957</v>
      </c>
      <c r="U128" s="5">
        <v>99885.203485391365</v>
      </c>
      <c r="V128" s="5">
        <v>128703.6522131807</v>
      </c>
      <c r="W128" s="5">
        <v>149207.86107741069</v>
      </c>
      <c r="X128" s="5">
        <v>127819.5532216459</v>
      </c>
      <c r="Y128" s="5">
        <v>165641.91598613799</v>
      </c>
      <c r="Z128" s="5">
        <v>190813.91291707431</v>
      </c>
      <c r="AA128" s="5">
        <v>210981.0179506485</v>
      </c>
      <c r="AB128" s="5">
        <v>218606.85633216039</v>
      </c>
      <c r="AC128" s="5">
        <v>241814.3997492528</v>
      </c>
      <c r="AD128" s="5">
        <v>266924.49126338598</v>
      </c>
      <c r="AE128" s="5">
        <v>273829.36764241557</v>
      </c>
    </row>
    <row r="129" spans="1:31">
      <c r="A129" s="56" t="s">
        <v>66</v>
      </c>
      <c r="B129" s="56" t="s">
        <v>197</v>
      </c>
      <c r="C129" s="56" t="s">
        <v>144</v>
      </c>
      <c r="D129" s="5">
        <v>8479.9990908</v>
      </c>
      <c r="E129" s="5">
        <v>9559.0008366000002</v>
      </c>
      <c r="F129" s="5">
        <v>10745.4802191</v>
      </c>
      <c r="G129" s="5">
        <v>11930.2513784</v>
      </c>
      <c r="H129" s="5">
        <v>13106.8910703</v>
      </c>
      <c r="I129" s="5">
        <v>14229.4678979</v>
      </c>
      <c r="J129" s="5">
        <v>15360.405836899999</v>
      </c>
      <c r="K129" s="5">
        <v>16456.256894599999</v>
      </c>
      <c r="L129" s="5">
        <v>17527.511694000001</v>
      </c>
      <c r="M129" s="5">
        <v>18507.895565800001</v>
      </c>
      <c r="N129" s="5">
        <v>19510.810355900001</v>
      </c>
      <c r="O129" s="5">
        <v>20499.366839400001</v>
      </c>
      <c r="P129" s="5">
        <v>21478.626854599999</v>
      </c>
      <c r="Q129" s="5">
        <v>22278.395411500002</v>
      </c>
      <c r="R129" s="5">
        <v>23038.9386381</v>
      </c>
      <c r="S129" s="5">
        <v>23770.344909399999</v>
      </c>
      <c r="T129" s="5">
        <v>24577.874808100001</v>
      </c>
      <c r="U129" s="5">
        <v>25306.9911885</v>
      </c>
      <c r="V129" s="5">
        <v>26082.992490199998</v>
      </c>
      <c r="W129" s="5">
        <v>26857.1239308</v>
      </c>
      <c r="X129" s="5">
        <v>27687.389024700002</v>
      </c>
      <c r="Y129" s="5">
        <v>28381.8181348</v>
      </c>
      <c r="Z129" s="5">
        <v>29110.7653536</v>
      </c>
      <c r="AA129" s="5">
        <v>29845.345327999999</v>
      </c>
      <c r="AB129" s="5">
        <v>30647.097598600001</v>
      </c>
      <c r="AC129" s="5">
        <v>31308.422297000001</v>
      </c>
      <c r="AD129" s="5">
        <v>32021.139212499998</v>
      </c>
      <c r="AE129" s="5">
        <v>32021.139212499998</v>
      </c>
    </row>
    <row r="130" spans="1:31">
      <c r="A130" s="56" t="s">
        <v>66</v>
      </c>
      <c r="B130" s="56" t="s">
        <v>197</v>
      </c>
      <c r="C130" s="56" t="s">
        <v>146</v>
      </c>
      <c r="D130" s="5">
        <v>1.21971E-6</v>
      </c>
      <c r="E130" s="5">
        <v>1.2046549999999999E-6</v>
      </c>
      <c r="F130" s="5">
        <v>4.3975348014999978E-2</v>
      </c>
      <c r="G130" s="5">
        <v>0.55157531336000065</v>
      </c>
      <c r="H130" s="5">
        <v>1.7396052837049989</v>
      </c>
      <c r="I130" s="5">
        <v>1.6261749999999999E-6</v>
      </c>
      <c r="J130" s="5">
        <v>1.693125E-6</v>
      </c>
      <c r="K130" s="5">
        <v>2.4419354211750082</v>
      </c>
      <c r="L130" s="5">
        <v>4.639660938225</v>
      </c>
      <c r="M130" s="5">
        <v>10.378925968065021</v>
      </c>
      <c r="N130" s="5">
        <v>5.1165850000000009E-6</v>
      </c>
      <c r="O130" s="5">
        <v>8.4819912063500063</v>
      </c>
      <c r="P130" s="5">
        <v>7.0176399999999989E-6</v>
      </c>
      <c r="Q130" s="5">
        <v>12.365558831490031</v>
      </c>
      <c r="R130" s="5">
        <v>4.6055802701549791</v>
      </c>
      <c r="S130" s="5">
        <v>298.67526543938021</v>
      </c>
      <c r="T130" s="5">
        <v>136.92831532128491</v>
      </c>
      <c r="U130" s="5">
        <v>299.62388417949978</v>
      </c>
      <c r="V130" s="5">
        <v>454.92307923960982</v>
      </c>
      <c r="W130" s="5">
        <v>528.94556063091511</v>
      </c>
      <c r="X130" s="5">
        <v>584.13343693829529</v>
      </c>
      <c r="Y130" s="5">
        <v>1215.352847353754</v>
      </c>
      <c r="Z130" s="5">
        <v>785.82134361692022</v>
      </c>
      <c r="AA130" s="5">
        <v>1624.537896561968</v>
      </c>
      <c r="AB130" s="5">
        <v>661.72890457694029</v>
      </c>
      <c r="AC130" s="5">
        <v>1262.2441412993001</v>
      </c>
      <c r="AD130" s="5">
        <v>1719.122473164733</v>
      </c>
      <c r="AE130" s="5">
        <v>488.65468438302457</v>
      </c>
    </row>
    <row r="131" spans="1:31">
      <c r="A131" s="56" t="s">
        <v>66</v>
      </c>
      <c r="B131" s="56" t="s">
        <v>197</v>
      </c>
      <c r="C131" s="56" t="s">
        <v>149</v>
      </c>
      <c r="D131" s="5">
        <v>-816.38669570310014</v>
      </c>
      <c r="E131" s="5">
        <v>-1607.8792745565449</v>
      </c>
      <c r="F131" s="5">
        <v>-2501.42589950718</v>
      </c>
      <c r="G131" s="5">
        <v>-3494.2244276803822</v>
      </c>
      <c r="H131" s="5">
        <v>-6049.5417952510779</v>
      </c>
      <c r="I131" s="5">
        <v>-8235.6955453039118</v>
      </c>
      <c r="J131" s="5">
        <v>-7947.1631184269036</v>
      </c>
      <c r="K131" s="5">
        <v>-9876.2197113379043</v>
      </c>
      <c r="L131" s="5">
        <v>-9328.7840846497511</v>
      </c>
      <c r="M131" s="5">
        <v>-8325.954960823994</v>
      </c>
      <c r="N131" s="5">
        <v>-8328.9029527657131</v>
      </c>
      <c r="O131" s="5">
        <v>-8665.5240944357465</v>
      </c>
      <c r="P131" s="5">
        <v>-9013.359270633453</v>
      </c>
      <c r="Q131" s="5">
        <v>-8875.3775837922294</v>
      </c>
      <c r="R131" s="5">
        <v>-14229.08389737978</v>
      </c>
      <c r="S131" s="5">
        <v>-13770.631933103499</v>
      </c>
      <c r="T131" s="5">
        <v>-13934.134935418269</v>
      </c>
      <c r="U131" s="5">
        <v>-14651.630011772029</v>
      </c>
      <c r="V131" s="5">
        <v>-27066.696816004642</v>
      </c>
      <c r="W131" s="5">
        <v>-24361.911000578391</v>
      </c>
      <c r="X131" s="5">
        <v>-23509.079867905661</v>
      </c>
      <c r="Y131" s="5">
        <v>-23751.469547102792</v>
      </c>
      <c r="Z131" s="5">
        <v>-29702.833786636409</v>
      </c>
      <c r="AA131" s="5">
        <v>-31325.836140768632</v>
      </c>
      <c r="AB131" s="5">
        <v>-28727.532455508019</v>
      </c>
      <c r="AC131" s="5">
        <v>-30316.17752018978</v>
      </c>
      <c r="AD131" s="5">
        <v>-41349.878302059027</v>
      </c>
      <c r="AE131" s="5">
        <v>-41189.027534523782</v>
      </c>
    </row>
    <row r="132" spans="1:31">
      <c r="A132" s="56" t="s">
        <v>66</v>
      </c>
      <c r="B132" s="56" t="s">
        <v>197</v>
      </c>
      <c r="C132" s="56" t="s">
        <v>150</v>
      </c>
      <c r="D132" s="5">
        <v>-75.342590479735009</v>
      </c>
      <c r="E132" s="5">
        <v>-260.60277189851013</v>
      </c>
      <c r="F132" s="5">
        <v>-414.25796664851998</v>
      </c>
      <c r="G132" s="5">
        <v>-603.57560139209977</v>
      </c>
      <c r="H132" s="5">
        <v>-899.63857582385037</v>
      </c>
      <c r="I132" s="5">
        <v>-1195.6043055621001</v>
      </c>
      <c r="J132" s="5">
        <v>-1478.798464224375</v>
      </c>
      <c r="K132" s="5">
        <v>-2027.09815862559</v>
      </c>
      <c r="L132" s="5">
        <v>-2455.051790750937</v>
      </c>
      <c r="M132" s="5">
        <v>-2539.1173477555012</v>
      </c>
      <c r="N132" s="5">
        <v>-3170.7416810042992</v>
      </c>
      <c r="O132" s="5">
        <v>-4134.8010366086646</v>
      </c>
      <c r="P132" s="5">
        <v>-5199.0355884798428</v>
      </c>
      <c r="Q132" s="5">
        <v>-5974.3127038379153</v>
      </c>
      <c r="R132" s="5">
        <v>-7668.6550917306186</v>
      </c>
      <c r="S132" s="5">
        <v>-8056.8178065703669</v>
      </c>
      <c r="T132" s="5">
        <v>-8092.9675325991857</v>
      </c>
      <c r="U132" s="5">
        <v>-9763.3744380926182</v>
      </c>
      <c r="V132" s="5">
        <v>-11469.006516841941</v>
      </c>
      <c r="W132" s="5">
        <v>-10974.02996591115</v>
      </c>
      <c r="X132" s="5">
        <v>-12735.653157903251</v>
      </c>
      <c r="Y132" s="5">
        <v>-12848.469865904501</v>
      </c>
      <c r="Z132" s="5">
        <v>-17005.490663342862</v>
      </c>
      <c r="AA132" s="5">
        <v>-16069.485678735269</v>
      </c>
      <c r="AB132" s="5">
        <v>-15994.32333021772</v>
      </c>
      <c r="AC132" s="5">
        <v>-18220.557497800899</v>
      </c>
      <c r="AD132" s="5">
        <v>-20806.70034950845</v>
      </c>
      <c r="AE132" s="5">
        <v>-22392.910764964141</v>
      </c>
    </row>
    <row r="133" spans="1:31">
      <c r="A133" s="56" t="s">
        <v>66</v>
      </c>
      <c r="B133" s="56" t="s">
        <v>197</v>
      </c>
      <c r="C133" s="56" t="s">
        <v>151</v>
      </c>
      <c r="D133" s="5">
        <v>-135.03141914529701</v>
      </c>
      <c r="E133" s="5">
        <v>-250.11829264994901</v>
      </c>
      <c r="F133" s="5">
        <v>-366.42709503692902</v>
      </c>
      <c r="G133" s="5">
        <v>-470.37303837280098</v>
      </c>
      <c r="H133" s="5">
        <v>-554.50501734490899</v>
      </c>
      <c r="I133" s="5">
        <v>-628.70588004408899</v>
      </c>
      <c r="J133" s="5">
        <v>-723.78902302699498</v>
      </c>
      <c r="K133" s="5">
        <v>-869.60417595556805</v>
      </c>
      <c r="L133" s="5">
        <v>-1011.00523428778</v>
      </c>
      <c r="M133" s="5">
        <v>-1147.68086708187</v>
      </c>
      <c r="N133" s="5">
        <v>-1315.89604410794</v>
      </c>
      <c r="O133" s="5">
        <v>-1488.5548674332599</v>
      </c>
      <c r="P133" s="5">
        <v>-1669.8738044352301</v>
      </c>
      <c r="Q133" s="5">
        <v>-1814.1461567226499</v>
      </c>
      <c r="R133" s="5">
        <v>-1938.9997101705001</v>
      </c>
      <c r="S133" s="5">
        <v>-2024.7612407727399</v>
      </c>
      <c r="T133" s="5">
        <v>-2094.5088763854701</v>
      </c>
      <c r="U133" s="5">
        <v>-2107.1377644836698</v>
      </c>
      <c r="V133" s="5">
        <v>-2113.6550992092398</v>
      </c>
      <c r="W133" s="5">
        <v>-2105.8701616343001</v>
      </c>
      <c r="X133" s="5">
        <v>-2091.1597770232001</v>
      </c>
      <c r="Y133" s="5">
        <v>-2077.9914698767702</v>
      </c>
      <c r="Z133" s="5">
        <v>-2054.6267511872802</v>
      </c>
      <c r="AA133" s="5">
        <v>-2047.94718990355</v>
      </c>
      <c r="AB133" s="5">
        <v>-2026.3572782374899</v>
      </c>
      <c r="AC133" s="5">
        <v>-2000.7288204579099</v>
      </c>
      <c r="AD133" s="5">
        <v>-1970.5279745892001</v>
      </c>
      <c r="AE133" s="5">
        <v>-1993.9232328144101</v>
      </c>
    </row>
    <row r="135" spans="1:31">
      <c r="A135" s="56" t="s">
        <v>66</v>
      </c>
      <c r="B135" s="56" t="s">
        <v>198</v>
      </c>
      <c r="C135" s="56" t="s">
        <v>131</v>
      </c>
      <c r="D135" s="5">
        <v>32478.806152845249</v>
      </c>
      <c r="E135" s="5">
        <v>27110.769475918791</v>
      </c>
      <c r="F135" s="5">
        <v>19250.451055351881</v>
      </c>
      <c r="G135" s="5">
        <v>16618.784949052701</v>
      </c>
      <c r="H135" s="5">
        <v>10861.991938153649</v>
      </c>
      <c r="I135" s="5">
        <v>7223.1042598793774</v>
      </c>
      <c r="J135" s="5">
        <v>6742.1414191656468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5">
        <v>0</v>
      </c>
      <c r="R135" s="5">
        <v>0</v>
      </c>
      <c r="S135" s="5">
        <v>0</v>
      </c>
      <c r="T135" s="5">
        <v>0</v>
      </c>
      <c r="U135" s="5">
        <v>0</v>
      </c>
      <c r="V135" s="5">
        <v>0</v>
      </c>
      <c r="W135" s="5">
        <v>0</v>
      </c>
      <c r="X135" s="5">
        <v>0</v>
      </c>
      <c r="Y135" s="5">
        <v>0</v>
      </c>
      <c r="Z135" s="5">
        <v>0</v>
      </c>
      <c r="AA135" s="5">
        <v>0</v>
      </c>
      <c r="AB135" s="5">
        <v>0</v>
      </c>
      <c r="AC135" s="5">
        <v>0</v>
      </c>
      <c r="AD135" s="5">
        <v>0</v>
      </c>
      <c r="AE135" s="5">
        <v>0</v>
      </c>
    </row>
    <row r="136" spans="1:31">
      <c r="A136" s="56" t="s">
        <v>66</v>
      </c>
      <c r="B136" s="56" t="s">
        <v>198</v>
      </c>
      <c r="C136" s="56" t="s">
        <v>132</v>
      </c>
      <c r="D136" s="5">
        <v>18.19902718178502</v>
      </c>
      <c r="E136" s="5">
        <v>6.940791005090019</v>
      </c>
      <c r="F136" s="5">
        <v>0</v>
      </c>
      <c r="G136" s="5">
        <v>0</v>
      </c>
      <c r="H136" s="5">
        <v>0</v>
      </c>
      <c r="I136" s="5">
        <v>0</v>
      </c>
      <c r="J136" s="5">
        <v>0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0</v>
      </c>
      <c r="Q136" s="5">
        <v>0</v>
      </c>
      <c r="R136" s="5">
        <v>0</v>
      </c>
      <c r="S136" s="5">
        <v>0</v>
      </c>
      <c r="T136" s="5">
        <v>0</v>
      </c>
      <c r="U136" s="5">
        <v>0</v>
      </c>
      <c r="V136" s="5">
        <v>0</v>
      </c>
      <c r="W136" s="5">
        <v>0</v>
      </c>
      <c r="X136" s="5">
        <v>0</v>
      </c>
      <c r="Y136" s="5">
        <v>0</v>
      </c>
      <c r="Z136" s="5">
        <v>0</v>
      </c>
      <c r="AA136" s="5">
        <v>0</v>
      </c>
      <c r="AB136" s="5">
        <v>0</v>
      </c>
      <c r="AC136" s="5">
        <v>0</v>
      </c>
      <c r="AD136" s="5">
        <v>0</v>
      </c>
      <c r="AE136" s="5">
        <v>0</v>
      </c>
    </row>
    <row r="137" spans="1:31">
      <c r="A137" s="56" t="s">
        <v>66</v>
      </c>
      <c r="B137" s="56" t="s">
        <v>198</v>
      </c>
      <c r="C137" s="56" t="s">
        <v>133</v>
      </c>
      <c r="D137" s="5">
        <v>0</v>
      </c>
      <c r="E137" s="5">
        <v>0</v>
      </c>
      <c r="F137" s="5">
        <v>0</v>
      </c>
      <c r="G137" s="5">
        <v>0</v>
      </c>
      <c r="H137" s="5">
        <v>0</v>
      </c>
      <c r="I137" s="5">
        <v>0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Q137" s="5">
        <v>0</v>
      </c>
      <c r="R137" s="5">
        <v>0</v>
      </c>
      <c r="S137" s="5">
        <v>0</v>
      </c>
      <c r="T137" s="5">
        <v>0</v>
      </c>
      <c r="U137" s="5">
        <v>0</v>
      </c>
      <c r="V137" s="5">
        <v>0</v>
      </c>
      <c r="W137" s="5">
        <v>0</v>
      </c>
      <c r="X137" s="5">
        <v>0</v>
      </c>
      <c r="Y137" s="5">
        <v>0</v>
      </c>
      <c r="Z137" s="5">
        <v>0</v>
      </c>
      <c r="AA137" s="5">
        <v>0</v>
      </c>
      <c r="AB137" s="5">
        <v>0</v>
      </c>
      <c r="AC137" s="5">
        <v>0</v>
      </c>
      <c r="AD137" s="5">
        <v>0</v>
      </c>
      <c r="AE137" s="5">
        <v>0</v>
      </c>
    </row>
    <row r="138" spans="1:31">
      <c r="A138" s="56" t="s">
        <v>66</v>
      </c>
      <c r="B138" s="56" t="s">
        <v>198</v>
      </c>
      <c r="C138" s="56" t="s">
        <v>134</v>
      </c>
      <c r="D138" s="5">
        <v>11.489141248305</v>
      </c>
      <c r="E138" s="5">
        <v>7.9024730048200222</v>
      </c>
      <c r="F138" s="5">
        <v>35.995303722590023</v>
      </c>
      <c r="G138" s="5">
        <v>36.444899141355009</v>
      </c>
      <c r="H138" s="5">
        <v>546.75291969760008</v>
      </c>
      <c r="I138" s="5">
        <v>576.87392212277007</v>
      </c>
      <c r="J138" s="5">
        <v>213.63835348515511</v>
      </c>
      <c r="K138" s="5">
        <v>212.62176968902011</v>
      </c>
      <c r="L138" s="5">
        <v>279.56069018796012</v>
      </c>
      <c r="M138" s="5">
        <v>256.16048257308512</v>
      </c>
      <c r="N138" s="5">
        <v>18.810018545640009</v>
      </c>
      <c r="O138" s="5">
        <v>265.23494073257501</v>
      </c>
      <c r="P138" s="5">
        <v>90.707872861890053</v>
      </c>
      <c r="Q138" s="5">
        <v>374.153029955205</v>
      </c>
      <c r="R138" s="5">
        <v>89.934363568675053</v>
      </c>
      <c r="S138" s="5">
        <v>863.39138723208964</v>
      </c>
      <c r="T138" s="5">
        <v>300.98434613996511</v>
      </c>
      <c r="U138" s="5">
        <v>277.83146876294501</v>
      </c>
      <c r="V138" s="5">
        <v>361.39813098434001</v>
      </c>
      <c r="W138" s="5">
        <v>735.87185697077928</v>
      </c>
      <c r="X138" s="5">
        <v>1306.5411243175879</v>
      </c>
      <c r="Y138" s="5">
        <v>50.697407321054968</v>
      </c>
      <c r="Z138" s="5">
        <v>550.48501043261012</v>
      </c>
      <c r="AA138" s="5">
        <v>8.6327559054151042</v>
      </c>
      <c r="AB138" s="5">
        <v>396.76083079790487</v>
      </c>
      <c r="AC138" s="5">
        <v>1.6722858976650039</v>
      </c>
      <c r="AD138" s="5">
        <v>1884.410324997041</v>
      </c>
      <c r="AE138" s="5">
        <v>7.3999249999999917E-6</v>
      </c>
    </row>
    <row r="139" spans="1:31">
      <c r="A139" s="56" t="s">
        <v>66</v>
      </c>
      <c r="B139" s="56" t="s">
        <v>198</v>
      </c>
      <c r="C139" s="56" t="s">
        <v>135</v>
      </c>
      <c r="D139" s="5">
        <v>0</v>
      </c>
      <c r="E139" s="5">
        <v>0</v>
      </c>
      <c r="F139" s="5">
        <v>0</v>
      </c>
      <c r="G139" s="5">
        <v>0</v>
      </c>
      <c r="H139" s="5">
        <v>0</v>
      </c>
      <c r="I139" s="5">
        <v>0</v>
      </c>
      <c r="J139" s="5">
        <v>0</v>
      </c>
      <c r="K139" s="5">
        <v>1.881419999999999E-6</v>
      </c>
      <c r="L139" s="5">
        <v>4.5776999999999958E-7</v>
      </c>
      <c r="M139" s="5">
        <v>2.40996E-6</v>
      </c>
      <c r="N139" s="5">
        <v>6.3129500000000007E-7</v>
      </c>
      <c r="O139" s="5">
        <v>8.3530000000000113E-7</v>
      </c>
      <c r="P139" s="5">
        <v>9.3102999999999962E-7</v>
      </c>
      <c r="Q139" s="5">
        <v>1.168855E-6</v>
      </c>
      <c r="R139" s="5">
        <v>1.435185E-6</v>
      </c>
      <c r="S139" s="5">
        <v>1.9691550000000021E-6</v>
      </c>
      <c r="T139" s="5">
        <v>2.174475000000003E-6</v>
      </c>
      <c r="U139" s="5">
        <v>2.6685300000000012E-6</v>
      </c>
      <c r="V139" s="5">
        <v>3.6471149999999991E-6</v>
      </c>
      <c r="W139" s="5">
        <v>5.2047999999999997E-6</v>
      </c>
      <c r="X139" s="5">
        <v>9.0544100000000372E-6</v>
      </c>
      <c r="Y139" s="5">
        <v>8.86792E-6</v>
      </c>
      <c r="Z139" s="5">
        <v>1.50274405E-4</v>
      </c>
      <c r="AA139" s="5">
        <v>1.4820831E-4</v>
      </c>
      <c r="AB139" s="5">
        <v>1.4637063E-4</v>
      </c>
      <c r="AC139" s="5">
        <v>1.4371710999999999E-4</v>
      </c>
      <c r="AD139" s="5">
        <v>328.08997456588497</v>
      </c>
      <c r="AE139" s="5">
        <v>328.088204968605</v>
      </c>
    </row>
    <row r="140" spans="1:31">
      <c r="A140" s="56" t="s">
        <v>66</v>
      </c>
      <c r="B140" s="56" t="s">
        <v>198</v>
      </c>
      <c r="C140" s="56" t="s">
        <v>136</v>
      </c>
      <c r="D140" s="5">
        <v>3613.0642840110982</v>
      </c>
      <c r="E140" s="5">
        <v>1316.7711575616299</v>
      </c>
      <c r="F140" s="5">
        <v>1828.7364745908101</v>
      </c>
      <c r="G140" s="5">
        <v>2280.5273054875079</v>
      </c>
      <c r="H140" s="5">
        <v>3398.56699410902</v>
      </c>
      <c r="I140" s="5">
        <v>2940.2591714294849</v>
      </c>
      <c r="J140" s="5">
        <v>2126.4190411021</v>
      </c>
      <c r="K140" s="5">
        <v>2455.017436925456</v>
      </c>
      <c r="L140" s="5">
        <v>2046.18185013415</v>
      </c>
      <c r="M140" s="5">
        <v>1999.8239992552949</v>
      </c>
      <c r="N140" s="5">
        <v>1781.291749836151</v>
      </c>
      <c r="O140" s="5">
        <v>3113.8094592280322</v>
      </c>
      <c r="P140" s="5">
        <v>2959.0891247942618</v>
      </c>
      <c r="Q140" s="5">
        <v>2546.4927739842942</v>
      </c>
      <c r="R140" s="5">
        <v>1812.6925927117791</v>
      </c>
      <c r="S140" s="5">
        <v>3486.9313590886591</v>
      </c>
      <c r="T140" s="5">
        <v>1398.9322870834151</v>
      </c>
      <c r="U140" s="5">
        <v>2029.0665651836789</v>
      </c>
      <c r="V140" s="5">
        <v>2021.9144678044449</v>
      </c>
      <c r="W140" s="5">
        <v>2287.7410677751591</v>
      </c>
      <c r="X140" s="5">
        <v>2366.8031571406991</v>
      </c>
      <c r="Y140" s="5">
        <v>2915.0647100694268</v>
      </c>
      <c r="Z140" s="5">
        <v>1597.912039709375</v>
      </c>
      <c r="AA140" s="5">
        <v>2428.961837223374</v>
      </c>
      <c r="AB140" s="5">
        <v>2403.5728942772912</v>
      </c>
      <c r="AC140" s="5">
        <v>1769.7124246717649</v>
      </c>
      <c r="AD140" s="5">
        <v>3621.1099085666551</v>
      </c>
      <c r="AE140" s="5">
        <v>1015.15069122097</v>
      </c>
    </row>
    <row r="141" spans="1:31">
      <c r="A141" s="56" t="s">
        <v>66</v>
      </c>
      <c r="B141" s="56" t="s">
        <v>198</v>
      </c>
      <c r="C141" s="56" t="s">
        <v>137</v>
      </c>
      <c r="D141" s="5">
        <v>108.537508784135</v>
      </c>
      <c r="E141" s="5">
        <v>246.14127553686501</v>
      </c>
      <c r="F141" s="5">
        <v>773.36561259620998</v>
      </c>
      <c r="G141" s="5">
        <v>741.42297579961985</v>
      </c>
      <c r="H141" s="5">
        <v>2053.249760105447</v>
      </c>
      <c r="I141" s="5">
        <v>3658.3166059324039</v>
      </c>
      <c r="J141" s="5">
        <v>3756.0605872393421</v>
      </c>
      <c r="K141" s="5">
        <v>3960.9992479150578</v>
      </c>
      <c r="L141" s="5">
        <v>3846.4652381307342</v>
      </c>
      <c r="M141" s="5">
        <v>3599.7976093954589</v>
      </c>
      <c r="N141" s="5">
        <v>3808.0493362882339</v>
      </c>
      <c r="O141" s="5">
        <v>3816.9976247549948</v>
      </c>
      <c r="P141" s="5">
        <v>3956.6441556301038</v>
      </c>
      <c r="Q141" s="5">
        <v>3839.6178947538242</v>
      </c>
      <c r="R141" s="5">
        <v>4134.6442173627775</v>
      </c>
      <c r="S141" s="5">
        <v>3946.8812214884838</v>
      </c>
      <c r="T141" s="5">
        <v>4362.2757026351146</v>
      </c>
      <c r="U141" s="5">
        <v>4239.1694400104006</v>
      </c>
      <c r="V141" s="5">
        <v>4084.453223744631</v>
      </c>
      <c r="W141" s="5">
        <v>4093.2031304009752</v>
      </c>
      <c r="X141" s="5">
        <v>3580.8658393825731</v>
      </c>
      <c r="Y141" s="5">
        <v>4047.3809091244088</v>
      </c>
      <c r="Z141" s="5">
        <v>3692.982725579333</v>
      </c>
      <c r="AA141" s="5">
        <v>3633.8862634288039</v>
      </c>
      <c r="AB141" s="5">
        <v>2196.350181048077</v>
      </c>
      <c r="AC141" s="5">
        <v>2222.9768869438308</v>
      </c>
      <c r="AD141" s="5">
        <v>2171.552011901324</v>
      </c>
      <c r="AE141" s="5">
        <v>2518.0275979083708</v>
      </c>
    </row>
    <row r="142" spans="1:31">
      <c r="A142" s="56" t="s">
        <v>66</v>
      </c>
      <c r="B142" s="56" t="s">
        <v>198</v>
      </c>
      <c r="C142" s="56" t="s">
        <v>138</v>
      </c>
      <c r="D142" s="5">
        <v>35.252592121354972</v>
      </c>
      <c r="E142" s="5">
        <v>169.77944604513019</v>
      </c>
      <c r="F142" s="5">
        <v>318.04176590999509</v>
      </c>
      <c r="G142" s="5">
        <v>449.53631963275041</v>
      </c>
      <c r="H142" s="5">
        <v>704.21104405001984</v>
      </c>
      <c r="I142" s="5">
        <v>815.83425241174075</v>
      </c>
      <c r="J142" s="5">
        <v>1037.839721981225</v>
      </c>
      <c r="K142" s="5">
        <v>1370.600795183291</v>
      </c>
      <c r="L142" s="5">
        <v>1658.419052250046</v>
      </c>
      <c r="M142" s="5">
        <v>1606.4843347509691</v>
      </c>
      <c r="N142" s="5">
        <v>2091.1072219943708</v>
      </c>
      <c r="O142" s="5">
        <v>2701.6219266754192</v>
      </c>
      <c r="P142" s="5">
        <v>3285.497065800746</v>
      </c>
      <c r="Q142" s="5">
        <v>3589.445492284538</v>
      </c>
      <c r="R142" s="5">
        <v>4632.1066423478642</v>
      </c>
      <c r="S142" s="5">
        <v>5536.8329720586953</v>
      </c>
      <c r="T142" s="5">
        <v>6067.876340034436</v>
      </c>
      <c r="U142" s="5">
        <v>6290.6761510026026</v>
      </c>
      <c r="V142" s="5">
        <v>6567.9871032891097</v>
      </c>
      <c r="W142" s="5">
        <v>7270.3697574193266</v>
      </c>
      <c r="X142" s="5">
        <v>6555.4989906253377</v>
      </c>
      <c r="Y142" s="5">
        <v>8485.3102618164212</v>
      </c>
      <c r="Z142" s="5">
        <v>11122.91712029554</v>
      </c>
      <c r="AA142" s="5">
        <v>11565.366373058951</v>
      </c>
      <c r="AB142" s="5">
        <v>10622.51013357235</v>
      </c>
      <c r="AC142" s="5">
        <v>10691.189329413301</v>
      </c>
      <c r="AD142" s="5">
        <v>13270.48596448488</v>
      </c>
      <c r="AE142" s="5">
        <v>15426.00268624361</v>
      </c>
    </row>
    <row r="143" spans="1:31">
      <c r="A143" s="56" t="s">
        <v>66</v>
      </c>
      <c r="B143" s="56" t="s">
        <v>198</v>
      </c>
      <c r="C143" s="56" t="s">
        <v>139</v>
      </c>
      <c r="D143" s="5">
        <v>68.294795686997603</v>
      </c>
      <c r="E143" s="5">
        <v>137.42513599108901</v>
      </c>
      <c r="F143" s="5">
        <v>209.96938808425301</v>
      </c>
      <c r="G143" s="5">
        <v>278.07005379568301</v>
      </c>
      <c r="H143" s="5">
        <v>336.69285066459599</v>
      </c>
      <c r="I143" s="5">
        <v>378.98086966461</v>
      </c>
      <c r="J143" s="5">
        <v>425.41102868106901</v>
      </c>
      <c r="K143" s="5">
        <v>504.94793903530302</v>
      </c>
      <c r="L143" s="5">
        <v>569.64949919189201</v>
      </c>
      <c r="M143" s="5">
        <v>620.974754111425</v>
      </c>
      <c r="N143" s="5">
        <v>690.00687150699105</v>
      </c>
      <c r="O143" s="5">
        <v>767.17636609820704</v>
      </c>
      <c r="P143" s="5">
        <v>852.34192507637795</v>
      </c>
      <c r="Q143" s="5">
        <v>925.37785735145201</v>
      </c>
      <c r="R143" s="5">
        <v>1006.10967595389</v>
      </c>
      <c r="S143" s="5">
        <v>1069.4848060797001</v>
      </c>
      <c r="T143" s="5">
        <v>1122.7314107408799</v>
      </c>
      <c r="U143" s="5">
        <v>1153.5857453061501</v>
      </c>
      <c r="V143" s="5">
        <v>1175.4556096511401</v>
      </c>
      <c r="W143" s="5">
        <v>1180.20808273081</v>
      </c>
      <c r="X143" s="5">
        <v>1183.0162733807399</v>
      </c>
      <c r="Y143" s="5">
        <v>1175.98128660098</v>
      </c>
      <c r="Z143" s="5">
        <v>1171.1063092643701</v>
      </c>
      <c r="AA143" s="5">
        <v>1171.8638933289401</v>
      </c>
      <c r="AB143" s="5">
        <v>1166.26946185973</v>
      </c>
      <c r="AC143" s="5">
        <v>1157.9191882038999</v>
      </c>
      <c r="AD143" s="5">
        <v>1145.63707674733</v>
      </c>
      <c r="AE143" s="5">
        <v>1159.6165491801701</v>
      </c>
    </row>
    <row r="144" spans="1:31">
      <c r="A144" s="56" t="s">
        <v>66</v>
      </c>
      <c r="B144" s="56" t="s">
        <v>198</v>
      </c>
      <c r="C144" s="56" t="s">
        <v>140</v>
      </c>
      <c r="D144" s="5">
        <v>0</v>
      </c>
      <c r="E144" s="5">
        <v>0</v>
      </c>
      <c r="F144" s="5">
        <v>0</v>
      </c>
      <c r="G144" s="5">
        <v>0</v>
      </c>
      <c r="H144" s="5">
        <v>0</v>
      </c>
      <c r="I144" s="5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5">
        <v>0</v>
      </c>
      <c r="R144" s="5">
        <v>0</v>
      </c>
      <c r="S144" s="5">
        <v>0</v>
      </c>
      <c r="T144" s="5">
        <v>0</v>
      </c>
      <c r="U144" s="5">
        <v>0</v>
      </c>
      <c r="V144" s="5">
        <v>0</v>
      </c>
      <c r="W144" s="5">
        <v>0</v>
      </c>
      <c r="X144" s="5">
        <v>0</v>
      </c>
      <c r="Y144" s="5">
        <v>0</v>
      </c>
      <c r="Z144" s="5">
        <v>0</v>
      </c>
      <c r="AA144" s="5">
        <v>0</v>
      </c>
      <c r="AB144" s="5">
        <v>0</v>
      </c>
      <c r="AC144" s="5">
        <v>0</v>
      </c>
      <c r="AD144" s="5">
        <v>0</v>
      </c>
      <c r="AE144" s="5">
        <v>0</v>
      </c>
    </row>
    <row r="145" spans="1:31">
      <c r="A145" s="56" t="s">
        <v>66</v>
      </c>
      <c r="B145" s="56" t="s">
        <v>198</v>
      </c>
      <c r="C145" s="56" t="s">
        <v>141</v>
      </c>
      <c r="D145" s="5">
        <v>0</v>
      </c>
      <c r="E145" s="5">
        <v>0</v>
      </c>
      <c r="F145" s="5">
        <v>0</v>
      </c>
      <c r="G145" s="5">
        <v>0</v>
      </c>
      <c r="H145" s="5">
        <v>0</v>
      </c>
      <c r="I145" s="5">
        <v>0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5">
        <v>0</v>
      </c>
      <c r="R145" s="5">
        <v>0</v>
      </c>
      <c r="S145" s="5">
        <v>0</v>
      </c>
      <c r="T145" s="5">
        <v>0</v>
      </c>
      <c r="U145" s="5">
        <v>0</v>
      </c>
      <c r="V145" s="5">
        <v>0</v>
      </c>
      <c r="W145" s="5">
        <v>0</v>
      </c>
      <c r="X145" s="5">
        <v>0</v>
      </c>
      <c r="Y145" s="5">
        <v>0</v>
      </c>
      <c r="Z145" s="5">
        <v>0</v>
      </c>
      <c r="AA145" s="5">
        <v>0</v>
      </c>
      <c r="AB145" s="5">
        <v>0</v>
      </c>
      <c r="AC145" s="5">
        <v>0</v>
      </c>
      <c r="AD145" s="5">
        <v>0</v>
      </c>
      <c r="AE145" s="5">
        <v>0</v>
      </c>
    </row>
    <row r="146" spans="1:31">
      <c r="A146" s="56" t="s">
        <v>66</v>
      </c>
      <c r="B146" s="56" t="s">
        <v>198</v>
      </c>
      <c r="C146" s="56" t="s">
        <v>142</v>
      </c>
      <c r="D146" s="5">
        <v>11721.55953869833</v>
      </c>
      <c r="E146" s="5">
        <v>15893.896639873021</v>
      </c>
      <c r="F146" s="5">
        <v>20919.23727681988</v>
      </c>
      <c r="G146" s="5">
        <v>22963.470720753779</v>
      </c>
      <c r="H146" s="5">
        <v>27678.951175705981</v>
      </c>
      <c r="I146" s="5">
        <v>29692.74813071993</v>
      </c>
      <c r="J146" s="5">
        <v>30498.036638570669</v>
      </c>
      <c r="K146" s="5">
        <v>34226.42440067586</v>
      </c>
      <c r="L146" s="5">
        <v>31535.456502189409</v>
      </c>
      <c r="M146" s="5">
        <v>31330.991235537709</v>
      </c>
      <c r="N146" s="5">
        <v>35852.785859922587</v>
      </c>
      <c r="O146" s="5">
        <v>32905.941789376513</v>
      </c>
      <c r="P146" s="5">
        <v>39542.907515330888</v>
      </c>
      <c r="Q146" s="5">
        <v>37035.310671138053</v>
      </c>
      <c r="R146" s="5">
        <v>45475.330959312087</v>
      </c>
      <c r="S146" s="5">
        <v>44533.388287458329</v>
      </c>
      <c r="T146" s="5">
        <v>46747.945844854068</v>
      </c>
      <c r="U146" s="5">
        <v>56179.31206136549</v>
      </c>
      <c r="V146" s="5">
        <v>59659.269118822063</v>
      </c>
      <c r="W146" s="5">
        <v>56730.41292318183</v>
      </c>
      <c r="X146" s="5">
        <v>57349.380177199928</v>
      </c>
      <c r="Y146" s="5">
        <v>67192.749222859231</v>
      </c>
      <c r="Z146" s="5">
        <v>69580.829784481655</v>
      </c>
      <c r="AA146" s="5">
        <v>80557.277190498586</v>
      </c>
      <c r="AB146" s="5">
        <v>78339.163612557837</v>
      </c>
      <c r="AC146" s="5">
        <v>82239.222227364051</v>
      </c>
      <c r="AD146" s="5">
        <v>74589.673661135326</v>
      </c>
      <c r="AE146" s="5">
        <v>75916.654470303387</v>
      </c>
    </row>
    <row r="147" spans="1:31">
      <c r="A147" s="56" t="s">
        <v>66</v>
      </c>
      <c r="B147" s="56" t="s">
        <v>198</v>
      </c>
      <c r="C147" s="56" t="s">
        <v>143</v>
      </c>
      <c r="D147" s="5">
        <v>1953.0323726659001</v>
      </c>
      <c r="E147" s="5">
        <v>1608.38182935029</v>
      </c>
      <c r="F147" s="5">
        <v>1996.5091163893901</v>
      </c>
      <c r="G147" s="5">
        <v>1987.926516502615</v>
      </c>
      <c r="H147" s="5">
        <v>3927.137676801764</v>
      </c>
      <c r="I147" s="5">
        <v>5939.8705162596652</v>
      </c>
      <c r="J147" s="5">
        <v>6086.5674837477663</v>
      </c>
      <c r="K147" s="5">
        <v>7346.2711504464223</v>
      </c>
      <c r="L147" s="5">
        <v>9530.3876327979997</v>
      </c>
      <c r="M147" s="5">
        <v>8938.6078443993792</v>
      </c>
      <c r="N147" s="5">
        <v>9423.6916586793559</v>
      </c>
      <c r="O147" s="5">
        <v>9851.814624409215</v>
      </c>
      <c r="P147" s="5">
        <v>9063.2255223367592</v>
      </c>
      <c r="Q147" s="5">
        <v>11492.51110926203</v>
      </c>
      <c r="R147" s="5">
        <v>11090.696440866939</v>
      </c>
      <c r="S147" s="5">
        <v>14342.489737435761</v>
      </c>
      <c r="T147" s="5">
        <v>15498.00923496084</v>
      </c>
      <c r="U147" s="5">
        <v>17044.627952537161</v>
      </c>
      <c r="V147" s="5">
        <v>16558.51087772864</v>
      </c>
      <c r="W147" s="5">
        <v>20731.093960483951</v>
      </c>
      <c r="X147" s="5">
        <v>19885.09457194775</v>
      </c>
      <c r="Y147" s="5">
        <v>20704.691500620651</v>
      </c>
      <c r="Z147" s="5">
        <v>19993.966390825201</v>
      </c>
      <c r="AA147" s="5">
        <v>18633.901573076531</v>
      </c>
      <c r="AB147" s="5">
        <v>27818.133805856829</v>
      </c>
      <c r="AC147" s="5">
        <v>28038.054847984909</v>
      </c>
      <c r="AD147" s="5">
        <v>35170.244953669782</v>
      </c>
      <c r="AE147" s="5">
        <v>36476.471225632289</v>
      </c>
    </row>
    <row r="148" spans="1:31">
      <c r="A148" s="56" t="s">
        <v>66</v>
      </c>
      <c r="B148" s="56" t="s">
        <v>198</v>
      </c>
      <c r="C148" s="56" t="s">
        <v>144</v>
      </c>
      <c r="D148" s="5">
        <v>5789.1238059999996</v>
      </c>
      <c r="E148" s="5">
        <v>6709.2754150000001</v>
      </c>
      <c r="F148" s="5">
        <v>7721.1149459999997</v>
      </c>
      <c r="G148" s="5">
        <v>8786.7644110000001</v>
      </c>
      <c r="H148" s="5">
        <v>9887.3108190000003</v>
      </c>
      <c r="I148" s="5">
        <v>10892.914930000001</v>
      </c>
      <c r="J148" s="5">
        <v>11791.678400000001</v>
      </c>
      <c r="K148" s="5">
        <v>12677.64098</v>
      </c>
      <c r="L148" s="5">
        <v>13501.183789999999</v>
      </c>
      <c r="M148" s="5">
        <v>14222.48914</v>
      </c>
      <c r="N148" s="5">
        <v>14921.77255</v>
      </c>
      <c r="O148" s="5">
        <v>15649.48821</v>
      </c>
      <c r="P148" s="5">
        <v>16409.22208</v>
      </c>
      <c r="Q148" s="5">
        <v>17107.183939999999</v>
      </c>
      <c r="R148" s="5">
        <v>17778.010709999999</v>
      </c>
      <c r="S148" s="5">
        <v>18486.730360000001</v>
      </c>
      <c r="T148" s="5">
        <v>19272.65697</v>
      </c>
      <c r="U148" s="5">
        <v>20025.109410000001</v>
      </c>
      <c r="V148" s="5">
        <v>20778.62816</v>
      </c>
      <c r="W148" s="5">
        <v>21556.70148</v>
      </c>
      <c r="X148" s="5">
        <v>22383.90408</v>
      </c>
      <c r="Y148" s="5">
        <v>23141.00693</v>
      </c>
      <c r="Z148" s="5">
        <v>23886.775290000001</v>
      </c>
      <c r="AA148" s="5">
        <v>24656.925439999999</v>
      </c>
      <c r="AB148" s="5">
        <v>25485.120749999998</v>
      </c>
      <c r="AC148" s="5">
        <v>26226.518550000001</v>
      </c>
      <c r="AD148" s="5">
        <v>26964.80977</v>
      </c>
      <c r="AE148" s="5">
        <v>26964.80977</v>
      </c>
    </row>
    <row r="149" spans="1:31">
      <c r="A149" s="56" t="s">
        <v>66</v>
      </c>
      <c r="B149" s="56" t="s">
        <v>198</v>
      </c>
      <c r="C149" s="56" t="s">
        <v>146</v>
      </c>
      <c r="D149" s="5">
        <v>1.3021550000000019E-6</v>
      </c>
      <c r="E149" s="5">
        <v>1.2407949999999991E-6</v>
      </c>
      <c r="F149" s="5">
        <v>1.3323299999999999E-6</v>
      </c>
      <c r="G149" s="5">
        <v>0.2310254144150001</v>
      </c>
      <c r="H149" s="5">
        <v>0.13322802049999999</v>
      </c>
      <c r="I149" s="5">
        <v>5.5557003445999991</v>
      </c>
      <c r="J149" s="5">
        <v>0.10846628749499999</v>
      </c>
      <c r="K149" s="5">
        <v>0.71188667477499989</v>
      </c>
      <c r="L149" s="5">
        <v>2.9477078429900212</v>
      </c>
      <c r="M149" s="5">
        <v>5.2536386491300107</v>
      </c>
      <c r="N149" s="5">
        <v>5.2452900000000014E-6</v>
      </c>
      <c r="O149" s="5">
        <v>4.1996304654699994</v>
      </c>
      <c r="P149" s="5">
        <v>1.763350875059998</v>
      </c>
      <c r="Q149" s="5">
        <v>16.431817734475011</v>
      </c>
      <c r="R149" s="5">
        <v>22.400981392595</v>
      </c>
      <c r="S149" s="5">
        <v>267.95627843546998</v>
      </c>
      <c r="T149" s="5">
        <v>80.296030166719959</v>
      </c>
      <c r="U149" s="5">
        <v>197.331276619785</v>
      </c>
      <c r="V149" s="5">
        <v>274.34441232781012</v>
      </c>
      <c r="W149" s="5">
        <v>380.24065406138078</v>
      </c>
      <c r="X149" s="5">
        <v>366.39119855446631</v>
      </c>
      <c r="Y149" s="5">
        <v>326.48115933202968</v>
      </c>
      <c r="Z149" s="5">
        <v>302.73469319209931</v>
      </c>
      <c r="AA149" s="5">
        <v>532.91504779763602</v>
      </c>
      <c r="AB149" s="5">
        <v>419.35425815303091</v>
      </c>
      <c r="AC149" s="5">
        <v>454.52722102873452</v>
      </c>
      <c r="AD149" s="5">
        <v>826.31309047359366</v>
      </c>
      <c r="AE149" s="5">
        <v>213.30207635510999</v>
      </c>
    </row>
    <row r="150" spans="1:31">
      <c r="A150" s="56" t="s">
        <v>66</v>
      </c>
      <c r="B150" s="56" t="s">
        <v>198</v>
      </c>
      <c r="C150" s="56" t="s">
        <v>149</v>
      </c>
      <c r="D150" s="5">
        <v>-129.21135925627499</v>
      </c>
      <c r="E150" s="5">
        <v>-293.5611409182651</v>
      </c>
      <c r="F150" s="5">
        <v>-927.98601821092007</v>
      </c>
      <c r="G150" s="5">
        <v>-892.17683579965978</v>
      </c>
      <c r="H150" s="5">
        <v>-2468.0001110878361</v>
      </c>
      <c r="I150" s="5">
        <v>-4568.5586253358106</v>
      </c>
      <c r="J150" s="5">
        <v>-4703.75692379871</v>
      </c>
      <c r="K150" s="5">
        <v>-4974.9033878962582</v>
      </c>
      <c r="L150" s="5">
        <v>-4827.6286955303913</v>
      </c>
      <c r="M150" s="5">
        <v>-4474.4505338123208</v>
      </c>
      <c r="N150" s="5">
        <v>-4792.0137355775623</v>
      </c>
      <c r="O150" s="5">
        <v>-4733.5944197411409</v>
      </c>
      <c r="P150" s="5">
        <v>-4969.969043046267</v>
      </c>
      <c r="Q150" s="5">
        <v>-4763.1703354873971</v>
      </c>
      <c r="R150" s="5">
        <v>-5179.1829762118068</v>
      </c>
      <c r="S150" s="5">
        <v>-4914.2912118782406</v>
      </c>
      <c r="T150" s="5">
        <v>-5452.2925091704528</v>
      </c>
      <c r="U150" s="5">
        <v>-5301.9884067318108</v>
      </c>
      <c r="V150" s="5">
        <v>-5118.9286164458454</v>
      </c>
      <c r="W150" s="5">
        <v>-5101.9265576248799</v>
      </c>
      <c r="X150" s="5">
        <v>-4468.8583872457266</v>
      </c>
      <c r="Y150" s="5">
        <v>-5081.9634740377332</v>
      </c>
      <c r="Z150" s="5">
        <v>-4590.0823768452738</v>
      </c>
      <c r="AA150" s="5">
        <v>-4566.7802796242586</v>
      </c>
      <c r="AB150" s="5">
        <v>-2797.1903905544668</v>
      </c>
      <c r="AC150" s="5">
        <v>-2854.028101637206</v>
      </c>
      <c r="AD150" s="5">
        <v>-2781.804439569617</v>
      </c>
      <c r="AE150" s="5">
        <v>-3219.807824389055</v>
      </c>
    </row>
    <row r="151" spans="1:31">
      <c r="A151" s="56" t="s">
        <v>66</v>
      </c>
      <c r="B151" s="56" t="s">
        <v>198</v>
      </c>
      <c r="C151" s="56" t="s">
        <v>150</v>
      </c>
      <c r="D151" s="5">
        <v>-41.469539557239983</v>
      </c>
      <c r="E151" s="5">
        <v>-200.04479771998999</v>
      </c>
      <c r="F151" s="5">
        <v>-374.06593597255988</v>
      </c>
      <c r="G151" s="5">
        <v>-529.487876219535</v>
      </c>
      <c r="H151" s="5">
        <v>-827.46770318059509</v>
      </c>
      <c r="I151" s="5">
        <v>-959.71016083927964</v>
      </c>
      <c r="J151" s="5">
        <v>-1220.8672577039961</v>
      </c>
      <c r="K151" s="5">
        <v>-1627.9356603392901</v>
      </c>
      <c r="L151" s="5">
        <v>-1977.4573508272799</v>
      </c>
      <c r="M151" s="5">
        <v>-1933.184094408881</v>
      </c>
      <c r="N151" s="5">
        <v>-2542.3030774977551</v>
      </c>
      <c r="O151" s="5">
        <v>-3278.9772005666532</v>
      </c>
      <c r="P151" s="5">
        <v>-4021.0863375690469</v>
      </c>
      <c r="Q151" s="5">
        <v>-4405.8008404903194</v>
      </c>
      <c r="R151" s="5">
        <v>-5725.1150179624738</v>
      </c>
      <c r="S151" s="5">
        <v>-6805.3652697168964</v>
      </c>
      <c r="T151" s="5">
        <v>-7551.7172407898506</v>
      </c>
      <c r="U151" s="5">
        <v>-7875.959624518815</v>
      </c>
      <c r="V151" s="5">
        <v>-8257.3880045666992</v>
      </c>
      <c r="W151" s="5">
        <v>-9164.8121512657744</v>
      </c>
      <c r="X151" s="5">
        <v>-8294.7512348264281</v>
      </c>
      <c r="Y151" s="5">
        <v>-10794.71518373264</v>
      </c>
      <c r="Z151" s="5">
        <v>-13959.11411192854</v>
      </c>
      <c r="AA151" s="5">
        <v>-14617.944520139499</v>
      </c>
      <c r="AB151" s="5">
        <v>-13449.660025338821</v>
      </c>
      <c r="AC151" s="5">
        <v>-13629.92189222926</v>
      </c>
      <c r="AD151" s="5">
        <v>-16788.227517649171</v>
      </c>
      <c r="AE151" s="5">
        <v>-19566.67137632945</v>
      </c>
    </row>
    <row r="152" spans="1:31">
      <c r="A152" s="56" t="s">
        <v>66</v>
      </c>
      <c r="B152" s="56" t="s">
        <v>198</v>
      </c>
      <c r="C152" s="56" t="s">
        <v>151</v>
      </c>
      <c r="D152" s="5">
        <v>-81.979000204861094</v>
      </c>
      <c r="E152" s="5">
        <v>-164.180024044775</v>
      </c>
      <c r="F152" s="5">
        <v>-251.51620922330699</v>
      </c>
      <c r="G152" s="5">
        <v>-331.817942706981</v>
      </c>
      <c r="H152" s="5">
        <v>-401.07512940375301</v>
      </c>
      <c r="I152" s="5">
        <v>-452.14235168364303</v>
      </c>
      <c r="J152" s="5">
        <v>-509.33252440275697</v>
      </c>
      <c r="K152" s="5">
        <v>-601.64367717395703</v>
      </c>
      <c r="L152" s="5">
        <v>-679.80867172317505</v>
      </c>
      <c r="M152" s="5">
        <v>-741.48463756212004</v>
      </c>
      <c r="N152" s="5">
        <v>-821.41165357987597</v>
      </c>
      <c r="O152" s="5">
        <v>-914.82304154901703</v>
      </c>
      <c r="P152" s="5">
        <v>-1014.69305361211</v>
      </c>
      <c r="Q152" s="5">
        <v>-1105.3491088194701</v>
      </c>
      <c r="R152" s="5">
        <v>-1196.35869268689</v>
      </c>
      <c r="S152" s="5">
        <v>-1273.4699923227099</v>
      </c>
      <c r="T152" s="5">
        <v>-1332.53011215232</v>
      </c>
      <c r="U152" s="5">
        <v>-1384.67570382602</v>
      </c>
      <c r="V152" s="5">
        <v>-1398.75627891872</v>
      </c>
      <c r="W152" s="5">
        <v>-1409.59457475575</v>
      </c>
      <c r="X152" s="5">
        <v>-1406.8551028637601</v>
      </c>
      <c r="Y152" s="5">
        <v>-1399.58177803751</v>
      </c>
      <c r="Z152" s="5">
        <v>-1396.44233510755</v>
      </c>
      <c r="AA152" s="5">
        <v>-1401.43469293367</v>
      </c>
      <c r="AB152" s="5">
        <v>-1390.30294703148</v>
      </c>
      <c r="AC152" s="5">
        <v>-1379.13112945126</v>
      </c>
      <c r="AD152" s="5">
        <v>-1364.77773159966</v>
      </c>
      <c r="AE152" s="5">
        <v>-1380.0063310666201</v>
      </c>
    </row>
    <row r="154" spans="1:31">
      <c r="A154" s="56" t="s">
        <v>66</v>
      </c>
      <c r="B154" s="56" t="s">
        <v>199</v>
      </c>
      <c r="C154" s="56" t="s">
        <v>132</v>
      </c>
      <c r="D154" s="5">
        <v>2024.2902619264</v>
      </c>
      <c r="E154" s="5">
        <v>776.96076695925501</v>
      </c>
      <c r="F154" s="5">
        <v>235.803192334995</v>
      </c>
      <c r="G154" s="5">
        <v>327.67195712789999</v>
      </c>
      <c r="H154" s="5">
        <v>1035.5376494626589</v>
      </c>
      <c r="I154" s="5">
        <v>1079.528088539364</v>
      </c>
      <c r="J154" s="5">
        <v>597.30727947532512</v>
      </c>
      <c r="K154" s="5">
        <v>770.03495462421529</v>
      </c>
      <c r="L154" s="5">
        <v>746.39646294669444</v>
      </c>
      <c r="M154" s="5">
        <v>533.74264789462484</v>
      </c>
      <c r="N154" s="5">
        <v>829.58991791668564</v>
      </c>
      <c r="O154" s="5">
        <v>1140.016519596551</v>
      </c>
      <c r="P154" s="5">
        <v>1246.3481123877621</v>
      </c>
      <c r="Q154" s="5">
        <v>639.77591042961046</v>
      </c>
      <c r="R154" s="5">
        <v>0</v>
      </c>
      <c r="S154" s="5">
        <v>0</v>
      </c>
      <c r="T154" s="5">
        <v>0</v>
      </c>
      <c r="U154" s="5">
        <v>0</v>
      </c>
      <c r="V154" s="5">
        <v>0</v>
      </c>
      <c r="W154" s="5">
        <v>0</v>
      </c>
      <c r="X154" s="5">
        <v>0</v>
      </c>
      <c r="Y154" s="5">
        <v>0</v>
      </c>
      <c r="Z154" s="5">
        <v>0</v>
      </c>
      <c r="AA154" s="5">
        <v>0</v>
      </c>
      <c r="AB154" s="5">
        <v>0</v>
      </c>
      <c r="AC154" s="5">
        <v>0</v>
      </c>
      <c r="AD154" s="5">
        <v>0</v>
      </c>
      <c r="AE154" s="5">
        <v>0</v>
      </c>
    </row>
    <row r="155" spans="1:31">
      <c r="A155" s="56" t="s">
        <v>66</v>
      </c>
      <c r="B155" s="56" t="s">
        <v>199</v>
      </c>
      <c r="C155" s="56" t="s">
        <v>133</v>
      </c>
      <c r="D155" s="5">
        <v>0</v>
      </c>
      <c r="E155" s="5">
        <v>0</v>
      </c>
      <c r="F155" s="5">
        <v>0</v>
      </c>
      <c r="G155" s="5">
        <v>0</v>
      </c>
      <c r="H155" s="5">
        <v>0</v>
      </c>
      <c r="I155" s="5">
        <v>0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5">
        <v>0</v>
      </c>
      <c r="R155" s="5">
        <v>0</v>
      </c>
      <c r="S155" s="5">
        <v>0</v>
      </c>
      <c r="T155" s="5">
        <v>0</v>
      </c>
      <c r="U155" s="5">
        <v>0</v>
      </c>
      <c r="V155" s="5">
        <v>0</v>
      </c>
      <c r="W155" s="5">
        <v>0</v>
      </c>
      <c r="X155" s="5">
        <v>0</v>
      </c>
      <c r="Y155" s="5">
        <v>0</v>
      </c>
      <c r="Z155" s="5">
        <v>0</v>
      </c>
      <c r="AA155" s="5">
        <v>0</v>
      </c>
      <c r="AB155" s="5">
        <v>0</v>
      </c>
      <c r="AC155" s="5">
        <v>0</v>
      </c>
      <c r="AD155" s="5">
        <v>0</v>
      </c>
      <c r="AE155" s="5">
        <v>0</v>
      </c>
    </row>
    <row r="156" spans="1:31">
      <c r="A156" s="56" t="s">
        <v>66</v>
      </c>
      <c r="B156" s="56" t="s">
        <v>199</v>
      </c>
      <c r="C156" s="56" t="s">
        <v>134</v>
      </c>
      <c r="D156" s="5">
        <v>233.75494191621499</v>
      </c>
      <c r="E156" s="5">
        <v>162.13083883123011</v>
      </c>
      <c r="F156" s="5">
        <v>51.868276540265043</v>
      </c>
      <c r="G156" s="5">
        <v>58.830412185749992</v>
      </c>
      <c r="H156" s="5">
        <v>456.34462692509533</v>
      </c>
      <c r="I156" s="5">
        <v>375.54938014107989</v>
      </c>
      <c r="J156" s="5">
        <v>209.72334540771499</v>
      </c>
      <c r="K156" s="5">
        <v>209.7739066853101</v>
      </c>
      <c r="L156" s="5">
        <v>237.36046273951001</v>
      </c>
      <c r="M156" s="5">
        <v>243.02882166052481</v>
      </c>
      <c r="N156" s="5">
        <v>209.97275355064511</v>
      </c>
      <c r="O156" s="5">
        <v>505.32001778428997</v>
      </c>
      <c r="P156" s="5">
        <v>451.36749996150007</v>
      </c>
      <c r="Q156" s="5">
        <v>228.634154850165</v>
      </c>
      <c r="R156" s="5">
        <v>404.60039028740522</v>
      </c>
      <c r="S156" s="5">
        <v>1690.0091181699599</v>
      </c>
      <c r="T156" s="5">
        <v>468.50443797380501</v>
      </c>
      <c r="U156" s="5">
        <v>305.75455742020489</v>
      </c>
      <c r="V156" s="5">
        <v>1249.9985844343701</v>
      </c>
      <c r="W156" s="5">
        <v>958.02515812442482</v>
      </c>
      <c r="X156" s="5">
        <v>1734.304631471342</v>
      </c>
      <c r="Y156" s="5">
        <v>228.12847846888511</v>
      </c>
      <c r="Z156" s="5">
        <v>1994.54415326136</v>
      </c>
      <c r="AA156" s="5">
        <v>71.988774340194979</v>
      </c>
      <c r="AB156" s="5">
        <v>1516.3668127316901</v>
      </c>
      <c r="AC156" s="5">
        <v>231.39483256833009</v>
      </c>
      <c r="AD156" s="5">
        <v>5933.7392067391484</v>
      </c>
      <c r="AE156" s="5">
        <v>1.0075615E-5</v>
      </c>
    </row>
    <row r="157" spans="1:31">
      <c r="A157" s="56" t="s">
        <v>66</v>
      </c>
      <c r="B157" s="56" t="s">
        <v>199</v>
      </c>
      <c r="C157" s="56" t="s">
        <v>135</v>
      </c>
      <c r="D157" s="5">
        <v>0</v>
      </c>
      <c r="E157" s="5">
        <v>0</v>
      </c>
      <c r="F157" s="5">
        <v>0</v>
      </c>
      <c r="G157" s="5">
        <v>0</v>
      </c>
      <c r="H157" s="5">
        <v>0</v>
      </c>
      <c r="I157" s="5">
        <v>0</v>
      </c>
      <c r="J157" s="5">
        <v>0</v>
      </c>
      <c r="K157" s="5">
        <v>2.0487150000000019E-6</v>
      </c>
      <c r="L157" s="5">
        <v>4.5957499999999922E-7</v>
      </c>
      <c r="M157" s="5">
        <v>2.0423750000000009E-6</v>
      </c>
      <c r="N157" s="5">
        <v>6.5296500000000045E-7</v>
      </c>
      <c r="O157" s="5">
        <v>8.2423000000000039E-7</v>
      </c>
      <c r="P157" s="5">
        <v>9.1838500000000103E-7</v>
      </c>
      <c r="Q157" s="5">
        <v>1.113995000000001E-6</v>
      </c>
      <c r="R157" s="5">
        <v>1.570965E-6</v>
      </c>
      <c r="S157" s="5">
        <v>7.4792149999999997E-6</v>
      </c>
      <c r="T157" s="5">
        <v>4.7227850000000056E-6</v>
      </c>
      <c r="U157" s="5">
        <v>2.572274999999999E-6</v>
      </c>
      <c r="V157" s="5">
        <v>3.8697299999999991E-6</v>
      </c>
      <c r="W157" s="5">
        <v>5.0896450000000018E-6</v>
      </c>
      <c r="X157" s="5">
        <v>6.4516600000000196E-6</v>
      </c>
      <c r="Y157" s="5">
        <v>1.0252894999999999E-5</v>
      </c>
      <c r="Z157" s="5">
        <v>63.238118237655009</v>
      </c>
      <c r="AA157" s="5">
        <v>63.238147730709983</v>
      </c>
      <c r="AB157" s="5">
        <v>63.411409569095007</v>
      </c>
      <c r="AC157" s="5">
        <v>63.238142171585011</v>
      </c>
      <c r="AD157" s="5">
        <v>357.67080787386487</v>
      </c>
      <c r="AE157" s="5">
        <v>357.66938537071002</v>
      </c>
    </row>
    <row r="158" spans="1:31">
      <c r="A158" s="56" t="s">
        <v>66</v>
      </c>
      <c r="B158" s="56" t="s">
        <v>199</v>
      </c>
      <c r="C158" s="56" t="s">
        <v>136</v>
      </c>
      <c r="D158" s="5">
        <v>0</v>
      </c>
      <c r="E158" s="5">
        <v>0</v>
      </c>
      <c r="F158" s="5">
        <v>0</v>
      </c>
      <c r="G158" s="5">
        <v>0</v>
      </c>
      <c r="H158" s="5">
        <v>0</v>
      </c>
      <c r="I158" s="5">
        <v>0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5">
        <v>0</v>
      </c>
      <c r="R158" s="5">
        <v>0</v>
      </c>
      <c r="S158" s="5">
        <v>0</v>
      </c>
      <c r="T158" s="5">
        <v>0</v>
      </c>
      <c r="U158" s="5">
        <v>0</v>
      </c>
      <c r="V158" s="5">
        <v>0</v>
      </c>
      <c r="W158" s="5">
        <v>0</v>
      </c>
      <c r="X158" s="5">
        <v>0</v>
      </c>
      <c r="Y158" s="5">
        <v>0</v>
      </c>
      <c r="Z158" s="5">
        <v>0</v>
      </c>
      <c r="AA158" s="5">
        <v>0</v>
      </c>
      <c r="AB158" s="5">
        <v>0</v>
      </c>
      <c r="AC158" s="5">
        <v>0</v>
      </c>
      <c r="AD158" s="5">
        <v>0</v>
      </c>
      <c r="AE158" s="5">
        <v>0</v>
      </c>
    </row>
    <row r="159" spans="1:31">
      <c r="A159" s="56" t="s">
        <v>66</v>
      </c>
      <c r="B159" s="56" t="s">
        <v>199</v>
      </c>
      <c r="C159" s="56" t="s">
        <v>137</v>
      </c>
      <c r="D159" s="5">
        <v>237.85920781775499</v>
      </c>
      <c r="E159" s="5">
        <v>442.50687214556513</v>
      </c>
      <c r="F159" s="5">
        <v>475.69037623869991</v>
      </c>
      <c r="G159" s="5">
        <v>419.636667232175</v>
      </c>
      <c r="H159" s="5">
        <v>514.46794507057507</v>
      </c>
      <c r="I159" s="5">
        <v>439.24048089399002</v>
      </c>
      <c r="J159" s="5">
        <v>415.73223007874509</v>
      </c>
      <c r="K159" s="5">
        <v>457.53363599493508</v>
      </c>
      <c r="L159" s="5">
        <v>555.8185384986549</v>
      </c>
      <c r="M159" s="5">
        <v>426.64755881915482</v>
      </c>
      <c r="N159" s="5">
        <v>539.86570909965008</v>
      </c>
      <c r="O159" s="5">
        <v>665.39263915001538</v>
      </c>
      <c r="P159" s="5">
        <v>631.93406300905497</v>
      </c>
      <c r="Q159" s="5">
        <v>719.53496670465472</v>
      </c>
      <c r="R159" s="5">
        <v>752.7848574379999</v>
      </c>
      <c r="S159" s="5">
        <v>758.2471204215401</v>
      </c>
      <c r="T159" s="5">
        <v>857.80618861028495</v>
      </c>
      <c r="U159" s="5">
        <v>852.25068792728541</v>
      </c>
      <c r="V159" s="5">
        <v>847.40052540874501</v>
      </c>
      <c r="W159" s="5">
        <v>832.48532440197516</v>
      </c>
      <c r="X159" s="5">
        <v>881.69367476008006</v>
      </c>
      <c r="Y159" s="5">
        <v>934.59474116775482</v>
      </c>
      <c r="Z159" s="5">
        <v>923.98622272806426</v>
      </c>
      <c r="AA159" s="5">
        <v>1064.46303784776</v>
      </c>
      <c r="AB159" s="5">
        <v>823.80418640550499</v>
      </c>
      <c r="AC159" s="5">
        <v>1859.1928404602099</v>
      </c>
      <c r="AD159" s="5">
        <v>9666.8665180353692</v>
      </c>
      <c r="AE159" s="5">
        <v>10664.889067326039</v>
      </c>
    </row>
    <row r="160" spans="1:31">
      <c r="A160" s="56" t="s">
        <v>66</v>
      </c>
      <c r="B160" s="56" t="s">
        <v>199</v>
      </c>
      <c r="C160" s="56" t="s">
        <v>138</v>
      </c>
      <c r="D160" s="5">
        <v>78.07064628327997</v>
      </c>
      <c r="E160" s="5">
        <v>186.8679174125449</v>
      </c>
      <c r="F160" s="5">
        <v>257.28578874704488</v>
      </c>
      <c r="G160" s="5">
        <v>289.26568228236499</v>
      </c>
      <c r="H160" s="5">
        <v>415.31791763036517</v>
      </c>
      <c r="I160" s="5">
        <v>424.81177833340962</v>
      </c>
      <c r="J160" s="5">
        <v>524.8557647678299</v>
      </c>
      <c r="K160" s="5">
        <v>671.81069058552941</v>
      </c>
      <c r="L160" s="5">
        <v>827.71673876737032</v>
      </c>
      <c r="M160" s="5">
        <v>861.14619370447986</v>
      </c>
      <c r="N160" s="5">
        <v>1174.6790299595559</v>
      </c>
      <c r="O160" s="5">
        <v>1516.9076657475709</v>
      </c>
      <c r="P160" s="5">
        <v>1817.126162756939</v>
      </c>
      <c r="Q160" s="5">
        <v>2234.7845565276421</v>
      </c>
      <c r="R160" s="5">
        <v>2776.0670321512439</v>
      </c>
      <c r="S160" s="5">
        <v>3273.6598612310349</v>
      </c>
      <c r="T160" s="5">
        <v>3705.0358136378618</v>
      </c>
      <c r="U160" s="5">
        <v>3811.8790460453879</v>
      </c>
      <c r="V160" s="5">
        <v>3849.361298415758</v>
      </c>
      <c r="W160" s="5">
        <v>4506.8073899167084</v>
      </c>
      <c r="X160" s="5">
        <v>4439.627290640241</v>
      </c>
      <c r="Y160" s="5">
        <v>5661.5612823898373</v>
      </c>
      <c r="Z160" s="5">
        <v>6085.2232236750933</v>
      </c>
      <c r="AA160" s="5">
        <v>6695.1629043643516</v>
      </c>
      <c r="AB160" s="5">
        <v>5822.2788371256675</v>
      </c>
      <c r="AC160" s="5">
        <v>6314.2231833572387</v>
      </c>
      <c r="AD160" s="5">
        <v>7092.3839690504856</v>
      </c>
      <c r="AE160" s="5">
        <v>8631.3626274096641</v>
      </c>
    </row>
    <row r="161" spans="1:31">
      <c r="A161" s="56" t="s">
        <v>66</v>
      </c>
      <c r="B161" s="56" t="s">
        <v>199</v>
      </c>
      <c r="C161" s="56" t="s">
        <v>139</v>
      </c>
      <c r="D161" s="5">
        <v>68.895163690666294</v>
      </c>
      <c r="E161" s="5">
        <v>97.954661409106706</v>
      </c>
      <c r="F161" s="5">
        <v>124.274232323511</v>
      </c>
      <c r="G161" s="5">
        <v>148.16228569098499</v>
      </c>
      <c r="H161" s="5">
        <v>169.36085970677101</v>
      </c>
      <c r="I161" s="5">
        <v>189.899868105981</v>
      </c>
      <c r="J161" s="5">
        <v>219.562957035376</v>
      </c>
      <c r="K161" s="5">
        <v>258.75919173128301</v>
      </c>
      <c r="L161" s="5">
        <v>297.60477817919201</v>
      </c>
      <c r="M161" s="5">
        <v>337.38753966586199</v>
      </c>
      <c r="N161" s="5">
        <v>385.95067759280801</v>
      </c>
      <c r="O161" s="5">
        <v>434.14076779321999</v>
      </c>
      <c r="P161" s="5">
        <v>483.53722375227198</v>
      </c>
      <c r="Q161" s="5">
        <v>522.67723044417698</v>
      </c>
      <c r="R161" s="5">
        <v>558.93970617016998</v>
      </c>
      <c r="S161" s="5">
        <v>584.15928738679099</v>
      </c>
      <c r="T161" s="5">
        <v>603.86422306525401</v>
      </c>
      <c r="U161" s="5">
        <v>607.02033181903801</v>
      </c>
      <c r="V161" s="5">
        <v>609.20661153048195</v>
      </c>
      <c r="W161" s="5">
        <v>603.94972943296705</v>
      </c>
      <c r="X161" s="5">
        <v>599.63684466445102</v>
      </c>
      <c r="Y161" s="5">
        <v>591.17237207886899</v>
      </c>
      <c r="Z161" s="5">
        <v>584.08369973584001</v>
      </c>
      <c r="AA161" s="5">
        <v>580.71993932475402</v>
      </c>
      <c r="AB161" s="5">
        <v>575.36864518668301</v>
      </c>
      <c r="AC161" s="5">
        <v>565.74723489812095</v>
      </c>
      <c r="AD161" s="5">
        <v>556.14829585299799</v>
      </c>
      <c r="AE161" s="5">
        <v>561.73877020609996</v>
      </c>
    </row>
    <row r="162" spans="1:31">
      <c r="A162" s="56" t="s">
        <v>66</v>
      </c>
      <c r="B162" s="56" t="s">
        <v>199</v>
      </c>
      <c r="C162" s="56" t="s">
        <v>140</v>
      </c>
      <c r="D162" s="5">
        <v>0</v>
      </c>
      <c r="E162" s="5">
        <v>0</v>
      </c>
      <c r="F162" s="5">
        <v>0</v>
      </c>
      <c r="G162" s="5">
        <v>0</v>
      </c>
      <c r="H162" s="5">
        <v>0</v>
      </c>
      <c r="I162" s="5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5">
        <v>0</v>
      </c>
      <c r="R162" s="5">
        <v>0</v>
      </c>
      <c r="S162" s="5">
        <v>0</v>
      </c>
      <c r="T162" s="5">
        <v>0</v>
      </c>
      <c r="U162" s="5">
        <v>0</v>
      </c>
      <c r="V162" s="5">
        <v>0</v>
      </c>
      <c r="W162" s="5">
        <v>0</v>
      </c>
      <c r="X162" s="5">
        <v>0</v>
      </c>
      <c r="Y162" s="5">
        <v>0</v>
      </c>
      <c r="Z162" s="5">
        <v>0</v>
      </c>
      <c r="AA162" s="5">
        <v>0</v>
      </c>
      <c r="AB162" s="5">
        <v>0</v>
      </c>
      <c r="AC162" s="5">
        <v>0</v>
      </c>
      <c r="AD162" s="5">
        <v>0</v>
      </c>
      <c r="AE162" s="5">
        <v>0</v>
      </c>
    </row>
    <row r="163" spans="1:31">
      <c r="A163" s="56" t="s">
        <v>66</v>
      </c>
      <c r="B163" s="56" t="s">
        <v>199</v>
      </c>
      <c r="C163" s="56" t="s">
        <v>141</v>
      </c>
      <c r="D163" s="5">
        <v>0</v>
      </c>
      <c r="E163" s="5">
        <v>0</v>
      </c>
      <c r="F163" s="5">
        <v>0</v>
      </c>
      <c r="G163" s="5">
        <v>0</v>
      </c>
      <c r="H163" s="5">
        <v>0</v>
      </c>
      <c r="I163" s="5">
        <v>0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5">
        <v>0</v>
      </c>
      <c r="R163" s="5">
        <v>0</v>
      </c>
      <c r="S163" s="5">
        <v>0</v>
      </c>
      <c r="T163" s="5">
        <v>0</v>
      </c>
      <c r="U163" s="5">
        <v>0</v>
      </c>
      <c r="V163" s="5">
        <v>0</v>
      </c>
      <c r="W163" s="5">
        <v>0</v>
      </c>
      <c r="X163" s="5">
        <v>0</v>
      </c>
      <c r="Y163" s="5">
        <v>0</v>
      </c>
      <c r="Z163" s="5">
        <v>0</v>
      </c>
      <c r="AA163" s="5">
        <v>0</v>
      </c>
      <c r="AB163" s="5">
        <v>0</v>
      </c>
      <c r="AC163" s="5">
        <v>0</v>
      </c>
      <c r="AD163" s="5">
        <v>0</v>
      </c>
      <c r="AE163" s="5">
        <v>0</v>
      </c>
    </row>
    <row r="164" spans="1:31">
      <c r="A164" s="56" t="s">
        <v>66</v>
      </c>
      <c r="B164" s="56" t="s">
        <v>199</v>
      </c>
      <c r="C164" s="56" t="s">
        <v>142</v>
      </c>
      <c r="D164" s="5">
        <v>6481.5320302001919</v>
      </c>
      <c r="E164" s="5">
        <v>10578.770802413719</v>
      </c>
      <c r="F164" s="5">
        <v>13843.003114482641</v>
      </c>
      <c r="G164" s="5">
        <v>14895.423660494431</v>
      </c>
      <c r="H164" s="5">
        <v>13444.16250812597</v>
      </c>
      <c r="I164" s="5">
        <v>23765.10345036408</v>
      </c>
      <c r="J164" s="5">
        <v>23456.112664426892</v>
      </c>
      <c r="K164" s="5">
        <v>28583.563282431169</v>
      </c>
      <c r="L164" s="5">
        <v>28155.417228649781</v>
      </c>
      <c r="M164" s="5">
        <v>30069.491781576879</v>
      </c>
      <c r="N164" s="5">
        <v>42020.128014619397</v>
      </c>
      <c r="O164" s="5">
        <v>39435.36140156028</v>
      </c>
      <c r="P164" s="5">
        <v>46269.78006983253</v>
      </c>
      <c r="Q164" s="5">
        <v>58194.21233788602</v>
      </c>
      <c r="R164" s="5">
        <v>59781.975411572857</v>
      </c>
      <c r="S164" s="5">
        <v>55404.45848520827</v>
      </c>
      <c r="T164" s="5">
        <v>60960.539834557043</v>
      </c>
      <c r="U164" s="5">
        <v>63567.797312848568</v>
      </c>
      <c r="V164" s="5">
        <v>96224.888005511675</v>
      </c>
      <c r="W164" s="5">
        <v>98890.073076908666</v>
      </c>
      <c r="X164" s="5">
        <v>109245.5674237393</v>
      </c>
      <c r="Y164" s="5">
        <v>126521.713201907</v>
      </c>
      <c r="Z164" s="5">
        <v>121256.11296468441</v>
      </c>
      <c r="AA164" s="5">
        <v>132063.90093259219</v>
      </c>
      <c r="AB164" s="5">
        <v>135523.32049247529</v>
      </c>
      <c r="AC164" s="5">
        <v>154388.98556901031</v>
      </c>
      <c r="AD164" s="5">
        <v>137058.8585913085</v>
      </c>
      <c r="AE164" s="5">
        <v>150190.40325999021</v>
      </c>
    </row>
    <row r="165" spans="1:31">
      <c r="A165" s="56" t="s">
        <v>66</v>
      </c>
      <c r="B165" s="56" t="s">
        <v>199</v>
      </c>
      <c r="C165" s="56" t="s">
        <v>143</v>
      </c>
      <c r="D165" s="5">
        <v>975.38441573769001</v>
      </c>
      <c r="E165" s="5">
        <v>806.11414068020952</v>
      </c>
      <c r="F165" s="5">
        <v>838.67733476498017</v>
      </c>
      <c r="G165" s="5">
        <v>3082.10952924702</v>
      </c>
      <c r="H165" s="5">
        <v>3733.11062584914</v>
      </c>
      <c r="I165" s="5">
        <v>6930.7377473154938</v>
      </c>
      <c r="J165" s="5">
        <v>7453.0556114146302</v>
      </c>
      <c r="K165" s="5">
        <v>11089.68255180929</v>
      </c>
      <c r="L165" s="5">
        <v>10818.734770102739</v>
      </c>
      <c r="M165" s="5">
        <v>11396.50960422784</v>
      </c>
      <c r="N165" s="5">
        <v>18262.148084053169</v>
      </c>
      <c r="O165" s="5">
        <v>18861.16354159531</v>
      </c>
      <c r="P165" s="5">
        <v>22815.790927065391</v>
      </c>
      <c r="Q165" s="5">
        <v>27887.080860358052</v>
      </c>
      <c r="R165" s="5">
        <v>33242.757029764842</v>
      </c>
      <c r="S165" s="5">
        <v>37574.45970799034</v>
      </c>
      <c r="T165" s="5">
        <v>38793.982599776587</v>
      </c>
      <c r="U165" s="5">
        <v>42839.71746544182</v>
      </c>
      <c r="V165" s="5">
        <v>63538.974306277138</v>
      </c>
      <c r="W165" s="5">
        <v>59665.049856833553</v>
      </c>
      <c r="X165" s="5">
        <v>71532.694269782049</v>
      </c>
      <c r="Y165" s="5">
        <v>72228.149693788684</v>
      </c>
      <c r="Z165" s="5">
        <v>69135.904425020024</v>
      </c>
      <c r="AA165" s="5">
        <v>70268.073504009575</v>
      </c>
      <c r="AB165" s="5">
        <v>81217.285815724739</v>
      </c>
      <c r="AC165" s="5">
        <v>84478.045002412342</v>
      </c>
      <c r="AD165" s="5">
        <v>108256.60554372281</v>
      </c>
      <c r="AE165" s="5">
        <v>106486.2363239141</v>
      </c>
    </row>
    <row r="166" spans="1:31">
      <c r="A166" s="56" t="s">
        <v>66</v>
      </c>
      <c r="B166" s="56" t="s">
        <v>199</v>
      </c>
      <c r="C166" s="56" t="s">
        <v>144</v>
      </c>
      <c r="D166" s="5">
        <v>3735.501608</v>
      </c>
      <c r="E166" s="5">
        <v>4203.1892319999997</v>
      </c>
      <c r="F166" s="5">
        <v>4631.4915940000001</v>
      </c>
      <c r="G166" s="5">
        <v>5045.0803390000001</v>
      </c>
      <c r="H166" s="5">
        <v>5461.1269759999996</v>
      </c>
      <c r="I166" s="5">
        <v>5860.9404219999997</v>
      </c>
      <c r="J166" s="5">
        <v>6250.3674659999997</v>
      </c>
      <c r="K166" s="5">
        <v>6635.9564</v>
      </c>
      <c r="L166" s="5">
        <v>7021.223602</v>
      </c>
      <c r="M166" s="5">
        <v>7389.2024250000004</v>
      </c>
      <c r="N166" s="5">
        <v>7754.8742329999995</v>
      </c>
      <c r="O166" s="5">
        <v>8131.3691779999999</v>
      </c>
      <c r="P166" s="5">
        <v>8505.4052670000001</v>
      </c>
      <c r="Q166" s="5">
        <v>8841.9675829999996</v>
      </c>
      <c r="R166" s="5">
        <v>9152.5151679999999</v>
      </c>
      <c r="S166" s="5">
        <v>9465.0842620000003</v>
      </c>
      <c r="T166" s="5">
        <v>9793.1011209999997</v>
      </c>
      <c r="U166" s="5">
        <v>10081.97025</v>
      </c>
      <c r="V166" s="5">
        <v>10360.61687</v>
      </c>
      <c r="W166" s="5">
        <v>10649.53584</v>
      </c>
      <c r="X166" s="5">
        <v>10959.77939</v>
      </c>
      <c r="Y166" s="5">
        <v>11235.469580000001</v>
      </c>
      <c r="Z166" s="5">
        <v>11503.75532</v>
      </c>
      <c r="AA166" s="5">
        <v>11781.08664</v>
      </c>
      <c r="AB166" s="5">
        <v>12084.065060000001</v>
      </c>
      <c r="AC166" s="5">
        <v>12346.35737</v>
      </c>
      <c r="AD166" s="5">
        <v>12604.12501</v>
      </c>
      <c r="AE166" s="5">
        <v>12604.12501</v>
      </c>
    </row>
    <row r="167" spans="1:31">
      <c r="A167" s="56" t="s">
        <v>66</v>
      </c>
      <c r="B167" s="56" t="s">
        <v>199</v>
      </c>
      <c r="C167" s="56" t="s">
        <v>146</v>
      </c>
      <c r="D167" s="5">
        <v>1.4101550000000001E-6</v>
      </c>
      <c r="E167" s="5">
        <v>1.30483E-6</v>
      </c>
      <c r="F167" s="5">
        <v>1.320275E-6</v>
      </c>
      <c r="G167" s="5">
        <v>1.4493400000000001E-6</v>
      </c>
      <c r="H167" s="5">
        <v>1.695725E-6</v>
      </c>
      <c r="I167" s="5">
        <v>0.90642420104999988</v>
      </c>
      <c r="J167" s="5">
        <v>1.7371949999999999E-6</v>
      </c>
      <c r="K167" s="5">
        <v>0.80447183729499994</v>
      </c>
      <c r="L167" s="5">
        <v>0.2054776026099987</v>
      </c>
      <c r="M167" s="5">
        <v>1.984114282630004</v>
      </c>
      <c r="N167" s="5">
        <v>5.242085E-6</v>
      </c>
      <c r="O167" s="5">
        <v>0.19239952918499989</v>
      </c>
      <c r="P167" s="5">
        <v>0.57992087965000005</v>
      </c>
      <c r="Q167" s="5">
        <v>2.0214257213899951</v>
      </c>
      <c r="R167" s="5">
        <v>50.145172910085009</v>
      </c>
      <c r="S167" s="5">
        <v>122.27177012577999</v>
      </c>
      <c r="T167" s="5">
        <v>60.412463294550022</v>
      </c>
      <c r="U167" s="5">
        <v>69.20424819810502</v>
      </c>
      <c r="V167" s="5">
        <v>138.46785530671991</v>
      </c>
      <c r="W167" s="5">
        <v>85.639670034950015</v>
      </c>
      <c r="X167" s="5">
        <v>162.9745592412707</v>
      </c>
      <c r="Y167" s="5">
        <v>159.5530428746797</v>
      </c>
      <c r="Z167" s="5">
        <v>97.839826314600032</v>
      </c>
      <c r="AA167" s="5">
        <v>165.5549718182599</v>
      </c>
      <c r="AB167" s="5">
        <v>103.70245978135</v>
      </c>
      <c r="AC167" s="5">
        <v>166.1951216623695</v>
      </c>
      <c r="AD167" s="5">
        <v>376.42443532789588</v>
      </c>
      <c r="AE167" s="5">
        <v>98.371803579829916</v>
      </c>
    </row>
    <row r="168" spans="1:31">
      <c r="A168" s="56" t="s">
        <v>66</v>
      </c>
      <c r="B168" s="56" t="s">
        <v>199</v>
      </c>
      <c r="C168" s="56" t="s">
        <v>149</v>
      </c>
      <c r="D168" s="5">
        <v>-283.16581177010988</v>
      </c>
      <c r="E168" s="5">
        <v>-527.36619705253509</v>
      </c>
      <c r="F168" s="5">
        <v>-565.82030076404499</v>
      </c>
      <c r="G168" s="5">
        <v>-500.24530982164532</v>
      </c>
      <c r="H168" s="5">
        <v>-611.96240098718999</v>
      </c>
      <c r="I168" s="5">
        <v>-522.99768987655989</v>
      </c>
      <c r="J168" s="5">
        <v>-495.00034976304488</v>
      </c>
      <c r="K168" s="5">
        <v>-544.77111320703011</v>
      </c>
      <c r="L168" s="5">
        <v>-662.3733852771802</v>
      </c>
      <c r="M168" s="5">
        <v>-507.3909611801202</v>
      </c>
      <c r="N168" s="5">
        <v>-643.37691232593454</v>
      </c>
      <c r="O168" s="5">
        <v>-791.61471297716514</v>
      </c>
      <c r="P168" s="5">
        <v>-752.38515756131005</v>
      </c>
      <c r="Q168" s="5">
        <v>-856.66569111957028</v>
      </c>
      <c r="R168" s="5">
        <v>-896.2540134160497</v>
      </c>
      <c r="S168" s="5">
        <v>-902.75486866347012</v>
      </c>
      <c r="T168" s="5">
        <v>-1021.28534262171</v>
      </c>
      <c r="U168" s="5">
        <v>-1014.67057980888</v>
      </c>
      <c r="V168" s="5">
        <v>-1008.891737375675</v>
      </c>
      <c r="W168" s="5">
        <v>-991.13388925780509</v>
      </c>
      <c r="X168" s="5">
        <v>-1049.7144121316801</v>
      </c>
      <c r="Y168" s="5">
        <v>-1113.27525879785</v>
      </c>
      <c r="Z168" s="5">
        <v>-1099.40669316457</v>
      </c>
      <c r="AA168" s="5">
        <v>-1267.7956202238749</v>
      </c>
      <c r="AB168" s="5">
        <v>-980.17589406779473</v>
      </c>
      <c r="AC168" s="5">
        <v>-2226.838989941537</v>
      </c>
      <c r="AD168" s="5">
        <v>-11634.48303554791</v>
      </c>
      <c r="AE168" s="5">
        <v>-12833.634636209879</v>
      </c>
    </row>
    <row r="169" spans="1:31">
      <c r="A169" s="56" t="s">
        <v>66</v>
      </c>
      <c r="B169" s="56" t="s">
        <v>199</v>
      </c>
      <c r="C169" s="56" t="s">
        <v>150</v>
      </c>
      <c r="D169" s="5">
        <v>-91.838743610834996</v>
      </c>
      <c r="E169" s="5">
        <v>-220.10705251376979</v>
      </c>
      <c r="F169" s="5">
        <v>-302.375086166485</v>
      </c>
      <c r="G169" s="5">
        <v>-340.83291375996021</v>
      </c>
      <c r="H169" s="5">
        <v>-488.00705951878979</v>
      </c>
      <c r="I169" s="5">
        <v>-499.72917768597478</v>
      </c>
      <c r="J169" s="5">
        <v>-617.41635488565987</v>
      </c>
      <c r="K169" s="5">
        <v>-794.08818079756031</v>
      </c>
      <c r="L169" s="5">
        <v>-983.64388238042034</v>
      </c>
      <c r="M169" s="5">
        <v>-1025.1946024439551</v>
      </c>
      <c r="N169" s="5">
        <v>-1407.3262887912449</v>
      </c>
      <c r="O169" s="5">
        <v>-1813.79039265138</v>
      </c>
      <c r="P169" s="5">
        <v>-2181.754346331114</v>
      </c>
      <c r="Q169" s="5">
        <v>-2683.4288620860052</v>
      </c>
      <c r="R169" s="5">
        <v>-3339.9919123125551</v>
      </c>
      <c r="S169" s="5">
        <v>-3937.8552302606422</v>
      </c>
      <c r="T169" s="5">
        <v>-4474.5139654688564</v>
      </c>
      <c r="U169" s="5">
        <v>-4619.8830123870184</v>
      </c>
      <c r="V169" s="5">
        <v>-4672.0538830791511</v>
      </c>
      <c r="W169" s="5">
        <v>-5465.8317061199732</v>
      </c>
      <c r="X169" s="5">
        <v>-5414.0926178863183</v>
      </c>
      <c r="Y169" s="5">
        <v>-6910.3742434004726</v>
      </c>
      <c r="Z169" s="5">
        <v>-7399.4216018349143</v>
      </c>
      <c r="AA169" s="5">
        <v>-8186.7732902343478</v>
      </c>
      <c r="AB169" s="5">
        <v>-7099.82511712833</v>
      </c>
      <c r="AC169" s="5">
        <v>-7741.9653746789654</v>
      </c>
      <c r="AD169" s="5">
        <v>-8681.0230657762422</v>
      </c>
      <c r="AE169" s="5">
        <v>-10522.0633672444</v>
      </c>
    </row>
    <row r="170" spans="1:31">
      <c r="A170" s="56" t="s">
        <v>66</v>
      </c>
      <c r="B170" s="56" t="s">
        <v>199</v>
      </c>
      <c r="C170" s="56" t="s">
        <v>151</v>
      </c>
      <c r="D170" s="5">
        <v>-79.645634122406506</v>
      </c>
      <c r="E170" s="5">
        <v>-113.03997529582</v>
      </c>
      <c r="F170" s="5">
        <v>-143.44573414562501</v>
      </c>
      <c r="G170" s="5">
        <v>-170.512795046939</v>
      </c>
      <c r="H170" s="5">
        <v>-194.073476657762</v>
      </c>
      <c r="I170" s="5">
        <v>-218.69436428123799</v>
      </c>
      <c r="J170" s="5">
        <v>-251.56114466663601</v>
      </c>
      <c r="K170" s="5">
        <v>-297.46433432764201</v>
      </c>
      <c r="L170" s="5">
        <v>-342.26704652155701</v>
      </c>
      <c r="M170" s="5">
        <v>-388.279863954897</v>
      </c>
      <c r="N170" s="5">
        <v>-443.30560571842301</v>
      </c>
      <c r="O170" s="5">
        <v>-502.22071264317401</v>
      </c>
      <c r="P170" s="5">
        <v>-557.37534616897801</v>
      </c>
      <c r="Q170" s="5">
        <v>-604.35654673114902</v>
      </c>
      <c r="R170" s="5">
        <v>-645.31445214416999</v>
      </c>
      <c r="S170" s="5">
        <v>-673.97165973593201</v>
      </c>
      <c r="T170" s="5">
        <v>-697.09079725116305</v>
      </c>
      <c r="U170" s="5">
        <v>-701.79507888865703</v>
      </c>
      <c r="V170" s="5">
        <v>-704.11558295005204</v>
      </c>
      <c r="W170" s="5">
        <v>-697.97200634377702</v>
      </c>
      <c r="X170" s="5">
        <v>-691.96128474813395</v>
      </c>
      <c r="Y170" s="5">
        <v>-680.049311823469</v>
      </c>
      <c r="Z170" s="5">
        <v>-675.63349627397997</v>
      </c>
      <c r="AA170" s="5">
        <v>-668.32880644493196</v>
      </c>
      <c r="AB170" s="5">
        <v>-664.04708589651102</v>
      </c>
      <c r="AC170" s="5">
        <v>-652.33174125279095</v>
      </c>
      <c r="AD170" s="5">
        <v>-640.34147474788199</v>
      </c>
      <c r="AE170" s="5">
        <v>-645.65695904309996</v>
      </c>
    </row>
    <row r="172" spans="1:31">
      <c r="A172" s="56" t="s">
        <v>66</v>
      </c>
      <c r="B172" s="56" t="s">
        <v>200</v>
      </c>
      <c r="C172" s="56" t="s">
        <v>132</v>
      </c>
      <c r="D172" s="5">
        <v>0</v>
      </c>
      <c r="E172" s="5">
        <v>0</v>
      </c>
      <c r="F172" s="5">
        <v>0</v>
      </c>
      <c r="G172" s="5">
        <v>0</v>
      </c>
      <c r="H172" s="5">
        <v>0</v>
      </c>
      <c r="I172" s="5">
        <v>0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5">
        <v>0</v>
      </c>
      <c r="R172" s="5">
        <v>0</v>
      </c>
      <c r="S172" s="5">
        <v>0</v>
      </c>
      <c r="T172" s="5">
        <v>0</v>
      </c>
      <c r="U172" s="5">
        <v>0</v>
      </c>
      <c r="V172" s="5">
        <v>0</v>
      </c>
      <c r="W172" s="5">
        <v>0</v>
      </c>
      <c r="X172" s="5">
        <v>0</v>
      </c>
      <c r="Y172" s="5">
        <v>0</v>
      </c>
      <c r="Z172" s="5">
        <v>0</v>
      </c>
      <c r="AA172" s="5">
        <v>0</v>
      </c>
      <c r="AB172" s="5">
        <v>0</v>
      </c>
      <c r="AC172" s="5">
        <v>0</v>
      </c>
      <c r="AD172" s="5">
        <v>0</v>
      </c>
      <c r="AE172" s="5">
        <v>0</v>
      </c>
    </row>
    <row r="173" spans="1:31">
      <c r="A173" s="56" t="s">
        <v>66</v>
      </c>
      <c r="B173" s="56" t="s">
        <v>200</v>
      </c>
      <c r="C173" s="56" t="s">
        <v>133</v>
      </c>
      <c r="D173" s="5">
        <v>0</v>
      </c>
      <c r="E173" s="5">
        <v>0</v>
      </c>
      <c r="F173" s="5">
        <v>0</v>
      </c>
      <c r="G173" s="5">
        <v>0</v>
      </c>
      <c r="H173" s="5">
        <v>0</v>
      </c>
      <c r="I173" s="5">
        <v>0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  <c r="Q173" s="5">
        <v>0</v>
      </c>
      <c r="R173" s="5">
        <v>0</v>
      </c>
      <c r="S173" s="5">
        <v>0</v>
      </c>
      <c r="T173" s="5">
        <v>0</v>
      </c>
      <c r="U173" s="5">
        <v>0</v>
      </c>
      <c r="V173" s="5">
        <v>0</v>
      </c>
      <c r="W173" s="5">
        <v>0</v>
      </c>
      <c r="X173" s="5">
        <v>0</v>
      </c>
      <c r="Y173" s="5">
        <v>0</v>
      </c>
      <c r="Z173" s="5">
        <v>0</v>
      </c>
      <c r="AA173" s="5">
        <v>0</v>
      </c>
      <c r="AB173" s="5">
        <v>0</v>
      </c>
      <c r="AC173" s="5">
        <v>0</v>
      </c>
      <c r="AD173" s="5">
        <v>0</v>
      </c>
      <c r="AE173" s="5">
        <v>0</v>
      </c>
    </row>
    <row r="174" spans="1:31">
      <c r="A174" s="56" t="s">
        <v>66</v>
      </c>
      <c r="B174" s="56" t="s">
        <v>200</v>
      </c>
      <c r="C174" s="56" t="s">
        <v>134</v>
      </c>
      <c r="D174" s="5">
        <v>1.0340950000000009E-6</v>
      </c>
      <c r="E174" s="5">
        <v>4.5526500000000328E-7</v>
      </c>
      <c r="F174" s="5">
        <v>6.2673142460001149E-2</v>
      </c>
      <c r="G174" s="5">
        <v>7.7196000000000226E-7</v>
      </c>
      <c r="H174" s="5">
        <v>1.1399492950200001</v>
      </c>
      <c r="I174" s="5">
        <v>1.471017534810003</v>
      </c>
      <c r="J174" s="5">
        <v>2.570484063300011</v>
      </c>
      <c r="K174" s="5">
        <v>3.3476850000000008E-6</v>
      </c>
      <c r="L174" s="5">
        <v>4.2166892403650076</v>
      </c>
      <c r="M174" s="5">
        <v>3.3982243907649941</v>
      </c>
      <c r="N174" s="5">
        <v>6.1882649999999989E-6</v>
      </c>
      <c r="O174" s="5">
        <v>7.5681744585149984</v>
      </c>
      <c r="P174" s="5">
        <v>1.6389128214599951</v>
      </c>
      <c r="Q174" s="5">
        <v>8.1708278326750055</v>
      </c>
      <c r="R174" s="5">
        <v>0.40057717241499979</v>
      </c>
      <c r="S174" s="5">
        <v>26.298113857249991</v>
      </c>
      <c r="T174" s="5">
        <v>2.6426659637399998</v>
      </c>
      <c r="U174" s="5">
        <v>1.9083264700550091</v>
      </c>
      <c r="V174" s="5">
        <v>8.2396010074999998E-2</v>
      </c>
      <c r="W174" s="5">
        <v>4.246919173974991</v>
      </c>
      <c r="X174" s="5">
        <v>292.65712845971848</v>
      </c>
      <c r="Y174" s="5">
        <v>261.24429503796938</v>
      </c>
      <c r="Z174" s="5">
        <v>22.658809166360001</v>
      </c>
      <c r="AA174" s="5">
        <v>6.3054549999999926E-6</v>
      </c>
      <c r="AB174" s="5">
        <v>7.2458438794799953</v>
      </c>
      <c r="AC174" s="5">
        <v>5.687310000000003E-6</v>
      </c>
      <c r="AD174" s="5">
        <v>759.476340093565</v>
      </c>
      <c r="AE174" s="5">
        <v>2.6319050000000009E-6</v>
      </c>
    </row>
    <row r="175" spans="1:31">
      <c r="A175" s="56" t="s">
        <v>66</v>
      </c>
      <c r="B175" s="56" t="s">
        <v>200</v>
      </c>
      <c r="C175" s="56" t="s">
        <v>135</v>
      </c>
      <c r="D175" s="5">
        <v>0</v>
      </c>
      <c r="E175" s="5">
        <v>0</v>
      </c>
      <c r="F175" s="5">
        <v>0</v>
      </c>
      <c r="G175" s="5">
        <v>0</v>
      </c>
      <c r="H175" s="5">
        <v>0</v>
      </c>
      <c r="I175" s="5">
        <v>0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5">
        <v>0</v>
      </c>
      <c r="R175" s="5">
        <v>0</v>
      </c>
      <c r="S175" s="5">
        <v>0</v>
      </c>
      <c r="T175" s="5">
        <v>0</v>
      </c>
      <c r="U175" s="5">
        <v>0</v>
      </c>
      <c r="V175" s="5">
        <v>0</v>
      </c>
      <c r="W175" s="5">
        <v>0</v>
      </c>
      <c r="X175" s="5">
        <v>0</v>
      </c>
      <c r="Y175" s="5">
        <v>0</v>
      </c>
      <c r="Z175" s="5">
        <v>0</v>
      </c>
      <c r="AA175" s="5">
        <v>0</v>
      </c>
      <c r="AB175" s="5">
        <v>0</v>
      </c>
      <c r="AC175" s="5">
        <v>0</v>
      </c>
      <c r="AD175" s="5">
        <v>0</v>
      </c>
      <c r="AE175" s="5">
        <v>0</v>
      </c>
    </row>
    <row r="176" spans="1:31">
      <c r="A176" s="56" t="s">
        <v>66</v>
      </c>
      <c r="B176" s="56" t="s">
        <v>200</v>
      </c>
      <c r="C176" s="56" t="s">
        <v>136</v>
      </c>
      <c r="D176" s="5">
        <v>7200.1578677336583</v>
      </c>
      <c r="E176" s="5">
        <v>9869.680788382293</v>
      </c>
      <c r="F176" s="5">
        <v>7735.7981959052368</v>
      </c>
      <c r="G176" s="5">
        <v>8072.1432336662847</v>
      </c>
      <c r="H176" s="5">
        <v>8585.6100160016631</v>
      </c>
      <c r="I176" s="5">
        <v>8013.6522743198266</v>
      </c>
      <c r="J176" s="5">
        <v>8380.3460552660654</v>
      </c>
      <c r="K176" s="5">
        <v>8884.7340101960144</v>
      </c>
      <c r="L176" s="5">
        <v>5891.1897284381548</v>
      </c>
      <c r="M176" s="5">
        <v>9604.4747370757286</v>
      </c>
      <c r="N176" s="5">
        <v>8528.2262982879547</v>
      </c>
      <c r="O176" s="5">
        <v>5815.1190795295397</v>
      </c>
      <c r="P176" s="5">
        <v>6880.0849584464386</v>
      </c>
      <c r="Q176" s="5">
        <v>6761.8590242650116</v>
      </c>
      <c r="R176" s="5">
        <v>7669.0020493601423</v>
      </c>
      <c r="S176" s="5">
        <v>7687.1130503243276</v>
      </c>
      <c r="T176" s="5">
        <v>5509.2441240018024</v>
      </c>
      <c r="U176" s="5">
        <v>7420.6987273627556</v>
      </c>
      <c r="V176" s="5">
        <v>7425.0353165339393</v>
      </c>
      <c r="W176" s="5">
        <v>5518.7392192474263</v>
      </c>
      <c r="X176" s="5">
        <v>7713.9336048768591</v>
      </c>
      <c r="Y176" s="5">
        <v>6945.3221891210605</v>
      </c>
      <c r="Z176" s="5">
        <v>5173.4514799181197</v>
      </c>
      <c r="AA176" s="5">
        <v>5961.2283325556191</v>
      </c>
      <c r="AB176" s="5">
        <v>6161.6862905976786</v>
      </c>
      <c r="AC176" s="5">
        <v>7522.6216925727585</v>
      </c>
      <c r="AD176" s="5">
        <v>4438.0144739160642</v>
      </c>
      <c r="AE176" s="5">
        <v>4000.387178814271</v>
      </c>
    </row>
    <row r="177" spans="1:31">
      <c r="A177" s="56" t="s">
        <v>66</v>
      </c>
      <c r="B177" s="56" t="s">
        <v>200</v>
      </c>
      <c r="C177" s="56" t="s">
        <v>137</v>
      </c>
      <c r="D177" s="5">
        <v>8.8000549999999975E-6</v>
      </c>
      <c r="E177" s="5">
        <v>2.0263564999999991E-5</v>
      </c>
      <c r="F177" s="5">
        <v>2.575161000000002E-5</v>
      </c>
      <c r="G177" s="5">
        <v>2.8552990000000009E-5</v>
      </c>
      <c r="H177" s="5">
        <v>3.3762714999999989E-5</v>
      </c>
      <c r="I177" s="5">
        <v>2.0656957999999999E-4</v>
      </c>
      <c r="J177" s="5">
        <v>1.8707834E-4</v>
      </c>
      <c r="K177" s="5">
        <v>3.1557011500000002E-4</v>
      </c>
      <c r="L177" s="5">
        <v>3.7493403499999991E-4</v>
      </c>
      <c r="M177" s="5">
        <v>5.1009436999999993E-4</v>
      </c>
      <c r="N177" s="5">
        <v>4.6409828499999992E-4</v>
      </c>
      <c r="O177" s="5">
        <v>5.0503901000000016E-4</v>
      </c>
      <c r="P177" s="5">
        <v>5.8897132499999998E-4</v>
      </c>
      <c r="Q177" s="5">
        <v>5.0344795499999973E-4</v>
      </c>
      <c r="R177" s="5">
        <v>5.7901726999999993E-4</v>
      </c>
      <c r="S177" s="5">
        <v>5.859170349999999E-4</v>
      </c>
      <c r="T177" s="5">
        <v>7.8423655999999983E-4</v>
      </c>
      <c r="U177" s="5">
        <v>5.9402026000000027E-4</v>
      </c>
      <c r="V177" s="5">
        <v>7.191281850000001E-4</v>
      </c>
      <c r="W177" s="5">
        <v>9.3236959000000019E-4</v>
      </c>
      <c r="X177" s="5">
        <v>1.6639328699999999E-3</v>
      </c>
      <c r="Y177" s="5">
        <v>2.24196126E-3</v>
      </c>
      <c r="Z177" s="5">
        <v>2.1765048600000001E-3</v>
      </c>
      <c r="AA177" s="5">
        <v>1.959934510000001E-3</v>
      </c>
      <c r="AB177" s="5">
        <v>1.9398484199999991E-3</v>
      </c>
      <c r="AC177" s="5">
        <v>1.8152694399999991E-3</v>
      </c>
      <c r="AD177" s="5">
        <v>3.4614452799999989E-3</v>
      </c>
      <c r="AE177" s="5">
        <v>3.9493119400000002E-3</v>
      </c>
    </row>
    <row r="178" spans="1:31">
      <c r="A178" s="56" t="s">
        <v>66</v>
      </c>
      <c r="B178" s="56" t="s">
        <v>200</v>
      </c>
      <c r="C178" s="56" t="s">
        <v>138</v>
      </c>
      <c r="D178" s="5">
        <v>0.23868659152999999</v>
      </c>
      <c r="E178" s="5">
        <v>3.2139736667450038</v>
      </c>
      <c r="F178" s="5">
        <v>15.305895470219999</v>
      </c>
      <c r="G178" s="5">
        <v>18.693929453414999</v>
      </c>
      <c r="H178" s="5">
        <v>28.727448831755009</v>
      </c>
      <c r="I178" s="5">
        <v>44.373272594660008</v>
      </c>
      <c r="J178" s="5">
        <v>56.595623800649982</v>
      </c>
      <c r="K178" s="5">
        <v>84.549412228794978</v>
      </c>
      <c r="L178" s="5">
        <v>162.26084132459991</v>
      </c>
      <c r="M178" s="5">
        <v>130.63401552085489</v>
      </c>
      <c r="N178" s="5">
        <v>165.42716074322979</v>
      </c>
      <c r="O178" s="5">
        <v>305.49422306072478</v>
      </c>
      <c r="P178" s="5">
        <v>359.64059988518483</v>
      </c>
      <c r="Q178" s="5">
        <v>287.51196752220022</v>
      </c>
      <c r="R178" s="5">
        <v>297.54220813092479</v>
      </c>
      <c r="S178" s="5">
        <v>521.12111466183478</v>
      </c>
      <c r="T178" s="5">
        <v>519.82957273379475</v>
      </c>
      <c r="U178" s="5">
        <v>393.35310149983468</v>
      </c>
      <c r="V178" s="5">
        <v>399.62582935776447</v>
      </c>
      <c r="W178" s="5">
        <v>623.06871032695494</v>
      </c>
      <c r="X178" s="5">
        <v>836.47925134755997</v>
      </c>
      <c r="Y178" s="5">
        <v>751.26647150972963</v>
      </c>
      <c r="Z178" s="5">
        <v>1255.481078769315</v>
      </c>
      <c r="AA178" s="5">
        <v>1121.3334384079501</v>
      </c>
      <c r="AB178" s="5">
        <v>832.08479943808993</v>
      </c>
      <c r="AC178" s="5">
        <v>845.83732947285466</v>
      </c>
      <c r="AD178" s="5">
        <v>1337.816834144885</v>
      </c>
      <c r="AE178" s="5">
        <v>1637.586420920409</v>
      </c>
    </row>
    <row r="179" spans="1:31">
      <c r="A179" s="56" t="s">
        <v>66</v>
      </c>
      <c r="B179" s="56" t="s">
        <v>200</v>
      </c>
      <c r="C179" s="56" t="s">
        <v>139</v>
      </c>
      <c r="D179" s="5">
        <v>12.181482531735</v>
      </c>
      <c r="E179" s="5">
        <v>18.6533270586844</v>
      </c>
      <c r="F179" s="5">
        <v>24.862128386070999</v>
      </c>
      <c r="G179" s="5">
        <v>30.141386471284299</v>
      </c>
      <c r="H179" s="5">
        <v>34.295980929509298</v>
      </c>
      <c r="I179" s="5">
        <v>37.894167055529401</v>
      </c>
      <c r="J179" s="5">
        <v>42.387449727187402</v>
      </c>
      <c r="K179" s="5">
        <v>49.874731073036202</v>
      </c>
      <c r="L179" s="5">
        <v>57.248241580036499</v>
      </c>
      <c r="M179" s="5">
        <v>64.973415528101498</v>
      </c>
      <c r="N179" s="5">
        <v>74.171486746852693</v>
      </c>
      <c r="O179" s="5">
        <v>83.528326023098202</v>
      </c>
      <c r="P179" s="5">
        <v>92.599928799600406</v>
      </c>
      <c r="Q179" s="5">
        <v>100.69279345963101</v>
      </c>
      <c r="R179" s="5">
        <v>108.135562515343</v>
      </c>
      <c r="S179" s="5">
        <v>113.93287285753399</v>
      </c>
      <c r="T179" s="5">
        <v>118.550501317373</v>
      </c>
      <c r="U179" s="5">
        <v>119.97397325825899</v>
      </c>
      <c r="V179" s="5">
        <v>120.731609673178</v>
      </c>
      <c r="W179" s="5">
        <v>120.921528391683</v>
      </c>
      <c r="X179" s="5">
        <v>120.826160635078</v>
      </c>
      <c r="Y179" s="5">
        <v>120.605881764413</v>
      </c>
      <c r="Z179" s="5">
        <v>120.129762888035</v>
      </c>
      <c r="AA179" s="5">
        <v>119.25983141101</v>
      </c>
      <c r="AB179" s="5">
        <v>118.643108390168</v>
      </c>
      <c r="AC179" s="5">
        <v>117.216198842331</v>
      </c>
      <c r="AD179" s="5">
        <v>115.782745493151</v>
      </c>
      <c r="AE179" s="5">
        <v>117.19611211226101</v>
      </c>
    </row>
    <row r="180" spans="1:31">
      <c r="A180" s="56" t="s">
        <v>66</v>
      </c>
      <c r="B180" s="56" t="s">
        <v>200</v>
      </c>
      <c r="C180" s="56" t="s">
        <v>140</v>
      </c>
      <c r="D180" s="5">
        <v>0</v>
      </c>
      <c r="E180" s="5">
        <v>0</v>
      </c>
      <c r="F180" s="5">
        <v>0</v>
      </c>
      <c r="G180" s="5">
        <v>0</v>
      </c>
      <c r="H180" s="5">
        <v>0</v>
      </c>
      <c r="I180" s="5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5">
        <v>0</v>
      </c>
      <c r="R180" s="5">
        <v>0</v>
      </c>
      <c r="S180" s="5">
        <v>0</v>
      </c>
      <c r="T180" s="5">
        <v>0</v>
      </c>
      <c r="U180" s="5">
        <v>0</v>
      </c>
      <c r="V180" s="5">
        <v>0</v>
      </c>
      <c r="W180" s="5">
        <v>0</v>
      </c>
      <c r="X180" s="5">
        <v>0</v>
      </c>
      <c r="Y180" s="5">
        <v>0</v>
      </c>
      <c r="Z180" s="5">
        <v>0</v>
      </c>
      <c r="AA180" s="5">
        <v>0</v>
      </c>
      <c r="AB180" s="5">
        <v>0</v>
      </c>
      <c r="AC180" s="5">
        <v>0</v>
      </c>
      <c r="AD180" s="5">
        <v>0</v>
      </c>
      <c r="AE180" s="5">
        <v>0</v>
      </c>
    </row>
    <row r="181" spans="1:31">
      <c r="A181" s="56" t="s">
        <v>66</v>
      </c>
      <c r="B181" s="56" t="s">
        <v>200</v>
      </c>
      <c r="C181" s="56" t="s">
        <v>141</v>
      </c>
      <c r="D181" s="5">
        <v>0</v>
      </c>
      <c r="E181" s="5">
        <v>0</v>
      </c>
      <c r="F181" s="5">
        <v>0</v>
      </c>
      <c r="G181" s="5">
        <v>0</v>
      </c>
      <c r="H181" s="5">
        <v>0</v>
      </c>
      <c r="I181" s="5">
        <v>0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5">
        <v>0</v>
      </c>
      <c r="R181" s="5">
        <v>0</v>
      </c>
      <c r="S181" s="5">
        <v>0</v>
      </c>
      <c r="T181" s="5">
        <v>0</v>
      </c>
      <c r="U181" s="5">
        <v>0</v>
      </c>
      <c r="V181" s="5">
        <v>0</v>
      </c>
      <c r="W181" s="5">
        <v>0</v>
      </c>
      <c r="X181" s="5">
        <v>0</v>
      </c>
      <c r="Y181" s="5">
        <v>0</v>
      </c>
      <c r="Z181" s="5">
        <v>0</v>
      </c>
      <c r="AA181" s="5">
        <v>0</v>
      </c>
      <c r="AB181" s="5">
        <v>0</v>
      </c>
      <c r="AC181" s="5">
        <v>0</v>
      </c>
      <c r="AD181" s="5">
        <v>0</v>
      </c>
      <c r="AE181" s="5">
        <v>0</v>
      </c>
    </row>
    <row r="182" spans="1:31">
      <c r="A182" s="56" t="s">
        <v>66</v>
      </c>
      <c r="B182" s="56" t="s">
        <v>200</v>
      </c>
      <c r="C182" s="56" t="s">
        <v>142</v>
      </c>
      <c r="D182" s="5">
        <v>1845.0012091613301</v>
      </c>
      <c r="E182" s="5">
        <v>4710.55198731566</v>
      </c>
      <c r="F182" s="5">
        <v>9950.1397455385941</v>
      </c>
      <c r="G182" s="5">
        <v>10750.661848012051</v>
      </c>
      <c r="H182" s="5">
        <v>21094.7220960796</v>
      </c>
      <c r="I182" s="5">
        <v>24288.70648095939</v>
      </c>
      <c r="J182" s="5">
        <v>29549.0557553771</v>
      </c>
      <c r="K182" s="5">
        <v>30568.42786862998</v>
      </c>
      <c r="L182" s="5">
        <v>36779.229407557214</v>
      </c>
      <c r="M182" s="5">
        <v>37324.635809445957</v>
      </c>
      <c r="N182" s="5">
        <v>42692.107846181338</v>
      </c>
      <c r="O182" s="5">
        <v>59459.966635485303</v>
      </c>
      <c r="P182" s="5">
        <v>64113.048677896593</v>
      </c>
      <c r="Q182" s="5">
        <v>68982.196820401034</v>
      </c>
      <c r="R182" s="5">
        <v>70615.674156692869</v>
      </c>
      <c r="S182" s="5">
        <v>80083.591784156146</v>
      </c>
      <c r="T182" s="5">
        <v>79168.040755707465</v>
      </c>
      <c r="U182" s="5">
        <v>83774.088537416232</v>
      </c>
      <c r="V182" s="5">
        <v>86942.312556223536</v>
      </c>
      <c r="W182" s="5">
        <v>90700.369556003861</v>
      </c>
      <c r="X182" s="5">
        <v>109549.13515904039</v>
      </c>
      <c r="Y182" s="5">
        <v>104949.3292026769</v>
      </c>
      <c r="Z182" s="5">
        <v>100671.05150162779</v>
      </c>
      <c r="AA182" s="5">
        <v>111958.07710599039</v>
      </c>
      <c r="AB182" s="5">
        <v>115450.0879731673</v>
      </c>
      <c r="AC182" s="5">
        <v>128956.5468650406</v>
      </c>
      <c r="AD182" s="5">
        <v>128399.1845324819</v>
      </c>
      <c r="AE182" s="5">
        <v>123160.7891623226</v>
      </c>
    </row>
    <row r="183" spans="1:31">
      <c r="A183" s="56" t="s">
        <v>66</v>
      </c>
      <c r="B183" s="56" t="s">
        <v>200</v>
      </c>
      <c r="C183" s="56" t="s">
        <v>143</v>
      </c>
      <c r="D183" s="5">
        <v>0</v>
      </c>
      <c r="E183" s="5">
        <v>3.0433570000000001E-5</v>
      </c>
      <c r="F183" s="5">
        <v>84.647576265685004</v>
      </c>
      <c r="G183" s="5">
        <v>801.09033387468537</v>
      </c>
      <c r="H183" s="5">
        <v>1068.308930143136</v>
      </c>
      <c r="I183" s="5">
        <v>3303.9037931339508</v>
      </c>
      <c r="J183" s="5">
        <v>3343.2149999965159</v>
      </c>
      <c r="K183" s="5">
        <v>3141.4279540168541</v>
      </c>
      <c r="L183" s="5">
        <v>2996.133281454177</v>
      </c>
      <c r="M183" s="5">
        <v>2880.9358929504142</v>
      </c>
      <c r="N183" s="5">
        <v>2979.844756553613</v>
      </c>
      <c r="O183" s="5">
        <v>3069.6469799445981</v>
      </c>
      <c r="P183" s="5">
        <v>2815.0704283536402</v>
      </c>
      <c r="Q183" s="5">
        <v>3055.5536147769608</v>
      </c>
      <c r="R183" s="5">
        <v>4740.1591767421587</v>
      </c>
      <c r="S183" s="5">
        <v>4400.0620610822571</v>
      </c>
      <c r="T183" s="5">
        <v>4649.9653873214402</v>
      </c>
      <c r="U183" s="5">
        <v>6865.7433160143319</v>
      </c>
      <c r="V183" s="5">
        <v>6534.2544697744434</v>
      </c>
      <c r="W183" s="5">
        <v>6170.8156484854317</v>
      </c>
      <c r="X183" s="5">
        <v>9313.3010036891428</v>
      </c>
      <c r="Y183" s="5">
        <v>10986.70758480155</v>
      </c>
      <c r="Z183" s="5">
        <v>10784.55938287412</v>
      </c>
      <c r="AA183" s="5">
        <v>10100.450434093291</v>
      </c>
      <c r="AB183" s="5">
        <v>11150.889284880621</v>
      </c>
      <c r="AC183" s="5">
        <v>21527.911230363261</v>
      </c>
      <c r="AD183" s="5">
        <v>42524.743696133519</v>
      </c>
      <c r="AE183" s="5">
        <v>43971.25650572544</v>
      </c>
    </row>
    <row r="184" spans="1:31">
      <c r="A184" s="56" t="s">
        <v>66</v>
      </c>
      <c r="B184" s="56" t="s">
        <v>200</v>
      </c>
      <c r="C184" s="56" t="s">
        <v>144</v>
      </c>
      <c r="D184" s="5">
        <v>367.33154589999998</v>
      </c>
      <c r="E184" s="5">
        <v>427.96010919999998</v>
      </c>
      <c r="F184" s="5">
        <v>489.60910660000002</v>
      </c>
      <c r="G184" s="5">
        <v>549.67047339999999</v>
      </c>
      <c r="H184" s="5">
        <v>609.22429039999997</v>
      </c>
      <c r="I184" s="5">
        <v>667.71666519999997</v>
      </c>
      <c r="J184" s="5">
        <v>723.62491339999997</v>
      </c>
      <c r="K184" s="5">
        <v>778.70016610000005</v>
      </c>
      <c r="L184" s="5">
        <v>833.0406352</v>
      </c>
      <c r="M184" s="5">
        <v>886.63890760000004</v>
      </c>
      <c r="N184" s="5">
        <v>938.26647649999995</v>
      </c>
      <c r="O184" s="5">
        <v>990.39721510000004</v>
      </c>
      <c r="P184" s="5">
        <v>1041.9401800000001</v>
      </c>
      <c r="Q184" s="5">
        <v>1090.1405279999999</v>
      </c>
      <c r="R184" s="5">
        <v>1135.9990170000001</v>
      </c>
      <c r="S184" s="5">
        <v>1183.7655299999999</v>
      </c>
      <c r="T184" s="5">
        <v>1234.3384579999999</v>
      </c>
      <c r="U184" s="5">
        <v>1282.8370709999999</v>
      </c>
      <c r="V184" s="5">
        <v>1328.8336999999999</v>
      </c>
      <c r="W184" s="5">
        <v>1377.3429779999999</v>
      </c>
      <c r="X184" s="5">
        <v>1428.900402</v>
      </c>
      <c r="Y184" s="5">
        <v>1477.9173000000001</v>
      </c>
      <c r="Z184" s="5">
        <v>1523.7005730000001</v>
      </c>
      <c r="AA184" s="5">
        <v>1570.6982399999999</v>
      </c>
      <c r="AB184" s="5">
        <v>1619.511225</v>
      </c>
      <c r="AC184" s="5">
        <v>1663.916588</v>
      </c>
      <c r="AD184" s="5">
        <v>1704.5725809999999</v>
      </c>
      <c r="AE184" s="5">
        <v>1704.5725809999999</v>
      </c>
    </row>
    <row r="185" spans="1:31">
      <c r="A185" s="56" t="s">
        <v>66</v>
      </c>
      <c r="B185" s="56" t="s">
        <v>200</v>
      </c>
      <c r="C185" s="56" t="s">
        <v>146</v>
      </c>
      <c r="D185" s="5">
        <v>1.356904999999996E-6</v>
      </c>
      <c r="E185" s="5">
        <v>1.0849549999999979E-6</v>
      </c>
      <c r="F185" s="5">
        <v>1.194819999999999E-6</v>
      </c>
      <c r="G185" s="5">
        <v>1.28135E-6</v>
      </c>
      <c r="H185" s="5">
        <v>1.4651549999999981E-6</v>
      </c>
      <c r="I185" s="5">
        <v>0.14706308125000009</v>
      </c>
      <c r="J185" s="5">
        <v>1.531245000000004E-6</v>
      </c>
      <c r="K185" s="5">
        <v>2.9607049999999998E-6</v>
      </c>
      <c r="L185" s="5">
        <v>0.93566502066999679</v>
      </c>
      <c r="M185" s="5">
        <v>0.70878040054000002</v>
      </c>
      <c r="N185" s="5">
        <v>4.3164599999999973E-6</v>
      </c>
      <c r="O185" s="5">
        <v>0.80012027842500011</v>
      </c>
      <c r="P185" s="5">
        <v>0.30028071269500001</v>
      </c>
      <c r="Q185" s="5">
        <v>2.890919542375002</v>
      </c>
      <c r="R185" s="5">
        <v>2.4671460478999991</v>
      </c>
      <c r="S185" s="5">
        <v>83.507931581865037</v>
      </c>
      <c r="T185" s="5">
        <v>3.013465652869999</v>
      </c>
      <c r="U185" s="5">
        <v>3.4316419877850182</v>
      </c>
      <c r="V185" s="5">
        <v>46.895454429760008</v>
      </c>
      <c r="W185" s="5">
        <v>49.651007034685101</v>
      </c>
      <c r="X185" s="5">
        <v>88.125789069064908</v>
      </c>
      <c r="Y185" s="5">
        <v>43.214077850765129</v>
      </c>
      <c r="Z185" s="5">
        <v>5.6037262956099996</v>
      </c>
      <c r="AA185" s="5">
        <v>104.1518406928751</v>
      </c>
      <c r="AB185" s="5">
        <v>60.697994559670143</v>
      </c>
      <c r="AC185" s="5">
        <v>57.844671403384993</v>
      </c>
      <c r="AD185" s="5">
        <v>174.6630291014099</v>
      </c>
      <c r="AE185" s="5">
        <v>47.821796156079991</v>
      </c>
    </row>
    <row r="186" spans="1:31">
      <c r="A186" s="56" t="s">
        <v>66</v>
      </c>
      <c r="B186" s="56" t="s">
        <v>200</v>
      </c>
      <c r="C186" s="56" t="s">
        <v>149</v>
      </c>
      <c r="D186" s="5">
        <v>-1.3100685000000011E-5</v>
      </c>
      <c r="E186" s="5">
        <v>-2.385227E-5</v>
      </c>
      <c r="F186" s="5">
        <v>-3.033122500000001E-5</v>
      </c>
      <c r="G186" s="5">
        <v>-3.3576595000000013E-5</v>
      </c>
      <c r="H186" s="5">
        <v>-3.9722024999999999E-5</v>
      </c>
      <c r="I186" s="5">
        <v>-2.6231718000000012E-4</v>
      </c>
      <c r="J186" s="5">
        <v>-2.3906896499999999E-4</v>
      </c>
      <c r="K186" s="5">
        <v>-4.0246687999999988E-4</v>
      </c>
      <c r="L186" s="5">
        <v>-4.7576755000000028E-4</v>
      </c>
      <c r="M186" s="5">
        <v>-6.5104267500000002E-4</v>
      </c>
      <c r="N186" s="5">
        <v>-5.9278039999999981E-4</v>
      </c>
      <c r="O186" s="5">
        <v>-6.3307716999999998E-4</v>
      </c>
      <c r="P186" s="5">
        <v>-7.5187790000000049E-4</v>
      </c>
      <c r="Q186" s="5">
        <v>-6.3132615499999979E-4</v>
      </c>
      <c r="R186" s="5">
        <v>-7.3296114500000014E-4</v>
      </c>
      <c r="S186" s="5">
        <v>-7.4213096500000018E-4</v>
      </c>
      <c r="T186" s="5">
        <v>-9.9179375999999993E-4</v>
      </c>
      <c r="U186" s="5">
        <v>-7.5118190000000016E-4</v>
      </c>
      <c r="V186" s="5">
        <v>-9.0801022999999963E-4</v>
      </c>
      <c r="W186" s="5">
        <v>-1.2025031900000001E-3</v>
      </c>
      <c r="X186" s="5">
        <v>-2.1200686400000002E-3</v>
      </c>
      <c r="Y186" s="5">
        <v>-2.8865850450000008E-3</v>
      </c>
      <c r="Z186" s="5">
        <v>-2.7397506799999999E-3</v>
      </c>
      <c r="AA186" s="5">
        <v>-2.4982491200000001E-3</v>
      </c>
      <c r="AB186" s="5">
        <v>-2.472027635E-3</v>
      </c>
      <c r="AC186" s="5">
        <v>-2.3054522950000009E-3</v>
      </c>
      <c r="AD186" s="5">
        <v>-4.3778107800000014E-3</v>
      </c>
      <c r="AE186" s="5">
        <v>-5.0089329450000034E-3</v>
      </c>
    </row>
    <row r="187" spans="1:31">
      <c r="A187" s="56" t="s">
        <v>66</v>
      </c>
      <c r="B187" s="56" t="s">
        <v>200</v>
      </c>
      <c r="C187" s="56" t="s">
        <v>150</v>
      </c>
      <c r="D187" s="5">
        <v>-0.28078117757999987</v>
      </c>
      <c r="E187" s="5">
        <v>-3.8032044408499739</v>
      </c>
      <c r="F187" s="5">
        <v>-18.038480790979971</v>
      </c>
      <c r="G187" s="5">
        <v>-21.934928585239991</v>
      </c>
      <c r="H187" s="5">
        <v>-33.793658176479973</v>
      </c>
      <c r="I187" s="5">
        <v>-52.198691299504993</v>
      </c>
      <c r="J187" s="5">
        <v>-66.576507497099968</v>
      </c>
      <c r="K187" s="5">
        <v>-100.47005140736501</v>
      </c>
      <c r="L187" s="5">
        <v>-193.31535734758489</v>
      </c>
      <c r="M187" s="5">
        <v>-157.02108175605011</v>
      </c>
      <c r="N187" s="5">
        <v>-199.43939799547519</v>
      </c>
      <c r="O187" s="5">
        <v>-367.11479332263502</v>
      </c>
      <c r="P187" s="5">
        <v>-435.32477379746553</v>
      </c>
      <c r="Q187" s="5">
        <v>-349.21322856125482</v>
      </c>
      <c r="R187" s="5">
        <v>-362.56295933454987</v>
      </c>
      <c r="S187" s="5">
        <v>-634.24497863464967</v>
      </c>
      <c r="T187" s="5">
        <v>-636.00420079133517</v>
      </c>
      <c r="U187" s="5">
        <v>-485.24511410384929</v>
      </c>
      <c r="V187" s="5">
        <v>-494.9893722125048</v>
      </c>
      <c r="W187" s="5">
        <v>-774.2004403880652</v>
      </c>
      <c r="X187" s="5">
        <v>-1035.133453825179</v>
      </c>
      <c r="Y187" s="5">
        <v>-939.50458439658962</v>
      </c>
      <c r="Z187" s="5">
        <v>-1551.2482747189299</v>
      </c>
      <c r="AA187" s="5">
        <v>-1389.73517735212</v>
      </c>
      <c r="AB187" s="5">
        <v>-1037.0409971307949</v>
      </c>
      <c r="AC187" s="5">
        <v>-1056.521561698499</v>
      </c>
      <c r="AD187" s="5">
        <v>-1666.1825393351889</v>
      </c>
      <c r="AE187" s="5">
        <v>-2038.0344522684341</v>
      </c>
    </row>
    <row r="188" spans="1:31">
      <c r="A188" s="56" t="s">
        <v>66</v>
      </c>
      <c r="B188" s="56" t="s">
        <v>200</v>
      </c>
      <c r="C188" s="56" t="s">
        <v>151</v>
      </c>
      <c r="D188" s="5">
        <v>-14.3922028761059</v>
      </c>
      <c r="E188" s="5">
        <v>-22.088133718892699</v>
      </c>
      <c r="F188" s="5">
        <v>-29.416109761069901</v>
      </c>
      <c r="G188" s="5">
        <v>-35.576832807411101</v>
      </c>
      <c r="H188" s="5">
        <v>-40.291742234416702</v>
      </c>
      <c r="I188" s="5">
        <v>-44.548375044535497</v>
      </c>
      <c r="J188" s="5">
        <v>-49.9646827406212</v>
      </c>
      <c r="K188" s="5">
        <v>-58.7268371596465</v>
      </c>
      <c r="L188" s="5">
        <v>-67.2928956248643</v>
      </c>
      <c r="M188" s="5">
        <v>-76.282008622118695</v>
      </c>
      <c r="N188" s="5">
        <v>-86.894502135418904</v>
      </c>
      <c r="O188" s="5">
        <v>-98.236883437969993</v>
      </c>
      <c r="P188" s="5">
        <v>-109.105390187033</v>
      </c>
      <c r="Q188" s="5">
        <v>-118.64276340924199</v>
      </c>
      <c r="R188" s="5">
        <v>-126.950513373726</v>
      </c>
      <c r="S188" s="5">
        <v>-133.938389988458</v>
      </c>
      <c r="T188" s="5">
        <v>-139.099176972159</v>
      </c>
      <c r="U188" s="5">
        <v>-141.95263889256299</v>
      </c>
      <c r="V188" s="5">
        <v>-142.474846469151</v>
      </c>
      <c r="W188" s="5">
        <v>-142.698372833723</v>
      </c>
      <c r="X188" s="5">
        <v>-142.13258843471201</v>
      </c>
      <c r="Y188" s="5">
        <v>-141.71053224812201</v>
      </c>
      <c r="Z188" s="5">
        <v>-141.713371007592</v>
      </c>
      <c r="AA188" s="5">
        <v>-141.234351421089</v>
      </c>
      <c r="AB188" s="5">
        <v>-140.285767222598</v>
      </c>
      <c r="AC188" s="5">
        <v>-138.279272541654</v>
      </c>
      <c r="AD188" s="5">
        <v>-136.58548681222101</v>
      </c>
      <c r="AE188" s="5">
        <v>-137.90869418321</v>
      </c>
    </row>
    <row r="190" spans="1:31">
      <c r="A190" s="56" t="s">
        <v>70</v>
      </c>
      <c r="B190" s="56" t="s">
        <v>163</v>
      </c>
      <c r="C190" s="56" t="s">
        <v>130</v>
      </c>
      <c r="D190" s="5">
        <v>38448.978609995043</v>
      </c>
      <c r="E190" s="5">
        <v>35273.924915217001</v>
      </c>
      <c r="F190" s="5">
        <v>29685.48375636636</v>
      </c>
      <c r="G190" s="5">
        <v>19048.707630846871</v>
      </c>
      <c r="H190" s="5">
        <v>7511.0260979140212</v>
      </c>
      <c r="I190" s="5">
        <v>7122.2074518926602</v>
      </c>
      <c r="J190" s="5">
        <v>6761.1000557448706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5">
        <v>0</v>
      </c>
      <c r="R190" s="5">
        <v>0</v>
      </c>
      <c r="S190" s="5">
        <v>0</v>
      </c>
      <c r="T190" s="5">
        <v>0</v>
      </c>
      <c r="U190" s="5">
        <v>0</v>
      </c>
      <c r="V190" s="5">
        <v>0</v>
      </c>
      <c r="W190" s="5">
        <v>0</v>
      </c>
      <c r="X190" s="5">
        <v>0</v>
      </c>
      <c r="Y190" s="5">
        <v>0</v>
      </c>
      <c r="Z190" s="5">
        <v>0</v>
      </c>
      <c r="AA190" s="5">
        <v>0</v>
      </c>
      <c r="AB190" s="5">
        <v>0</v>
      </c>
      <c r="AC190" s="5">
        <v>0</v>
      </c>
      <c r="AD190" s="5">
        <v>0</v>
      </c>
      <c r="AE190" s="5">
        <v>0</v>
      </c>
    </row>
    <row r="191" spans="1:31">
      <c r="A191" s="56" t="s">
        <v>70</v>
      </c>
      <c r="B191" s="56" t="s">
        <v>163</v>
      </c>
      <c r="C191" s="56" t="s">
        <v>132</v>
      </c>
      <c r="D191" s="5">
        <v>18.322601880195009</v>
      </c>
      <c r="E191" s="5">
        <v>7.6589507049250054</v>
      </c>
      <c r="F191" s="5">
        <v>256.75869498810488</v>
      </c>
      <c r="G191" s="5">
        <v>836.31600650664939</v>
      </c>
      <c r="H191" s="5">
        <v>1247.587911682366</v>
      </c>
      <c r="I191" s="5">
        <v>887.0201484543644</v>
      </c>
      <c r="J191" s="5">
        <v>719.91561153474981</v>
      </c>
      <c r="K191" s="5">
        <v>1093.425785582614</v>
      </c>
      <c r="L191" s="5">
        <v>863.01378430843067</v>
      </c>
      <c r="M191" s="5">
        <v>585.61296082424008</v>
      </c>
      <c r="N191" s="5">
        <v>861.31898784902944</v>
      </c>
      <c r="O191" s="5">
        <v>1023.6252890791191</v>
      </c>
      <c r="P191" s="5">
        <v>1206.823196346091</v>
      </c>
      <c r="Q191" s="5">
        <v>981.35066276723489</v>
      </c>
      <c r="R191" s="5">
        <v>960.71552058245618</v>
      </c>
      <c r="S191" s="5">
        <v>1338.069740549071</v>
      </c>
      <c r="T191" s="5">
        <v>893.77542025786511</v>
      </c>
      <c r="U191" s="5">
        <v>912.34686427575571</v>
      </c>
      <c r="V191" s="5">
        <v>935.6618449238066</v>
      </c>
      <c r="W191" s="5">
        <v>789.22365005288464</v>
      </c>
      <c r="X191" s="5">
        <v>0</v>
      </c>
      <c r="Y191" s="5">
        <v>0</v>
      </c>
      <c r="Z191" s="5">
        <v>0</v>
      </c>
      <c r="AA191" s="5">
        <v>0</v>
      </c>
      <c r="AB191" s="5">
        <v>0</v>
      </c>
      <c r="AC191" s="5">
        <v>0</v>
      </c>
      <c r="AD191" s="5">
        <v>0</v>
      </c>
      <c r="AE191" s="5">
        <v>0</v>
      </c>
    </row>
    <row r="192" spans="1:31">
      <c r="A192" s="56" t="s">
        <v>70</v>
      </c>
      <c r="B192" s="56" t="s">
        <v>163</v>
      </c>
      <c r="C192" s="56" t="s">
        <v>133</v>
      </c>
      <c r="D192" s="5">
        <v>0</v>
      </c>
      <c r="E192" s="5">
        <v>0</v>
      </c>
      <c r="F192" s="5">
        <v>0</v>
      </c>
      <c r="G192" s="5">
        <v>0</v>
      </c>
      <c r="H192" s="5">
        <v>0</v>
      </c>
      <c r="I192" s="5">
        <v>0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5">
        <v>0</v>
      </c>
      <c r="R192" s="5">
        <v>0</v>
      </c>
      <c r="S192" s="5">
        <v>0</v>
      </c>
      <c r="T192" s="5">
        <v>0</v>
      </c>
      <c r="U192" s="5">
        <v>0</v>
      </c>
      <c r="V192" s="5">
        <v>0</v>
      </c>
      <c r="W192" s="5">
        <v>0</v>
      </c>
      <c r="X192" s="5">
        <v>0</v>
      </c>
      <c r="Y192" s="5">
        <v>0</v>
      </c>
      <c r="Z192" s="5">
        <v>0</v>
      </c>
      <c r="AA192" s="5">
        <v>0</v>
      </c>
      <c r="AB192" s="5">
        <v>0</v>
      </c>
      <c r="AC192" s="5">
        <v>0</v>
      </c>
      <c r="AD192" s="5">
        <v>0</v>
      </c>
      <c r="AE192" s="5">
        <v>0</v>
      </c>
    </row>
    <row r="193" spans="1:31">
      <c r="A193" s="56" t="s">
        <v>70</v>
      </c>
      <c r="B193" s="56" t="s">
        <v>163</v>
      </c>
      <c r="C193" s="56" t="s">
        <v>134</v>
      </c>
      <c r="D193" s="5">
        <v>2.5887350000000002E-6</v>
      </c>
      <c r="E193" s="5">
        <v>3.3197750000000012E-6</v>
      </c>
      <c r="F193" s="5">
        <v>50.619470997820009</v>
      </c>
      <c r="G193" s="5">
        <v>111.68889217771</v>
      </c>
      <c r="H193" s="5">
        <v>805.68305067432982</v>
      </c>
      <c r="I193" s="5">
        <v>162.32880829524001</v>
      </c>
      <c r="J193" s="5">
        <v>150.43106941511971</v>
      </c>
      <c r="K193" s="5">
        <v>373.34691745341007</v>
      </c>
      <c r="L193" s="5">
        <v>402.79023089271988</v>
      </c>
      <c r="M193" s="5">
        <v>244.15576564424489</v>
      </c>
      <c r="N193" s="5">
        <v>52.466039236829943</v>
      </c>
      <c r="O193" s="5">
        <v>535.89999682144992</v>
      </c>
      <c r="P193" s="5">
        <v>256.07843054825469</v>
      </c>
      <c r="Q193" s="5">
        <v>647.20574712633515</v>
      </c>
      <c r="R193" s="5">
        <v>145.05315699993491</v>
      </c>
      <c r="S193" s="5">
        <v>1351.32614377401</v>
      </c>
      <c r="T193" s="5">
        <v>791.87252542700708</v>
      </c>
      <c r="U193" s="5">
        <v>403.8310070098247</v>
      </c>
      <c r="V193" s="5">
        <v>805.34830062323977</v>
      </c>
      <c r="W193" s="5">
        <v>1378.759593738645</v>
      </c>
      <c r="X193" s="5">
        <v>1169.635088315036</v>
      </c>
      <c r="Y193" s="5">
        <v>124.22072531854501</v>
      </c>
      <c r="Z193" s="5">
        <v>609.44155682770997</v>
      </c>
      <c r="AA193" s="5">
        <v>8.8498044920149859</v>
      </c>
      <c r="AB193" s="5">
        <v>425.23416959371002</v>
      </c>
      <c r="AC193" s="5">
        <v>30.09537207424</v>
      </c>
      <c r="AD193" s="5">
        <v>1255.3717461214301</v>
      </c>
      <c r="AE193" s="5">
        <v>0.87723357661000212</v>
      </c>
    </row>
    <row r="194" spans="1:31">
      <c r="A194" s="56" t="s">
        <v>70</v>
      </c>
      <c r="B194" s="56" t="s">
        <v>163</v>
      </c>
      <c r="C194" s="56" t="s">
        <v>135</v>
      </c>
      <c r="D194" s="5">
        <v>0</v>
      </c>
      <c r="E194" s="5">
        <v>0</v>
      </c>
      <c r="F194" s="5">
        <v>0</v>
      </c>
      <c r="G194" s="5">
        <v>0</v>
      </c>
      <c r="H194" s="5">
        <v>0</v>
      </c>
      <c r="I194" s="5">
        <v>0</v>
      </c>
      <c r="J194" s="5">
        <v>0</v>
      </c>
      <c r="K194" s="5">
        <v>3.4591349999999991E-6</v>
      </c>
      <c r="L194" s="5">
        <v>7.347299999999998E-7</v>
      </c>
      <c r="M194" s="5">
        <v>2.8755650000000001E-6</v>
      </c>
      <c r="N194" s="5">
        <v>2.5697499999999982E-7</v>
      </c>
      <c r="O194" s="5">
        <v>1.6362000000000001E-7</v>
      </c>
      <c r="P194" s="5">
        <v>2.2164499999999981E-7</v>
      </c>
      <c r="Q194" s="5">
        <v>3.01665E-7</v>
      </c>
      <c r="R194" s="5">
        <v>1.7018899999999969E-6</v>
      </c>
      <c r="S194" s="5">
        <v>2.3669500000000011E-6</v>
      </c>
      <c r="T194" s="5">
        <v>2.5311100000000022E-6</v>
      </c>
      <c r="U194" s="5">
        <v>2.5795349999999978E-6</v>
      </c>
      <c r="V194" s="5">
        <v>3.5212049999999981E-6</v>
      </c>
      <c r="W194" s="5">
        <v>5.0334499999999992E-6</v>
      </c>
      <c r="X194" s="5">
        <v>11.822830939865019</v>
      </c>
      <c r="Y194" s="5">
        <v>11.790536753670001</v>
      </c>
      <c r="Z194" s="5">
        <v>143.22542254531999</v>
      </c>
      <c r="AA194" s="5">
        <v>143.2254234476799</v>
      </c>
      <c r="AB194" s="5">
        <v>143.61779665627</v>
      </c>
      <c r="AC194" s="5">
        <v>143.22540301173501</v>
      </c>
      <c r="AD194" s="5">
        <v>143.225339098375</v>
      </c>
      <c r="AE194" s="5">
        <v>143.22539192788</v>
      </c>
    </row>
    <row r="195" spans="1:31">
      <c r="A195" s="56" t="s">
        <v>70</v>
      </c>
      <c r="B195" s="56" t="s">
        <v>163</v>
      </c>
      <c r="C195" s="56" t="s">
        <v>136</v>
      </c>
      <c r="D195" s="5">
        <v>3541.3189220200861</v>
      </c>
      <c r="E195" s="5">
        <v>2085.8765342512452</v>
      </c>
      <c r="F195" s="5">
        <v>2570.815938103739</v>
      </c>
      <c r="G195" s="5">
        <v>3452.69599886892</v>
      </c>
      <c r="H195" s="5">
        <v>4373.9071183041979</v>
      </c>
      <c r="I195" s="5">
        <v>3006.3410924246091</v>
      </c>
      <c r="J195" s="5">
        <v>2838.9745595886138</v>
      </c>
      <c r="K195" s="5">
        <v>3540.3088332476809</v>
      </c>
      <c r="L195" s="5">
        <v>2198.3937853803809</v>
      </c>
      <c r="M195" s="5">
        <v>2716.4187770551698</v>
      </c>
      <c r="N195" s="5">
        <v>2939.9241376005189</v>
      </c>
      <c r="O195" s="5">
        <v>3177.785813628449</v>
      </c>
      <c r="P195" s="5">
        <v>3252.9620032948151</v>
      </c>
      <c r="Q195" s="5">
        <v>2117.3668311075899</v>
      </c>
      <c r="R195" s="5">
        <v>2930.446050763871</v>
      </c>
      <c r="S195" s="5">
        <v>3543.2331430801801</v>
      </c>
      <c r="T195" s="5">
        <v>1724.375029903995</v>
      </c>
      <c r="U195" s="5">
        <v>2828.8596828460109</v>
      </c>
      <c r="V195" s="5">
        <v>2568.80186284811</v>
      </c>
      <c r="W195" s="5">
        <v>1866.4186798645801</v>
      </c>
      <c r="X195" s="5">
        <v>2320.420443510925</v>
      </c>
      <c r="Y195" s="5">
        <v>3186.2537436006928</v>
      </c>
      <c r="Z195" s="5">
        <v>2717.039741801585</v>
      </c>
      <c r="AA195" s="5">
        <v>2688.258452012225</v>
      </c>
      <c r="AB195" s="5">
        <v>2192.3923424310951</v>
      </c>
      <c r="AC195" s="5">
        <v>2321.4412815414698</v>
      </c>
      <c r="AD195" s="5">
        <v>2764.737490760584</v>
      </c>
      <c r="AE195" s="5">
        <v>991.27374694284003</v>
      </c>
    </row>
    <row r="196" spans="1:31">
      <c r="A196" s="56" t="s">
        <v>70</v>
      </c>
      <c r="B196" s="56" t="s">
        <v>163</v>
      </c>
      <c r="C196" s="56" t="s">
        <v>137</v>
      </c>
      <c r="D196" s="5">
        <v>321.83127820957509</v>
      </c>
      <c r="E196" s="5">
        <v>557.85743124787018</v>
      </c>
      <c r="F196" s="5">
        <v>2480.96923207294</v>
      </c>
      <c r="G196" s="5">
        <v>5638.4789198193303</v>
      </c>
      <c r="H196" s="5">
        <v>7494.6727301078727</v>
      </c>
      <c r="I196" s="5">
        <v>11257.885552247129</v>
      </c>
      <c r="J196" s="5">
        <v>10958.2179189525</v>
      </c>
      <c r="K196" s="5">
        <v>12585.379378438271</v>
      </c>
      <c r="L196" s="5">
        <v>11687.50569355894</v>
      </c>
      <c r="M196" s="5">
        <v>12004.56420287091</v>
      </c>
      <c r="N196" s="5">
        <v>11504.01674327366</v>
      </c>
      <c r="O196" s="5">
        <v>12150.72891253838</v>
      </c>
      <c r="P196" s="5">
        <v>12169.278372964311</v>
      </c>
      <c r="Q196" s="5">
        <v>11980.06231655701</v>
      </c>
      <c r="R196" s="5">
        <v>12936.57854896284</v>
      </c>
      <c r="S196" s="5">
        <v>12398.739971196621</v>
      </c>
      <c r="T196" s="5">
        <v>13497.08067405431</v>
      </c>
      <c r="U196" s="5">
        <v>14336.460653483569</v>
      </c>
      <c r="V196" s="5">
        <v>14542.089225616901</v>
      </c>
      <c r="W196" s="5">
        <v>13965.29457023209</v>
      </c>
      <c r="X196" s="5">
        <v>13783.50674213094</v>
      </c>
      <c r="Y196" s="5">
        <v>14181.010650945271</v>
      </c>
      <c r="Z196" s="5">
        <v>12832.032692045859</v>
      </c>
      <c r="AA196" s="5">
        <v>9513.6549275044781</v>
      </c>
      <c r="AB196" s="5">
        <v>8609.5127788277896</v>
      </c>
      <c r="AC196" s="5">
        <v>11572.78262203711</v>
      </c>
      <c r="AD196" s="5">
        <v>11098.01327806006</v>
      </c>
      <c r="AE196" s="5">
        <v>11612.346277512381</v>
      </c>
    </row>
    <row r="197" spans="1:31">
      <c r="A197" s="56" t="s">
        <v>70</v>
      </c>
      <c r="B197" s="56" t="s">
        <v>163</v>
      </c>
      <c r="C197" s="56" t="s">
        <v>138</v>
      </c>
      <c r="D197" s="5">
        <v>81.342422747630025</v>
      </c>
      <c r="E197" s="5">
        <v>270.20750377312999</v>
      </c>
      <c r="F197" s="5">
        <v>431.13793626808018</v>
      </c>
      <c r="G197" s="5">
        <v>615.86558246175491</v>
      </c>
      <c r="H197" s="5">
        <v>1029.994949101565</v>
      </c>
      <c r="I197" s="5">
        <v>1189.894001434245</v>
      </c>
      <c r="J197" s="5">
        <v>1552.1388554636051</v>
      </c>
      <c r="K197" s="5">
        <v>1970.215610079845</v>
      </c>
      <c r="L197" s="5">
        <v>2592.0287880262099</v>
      </c>
      <c r="M197" s="5">
        <v>2648.7825277142711</v>
      </c>
      <c r="N197" s="5">
        <v>3358.7900070740052</v>
      </c>
      <c r="O197" s="5">
        <v>4602.0351541119153</v>
      </c>
      <c r="P197" s="5">
        <v>5532.2868305800457</v>
      </c>
      <c r="Q197" s="5">
        <v>6115.8942592646072</v>
      </c>
      <c r="R197" s="5">
        <v>7674.7217578768386</v>
      </c>
      <c r="S197" s="5">
        <v>8032.948460146953</v>
      </c>
      <c r="T197" s="5">
        <v>8495.8382554866257</v>
      </c>
      <c r="U197" s="5">
        <v>10766.7904860337</v>
      </c>
      <c r="V197" s="5">
        <v>11448.674751832439</v>
      </c>
      <c r="W197" s="5">
        <v>12271.75844563887</v>
      </c>
      <c r="X197" s="5">
        <v>12450.23273430765</v>
      </c>
      <c r="Y197" s="5">
        <v>14101.54208457511</v>
      </c>
      <c r="Z197" s="5">
        <v>17536.155103603771</v>
      </c>
      <c r="AA197" s="5">
        <v>17101.192559394469</v>
      </c>
      <c r="AB197" s="5">
        <v>16932.054318163071</v>
      </c>
      <c r="AC197" s="5">
        <v>17579.02201529872</v>
      </c>
      <c r="AD197" s="5">
        <v>18883.779764975541</v>
      </c>
      <c r="AE197" s="5">
        <v>22527.088730351741</v>
      </c>
    </row>
    <row r="198" spans="1:31">
      <c r="A198" s="56" t="s">
        <v>70</v>
      </c>
      <c r="B198" s="56" t="s">
        <v>163</v>
      </c>
      <c r="C198" s="56" t="s">
        <v>139</v>
      </c>
      <c r="D198" s="5">
        <v>147.68708042608699</v>
      </c>
      <c r="E198" s="5">
        <v>251.57438692229499</v>
      </c>
      <c r="F198" s="5">
        <v>342.08902950355701</v>
      </c>
      <c r="G198" s="5">
        <v>417.302919471834</v>
      </c>
      <c r="H198" s="5">
        <v>478.55526513380499</v>
      </c>
      <c r="I198" s="5">
        <v>531.42327531833701</v>
      </c>
      <c r="J198" s="5">
        <v>601.68638583002496</v>
      </c>
      <c r="K198" s="5">
        <v>718.30929723432905</v>
      </c>
      <c r="L198" s="5">
        <v>833.26413369937904</v>
      </c>
      <c r="M198" s="5">
        <v>949.02043487322703</v>
      </c>
      <c r="N198" s="5">
        <v>1092.0615864203201</v>
      </c>
      <c r="O198" s="5">
        <v>1242.19315541682</v>
      </c>
      <c r="P198" s="5">
        <v>1397.14097760354</v>
      </c>
      <c r="Q198" s="5">
        <v>1520.02364860847</v>
      </c>
      <c r="R198" s="5">
        <v>1640.69061805261</v>
      </c>
      <c r="S198" s="5">
        <v>1729.88831412932</v>
      </c>
      <c r="T198" s="5">
        <v>1799.4739377769499</v>
      </c>
      <c r="U198" s="5">
        <v>1811.20625266721</v>
      </c>
      <c r="V198" s="5">
        <v>1834.2570406180901</v>
      </c>
      <c r="W198" s="5">
        <v>1829.3977363059701</v>
      </c>
      <c r="X198" s="5">
        <v>1828.99757679396</v>
      </c>
      <c r="Y198" s="5">
        <v>1816.7944385457599</v>
      </c>
      <c r="Z198" s="5">
        <v>1803.86322084266</v>
      </c>
      <c r="AA198" s="5">
        <v>1801.94097184922</v>
      </c>
      <c r="AB198" s="5">
        <v>1786.44652036617</v>
      </c>
      <c r="AC198" s="5">
        <v>1766.2855257036199</v>
      </c>
      <c r="AD198" s="5">
        <v>1743.64814373796</v>
      </c>
      <c r="AE198" s="5">
        <v>1761.98764473344</v>
      </c>
    </row>
    <row r="199" spans="1:31">
      <c r="A199" s="56" t="s">
        <v>70</v>
      </c>
      <c r="B199" s="56" t="s">
        <v>163</v>
      </c>
      <c r="C199" s="56" t="s">
        <v>140</v>
      </c>
      <c r="D199" s="5">
        <v>0</v>
      </c>
      <c r="E199" s="5">
        <v>0</v>
      </c>
      <c r="F199" s="5">
        <v>0</v>
      </c>
      <c r="G199" s="5">
        <v>0</v>
      </c>
      <c r="H199" s="5">
        <v>0</v>
      </c>
      <c r="I199" s="5">
        <v>0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5">
        <v>0</v>
      </c>
      <c r="R199" s="5">
        <v>0</v>
      </c>
      <c r="S199" s="5">
        <v>0</v>
      </c>
      <c r="T199" s="5">
        <v>0</v>
      </c>
      <c r="U199" s="5">
        <v>0</v>
      </c>
      <c r="V199" s="5">
        <v>0</v>
      </c>
      <c r="W199" s="5">
        <v>0</v>
      </c>
      <c r="X199" s="5">
        <v>0</v>
      </c>
      <c r="Y199" s="5">
        <v>0</v>
      </c>
      <c r="Z199" s="5">
        <v>0</v>
      </c>
      <c r="AA199" s="5">
        <v>0</v>
      </c>
      <c r="AB199" s="5">
        <v>0</v>
      </c>
      <c r="AC199" s="5">
        <v>0</v>
      </c>
      <c r="AD199" s="5">
        <v>0</v>
      </c>
      <c r="AE199" s="5">
        <v>0</v>
      </c>
    </row>
    <row r="200" spans="1:31">
      <c r="A200" s="56" t="s">
        <v>70</v>
      </c>
      <c r="B200" s="56" t="s">
        <v>163</v>
      </c>
      <c r="C200" s="56" t="s">
        <v>141</v>
      </c>
      <c r="D200" s="5">
        <v>0</v>
      </c>
      <c r="E200" s="5">
        <v>0</v>
      </c>
      <c r="F200" s="5">
        <v>0</v>
      </c>
      <c r="G200" s="5">
        <v>0</v>
      </c>
      <c r="H200" s="5">
        <v>0</v>
      </c>
      <c r="I200" s="5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5">
        <v>0</v>
      </c>
      <c r="R200" s="5">
        <v>0</v>
      </c>
      <c r="S200" s="5">
        <v>0</v>
      </c>
      <c r="T200" s="5">
        <v>0</v>
      </c>
      <c r="U200" s="5">
        <v>0</v>
      </c>
      <c r="V200" s="5">
        <v>0</v>
      </c>
      <c r="W200" s="5">
        <v>0</v>
      </c>
      <c r="X200" s="5">
        <v>0</v>
      </c>
      <c r="Y200" s="5">
        <v>0</v>
      </c>
      <c r="Z200" s="5">
        <v>0</v>
      </c>
      <c r="AA200" s="5">
        <v>0</v>
      </c>
      <c r="AB200" s="5">
        <v>0</v>
      </c>
      <c r="AC200" s="5">
        <v>0</v>
      </c>
      <c r="AD200" s="5">
        <v>0</v>
      </c>
      <c r="AE200" s="5">
        <v>0</v>
      </c>
    </row>
    <row r="201" spans="1:31">
      <c r="A201" s="56" t="s">
        <v>70</v>
      </c>
      <c r="B201" s="56" t="s">
        <v>163</v>
      </c>
      <c r="C201" s="56" t="s">
        <v>142</v>
      </c>
      <c r="D201" s="5">
        <v>22423.067133991819</v>
      </c>
      <c r="E201" s="5">
        <v>22114.23628526766</v>
      </c>
      <c r="F201" s="5">
        <v>22180.16329766019</v>
      </c>
      <c r="G201" s="5">
        <v>27535.580849368511</v>
      </c>
      <c r="H201" s="5">
        <v>36671.084008555503</v>
      </c>
      <c r="I201" s="5">
        <v>39393.325062909731</v>
      </c>
      <c r="J201" s="5">
        <v>39265.111072501903</v>
      </c>
      <c r="K201" s="5">
        <v>45640.152252804561</v>
      </c>
      <c r="L201" s="5">
        <v>54252.263914808267</v>
      </c>
      <c r="M201" s="5">
        <v>57441.5389599802</v>
      </c>
      <c r="N201" s="5">
        <v>57514.109056590023</v>
      </c>
      <c r="O201" s="5">
        <v>57519.556814649222</v>
      </c>
      <c r="P201" s="5">
        <v>55548.201785143887</v>
      </c>
      <c r="Q201" s="5">
        <v>56616.481400356257</v>
      </c>
      <c r="R201" s="5">
        <v>59935.446848215208</v>
      </c>
      <c r="S201" s="5">
        <v>57607.026453071478</v>
      </c>
      <c r="T201" s="5">
        <v>61668.368783916208</v>
      </c>
      <c r="U201" s="5">
        <v>70886.353503502789</v>
      </c>
      <c r="V201" s="5">
        <v>68823.162398645291</v>
      </c>
      <c r="W201" s="5">
        <v>74609.902421524021</v>
      </c>
      <c r="X201" s="5">
        <v>82083.038167132181</v>
      </c>
      <c r="Y201" s="5">
        <v>79784.530311420647</v>
      </c>
      <c r="Z201" s="5">
        <v>80227.519472359403</v>
      </c>
      <c r="AA201" s="5">
        <v>81092.42964957736</v>
      </c>
      <c r="AB201" s="5">
        <v>84011.738626691178</v>
      </c>
      <c r="AC201" s="5">
        <v>87067.673691179836</v>
      </c>
      <c r="AD201" s="5">
        <v>84856.673487043619</v>
      </c>
      <c r="AE201" s="5">
        <v>88149.022903847392</v>
      </c>
    </row>
    <row r="202" spans="1:31">
      <c r="A202" s="56" t="s">
        <v>70</v>
      </c>
      <c r="B202" s="56" t="s">
        <v>163</v>
      </c>
      <c r="C202" s="56" t="s">
        <v>143</v>
      </c>
      <c r="D202" s="5">
        <v>7372.4457060175901</v>
      </c>
      <c r="E202" s="5">
        <v>6873.0708927925089</v>
      </c>
      <c r="F202" s="5">
        <v>10222.874753779861</v>
      </c>
      <c r="G202" s="5">
        <v>14980.473884517471</v>
      </c>
      <c r="H202" s="5">
        <v>17354.211236752661</v>
      </c>
      <c r="I202" s="5">
        <v>21619.913875140592</v>
      </c>
      <c r="J202" s="5">
        <v>23099.89002522068</v>
      </c>
      <c r="K202" s="5">
        <v>24561.710392373749</v>
      </c>
      <c r="L202" s="5">
        <v>24397.55940673911</v>
      </c>
      <c r="M202" s="5">
        <v>23982.76542642948</v>
      </c>
      <c r="N202" s="5">
        <v>25635.00111807439</v>
      </c>
      <c r="O202" s="5">
        <v>30536.809897564599</v>
      </c>
      <c r="P202" s="5">
        <v>31882.077034309441</v>
      </c>
      <c r="Q202" s="5">
        <v>33617.580916043793</v>
      </c>
      <c r="R202" s="5">
        <v>35202.825084374592</v>
      </c>
      <c r="S202" s="5">
        <v>37449.464171889478</v>
      </c>
      <c r="T202" s="5">
        <v>41362.965509992333</v>
      </c>
      <c r="U202" s="5">
        <v>45519.755322895136</v>
      </c>
      <c r="V202" s="5">
        <v>47716.75217298459</v>
      </c>
      <c r="W202" s="5">
        <v>47468.493938135231</v>
      </c>
      <c r="X202" s="5">
        <v>45191.570058651887</v>
      </c>
      <c r="Y202" s="5">
        <v>49545.429495402786</v>
      </c>
      <c r="Z202" s="5">
        <v>53913.563389923933</v>
      </c>
      <c r="AA202" s="5">
        <v>56411.761003480977</v>
      </c>
      <c r="AB202" s="5">
        <v>59003.016279343072</v>
      </c>
      <c r="AC202" s="5">
        <v>59712.278511511002</v>
      </c>
      <c r="AD202" s="5">
        <v>59988.220341644068</v>
      </c>
      <c r="AE202" s="5">
        <v>62879.070200698981</v>
      </c>
    </row>
    <row r="203" spans="1:31">
      <c r="A203" s="56" t="s">
        <v>70</v>
      </c>
      <c r="B203" s="56" t="s">
        <v>163</v>
      </c>
      <c r="C203" s="56" t="s">
        <v>144</v>
      </c>
      <c r="D203" s="5">
        <v>9022.5652429999991</v>
      </c>
      <c r="E203" s="5">
        <v>10360.47539</v>
      </c>
      <c r="F203" s="5">
        <v>11714.952759</v>
      </c>
      <c r="G203" s="5">
        <v>13031.270875</v>
      </c>
      <c r="H203" s="5">
        <v>14353.708611</v>
      </c>
      <c r="I203" s="5">
        <v>15632.711502</v>
      </c>
      <c r="J203" s="5">
        <v>16910.683466999999</v>
      </c>
      <c r="K203" s="5">
        <v>18163.852714000001</v>
      </c>
      <c r="L203" s="5">
        <v>19411.917863999999</v>
      </c>
      <c r="M203" s="5">
        <v>20586.131863999999</v>
      </c>
      <c r="N203" s="5">
        <v>21767.574877999999</v>
      </c>
      <c r="O203" s="5">
        <v>22954.643037000002</v>
      </c>
      <c r="P203" s="5">
        <v>24162.339490999999</v>
      </c>
      <c r="Q203" s="5">
        <v>25237.053597999999</v>
      </c>
      <c r="R203" s="5">
        <v>26281.886845000001</v>
      </c>
      <c r="S203" s="5">
        <v>27326.868216999999</v>
      </c>
      <c r="T203" s="5">
        <v>28436.910612</v>
      </c>
      <c r="U203" s="5">
        <v>29427.267205</v>
      </c>
      <c r="V203" s="5">
        <v>30433.063289999998</v>
      </c>
      <c r="W203" s="5">
        <v>31454.762943000002</v>
      </c>
      <c r="X203" s="5">
        <v>32549.091079000002</v>
      </c>
      <c r="Y203" s="5">
        <v>33517.065546999998</v>
      </c>
      <c r="Z203" s="5">
        <v>34506.879883000001</v>
      </c>
      <c r="AA203" s="5">
        <v>35503.237704999992</v>
      </c>
      <c r="AB203" s="5">
        <v>36571.407772999999</v>
      </c>
      <c r="AC203" s="5">
        <v>37488.122686000002</v>
      </c>
      <c r="AD203" s="5">
        <v>38430.016286999999</v>
      </c>
      <c r="AE203" s="5">
        <v>38430.016286999999</v>
      </c>
    </row>
    <row r="204" spans="1:31">
      <c r="A204" s="56" t="s">
        <v>70</v>
      </c>
      <c r="B204" s="56" t="s">
        <v>163</v>
      </c>
      <c r="C204" s="56" t="s">
        <v>146</v>
      </c>
      <c r="D204" s="5">
        <v>1.306644999999999E-6</v>
      </c>
      <c r="E204" s="5">
        <v>1.317785000000001E-6</v>
      </c>
      <c r="F204" s="5">
        <v>1.460075E-6</v>
      </c>
      <c r="G204" s="5">
        <v>0.81616697276500028</v>
      </c>
      <c r="H204" s="5">
        <v>0.2560899863649998</v>
      </c>
      <c r="I204" s="5">
        <v>1.7718350000000019E-6</v>
      </c>
      <c r="J204" s="5">
        <v>1.843305000000001E-6</v>
      </c>
      <c r="K204" s="5">
        <v>0.62273565340000114</v>
      </c>
      <c r="L204" s="5">
        <v>1.955211455384988</v>
      </c>
      <c r="M204" s="5">
        <v>4.1159119050150021</v>
      </c>
      <c r="N204" s="5">
        <v>0.76546994557999992</v>
      </c>
      <c r="O204" s="5">
        <v>6.1808211451500004</v>
      </c>
      <c r="P204" s="5">
        <v>5.1175750000000092E-6</v>
      </c>
      <c r="Q204" s="5">
        <v>8.2753594494800087</v>
      </c>
      <c r="R204" s="5">
        <v>16.64106151508501</v>
      </c>
      <c r="S204" s="5">
        <v>238.480278113835</v>
      </c>
      <c r="T204" s="5">
        <v>157.4924104501049</v>
      </c>
      <c r="U204" s="5">
        <v>127.7743162528502</v>
      </c>
      <c r="V204" s="5">
        <v>242.89845578656991</v>
      </c>
      <c r="W204" s="5">
        <v>208.02376844624021</v>
      </c>
      <c r="X204" s="5">
        <v>244.3854841339602</v>
      </c>
      <c r="Y204" s="5">
        <v>298.91213145466992</v>
      </c>
      <c r="Z204" s="5">
        <v>213.06115030358501</v>
      </c>
      <c r="AA204" s="5">
        <v>426.69637593842413</v>
      </c>
      <c r="AB204" s="5">
        <v>201.53787395332989</v>
      </c>
      <c r="AC204" s="5">
        <v>271.19049751065501</v>
      </c>
      <c r="AD204" s="5">
        <v>472.66914851831081</v>
      </c>
      <c r="AE204" s="5">
        <v>147.27192581115489</v>
      </c>
    </row>
    <row r="205" spans="1:31">
      <c r="A205" s="56" t="s">
        <v>70</v>
      </c>
      <c r="B205" s="56" t="s">
        <v>163</v>
      </c>
      <c r="C205" s="56" t="s">
        <v>149</v>
      </c>
      <c r="D205" s="5">
        <v>-1263.4921316971049</v>
      </c>
      <c r="E205" s="5">
        <v>-2382.1556234005702</v>
      </c>
      <c r="F205" s="5">
        <v>-4511.37797178446</v>
      </c>
      <c r="G205" s="5">
        <v>-8460.6555083413332</v>
      </c>
      <c r="H205" s="5">
        <v>-10585.70614389263</v>
      </c>
      <c r="I205" s="5">
        <v>-15504.0724077675</v>
      </c>
      <c r="J205" s="5">
        <v>-15379.539132685941</v>
      </c>
      <c r="K205" s="5">
        <v>-16963.152812543169</v>
      </c>
      <c r="L205" s="5">
        <v>-15948.276434928501</v>
      </c>
      <c r="M205" s="5">
        <v>-16290.804910698591</v>
      </c>
      <c r="N205" s="5">
        <v>-15796.09877922206</v>
      </c>
      <c r="O205" s="5">
        <v>-16002.016731879719</v>
      </c>
      <c r="P205" s="5">
        <v>-16643.899850015179</v>
      </c>
      <c r="Q205" s="5">
        <v>-16214.28032963135</v>
      </c>
      <c r="R205" s="5">
        <v>-17995.59821765684</v>
      </c>
      <c r="S205" s="5">
        <v>-16805.902830721479</v>
      </c>
      <c r="T205" s="5">
        <v>-18251.61536369321</v>
      </c>
      <c r="U205" s="5">
        <v>-19482.497727860551</v>
      </c>
      <c r="V205" s="5">
        <v>-19543.436164021419</v>
      </c>
      <c r="W205" s="5">
        <v>-19133.98528883763</v>
      </c>
      <c r="X205" s="5">
        <v>-18732.280581622919</v>
      </c>
      <c r="Y205" s="5">
        <v>-19568.41603004538</v>
      </c>
      <c r="Z205" s="5">
        <v>-17749.819835429749</v>
      </c>
      <c r="AA205" s="5">
        <v>-14563.404720552249</v>
      </c>
      <c r="AB205" s="5">
        <v>-12418.50385540041</v>
      </c>
      <c r="AC205" s="5">
        <v>-16563.10883683218</v>
      </c>
      <c r="AD205" s="5">
        <v>-16217.077488064961</v>
      </c>
      <c r="AE205" s="5">
        <v>-17279.65607007865</v>
      </c>
    </row>
    <row r="206" spans="1:31">
      <c r="A206" s="56" t="s">
        <v>70</v>
      </c>
      <c r="B206" s="56" t="s">
        <v>163</v>
      </c>
      <c r="C206" s="56" t="s">
        <v>150</v>
      </c>
      <c r="D206" s="5">
        <v>-95.687510739690026</v>
      </c>
      <c r="E206" s="5">
        <v>-317.96162907520511</v>
      </c>
      <c r="F206" s="5">
        <v>-507.06911877184979</v>
      </c>
      <c r="G206" s="5">
        <v>-725.01325634198452</v>
      </c>
      <c r="H206" s="5">
        <v>-1211.1019207230549</v>
      </c>
      <c r="I206" s="5">
        <v>-1399.7369630304399</v>
      </c>
      <c r="J206" s="5">
        <v>-1825.8652726230141</v>
      </c>
      <c r="K206" s="5">
        <v>-2333.26905257306</v>
      </c>
      <c r="L206" s="5">
        <v>-3087.0926222431949</v>
      </c>
      <c r="M206" s="5">
        <v>-3173.8133817081398</v>
      </c>
      <c r="N206" s="5">
        <v>-4046.585335360448</v>
      </c>
      <c r="O206" s="5">
        <v>-5548.096316989876</v>
      </c>
      <c r="P206" s="5">
        <v>-6704.7985321900806</v>
      </c>
      <c r="Q206" s="5">
        <v>-7432.6152872679859</v>
      </c>
      <c r="R206" s="5">
        <v>-9364.6257019764053</v>
      </c>
      <c r="S206" s="5">
        <v>-9797.6553957121232</v>
      </c>
      <c r="T206" s="5">
        <v>-10464.421421376521</v>
      </c>
      <c r="U206" s="5">
        <v>-13289.407730217799</v>
      </c>
      <c r="V206" s="5">
        <v>-14206.828085051369</v>
      </c>
      <c r="W206" s="5">
        <v>-15281.152083203369</v>
      </c>
      <c r="X206" s="5">
        <v>-15526.796636761421</v>
      </c>
      <c r="Y206" s="5">
        <v>-17679.71384014939</v>
      </c>
      <c r="Z206" s="5">
        <v>-21787.91642896027</v>
      </c>
      <c r="AA206" s="5">
        <v>-21353.072560207602</v>
      </c>
      <c r="AB206" s="5">
        <v>-21135.186086960741</v>
      </c>
      <c r="AC206" s="5">
        <v>-22033.072999330179</v>
      </c>
      <c r="AD206" s="5">
        <v>-23578.193488943449</v>
      </c>
      <c r="AE206" s="5">
        <v>-28097.971841885981</v>
      </c>
    </row>
    <row r="207" spans="1:31">
      <c r="A207" s="56" t="s">
        <v>70</v>
      </c>
      <c r="B207" s="56" t="s">
        <v>163</v>
      </c>
      <c r="C207" s="56" t="s">
        <v>151</v>
      </c>
      <c r="D207" s="5">
        <v>-175.48155982371199</v>
      </c>
      <c r="E207" s="5">
        <v>-299.17888471892502</v>
      </c>
      <c r="F207" s="5">
        <v>-407.48950697774097</v>
      </c>
      <c r="G207" s="5">
        <v>-495.29969942901602</v>
      </c>
      <c r="H207" s="5">
        <v>-568.38111370570903</v>
      </c>
      <c r="I207" s="5">
        <v>-630.98551602596399</v>
      </c>
      <c r="J207" s="5">
        <v>-716.758216929578</v>
      </c>
      <c r="K207" s="5">
        <v>-853.21227491718605</v>
      </c>
      <c r="L207" s="5">
        <v>-990.34926263692</v>
      </c>
      <c r="M207" s="5">
        <v>-1127.0184923475199</v>
      </c>
      <c r="N207" s="5">
        <v>-1296.33829067177</v>
      </c>
      <c r="O207" s="5">
        <v>-1475.09043114525</v>
      </c>
      <c r="P207" s="5">
        <v>-1662.15564983326</v>
      </c>
      <c r="Q207" s="5">
        <v>-1808.8781163988899</v>
      </c>
      <c r="R207" s="5">
        <v>-1945.40458752066</v>
      </c>
      <c r="S207" s="5">
        <v>-2053.3625341189299</v>
      </c>
      <c r="T207" s="5">
        <v>-2134.1499027433601</v>
      </c>
      <c r="U207" s="5">
        <v>-2159.3690157038</v>
      </c>
      <c r="V207" s="5">
        <v>-2177.2769590723501</v>
      </c>
      <c r="W207" s="5">
        <v>-2176.78350680424</v>
      </c>
      <c r="X207" s="5">
        <v>-2166.6049372171901</v>
      </c>
      <c r="Y207" s="5">
        <v>-2156.51407503685</v>
      </c>
      <c r="Z207" s="5">
        <v>-2141.7783934882</v>
      </c>
      <c r="AA207" s="5">
        <v>-2145.9975549425599</v>
      </c>
      <c r="AB207" s="5">
        <v>-2121.8731571366702</v>
      </c>
      <c r="AC207" s="5">
        <v>-2094.3823612317701</v>
      </c>
      <c r="AD207" s="5">
        <v>-2069.3896033890201</v>
      </c>
      <c r="AE207" s="5">
        <v>-2090.3742779477402</v>
      </c>
    </row>
    <row r="209" spans="1:31">
      <c r="A209" s="56" t="s">
        <v>70</v>
      </c>
      <c r="B209" s="56" t="s">
        <v>197</v>
      </c>
      <c r="C209" s="56" t="s">
        <v>130</v>
      </c>
      <c r="D209" s="5">
        <v>42883.919810346473</v>
      </c>
      <c r="E209" s="5">
        <v>32242.559872590711</v>
      </c>
      <c r="F209" s="5">
        <v>20155.752721685851</v>
      </c>
      <c r="G209" s="5">
        <v>18182.90900022049</v>
      </c>
      <c r="H209" s="5">
        <v>13566.97575833585</v>
      </c>
      <c r="I209" s="5">
        <v>9815.6203776229067</v>
      </c>
      <c r="J209" s="5">
        <v>5348.2487624320966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5">
        <v>0</v>
      </c>
      <c r="R209" s="5">
        <v>0</v>
      </c>
      <c r="S209" s="5">
        <v>0</v>
      </c>
      <c r="T209" s="5">
        <v>0</v>
      </c>
      <c r="U209" s="5">
        <v>0</v>
      </c>
      <c r="V209" s="5">
        <v>0</v>
      </c>
      <c r="W209" s="5">
        <v>0</v>
      </c>
      <c r="X209" s="5">
        <v>0</v>
      </c>
      <c r="Y209" s="5">
        <v>0</v>
      </c>
      <c r="Z209" s="5">
        <v>0</v>
      </c>
      <c r="AA209" s="5">
        <v>0</v>
      </c>
      <c r="AB209" s="5">
        <v>0</v>
      </c>
      <c r="AC209" s="5">
        <v>0</v>
      </c>
      <c r="AD209" s="5">
        <v>0</v>
      </c>
      <c r="AE209" s="5">
        <v>0</v>
      </c>
    </row>
    <row r="210" spans="1:31">
      <c r="A210" s="56" t="s">
        <v>70</v>
      </c>
      <c r="B210" s="56" t="s">
        <v>197</v>
      </c>
      <c r="C210" s="56" t="s">
        <v>132</v>
      </c>
      <c r="D210" s="5">
        <v>1482.33088497067</v>
      </c>
      <c r="E210" s="5">
        <v>979.52044902809519</v>
      </c>
      <c r="F210" s="5">
        <v>1245.2611483830401</v>
      </c>
      <c r="G210" s="5">
        <v>2356.9539572612839</v>
      </c>
      <c r="H210" s="5">
        <v>3237.6883065562688</v>
      </c>
      <c r="I210" s="5">
        <v>3048.8280300093102</v>
      </c>
      <c r="J210" s="5">
        <v>2649.7158138388399</v>
      </c>
      <c r="K210" s="5">
        <v>3137.3996962857909</v>
      </c>
      <c r="L210" s="5">
        <v>2014.0840557366039</v>
      </c>
      <c r="M210" s="5">
        <v>1841.052214666739</v>
      </c>
      <c r="N210" s="5">
        <v>2277.2069409133742</v>
      </c>
      <c r="O210" s="5">
        <v>3217.7969852794849</v>
      </c>
      <c r="P210" s="5">
        <v>3375.4414345413311</v>
      </c>
      <c r="Q210" s="5">
        <v>1513.3113180995949</v>
      </c>
      <c r="R210" s="5">
        <v>1807.99128579226</v>
      </c>
      <c r="S210" s="5">
        <v>1804.1701082909781</v>
      </c>
      <c r="T210" s="5">
        <v>672.73211809556699</v>
      </c>
      <c r="U210" s="5">
        <v>1724.2797125271859</v>
      </c>
      <c r="V210" s="5">
        <v>1604.54596068761</v>
      </c>
      <c r="W210" s="5">
        <v>1027.3082575086351</v>
      </c>
      <c r="X210" s="5">
        <v>1055.249901380718</v>
      </c>
      <c r="Y210" s="5">
        <v>632.44120370142059</v>
      </c>
      <c r="Z210" s="5">
        <v>122.0035818283198</v>
      </c>
      <c r="AA210" s="5">
        <v>0</v>
      </c>
      <c r="AB210" s="5">
        <v>0</v>
      </c>
      <c r="AC210" s="5">
        <v>0</v>
      </c>
      <c r="AD210" s="5">
        <v>0</v>
      </c>
      <c r="AE210" s="5">
        <v>0</v>
      </c>
    </row>
    <row r="211" spans="1:31">
      <c r="A211" s="56" t="s">
        <v>70</v>
      </c>
      <c r="B211" s="56" t="s">
        <v>197</v>
      </c>
      <c r="C211" s="56" t="s">
        <v>133</v>
      </c>
      <c r="D211" s="5">
        <v>0</v>
      </c>
      <c r="E211" s="5">
        <v>0</v>
      </c>
      <c r="F211" s="5">
        <v>0</v>
      </c>
      <c r="G211" s="5">
        <v>0</v>
      </c>
      <c r="H211" s="5">
        <v>0</v>
      </c>
      <c r="I211" s="5">
        <v>0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5">
        <v>0</v>
      </c>
      <c r="R211" s="5">
        <v>0</v>
      </c>
      <c r="S211" s="5">
        <v>0</v>
      </c>
      <c r="T211" s="5">
        <v>0</v>
      </c>
      <c r="U211" s="5">
        <v>0</v>
      </c>
      <c r="V211" s="5">
        <v>0</v>
      </c>
      <c r="W211" s="5">
        <v>0</v>
      </c>
      <c r="X211" s="5">
        <v>0</v>
      </c>
      <c r="Y211" s="5">
        <v>0</v>
      </c>
      <c r="Z211" s="5">
        <v>0</v>
      </c>
      <c r="AA211" s="5">
        <v>0</v>
      </c>
      <c r="AB211" s="5">
        <v>0</v>
      </c>
      <c r="AC211" s="5">
        <v>0</v>
      </c>
      <c r="AD211" s="5">
        <v>0</v>
      </c>
      <c r="AE211" s="5">
        <v>0</v>
      </c>
    </row>
    <row r="212" spans="1:31">
      <c r="A212" s="56" t="s">
        <v>70</v>
      </c>
      <c r="B212" s="56" t="s">
        <v>197</v>
      </c>
      <c r="C212" s="56" t="s">
        <v>134</v>
      </c>
      <c r="D212" s="5">
        <v>3.8024099999999958E-6</v>
      </c>
      <c r="E212" s="5">
        <v>4.1004449999999987E-6</v>
      </c>
      <c r="F212" s="5">
        <v>19.317186271850002</v>
      </c>
      <c r="G212" s="5">
        <v>41.658289899885013</v>
      </c>
      <c r="H212" s="5">
        <v>202.74628767972999</v>
      </c>
      <c r="I212" s="5">
        <v>1857.5329261824299</v>
      </c>
      <c r="J212" s="5">
        <v>2020.30749281307</v>
      </c>
      <c r="K212" s="5">
        <v>683.00070300269465</v>
      </c>
      <c r="L212" s="5">
        <v>353.83816101721987</v>
      </c>
      <c r="M212" s="5">
        <v>334.32290768175</v>
      </c>
      <c r="N212" s="5">
        <v>68.036477000269983</v>
      </c>
      <c r="O212" s="5">
        <v>1223.647340955785</v>
      </c>
      <c r="P212" s="5">
        <v>188.26936797470489</v>
      </c>
      <c r="Q212" s="5">
        <v>368.77795679449491</v>
      </c>
      <c r="R212" s="5">
        <v>352.63493987096513</v>
      </c>
      <c r="S212" s="5">
        <v>1756.0186508703571</v>
      </c>
      <c r="T212" s="5">
        <v>151.80974354163999</v>
      </c>
      <c r="U212" s="5">
        <v>1120.696310113357</v>
      </c>
      <c r="V212" s="5">
        <v>1063.469022180715</v>
      </c>
      <c r="W212" s="5">
        <v>621.65512781533016</v>
      </c>
      <c r="X212" s="5">
        <v>1189.83252598181</v>
      </c>
      <c r="Y212" s="5">
        <v>831.11401323571476</v>
      </c>
      <c r="Z212" s="5">
        <v>1118.8065312505651</v>
      </c>
      <c r="AA212" s="5">
        <v>651.59321436733399</v>
      </c>
      <c r="AB212" s="5">
        <v>767.76569215387508</v>
      </c>
      <c r="AC212" s="5">
        <v>545.40421993220514</v>
      </c>
      <c r="AD212" s="5">
        <v>1609.388445119278</v>
      </c>
      <c r="AE212" s="5">
        <v>6.4960349999999992E-6</v>
      </c>
    </row>
    <row r="213" spans="1:31">
      <c r="A213" s="56" t="s">
        <v>70</v>
      </c>
      <c r="B213" s="56" t="s">
        <v>197</v>
      </c>
      <c r="C213" s="56" t="s">
        <v>135</v>
      </c>
      <c r="D213" s="5">
        <v>0</v>
      </c>
      <c r="E213" s="5">
        <v>0</v>
      </c>
      <c r="F213" s="5">
        <v>0</v>
      </c>
      <c r="G213" s="5">
        <v>0</v>
      </c>
      <c r="H213" s="5">
        <v>0</v>
      </c>
      <c r="I213" s="5">
        <v>0</v>
      </c>
      <c r="J213" s="5">
        <v>0</v>
      </c>
      <c r="K213" s="5">
        <v>3.4628350000000051E-6</v>
      </c>
      <c r="L213" s="5">
        <v>7.1083499999999857E-7</v>
      </c>
      <c r="M213" s="5">
        <v>1.406749999999999E-7</v>
      </c>
      <c r="N213" s="5">
        <v>1.106499999999999E-7</v>
      </c>
      <c r="O213" s="5">
        <v>1.6811500000000031E-7</v>
      </c>
      <c r="P213" s="5">
        <v>1.4962000000000009E-7</v>
      </c>
      <c r="Q213" s="5">
        <v>1.9146999999999969E-7</v>
      </c>
      <c r="R213" s="5">
        <v>1.5379849999999991E-6</v>
      </c>
      <c r="S213" s="5">
        <v>8.0742300000000357E-6</v>
      </c>
      <c r="T213" s="5">
        <v>5.1073100000000018E-6</v>
      </c>
      <c r="U213" s="5">
        <v>3.8062650000000042E-6</v>
      </c>
      <c r="V213" s="5">
        <v>1.137095500000001E-5</v>
      </c>
      <c r="W213" s="5">
        <v>8.6097449999999997E-6</v>
      </c>
      <c r="X213" s="5">
        <v>7.171105000000001E-6</v>
      </c>
      <c r="Y213" s="5">
        <v>5.3031215000000009E-5</v>
      </c>
      <c r="Z213" s="5">
        <v>49.648307881049973</v>
      </c>
      <c r="AA213" s="5">
        <v>49.648256043769827</v>
      </c>
      <c r="AB213" s="5">
        <v>49.78438331796</v>
      </c>
      <c r="AC213" s="5">
        <v>49.648300529275033</v>
      </c>
      <c r="AD213" s="5">
        <v>49.648298524074967</v>
      </c>
      <c r="AE213" s="5">
        <v>49.648297562689969</v>
      </c>
    </row>
    <row r="214" spans="1:31">
      <c r="A214" s="56" t="s">
        <v>70</v>
      </c>
      <c r="B214" s="56" t="s">
        <v>197</v>
      </c>
      <c r="C214" s="56" t="s">
        <v>136</v>
      </c>
      <c r="D214" s="5">
        <v>213.04516741246499</v>
      </c>
      <c r="E214" s="5">
        <v>251.42043596177501</v>
      </c>
      <c r="F214" s="5">
        <v>199.2210373876249</v>
      </c>
      <c r="G214" s="5">
        <v>126.7420146670601</v>
      </c>
      <c r="H214" s="5">
        <v>180.51341475070501</v>
      </c>
      <c r="I214" s="5">
        <v>184.41772929207031</v>
      </c>
      <c r="J214" s="5">
        <v>308.66522680844997</v>
      </c>
      <c r="K214" s="5">
        <v>160.58268942146509</v>
      </c>
      <c r="L214" s="5">
        <v>280.02972086223002</v>
      </c>
      <c r="M214" s="5">
        <v>299.17999823759499</v>
      </c>
      <c r="N214" s="5">
        <v>248.91690539366991</v>
      </c>
      <c r="O214" s="5">
        <v>213.04515257671511</v>
      </c>
      <c r="P214" s="5">
        <v>251.4204203366902</v>
      </c>
      <c r="Q214" s="5">
        <v>199.22102492616989</v>
      </c>
      <c r="R214" s="5">
        <v>54.607371712600013</v>
      </c>
      <c r="S214" s="5">
        <v>64.03542581949489</v>
      </c>
      <c r="T214" s="5">
        <v>77.214258462774922</v>
      </c>
      <c r="U214" s="5">
        <v>162.61359657530019</v>
      </c>
      <c r="V214" s="5">
        <v>81.759807635800072</v>
      </c>
      <c r="W214" s="5">
        <v>0</v>
      </c>
      <c r="X214" s="5">
        <v>0</v>
      </c>
      <c r="Y214" s="5">
        <v>0</v>
      </c>
      <c r="Z214" s="5">
        <v>0</v>
      </c>
      <c r="AA214" s="5">
        <v>0</v>
      </c>
      <c r="AB214" s="5">
        <v>0</v>
      </c>
      <c r="AC214" s="5">
        <v>0</v>
      </c>
      <c r="AD214" s="5">
        <v>0</v>
      </c>
      <c r="AE214" s="5">
        <v>0</v>
      </c>
    </row>
    <row r="215" spans="1:31">
      <c r="A215" s="56" t="s">
        <v>70</v>
      </c>
      <c r="B215" s="56" t="s">
        <v>197</v>
      </c>
      <c r="C215" s="56" t="s">
        <v>137</v>
      </c>
      <c r="D215" s="5">
        <v>579.28118451061471</v>
      </c>
      <c r="E215" s="5">
        <v>1129.5451196505289</v>
      </c>
      <c r="F215" s="5">
        <v>1861.383627816324</v>
      </c>
      <c r="G215" s="5">
        <v>2678.3704705082901</v>
      </c>
      <c r="H215" s="5">
        <v>5301.0169315482854</v>
      </c>
      <c r="I215" s="5">
        <v>6476.4284802159273</v>
      </c>
      <c r="J215" s="5">
        <v>6303.6831932555142</v>
      </c>
      <c r="K215" s="5">
        <v>7665.6209317916837</v>
      </c>
      <c r="L215" s="5">
        <v>7208.1906514854372</v>
      </c>
      <c r="M215" s="5">
        <v>6483.142975059086</v>
      </c>
      <c r="N215" s="5">
        <v>6415.6414320192644</v>
      </c>
      <c r="O215" s="5">
        <v>6730.8355846381492</v>
      </c>
      <c r="P215" s="5">
        <v>6905.7419761141837</v>
      </c>
      <c r="Q215" s="5">
        <v>6706.7683604131207</v>
      </c>
      <c r="R215" s="5">
        <v>11150.140866692989</v>
      </c>
      <c r="S215" s="5">
        <v>10662.26620361467</v>
      </c>
      <c r="T215" s="5">
        <v>10943.748890921959</v>
      </c>
      <c r="U215" s="5">
        <v>11346.118738637741</v>
      </c>
      <c r="V215" s="5">
        <v>21198.010590340229</v>
      </c>
      <c r="W215" s="5">
        <v>19199.519844730421</v>
      </c>
      <c r="X215" s="5">
        <v>18132.299642128961</v>
      </c>
      <c r="Y215" s="5">
        <v>18554.02196184067</v>
      </c>
      <c r="Z215" s="5">
        <v>23123.371247960851</v>
      </c>
      <c r="AA215" s="5">
        <v>24868.768661317019</v>
      </c>
      <c r="AB215" s="5">
        <v>22065.743077519699</v>
      </c>
      <c r="AC215" s="5">
        <v>23964.742052285579</v>
      </c>
      <c r="AD215" s="5">
        <v>32157.011926342639</v>
      </c>
      <c r="AE215" s="5">
        <v>32253.143118828059</v>
      </c>
    </row>
    <row r="216" spans="1:31">
      <c r="A216" s="56" t="s">
        <v>70</v>
      </c>
      <c r="B216" s="56" t="s">
        <v>197</v>
      </c>
      <c r="C216" s="56" t="s">
        <v>138</v>
      </c>
      <c r="D216" s="5">
        <v>64.052459622614975</v>
      </c>
      <c r="E216" s="5">
        <v>222.88275463823501</v>
      </c>
      <c r="F216" s="5">
        <v>358.27003053959498</v>
      </c>
      <c r="G216" s="5">
        <v>528.19719419424996</v>
      </c>
      <c r="H216" s="5">
        <v>770.1588755168749</v>
      </c>
      <c r="I216" s="5">
        <v>1021.557780139745</v>
      </c>
      <c r="J216" s="5">
        <v>1272.1946455194391</v>
      </c>
      <c r="K216" s="5">
        <v>1729.373123595715</v>
      </c>
      <c r="L216" s="5">
        <v>2073.936189335881</v>
      </c>
      <c r="M216" s="5">
        <v>2155.0660053337001</v>
      </c>
      <c r="N216" s="5">
        <v>2635.958089469998</v>
      </c>
      <c r="O216" s="5">
        <v>3466.0708749774699</v>
      </c>
      <c r="P216" s="5">
        <v>4312.9406493130637</v>
      </c>
      <c r="Q216" s="5">
        <v>4956.3492849204458</v>
      </c>
      <c r="R216" s="5">
        <v>6320.0401853970234</v>
      </c>
      <c r="S216" s="5">
        <v>6629.9126617466063</v>
      </c>
      <c r="T216" s="5">
        <v>6582.8395202721567</v>
      </c>
      <c r="U216" s="5">
        <v>7992.7810763710477</v>
      </c>
      <c r="V216" s="5">
        <v>9349.0160107037918</v>
      </c>
      <c r="W216" s="5">
        <v>8906.8653444240808</v>
      </c>
      <c r="X216" s="5">
        <v>10357.84153610224</v>
      </c>
      <c r="Y216" s="5">
        <v>10405.03729677336</v>
      </c>
      <c r="Z216" s="5">
        <v>13809.674577308009</v>
      </c>
      <c r="AA216" s="5">
        <v>12989.847229786419</v>
      </c>
      <c r="AB216" s="5">
        <v>12983.146794469931</v>
      </c>
      <c r="AC216" s="5">
        <v>14720.027343895999</v>
      </c>
      <c r="AD216" s="5">
        <v>16836.958098375941</v>
      </c>
      <c r="AE216" s="5">
        <v>18143.149556965502</v>
      </c>
    </row>
    <row r="217" spans="1:31">
      <c r="A217" s="56" t="s">
        <v>70</v>
      </c>
      <c r="B217" s="56" t="s">
        <v>197</v>
      </c>
      <c r="C217" s="56" t="s">
        <v>139</v>
      </c>
      <c r="D217" s="5">
        <v>117.708012944182</v>
      </c>
      <c r="E217" s="5">
        <v>216.29087114607799</v>
      </c>
      <c r="F217" s="5">
        <v>315.05816867460101</v>
      </c>
      <c r="G217" s="5">
        <v>404.569016027045</v>
      </c>
      <c r="H217" s="5">
        <v>477.08600055434403</v>
      </c>
      <c r="I217" s="5">
        <v>539.81601364244102</v>
      </c>
      <c r="J217" s="5">
        <v>619.77329918372197</v>
      </c>
      <c r="K217" s="5">
        <v>744.99204622779803</v>
      </c>
      <c r="L217" s="5">
        <v>864.86442787715305</v>
      </c>
      <c r="M217" s="5">
        <v>982.99075735453596</v>
      </c>
      <c r="N217" s="5">
        <v>1124.37031389923</v>
      </c>
      <c r="O217" s="5">
        <v>1272.6243124039299</v>
      </c>
      <c r="P217" s="5">
        <v>1425.6570954143101</v>
      </c>
      <c r="Q217" s="5">
        <v>1546.18328757059</v>
      </c>
      <c r="R217" s="5">
        <v>1656.45293021404</v>
      </c>
      <c r="S217" s="5">
        <v>1731.09925367247</v>
      </c>
      <c r="T217" s="5">
        <v>1788.21133276249</v>
      </c>
      <c r="U217" s="5">
        <v>1795.7954867508899</v>
      </c>
      <c r="V217" s="5">
        <v>1807.03895162093</v>
      </c>
      <c r="W217" s="5">
        <v>1796.32846920986</v>
      </c>
      <c r="X217" s="5">
        <v>1790.1670089784</v>
      </c>
      <c r="Y217" s="5">
        <v>1775.2961307316</v>
      </c>
      <c r="Z217" s="5">
        <v>1758.06782873975</v>
      </c>
      <c r="AA217" s="5">
        <v>1749.3109197604199</v>
      </c>
      <c r="AB217" s="5">
        <v>1733.90439033553</v>
      </c>
      <c r="AC217" s="5">
        <v>1712.4232230948901</v>
      </c>
      <c r="AD217" s="5">
        <v>1688.2023443186299</v>
      </c>
      <c r="AE217" s="5">
        <v>1705.85198974333</v>
      </c>
    </row>
    <row r="218" spans="1:31">
      <c r="A218" s="56" t="s">
        <v>70</v>
      </c>
      <c r="B218" s="56" t="s">
        <v>197</v>
      </c>
      <c r="C218" s="56" t="s">
        <v>140</v>
      </c>
      <c r="D218" s="5">
        <v>0</v>
      </c>
      <c r="E218" s="5">
        <v>0</v>
      </c>
      <c r="F218" s="5">
        <v>0</v>
      </c>
      <c r="G218" s="5">
        <v>0</v>
      </c>
      <c r="H218" s="5">
        <v>0</v>
      </c>
      <c r="I218" s="5">
        <v>0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5">
        <v>0</v>
      </c>
      <c r="R218" s="5">
        <v>0</v>
      </c>
      <c r="S218" s="5">
        <v>0</v>
      </c>
      <c r="T218" s="5">
        <v>0</v>
      </c>
      <c r="U218" s="5">
        <v>0</v>
      </c>
      <c r="V218" s="5">
        <v>0</v>
      </c>
      <c r="W218" s="5">
        <v>0</v>
      </c>
      <c r="X218" s="5">
        <v>0</v>
      </c>
      <c r="Y218" s="5">
        <v>0</v>
      </c>
      <c r="Z218" s="5">
        <v>0</v>
      </c>
      <c r="AA218" s="5">
        <v>0</v>
      </c>
      <c r="AB218" s="5">
        <v>0</v>
      </c>
      <c r="AC218" s="5">
        <v>0</v>
      </c>
      <c r="AD218" s="5">
        <v>0</v>
      </c>
      <c r="AE218" s="5">
        <v>0</v>
      </c>
    </row>
    <row r="219" spans="1:31">
      <c r="A219" s="56" t="s">
        <v>70</v>
      </c>
      <c r="B219" s="56" t="s">
        <v>197</v>
      </c>
      <c r="C219" s="56" t="s">
        <v>141</v>
      </c>
      <c r="D219" s="5">
        <v>0</v>
      </c>
      <c r="E219" s="5">
        <v>0</v>
      </c>
      <c r="F219" s="5">
        <v>0</v>
      </c>
      <c r="G219" s="5">
        <v>0</v>
      </c>
      <c r="H219" s="5">
        <v>0</v>
      </c>
      <c r="I219" s="5">
        <v>0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5">
        <v>0</v>
      </c>
      <c r="R219" s="5">
        <v>0</v>
      </c>
      <c r="S219" s="5">
        <v>0</v>
      </c>
      <c r="T219" s="5">
        <v>0</v>
      </c>
      <c r="U219" s="5">
        <v>0</v>
      </c>
      <c r="V219" s="5">
        <v>0</v>
      </c>
      <c r="W219" s="5">
        <v>0</v>
      </c>
      <c r="X219" s="5">
        <v>0</v>
      </c>
      <c r="Y219" s="5">
        <v>0</v>
      </c>
      <c r="Z219" s="5">
        <v>0</v>
      </c>
      <c r="AA219" s="5">
        <v>0</v>
      </c>
      <c r="AB219" s="5">
        <v>0</v>
      </c>
      <c r="AC219" s="5">
        <v>0</v>
      </c>
      <c r="AD219" s="5">
        <v>0</v>
      </c>
      <c r="AE219" s="5">
        <v>0</v>
      </c>
    </row>
    <row r="220" spans="1:31">
      <c r="A220" s="56" t="s">
        <v>70</v>
      </c>
      <c r="B220" s="56" t="s">
        <v>197</v>
      </c>
      <c r="C220" s="56" t="s">
        <v>142</v>
      </c>
      <c r="D220" s="5">
        <v>4257.3508045427334</v>
      </c>
      <c r="E220" s="5">
        <v>18259.72287499208</v>
      </c>
      <c r="F220" s="5">
        <v>28282.19097169039</v>
      </c>
      <c r="G220" s="5">
        <v>30630.97081390634</v>
      </c>
      <c r="H220" s="5">
        <v>32819.107172279422</v>
      </c>
      <c r="I220" s="5">
        <v>33945.078276801461</v>
      </c>
      <c r="J220" s="5">
        <v>40320.85611241177</v>
      </c>
      <c r="K220" s="5">
        <v>44566.346089094608</v>
      </c>
      <c r="L220" s="5">
        <v>53628.942762086983</v>
      </c>
      <c r="M220" s="5">
        <v>60307.835847601527</v>
      </c>
      <c r="N220" s="5">
        <v>66009.700098071145</v>
      </c>
      <c r="O220" s="5">
        <v>91677.610051875105</v>
      </c>
      <c r="P220" s="5">
        <v>100779.40626759231</v>
      </c>
      <c r="Q220" s="5">
        <v>114241.7214218576</v>
      </c>
      <c r="R220" s="5">
        <v>106554.24364344349</v>
      </c>
      <c r="S220" s="5">
        <v>107992.42515582551</v>
      </c>
      <c r="T220" s="5">
        <v>112758.7973352687</v>
      </c>
      <c r="U220" s="5">
        <v>118282.0388687604</v>
      </c>
      <c r="V220" s="5">
        <v>110889.673326638</v>
      </c>
      <c r="W220" s="5">
        <v>156404.1703751747</v>
      </c>
      <c r="X220" s="5">
        <v>190082.5456428878</v>
      </c>
      <c r="Y220" s="5">
        <v>190709.24360952369</v>
      </c>
      <c r="Z220" s="5">
        <v>239999.36313145101</v>
      </c>
      <c r="AA220" s="5">
        <v>251232.37472747109</v>
      </c>
      <c r="AB220" s="5">
        <v>268206.02549083991</v>
      </c>
      <c r="AC220" s="5">
        <v>252863.13299314069</v>
      </c>
      <c r="AD220" s="5">
        <v>300100.79629213939</v>
      </c>
      <c r="AE220" s="5">
        <v>301032.19220641832</v>
      </c>
    </row>
    <row r="221" spans="1:31">
      <c r="A221" s="56" t="s">
        <v>70</v>
      </c>
      <c r="B221" s="56" t="s">
        <v>197</v>
      </c>
      <c r="C221" s="56" t="s">
        <v>143</v>
      </c>
      <c r="D221" s="5">
        <v>6139.8577703830742</v>
      </c>
      <c r="E221" s="5">
        <v>5603.1356225884392</v>
      </c>
      <c r="F221" s="5">
        <v>7688.8471483472467</v>
      </c>
      <c r="G221" s="5">
        <v>11490.650680989929</v>
      </c>
      <c r="H221" s="5">
        <v>16283.161588100989</v>
      </c>
      <c r="I221" s="5">
        <v>18544.566653942031</v>
      </c>
      <c r="J221" s="5">
        <v>20882.610592135279</v>
      </c>
      <c r="K221" s="5">
        <v>27109.528557146448</v>
      </c>
      <c r="L221" s="5">
        <v>27026.804146562641</v>
      </c>
      <c r="M221" s="5">
        <v>28206.252043749879</v>
      </c>
      <c r="N221" s="5">
        <v>37892.047376582603</v>
      </c>
      <c r="O221" s="5">
        <v>60756.913388670058</v>
      </c>
      <c r="P221" s="5">
        <v>68137.935101738694</v>
      </c>
      <c r="Q221" s="5">
        <v>72641.810643358214</v>
      </c>
      <c r="R221" s="5">
        <v>84904.94261093509</v>
      </c>
      <c r="S221" s="5">
        <v>85641.285764405897</v>
      </c>
      <c r="T221" s="5">
        <v>88642.174989638195</v>
      </c>
      <c r="U221" s="5">
        <v>100001.9297693327</v>
      </c>
      <c r="V221" s="5">
        <v>128586.5551746641</v>
      </c>
      <c r="W221" s="5">
        <v>149116.50149419761</v>
      </c>
      <c r="X221" s="5">
        <v>127711.4686906822</v>
      </c>
      <c r="Y221" s="5">
        <v>165822.99826014129</v>
      </c>
      <c r="Z221" s="5">
        <v>191009.24112217131</v>
      </c>
      <c r="AA221" s="5">
        <v>211129.8072116187</v>
      </c>
      <c r="AB221" s="5">
        <v>218236.74310877151</v>
      </c>
      <c r="AC221" s="5">
        <v>242233.1905281572</v>
      </c>
      <c r="AD221" s="5">
        <v>267104.57230436581</v>
      </c>
      <c r="AE221" s="5">
        <v>274079.88425599347</v>
      </c>
    </row>
    <row r="222" spans="1:31">
      <c r="A222" s="56" t="s">
        <v>70</v>
      </c>
      <c r="B222" s="56" t="s">
        <v>197</v>
      </c>
      <c r="C222" s="56" t="s">
        <v>144</v>
      </c>
      <c r="D222" s="5">
        <v>8479.9990908</v>
      </c>
      <c r="E222" s="5">
        <v>9559.0008366000002</v>
      </c>
      <c r="F222" s="5">
        <v>10745.4802191</v>
      </c>
      <c r="G222" s="5">
        <v>11930.2513784</v>
      </c>
      <c r="H222" s="5">
        <v>13106.8910703</v>
      </c>
      <c r="I222" s="5">
        <v>14229.4678979</v>
      </c>
      <c r="J222" s="5">
        <v>15360.405836899999</v>
      </c>
      <c r="K222" s="5">
        <v>16456.256894599999</v>
      </c>
      <c r="L222" s="5">
        <v>17527.511694000001</v>
      </c>
      <c r="M222" s="5">
        <v>18507.895565800001</v>
      </c>
      <c r="N222" s="5">
        <v>19510.810355900001</v>
      </c>
      <c r="O222" s="5">
        <v>20499.366839400001</v>
      </c>
      <c r="P222" s="5">
        <v>21478.626854599999</v>
      </c>
      <c r="Q222" s="5">
        <v>22278.395411500002</v>
      </c>
      <c r="R222" s="5">
        <v>23038.9386381</v>
      </c>
      <c r="S222" s="5">
        <v>23770.344909399999</v>
      </c>
      <c r="T222" s="5">
        <v>24577.874808100001</v>
      </c>
      <c r="U222" s="5">
        <v>25306.9911885</v>
      </c>
      <c r="V222" s="5">
        <v>26082.992490199998</v>
      </c>
      <c r="W222" s="5">
        <v>26857.1239308</v>
      </c>
      <c r="X222" s="5">
        <v>27687.389024700002</v>
      </c>
      <c r="Y222" s="5">
        <v>28381.8181348</v>
      </c>
      <c r="Z222" s="5">
        <v>29110.7653536</v>
      </c>
      <c r="AA222" s="5">
        <v>29845.345327999999</v>
      </c>
      <c r="AB222" s="5">
        <v>30647.097598600001</v>
      </c>
      <c r="AC222" s="5">
        <v>31308.422297000001</v>
      </c>
      <c r="AD222" s="5">
        <v>32021.139212499998</v>
      </c>
      <c r="AE222" s="5">
        <v>32021.139212499998</v>
      </c>
    </row>
    <row r="223" spans="1:31">
      <c r="A223" s="56" t="s">
        <v>70</v>
      </c>
      <c r="B223" s="56" t="s">
        <v>197</v>
      </c>
      <c r="C223" s="56" t="s">
        <v>146</v>
      </c>
      <c r="D223" s="5">
        <v>1.300284999999999E-6</v>
      </c>
      <c r="E223" s="5">
        <v>1.2810549999999999E-6</v>
      </c>
      <c r="F223" s="5">
        <v>1.6138071159999989E-2</v>
      </c>
      <c r="G223" s="5">
        <v>0.54357685727500127</v>
      </c>
      <c r="H223" s="5">
        <v>1.708358562539998</v>
      </c>
      <c r="I223" s="5">
        <v>4.5213569399999987E-3</v>
      </c>
      <c r="J223" s="5">
        <v>1.797895000000002E-6</v>
      </c>
      <c r="K223" s="5">
        <v>2.4419334169999991</v>
      </c>
      <c r="L223" s="5">
        <v>4.6396591301450067</v>
      </c>
      <c r="M223" s="5">
        <v>10.285990227970011</v>
      </c>
      <c r="N223" s="5">
        <v>2.827395000000002E-6</v>
      </c>
      <c r="O223" s="5">
        <v>12.093182753140001</v>
      </c>
      <c r="P223" s="5">
        <v>3.8763699999999986E-6</v>
      </c>
      <c r="Q223" s="5">
        <v>16.154652124129971</v>
      </c>
      <c r="R223" s="5">
        <v>4.2249475267299896</v>
      </c>
      <c r="S223" s="5">
        <v>299.22144189209519</v>
      </c>
      <c r="T223" s="5">
        <v>136.98088453014489</v>
      </c>
      <c r="U223" s="5">
        <v>299.62557495417019</v>
      </c>
      <c r="V223" s="5">
        <v>454.29186865484019</v>
      </c>
      <c r="W223" s="5">
        <v>528.24948900239997</v>
      </c>
      <c r="X223" s="5">
        <v>589.2237016061531</v>
      </c>
      <c r="Y223" s="5">
        <v>1217.4016889834861</v>
      </c>
      <c r="Z223" s="5">
        <v>792.19752342970992</v>
      </c>
      <c r="AA223" s="5">
        <v>1681.544872320449</v>
      </c>
      <c r="AB223" s="5">
        <v>660.87736078868988</v>
      </c>
      <c r="AC223" s="5">
        <v>1262.18969721386</v>
      </c>
      <c r="AD223" s="5">
        <v>1734.8241363361451</v>
      </c>
      <c r="AE223" s="5">
        <v>492.6795343849401</v>
      </c>
    </row>
    <row r="224" spans="1:31">
      <c r="A224" s="56" t="s">
        <v>70</v>
      </c>
      <c r="B224" s="56" t="s">
        <v>197</v>
      </c>
      <c r="C224" s="56" t="s">
        <v>149</v>
      </c>
      <c r="D224" s="5">
        <v>-816.30260080479979</v>
      </c>
      <c r="E224" s="5">
        <v>-1619.144956893361</v>
      </c>
      <c r="F224" s="5">
        <v>-2524.7753619577752</v>
      </c>
      <c r="G224" s="5">
        <v>-3512.3975363207851</v>
      </c>
      <c r="H224" s="5">
        <v>-6707.3333602632792</v>
      </c>
      <c r="I224" s="5">
        <v>-8218.080785816368</v>
      </c>
      <c r="J224" s="5">
        <v>-7926.6760297136179</v>
      </c>
      <c r="K224" s="5">
        <v>-9640.1093607812472</v>
      </c>
      <c r="L224" s="5">
        <v>-9125.2318509006964</v>
      </c>
      <c r="M224" s="5">
        <v>-8149.1963254035463</v>
      </c>
      <c r="N224" s="5">
        <v>-8111.5610770262047</v>
      </c>
      <c r="O224" s="5">
        <v>-8504.1281126037466</v>
      </c>
      <c r="P224" s="5">
        <v>-8814.6794841075771</v>
      </c>
      <c r="Q224" s="5">
        <v>-8673.857415435752</v>
      </c>
      <c r="R224" s="5">
        <v>-14240.848166070051</v>
      </c>
      <c r="S224" s="5">
        <v>-13707.130139884321</v>
      </c>
      <c r="T224" s="5">
        <v>-13845.127159582011</v>
      </c>
      <c r="U224" s="5">
        <v>-14395.81257238438</v>
      </c>
      <c r="V224" s="5">
        <v>-26932.212850459851</v>
      </c>
      <c r="W224" s="5">
        <v>-24224.523648727882</v>
      </c>
      <c r="X224" s="5">
        <v>-23409.298431857431</v>
      </c>
      <c r="Y224" s="5">
        <v>-23712.829498192448</v>
      </c>
      <c r="Z224" s="5">
        <v>-29749.164152275389</v>
      </c>
      <c r="AA224" s="5">
        <v>-31554.686540505088</v>
      </c>
      <c r="AB224" s="5">
        <v>-28144.33224524077</v>
      </c>
      <c r="AC224" s="5">
        <v>-30561.24497670096</v>
      </c>
      <c r="AD224" s="5">
        <v>-40951.814274113283</v>
      </c>
      <c r="AE224" s="5">
        <v>-41028.328544013893</v>
      </c>
    </row>
    <row r="225" spans="1:31">
      <c r="A225" s="56" t="s">
        <v>70</v>
      </c>
      <c r="B225" s="56" t="s">
        <v>197</v>
      </c>
      <c r="C225" s="56" t="s">
        <v>150</v>
      </c>
      <c r="D225" s="5">
        <v>-75.348385652000019</v>
      </c>
      <c r="E225" s="5">
        <v>-262.18909424692492</v>
      </c>
      <c r="F225" s="5">
        <v>-421.56061308756011</v>
      </c>
      <c r="G225" s="5">
        <v>-621.43614800116029</v>
      </c>
      <c r="H225" s="5">
        <v>-905.79680149006413</v>
      </c>
      <c r="I225" s="5">
        <v>-1203.0669255400851</v>
      </c>
      <c r="J225" s="5">
        <v>-1495.18442069701</v>
      </c>
      <c r="K225" s="5">
        <v>-2045.327621110225</v>
      </c>
      <c r="L225" s="5">
        <v>-2464.9530703344722</v>
      </c>
      <c r="M225" s="5">
        <v>-2571.4009511943909</v>
      </c>
      <c r="N225" s="5">
        <v>-3164.7076585920572</v>
      </c>
      <c r="O225" s="5">
        <v>-4169.1979424879264</v>
      </c>
      <c r="P225" s="5">
        <v>-5202.2643754804594</v>
      </c>
      <c r="Q225" s="5">
        <v>-5996.107452268925</v>
      </c>
      <c r="R225" s="5">
        <v>-7655.7545391524754</v>
      </c>
      <c r="S225" s="5">
        <v>-8057.5075904362329</v>
      </c>
      <c r="T225" s="5">
        <v>-8067.4374790244638</v>
      </c>
      <c r="U225" s="5">
        <v>-9790.3982408002466</v>
      </c>
      <c r="V225" s="5">
        <v>-11474.80077002566</v>
      </c>
      <c r="W225" s="5">
        <v>-10965.815369353841</v>
      </c>
      <c r="X225" s="5">
        <v>-12740.7270420477</v>
      </c>
      <c r="Y225" s="5">
        <v>-12911.09662019152</v>
      </c>
      <c r="Z225" s="5">
        <v>-17004.01403980298</v>
      </c>
      <c r="AA225" s="5">
        <v>-16078.39313277395</v>
      </c>
      <c r="AB225" s="5">
        <v>-16105.8338353173</v>
      </c>
      <c r="AC225" s="5">
        <v>-18237.46735525141</v>
      </c>
      <c r="AD225" s="5">
        <v>-20799.321505216169</v>
      </c>
      <c r="AE225" s="5">
        <v>-22377.596139720681</v>
      </c>
    </row>
    <row r="226" spans="1:31">
      <c r="A226" s="56" t="s">
        <v>70</v>
      </c>
      <c r="B226" s="56" t="s">
        <v>197</v>
      </c>
      <c r="C226" s="56" t="s">
        <v>151</v>
      </c>
      <c r="D226" s="5">
        <v>-135.03141914529701</v>
      </c>
      <c r="E226" s="5">
        <v>-250.11829264994901</v>
      </c>
      <c r="F226" s="5">
        <v>-366.42709503692902</v>
      </c>
      <c r="G226" s="5">
        <v>-470.37303837280098</v>
      </c>
      <c r="H226" s="5">
        <v>-554.50501734490899</v>
      </c>
      <c r="I226" s="5">
        <v>-628.70588004408899</v>
      </c>
      <c r="J226" s="5">
        <v>-723.78902302699498</v>
      </c>
      <c r="K226" s="5">
        <v>-869.60417595556805</v>
      </c>
      <c r="L226" s="5">
        <v>-1011.00523428778</v>
      </c>
      <c r="M226" s="5">
        <v>-1147.68086708187</v>
      </c>
      <c r="N226" s="5">
        <v>-1315.89604410794</v>
      </c>
      <c r="O226" s="5">
        <v>-1488.5548674332599</v>
      </c>
      <c r="P226" s="5">
        <v>-1669.8738044352301</v>
      </c>
      <c r="Q226" s="5">
        <v>-1814.1461567226499</v>
      </c>
      <c r="R226" s="5">
        <v>-1938.9997101705001</v>
      </c>
      <c r="S226" s="5">
        <v>-2024.7612407727399</v>
      </c>
      <c r="T226" s="5">
        <v>-2094.5088763854701</v>
      </c>
      <c r="U226" s="5">
        <v>-2107.1377644836698</v>
      </c>
      <c r="V226" s="5">
        <v>-2113.6550992092398</v>
      </c>
      <c r="W226" s="5">
        <v>-2105.8701616343001</v>
      </c>
      <c r="X226" s="5">
        <v>-2091.1597770232001</v>
      </c>
      <c r="Y226" s="5">
        <v>-2077.9914698767702</v>
      </c>
      <c r="Z226" s="5">
        <v>-2054.6267511872802</v>
      </c>
      <c r="AA226" s="5">
        <v>-2047.94718990355</v>
      </c>
      <c r="AB226" s="5">
        <v>-2026.3572782374899</v>
      </c>
      <c r="AC226" s="5">
        <v>-2000.7288204579099</v>
      </c>
      <c r="AD226" s="5">
        <v>-1970.5279745892001</v>
      </c>
      <c r="AE226" s="5">
        <v>-1993.9232328144101</v>
      </c>
    </row>
    <row r="228" spans="1:31">
      <c r="A228" s="56" t="s">
        <v>70</v>
      </c>
      <c r="B228" s="56" t="s">
        <v>198</v>
      </c>
      <c r="C228" s="56" t="s">
        <v>131</v>
      </c>
      <c r="D228" s="5">
        <v>31823.73292446608</v>
      </c>
      <c r="E228" s="5">
        <v>27043.965234367781</v>
      </c>
      <c r="F228" s="5">
        <v>19209.90722621778</v>
      </c>
      <c r="G228" s="5">
        <v>16592.146136523301</v>
      </c>
      <c r="H228" s="5">
        <v>10843.4844043499</v>
      </c>
      <c r="I228" s="5">
        <v>7211.4082418340267</v>
      </c>
      <c r="J228" s="5">
        <v>6702.175129905957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5">
        <v>0</v>
      </c>
      <c r="R228" s="5">
        <v>0</v>
      </c>
      <c r="S228" s="5">
        <v>0</v>
      </c>
      <c r="T228" s="5">
        <v>0</v>
      </c>
      <c r="U228" s="5">
        <v>0</v>
      </c>
      <c r="V228" s="5">
        <v>0</v>
      </c>
      <c r="W228" s="5">
        <v>0</v>
      </c>
      <c r="X228" s="5">
        <v>0</v>
      </c>
      <c r="Y228" s="5">
        <v>0</v>
      </c>
      <c r="Z228" s="5">
        <v>0</v>
      </c>
      <c r="AA228" s="5">
        <v>0</v>
      </c>
      <c r="AB228" s="5">
        <v>0</v>
      </c>
      <c r="AC228" s="5">
        <v>0</v>
      </c>
      <c r="AD228" s="5">
        <v>0</v>
      </c>
      <c r="AE228" s="5">
        <v>0</v>
      </c>
    </row>
    <row r="229" spans="1:31">
      <c r="A229" s="56" t="s">
        <v>70</v>
      </c>
      <c r="B229" s="56" t="s">
        <v>198</v>
      </c>
      <c r="C229" s="56" t="s">
        <v>132</v>
      </c>
      <c r="D229" s="5">
        <v>18.223748075464979</v>
      </c>
      <c r="E229" s="5">
        <v>6.6167150600550126</v>
      </c>
      <c r="F229" s="5">
        <v>0</v>
      </c>
      <c r="G229" s="5">
        <v>0</v>
      </c>
      <c r="H229" s="5">
        <v>0</v>
      </c>
      <c r="I229" s="5">
        <v>0</v>
      </c>
      <c r="J229" s="5">
        <v>0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5">
        <v>0</v>
      </c>
      <c r="R229" s="5">
        <v>0</v>
      </c>
      <c r="S229" s="5">
        <v>0</v>
      </c>
      <c r="T229" s="5">
        <v>0</v>
      </c>
      <c r="U229" s="5">
        <v>0</v>
      </c>
      <c r="V229" s="5">
        <v>0</v>
      </c>
      <c r="W229" s="5">
        <v>0</v>
      </c>
      <c r="X229" s="5">
        <v>0</v>
      </c>
      <c r="Y229" s="5">
        <v>0</v>
      </c>
      <c r="Z229" s="5">
        <v>0</v>
      </c>
      <c r="AA229" s="5">
        <v>0</v>
      </c>
      <c r="AB229" s="5">
        <v>0</v>
      </c>
      <c r="AC229" s="5">
        <v>0</v>
      </c>
      <c r="AD229" s="5">
        <v>0</v>
      </c>
      <c r="AE229" s="5">
        <v>0</v>
      </c>
    </row>
    <row r="230" spans="1:31">
      <c r="A230" s="56" t="s">
        <v>70</v>
      </c>
      <c r="B230" s="56" t="s">
        <v>198</v>
      </c>
      <c r="C230" s="56" t="s">
        <v>133</v>
      </c>
      <c r="D230" s="5">
        <v>0</v>
      </c>
      <c r="E230" s="5">
        <v>0</v>
      </c>
      <c r="F230" s="5">
        <v>0</v>
      </c>
      <c r="G230" s="5">
        <v>0</v>
      </c>
      <c r="H230" s="5">
        <v>0</v>
      </c>
      <c r="I230" s="5">
        <v>0</v>
      </c>
      <c r="J230" s="5">
        <v>0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5">
        <v>0</v>
      </c>
      <c r="Q230" s="5">
        <v>0</v>
      </c>
      <c r="R230" s="5">
        <v>0</v>
      </c>
      <c r="S230" s="5">
        <v>0</v>
      </c>
      <c r="T230" s="5">
        <v>0</v>
      </c>
      <c r="U230" s="5">
        <v>0</v>
      </c>
      <c r="V230" s="5">
        <v>0</v>
      </c>
      <c r="W230" s="5">
        <v>0</v>
      </c>
      <c r="X230" s="5">
        <v>0</v>
      </c>
      <c r="Y230" s="5">
        <v>0</v>
      </c>
      <c r="Z230" s="5">
        <v>0</v>
      </c>
      <c r="AA230" s="5">
        <v>0</v>
      </c>
      <c r="AB230" s="5">
        <v>0</v>
      </c>
      <c r="AC230" s="5">
        <v>0</v>
      </c>
      <c r="AD230" s="5">
        <v>0</v>
      </c>
      <c r="AE230" s="5">
        <v>0</v>
      </c>
    </row>
    <row r="231" spans="1:31">
      <c r="A231" s="56" t="s">
        <v>70</v>
      </c>
      <c r="B231" s="56" t="s">
        <v>198</v>
      </c>
      <c r="C231" s="56" t="s">
        <v>134</v>
      </c>
      <c r="D231" s="5">
        <v>11.489142485275011</v>
      </c>
      <c r="E231" s="5">
        <v>7.7339525105399982</v>
      </c>
      <c r="F231" s="5">
        <v>36.12102619699003</v>
      </c>
      <c r="G231" s="5">
        <v>42.607954969685011</v>
      </c>
      <c r="H231" s="5">
        <v>589.89653857414532</v>
      </c>
      <c r="I231" s="5">
        <v>569.58855112717492</v>
      </c>
      <c r="J231" s="5">
        <v>212.87202832384509</v>
      </c>
      <c r="K231" s="5">
        <v>220.90427408262991</v>
      </c>
      <c r="L231" s="5">
        <v>280.3479505970551</v>
      </c>
      <c r="M231" s="5">
        <v>257.91784428493497</v>
      </c>
      <c r="N231" s="5">
        <v>18.878213582794992</v>
      </c>
      <c r="O231" s="5">
        <v>265.37990277829499</v>
      </c>
      <c r="P231" s="5">
        <v>88.784474214445027</v>
      </c>
      <c r="Q231" s="5">
        <v>365.82926887621488</v>
      </c>
      <c r="R231" s="5">
        <v>90.359625273069923</v>
      </c>
      <c r="S231" s="5">
        <v>870.04482620624469</v>
      </c>
      <c r="T231" s="5">
        <v>301.05578805392003</v>
      </c>
      <c r="U231" s="5">
        <v>273.84231590685999</v>
      </c>
      <c r="V231" s="5">
        <v>358.72664368672002</v>
      </c>
      <c r="W231" s="5">
        <v>719.46876581744471</v>
      </c>
      <c r="X231" s="5">
        <v>1302.6132023142229</v>
      </c>
      <c r="Y231" s="5">
        <v>50.617402824624918</v>
      </c>
      <c r="Z231" s="5">
        <v>547.94715440544508</v>
      </c>
      <c r="AA231" s="5">
        <v>8.6327579698499886</v>
      </c>
      <c r="AB231" s="5">
        <v>398.73845611242501</v>
      </c>
      <c r="AC231" s="5">
        <v>1.657887638629993</v>
      </c>
      <c r="AD231" s="5">
        <v>1873.998005460975</v>
      </c>
      <c r="AE231" s="5">
        <v>7.9295250000000077E-6</v>
      </c>
    </row>
    <row r="232" spans="1:31">
      <c r="A232" s="56" t="s">
        <v>70</v>
      </c>
      <c r="B232" s="56" t="s">
        <v>198</v>
      </c>
      <c r="C232" s="56" t="s">
        <v>135</v>
      </c>
      <c r="D232" s="5">
        <v>0</v>
      </c>
      <c r="E232" s="5">
        <v>0</v>
      </c>
      <c r="F232" s="5">
        <v>0</v>
      </c>
      <c r="G232" s="5">
        <v>0</v>
      </c>
      <c r="H232" s="5">
        <v>0</v>
      </c>
      <c r="I232" s="5">
        <v>0</v>
      </c>
      <c r="J232" s="5">
        <v>0</v>
      </c>
      <c r="K232" s="5">
        <v>5.5342500000000013E-7</v>
      </c>
      <c r="L232" s="5">
        <v>6.5339999999999975E-8</v>
      </c>
      <c r="M232" s="5">
        <v>2.015905E-6</v>
      </c>
      <c r="N232" s="5">
        <v>1.1466999999999999E-7</v>
      </c>
      <c r="O232" s="5">
        <v>1.6007500000000001E-7</v>
      </c>
      <c r="P232" s="5">
        <v>1.790200000000001E-7</v>
      </c>
      <c r="Q232" s="5">
        <v>2.7516500000000012E-7</v>
      </c>
      <c r="R232" s="5">
        <v>1.5255949999999991E-6</v>
      </c>
      <c r="S232" s="5">
        <v>2.1229949999999969E-6</v>
      </c>
      <c r="T232" s="5">
        <v>2.3003300000000011E-6</v>
      </c>
      <c r="U232" s="5">
        <v>2.799454999999999E-6</v>
      </c>
      <c r="V232" s="5">
        <v>3.7891849999999999E-6</v>
      </c>
      <c r="W232" s="5">
        <v>5.6774299999999996E-6</v>
      </c>
      <c r="X232" s="5">
        <v>9.4310250000000305E-6</v>
      </c>
      <c r="Y232" s="5">
        <v>9.5610649999999931E-6</v>
      </c>
      <c r="Z232" s="5">
        <v>1.4836021E-4</v>
      </c>
      <c r="AA232" s="5">
        <v>1.4644503500000009E-4</v>
      </c>
      <c r="AB232" s="5">
        <v>1.4492108000000001E-4</v>
      </c>
      <c r="AC232" s="5">
        <v>1.4230494499999999E-4</v>
      </c>
      <c r="AD232" s="5">
        <v>327.16259797787512</v>
      </c>
      <c r="AE232" s="5">
        <v>327.16241805521003</v>
      </c>
    </row>
    <row r="233" spans="1:31">
      <c r="A233" s="56" t="s">
        <v>70</v>
      </c>
      <c r="B233" s="56" t="s">
        <v>198</v>
      </c>
      <c r="C233" s="56" t="s">
        <v>136</v>
      </c>
      <c r="D233" s="5">
        <v>3563.9228119459221</v>
      </c>
      <c r="E233" s="5">
        <v>1311.561621584259</v>
      </c>
      <c r="F233" s="5">
        <v>1803.0630101041961</v>
      </c>
      <c r="G233" s="5">
        <v>2306.0010868436598</v>
      </c>
      <c r="H233" s="5">
        <v>3508.3643537817002</v>
      </c>
      <c r="I233" s="5">
        <v>2882.5546325243999</v>
      </c>
      <c r="J233" s="5">
        <v>2128.439495332264</v>
      </c>
      <c r="K233" s="5">
        <v>2456.002581899158</v>
      </c>
      <c r="L233" s="5">
        <v>2048.9633481583551</v>
      </c>
      <c r="M233" s="5">
        <v>2008.5252705531079</v>
      </c>
      <c r="N233" s="5">
        <v>1796.038875675195</v>
      </c>
      <c r="O233" s="5">
        <v>3122.0946609683301</v>
      </c>
      <c r="P233" s="5">
        <v>2954.579487821904</v>
      </c>
      <c r="Q233" s="5">
        <v>2539.4757833361991</v>
      </c>
      <c r="R233" s="5">
        <v>1811.442396483096</v>
      </c>
      <c r="S233" s="5">
        <v>3488.1347398884509</v>
      </c>
      <c r="T233" s="5">
        <v>1401.4190285365401</v>
      </c>
      <c r="U233" s="5">
        <v>2032.9539993536221</v>
      </c>
      <c r="V233" s="5">
        <v>2013.87604782732</v>
      </c>
      <c r="W233" s="5">
        <v>2299.75285201625</v>
      </c>
      <c r="X233" s="5">
        <v>2366.4483754836742</v>
      </c>
      <c r="Y233" s="5">
        <v>2873.3691365141258</v>
      </c>
      <c r="Z233" s="5">
        <v>1596.485572273315</v>
      </c>
      <c r="AA233" s="5">
        <v>2484.2614559051399</v>
      </c>
      <c r="AB233" s="5">
        <v>2404.7359340554758</v>
      </c>
      <c r="AC233" s="5">
        <v>1768.73002261235</v>
      </c>
      <c r="AD233" s="5">
        <v>3618.375922741764</v>
      </c>
      <c r="AE233" s="5">
        <v>1009.2286615420001</v>
      </c>
    </row>
    <row r="234" spans="1:31">
      <c r="A234" s="56" t="s">
        <v>70</v>
      </c>
      <c r="B234" s="56" t="s">
        <v>198</v>
      </c>
      <c r="C234" s="56" t="s">
        <v>137</v>
      </c>
      <c r="D234" s="5">
        <v>108.1378581767701</v>
      </c>
      <c r="E234" s="5">
        <v>249.642077359685</v>
      </c>
      <c r="F234" s="5">
        <v>758.46287410276955</v>
      </c>
      <c r="G234" s="5">
        <v>733.55613703801998</v>
      </c>
      <c r="H234" s="5">
        <v>2077.84875899606</v>
      </c>
      <c r="I234" s="5">
        <v>3666.4238842909381</v>
      </c>
      <c r="J234" s="5">
        <v>3766.219526818139</v>
      </c>
      <c r="K234" s="5">
        <v>3937.6636363922062</v>
      </c>
      <c r="L234" s="5">
        <v>3829.2039777579262</v>
      </c>
      <c r="M234" s="5">
        <v>3604.3633554375051</v>
      </c>
      <c r="N234" s="5">
        <v>3783.7876595274652</v>
      </c>
      <c r="O234" s="5">
        <v>3810.2146703286812</v>
      </c>
      <c r="P234" s="5">
        <v>3946.5423961132678</v>
      </c>
      <c r="Q234" s="5">
        <v>3826.332942573375</v>
      </c>
      <c r="R234" s="5">
        <v>4137.1653282076086</v>
      </c>
      <c r="S234" s="5">
        <v>3940.143368387854</v>
      </c>
      <c r="T234" s="5">
        <v>4362.8952441197653</v>
      </c>
      <c r="U234" s="5">
        <v>4221.2959122693474</v>
      </c>
      <c r="V234" s="5">
        <v>4068.9125925982598</v>
      </c>
      <c r="W234" s="5">
        <v>4088.0631715253712</v>
      </c>
      <c r="X234" s="5">
        <v>3573.5577391894089</v>
      </c>
      <c r="Y234" s="5">
        <v>4038.95489863284</v>
      </c>
      <c r="Z234" s="5">
        <v>3701.85510899785</v>
      </c>
      <c r="AA234" s="5">
        <v>3647.6020587263588</v>
      </c>
      <c r="AB234" s="5">
        <v>2209.967257979245</v>
      </c>
      <c r="AC234" s="5">
        <v>2230.4892603744661</v>
      </c>
      <c r="AD234" s="5">
        <v>2170.775190947254</v>
      </c>
      <c r="AE234" s="5">
        <v>2518.449221523279</v>
      </c>
    </row>
    <row r="235" spans="1:31">
      <c r="A235" s="56" t="s">
        <v>70</v>
      </c>
      <c r="B235" s="56" t="s">
        <v>198</v>
      </c>
      <c r="C235" s="56" t="s">
        <v>138</v>
      </c>
      <c r="D235" s="5">
        <v>35.671826695314991</v>
      </c>
      <c r="E235" s="5">
        <v>171.2832370647948</v>
      </c>
      <c r="F235" s="5">
        <v>320.36876648989488</v>
      </c>
      <c r="G235" s="5">
        <v>463.5324568028351</v>
      </c>
      <c r="H235" s="5">
        <v>721.22760831757046</v>
      </c>
      <c r="I235" s="5">
        <v>821.40839299717038</v>
      </c>
      <c r="J235" s="5">
        <v>1042.70618739356</v>
      </c>
      <c r="K235" s="5">
        <v>1375.4818741089091</v>
      </c>
      <c r="L235" s="5">
        <v>1658.0227785674599</v>
      </c>
      <c r="M235" s="5">
        <v>1617.677435672904</v>
      </c>
      <c r="N235" s="5">
        <v>2089.4528656032699</v>
      </c>
      <c r="O235" s="5">
        <v>2709.766677368526</v>
      </c>
      <c r="P235" s="5">
        <v>3286.0635228328938</v>
      </c>
      <c r="Q235" s="5">
        <v>3599.0691732349301</v>
      </c>
      <c r="R235" s="5">
        <v>4634.5112978425605</v>
      </c>
      <c r="S235" s="5">
        <v>5541.1959475046551</v>
      </c>
      <c r="T235" s="5">
        <v>6070.3306069803566</v>
      </c>
      <c r="U235" s="5">
        <v>6278.9884564452041</v>
      </c>
      <c r="V235" s="5">
        <v>6564.2711624605272</v>
      </c>
      <c r="W235" s="5">
        <v>7268.019029269597</v>
      </c>
      <c r="X235" s="5">
        <v>6550.1141007245315</v>
      </c>
      <c r="Y235" s="5">
        <v>8499.2617292354826</v>
      </c>
      <c r="Z235" s="5">
        <v>11098.46629358469</v>
      </c>
      <c r="AA235" s="5">
        <v>11548.2427556108</v>
      </c>
      <c r="AB235" s="5">
        <v>10623.156063172089</v>
      </c>
      <c r="AC235" s="5">
        <v>10711.64485343761</v>
      </c>
      <c r="AD235" s="5">
        <v>13261.57352003875</v>
      </c>
      <c r="AE235" s="5">
        <v>15415.95743856222</v>
      </c>
    </row>
    <row r="236" spans="1:31">
      <c r="A236" s="56" t="s">
        <v>70</v>
      </c>
      <c r="B236" s="56" t="s">
        <v>198</v>
      </c>
      <c r="C236" s="56" t="s">
        <v>139</v>
      </c>
      <c r="D236" s="5">
        <v>68.294795686997603</v>
      </c>
      <c r="E236" s="5">
        <v>137.42513599108901</v>
      </c>
      <c r="F236" s="5">
        <v>209.96938808425301</v>
      </c>
      <c r="G236" s="5">
        <v>278.07005379568301</v>
      </c>
      <c r="H236" s="5">
        <v>336.69285066459599</v>
      </c>
      <c r="I236" s="5">
        <v>378.98086966461</v>
      </c>
      <c r="J236" s="5">
        <v>425.41102868106901</v>
      </c>
      <c r="K236" s="5">
        <v>504.94793903530302</v>
      </c>
      <c r="L236" s="5">
        <v>569.64949919189201</v>
      </c>
      <c r="M236" s="5">
        <v>620.974754111425</v>
      </c>
      <c r="N236" s="5">
        <v>690.00687150699105</v>
      </c>
      <c r="O236" s="5">
        <v>767.17636609820704</v>
      </c>
      <c r="P236" s="5">
        <v>852.34192507637795</v>
      </c>
      <c r="Q236" s="5">
        <v>925.37785735145201</v>
      </c>
      <c r="R236" s="5">
        <v>1006.10967595389</v>
      </c>
      <c r="S236" s="5">
        <v>1069.4848060797001</v>
      </c>
      <c r="T236" s="5">
        <v>1122.7314107408799</v>
      </c>
      <c r="U236" s="5">
        <v>1153.5857453061501</v>
      </c>
      <c r="V236" s="5">
        <v>1175.4556096511401</v>
      </c>
      <c r="W236" s="5">
        <v>1180.20808273081</v>
      </c>
      <c r="X236" s="5">
        <v>1183.0162733807399</v>
      </c>
      <c r="Y236" s="5">
        <v>1175.98128660098</v>
      </c>
      <c r="Z236" s="5">
        <v>1171.1063092643701</v>
      </c>
      <c r="AA236" s="5">
        <v>1171.8638933289401</v>
      </c>
      <c r="AB236" s="5">
        <v>1166.26946185973</v>
      </c>
      <c r="AC236" s="5">
        <v>1157.9191882038999</v>
      </c>
      <c r="AD236" s="5">
        <v>1145.63707674733</v>
      </c>
      <c r="AE236" s="5">
        <v>1159.6165491801701</v>
      </c>
    </row>
    <row r="237" spans="1:31">
      <c r="A237" s="56" t="s">
        <v>70</v>
      </c>
      <c r="B237" s="56" t="s">
        <v>198</v>
      </c>
      <c r="C237" s="56" t="s">
        <v>140</v>
      </c>
      <c r="D237" s="5">
        <v>0</v>
      </c>
      <c r="E237" s="5">
        <v>0</v>
      </c>
      <c r="F237" s="5">
        <v>0</v>
      </c>
      <c r="G237" s="5">
        <v>0</v>
      </c>
      <c r="H237" s="5">
        <v>0</v>
      </c>
      <c r="I237" s="5">
        <v>0</v>
      </c>
      <c r="J237" s="5">
        <v>0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5">
        <v>0</v>
      </c>
      <c r="R237" s="5">
        <v>0</v>
      </c>
      <c r="S237" s="5">
        <v>0</v>
      </c>
      <c r="T237" s="5">
        <v>0</v>
      </c>
      <c r="U237" s="5">
        <v>0</v>
      </c>
      <c r="V237" s="5">
        <v>0</v>
      </c>
      <c r="W237" s="5">
        <v>0</v>
      </c>
      <c r="X237" s="5">
        <v>0</v>
      </c>
      <c r="Y237" s="5">
        <v>0</v>
      </c>
      <c r="Z237" s="5">
        <v>0</v>
      </c>
      <c r="AA237" s="5">
        <v>0</v>
      </c>
      <c r="AB237" s="5">
        <v>0</v>
      </c>
      <c r="AC237" s="5">
        <v>0</v>
      </c>
      <c r="AD237" s="5">
        <v>0</v>
      </c>
      <c r="AE237" s="5">
        <v>0</v>
      </c>
    </row>
    <row r="238" spans="1:31">
      <c r="A238" s="56" t="s">
        <v>70</v>
      </c>
      <c r="B238" s="56" t="s">
        <v>198</v>
      </c>
      <c r="C238" s="56" t="s">
        <v>141</v>
      </c>
      <c r="D238" s="5">
        <v>0</v>
      </c>
      <c r="E238" s="5">
        <v>0</v>
      </c>
      <c r="F238" s="5">
        <v>0</v>
      </c>
      <c r="G238" s="5">
        <v>0</v>
      </c>
      <c r="H238" s="5">
        <v>0</v>
      </c>
      <c r="I238" s="5">
        <v>0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5">
        <v>0</v>
      </c>
      <c r="R238" s="5">
        <v>0</v>
      </c>
      <c r="S238" s="5">
        <v>0</v>
      </c>
      <c r="T238" s="5">
        <v>0</v>
      </c>
      <c r="U238" s="5">
        <v>0</v>
      </c>
      <c r="V238" s="5">
        <v>0</v>
      </c>
      <c r="W238" s="5">
        <v>0</v>
      </c>
      <c r="X238" s="5">
        <v>0</v>
      </c>
      <c r="Y238" s="5">
        <v>0</v>
      </c>
      <c r="Z238" s="5">
        <v>0</v>
      </c>
      <c r="AA238" s="5">
        <v>0</v>
      </c>
      <c r="AB238" s="5">
        <v>0</v>
      </c>
      <c r="AC238" s="5">
        <v>0</v>
      </c>
      <c r="AD238" s="5">
        <v>0</v>
      </c>
      <c r="AE238" s="5">
        <v>0</v>
      </c>
    </row>
    <row r="239" spans="1:31">
      <c r="A239" s="56" t="s">
        <v>70</v>
      </c>
      <c r="B239" s="56" t="s">
        <v>198</v>
      </c>
      <c r="C239" s="56" t="s">
        <v>142</v>
      </c>
      <c r="D239" s="5">
        <v>11730.359565878591</v>
      </c>
      <c r="E239" s="5">
        <v>16060.773845788661</v>
      </c>
      <c r="F239" s="5">
        <v>20910.856064372711</v>
      </c>
      <c r="G239" s="5">
        <v>23038.656492709379</v>
      </c>
      <c r="H239" s="5">
        <v>27503.743803536559</v>
      </c>
      <c r="I239" s="5">
        <v>29813.787175719772</v>
      </c>
      <c r="J239" s="5">
        <v>30628.789200867341</v>
      </c>
      <c r="K239" s="5">
        <v>34088.14565619007</v>
      </c>
      <c r="L239" s="5">
        <v>31424.122606263089</v>
      </c>
      <c r="M239" s="5">
        <v>31215.17529261018</v>
      </c>
      <c r="N239" s="5">
        <v>35645.553377401171</v>
      </c>
      <c r="O239" s="5">
        <v>32700.777451918719</v>
      </c>
      <c r="P239" s="5">
        <v>39518.076061971842</v>
      </c>
      <c r="Q239" s="5">
        <v>36928.531682195091</v>
      </c>
      <c r="R239" s="5">
        <v>45393.60966096499</v>
      </c>
      <c r="S239" s="5">
        <v>44514.356861393957</v>
      </c>
      <c r="T239" s="5">
        <v>46720.614702878876</v>
      </c>
      <c r="U239" s="5">
        <v>56318.347849391517</v>
      </c>
      <c r="V239" s="5">
        <v>59728.880886530977</v>
      </c>
      <c r="W239" s="5">
        <v>56729.295529715659</v>
      </c>
      <c r="X239" s="5">
        <v>57358.600143572527</v>
      </c>
      <c r="Y239" s="5">
        <v>67229.91861316115</v>
      </c>
      <c r="Z239" s="5">
        <v>69567.456593455092</v>
      </c>
      <c r="AA239" s="5">
        <v>80626.762722871164</v>
      </c>
      <c r="AB239" s="5">
        <v>78612.891275778893</v>
      </c>
      <c r="AC239" s="5">
        <v>82387.781412115932</v>
      </c>
      <c r="AD239" s="5">
        <v>74555.99347200898</v>
      </c>
      <c r="AE239" s="5">
        <v>75760.637578704671</v>
      </c>
    </row>
    <row r="240" spans="1:31">
      <c r="A240" s="56" t="s">
        <v>70</v>
      </c>
      <c r="B240" s="56" t="s">
        <v>198</v>
      </c>
      <c r="C240" s="56" t="s">
        <v>143</v>
      </c>
      <c r="D240" s="5">
        <v>1943.755000616615</v>
      </c>
      <c r="E240" s="5">
        <v>1603.5163469737849</v>
      </c>
      <c r="F240" s="5">
        <v>1953.419145720675</v>
      </c>
      <c r="G240" s="5">
        <v>1933.356588498661</v>
      </c>
      <c r="H240" s="5">
        <v>3785.9819114677648</v>
      </c>
      <c r="I240" s="5">
        <v>5897.1807390884933</v>
      </c>
      <c r="J240" s="5">
        <v>6045.038417451482</v>
      </c>
      <c r="K240" s="5">
        <v>7495.0303513875788</v>
      </c>
      <c r="L240" s="5">
        <v>9403.541739612434</v>
      </c>
      <c r="M240" s="5">
        <v>8940.2929042960586</v>
      </c>
      <c r="N240" s="5">
        <v>9420.9756187018575</v>
      </c>
      <c r="O240" s="5">
        <v>9800.8159377541815</v>
      </c>
      <c r="P240" s="5">
        <v>9032.3674691941087</v>
      </c>
      <c r="Q240" s="5">
        <v>11533.052807157959</v>
      </c>
      <c r="R240" s="5">
        <v>11135.64538903798</v>
      </c>
      <c r="S240" s="5">
        <v>14345.585970444459</v>
      </c>
      <c r="T240" s="5">
        <v>15514.86878142617</v>
      </c>
      <c r="U240" s="5">
        <v>16984.120500674631</v>
      </c>
      <c r="V240" s="5">
        <v>16520.56864855158</v>
      </c>
      <c r="W240" s="5">
        <v>20735.70045360754</v>
      </c>
      <c r="X240" s="5">
        <v>19831.84076009116</v>
      </c>
      <c r="Y240" s="5">
        <v>20621.952559667679</v>
      </c>
      <c r="Z240" s="5">
        <v>19925.525802881039</v>
      </c>
      <c r="AA240" s="5">
        <v>18567.76144343906</v>
      </c>
      <c r="AB240" s="5">
        <v>27768.631655739871</v>
      </c>
      <c r="AC240" s="5">
        <v>28103.116628506941</v>
      </c>
      <c r="AD240" s="5">
        <v>35287.966496463872</v>
      </c>
      <c r="AE240" s="5">
        <v>36715.286405059953</v>
      </c>
    </row>
    <row r="241" spans="1:31">
      <c r="A241" s="56" t="s">
        <v>70</v>
      </c>
      <c r="B241" s="56" t="s">
        <v>198</v>
      </c>
      <c r="C241" s="56" t="s">
        <v>144</v>
      </c>
      <c r="D241" s="5">
        <v>5789.1238059999996</v>
      </c>
      <c r="E241" s="5">
        <v>6709.2754150000001</v>
      </c>
      <c r="F241" s="5">
        <v>7721.1149459999997</v>
      </c>
      <c r="G241" s="5">
        <v>8786.7644110000001</v>
      </c>
      <c r="H241" s="5">
        <v>9887.3108190000003</v>
      </c>
      <c r="I241" s="5">
        <v>10892.914930000001</v>
      </c>
      <c r="J241" s="5">
        <v>11791.678400000001</v>
      </c>
      <c r="K241" s="5">
        <v>12677.64098</v>
      </c>
      <c r="L241" s="5">
        <v>13501.183789999999</v>
      </c>
      <c r="M241" s="5">
        <v>14222.48914</v>
      </c>
      <c r="N241" s="5">
        <v>14921.77255</v>
      </c>
      <c r="O241" s="5">
        <v>15649.48821</v>
      </c>
      <c r="P241" s="5">
        <v>16409.22208</v>
      </c>
      <c r="Q241" s="5">
        <v>17107.183939999999</v>
      </c>
      <c r="R241" s="5">
        <v>17778.010709999999</v>
      </c>
      <c r="S241" s="5">
        <v>18486.730360000001</v>
      </c>
      <c r="T241" s="5">
        <v>19272.65697</v>
      </c>
      <c r="U241" s="5">
        <v>20025.109410000001</v>
      </c>
      <c r="V241" s="5">
        <v>20778.62816</v>
      </c>
      <c r="W241" s="5">
        <v>21556.70148</v>
      </c>
      <c r="X241" s="5">
        <v>22383.90408</v>
      </c>
      <c r="Y241" s="5">
        <v>23141.00693</v>
      </c>
      <c r="Z241" s="5">
        <v>23886.775290000001</v>
      </c>
      <c r="AA241" s="5">
        <v>24656.925439999999</v>
      </c>
      <c r="AB241" s="5">
        <v>25485.120749999998</v>
      </c>
      <c r="AC241" s="5">
        <v>26226.518550000001</v>
      </c>
      <c r="AD241" s="5">
        <v>26964.80977</v>
      </c>
      <c r="AE241" s="5">
        <v>26964.80977</v>
      </c>
    </row>
    <row r="242" spans="1:31">
      <c r="A242" s="56" t="s">
        <v>70</v>
      </c>
      <c r="B242" s="56" t="s">
        <v>198</v>
      </c>
      <c r="C242" s="56" t="s">
        <v>146</v>
      </c>
      <c r="D242" s="5">
        <v>1.396605E-6</v>
      </c>
      <c r="E242" s="5">
        <v>1.3204750000000001E-6</v>
      </c>
      <c r="F242" s="5">
        <v>1.4220750000000009E-6</v>
      </c>
      <c r="G242" s="5">
        <v>0.23102552313499999</v>
      </c>
      <c r="H242" s="5">
        <v>0.15441413987499999</v>
      </c>
      <c r="I242" s="5">
        <v>5.4864043126400004</v>
      </c>
      <c r="J242" s="5">
        <v>3.8848409124999997E-2</v>
      </c>
      <c r="K242" s="5">
        <v>0.79963874503999999</v>
      </c>
      <c r="L242" s="5">
        <v>2.9477056779649899</v>
      </c>
      <c r="M242" s="5">
        <v>5.7382623554700087</v>
      </c>
      <c r="N242" s="5">
        <v>2.892775000000003E-6</v>
      </c>
      <c r="O242" s="5">
        <v>4.1808620566999988</v>
      </c>
      <c r="P242" s="5">
        <v>1.771400062250001</v>
      </c>
      <c r="Q242" s="5">
        <v>16.46159361749497</v>
      </c>
      <c r="R242" s="5">
        <v>22.402073800634959</v>
      </c>
      <c r="S242" s="5">
        <v>269.23782923749491</v>
      </c>
      <c r="T242" s="5">
        <v>80.294195626359965</v>
      </c>
      <c r="U242" s="5">
        <v>195.51971621724019</v>
      </c>
      <c r="V242" s="5">
        <v>274.320496160625</v>
      </c>
      <c r="W242" s="5">
        <v>380.13304060227529</v>
      </c>
      <c r="X242" s="5">
        <v>368.08509485164359</v>
      </c>
      <c r="Y242" s="5">
        <v>352.76962830693492</v>
      </c>
      <c r="Z242" s="5">
        <v>301.99731986148498</v>
      </c>
      <c r="AA242" s="5">
        <v>544.55307762055907</v>
      </c>
      <c r="AB242" s="5">
        <v>424.37424212628201</v>
      </c>
      <c r="AC242" s="5">
        <v>454.32540529080461</v>
      </c>
      <c r="AD242" s="5">
        <v>825.96968701679384</v>
      </c>
      <c r="AE242" s="5">
        <v>217.7401093230701</v>
      </c>
    </row>
    <row r="243" spans="1:31">
      <c r="A243" s="56" t="s">
        <v>70</v>
      </c>
      <c r="B243" s="56" t="s">
        <v>198</v>
      </c>
      <c r="C243" s="56" t="s">
        <v>149</v>
      </c>
      <c r="D243" s="5">
        <v>-128.7355847530151</v>
      </c>
      <c r="E243" s="5">
        <v>-297.72876360067022</v>
      </c>
      <c r="F243" s="5">
        <v>-910.2216512023607</v>
      </c>
      <c r="G243" s="5">
        <v>-882.31279078648458</v>
      </c>
      <c r="H243" s="5">
        <v>-2497.63916009687</v>
      </c>
      <c r="I243" s="5">
        <v>-4579.9249046233936</v>
      </c>
      <c r="J243" s="5">
        <v>-4716.4511983690882</v>
      </c>
      <c r="K243" s="5">
        <v>-4944.9062261765957</v>
      </c>
      <c r="L243" s="5">
        <v>-4807.7523104523452</v>
      </c>
      <c r="M243" s="5">
        <v>-4482.0631387688709</v>
      </c>
      <c r="N243" s="5">
        <v>-4761.8042640768936</v>
      </c>
      <c r="O243" s="5">
        <v>-4726.257736522246</v>
      </c>
      <c r="P243" s="5">
        <v>-4957.6805119592236</v>
      </c>
      <c r="Q243" s="5">
        <v>-4746.5551266515185</v>
      </c>
      <c r="R243" s="5">
        <v>-5181.7301243997154</v>
      </c>
      <c r="S243" s="5">
        <v>-4906.2291570070674</v>
      </c>
      <c r="T243" s="5">
        <v>-5453.1238296127676</v>
      </c>
      <c r="U243" s="5">
        <v>-5280.2035742945736</v>
      </c>
      <c r="V243" s="5">
        <v>-5099.5652795475962</v>
      </c>
      <c r="W243" s="5">
        <v>-5095.9096279417563</v>
      </c>
      <c r="X243" s="5">
        <v>-4459.9455426005643</v>
      </c>
      <c r="Y243" s="5">
        <v>-5071.9583214727691</v>
      </c>
      <c r="Z243" s="5">
        <v>-4601.0753172564328</v>
      </c>
      <c r="AA243" s="5">
        <v>-4583.7046653121197</v>
      </c>
      <c r="AB243" s="5">
        <v>-2815.4427121730719</v>
      </c>
      <c r="AC243" s="5">
        <v>-2863.4986509276841</v>
      </c>
      <c r="AD243" s="5">
        <v>-2780.9399628042529</v>
      </c>
      <c r="AE243" s="5">
        <v>-3220.3014424794742</v>
      </c>
    </row>
    <row r="244" spans="1:31">
      <c r="A244" s="56" t="s">
        <v>70</v>
      </c>
      <c r="B244" s="56" t="s">
        <v>198</v>
      </c>
      <c r="C244" s="56" t="s">
        <v>150</v>
      </c>
      <c r="D244" s="5">
        <v>-41.962708079660018</v>
      </c>
      <c r="E244" s="5">
        <v>-201.81378889597511</v>
      </c>
      <c r="F244" s="5">
        <v>-376.80331327103983</v>
      </c>
      <c r="G244" s="5">
        <v>-545.95229291451551</v>
      </c>
      <c r="H244" s="5">
        <v>-847.48521232952476</v>
      </c>
      <c r="I244" s="5">
        <v>-966.26732526400963</v>
      </c>
      <c r="J244" s="5">
        <v>-1226.59194541084</v>
      </c>
      <c r="K244" s="5">
        <v>-1632.5406965363491</v>
      </c>
      <c r="L244" s="5">
        <v>-1977.99141746532</v>
      </c>
      <c r="M244" s="5">
        <v>-1946.667026722145</v>
      </c>
      <c r="N244" s="5">
        <v>-2539.8069340742741</v>
      </c>
      <c r="O244" s="5">
        <v>-3288.8449846597468</v>
      </c>
      <c r="P244" s="5">
        <v>-4022.5443033677229</v>
      </c>
      <c r="Q244" s="5">
        <v>-4416.9376963986733</v>
      </c>
      <c r="R244" s="5">
        <v>-5728.2029097143313</v>
      </c>
      <c r="S244" s="5">
        <v>-6810.7335598608097</v>
      </c>
      <c r="T244" s="5">
        <v>-7554.7144553151757</v>
      </c>
      <c r="U244" s="5">
        <v>-7861.1461677308671</v>
      </c>
      <c r="V244" s="5">
        <v>-8253.1024800084542</v>
      </c>
      <c r="W244" s="5">
        <v>-9161.2028354305312</v>
      </c>
      <c r="X244" s="5">
        <v>-8286.6766545975679</v>
      </c>
      <c r="Y244" s="5">
        <v>-10811.95054261957</v>
      </c>
      <c r="Z244" s="5">
        <v>-13928.816895774</v>
      </c>
      <c r="AA244" s="5">
        <v>-14598.212259218401</v>
      </c>
      <c r="AB244" s="5">
        <v>-13450.81647476911</v>
      </c>
      <c r="AC244" s="5">
        <v>-13654.23827903494</v>
      </c>
      <c r="AD244" s="5">
        <v>-16775.801525642149</v>
      </c>
      <c r="AE244" s="5">
        <v>-19552.013732620031</v>
      </c>
    </row>
    <row r="245" spans="1:31">
      <c r="A245" s="56" t="s">
        <v>70</v>
      </c>
      <c r="B245" s="56" t="s">
        <v>198</v>
      </c>
      <c r="C245" s="56" t="s">
        <v>151</v>
      </c>
      <c r="D245" s="5">
        <v>-81.979000204861094</v>
      </c>
      <c r="E245" s="5">
        <v>-164.180024044775</v>
      </c>
      <c r="F245" s="5">
        <v>-251.51620922330699</v>
      </c>
      <c r="G245" s="5">
        <v>-331.817942706981</v>
      </c>
      <c r="H245" s="5">
        <v>-401.07512940375301</v>
      </c>
      <c r="I245" s="5">
        <v>-452.14235168364303</v>
      </c>
      <c r="J245" s="5">
        <v>-509.33252440275697</v>
      </c>
      <c r="K245" s="5">
        <v>-601.64367717395703</v>
      </c>
      <c r="L245" s="5">
        <v>-679.80867172317505</v>
      </c>
      <c r="M245" s="5">
        <v>-741.48463756212004</v>
      </c>
      <c r="N245" s="5">
        <v>-821.41165357987597</v>
      </c>
      <c r="O245" s="5">
        <v>-914.82304154901703</v>
      </c>
      <c r="P245" s="5">
        <v>-1014.69305361211</v>
      </c>
      <c r="Q245" s="5">
        <v>-1105.3491088194701</v>
      </c>
      <c r="R245" s="5">
        <v>-1196.35869268689</v>
      </c>
      <c r="S245" s="5">
        <v>-1273.4699923227099</v>
      </c>
      <c r="T245" s="5">
        <v>-1332.53011215232</v>
      </c>
      <c r="U245" s="5">
        <v>-1384.67570382602</v>
      </c>
      <c r="V245" s="5">
        <v>-1398.75627891872</v>
      </c>
      <c r="W245" s="5">
        <v>-1409.59457475575</v>
      </c>
      <c r="X245" s="5">
        <v>-1406.8551028637601</v>
      </c>
      <c r="Y245" s="5">
        <v>-1399.58177803751</v>
      </c>
      <c r="Z245" s="5">
        <v>-1396.44233510755</v>
      </c>
      <c r="AA245" s="5">
        <v>-1401.43469293367</v>
      </c>
      <c r="AB245" s="5">
        <v>-1390.30294703148</v>
      </c>
      <c r="AC245" s="5">
        <v>-1379.13112945126</v>
      </c>
      <c r="AD245" s="5">
        <v>-1364.77773159966</v>
      </c>
      <c r="AE245" s="5">
        <v>-1380.0063310666201</v>
      </c>
    </row>
    <row r="247" spans="1:31">
      <c r="A247" s="56" t="s">
        <v>70</v>
      </c>
      <c r="B247" s="56" t="s">
        <v>199</v>
      </c>
      <c r="C247" s="56" t="s">
        <v>132</v>
      </c>
      <c r="D247" s="5">
        <v>2431.7784947103701</v>
      </c>
      <c r="E247" s="5">
        <v>776.36772687814994</v>
      </c>
      <c r="F247" s="5">
        <v>245.70394795408021</v>
      </c>
      <c r="G247" s="5">
        <v>410.44503889026981</v>
      </c>
      <c r="H247" s="5">
        <v>1118.4567731162549</v>
      </c>
      <c r="I247" s="5">
        <v>1068.6726756622199</v>
      </c>
      <c r="J247" s="5">
        <v>615.1794190873951</v>
      </c>
      <c r="K247" s="5">
        <v>769.08226575478011</v>
      </c>
      <c r="L247" s="5">
        <v>712.06246672751013</v>
      </c>
      <c r="M247" s="5">
        <v>531.24638686858418</v>
      </c>
      <c r="N247" s="5">
        <v>805.80078776994037</v>
      </c>
      <c r="O247" s="5">
        <v>1142.49612393036</v>
      </c>
      <c r="P247" s="5">
        <v>1245.254934603405</v>
      </c>
      <c r="Q247" s="5">
        <v>617.30108131021711</v>
      </c>
      <c r="R247" s="5">
        <v>0</v>
      </c>
      <c r="S247" s="5">
        <v>0</v>
      </c>
      <c r="T247" s="5">
        <v>0</v>
      </c>
      <c r="U247" s="5">
        <v>0</v>
      </c>
      <c r="V247" s="5">
        <v>0</v>
      </c>
      <c r="W247" s="5">
        <v>0</v>
      </c>
      <c r="X247" s="5">
        <v>0</v>
      </c>
      <c r="Y247" s="5">
        <v>0</v>
      </c>
      <c r="Z247" s="5">
        <v>0</v>
      </c>
      <c r="AA247" s="5">
        <v>0</v>
      </c>
      <c r="AB247" s="5">
        <v>0</v>
      </c>
      <c r="AC247" s="5">
        <v>0</v>
      </c>
      <c r="AD247" s="5">
        <v>0</v>
      </c>
      <c r="AE247" s="5">
        <v>0</v>
      </c>
    </row>
    <row r="248" spans="1:31">
      <c r="A248" s="56" t="s">
        <v>70</v>
      </c>
      <c r="B248" s="56" t="s">
        <v>199</v>
      </c>
      <c r="C248" s="56" t="s">
        <v>133</v>
      </c>
      <c r="D248" s="5">
        <v>0</v>
      </c>
      <c r="E248" s="5">
        <v>0</v>
      </c>
      <c r="F248" s="5">
        <v>0</v>
      </c>
      <c r="G248" s="5">
        <v>0</v>
      </c>
      <c r="H248" s="5">
        <v>0</v>
      </c>
      <c r="I248" s="5">
        <v>0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5">
        <v>0</v>
      </c>
      <c r="R248" s="5">
        <v>0</v>
      </c>
      <c r="S248" s="5">
        <v>0</v>
      </c>
      <c r="T248" s="5">
        <v>0</v>
      </c>
      <c r="U248" s="5">
        <v>0</v>
      </c>
      <c r="V248" s="5">
        <v>0</v>
      </c>
      <c r="W248" s="5">
        <v>0</v>
      </c>
      <c r="X248" s="5">
        <v>0</v>
      </c>
      <c r="Y248" s="5">
        <v>0</v>
      </c>
      <c r="Z248" s="5">
        <v>0</v>
      </c>
      <c r="AA248" s="5">
        <v>0</v>
      </c>
      <c r="AB248" s="5">
        <v>0</v>
      </c>
      <c r="AC248" s="5">
        <v>0</v>
      </c>
      <c r="AD248" s="5">
        <v>0</v>
      </c>
      <c r="AE248" s="5">
        <v>0</v>
      </c>
    </row>
    <row r="249" spans="1:31">
      <c r="A249" s="56" t="s">
        <v>70</v>
      </c>
      <c r="B249" s="56" t="s">
        <v>199</v>
      </c>
      <c r="C249" s="56" t="s">
        <v>134</v>
      </c>
      <c r="D249" s="5">
        <v>417.57939596213009</v>
      </c>
      <c r="E249" s="5">
        <v>160.3344751047251</v>
      </c>
      <c r="F249" s="5">
        <v>53.684866973630029</v>
      </c>
      <c r="G249" s="5">
        <v>93.03970486506006</v>
      </c>
      <c r="H249" s="5">
        <v>533.71196358520024</v>
      </c>
      <c r="I249" s="5">
        <v>365.85685638597522</v>
      </c>
      <c r="J249" s="5">
        <v>212.11644449606021</v>
      </c>
      <c r="K249" s="5">
        <v>208.79325023701011</v>
      </c>
      <c r="L249" s="5">
        <v>234.52517545349491</v>
      </c>
      <c r="M249" s="5">
        <v>245.03639395565469</v>
      </c>
      <c r="N249" s="5">
        <v>211.38190504434999</v>
      </c>
      <c r="O249" s="5">
        <v>502.37822493985522</v>
      </c>
      <c r="P249" s="5">
        <v>450.55961001405001</v>
      </c>
      <c r="Q249" s="5">
        <v>224.8300063839701</v>
      </c>
      <c r="R249" s="5">
        <v>405.1759884361602</v>
      </c>
      <c r="S249" s="5">
        <v>1696.88558789543</v>
      </c>
      <c r="T249" s="5">
        <v>467.41581511643011</v>
      </c>
      <c r="U249" s="5">
        <v>298.5730527412303</v>
      </c>
      <c r="V249" s="5">
        <v>1255.9377624523399</v>
      </c>
      <c r="W249" s="5">
        <v>959.06210080146013</v>
      </c>
      <c r="X249" s="5">
        <v>1730.893557913829</v>
      </c>
      <c r="Y249" s="5">
        <v>224.3915750944347</v>
      </c>
      <c r="Z249" s="5">
        <v>1993.6551850807609</v>
      </c>
      <c r="AA249" s="5">
        <v>76.339047998449985</v>
      </c>
      <c r="AB249" s="5">
        <v>1513.77116822982</v>
      </c>
      <c r="AC249" s="5">
        <v>232.36024164957499</v>
      </c>
      <c r="AD249" s="5">
        <v>5937.4564504935724</v>
      </c>
      <c r="AE249" s="5">
        <v>1.099903999999999E-5</v>
      </c>
    </row>
    <row r="250" spans="1:31">
      <c r="A250" s="56" t="s">
        <v>70</v>
      </c>
      <c r="B250" s="56" t="s">
        <v>199</v>
      </c>
      <c r="C250" s="56" t="s">
        <v>135</v>
      </c>
      <c r="D250" s="5">
        <v>0</v>
      </c>
      <c r="E250" s="5">
        <v>0</v>
      </c>
      <c r="F250" s="5">
        <v>0</v>
      </c>
      <c r="G250" s="5">
        <v>0</v>
      </c>
      <c r="H250" s="5">
        <v>0</v>
      </c>
      <c r="I250" s="5">
        <v>0</v>
      </c>
      <c r="J250" s="5">
        <v>0</v>
      </c>
      <c r="K250" s="5">
        <v>7.6112999999999956E-7</v>
      </c>
      <c r="L250" s="5">
        <v>3.9465000000000003E-8</v>
      </c>
      <c r="M250" s="5">
        <v>1.2359999999999999E-6</v>
      </c>
      <c r="N250" s="5">
        <v>1.1022E-7</v>
      </c>
      <c r="O250" s="5">
        <v>1.8174000000000001E-7</v>
      </c>
      <c r="P250" s="5">
        <v>1.6763E-7</v>
      </c>
      <c r="Q250" s="5">
        <v>2.572E-7</v>
      </c>
      <c r="R250" s="5">
        <v>1.6397549999999949E-6</v>
      </c>
      <c r="S250" s="5">
        <v>6.9534650000000014E-6</v>
      </c>
      <c r="T250" s="5">
        <v>4.6957499999999974E-6</v>
      </c>
      <c r="U250" s="5">
        <v>2.9925950000000021E-6</v>
      </c>
      <c r="V250" s="5">
        <v>4.4498450000000016E-6</v>
      </c>
      <c r="W250" s="5">
        <v>5.2244450000000009E-6</v>
      </c>
      <c r="X250" s="5">
        <v>6.761005000000003E-6</v>
      </c>
      <c r="Y250" s="5">
        <v>1.1188100000000001E-5</v>
      </c>
      <c r="Z250" s="5">
        <v>59.317933445850002</v>
      </c>
      <c r="AA250" s="5">
        <v>59.317929904955008</v>
      </c>
      <c r="AB250" s="5">
        <v>59.480439887909988</v>
      </c>
      <c r="AC250" s="5">
        <v>59.31792576968499</v>
      </c>
      <c r="AD250" s="5">
        <v>351.93872724564488</v>
      </c>
      <c r="AE250" s="5">
        <v>351.93864597571502</v>
      </c>
    </row>
    <row r="251" spans="1:31">
      <c r="A251" s="56" t="s">
        <v>70</v>
      </c>
      <c r="B251" s="56" t="s">
        <v>199</v>
      </c>
      <c r="C251" s="56" t="s">
        <v>136</v>
      </c>
      <c r="D251" s="5">
        <v>0</v>
      </c>
      <c r="E251" s="5">
        <v>0</v>
      </c>
      <c r="F251" s="5">
        <v>0</v>
      </c>
      <c r="G251" s="5">
        <v>0</v>
      </c>
      <c r="H251" s="5">
        <v>0</v>
      </c>
      <c r="I251" s="5">
        <v>0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5">
        <v>0</v>
      </c>
      <c r="R251" s="5">
        <v>0</v>
      </c>
      <c r="S251" s="5">
        <v>0</v>
      </c>
      <c r="T251" s="5">
        <v>0</v>
      </c>
      <c r="U251" s="5">
        <v>0</v>
      </c>
      <c r="V251" s="5">
        <v>0</v>
      </c>
      <c r="W251" s="5">
        <v>0</v>
      </c>
      <c r="X251" s="5">
        <v>0</v>
      </c>
      <c r="Y251" s="5">
        <v>0</v>
      </c>
      <c r="Z251" s="5">
        <v>0</v>
      </c>
      <c r="AA251" s="5">
        <v>0</v>
      </c>
      <c r="AB251" s="5">
        <v>0</v>
      </c>
      <c r="AC251" s="5">
        <v>0</v>
      </c>
      <c r="AD251" s="5">
        <v>0</v>
      </c>
      <c r="AE251" s="5">
        <v>0</v>
      </c>
    </row>
    <row r="252" spans="1:31">
      <c r="A252" s="56" t="s">
        <v>70</v>
      </c>
      <c r="B252" s="56" t="s">
        <v>199</v>
      </c>
      <c r="C252" s="56" t="s">
        <v>137</v>
      </c>
      <c r="D252" s="5">
        <v>236.70005138477001</v>
      </c>
      <c r="E252" s="5">
        <v>450.65427518140012</v>
      </c>
      <c r="F252" s="5">
        <v>486.13673079411541</v>
      </c>
      <c r="G252" s="5">
        <v>442.67202987521</v>
      </c>
      <c r="H252" s="5">
        <v>528.60404939965997</v>
      </c>
      <c r="I252" s="5">
        <v>446.24304930586987</v>
      </c>
      <c r="J252" s="5">
        <v>426.17533961117999</v>
      </c>
      <c r="K252" s="5">
        <v>464.51618281198017</v>
      </c>
      <c r="L252" s="5">
        <v>564.52727079200508</v>
      </c>
      <c r="M252" s="5">
        <v>431.64775452385999</v>
      </c>
      <c r="N252" s="5">
        <v>544.24340746141013</v>
      </c>
      <c r="O252" s="5">
        <v>674.3555405528349</v>
      </c>
      <c r="P252" s="5">
        <v>638.63532812329004</v>
      </c>
      <c r="Q252" s="5">
        <v>726.18494985091002</v>
      </c>
      <c r="R252" s="5">
        <v>758.90893198825972</v>
      </c>
      <c r="S252" s="5">
        <v>764.56152494534513</v>
      </c>
      <c r="T252" s="5">
        <v>864.42757229295455</v>
      </c>
      <c r="U252" s="5">
        <v>861.88943627718527</v>
      </c>
      <c r="V252" s="5">
        <v>854.07954578072508</v>
      </c>
      <c r="W252" s="5">
        <v>840.01931713605484</v>
      </c>
      <c r="X252" s="5">
        <v>887.58415077840937</v>
      </c>
      <c r="Y252" s="5">
        <v>940.73300686159052</v>
      </c>
      <c r="Z252" s="5">
        <v>924.85307925809036</v>
      </c>
      <c r="AA252" s="5">
        <v>1064.7507798008889</v>
      </c>
      <c r="AB252" s="5">
        <v>827.82891099169501</v>
      </c>
      <c r="AC252" s="5">
        <v>1830.151184783721</v>
      </c>
      <c r="AD252" s="5">
        <v>9509.064457696375</v>
      </c>
      <c r="AE252" s="5">
        <v>10479.321174246221</v>
      </c>
    </row>
    <row r="253" spans="1:31">
      <c r="A253" s="56" t="s">
        <v>70</v>
      </c>
      <c r="B253" s="56" t="s">
        <v>199</v>
      </c>
      <c r="C253" s="56" t="s">
        <v>138</v>
      </c>
      <c r="D253" s="5">
        <v>77.55056683545493</v>
      </c>
      <c r="E253" s="5">
        <v>188.40607941022009</v>
      </c>
      <c r="F253" s="5">
        <v>259.61672162087018</v>
      </c>
      <c r="G253" s="5">
        <v>297.07160880961482</v>
      </c>
      <c r="H253" s="5">
        <v>424.38075874759039</v>
      </c>
      <c r="I253" s="5">
        <v>426.84869636240518</v>
      </c>
      <c r="J253" s="5">
        <v>528.48700516645522</v>
      </c>
      <c r="K253" s="5">
        <v>677.6504141195104</v>
      </c>
      <c r="L253" s="5">
        <v>832.52343903226063</v>
      </c>
      <c r="M253" s="5">
        <v>862.35794551118022</v>
      </c>
      <c r="N253" s="5">
        <v>1174.73227496651</v>
      </c>
      <c r="O253" s="5">
        <v>1522.6029513877399</v>
      </c>
      <c r="P253" s="5">
        <v>1814.6045492359051</v>
      </c>
      <c r="Q253" s="5">
        <v>2239.8768963855332</v>
      </c>
      <c r="R253" s="5">
        <v>2776.7426566456038</v>
      </c>
      <c r="S253" s="5">
        <v>3276.2245318078262</v>
      </c>
      <c r="T253" s="5">
        <v>3707.4723066995261</v>
      </c>
      <c r="U253" s="5">
        <v>3813.6404131446761</v>
      </c>
      <c r="V253" s="5">
        <v>3853.569434506549</v>
      </c>
      <c r="W253" s="5">
        <v>4508.4299929240233</v>
      </c>
      <c r="X253" s="5">
        <v>4442.7074748924069</v>
      </c>
      <c r="Y253" s="5">
        <v>5658.7783294981718</v>
      </c>
      <c r="Z253" s="5">
        <v>6085.2209574531153</v>
      </c>
      <c r="AA253" s="5">
        <v>6698.8534635200558</v>
      </c>
      <c r="AB253" s="5">
        <v>5822.7092953023421</v>
      </c>
      <c r="AC253" s="5">
        <v>6317.7070730403311</v>
      </c>
      <c r="AD253" s="5">
        <v>7092.0711393805468</v>
      </c>
      <c r="AE253" s="5">
        <v>8632.2946276673338</v>
      </c>
    </row>
    <row r="254" spans="1:31">
      <c r="A254" s="56" t="s">
        <v>70</v>
      </c>
      <c r="B254" s="56" t="s">
        <v>199</v>
      </c>
      <c r="C254" s="56" t="s">
        <v>139</v>
      </c>
      <c r="D254" s="5">
        <v>68.895163690666294</v>
      </c>
      <c r="E254" s="5">
        <v>97.954661409106706</v>
      </c>
      <c r="F254" s="5">
        <v>124.274232323511</v>
      </c>
      <c r="G254" s="5">
        <v>148.16228569098499</v>
      </c>
      <c r="H254" s="5">
        <v>169.36085970677101</v>
      </c>
      <c r="I254" s="5">
        <v>189.899868105981</v>
      </c>
      <c r="J254" s="5">
        <v>219.562957035376</v>
      </c>
      <c r="K254" s="5">
        <v>258.75919173128301</v>
      </c>
      <c r="L254" s="5">
        <v>297.60477817919201</v>
      </c>
      <c r="M254" s="5">
        <v>337.38753966586199</v>
      </c>
      <c r="N254" s="5">
        <v>385.95067759280801</v>
      </c>
      <c r="O254" s="5">
        <v>434.14076779321999</v>
      </c>
      <c r="P254" s="5">
        <v>483.53722375227198</v>
      </c>
      <c r="Q254" s="5">
        <v>522.67723044417698</v>
      </c>
      <c r="R254" s="5">
        <v>558.93970617016998</v>
      </c>
      <c r="S254" s="5">
        <v>584.15928738679099</v>
      </c>
      <c r="T254" s="5">
        <v>603.86422306525401</v>
      </c>
      <c r="U254" s="5">
        <v>607.02033181903801</v>
      </c>
      <c r="V254" s="5">
        <v>609.20661153048195</v>
      </c>
      <c r="W254" s="5">
        <v>603.94972943296705</v>
      </c>
      <c r="X254" s="5">
        <v>599.63684466445102</v>
      </c>
      <c r="Y254" s="5">
        <v>591.17237207886899</v>
      </c>
      <c r="Z254" s="5">
        <v>584.08369973584001</v>
      </c>
      <c r="AA254" s="5">
        <v>580.71993932475402</v>
      </c>
      <c r="AB254" s="5">
        <v>575.36864518668301</v>
      </c>
      <c r="AC254" s="5">
        <v>565.74723489812095</v>
      </c>
      <c r="AD254" s="5">
        <v>556.14829585299799</v>
      </c>
      <c r="AE254" s="5">
        <v>561.73877020609996</v>
      </c>
    </row>
    <row r="255" spans="1:31">
      <c r="A255" s="56" t="s">
        <v>70</v>
      </c>
      <c r="B255" s="56" t="s">
        <v>199</v>
      </c>
      <c r="C255" s="56" t="s">
        <v>140</v>
      </c>
      <c r="D255" s="5">
        <v>0</v>
      </c>
      <c r="E255" s="5">
        <v>0</v>
      </c>
      <c r="F255" s="5">
        <v>0</v>
      </c>
      <c r="G255" s="5">
        <v>0</v>
      </c>
      <c r="H255" s="5">
        <v>0</v>
      </c>
      <c r="I255" s="5">
        <v>0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5">
        <v>0</v>
      </c>
      <c r="R255" s="5">
        <v>0</v>
      </c>
      <c r="S255" s="5">
        <v>0</v>
      </c>
      <c r="T255" s="5">
        <v>0</v>
      </c>
      <c r="U255" s="5">
        <v>0</v>
      </c>
      <c r="V255" s="5">
        <v>0</v>
      </c>
      <c r="W255" s="5">
        <v>0</v>
      </c>
      <c r="X255" s="5">
        <v>0</v>
      </c>
      <c r="Y255" s="5">
        <v>0</v>
      </c>
      <c r="Z255" s="5">
        <v>0</v>
      </c>
      <c r="AA255" s="5">
        <v>0</v>
      </c>
      <c r="AB255" s="5">
        <v>0</v>
      </c>
      <c r="AC255" s="5">
        <v>0</v>
      </c>
      <c r="AD255" s="5">
        <v>0</v>
      </c>
      <c r="AE255" s="5">
        <v>0</v>
      </c>
    </row>
    <row r="256" spans="1:31">
      <c r="A256" s="56" t="s">
        <v>70</v>
      </c>
      <c r="B256" s="56" t="s">
        <v>199</v>
      </c>
      <c r="C256" s="56" t="s">
        <v>141</v>
      </c>
      <c r="D256" s="5">
        <v>0</v>
      </c>
      <c r="E256" s="5">
        <v>0</v>
      </c>
      <c r="F256" s="5">
        <v>0</v>
      </c>
      <c r="G256" s="5">
        <v>0</v>
      </c>
      <c r="H256" s="5">
        <v>0</v>
      </c>
      <c r="I256" s="5">
        <v>0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5">
        <v>0</v>
      </c>
      <c r="R256" s="5">
        <v>0</v>
      </c>
      <c r="S256" s="5">
        <v>0</v>
      </c>
      <c r="T256" s="5">
        <v>0</v>
      </c>
      <c r="U256" s="5">
        <v>0</v>
      </c>
      <c r="V256" s="5">
        <v>0</v>
      </c>
      <c r="W256" s="5">
        <v>0</v>
      </c>
      <c r="X256" s="5">
        <v>0</v>
      </c>
      <c r="Y256" s="5">
        <v>0</v>
      </c>
      <c r="Z256" s="5">
        <v>0</v>
      </c>
      <c r="AA256" s="5">
        <v>0</v>
      </c>
      <c r="AB256" s="5">
        <v>0</v>
      </c>
      <c r="AC256" s="5">
        <v>0</v>
      </c>
      <c r="AD256" s="5">
        <v>0</v>
      </c>
      <c r="AE256" s="5">
        <v>0</v>
      </c>
    </row>
    <row r="257" spans="1:31">
      <c r="A257" s="56" t="s">
        <v>70</v>
      </c>
      <c r="B257" s="56" t="s">
        <v>199</v>
      </c>
      <c r="C257" s="56" t="s">
        <v>142</v>
      </c>
      <c r="D257" s="5">
        <v>6481.6063714049906</v>
      </c>
      <c r="E257" s="5">
        <v>10624.640504742791</v>
      </c>
      <c r="F257" s="5">
        <v>13959.131725104509</v>
      </c>
      <c r="G257" s="5">
        <v>14923.05652728225</v>
      </c>
      <c r="H257" s="5">
        <v>13344.79327876873</v>
      </c>
      <c r="I257" s="5">
        <v>23958.648122286078</v>
      </c>
      <c r="J257" s="5">
        <v>23655.63606452864</v>
      </c>
      <c r="K257" s="5">
        <v>28809.497754556469</v>
      </c>
      <c r="L257" s="5">
        <v>28367.53137880965</v>
      </c>
      <c r="M257" s="5">
        <v>30157.54543114785</v>
      </c>
      <c r="N257" s="5">
        <v>42051.968064798013</v>
      </c>
      <c r="O257" s="5">
        <v>39451.957675627287</v>
      </c>
      <c r="P257" s="5">
        <v>46255.208393637979</v>
      </c>
      <c r="Q257" s="5">
        <v>58078.264294186411</v>
      </c>
      <c r="R257" s="5">
        <v>59759.918394290828</v>
      </c>
      <c r="S257" s="5">
        <v>55382.177945597963</v>
      </c>
      <c r="T257" s="5">
        <v>60928.420844094282</v>
      </c>
      <c r="U257" s="5">
        <v>63559.787379444642</v>
      </c>
      <c r="V257" s="5">
        <v>96105.83315577943</v>
      </c>
      <c r="W257" s="5">
        <v>98832.208458916488</v>
      </c>
      <c r="X257" s="5">
        <v>109087.9027164165</v>
      </c>
      <c r="Y257" s="5">
        <v>126356.6690732885</v>
      </c>
      <c r="Z257" s="5">
        <v>121210.09164289779</v>
      </c>
      <c r="AA257" s="5">
        <v>132225.35851616121</v>
      </c>
      <c r="AB257" s="5">
        <v>136124.7824082998</v>
      </c>
      <c r="AC257" s="5">
        <v>154433.25523921219</v>
      </c>
      <c r="AD257" s="5">
        <v>137184.1019560977</v>
      </c>
      <c r="AE257" s="5">
        <v>150371.49267935249</v>
      </c>
    </row>
    <row r="258" spans="1:31">
      <c r="A258" s="56" t="s">
        <v>70</v>
      </c>
      <c r="B258" s="56" t="s">
        <v>199</v>
      </c>
      <c r="C258" s="56" t="s">
        <v>143</v>
      </c>
      <c r="D258" s="5">
        <v>975.38471404226993</v>
      </c>
      <c r="E258" s="5">
        <v>803.35266612407986</v>
      </c>
      <c r="F258" s="5">
        <v>835.41038187173024</v>
      </c>
      <c r="G258" s="5">
        <v>2805.7814200698949</v>
      </c>
      <c r="H258" s="5">
        <v>3496.7397716551759</v>
      </c>
      <c r="I258" s="5">
        <v>6923.6364239157629</v>
      </c>
      <c r="J258" s="5">
        <v>7378.5761952161638</v>
      </c>
      <c r="K258" s="5">
        <v>11017.287896219999</v>
      </c>
      <c r="L258" s="5">
        <v>10737.590111801601</v>
      </c>
      <c r="M258" s="5">
        <v>11237.45823092213</v>
      </c>
      <c r="N258" s="5">
        <v>18289.3300230809</v>
      </c>
      <c r="O258" s="5">
        <v>18780.836610366139</v>
      </c>
      <c r="P258" s="5">
        <v>22819.591153927551</v>
      </c>
      <c r="Q258" s="5">
        <v>27896.098400169602</v>
      </c>
      <c r="R258" s="5">
        <v>33235.11072649026</v>
      </c>
      <c r="S258" s="5">
        <v>37582.905617009819</v>
      </c>
      <c r="T258" s="5">
        <v>38809.34355366775</v>
      </c>
      <c r="U258" s="5">
        <v>42850.387124137837</v>
      </c>
      <c r="V258" s="5">
        <v>63652.503084912503</v>
      </c>
      <c r="W258" s="5">
        <v>59754.16554220533</v>
      </c>
      <c r="X258" s="5">
        <v>71686.456037282944</v>
      </c>
      <c r="Y258" s="5">
        <v>72332.809354594123</v>
      </c>
      <c r="Z258" s="5">
        <v>69205.411210346821</v>
      </c>
      <c r="AA258" s="5">
        <v>70103.62819081964</v>
      </c>
      <c r="AB258" s="5">
        <v>80759.974525083715</v>
      </c>
      <c r="AC258" s="5">
        <v>84401.139010788698</v>
      </c>
      <c r="AD258" s="5">
        <v>108081.437754892</v>
      </c>
      <c r="AE258" s="5">
        <v>106236.92969041179</v>
      </c>
    </row>
    <row r="259" spans="1:31">
      <c r="A259" s="56" t="s">
        <v>70</v>
      </c>
      <c r="B259" s="56" t="s">
        <v>199</v>
      </c>
      <c r="C259" s="56" t="s">
        <v>144</v>
      </c>
      <c r="D259" s="5">
        <v>3735.501608</v>
      </c>
      <c r="E259" s="5">
        <v>4203.1892319999997</v>
      </c>
      <c r="F259" s="5">
        <v>4631.4915940000001</v>
      </c>
      <c r="G259" s="5">
        <v>5045.0803390000001</v>
      </c>
      <c r="H259" s="5">
        <v>5461.1269759999996</v>
      </c>
      <c r="I259" s="5">
        <v>5860.9404219999997</v>
      </c>
      <c r="J259" s="5">
        <v>6250.3674659999997</v>
      </c>
      <c r="K259" s="5">
        <v>6635.9564</v>
      </c>
      <c r="L259" s="5">
        <v>7021.223602</v>
      </c>
      <c r="M259" s="5">
        <v>7389.2024250000004</v>
      </c>
      <c r="N259" s="5">
        <v>7754.8742329999995</v>
      </c>
      <c r="O259" s="5">
        <v>8131.3691779999999</v>
      </c>
      <c r="P259" s="5">
        <v>8505.4052670000001</v>
      </c>
      <c r="Q259" s="5">
        <v>8841.9675829999996</v>
      </c>
      <c r="R259" s="5">
        <v>9152.5151679999999</v>
      </c>
      <c r="S259" s="5">
        <v>9465.0842620000003</v>
      </c>
      <c r="T259" s="5">
        <v>9793.1011209999997</v>
      </c>
      <c r="U259" s="5">
        <v>10081.97025</v>
      </c>
      <c r="V259" s="5">
        <v>10360.61687</v>
      </c>
      <c r="W259" s="5">
        <v>10649.53584</v>
      </c>
      <c r="X259" s="5">
        <v>10959.77939</v>
      </c>
      <c r="Y259" s="5">
        <v>11235.469580000001</v>
      </c>
      <c r="Z259" s="5">
        <v>11503.75532</v>
      </c>
      <c r="AA259" s="5">
        <v>11781.08664</v>
      </c>
      <c r="AB259" s="5">
        <v>12084.065060000001</v>
      </c>
      <c r="AC259" s="5">
        <v>12346.35737</v>
      </c>
      <c r="AD259" s="5">
        <v>12604.12501</v>
      </c>
      <c r="AE259" s="5">
        <v>12604.12501</v>
      </c>
    </row>
    <row r="260" spans="1:31">
      <c r="A260" s="56" t="s">
        <v>70</v>
      </c>
      <c r="B260" s="56" t="s">
        <v>199</v>
      </c>
      <c r="C260" s="56" t="s">
        <v>146</v>
      </c>
      <c r="D260" s="5">
        <v>1.508370000000002E-6</v>
      </c>
      <c r="E260" s="5">
        <v>1.387295000000001E-6</v>
      </c>
      <c r="F260" s="5">
        <v>1.4038899999999989E-6</v>
      </c>
      <c r="G260" s="5">
        <v>1.548499999999999E-6</v>
      </c>
      <c r="H260" s="5">
        <v>1.8380950000000009E-6</v>
      </c>
      <c r="I260" s="5">
        <v>0.88125295613999999</v>
      </c>
      <c r="J260" s="5">
        <v>1.8438600000000011E-6</v>
      </c>
      <c r="K260" s="5">
        <v>0.78435260729</v>
      </c>
      <c r="L260" s="5">
        <v>0.79620903951500599</v>
      </c>
      <c r="M260" s="5">
        <v>1.984112057444996</v>
      </c>
      <c r="N260" s="5">
        <v>2.8851100000000029E-6</v>
      </c>
      <c r="O260" s="5">
        <v>0.28740239907499998</v>
      </c>
      <c r="P260" s="5">
        <v>0.57991768198499993</v>
      </c>
      <c r="Q260" s="5">
        <v>2.0666625562600061</v>
      </c>
      <c r="R260" s="5">
        <v>50.167111817070023</v>
      </c>
      <c r="S260" s="5">
        <v>122.2115341514199</v>
      </c>
      <c r="T260" s="5">
        <v>60.359338673745029</v>
      </c>
      <c r="U260" s="5">
        <v>68.636576199220016</v>
      </c>
      <c r="V260" s="5">
        <v>138.46785691334489</v>
      </c>
      <c r="W260" s="5">
        <v>85.636910100329985</v>
      </c>
      <c r="X260" s="5">
        <v>162.8662333693799</v>
      </c>
      <c r="Y260" s="5">
        <v>159.55228359421989</v>
      </c>
      <c r="Z260" s="5">
        <v>97.752756379489981</v>
      </c>
      <c r="AA260" s="5">
        <v>165.6680771811549</v>
      </c>
      <c r="AB260" s="5">
        <v>104.09110938318</v>
      </c>
      <c r="AC260" s="5">
        <v>166.16284876045029</v>
      </c>
      <c r="AD260" s="5">
        <v>376.32008114325077</v>
      </c>
      <c r="AE260" s="5">
        <v>98.371804421514994</v>
      </c>
    </row>
    <row r="261" spans="1:31">
      <c r="A261" s="56" t="s">
        <v>70</v>
      </c>
      <c r="B261" s="56" t="s">
        <v>199</v>
      </c>
      <c r="C261" s="56" t="s">
        <v>149</v>
      </c>
      <c r="D261" s="5">
        <v>-281.78586308368511</v>
      </c>
      <c r="E261" s="5">
        <v>-537.06549009303512</v>
      </c>
      <c r="F261" s="5">
        <v>-578.36609709775485</v>
      </c>
      <c r="G261" s="5">
        <v>-527.78330586101015</v>
      </c>
      <c r="H261" s="5">
        <v>-628.87620412751494</v>
      </c>
      <c r="I261" s="5">
        <v>-531.43603670254504</v>
      </c>
      <c r="J261" s="5">
        <v>-507.5250533878849</v>
      </c>
      <c r="K261" s="5">
        <v>-553.18291883872519</v>
      </c>
      <c r="L261" s="5">
        <v>-672.86177798480526</v>
      </c>
      <c r="M261" s="5">
        <v>-513.40545111001506</v>
      </c>
      <c r="N261" s="5">
        <v>-648.702903962135</v>
      </c>
      <c r="O261" s="5">
        <v>-802.34989837772991</v>
      </c>
      <c r="P261" s="5">
        <v>-760.45604249615519</v>
      </c>
      <c r="Q261" s="5">
        <v>-864.66865149949047</v>
      </c>
      <c r="R261" s="5">
        <v>-903.63537005511512</v>
      </c>
      <c r="S261" s="5">
        <v>-910.36148307998008</v>
      </c>
      <c r="T261" s="5">
        <v>-1029.2655093673</v>
      </c>
      <c r="U261" s="5">
        <v>-1026.2412296401301</v>
      </c>
      <c r="V261" s="5">
        <v>-1016.934351340955</v>
      </c>
      <c r="W261" s="5">
        <v>-1000.192757218175</v>
      </c>
      <c r="X261" s="5">
        <v>-1056.8155390362149</v>
      </c>
      <c r="Y261" s="5">
        <v>-1120.67807122102</v>
      </c>
      <c r="Z261" s="5">
        <v>-1100.43866850828</v>
      </c>
      <c r="AA261" s="5">
        <v>-1268.138175556405</v>
      </c>
      <c r="AB261" s="5">
        <v>-984.97100472514512</v>
      </c>
      <c r="AC261" s="5">
        <v>-2191.8227788495301</v>
      </c>
      <c r="AD261" s="5">
        <v>-11444.34169778978</v>
      </c>
      <c r="AE261" s="5">
        <v>-12610.035106316869</v>
      </c>
    </row>
    <row r="262" spans="1:31">
      <c r="A262" s="56" t="s">
        <v>70</v>
      </c>
      <c r="B262" s="56" t="s">
        <v>199</v>
      </c>
      <c r="C262" s="56" t="s">
        <v>150</v>
      </c>
      <c r="D262" s="5">
        <v>-91.226945988414968</v>
      </c>
      <c r="E262" s="5">
        <v>-221.92732440896989</v>
      </c>
      <c r="F262" s="5">
        <v>-305.10624088999992</v>
      </c>
      <c r="G262" s="5">
        <v>-350.01544934245487</v>
      </c>
      <c r="H262" s="5">
        <v>-498.66817187162019</v>
      </c>
      <c r="I262" s="5">
        <v>-502.12531499862507</v>
      </c>
      <c r="J262" s="5">
        <v>-621.68798027940534</v>
      </c>
      <c r="K262" s="5">
        <v>-800.97563014530533</v>
      </c>
      <c r="L262" s="5">
        <v>-989.28183133231073</v>
      </c>
      <c r="M262" s="5">
        <v>-1026.65474402314</v>
      </c>
      <c r="N262" s="5">
        <v>-1407.4376878964649</v>
      </c>
      <c r="O262" s="5">
        <v>-1820.4888601193809</v>
      </c>
      <c r="P262" s="5">
        <v>-2178.80670394246</v>
      </c>
      <c r="Q262" s="5">
        <v>-2689.5797015166199</v>
      </c>
      <c r="R262" s="5">
        <v>-3340.7531688498439</v>
      </c>
      <c r="S262" s="5">
        <v>-3940.9042831475058</v>
      </c>
      <c r="T262" s="5">
        <v>-4477.4861004881377</v>
      </c>
      <c r="U262" s="5">
        <v>-4621.6599565426914</v>
      </c>
      <c r="V262" s="5">
        <v>-4677.1575722046437</v>
      </c>
      <c r="W262" s="5">
        <v>-5468.6458681001068</v>
      </c>
      <c r="X262" s="5">
        <v>-5417.2763389023703</v>
      </c>
      <c r="Y262" s="5">
        <v>-6906.9667725798954</v>
      </c>
      <c r="Z262" s="5">
        <v>-7399.3690082204112</v>
      </c>
      <c r="AA262" s="5">
        <v>-8191.0735472607539</v>
      </c>
      <c r="AB262" s="5">
        <v>-7100.4097235644094</v>
      </c>
      <c r="AC262" s="5">
        <v>-7745.8837355774785</v>
      </c>
      <c r="AD262" s="5">
        <v>-8680.3368111878171</v>
      </c>
      <c r="AE262" s="5">
        <v>-10522.820849462079</v>
      </c>
    </row>
    <row r="263" spans="1:31">
      <c r="A263" s="56" t="s">
        <v>70</v>
      </c>
      <c r="B263" s="56" t="s">
        <v>199</v>
      </c>
      <c r="C263" s="56" t="s">
        <v>151</v>
      </c>
      <c r="D263" s="5">
        <v>-79.645634122406506</v>
      </c>
      <c r="E263" s="5">
        <v>-113.03997529582</v>
      </c>
      <c r="F263" s="5">
        <v>-143.44573414562501</v>
      </c>
      <c r="G263" s="5">
        <v>-170.512795046939</v>
      </c>
      <c r="H263" s="5">
        <v>-194.073476657762</v>
      </c>
      <c r="I263" s="5">
        <v>-218.69436428123799</v>
      </c>
      <c r="J263" s="5">
        <v>-251.56114466663601</v>
      </c>
      <c r="K263" s="5">
        <v>-297.46433432764201</v>
      </c>
      <c r="L263" s="5">
        <v>-342.26704652155701</v>
      </c>
      <c r="M263" s="5">
        <v>-388.279863954897</v>
      </c>
      <c r="N263" s="5">
        <v>-443.30560571842301</v>
      </c>
      <c r="O263" s="5">
        <v>-502.22071264317401</v>
      </c>
      <c r="P263" s="5">
        <v>-557.37534616897801</v>
      </c>
      <c r="Q263" s="5">
        <v>-604.35654673114902</v>
      </c>
      <c r="R263" s="5">
        <v>-645.31445214416999</v>
      </c>
      <c r="S263" s="5">
        <v>-673.97165973593201</v>
      </c>
      <c r="T263" s="5">
        <v>-697.09079725116305</v>
      </c>
      <c r="U263" s="5">
        <v>-701.79507888865703</v>
      </c>
      <c r="V263" s="5">
        <v>-704.11558295005204</v>
      </c>
      <c r="W263" s="5">
        <v>-697.97200634377702</v>
      </c>
      <c r="X263" s="5">
        <v>-691.96128474813395</v>
      </c>
      <c r="Y263" s="5">
        <v>-680.049311823469</v>
      </c>
      <c r="Z263" s="5">
        <v>-675.63349627397997</v>
      </c>
      <c r="AA263" s="5">
        <v>-668.32880644493196</v>
      </c>
      <c r="AB263" s="5">
        <v>-664.04708589651102</v>
      </c>
      <c r="AC263" s="5">
        <v>-652.33174125279095</v>
      </c>
      <c r="AD263" s="5">
        <v>-640.34147474788199</v>
      </c>
      <c r="AE263" s="5">
        <v>-645.65695904309996</v>
      </c>
    </row>
    <row r="265" spans="1:31">
      <c r="A265" s="56" t="s">
        <v>70</v>
      </c>
      <c r="B265" s="56" t="s">
        <v>200</v>
      </c>
      <c r="C265" s="56" t="s">
        <v>132</v>
      </c>
      <c r="D265" s="5">
        <v>0</v>
      </c>
      <c r="E265" s="5">
        <v>0</v>
      </c>
      <c r="F265" s="5">
        <v>0</v>
      </c>
      <c r="G265" s="5">
        <v>0</v>
      </c>
      <c r="H265" s="5">
        <v>0</v>
      </c>
      <c r="I265" s="5">
        <v>0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5">
        <v>0</v>
      </c>
      <c r="R265" s="5">
        <v>0</v>
      </c>
      <c r="S265" s="5">
        <v>0</v>
      </c>
      <c r="T265" s="5">
        <v>0</v>
      </c>
      <c r="U265" s="5">
        <v>0</v>
      </c>
      <c r="V265" s="5">
        <v>0</v>
      </c>
      <c r="W265" s="5">
        <v>0</v>
      </c>
      <c r="X265" s="5">
        <v>0</v>
      </c>
      <c r="Y265" s="5">
        <v>0</v>
      </c>
      <c r="Z265" s="5">
        <v>0</v>
      </c>
      <c r="AA265" s="5">
        <v>0</v>
      </c>
      <c r="AB265" s="5">
        <v>0</v>
      </c>
      <c r="AC265" s="5">
        <v>0</v>
      </c>
      <c r="AD265" s="5">
        <v>0</v>
      </c>
      <c r="AE265" s="5">
        <v>0</v>
      </c>
    </row>
    <row r="266" spans="1:31">
      <c r="A266" s="56" t="s">
        <v>70</v>
      </c>
      <c r="B266" s="56" t="s">
        <v>200</v>
      </c>
      <c r="C266" s="56" t="s">
        <v>133</v>
      </c>
      <c r="D266" s="5">
        <v>0</v>
      </c>
      <c r="E266" s="5">
        <v>0</v>
      </c>
      <c r="F266" s="5">
        <v>0</v>
      </c>
      <c r="G266" s="5">
        <v>0</v>
      </c>
      <c r="H266" s="5">
        <v>0</v>
      </c>
      <c r="I266" s="5">
        <v>0</v>
      </c>
      <c r="J266" s="5">
        <v>0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5">
        <v>0</v>
      </c>
      <c r="R266" s="5">
        <v>0</v>
      </c>
      <c r="S266" s="5">
        <v>0</v>
      </c>
      <c r="T266" s="5">
        <v>0</v>
      </c>
      <c r="U266" s="5">
        <v>0</v>
      </c>
      <c r="V266" s="5">
        <v>0</v>
      </c>
      <c r="W266" s="5">
        <v>0</v>
      </c>
      <c r="X266" s="5">
        <v>0</v>
      </c>
      <c r="Y266" s="5">
        <v>0</v>
      </c>
      <c r="Z266" s="5">
        <v>0</v>
      </c>
      <c r="AA266" s="5">
        <v>0</v>
      </c>
      <c r="AB266" s="5">
        <v>0</v>
      </c>
      <c r="AC266" s="5">
        <v>0</v>
      </c>
      <c r="AD266" s="5">
        <v>0</v>
      </c>
      <c r="AE266" s="5">
        <v>0</v>
      </c>
    </row>
    <row r="267" spans="1:31">
      <c r="A267" s="56" t="s">
        <v>70</v>
      </c>
      <c r="B267" s="56" t="s">
        <v>200</v>
      </c>
      <c r="C267" s="56" t="s">
        <v>134</v>
      </c>
      <c r="D267" s="5">
        <v>1.182735000000007E-6</v>
      </c>
      <c r="E267" s="5">
        <v>4.8113499999999857E-7</v>
      </c>
      <c r="F267" s="5">
        <v>6.1884376360000028E-2</v>
      </c>
      <c r="G267" s="5">
        <v>8.3470500000000112E-7</v>
      </c>
      <c r="H267" s="5">
        <v>1.3017851406449961</v>
      </c>
      <c r="I267" s="5">
        <v>1.4673720502549981</v>
      </c>
      <c r="J267" s="5">
        <v>2.5707904164800088</v>
      </c>
      <c r="K267" s="5">
        <v>7.6807500000000069E-7</v>
      </c>
      <c r="L267" s="5">
        <v>4.4527500160600262</v>
      </c>
      <c r="M267" s="5">
        <v>3.884475043920022</v>
      </c>
      <c r="N267" s="5">
        <v>1.6812600000000001E-6</v>
      </c>
      <c r="O267" s="5">
        <v>7.8903029931500006</v>
      </c>
      <c r="P267" s="5">
        <v>1.6389076106999909</v>
      </c>
      <c r="Q267" s="5">
        <v>8.2064490096900222</v>
      </c>
      <c r="R267" s="5">
        <v>0.4005586144700003</v>
      </c>
      <c r="S267" s="5">
        <v>33.370412606525001</v>
      </c>
      <c r="T267" s="5">
        <v>2.642666239325</v>
      </c>
      <c r="U267" s="5">
        <v>1.9083265971499901</v>
      </c>
      <c r="V267" s="5">
        <v>7.5625567129999988E-2</v>
      </c>
      <c r="W267" s="5">
        <v>4.2478820927249892</v>
      </c>
      <c r="X267" s="5">
        <v>287.63697328612523</v>
      </c>
      <c r="Y267" s="5">
        <v>254.12769293909511</v>
      </c>
      <c r="Z267" s="5">
        <v>22.27297367785501</v>
      </c>
      <c r="AA267" s="5">
        <v>6.9188549999999959E-6</v>
      </c>
      <c r="AB267" s="5">
        <v>7.1491695196850014</v>
      </c>
      <c r="AC267" s="5">
        <v>6.0774599999999936E-6</v>
      </c>
      <c r="AD267" s="5">
        <v>756.2089018878097</v>
      </c>
      <c r="AE267" s="5">
        <v>2.8353100000000039E-6</v>
      </c>
    </row>
    <row r="268" spans="1:31">
      <c r="A268" s="56" t="s">
        <v>70</v>
      </c>
      <c r="B268" s="56" t="s">
        <v>200</v>
      </c>
      <c r="C268" s="56" t="s">
        <v>135</v>
      </c>
      <c r="D268" s="5">
        <v>0</v>
      </c>
      <c r="E268" s="5">
        <v>0</v>
      </c>
      <c r="F268" s="5">
        <v>0</v>
      </c>
      <c r="G268" s="5">
        <v>0</v>
      </c>
      <c r="H268" s="5">
        <v>0</v>
      </c>
      <c r="I268" s="5">
        <v>0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5">
        <v>0</v>
      </c>
      <c r="R268" s="5">
        <v>0</v>
      </c>
      <c r="S268" s="5">
        <v>0</v>
      </c>
      <c r="T268" s="5">
        <v>0</v>
      </c>
      <c r="U268" s="5">
        <v>0</v>
      </c>
      <c r="V268" s="5">
        <v>0</v>
      </c>
      <c r="W268" s="5">
        <v>0</v>
      </c>
      <c r="X268" s="5">
        <v>0</v>
      </c>
      <c r="Y268" s="5">
        <v>0</v>
      </c>
      <c r="Z268" s="5">
        <v>0</v>
      </c>
      <c r="AA268" s="5">
        <v>0</v>
      </c>
      <c r="AB268" s="5">
        <v>0</v>
      </c>
      <c r="AC268" s="5">
        <v>0</v>
      </c>
      <c r="AD268" s="5">
        <v>0</v>
      </c>
      <c r="AE268" s="5">
        <v>0</v>
      </c>
    </row>
    <row r="269" spans="1:31">
      <c r="A269" s="56" t="s">
        <v>70</v>
      </c>
      <c r="B269" s="56" t="s">
        <v>200</v>
      </c>
      <c r="C269" s="56" t="s">
        <v>136</v>
      </c>
      <c r="D269" s="5">
        <v>7200.1578721104224</v>
      </c>
      <c r="E269" s="5">
        <v>9861.1827923270012</v>
      </c>
      <c r="F269" s="5">
        <v>7725.9264493311048</v>
      </c>
      <c r="G269" s="5">
        <v>8073.9333677462109</v>
      </c>
      <c r="H269" s="5">
        <v>8713.4536503221207</v>
      </c>
      <c r="I269" s="5">
        <v>8019.468222069243</v>
      </c>
      <c r="J269" s="5">
        <v>8375.7374461721138</v>
      </c>
      <c r="K269" s="5">
        <v>8918.1223514352769</v>
      </c>
      <c r="L269" s="5">
        <v>5910.1538939355323</v>
      </c>
      <c r="M269" s="5">
        <v>9604.7422587074707</v>
      </c>
      <c r="N269" s="5">
        <v>8522.9923711278752</v>
      </c>
      <c r="O269" s="5">
        <v>5819.2603181687282</v>
      </c>
      <c r="P269" s="5">
        <v>6860.9111509451659</v>
      </c>
      <c r="Q269" s="5">
        <v>6781.6368366984134</v>
      </c>
      <c r="R269" s="5">
        <v>7662.2187863140853</v>
      </c>
      <c r="S269" s="5">
        <v>7708.4502893514027</v>
      </c>
      <c r="T269" s="5">
        <v>5537.3021480178386</v>
      </c>
      <c r="U269" s="5">
        <v>7420.3424542484372</v>
      </c>
      <c r="V269" s="5">
        <v>7398.438529769709</v>
      </c>
      <c r="W269" s="5">
        <v>5540.6285476281191</v>
      </c>
      <c r="X269" s="5">
        <v>7714.4788621480857</v>
      </c>
      <c r="Y269" s="5">
        <v>6899.95353732899</v>
      </c>
      <c r="Z269" s="5">
        <v>5177.37381923461</v>
      </c>
      <c r="AA269" s="5">
        <v>5970.7085239707303</v>
      </c>
      <c r="AB269" s="5">
        <v>6154.9125514414718</v>
      </c>
      <c r="AC269" s="5">
        <v>7522.8830289752996</v>
      </c>
      <c r="AD269" s="5">
        <v>4443.2916465354701</v>
      </c>
      <c r="AE269" s="5">
        <v>4000.6629633731441</v>
      </c>
    </row>
    <row r="270" spans="1:31">
      <c r="A270" s="56" t="s">
        <v>70</v>
      </c>
      <c r="B270" s="56" t="s">
        <v>200</v>
      </c>
      <c r="C270" s="56" t="s">
        <v>137</v>
      </c>
      <c r="D270" s="5">
        <v>9.2637100000000049E-6</v>
      </c>
      <c r="E270" s="5">
        <v>2.1464785000000001E-5</v>
      </c>
      <c r="F270" s="5">
        <v>2.7429235000000011E-5</v>
      </c>
      <c r="G270" s="5">
        <v>3.0198939999999999E-5</v>
      </c>
      <c r="H270" s="5">
        <v>3.5865004999999983E-5</v>
      </c>
      <c r="I270" s="5">
        <v>2.2322189E-4</v>
      </c>
      <c r="J270" s="5">
        <v>2.0261222500000009E-4</v>
      </c>
      <c r="K270" s="5">
        <v>2.8645529999999991E-4</v>
      </c>
      <c r="L270" s="5">
        <v>3.0146235999999998E-4</v>
      </c>
      <c r="M270" s="5">
        <v>3.2199298500000008E-4</v>
      </c>
      <c r="N270" s="5">
        <v>2.9217280500000008E-4</v>
      </c>
      <c r="O270" s="5">
        <v>3.1979951999999983E-4</v>
      </c>
      <c r="P270" s="5">
        <v>3.680175799999999E-4</v>
      </c>
      <c r="Q270" s="5">
        <v>3.1221447999999987E-4</v>
      </c>
      <c r="R270" s="5">
        <v>4.6676517999999972E-4</v>
      </c>
      <c r="S270" s="5">
        <v>5.734127150000001E-4</v>
      </c>
      <c r="T270" s="5">
        <v>7.5061835499999987E-4</v>
      </c>
      <c r="U270" s="5">
        <v>5.9193341999999984E-4</v>
      </c>
      <c r="V270" s="5">
        <v>7.1884144000000042E-4</v>
      </c>
      <c r="W270" s="5">
        <v>9.4940812000000028E-4</v>
      </c>
      <c r="X270" s="5">
        <v>1.705284849999999E-3</v>
      </c>
      <c r="Y270" s="5">
        <v>2.4032899549999999E-3</v>
      </c>
      <c r="Z270" s="5">
        <v>2.3326517449999999E-3</v>
      </c>
      <c r="AA270" s="5">
        <v>2.0996466099999999E-3</v>
      </c>
      <c r="AB270" s="5">
        <v>2.0783718600000021E-3</v>
      </c>
      <c r="AC270" s="5">
        <v>1.9362680550000001E-3</v>
      </c>
      <c r="AD270" s="5">
        <v>3.6218778599999969E-3</v>
      </c>
      <c r="AE270" s="5">
        <v>4.1764236550000007E-3</v>
      </c>
    </row>
    <row r="271" spans="1:31">
      <c r="A271" s="56" t="s">
        <v>70</v>
      </c>
      <c r="B271" s="56" t="s">
        <v>200</v>
      </c>
      <c r="C271" s="56" t="s">
        <v>138</v>
      </c>
      <c r="D271" s="5">
        <v>0.14993629672499989</v>
      </c>
      <c r="E271" s="5">
        <v>3.2004318565600061</v>
      </c>
      <c r="F271" s="5">
        <v>15.85760886087</v>
      </c>
      <c r="G271" s="5">
        <v>19.325099859159991</v>
      </c>
      <c r="H271" s="5">
        <v>28.019036108960009</v>
      </c>
      <c r="I271" s="5">
        <v>44.541982230275018</v>
      </c>
      <c r="J271" s="5">
        <v>57.548822724390007</v>
      </c>
      <c r="K271" s="5">
        <v>83.039544672024931</v>
      </c>
      <c r="L271" s="5">
        <v>162.2970541910301</v>
      </c>
      <c r="M271" s="5">
        <v>129.75543902774001</v>
      </c>
      <c r="N271" s="5">
        <v>164.90782983204011</v>
      </c>
      <c r="O271" s="5">
        <v>306.77376507391511</v>
      </c>
      <c r="P271" s="5">
        <v>360.4493344993852</v>
      </c>
      <c r="Q271" s="5">
        <v>288.22864280998999</v>
      </c>
      <c r="R271" s="5">
        <v>298.16295152307009</v>
      </c>
      <c r="S271" s="5">
        <v>521.57303973235503</v>
      </c>
      <c r="T271" s="5">
        <v>519.28254531837979</v>
      </c>
      <c r="U271" s="5">
        <v>394.01416813159489</v>
      </c>
      <c r="V271" s="5">
        <v>399.21810200972021</v>
      </c>
      <c r="W271" s="5">
        <v>621.95301107769001</v>
      </c>
      <c r="X271" s="5">
        <v>836.87033422391016</v>
      </c>
      <c r="Y271" s="5">
        <v>755.94559928898502</v>
      </c>
      <c r="Z271" s="5">
        <v>1256.388245104705</v>
      </c>
      <c r="AA271" s="5">
        <v>1120.2779117567111</v>
      </c>
      <c r="AB271" s="5">
        <v>826.67368567564495</v>
      </c>
      <c r="AC271" s="5">
        <v>845.64614670870515</v>
      </c>
      <c r="AD271" s="5">
        <v>1336.6119885552159</v>
      </c>
      <c r="AE271" s="5">
        <v>1636.939739222365</v>
      </c>
    </row>
    <row r="272" spans="1:31">
      <c r="A272" s="56" t="s">
        <v>70</v>
      </c>
      <c r="B272" s="56" t="s">
        <v>200</v>
      </c>
      <c r="C272" s="56" t="s">
        <v>139</v>
      </c>
      <c r="D272" s="5">
        <v>12.181482531735</v>
      </c>
      <c r="E272" s="5">
        <v>18.6533270586844</v>
      </c>
      <c r="F272" s="5">
        <v>24.862128386070999</v>
      </c>
      <c r="G272" s="5">
        <v>30.141386471284299</v>
      </c>
      <c r="H272" s="5">
        <v>34.295980929509298</v>
      </c>
      <c r="I272" s="5">
        <v>37.894167055529401</v>
      </c>
      <c r="J272" s="5">
        <v>42.387449727187402</v>
      </c>
      <c r="K272" s="5">
        <v>49.874731073036202</v>
      </c>
      <c r="L272" s="5">
        <v>57.248241580036499</v>
      </c>
      <c r="M272" s="5">
        <v>64.973415528101498</v>
      </c>
      <c r="N272" s="5">
        <v>74.171486746852693</v>
      </c>
      <c r="O272" s="5">
        <v>83.528326023098202</v>
      </c>
      <c r="P272" s="5">
        <v>92.599928799600406</v>
      </c>
      <c r="Q272" s="5">
        <v>100.69279345963101</v>
      </c>
      <c r="R272" s="5">
        <v>108.135562515343</v>
      </c>
      <c r="S272" s="5">
        <v>113.93287285753399</v>
      </c>
      <c r="T272" s="5">
        <v>118.550501317373</v>
      </c>
      <c r="U272" s="5">
        <v>119.97397325825899</v>
      </c>
      <c r="V272" s="5">
        <v>120.731609673178</v>
      </c>
      <c r="W272" s="5">
        <v>120.921528391683</v>
      </c>
      <c r="X272" s="5">
        <v>120.826160635078</v>
      </c>
      <c r="Y272" s="5">
        <v>120.605881764413</v>
      </c>
      <c r="Z272" s="5">
        <v>120.129762888035</v>
      </c>
      <c r="AA272" s="5">
        <v>119.25983141101</v>
      </c>
      <c r="AB272" s="5">
        <v>118.643108390168</v>
      </c>
      <c r="AC272" s="5">
        <v>117.216198842331</v>
      </c>
      <c r="AD272" s="5">
        <v>115.782745493151</v>
      </c>
      <c r="AE272" s="5">
        <v>117.19611211226101</v>
      </c>
    </row>
    <row r="273" spans="1:31">
      <c r="A273" s="56" t="s">
        <v>70</v>
      </c>
      <c r="B273" s="56" t="s">
        <v>200</v>
      </c>
      <c r="C273" s="56" t="s">
        <v>140</v>
      </c>
      <c r="D273" s="5">
        <v>0</v>
      </c>
      <c r="E273" s="5">
        <v>0</v>
      </c>
      <c r="F273" s="5">
        <v>0</v>
      </c>
      <c r="G273" s="5">
        <v>0</v>
      </c>
      <c r="H273" s="5">
        <v>0</v>
      </c>
      <c r="I273" s="5">
        <v>0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5">
        <v>0</v>
      </c>
      <c r="R273" s="5">
        <v>0</v>
      </c>
      <c r="S273" s="5">
        <v>0</v>
      </c>
      <c r="T273" s="5">
        <v>0</v>
      </c>
      <c r="U273" s="5">
        <v>0</v>
      </c>
      <c r="V273" s="5">
        <v>0</v>
      </c>
      <c r="W273" s="5">
        <v>0</v>
      </c>
      <c r="X273" s="5">
        <v>0</v>
      </c>
      <c r="Y273" s="5">
        <v>0</v>
      </c>
      <c r="Z273" s="5">
        <v>0</v>
      </c>
      <c r="AA273" s="5">
        <v>0</v>
      </c>
      <c r="AB273" s="5">
        <v>0</v>
      </c>
      <c r="AC273" s="5">
        <v>0</v>
      </c>
      <c r="AD273" s="5">
        <v>0</v>
      </c>
      <c r="AE273" s="5">
        <v>0</v>
      </c>
    </row>
    <row r="274" spans="1:31">
      <c r="A274" s="56" t="s">
        <v>70</v>
      </c>
      <c r="B274" s="56" t="s">
        <v>200</v>
      </c>
      <c r="C274" s="56" t="s">
        <v>141</v>
      </c>
      <c r="D274" s="5">
        <v>0</v>
      </c>
      <c r="E274" s="5">
        <v>0</v>
      </c>
      <c r="F274" s="5">
        <v>0</v>
      </c>
      <c r="G274" s="5">
        <v>0</v>
      </c>
      <c r="H274" s="5">
        <v>0</v>
      </c>
      <c r="I274" s="5">
        <v>0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5">
        <v>0</v>
      </c>
      <c r="R274" s="5">
        <v>0</v>
      </c>
      <c r="S274" s="5">
        <v>0</v>
      </c>
      <c r="T274" s="5">
        <v>0</v>
      </c>
      <c r="U274" s="5">
        <v>0</v>
      </c>
      <c r="V274" s="5">
        <v>0</v>
      </c>
      <c r="W274" s="5">
        <v>0</v>
      </c>
      <c r="X274" s="5">
        <v>0</v>
      </c>
      <c r="Y274" s="5">
        <v>0</v>
      </c>
      <c r="Z274" s="5">
        <v>0</v>
      </c>
      <c r="AA274" s="5">
        <v>0</v>
      </c>
      <c r="AB274" s="5">
        <v>0</v>
      </c>
      <c r="AC274" s="5">
        <v>0</v>
      </c>
      <c r="AD274" s="5">
        <v>0</v>
      </c>
      <c r="AE274" s="5">
        <v>0</v>
      </c>
    </row>
    <row r="275" spans="1:31">
      <c r="A275" s="56" t="s">
        <v>70</v>
      </c>
      <c r="B275" s="56" t="s">
        <v>200</v>
      </c>
      <c r="C275" s="56" t="s">
        <v>142</v>
      </c>
      <c r="D275" s="5">
        <v>1845.001210385595</v>
      </c>
      <c r="E275" s="5">
        <v>4697.2024743056118</v>
      </c>
      <c r="F275" s="5">
        <v>9969.4157184030864</v>
      </c>
      <c r="G275" s="5">
        <v>10644.788009818159</v>
      </c>
      <c r="H275" s="5">
        <v>20957.46400411729</v>
      </c>
      <c r="I275" s="5">
        <v>24239.894462621269</v>
      </c>
      <c r="J275" s="5">
        <v>29469.423110969619</v>
      </c>
      <c r="K275" s="5">
        <v>30489.344471071639</v>
      </c>
      <c r="L275" s="5">
        <v>36670.246534074016</v>
      </c>
      <c r="M275" s="5">
        <v>37154.723122658841</v>
      </c>
      <c r="N275" s="5">
        <v>42647.555137910793</v>
      </c>
      <c r="O275" s="5">
        <v>59392.061025613599</v>
      </c>
      <c r="P275" s="5">
        <v>64047.627703335907</v>
      </c>
      <c r="Q275" s="5">
        <v>68884.846091889864</v>
      </c>
      <c r="R275" s="5">
        <v>70638.902712658819</v>
      </c>
      <c r="S275" s="5">
        <v>80103.078128651381</v>
      </c>
      <c r="T275" s="5">
        <v>79197.904351182166</v>
      </c>
      <c r="U275" s="5">
        <v>83795.699205738114</v>
      </c>
      <c r="V275" s="5">
        <v>86965.056585222934</v>
      </c>
      <c r="W275" s="5">
        <v>90717.732587213701</v>
      </c>
      <c r="X275" s="5">
        <v>109605.97614027371</v>
      </c>
      <c r="Y275" s="5">
        <v>104977.3465367375</v>
      </c>
      <c r="Z275" s="5">
        <v>100679.7230140546</v>
      </c>
      <c r="AA275" s="5">
        <v>111869.3582257581</v>
      </c>
      <c r="AB275" s="5">
        <v>115324.7391798218</v>
      </c>
      <c r="AC275" s="5">
        <v>128923.9338007289</v>
      </c>
      <c r="AD275" s="5">
        <v>128485.1413439747</v>
      </c>
      <c r="AE275" s="5">
        <v>123151.9610769748</v>
      </c>
    </row>
    <row r="276" spans="1:31">
      <c r="A276" s="56" t="s">
        <v>70</v>
      </c>
      <c r="B276" s="56" t="s">
        <v>200</v>
      </c>
      <c r="C276" s="56" t="s">
        <v>143</v>
      </c>
      <c r="D276" s="5">
        <v>0</v>
      </c>
      <c r="E276" s="5">
        <v>3.1566835000000013E-5</v>
      </c>
      <c r="F276" s="5">
        <v>85.330222845064981</v>
      </c>
      <c r="G276" s="5">
        <v>828.52468161929005</v>
      </c>
      <c r="H276" s="5">
        <v>1054.0625877920461</v>
      </c>
      <c r="I276" s="5">
        <v>3343.7674633337961</v>
      </c>
      <c r="J276" s="5">
        <v>3401.770405637988</v>
      </c>
      <c r="K276" s="5">
        <v>3196.8395098828942</v>
      </c>
      <c r="L276" s="5">
        <v>3050.767617347492</v>
      </c>
      <c r="M276" s="5">
        <v>2931.9633402308982</v>
      </c>
      <c r="N276" s="5">
        <v>3031.310991156211</v>
      </c>
      <c r="O276" s="5">
        <v>3122.9395500208188</v>
      </c>
      <c r="P276" s="5">
        <v>2866.124985606602</v>
      </c>
      <c r="Q276" s="5">
        <v>3108.4421445934022</v>
      </c>
      <c r="R276" s="5">
        <v>4715.5042170639354</v>
      </c>
      <c r="S276" s="5">
        <v>4377.2673330079006</v>
      </c>
      <c r="T276" s="5">
        <v>4622.9444582997839</v>
      </c>
      <c r="U276" s="5">
        <v>6812.2205854014164</v>
      </c>
      <c r="V276" s="5">
        <v>6482.5950003009439</v>
      </c>
      <c r="W276" s="5">
        <v>6121.1915523533708</v>
      </c>
      <c r="X276" s="5">
        <v>9270.0836418373638</v>
      </c>
      <c r="Y276" s="5">
        <v>11043.880237422351</v>
      </c>
      <c r="Z276" s="5">
        <v>10862.390366441279</v>
      </c>
      <c r="AA276" s="5">
        <v>10184.49184315508</v>
      </c>
      <c r="AB276" s="5">
        <v>11256.18913969071</v>
      </c>
      <c r="AC276" s="5">
        <v>21529.3631277202</v>
      </c>
      <c r="AD276" s="5">
        <v>42461.419010994177</v>
      </c>
      <c r="AE276" s="5">
        <v>44000.536830164623</v>
      </c>
    </row>
    <row r="277" spans="1:31">
      <c r="A277" s="56" t="s">
        <v>70</v>
      </c>
      <c r="B277" s="56" t="s">
        <v>200</v>
      </c>
      <c r="C277" s="56" t="s">
        <v>144</v>
      </c>
      <c r="D277" s="5">
        <v>367.33154589999998</v>
      </c>
      <c r="E277" s="5">
        <v>427.96010919999998</v>
      </c>
      <c r="F277" s="5">
        <v>489.60910660000002</v>
      </c>
      <c r="G277" s="5">
        <v>549.67047339999999</v>
      </c>
      <c r="H277" s="5">
        <v>609.22429039999997</v>
      </c>
      <c r="I277" s="5">
        <v>667.71666519999997</v>
      </c>
      <c r="J277" s="5">
        <v>723.62491339999997</v>
      </c>
      <c r="K277" s="5">
        <v>778.70016610000005</v>
      </c>
      <c r="L277" s="5">
        <v>833.0406352</v>
      </c>
      <c r="M277" s="5">
        <v>886.63890760000004</v>
      </c>
      <c r="N277" s="5">
        <v>938.26647649999995</v>
      </c>
      <c r="O277" s="5">
        <v>990.39721510000004</v>
      </c>
      <c r="P277" s="5">
        <v>1041.9401800000001</v>
      </c>
      <c r="Q277" s="5">
        <v>1090.1405279999999</v>
      </c>
      <c r="R277" s="5">
        <v>1135.9990170000001</v>
      </c>
      <c r="S277" s="5">
        <v>1183.7655299999999</v>
      </c>
      <c r="T277" s="5">
        <v>1234.3384579999999</v>
      </c>
      <c r="U277" s="5">
        <v>1282.8370709999999</v>
      </c>
      <c r="V277" s="5">
        <v>1328.8336999999999</v>
      </c>
      <c r="W277" s="5">
        <v>1377.3429779999999</v>
      </c>
      <c r="X277" s="5">
        <v>1428.900402</v>
      </c>
      <c r="Y277" s="5">
        <v>1477.9173000000001</v>
      </c>
      <c r="Z277" s="5">
        <v>1523.7005730000001</v>
      </c>
      <c r="AA277" s="5">
        <v>1570.6982399999999</v>
      </c>
      <c r="AB277" s="5">
        <v>1619.511225</v>
      </c>
      <c r="AC277" s="5">
        <v>1663.916588</v>
      </c>
      <c r="AD277" s="5">
        <v>1704.5725809999999</v>
      </c>
      <c r="AE277" s="5">
        <v>1704.5725809999999</v>
      </c>
    </row>
    <row r="278" spans="1:31">
      <c r="A278" s="56" t="s">
        <v>70</v>
      </c>
      <c r="B278" s="56" t="s">
        <v>200</v>
      </c>
      <c r="C278" s="56" t="s">
        <v>146</v>
      </c>
      <c r="D278" s="5">
        <v>1.462045000000009E-6</v>
      </c>
      <c r="E278" s="5">
        <v>1.141084999999996E-6</v>
      </c>
      <c r="F278" s="5">
        <v>1.262955E-6</v>
      </c>
      <c r="G278" s="5">
        <v>1.3548400000000029E-6</v>
      </c>
      <c r="H278" s="5">
        <v>1.5469500000000001E-6</v>
      </c>
      <c r="I278" s="5">
        <v>0.1470631748</v>
      </c>
      <c r="J278" s="5">
        <v>1.6206199999999991E-6</v>
      </c>
      <c r="K278" s="5">
        <v>1.62992E-6</v>
      </c>
      <c r="L278" s="5">
        <v>0.93566334423500475</v>
      </c>
      <c r="M278" s="5">
        <v>0.70877854477000068</v>
      </c>
      <c r="N278" s="5">
        <v>2.3757800000000022E-6</v>
      </c>
      <c r="O278" s="5">
        <v>0.91063867036000012</v>
      </c>
      <c r="P278" s="5">
        <v>0.30117964199999991</v>
      </c>
      <c r="Q278" s="5">
        <v>2.890917100860015</v>
      </c>
      <c r="R278" s="5">
        <v>2.467144793790002</v>
      </c>
      <c r="S278" s="5">
        <v>83.731196945994995</v>
      </c>
      <c r="T278" s="5">
        <v>2.9925496364500002</v>
      </c>
      <c r="U278" s="5">
        <v>3.4314293053000342</v>
      </c>
      <c r="V278" s="5">
        <v>46.889289448854967</v>
      </c>
      <c r="W278" s="5">
        <v>49.503173433779793</v>
      </c>
      <c r="X278" s="5">
        <v>88.079366501999971</v>
      </c>
      <c r="Y278" s="5">
        <v>43.336377445130012</v>
      </c>
      <c r="Z278" s="5">
        <v>5.6037284914550023</v>
      </c>
      <c r="AA278" s="5">
        <v>104.16728776689</v>
      </c>
      <c r="AB278" s="5">
        <v>60.698357595285202</v>
      </c>
      <c r="AC278" s="5">
        <v>57.844712287834973</v>
      </c>
      <c r="AD278" s="5">
        <v>174.6636048365902</v>
      </c>
      <c r="AE278" s="5">
        <v>47.796563773540001</v>
      </c>
    </row>
    <row r="279" spans="1:31">
      <c r="A279" s="56" t="s">
        <v>70</v>
      </c>
      <c r="B279" s="56" t="s">
        <v>200</v>
      </c>
      <c r="C279" s="56" t="s">
        <v>149</v>
      </c>
      <c r="D279" s="5">
        <v>-1.3789195E-5</v>
      </c>
      <c r="E279" s="5">
        <v>-2.5280094999999992E-5</v>
      </c>
      <c r="F279" s="5">
        <v>-3.2330794999999992E-5</v>
      </c>
      <c r="G279" s="5">
        <v>-3.5499965000000027E-5</v>
      </c>
      <c r="H279" s="5">
        <v>-4.218766999999998E-5</v>
      </c>
      <c r="I279" s="5">
        <v>-2.8382834999999998E-4</v>
      </c>
      <c r="J279" s="5">
        <v>-2.5939999499999987E-4</v>
      </c>
      <c r="K279" s="5">
        <v>-3.6862012999999997E-4</v>
      </c>
      <c r="L279" s="5">
        <v>-3.8747034500000009E-4</v>
      </c>
      <c r="M279" s="5">
        <v>-4.1155773999999992E-4</v>
      </c>
      <c r="N279" s="5">
        <v>-3.7420891499999987E-4</v>
      </c>
      <c r="O279" s="5">
        <v>-4.0105812000000031E-4</v>
      </c>
      <c r="P279" s="5">
        <v>-4.71766105E-4</v>
      </c>
      <c r="Q279" s="5">
        <v>-3.9202809499999989E-4</v>
      </c>
      <c r="R279" s="5">
        <v>-5.8800378500000025E-4</v>
      </c>
      <c r="S279" s="5">
        <v>-7.2555551500000002E-4</v>
      </c>
      <c r="T279" s="5">
        <v>-9.5106138999999975E-4</v>
      </c>
      <c r="U279" s="5">
        <v>-7.4794354000000016E-4</v>
      </c>
      <c r="V279" s="5">
        <v>-9.0680527000000001E-4</v>
      </c>
      <c r="W279" s="5">
        <v>-1.2241973100000009E-3</v>
      </c>
      <c r="X279" s="5">
        <v>-2.1732967550000008E-3</v>
      </c>
      <c r="Y279" s="5">
        <v>-3.0941660150000001E-3</v>
      </c>
      <c r="Z279" s="5">
        <v>-2.936544555000001E-3</v>
      </c>
      <c r="AA279" s="5">
        <v>-2.6764975050000009E-3</v>
      </c>
      <c r="AB279" s="5">
        <v>-2.6486656450000002E-3</v>
      </c>
      <c r="AC279" s="5">
        <v>-2.4594427500000001E-3</v>
      </c>
      <c r="AD279" s="5">
        <v>-4.5822890700000004E-3</v>
      </c>
      <c r="AE279" s="5">
        <v>-5.2945953550000008E-3</v>
      </c>
    </row>
    <row r="280" spans="1:31">
      <c r="A280" s="56" t="s">
        <v>70</v>
      </c>
      <c r="B280" s="56" t="s">
        <v>200</v>
      </c>
      <c r="C280" s="56" t="s">
        <v>150</v>
      </c>
      <c r="D280" s="5">
        <v>-0.17637934687500029</v>
      </c>
      <c r="E280" s="5">
        <v>-3.789489384070007</v>
      </c>
      <c r="F280" s="5">
        <v>-18.685276309005008</v>
      </c>
      <c r="G280" s="5">
        <v>-22.677408653994981</v>
      </c>
      <c r="H280" s="5">
        <v>-32.960313835525007</v>
      </c>
      <c r="I280" s="5">
        <v>-52.397153776264958</v>
      </c>
      <c r="J280" s="5">
        <v>-67.69780715912006</v>
      </c>
      <c r="K280" s="5">
        <v>-98.684264474539944</v>
      </c>
      <c r="L280" s="5">
        <v>-193.3590273054451</v>
      </c>
      <c r="M280" s="5">
        <v>-155.93829750915</v>
      </c>
      <c r="N280" s="5">
        <v>-198.82785263236511</v>
      </c>
      <c r="O280" s="5">
        <v>-368.66964139482059</v>
      </c>
      <c r="P280" s="5">
        <v>-436.36283914447017</v>
      </c>
      <c r="Q280" s="5">
        <v>-350.17306673664501</v>
      </c>
      <c r="R280" s="5">
        <v>-363.33129712253992</v>
      </c>
      <c r="S280" s="5">
        <v>-634.77220478767993</v>
      </c>
      <c r="T280" s="5">
        <v>-635.38590440348457</v>
      </c>
      <c r="U280" s="5">
        <v>-486.05316454856541</v>
      </c>
      <c r="V280" s="5">
        <v>-494.48371551020489</v>
      </c>
      <c r="W280" s="5">
        <v>-772.86895512482943</v>
      </c>
      <c r="X280" s="5">
        <v>-1035.592716306895</v>
      </c>
      <c r="Y280" s="5">
        <v>-945.22615647802513</v>
      </c>
      <c r="Z280" s="5">
        <v>-1552.313340714815</v>
      </c>
      <c r="AA280" s="5">
        <v>-1388.525074902815</v>
      </c>
      <c r="AB280" s="5">
        <v>-1030.5987115079899</v>
      </c>
      <c r="AC280" s="5">
        <v>-1056.2422802424239</v>
      </c>
      <c r="AD280" s="5">
        <v>-1664.7242997127089</v>
      </c>
      <c r="AE280" s="5">
        <v>-2037.1266603076749</v>
      </c>
    </row>
    <row r="281" spans="1:31">
      <c r="A281" s="56" t="s">
        <v>70</v>
      </c>
      <c r="B281" s="56" t="s">
        <v>200</v>
      </c>
      <c r="C281" s="56" t="s">
        <v>151</v>
      </c>
      <c r="D281" s="5">
        <v>-14.3922028761059</v>
      </c>
      <c r="E281" s="5">
        <v>-22.088133718892699</v>
      </c>
      <c r="F281" s="5">
        <v>-29.416109761069901</v>
      </c>
      <c r="G281" s="5">
        <v>-35.576832807411101</v>
      </c>
      <c r="H281" s="5">
        <v>-40.291742234416702</v>
      </c>
      <c r="I281" s="5">
        <v>-44.548375044535497</v>
      </c>
      <c r="J281" s="5">
        <v>-49.9646827406212</v>
      </c>
      <c r="K281" s="5">
        <v>-58.7268371596465</v>
      </c>
      <c r="L281" s="5">
        <v>-67.2928956248643</v>
      </c>
      <c r="M281" s="5">
        <v>-76.282008622118695</v>
      </c>
      <c r="N281" s="5">
        <v>-86.894502135418904</v>
      </c>
      <c r="O281" s="5">
        <v>-98.236883437969993</v>
      </c>
      <c r="P281" s="5">
        <v>-109.105390187033</v>
      </c>
      <c r="Q281" s="5">
        <v>-118.64276340924199</v>
      </c>
      <c r="R281" s="5">
        <v>-126.950513373726</v>
      </c>
      <c r="S281" s="5">
        <v>-133.938389988458</v>
      </c>
      <c r="T281" s="5">
        <v>-139.099176972159</v>
      </c>
      <c r="U281" s="5">
        <v>-141.95263889256299</v>
      </c>
      <c r="V281" s="5">
        <v>-142.474846469151</v>
      </c>
      <c r="W281" s="5">
        <v>-142.698372833723</v>
      </c>
      <c r="X281" s="5">
        <v>-142.13258843471201</v>
      </c>
      <c r="Y281" s="5">
        <v>-141.71053224812201</v>
      </c>
      <c r="Z281" s="5">
        <v>-141.713371007592</v>
      </c>
      <c r="AA281" s="5">
        <v>-141.234351421089</v>
      </c>
      <c r="AB281" s="5">
        <v>-140.285767222598</v>
      </c>
      <c r="AC281" s="5">
        <v>-138.279272541654</v>
      </c>
      <c r="AD281" s="5">
        <v>-136.58548681222101</v>
      </c>
      <c r="AE281" s="5">
        <v>-137.90869418321</v>
      </c>
    </row>
    <row r="283" spans="1:31">
      <c r="A283" s="56" t="s">
        <v>73</v>
      </c>
      <c r="B283" s="56" t="s">
        <v>163</v>
      </c>
      <c r="C283" s="56" t="s">
        <v>130</v>
      </c>
      <c r="D283" s="5">
        <v>38137.981177293383</v>
      </c>
      <c r="E283" s="5">
        <v>35307.142613084063</v>
      </c>
      <c r="F283" s="5">
        <v>29835.605546583949</v>
      </c>
      <c r="G283" s="5">
        <v>18932.662841836878</v>
      </c>
      <c r="H283" s="5">
        <v>7467.3754685863096</v>
      </c>
      <c r="I283" s="5">
        <v>7041.6780826466138</v>
      </c>
      <c r="J283" s="5">
        <v>6719.4672726441258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5">
        <v>0</v>
      </c>
      <c r="R283" s="5">
        <v>0</v>
      </c>
      <c r="S283" s="5">
        <v>0</v>
      </c>
      <c r="T283" s="5">
        <v>0</v>
      </c>
      <c r="U283" s="5">
        <v>0</v>
      </c>
      <c r="V283" s="5">
        <v>0</v>
      </c>
      <c r="W283" s="5">
        <v>0</v>
      </c>
      <c r="X283" s="5">
        <v>0</v>
      </c>
      <c r="Y283" s="5">
        <v>0</v>
      </c>
      <c r="Z283" s="5">
        <v>0</v>
      </c>
      <c r="AA283" s="5">
        <v>0</v>
      </c>
      <c r="AB283" s="5">
        <v>0</v>
      </c>
      <c r="AC283" s="5">
        <v>0</v>
      </c>
      <c r="AD283" s="5">
        <v>0</v>
      </c>
      <c r="AE283" s="5">
        <v>0</v>
      </c>
    </row>
    <row r="284" spans="1:31">
      <c r="A284" s="56" t="s">
        <v>73</v>
      </c>
      <c r="B284" s="56" t="s">
        <v>163</v>
      </c>
      <c r="C284" s="56" t="s">
        <v>132</v>
      </c>
      <c r="D284" s="5">
        <v>18.317607513104999</v>
      </c>
      <c r="E284" s="5">
        <v>3.576186943940002</v>
      </c>
      <c r="F284" s="5">
        <v>253.31509638983999</v>
      </c>
      <c r="G284" s="5">
        <v>585.83271519854497</v>
      </c>
      <c r="H284" s="5">
        <v>1197.9009446786799</v>
      </c>
      <c r="I284" s="5">
        <v>805.83236812850919</v>
      </c>
      <c r="J284" s="5">
        <v>692.14160792562029</v>
      </c>
      <c r="K284" s="5">
        <v>1090.082832017775</v>
      </c>
      <c r="L284" s="5">
        <v>855.26598701101966</v>
      </c>
      <c r="M284" s="5">
        <v>580.38888722584045</v>
      </c>
      <c r="N284" s="5">
        <v>858.41074251574526</v>
      </c>
      <c r="O284" s="5">
        <v>1040.451075259635</v>
      </c>
      <c r="P284" s="5">
        <v>1203.738282287251</v>
      </c>
      <c r="Q284" s="5">
        <v>995.51290641641617</v>
      </c>
      <c r="R284" s="5">
        <v>950.28241510744988</v>
      </c>
      <c r="S284" s="5">
        <v>1331.6953954718119</v>
      </c>
      <c r="T284" s="5">
        <v>891.14198941622476</v>
      </c>
      <c r="U284" s="5">
        <v>920.38810682886037</v>
      </c>
      <c r="V284" s="5">
        <v>933.39575088101435</v>
      </c>
      <c r="W284" s="5">
        <v>798.25602470730826</v>
      </c>
      <c r="X284" s="5">
        <v>0</v>
      </c>
      <c r="Y284" s="5">
        <v>0</v>
      </c>
      <c r="Z284" s="5">
        <v>0</v>
      </c>
      <c r="AA284" s="5">
        <v>0</v>
      </c>
      <c r="AB284" s="5">
        <v>0</v>
      </c>
      <c r="AC284" s="5">
        <v>0</v>
      </c>
      <c r="AD284" s="5">
        <v>0</v>
      </c>
      <c r="AE284" s="5">
        <v>0</v>
      </c>
    </row>
    <row r="285" spans="1:31">
      <c r="A285" s="56" t="s">
        <v>73</v>
      </c>
      <c r="B285" s="56" t="s">
        <v>163</v>
      </c>
      <c r="C285" s="56" t="s">
        <v>133</v>
      </c>
      <c r="D285" s="5">
        <v>0</v>
      </c>
      <c r="E285" s="5">
        <v>0</v>
      </c>
      <c r="F285" s="5">
        <v>0</v>
      </c>
      <c r="G285" s="5">
        <v>0</v>
      </c>
      <c r="H285" s="5">
        <v>0</v>
      </c>
      <c r="I285" s="5">
        <v>0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5">
        <v>0</v>
      </c>
      <c r="R285" s="5">
        <v>0</v>
      </c>
      <c r="S285" s="5">
        <v>0</v>
      </c>
      <c r="T285" s="5">
        <v>0</v>
      </c>
      <c r="U285" s="5">
        <v>0</v>
      </c>
      <c r="V285" s="5">
        <v>0</v>
      </c>
      <c r="W285" s="5">
        <v>0</v>
      </c>
      <c r="X285" s="5">
        <v>0</v>
      </c>
      <c r="Y285" s="5">
        <v>0</v>
      </c>
      <c r="Z285" s="5">
        <v>0</v>
      </c>
      <c r="AA285" s="5">
        <v>0</v>
      </c>
      <c r="AB285" s="5">
        <v>0</v>
      </c>
      <c r="AC285" s="5">
        <v>0</v>
      </c>
      <c r="AD285" s="5">
        <v>0</v>
      </c>
      <c r="AE285" s="5">
        <v>0</v>
      </c>
    </row>
    <row r="286" spans="1:31">
      <c r="A286" s="56" t="s">
        <v>73</v>
      </c>
      <c r="B286" s="56" t="s">
        <v>163</v>
      </c>
      <c r="C286" s="56" t="s">
        <v>134</v>
      </c>
      <c r="D286" s="5">
        <v>2.246125000000003E-6</v>
      </c>
      <c r="E286" s="5">
        <v>2.9757149999999978E-6</v>
      </c>
      <c r="F286" s="5">
        <v>48.579560848585011</v>
      </c>
      <c r="G286" s="5">
        <v>94.956846290269922</v>
      </c>
      <c r="H286" s="5">
        <v>342.54483086562487</v>
      </c>
      <c r="I286" s="5">
        <v>137.48175330774501</v>
      </c>
      <c r="J286" s="5">
        <v>114.762614541115</v>
      </c>
      <c r="K286" s="5">
        <v>338.69118776843499</v>
      </c>
      <c r="L286" s="5">
        <v>406.45019889521501</v>
      </c>
      <c r="M286" s="5">
        <v>237.89929175264021</v>
      </c>
      <c r="N286" s="5">
        <v>47.50705562341502</v>
      </c>
      <c r="O286" s="5">
        <v>539.91236054006993</v>
      </c>
      <c r="P286" s="5">
        <v>264.96116115310502</v>
      </c>
      <c r="Q286" s="5">
        <v>640.86248174453988</v>
      </c>
      <c r="R286" s="5">
        <v>149.56219656563499</v>
      </c>
      <c r="S286" s="5">
        <v>1358.7845014182551</v>
      </c>
      <c r="T286" s="5">
        <v>800.61675039429929</v>
      </c>
      <c r="U286" s="5">
        <v>425.44183839678061</v>
      </c>
      <c r="V286" s="5">
        <v>805.77706205564516</v>
      </c>
      <c r="W286" s="5">
        <v>1375.66175940224</v>
      </c>
      <c r="X286" s="5">
        <v>1172.8401077951</v>
      </c>
      <c r="Y286" s="5">
        <v>139.41123779149501</v>
      </c>
      <c r="Z286" s="5">
        <v>600.308370079155</v>
      </c>
      <c r="AA286" s="5">
        <v>5.339797557159959</v>
      </c>
      <c r="AB286" s="5">
        <v>403.69678767506002</v>
      </c>
      <c r="AC286" s="5">
        <v>33.916470906464987</v>
      </c>
      <c r="AD286" s="5">
        <v>1245.801650412265</v>
      </c>
      <c r="AE286" s="5">
        <v>1.3828006929250161</v>
      </c>
    </row>
    <row r="287" spans="1:31">
      <c r="A287" s="56" t="s">
        <v>73</v>
      </c>
      <c r="B287" s="56" t="s">
        <v>163</v>
      </c>
      <c r="C287" s="56" t="s">
        <v>135</v>
      </c>
      <c r="D287" s="5">
        <v>0</v>
      </c>
      <c r="E287" s="5">
        <v>0</v>
      </c>
      <c r="F287" s="5">
        <v>0</v>
      </c>
      <c r="G287" s="5">
        <v>0</v>
      </c>
      <c r="H287" s="5">
        <v>0</v>
      </c>
      <c r="I287" s="5">
        <v>0</v>
      </c>
      <c r="J287" s="5">
        <v>0</v>
      </c>
      <c r="K287" s="5">
        <v>6.9673900000000014E-6</v>
      </c>
      <c r="L287" s="5">
        <v>4.640124999999999E-6</v>
      </c>
      <c r="M287" s="5">
        <v>3.499574999999999E-6</v>
      </c>
      <c r="N287" s="5">
        <v>1.100050000000001E-6</v>
      </c>
      <c r="O287" s="5">
        <v>8.769100000000003E-7</v>
      </c>
      <c r="P287" s="5">
        <v>1.0336399999999989E-6</v>
      </c>
      <c r="Q287" s="5">
        <v>1.261144999999999E-6</v>
      </c>
      <c r="R287" s="5">
        <v>1.6251250000000021E-6</v>
      </c>
      <c r="S287" s="5">
        <v>2.222205E-6</v>
      </c>
      <c r="T287" s="5">
        <v>2.1214499999999981E-6</v>
      </c>
      <c r="U287" s="5">
        <v>2.4893149999999998E-6</v>
      </c>
      <c r="V287" s="5">
        <v>3.3740800000000012E-6</v>
      </c>
      <c r="W287" s="5">
        <v>4.8950149999999982E-6</v>
      </c>
      <c r="X287" s="5">
        <v>1.9103211527100019</v>
      </c>
      <c r="Y287" s="5">
        <v>1.9051134870549999</v>
      </c>
      <c r="Z287" s="5">
        <v>127.63994545232001</v>
      </c>
      <c r="AA287" s="5">
        <v>127.6399558183749</v>
      </c>
      <c r="AB287" s="5">
        <v>127.989711126795</v>
      </c>
      <c r="AC287" s="5">
        <v>127.6399851135901</v>
      </c>
      <c r="AD287" s="5">
        <v>127.640172937255</v>
      </c>
      <c r="AE287" s="5">
        <v>127.6398554347349</v>
      </c>
    </row>
    <row r="288" spans="1:31">
      <c r="A288" s="56" t="s">
        <v>73</v>
      </c>
      <c r="B288" s="56" t="s">
        <v>163</v>
      </c>
      <c r="C288" s="56" t="s">
        <v>136</v>
      </c>
      <c r="D288" s="5">
        <v>3869.873651969865</v>
      </c>
      <c r="E288" s="5">
        <v>2154.382666804865</v>
      </c>
      <c r="F288" s="5">
        <v>2578.1735978996549</v>
      </c>
      <c r="G288" s="5">
        <v>3096.082821937086</v>
      </c>
      <c r="H288" s="5">
        <v>4000.972526025696</v>
      </c>
      <c r="I288" s="5">
        <v>2916.3290755883991</v>
      </c>
      <c r="J288" s="5">
        <v>2833.86503663135</v>
      </c>
      <c r="K288" s="5">
        <v>3545.9063218114152</v>
      </c>
      <c r="L288" s="5">
        <v>2173.792000500081</v>
      </c>
      <c r="M288" s="5">
        <v>2703.168331810075</v>
      </c>
      <c r="N288" s="5">
        <v>2911.789855745636</v>
      </c>
      <c r="O288" s="5">
        <v>3152.5552849084711</v>
      </c>
      <c r="P288" s="5">
        <v>3230.8445004281689</v>
      </c>
      <c r="Q288" s="5">
        <v>2124.0014899172102</v>
      </c>
      <c r="R288" s="5">
        <v>2917.5600558972451</v>
      </c>
      <c r="S288" s="5">
        <v>3541.2646116593651</v>
      </c>
      <c r="T288" s="5">
        <v>1721.5980436033849</v>
      </c>
      <c r="U288" s="5">
        <v>2843.7881459544951</v>
      </c>
      <c r="V288" s="5">
        <v>2568.713941875505</v>
      </c>
      <c r="W288" s="5">
        <v>1874.0100357708809</v>
      </c>
      <c r="X288" s="5">
        <v>2322.683340565085</v>
      </c>
      <c r="Y288" s="5">
        <v>3186.5500322313969</v>
      </c>
      <c r="Z288" s="5">
        <v>2714.0724911823149</v>
      </c>
      <c r="AA288" s="5">
        <v>2673.6113174388438</v>
      </c>
      <c r="AB288" s="5">
        <v>2142.2677494899499</v>
      </c>
      <c r="AC288" s="5">
        <v>2326.81158987755</v>
      </c>
      <c r="AD288" s="5">
        <v>2759.8195777594501</v>
      </c>
      <c r="AE288" s="5">
        <v>1003.8068834176549</v>
      </c>
    </row>
    <row r="289" spans="1:31">
      <c r="A289" s="56" t="s">
        <v>73</v>
      </c>
      <c r="B289" s="56" t="s">
        <v>163</v>
      </c>
      <c r="C289" s="56" t="s">
        <v>137</v>
      </c>
      <c r="D289" s="5">
        <v>321.62757916436487</v>
      </c>
      <c r="E289" s="5">
        <v>552.26129351986515</v>
      </c>
      <c r="F289" s="5">
        <v>2448.3337099568339</v>
      </c>
      <c r="G289" s="5">
        <v>6403.8228674988177</v>
      </c>
      <c r="H289" s="5">
        <v>9279.7362763702531</v>
      </c>
      <c r="I289" s="5">
        <v>11546.973685790121</v>
      </c>
      <c r="J289" s="5">
        <v>11355.457954744001</v>
      </c>
      <c r="K289" s="5">
        <v>12860.913467678671</v>
      </c>
      <c r="L289" s="5">
        <v>11844.5364946097</v>
      </c>
      <c r="M289" s="5">
        <v>12134.63612440874</v>
      </c>
      <c r="N289" s="5">
        <v>11707.667725245859</v>
      </c>
      <c r="O289" s="5">
        <v>12247.298188630761</v>
      </c>
      <c r="P289" s="5">
        <v>12382.356327386169</v>
      </c>
      <c r="Q289" s="5">
        <v>12167.42158604957</v>
      </c>
      <c r="R289" s="5">
        <v>12916.32707281677</v>
      </c>
      <c r="S289" s="5">
        <v>12380.44391796474</v>
      </c>
      <c r="T289" s="5">
        <v>13526.88780711992</v>
      </c>
      <c r="U289" s="5">
        <v>13929.644411245041</v>
      </c>
      <c r="V289" s="5">
        <v>14420.74023175078</v>
      </c>
      <c r="W289" s="5">
        <v>13804.140013095221</v>
      </c>
      <c r="X289" s="5">
        <v>13616.21743079837</v>
      </c>
      <c r="Y289" s="5">
        <v>13942.73452765547</v>
      </c>
      <c r="Z289" s="5">
        <v>12493.02056506191</v>
      </c>
      <c r="AA289" s="5">
        <v>10590.88475834782</v>
      </c>
      <c r="AB289" s="5">
        <v>9958.3184967230718</v>
      </c>
      <c r="AC289" s="5">
        <v>11434.702044819611</v>
      </c>
      <c r="AD289" s="5">
        <v>10945.027569795469</v>
      </c>
      <c r="AE289" s="5">
        <v>11400.26895986258</v>
      </c>
    </row>
    <row r="290" spans="1:31">
      <c r="A290" s="56" t="s">
        <v>73</v>
      </c>
      <c r="B290" s="56" t="s">
        <v>163</v>
      </c>
      <c r="C290" s="56" t="s">
        <v>138</v>
      </c>
      <c r="D290" s="5">
        <v>81.380087751905023</v>
      </c>
      <c r="E290" s="5">
        <v>267.72505992356997</v>
      </c>
      <c r="F290" s="5">
        <v>426.81519227379499</v>
      </c>
      <c r="G290" s="5">
        <v>574.54520594629003</v>
      </c>
      <c r="H290" s="5">
        <v>981.07012799786992</v>
      </c>
      <c r="I290" s="5">
        <v>1185.022173863091</v>
      </c>
      <c r="J290" s="5">
        <v>1536.2791602844759</v>
      </c>
      <c r="K290" s="5">
        <v>1963.3413996514139</v>
      </c>
      <c r="L290" s="5">
        <v>2577.7655125738488</v>
      </c>
      <c r="M290" s="5">
        <v>2630.3968594950561</v>
      </c>
      <c r="N290" s="5">
        <v>3355.5476413422539</v>
      </c>
      <c r="O290" s="5">
        <v>4536.3851114575937</v>
      </c>
      <c r="P290" s="5">
        <v>5520.5162173808376</v>
      </c>
      <c r="Q290" s="5">
        <v>6081.1453136857745</v>
      </c>
      <c r="R290" s="5">
        <v>7705.2660477312811</v>
      </c>
      <c r="S290" s="5">
        <v>8072.964608035094</v>
      </c>
      <c r="T290" s="5">
        <v>8564.1453705516506</v>
      </c>
      <c r="U290" s="5">
        <v>10795.06679742963</v>
      </c>
      <c r="V290" s="5">
        <v>11451.234039135599</v>
      </c>
      <c r="W290" s="5">
        <v>12280.18053139314</v>
      </c>
      <c r="X290" s="5">
        <v>12452.66490149068</v>
      </c>
      <c r="Y290" s="5">
        <v>14084.149355705649</v>
      </c>
      <c r="Z290" s="5">
        <v>17582.053247873591</v>
      </c>
      <c r="AA290" s="5">
        <v>16928.161959332028</v>
      </c>
      <c r="AB290" s="5">
        <v>16833.128009286651</v>
      </c>
      <c r="AC290" s="5">
        <v>17576.746317460518</v>
      </c>
      <c r="AD290" s="5">
        <v>18901.764746688859</v>
      </c>
      <c r="AE290" s="5">
        <v>22528.678823796581</v>
      </c>
    </row>
    <row r="291" spans="1:31">
      <c r="A291" s="56" t="s">
        <v>73</v>
      </c>
      <c r="B291" s="56" t="s">
        <v>163</v>
      </c>
      <c r="C291" s="56" t="s">
        <v>139</v>
      </c>
      <c r="D291" s="5">
        <v>147.68708042608699</v>
      </c>
      <c r="E291" s="5">
        <v>251.57438692229499</v>
      </c>
      <c r="F291" s="5">
        <v>342.08902950355701</v>
      </c>
      <c r="G291" s="5">
        <v>417.302919471834</v>
      </c>
      <c r="H291" s="5">
        <v>478.55526513380499</v>
      </c>
      <c r="I291" s="5">
        <v>531.42327531833701</v>
      </c>
      <c r="J291" s="5">
        <v>601.68638583002496</v>
      </c>
      <c r="K291" s="5">
        <v>718.30929723432905</v>
      </c>
      <c r="L291" s="5">
        <v>833.26413369937904</v>
      </c>
      <c r="M291" s="5">
        <v>949.02043487322703</v>
      </c>
      <c r="N291" s="5">
        <v>1092.0615864203201</v>
      </c>
      <c r="O291" s="5">
        <v>1242.19315541682</v>
      </c>
      <c r="P291" s="5">
        <v>1397.14097760354</v>
      </c>
      <c r="Q291" s="5">
        <v>1520.02364860847</v>
      </c>
      <c r="R291" s="5">
        <v>1640.69061805261</v>
      </c>
      <c r="S291" s="5">
        <v>1729.88831412932</v>
      </c>
      <c r="T291" s="5">
        <v>1799.4739377769499</v>
      </c>
      <c r="U291" s="5">
        <v>1811.20625266721</v>
      </c>
      <c r="V291" s="5">
        <v>1834.2570406180901</v>
      </c>
      <c r="W291" s="5">
        <v>1829.3977363059701</v>
      </c>
      <c r="X291" s="5">
        <v>1828.99757679396</v>
      </c>
      <c r="Y291" s="5">
        <v>1816.7944385457599</v>
      </c>
      <c r="Z291" s="5">
        <v>1803.86322084266</v>
      </c>
      <c r="AA291" s="5">
        <v>1801.94097184922</v>
      </c>
      <c r="AB291" s="5">
        <v>1786.44652036617</v>
      </c>
      <c r="AC291" s="5">
        <v>1766.2855257036199</v>
      </c>
      <c r="AD291" s="5">
        <v>1743.64814373796</v>
      </c>
      <c r="AE291" s="5">
        <v>1761.98764473344</v>
      </c>
    </row>
    <row r="292" spans="1:31">
      <c r="A292" s="56" t="s">
        <v>73</v>
      </c>
      <c r="B292" s="56" t="s">
        <v>163</v>
      </c>
      <c r="C292" s="56" t="s">
        <v>140</v>
      </c>
      <c r="D292" s="5">
        <v>0</v>
      </c>
      <c r="E292" s="5">
        <v>0</v>
      </c>
      <c r="F292" s="5">
        <v>0</v>
      </c>
      <c r="G292" s="5">
        <v>0</v>
      </c>
      <c r="H292" s="5">
        <v>0</v>
      </c>
      <c r="I292" s="5">
        <v>0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5">
        <v>0</v>
      </c>
      <c r="R292" s="5">
        <v>0</v>
      </c>
      <c r="S292" s="5">
        <v>0</v>
      </c>
      <c r="T292" s="5">
        <v>0</v>
      </c>
      <c r="U292" s="5">
        <v>0</v>
      </c>
      <c r="V292" s="5">
        <v>0</v>
      </c>
      <c r="W292" s="5">
        <v>0</v>
      </c>
      <c r="X292" s="5">
        <v>0</v>
      </c>
      <c r="Y292" s="5">
        <v>0</v>
      </c>
      <c r="Z292" s="5">
        <v>0</v>
      </c>
      <c r="AA292" s="5">
        <v>0</v>
      </c>
      <c r="AB292" s="5">
        <v>0</v>
      </c>
      <c r="AC292" s="5">
        <v>0</v>
      </c>
      <c r="AD292" s="5">
        <v>0</v>
      </c>
      <c r="AE292" s="5">
        <v>0</v>
      </c>
    </row>
    <row r="293" spans="1:31">
      <c r="A293" s="56" t="s">
        <v>73</v>
      </c>
      <c r="B293" s="56" t="s">
        <v>163</v>
      </c>
      <c r="C293" s="56" t="s">
        <v>141</v>
      </c>
      <c r="D293" s="5">
        <v>0</v>
      </c>
      <c r="E293" s="5">
        <v>0</v>
      </c>
      <c r="F293" s="5">
        <v>0</v>
      </c>
      <c r="G293" s="5">
        <v>0</v>
      </c>
      <c r="H293" s="5">
        <v>0</v>
      </c>
      <c r="I293" s="5">
        <v>0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5">
        <v>0</v>
      </c>
      <c r="R293" s="5">
        <v>0</v>
      </c>
      <c r="S293" s="5">
        <v>0</v>
      </c>
      <c r="T293" s="5">
        <v>0</v>
      </c>
      <c r="U293" s="5">
        <v>0</v>
      </c>
      <c r="V293" s="5">
        <v>0</v>
      </c>
      <c r="W293" s="5">
        <v>0</v>
      </c>
      <c r="X293" s="5">
        <v>0</v>
      </c>
      <c r="Y293" s="5">
        <v>0</v>
      </c>
      <c r="Z293" s="5">
        <v>0</v>
      </c>
      <c r="AA293" s="5">
        <v>0</v>
      </c>
      <c r="AB293" s="5">
        <v>0</v>
      </c>
      <c r="AC293" s="5">
        <v>0</v>
      </c>
      <c r="AD293" s="5">
        <v>0</v>
      </c>
      <c r="AE293" s="5">
        <v>0</v>
      </c>
    </row>
    <row r="294" spans="1:31">
      <c r="A294" s="56" t="s">
        <v>73</v>
      </c>
      <c r="B294" s="56" t="s">
        <v>163</v>
      </c>
      <c r="C294" s="56" t="s">
        <v>142</v>
      </c>
      <c r="D294" s="5">
        <v>22410.146516638411</v>
      </c>
      <c r="E294" s="5">
        <v>22113.14501807775</v>
      </c>
      <c r="F294" s="5">
        <v>22182.244079286778</v>
      </c>
      <c r="G294" s="5">
        <v>27853.11656498969</v>
      </c>
      <c r="H294" s="5">
        <v>36974.493745239342</v>
      </c>
      <c r="I294" s="5">
        <v>39547.671776707597</v>
      </c>
      <c r="J294" s="5">
        <v>39396.21348113288</v>
      </c>
      <c r="K294" s="5">
        <v>45348.013014200224</v>
      </c>
      <c r="L294" s="5">
        <v>54178.655607609908</v>
      </c>
      <c r="M294" s="5">
        <v>57378.585213894577</v>
      </c>
      <c r="N294" s="5">
        <v>57244.85839084816</v>
      </c>
      <c r="O294" s="5">
        <v>57229.137422800617</v>
      </c>
      <c r="P294" s="5">
        <v>55226.646672896881</v>
      </c>
      <c r="Q294" s="5">
        <v>56034.853519941513</v>
      </c>
      <c r="R294" s="5">
        <v>59753.653770377357</v>
      </c>
      <c r="S294" s="5">
        <v>57426.543006279127</v>
      </c>
      <c r="T294" s="5">
        <v>61500.181446194147</v>
      </c>
      <c r="U294" s="5">
        <v>70500.666492191594</v>
      </c>
      <c r="V294" s="5">
        <v>68538.514491893584</v>
      </c>
      <c r="W294" s="5">
        <v>74307.706505644601</v>
      </c>
      <c r="X294" s="5">
        <v>81908.824638072881</v>
      </c>
      <c r="Y294" s="5">
        <v>79587.20343741664</v>
      </c>
      <c r="Z294" s="5">
        <v>80465.344744378963</v>
      </c>
      <c r="AA294" s="5">
        <v>80936.377037382976</v>
      </c>
      <c r="AB294" s="5">
        <v>83875.429861113967</v>
      </c>
      <c r="AC294" s="5">
        <v>87344.873908732654</v>
      </c>
      <c r="AD294" s="5">
        <v>85180.068242290581</v>
      </c>
      <c r="AE294" s="5">
        <v>88465.583027485598</v>
      </c>
    </row>
    <row r="295" spans="1:31">
      <c r="A295" s="56" t="s">
        <v>73</v>
      </c>
      <c r="B295" s="56" t="s">
        <v>163</v>
      </c>
      <c r="C295" s="56" t="s">
        <v>143</v>
      </c>
      <c r="D295" s="5">
        <v>7372.9143647509936</v>
      </c>
      <c r="E295" s="5">
        <v>6883.4245509826787</v>
      </c>
      <c r="F295" s="5">
        <v>10261.277001961091</v>
      </c>
      <c r="G295" s="5">
        <v>15615.95690166159</v>
      </c>
      <c r="H295" s="5">
        <v>18188.655258060731</v>
      </c>
      <c r="I295" s="5">
        <v>22363.175068854322</v>
      </c>
      <c r="J295" s="5">
        <v>23769.81497495541</v>
      </c>
      <c r="K295" s="5">
        <v>24696.319820892419</v>
      </c>
      <c r="L295" s="5">
        <v>24537.066146686069</v>
      </c>
      <c r="M295" s="5">
        <v>24146.592044943351</v>
      </c>
      <c r="N295" s="5">
        <v>26075.67049914482</v>
      </c>
      <c r="O295" s="5">
        <v>30430.387224960341</v>
      </c>
      <c r="P295" s="5">
        <v>32507.979983321551</v>
      </c>
      <c r="Q295" s="5">
        <v>34102.468936619152</v>
      </c>
      <c r="R295" s="5">
        <v>35623.152291476537</v>
      </c>
      <c r="S295" s="5">
        <v>37879.111378892027</v>
      </c>
      <c r="T295" s="5">
        <v>41844.338283637597</v>
      </c>
      <c r="U295" s="5">
        <v>46152.508859414433</v>
      </c>
      <c r="V295" s="5">
        <v>48270.71099294359</v>
      </c>
      <c r="W295" s="5">
        <v>47991.134609263201</v>
      </c>
      <c r="X295" s="5">
        <v>45543.876021543118</v>
      </c>
      <c r="Y295" s="5">
        <v>49670.13791727207</v>
      </c>
      <c r="Z295" s="5">
        <v>53781.885971856776</v>
      </c>
      <c r="AA295" s="5">
        <v>56841.337806418567</v>
      </c>
      <c r="AB295" s="5">
        <v>59668.68857123905</v>
      </c>
      <c r="AC295" s="5">
        <v>59773.133394327589</v>
      </c>
      <c r="AD295" s="5">
        <v>59858.163107690263</v>
      </c>
      <c r="AE295" s="5">
        <v>62717.275678298021</v>
      </c>
    </row>
    <row r="296" spans="1:31">
      <c r="A296" s="56" t="s">
        <v>73</v>
      </c>
      <c r="B296" s="56" t="s">
        <v>163</v>
      </c>
      <c r="C296" s="56" t="s">
        <v>144</v>
      </c>
      <c r="D296" s="5">
        <v>9022.5652429999991</v>
      </c>
      <c r="E296" s="5">
        <v>10360.47539</v>
      </c>
      <c r="F296" s="5">
        <v>11714.952759</v>
      </c>
      <c r="G296" s="5">
        <v>13031.270875</v>
      </c>
      <c r="H296" s="5">
        <v>14353.708611</v>
      </c>
      <c r="I296" s="5">
        <v>15632.711502</v>
      </c>
      <c r="J296" s="5">
        <v>16910.683466999999</v>
      </c>
      <c r="K296" s="5">
        <v>18163.852714000001</v>
      </c>
      <c r="L296" s="5">
        <v>19411.917863999999</v>
      </c>
      <c r="M296" s="5">
        <v>20586.131863999999</v>
      </c>
      <c r="N296" s="5">
        <v>21767.574877999999</v>
      </c>
      <c r="O296" s="5">
        <v>22954.643037000002</v>
      </c>
      <c r="P296" s="5">
        <v>24162.339490999999</v>
      </c>
      <c r="Q296" s="5">
        <v>25237.053597999999</v>
      </c>
      <c r="R296" s="5">
        <v>26281.886845000001</v>
      </c>
      <c r="S296" s="5">
        <v>27326.868216999999</v>
      </c>
      <c r="T296" s="5">
        <v>28436.910612</v>
      </c>
      <c r="U296" s="5">
        <v>29427.267205</v>
      </c>
      <c r="V296" s="5">
        <v>30433.063289999998</v>
      </c>
      <c r="W296" s="5">
        <v>31454.762943000002</v>
      </c>
      <c r="X296" s="5">
        <v>32549.091079000002</v>
      </c>
      <c r="Y296" s="5">
        <v>33517.065546999998</v>
      </c>
      <c r="Z296" s="5">
        <v>34506.879883000001</v>
      </c>
      <c r="AA296" s="5">
        <v>35503.237704999992</v>
      </c>
      <c r="AB296" s="5">
        <v>36571.407772999999</v>
      </c>
      <c r="AC296" s="5">
        <v>37488.122686000002</v>
      </c>
      <c r="AD296" s="5">
        <v>38430.016286999999</v>
      </c>
      <c r="AE296" s="5">
        <v>38430.016286999999</v>
      </c>
    </row>
    <row r="297" spans="1:31">
      <c r="A297" s="56" t="s">
        <v>73</v>
      </c>
      <c r="B297" s="56" t="s">
        <v>163</v>
      </c>
      <c r="C297" s="56" t="s">
        <v>146</v>
      </c>
      <c r="D297" s="5">
        <v>1.2240799999999991E-6</v>
      </c>
      <c r="E297" s="5">
        <v>1.2373899999999999E-6</v>
      </c>
      <c r="F297" s="5">
        <v>1.368700000000001E-6</v>
      </c>
      <c r="G297" s="5">
        <v>1.2265804464849961</v>
      </c>
      <c r="H297" s="5">
        <v>1.641980000000001E-6</v>
      </c>
      <c r="I297" s="5">
        <v>1.6590450000000009E-6</v>
      </c>
      <c r="J297" s="5">
        <v>1.730735000000001E-6</v>
      </c>
      <c r="K297" s="5">
        <v>1.13665714953</v>
      </c>
      <c r="L297" s="5">
        <v>1.955213628424999</v>
      </c>
      <c r="M297" s="5">
        <v>4.1159141779799802</v>
      </c>
      <c r="N297" s="5">
        <v>0.74392465632500004</v>
      </c>
      <c r="O297" s="5">
        <v>4.4501997146250014</v>
      </c>
      <c r="P297" s="5">
        <v>8.989404999999996E-6</v>
      </c>
      <c r="Q297" s="5">
        <v>8.5071284524000017</v>
      </c>
      <c r="R297" s="5">
        <v>16.503780464550001</v>
      </c>
      <c r="S297" s="5">
        <v>234.72609488919511</v>
      </c>
      <c r="T297" s="5">
        <v>155.0570742919349</v>
      </c>
      <c r="U297" s="5">
        <v>129.34758118899009</v>
      </c>
      <c r="V297" s="5">
        <v>243.15175205578501</v>
      </c>
      <c r="W297" s="5">
        <v>203.70622430077</v>
      </c>
      <c r="X297" s="5">
        <v>242.85812372918949</v>
      </c>
      <c r="Y297" s="5">
        <v>302.50649062462082</v>
      </c>
      <c r="Z297" s="5">
        <v>215.76988496800001</v>
      </c>
      <c r="AA297" s="5">
        <v>422.77725409761058</v>
      </c>
      <c r="AB297" s="5">
        <v>188.45765240822001</v>
      </c>
      <c r="AC297" s="5">
        <v>270.69540043550012</v>
      </c>
      <c r="AD297" s="5">
        <v>469.73624839193047</v>
      </c>
      <c r="AE297" s="5">
        <v>143.47843619851469</v>
      </c>
    </row>
    <row r="298" spans="1:31">
      <c r="A298" s="56" t="s">
        <v>73</v>
      </c>
      <c r="B298" s="56" t="s">
        <v>163</v>
      </c>
      <c r="C298" s="56" t="s">
        <v>149</v>
      </c>
      <c r="D298" s="5">
        <v>-1262.9525446349851</v>
      </c>
      <c r="E298" s="5">
        <v>-2341.4696988660999</v>
      </c>
      <c r="F298" s="5">
        <v>-4447.319795743625</v>
      </c>
      <c r="G298" s="5">
        <v>-9489.3803151984321</v>
      </c>
      <c r="H298" s="5">
        <v>-12740.47109896459</v>
      </c>
      <c r="I298" s="5">
        <v>-16138.00442699668</v>
      </c>
      <c r="J298" s="5">
        <v>-16054.71081067997</v>
      </c>
      <c r="K298" s="5">
        <v>-17512.242368034829</v>
      </c>
      <c r="L298" s="5">
        <v>-16324.05550327982</v>
      </c>
      <c r="M298" s="5">
        <v>-16608.630276473828</v>
      </c>
      <c r="N298" s="5">
        <v>-16225.58782844511</v>
      </c>
      <c r="O298" s="5">
        <v>-16272.67451805593</v>
      </c>
      <c r="P298" s="5">
        <v>-17095.981678556309</v>
      </c>
      <c r="Q298" s="5">
        <v>-16629.623460351511</v>
      </c>
      <c r="R298" s="5">
        <v>-18157.71633638176</v>
      </c>
      <c r="S298" s="5">
        <v>-16970.49837074029</v>
      </c>
      <c r="T298" s="5">
        <v>-18486.99154782086</v>
      </c>
      <c r="U298" s="5">
        <v>-19176.605635806111</v>
      </c>
      <c r="V298" s="5">
        <v>-19614.943532135301</v>
      </c>
      <c r="W298" s="5">
        <v>-19159.92598288392</v>
      </c>
      <c r="X298" s="5">
        <v>-18718.896229470931</v>
      </c>
      <c r="Y298" s="5">
        <v>-19471.691670162068</v>
      </c>
      <c r="Z298" s="5">
        <v>-17561.875708232419</v>
      </c>
      <c r="AA298" s="5">
        <v>-16054.370571004871</v>
      </c>
      <c r="AB298" s="5">
        <v>-14207.533874983679</v>
      </c>
      <c r="AC298" s="5">
        <v>-16570.52594252559</v>
      </c>
      <c r="AD298" s="5">
        <v>-16207.791301012079</v>
      </c>
      <c r="AE298" s="5">
        <v>-17218.55286572918</v>
      </c>
    </row>
    <row r="299" spans="1:31">
      <c r="A299" s="56" t="s">
        <v>73</v>
      </c>
      <c r="B299" s="56" t="s">
        <v>163</v>
      </c>
      <c r="C299" s="56" t="s">
        <v>150</v>
      </c>
      <c r="D299" s="5">
        <v>-95.731817958834981</v>
      </c>
      <c r="E299" s="5">
        <v>-315.34435135262498</v>
      </c>
      <c r="F299" s="5">
        <v>-501.68108443424501</v>
      </c>
      <c r="G299" s="5">
        <v>-676.43421893272023</v>
      </c>
      <c r="H299" s="5">
        <v>-1153.5206290004601</v>
      </c>
      <c r="I299" s="5">
        <v>-1394.0059677371939</v>
      </c>
      <c r="J299" s="5">
        <v>-1807.2086514096511</v>
      </c>
      <c r="K299" s="5">
        <v>-2325.1175393558701</v>
      </c>
      <c r="L299" s="5">
        <v>-3069.414095765017</v>
      </c>
      <c r="M299" s="5">
        <v>-3152.07208009747</v>
      </c>
      <c r="N299" s="5">
        <v>-4042.2866851927929</v>
      </c>
      <c r="O299" s="5">
        <v>-5468.1743858906757</v>
      </c>
      <c r="P299" s="5">
        <v>-6691.0259660683569</v>
      </c>
      <c r="Q299" s="5">
        <v>-7387.2962782502182</v>
      </c>
      <c r="R299" s="5">
        <v>-9401.4934101148865</v>
      </c>
      <c r="S299" s="5">
        <v>-9848.7052030269115</v>
      </c>
      <c r="T299" s="5">
        <v>-10551.17171256075</v>
      </c>
      <c r="U299" s="5">
        <v>-13326.27386046816</v>
      </c>
      <c r="V299" s="5">
        <v>-14211.091643360431</v>
      </c>
      <c r="W299" s="5">
        <v>-15283.25546865678</v>
      </c>
      <c r="X299" s="5">
        <v>-15539.54523448231</v>
      </c>
      <c r="Y299" s="5">
        <v>-17661.462932898481</v>
      </c>
      <c r="Z299" s="5">
        <v>-21842.299316320092</v>
      </c>
      <c r="AA299" s="5">
        <v>-21114.382906681829</v>
      </c>
      <c r="AB299" s="5">
        <v>-20991.067935581519</v>
      </c>
      <c r="AC299" s="5">
        <v>-22031.38623830018</v>
      </c>
      <c r="AD299" s="5">
        <v>-23600.45050205685</v>
      </c>
      <c r="AE299" s="5">
        <v>-28103.083082044392</v>
      </c>
    </row>
    <row r="300" spans="1:31">
      <c r="A300" s="56" t="s">
        <v>73</v>
      </c>
      <c r="B300" s="56" t="s">
        <v>163</v>
      </c>
      <c r="C300" s="56" t="s">
        <v>151</v>
      </c>
      <c r="D300" s="5">
        <v>-175.48155982371199</v>
      </c>
      <c r="E300" s="5">
        <v>-299.17888471892502</v>
      </c>
      <c r="F300" s="5">
        <v>-407.48950697774097</v>
      </c>
      <c r="G300" s="5">
        <v>-495.29969942901602</v>
      </c>
      <c r="H300" s="5">
        <v>-568.38111370570903</v>
      </c>
      <c r="I300" s="5">
        <v>-630.98551602596399</v>
      </c>
      <c r="J300" s="5">
        <v>-716.758216929578</v>
      </c>
      <c r="K300" s="5">
        <v>-853.21227491718605</v>
      </c>
      <c r="L300" s="5">
        <v>-990.34926263692</v>
      </c>
      <c r="M300" s="5">
        <v>-1127.0184923475199</v>
      </c>
      <c r="N300" s="5">
        <v>-1296.33829067177</v>
      </c>
      <c r="O300" s="5">
        <v>-1475.09043114525</v>
      </c>
      <c r="P300" s="5">
        <v>-1662.15564983326</v>
      </c>
      <c r="Q300" s="5">
        <v>-1808.8781163988899</v>
      </c>
      <c r="R300" s="5">
        <v>-1945.40458752066</v>
      </c>
      <c r="S300" s="5">
        <v>-2053.3625341189299</v>
      </c>
      <c r="T300" s="5">
        <v>-2134.1499027433601</v>
      </c>
      <c r="U300" s="5">
        <v>-2159.3690157038</v>
      </c>
      <c r="V300" s="5">
        <v>-2177.2769590723501</v>
      </c>
      <c r="W300" s="5">
        <v>-2176.78350680424</v>
      </c>
      <c r="X300" s="5">
        <v>-2166.6049372171901</v>
      </c>
      <c r="Y300" s="5">
        <v>-2156.51407503685</v>
      </c>
      <c r="Z300" s="5">
        <v>-2141.7783934882</v>
      </c>
      <c r="AA300" s="5">
        <v>-2145.9975549425599</v>
      </c>
      <c r="AB300" s="5">
        <v>-2121.8731571366702</v>
      </c>
      <c r="AC300" s="5">
        <v>-2094.3823612317701</v>
      </c>
      <c r="AD300" s="5">
        <v>-2069.3896033890201</v>
      </c>
      <c r="AE300" s="5">
        <v>-2090.3742779477402</v>
      </c>
    </row>
    <row r="302" spans="1:31">
      <c r="A302" s="56" t="s">
        <v>73</v>
      </c>
      <c r="B302" s="56" t="s">
        <v>197</v>
      </c>
      <c r="C302" s="56" t="s">
        <v>130</v>
      </c>
      <c r="D302" s="5">
        <v>42886.717578829011</v>
      </c>
      <c r="E302" s="5">
        <v>32326.877725011731</v>
      </c>
      <c r="F302" s="5">
        <v>20294.738982248971</v>
      </c>
      <c r="G302" s="5">
        <v>18090.696671472891</v>
      </c>
      <c r="H302" s="5">
        <v>13762.91107989868</v>
      </c>
      <c r="I302" s="5">
        <v>9851.1058035410024</v>
      </c>
      <c r="J302" s="5">
        <v>5373.5957203182488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5">
        <v>0</v>
      </c>
      <c r="R302" s="5">
        <v>0</v>
      </c>
      <c r="S302" s="5">
        <v>0</v>
      </c>
      <c r="T302" s="5">
        <v>0</v>
      </c>
      <c r="U302" s="5">
        <v>0</v>
      </c>
      <c r="V302" s="5">
        <v>0</v>
      </c>
      <c r="W302" s="5">
        <v>0</v>
      </c>
      <c r="X302" s="5">
        <v>0</v>
      </c>
      <c r="Y302" s="5">
        <v>0</v>
      </c>
      <c r="Z302" s="5">
        <v>0</v>
      </c>
      <c r="AA302" s="5">
        <v>0</v>
      </c>
      <c r="AB302" s="5">
        <v>0</v>
      </c>
      <c r="AC302" s="5">
        <v>0</v>
      </c>
      <c r="AD302" s="5">
        <v>0</v>
      </c>
      <c r="AE302" s="5">
        <v>0</v>
      </c>
    </row>
    <row r="303" spans="1:31">
      <c r="A303" s="56" t="s">
        <v>73</v>
      </c>
      <c r="B303" s="56" t="s">
        <v>197</v>
      </c>
      <c r="C303" s="56" t="s">
        <v>132</v>
      </c>
      <c r="D303" s="5">
        <v>1457.916519313445</v>
      </c>
      <c r="E303" s="5">
        <v>979.97001364529444</v>
      </c>
      <c r="F303" s="5">
        <v>1211.0998101462351</v>
      </c>
      <c r="G303" s="5">
        <v>2205.0716770804088</v>
      </c>
      <c r="H303" s="5">
        <v>3255.1736800311442</v>
      </c>
      <c r="I303" s="5">
        <v>3020.9599458504399</v>
      </c>
      <c r="J303" s="5">
        <v>2617.8958162583749</v>
      </c>
      <c r="K303" s="5">
        <v>3101.0472970624901</v>
      </c>
      <c r="L303" s="5">
        <v>2030.620557464076</v>
      </c>
      <c r="M303" s="5">
        <v>1860.860436666401</v>
      </c>
      <c r="N303" s="5">
        <v>2277.173074215345</v>
      </c>
      <c r="O303" s="5">
        <v>3232.0810947860341</v>
      </c>
      <c r="P303" s="5">
        <v>3389.0808418026431</v>
      </c>
      <c r="Q303" s="5">
        <v>1550.8140519690701</v>
      </c>
      <c r="R303" s="5">
        <v>1804.0818581071051</v>
      </c>
      <c r="S303" s="5">
        <v>1803.0068998028801</v>
      </c>
      <c r="T303" s="5">
        <v>670.73512799583966</v>
      </c>
      <c r="U303" s="5">
        <v>1726.4819382425701</v>
      </c>
      <c r="V303" s="5">
        <v>1606.6528643950489</v>
      </c>
      <c r="W303" s="5">
        <v>1022.847799098701</v>
      </c>
      <c r="X303" s="5">
        <v>1060.4098590417491</v>
      </c>
      <c r="Y303" s="5">
        <v>636.57990155910443</v>
      </c>
      <c r="Z303" s="5">
        <v>122.046214424155</v>
      </c>
      <c r="AA303" s="5">
        <v>0</v>
      </c>
      <c r="AB303" s="5">
        <v>0</v>
      </c>
      <c r="AC303" s="5">
        <v>0</v>
      </c>
      <c r="AD303" s="5">
        <v>0</v>
      </c>
      <c r="AE303" s="5">
        <v>0</v>
      </c>
    </row>
    <row r="304" spans="1:31">
      <c r="A304" s="56" t="s">
        <v>73</v>
      </c>
      <c r="B304" s="56" t="s">
        <v>197</v>
      </c>
      <c r="C304" s="56" t="s">
        <v>133</v>
      </c>
      <c r="D304" s="5">
        <v>0</v>
      </c>
      <c r="E304" s="5">
        <v>0</v>
      </c>
      <c r="F304" s="5">
        <v>0</v>
      </c>
      <c r="G304" s="5">
        <v>0</v>
      </c>
      <c r="H304" s="5">
        <v>0</v>
      </c>
      <c r="I304" s="5">
        <v>0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5">
        <v>0</v>
      </c>
      <c r="R304" s="5">
        <v>0</v>
      </c>
      <c r="S304" s="5">
        <v>0</v>
      </c>
      <c r="T304" s="5">
        <v>0</v>
      </c>
      <c r="U304" s="5">
        <v>0</v>
      </c>
      <c r="V304" s="5">
        <v>0</v>
      </c>
      <c r="W304" s="5">
        <v>0</v>
      </c>
      <c r="X304" s="5">
        <v>0</v>
      </c>
      <c r="Y304" s="5">
        <v>0</v>
      </c>
      <c r="Z304" s="5">
        <v>0</v>
      </c>
      <c r="AA304" s="5">
        <v>0</v>
      </c>
      <c r="AB304" s="5">
        <v>0</v>
      </c>
      <c r="AC304" s="5">
        <v>0</v>
      </c>
      <c r="AD304" s="5">
        <v>0</v>
      </c>
      <c r="AE304" s="5">
        <v>0</v>
      </c>
    </row>
    <row r="305" spans="1:31">
      <c r="A305" s="56" t="s">
        <v>73</v>
      </c>
      <c r="B305" s="56" t="s">
        <v>197</v>
      </c>
      <c r="C305" s="56" t="s">
        <v>134</v>
      </c>
      <c r="D305" s="5">
        <v>3.5343299999999972E-6</v>
      </c>
      <c r="E305" s="5">
        <v>3.700775000000001E-6</v>
      </c>
      <c r="F305" s="5">
        <v>20.637416589295</v>
      </c>
      <c r="G305" s="5">
        <v>34.531452868455013</v>
      </c>
      <c r="H305" s="5">
        <v>96.813634998959984</v>
      </c>
      <c r="I305" s="5">
        <v>1849.394589059081</v>
      </c>
      <c r="J305" s="5">
        <v>2003.965946588829</v>
      </c>
      <c r="K305" s="5">
        <v>623.68403415253465</v>
      </c>
      <c r="L305" s="5">
        <v>342.98011687135011</v>
      </c>
      <c r="M305" s="5">
        <v>326.96112770950498</v>
      </c>
      <c r="N305" s="5">
        <v>62.347555885465027</v>
      </c>
      <c r="O305" s="5">
        <v>1252.152019041215</v>
      </c>
      <c r="P305" s="5">
        <v>186.33431658555989</v>
      </c>
      <c r="Q305" s="5">
        <v>345.43915263557511</v>
      </c>
      <c r="R305" s="5">
        <v>326.10569347955987</v>
      </c>
      <c r="S305" s="5">
        <v>1744.9901747915551</v>
      </c>
      <c r="T305" s="5">
        <v>149.52199440905989</v>
      </c>
      <c r="U305" s="5">
        <v>1111.9434129327351</v>
      </c>
      <c r="V305" s="5">
        <v>1056.083375846187</v>
      </c>
      <c r="W305" s="5">
        <v>613.1252654438656</v>
      </c>
      <c r="X305" s="5">
        <v>1194.22516618591</v>
      </c>
      <c r="Y305" s="5">
        <v>812.72963474389974</v>
      </c>
      <c r="Z305" s="5">
        <v>1125.9044351729669</v>
      </c>
      <c r="AA305" s="5">
        <v>653.64874564701142</v>
      </c>
      <c r="AB305" s="5">
        <v>764.90165416073955</v>
      </c>
      <c r="AC305" s="5">
        <v>563.57427586720507</v>
      </c>
      <c r="AD305" s="5">
        <v>1604.153176278797</v>
      </c>
      <c r="AE305" s="5">
        <v>6.0068100000000014E-6</v>
      </c>
    </row>
    <row r="306" spans="1:31">
      <c r="A306" s="56" t="s">
        <v>73</v>
      </c>
      <c r="B306" s="56" t="s">
        <v>197</v>
      </c>
      <c r="C306" s="56" t="s">
        <v>135</v>
      </c>
      <c r="D306" s="5">
        <v>0</v>
      </c>
      <c r="E306" s="5">
        <v>0</v>
      </c>
      <c r="F306" s="5">
        <v>0</v>
      </c>
      <c r="G306" s="5">
        <v>0</v>
      </c>
      <c r="H306" s="5">
        <v>0</v>
      </c>
      <c r="I306" s="5">
        <v>0</v>
      </c>
      <c r="J306" s="5">
        <v>0</v>
      </c>
      <c r="K306" s="5">
        <v>5.3642900000000032E-6</v>
      </c>
      <c r="L306" s="5">
        <v>2.7464399999999999E-6</v>
      </c>
      <c r="M306" s="5">
        <v>7.4081999999999977E-7</v>
      </c>
      <c r="N306" s="5">
        <v>5.6965500000000069E-7</v>
      </c>
      <c r="O306" s="5">
        <v>8.8322999999999984E-7</v>
      </c>
      <c r="P306" s="5">
        <v>9.102349999999982E-7</v>
      </c>
      <c r="Q306" s="5">
        <v>1.0409500000000021E-6</v>
      </c>
      <c r="R306" s="5">
        <v>1.4433849999999971E-6</v>
      </c>
      <c r="S306" s="5">
        <v>7.9906349999999849E-6</v>
      </c>
      <c r="T306" s="5">
        <v>4.5279749999999996E-6</v>
      </c>
      <c r="U306" s="5">
        <v>2.791924999999997E-6</v>
      </c>
      <c r="V306" s="5">
        <v>1.179772499999998E-5</v>
      </c>
      <c r="W306" s="5">
        <v>8.5379849999999958E-6</v>
      </c>
      <c r="X306" s="5">
        <v>6.531009999999987E-6</v>
      </c>
      <c r="Y306" s="5">
        <v>4.7691170000000149E-5</v>
      </c>
      <c r="Z306" s="5">
        <v>54.548532278960081</v>
      </c>
      <c r="AA306" s="5">
        <v>54.54832354387004</v>
      </c>
      <c r="AB306" s="5">
        <v>54.697687809769917</v>
      </c>
      <c r="AC306" s="5">
        <v>54.548343368659999</v>
      </c>
      <c r="AD306" s="5">
        <v>54.548356990465052</v>
      </c>
      <c r="AE306" s="5">
        <v>54.548321151764753</v>
      </c>
    </row>
    <row r="307" spans="1:31">
      <c r="A307" s="56" t="s">
        <v>73</v>
      </c>
      <c r="B307" s="56" t="s">
        <v>197</v>
      </c>
      <c r="C307" s="56" t="s">
        <v>136</v>
      </c>
      <c r="D307" s="5">
        <v>213.04516721210501</v>
      </c>
      <c r="E307" s="5">
        <v>251.42043570961519</v>
      </c>
      <c r="F307" s="5">
        <v>199.22103710211991</v>
      </c>
      <c r="G307" s="5">
        <v>126.74201458352501</v>
      </c>
      <c r="H307" s="5">
        <v>180.51341479021499</v>
      </c>
      <c r="I307" s="5">
        <v>184.41772909186511</v>
      </c>
      <c r="J307" s="5">
        <v>308.6652265239299</v>
      </c>
      <c r="K307" s="5">
        <v>160.58269098992989</v>
      </c>
      <c r="L307" s="5">
        <v>280.02972363773011</v>
      </c>
      <c r="M307" s="5">
        <v>299.18000117399521</v>
      </c>
      <c r="N307" s="5">
        <v>248.91690748362021</v>
      </c>
      <c r="O307" s="5">
        <v>213.04515443060501</v>
      </c>
      <c r="P307" s="5">
        <v>251.42042240912991</v>
      </c>
      <c r="Q307" s="5">
        <v>199.22102588264499</v>
      </c>
      <c r="R307" s="5">
        <v>54.607371191184988</v>
      </c>
      <c r="S307" s="5">
        <v>64.035425278084958</v>
      </c>
      <c r="T307" s="5">
        <v>59.863508491625012</v>
      </c>
      <c r="U307" s="5">
        <v>162.40301536755001</v>
      </c>
      <c r="V307" s="5">
        <v>81.759806881940023</v>
      </c>
      <c r="W307" s="5">
        <v>0</v>
      </c>
      <c r="X307" s="5">
        <v>0</v>
      </c>
      <c r="Y307" s="5">
        <v>0</v>
      </c>
      <c r="Z307" s="5">
        <v>0</v>
      </c>
      <c r="AA307" s="5">
        <v>0</v>
      </c>
      <c r="AB307" s="5">
        <v>0</v>
      </c>
      <c r="AC307" s="5">
        <v>0</v>
      </c>
      <c r="AD307" s="5">
        <v>0</v>
      </c>
      <c r="AE307" s="5">
        <v>0</v>
      </c>
    </row>
    <row r="308" spans="1:31">
      <c r="A308" s="56" t="s">
        <v>73</v>
      </c>
      <c r="B308" s="56" t="s">
        <v>197</v>
      </c>
      <c r="C308" s="56" t="s">
        <v>137</v>
      </c>
      <c r="D308" s="5">
        <v>579.33930595874006</v>
      </c>
      <c r="E308" s="5">
        <v>1123.309403589185</v>
      </c>
      <c r="F308" s="5">
        <v>1848.353505074879</v>
      </c>
      <c r="G308" s="5">
        <v>2669.5384141313102</v>
      </c>
      <c r="H308" s="5">
        <v>4780.1169400336003</v>
      </c>
      <c r="I308" s="5">
        <v>6491.021333692016</v>
      </c>
      <c r="J308" s="5">
        <v>6323.5702519075867</v>
      </c>
      <c r="K308" s="5">
        <v>7859.4813181367144</v>
      </c>
      <c r="L308" s="5">
        <v>7374.7705352191933</v>
      </c>
      <c r="M308" s="5">
        <v>6639.602199628549</v>
      </c>
      <c r="N308" s="5">
        <v>6595.9838592744527</v>
      </c>
      <c r="O308" s="5">
        <v>6867.3051933392908</v>
      </c>
      <c r="P308" s="5">
        <v>7069.7775274016349</v>
      </c>
      <c r="Q308" s="5">
        <v>6876.0011180355232</v>
      </c>
      <c r="R308" s="5">
        <v>11139.49048615707</v>
      </c>
      <c r="S308" s="5">
        <v>10711.9338620705</v>
      </c>
      <c r="T308" s="5">
        <v>11013.4179564925</v>
      </c>
      <c r="U308" s="5">
        <v>11559.357182207141</v>
      </c>
      <c r="V308" s="5">
        <v>21314.121323936051</v>
      </c>
      <c r="W308" s="5">
        <v>19317.488177706698</v>
      </c>
      <c r="X308" s="5">
        <v>18219.15495339968</v>
      </c>
      <c r="Y308" s="5">
        <v>18594.72878610274</v>
      </c>
      <c r="Z308" s="5">
        <v>23090.16290941025</v>
      </c>
      <c r="AA308" s="5">
        <v>24681.227995225701</v>
      </c>
      <c r="AB308" s="5">
        <v>22550.079798339601</v>
      </c>
      <c r="AC308" s="5">
        <v>23768.918809856659</v>
      </c>
      <c r="AD308" s="5">
        <v>32493.235142131231</v>
      </c>
      <c r="AE308" s="5">
        <v>32394.402952987781</v>
      </c>
    </row>
    <row r="309" spans="1:31">
      <c r="A309" s="56" t="s">
        <v>73</v>
      </c>
      <c r="B309" s="56" t="s">
        <v>197</v>
      </c>
      <c r="C309" s="56" t="s">
        <v>138</v>
      </c>
      <c r="D309" s="5">
        <v>64.047533066629995</v>
      </c>
      <c r="E309" s="5">
        <v>221.53424753336</v>
      </c>
      <c r="F309" s="5">
        <v>352.06351985488521</v>
      </c>
      <c r="G309" s="5">
        <v>512.31396885123013</v>
      </c>
      <c r="H309" s="5">
        <v>765.62277415807557</v>
      </c>
      <c r="I309" s="5">
        <v>1015.19037737205</v>
      </c>
      <c r="J309" s="5">
        <v>1258.288755226436</v>
      </c>
      <c r="K309" s="5">
        <v>1714.00511982129</v>
      </c>
      <c r="L309" s="5">
        <v>2065.5922683161421</v>
      </c>
      <c r="M309" s="5">
        <v>2128.2355156595008</v>
      </c>
      <c r="N309" s="5">
        <v>2640.909070306901</v>
      </c>
      <c r="O309" s="5">
        <v>3437.075620675238</v>
      </c>
      <c r="P309" s="5">
        <v>4309.6580858672296</v>
      </c>
      <c r="Q309" s="5">
        <v>4938.3881968122141</v>
      </c>
      <c r="R309" s="5">
        <v>6330.1972526944091</v>
      </c>
      <c r="S309" s="5">
        <v>6629.4273381773082</v>
      </c>
      <c r="T309" s="5">
        <v>6604.8497275540321</v>
      </c>
      <c r="U309" s="5">
        <v>7970.3754940498047</v>
      </c>
      <c r="V309" s="5">
        <v>9343.9932484920173</v>
      </c>
      <c r="W309" s="5">
        <v>8913.2369518312244</v>
      </c>
      <c r="X309" s="5">
        <v>10353.119996760939</v>
      </c>
      <c r="Y309" s="5">
        <v>10353.81617051699</v>
      </c>
      <c r="Z309" s="5">
        <v>13810.83823330242</v>
      </c>
      <c r="AA309" s="5">
        <v>12983.56032097822</v>
      </c>
      <c r="AB309" s="5">
        <v>12897.442674531811</v>
      </c>
      <c r="AC309" s="5">
        <v>14705.20818280351</v>
      </c>
      <c r="AD309" s="5">
        <v>16841.249755147681</v>
      </c>
      <c r="AE309" s="5">
        <v>18152.968332591769</v>
      </c>
    </row>
    <row r="310" spans="1:31">
      <c r="A310" s="56" t="s">
        <v>73</v>
      </c>
      <c r="B310" s="56" t="s">
        <v>197</v>
      </c>
      <c r="C310" s="56" t="s">
        <v>139</v>
      </c>
      <c r="D310" s="5">
        <v>117.708012944182</v>
      </c>
      <c r="E310" s="5">
        <v>216.29087114607799</v>
      </c>
      <c r="F310" s="5">
        <v>315.05816867460101</v>
      </c>
      <c r="G310" s="5">
        <v>404.569016027045</v>
      </c>
      <c r="H310" s="5">
        <v>477.08600055434403</v>
      </c>
      <c r="I310" s="5">
        <v>539.81601364244102</v>
      </c>
      <c r="J310" s="5">
        <v>619.77329918372197</v>
      </c>
      <c r="K310" s="5">
        <v>744.99204622779803</v>
      </c>
      <c r="L310" s="5">
        <v>864.86442787715305</v>
      </c>
      <c r="M310" s="5">
        <v>982.99075735453596</v>
      </c>
      <c r="N310" s="5">
        <v>1124.37031389923</v>
      </c>
      <c r="O310" s="5">
        <v>1272.6243124039299</v>
      </c>
      <c r="P310" s="5">
        <v>1425.6570954143101</v>
      </c>
      <c r="Q310" s="5">
        <v>1546.18328757059</v>
      </c>
      <c r="R310" s="5">
        <v>1656.45293021404</v>
      </c>
      <c r="S310" s="5">
        <v>1731.09925367247</v>
      </c>
      <c r="T310" s="5">
        <v>1788.21133276249</v>
      </c>
      <c r="U310" s="5">
        <v>1795.7954867508899</v>
      </c>
      <c r="V310" s="5">
        <v>1807.03895162093</v>
      </c>
      <c r="W310" s="5">
        <v>1796.32846920986</v>
      </c>
      <c r="X310" s="5">
        <v>1790.1670089784</v>
      </c>
      <c r="Y310" s="5">
        <v>1775.2961307316</v>
      </c>
      <c r="Z310" s="5">
        <v>1758.06782873975</v>
      </c>
      <c r="AA310" s="5">
        <v>1749.3109197604199</v>
      </c>
      <c r="AB310" s="5">
        <v>1733.90439033553</v>
      </c>
      <c r="AC310" s="5">
        <v>1712.4232230948901</v>
      </c>
      <c r="AD310" s="5">
        <v>1688.2023443186299</v>
      </c>
      <c r="AE310" s="5">
        <v>1705.85198974333</v>
      </c>
    </row>
    <row r="311" spans="1:31">
      <c r="A311" s="56" t="s">
        <v>73</v>
      </c>
      <c r="B311" s="56" t="s">
        <v>197</v>
      </c>
      <c r="C311" s="56" t="s">
        <v>140</v>
      </c>
      <c r="D311" s="5">
        <v>0</v>
      </c>
      <c r="E311" s="5">
        <v>0</v>
      </c>
      <c r="F311" s="5">
        <v>0</v>
      </c>
      <c r="G311" s="5">
        <v>0</v>
      </c>
      <c r="H311" s="5">
        <v>0</v>
      </c>
      <c r="I311" s="5">
        <v>0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5">
        <v>0</v>
      </c>
      <c r="R311" s="5">
        <v>0</v>
      </c>
      <c r="S311" s="5">
        <v>0</v>
      </c>
      <c r="T311" s="5">
        <v>0</v>
      </c>
      <c r="U311" s="5">
        <v>0</v>
      </c>
      <c r="V311" s="5">
        <v>0</v>
      </c>
      <c r="W311" s="5">
        <v>0</v>
      </c>
      <c r="X311" s="5">
        <v>0</v>
      </c>
      <c r="Y311" s="5">
        <v>0</v>
      </c>
      <c r="Z311" s="5">
        <v>0</v>
      </c>
      <c r="AA311" s="5">
        <v>0</v>
      </c>
      <c r="AB311" s="5">
        <v>0</v>
      </c>
      <c r="AC311" s="5">
        <v>0</v>
      </c>
      <c r="AD311" s="5">
        <v>0</v>
      </c>
      <c r="AE311" s="5">
        <v>0</v>
      </c>
    </row>
    <row r="312" spans="1:31">
      <c r="A312" s="56" t="s">
        <v>73</v>
      </c>
      <c r="B312" s="56" t="s">
        <v>197</v>
      </c>
      <c r="C312" s="56" t="s">
        <v>141</v>
      </c>
      <c r="D312" s="5">
        <v>0</v>
      </c>
      <c r="E312" s="5">
        <v>0</v>
      </c>
      <c r="F312" s="5">
        <v>0</v>
      </c>
      <c r="G312" s="5">
        <v>0</v>
      </c>
      <c r="H312" s="5">
        <v>0</v>
      </c>
      <c r="I312" s="5">
        <v>0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5">
        <v>0</v>
      </c>
      <c r="R312" s="5">
        <v>0</v>
      </c>
      <c r="S312" s="5">
        <v>0</v>
      </c>
      <c r="T312" s="5">
        <v>0</v>
      </c>
      <c r="U312" s="5">
        <v>0</v>
      </c>
      <c r="V312" s="5">
        <v>0</v>
      </c>
      <c r="W312" s="5">
        <v>0</v>
      </c>
      <c r="X312" s="5">
        <v>0</v>
      </c>
      <c r="Y312" s="5">
        <v>0</v>
      </c>
      <c r="Z312" s="5">
        <v>0</v>
      </c>
      <c r="AA312" s="5">
        <v>0</v>
      </c>
      <c r="AB312" s="5">
        <v>0</v>
      </c>
      <c r="AC312" s="5">
        <v>0</v>
      </c>
      <c r="AD312" s="5">
        <v>0</v>
      </c>
      <c r="AE312" s="5">
        <v>0</v>
      </c>
    </row>
    <row r="313" spans="1:31">
      <c r="A313" s="56" t="s">
        <v>73</v>
      </c>
      <c r="B313" s="56" t="s">
        <v>197</v>
      </c>
      <c r="C313" s="56" t="s">
        <v>142</v>
      </c>
      <c r="D313" s="5">
        <v>4250.1172940024489</v>
      </c>
      <c r="E313" s="5">
        <v>18106.39246075269</v>
      </c>
      <c r="F313" s="5">
        <v>28168.740948953058</v>
      </c>
      <c r="G313" s="5">
        <v>30572.926537544819</v>
      </c>
      <c r="H313" s="5">
        <v>32551.7238706383</v>
      </c>
      <c r="I313" s="5">
        <v>33912.145738346662</v>
      </c>
      <c r="J313" s="5">
        <v>39771.093446164166</v>
      </c>
      <c r="K313" s="5">
        <v>44543.733388049353</v>
      </c>
      <c r="L313" s="5">
        <v>53074.906874897213</v>
      </c>
      <c r="M313" s="5">
        <v>59516.078018364737</v>
      </c>
      <c r="N313" s="5">
        <v>65351.876387591321</v>
      </c>
      <c r="O313" s="5">
        <v>91629.567849555038</v>
      </c>
      <c r="P313" s="5">
        <v>100273.8311025115</v>
      </c>
      <c r="Q313" s="5">
        <v>114001.5271279735</v>
      </c>
      <c r="R313" s="5">
        <v>106456.1729257227</v>
      </c>
      <c r="S313" s="5">
        <v>107823.2810196636</v>
      </c>
      <c r="T313" s="5">
        <v>112603.2884421177</v>
      </c>
      <c r="U313" s="5">
        <v>118298.51944743239</v>
      </c>
      <c r="V313" s="5">
        <v>110684.72102162251</v>
      </c>
      <c r="W313" s="5">
        <v>156306.96573862931</v>
      </c>
      <c r="X313" s="5">
        <v>189933.06781612051</v>
      </c>
      <c r="Y313" s="5">
        <v>190990.80560464901</v>
      </c>
      <c r="Z313" s="5">
        <v>240263.6285891695</v>
      </c>
      <c r="AA313" s="5">
        <v>251553.02391215149</v>
      </c>
      <c r="AB313" s="5">
        <v>268195.38167284429</v>
      </c>
      <c r="AC313" s="5">
        <v>253139.2204563219</v>
      </c>
      <c r="AD313" s="5">
        <v>300401.62811468291</v>
      </c>
      <c r="AE313" s="5">
        <v>301348.0819367895</v>
      </c>
    </row>
    <row r="314" spans="1:31">
      <c r="A314" s="56" t="s">
        <v>73</v>
      </c>
      <c r="B314" s="56" t="s">
        <v>197</v>
      </c>
      <c r="C314" s="56" t="s">
        <v>143</v>
      </c>
      <c r="D314" s="5">
        <v>6147.4517021783749</v>
      </c>
      <c r="E314" s="5">
        <v>5618.2844004019953</v>
      </c>
      <c r="F314" s="5">
        <v>7457.1959713807009</v>
      </c>
      <c r="G314" s="5">
        <v>11442.263660235891</v>
      </c>
      <c r="H314" s="5">
        <v>15917.773469430211</v>
      </c>
      <c r="I314" s="5">
        <v>18432.526451301681</v>
      </c>
      <c r="J314" s="5">
        <v>21161.627326492209</v>
      </c>
      <c r="K314" s="5">
        <v>27935.517607418089</v>
      </c>
      <c r="L314" s="5">
        <v>27596.97974090197</v>
      </c>
      <c r="M314" s="5">
        <v>28786.040745706501</v>
      </c>
      <c r="N314" s="5">
        <v>38529.759734730382</v>
      </c>
      <c r="O314" s="5">
        <v>61022.837628996909</v>
      </c>
      <c r="P314" s="5">
        <v>68494.387406697861</v>
      </c>
      <c r="Q314" s="5">
        <v>72951.018962326576</v>
      </c>
      <c r="R314" s="5">
        <v>84921.819087727272</v>
      </c>
      <c r="S314" s="5">
        <v>85793.99431510162</v>
      </c>
      <c r="T314" s="5">
        <v>88755.596590883957</v>
      </c>
      <c r="U314" s="5">
        <v>99885.203485391365</v>
      </c>
      <c r="V314" s="5">
        <v>128703.6522131807</v>
      </c>
      <c r="W314" s="5">
        <v>149207.86107741069</v>
      </c>
      <c r="X314" s="5">
        <v>127819.5532216459</v>
      </c>
      <c r="Y314" s="5">
        <v>165641.91598613799</v>
      </c>
      <c r="Z314" s="5">
        <v>190813.91291707431</v>
      </c>
      <c r="AA314" s="5">
        <v>210981.0179506485</v>
      </c>
      <c r="AB314" s="5">
        <v>218606.85633216039</v>
      </c>
      <c r="AC314" s="5">
        <v>241814.3997492528</v>
      </c>
      <c r="AD314" s="5">
        <v>266924.49126338598</v>
      </c>
      <c r="AE314" s="5">
        <v>273829.36764241557</v>
      </c>
    </row>
    <row r="315" spans="1:31">
      <c r="A315" s="56" t="s">
        <v>73</v>
      </c>
      <c r="B315" s="56" t="s">
        <v>197</v>
      </c>
      <c r="C315" s="56" t="s">
        <v>144</v>
      </c>
      <c r="D315" s="5">
        <v>8479.9990908</v>
      </c>
      <c r="E315" s="5">
        <v>9559.0008366000002</v>
      </c>
      <c r="F315" s="5">
        <v>10745.4802191</v>
      </c>
      <c r="G315" s="5">
        <v>11930.2513784</v>
      </c>
      <c r="H315" s="5">
        <v>13106.8910703</v>
      </c>
      <c r="I315" s="5">
        <v>14229.4678979</v>
      </c>
      <c r="J315" s="5">
        <v>15360.405836899999</v>
      </c>
      <c r="K315" s="5">
        <v>16456.256894599999</v>
      </c>
      <c r="L315" s="5">
        <v>17527.511694000001</v>
      </c>
      <c r="M315" s="5">
        <v>18507.895565800001</v>
      </c>
      <c r="N315" s="5">
        <v>19510.810355900001</v>
      </c>
      <c r="O315" s="5">
        <v>20499.366839400001</v>
      </c>
      <c r="P315" s="5">
        <v>21478.626854599999</v>
      </c>
      <c r="Q315" s="5">
        <v>22278.395411500002</v>
      </c>
      <c r="R315" s="5">
        <v>23038.9386381</v>
      </c>
      <c r="S315" s="5">
        <v>23770.344909399999</v>
      </c>
      <c r="T315" s="5">
        <v>24577.874808100001</v>
      </c>
      <c r="U315" s="5">
        <v>25306.9911885</v>
      </c>
      <c r="V315" s="5">
        <v>26082.992490199998</v>
      </c>
      <c r="W315" s="5">
        <v>26857.1239308</v>
      </c>
      <c r="X315" s="5">
        <v>27687.389024700002</v>
      </c>
      <c r="Y315" s="5">
        <v>28381.8181348</v>
      </c>
      <c r="Z315" s="5">
        <v>29110.7653536</v>
      </c>
      <c r="AA315" s="5">
        <v>29845.345327999999</v>
      </c>
      <c r="AB315" s="5">
        <v>30647.097598600001</v>
      </c>
      <c r="AC315" s="5">
        <v>31308.422297000001</v>
      </c>
      <c r="AD315" s="5">
        <v>32021.139212499998</v>
      </c>
      <c r="AE315" s="5">
        <v>32021.139212499998</v>
      </c>
    </row>
    <row r="316" spans="1:31">
      <c r="A316" s="56" t="s">
        <v>73</v>
      </c>
      <c r="B316" s="56" t="s">
        <v>197</v>
      </c>
      <c r="C316" s="56" t="s">
        <v>146</v>
      </c>
      <c r="D316" s="5">
        <v>1.21971E-6</v>
      </c>
      <c r="E316" s="5">
        <v>1.2046549999999999E-6</v>
      </c>
      <c r="F316" s="5">
        <v>4.3975348014999978E-2</v>
      </c>
      <c r="G316" s="5">
        <v>0.55157531336000065</v>
      </c>
      <c r="H316" s="5">
        <v>1.7396052837049989</v>
      </c>
      <c r="I316" s="5">
        <v>1.6261749999999999E-6</v>
      </c>
      <c r="J316" s="5">
        <v>1.693125E-6</v>
      </c>
      <c r="K316" s="5">
        <v>2.4419354211750082</v>
      </c>
      <c r="L316" s="5">
        <v>4.639660938225</v>
      </c>
      <c r="M316" s="5">
        <v>10.378925968065021</v>
      </c>
      <c r="N316" s="5">
        <v>5.1165850000000009E-6</v>
      </c>
      <c r="O316" s="5">
        <v>8.4819912063500063</v>
      </c>
      <c r="P316" s="5">
        <v>7.0176399999999989E-6</v>
      </c>
      <c r="Q316" s="5">
        <v>12.365558831490031</v>
      </c>
      <c r="R316" s="5">
        <v>4.6055802701549791</v>
      </c>
      <c r="S316" s="5">
        <v>298.67526543938021</v>
      </c>
      <c r="T316" s="5">
        <v>136.92831532128491</v>
      </c>
      <c r="U316" s="5">
        <v>299.62388417949978</v>
      </c>
      <c r="V316" s="5">
        <v>454.92307923960982</v>
      </c>
      <c r="W316" s="5">
        <v>528.94556063091511</v>
      </c>
      <c r="X316" s="5">
        <v>584.13343693829529</v>
      </c>
      <c r="Y316" s="5">
        <v>1215.352847353754</v>
      </c>
      <c r="Z316" s="5">
        <v>785.82134361692022</v>
      </c>
      <c r="AA316" s="5">
        <v>1624.537896561968</v>
      </c>
      <c r="AB316" s="5">
        <v>661.72890457694029</v>
      </c>
      <c r="AC316" s="5">
        <v>1262.2441412993001</v>
      </c>
      <c r="AD316" s="5">
        <v>1719.122473164733</v>
      </c>
      <c r="AE316" s="5">
        <v>488.65468438302457</v>
      </c>
    </row>
    <row r="317" spans="1:31">
      <c r="A317" s="56" t="s">
        <v>73</v>
      </c>
      <c r="B317" s="56" t="s">
        <v>197</v>
      </c>
      <c r="C317" s="56" t="s">
        <v>149</v>
      </c>
      <c r="D317" s="5">
        <v>-816.38669570310014</v>
      </c>
      <c r="E317" s="5">
        <v>-1607.8792745565449</v>
      </c>
      <c r="F317" s="5">
        <v>-2501.42589950718</v>
      </c>
      <c r="G317" s="5">
        <v>-3494.2244276803822</v>
      </c>
      <c r="H317" s="5">
        <v>-6049.5417952510779</v>
      </c>
      <c r="I317" s="5">
        <v>-8235.6955453039118</v>
      </c>
      <c r="J317" s="5">
        <v>-7947.1631184269036</v>
      </c>
      <c r="K317" s="5">
        <v>-9876.2197113379043</v>
      </c>
      <c r="L317" s="5">
        <v>-9328.7840846497511</v>
      </c>
      <c r="M317" s="5">
        <v>-8325.954960823994</v>
      </c>
      <c r="N317" s="5">
        <v>-8328.9029527657131</v>
      </c>
      <c r="O317" s="5">
        <v>-8665.5240944357465</v>
      </c>
      <c r="P317" s="5">
        <v>-9013.359270633453</v>
      </c>
      <c r="Q317" s="5">
        <v>-8875.3775837922294</v>
      </c>
      <c r="R317" s="5">
        <v>-14229.08389737978</v>
      </c>
      <c r="S317" s="5">
        <v>-13770.631933103499</v>
      </c>
      <c r="T317" s="5">
        <v>-13934.134935418269</v>
      </c>
      <c r="U317" s="5">
        <v>-14651.630011772029</v>
      </c>
      <c r="V317" s="5">
        <v>-27066.696816004642</v>
      </c>
      <c r="W317" s="5">
        <v>-24361.911000578391</v>
      </c>
      <c r="X317" s="5">
        <v>-23509.079867905661</v>
      </c>
      <c r="Y317" s="5">
        <v>-23751.469547102792</v>
      </c>
      <c r="Z317" s="5">
        <v>-29702.833786636409</v>
      </c>
      <c r="AA317" s="5">
        <v>-31325.836140768632</v>
      </c>
      <c r="AB317" s="5">
        <v>-28727.532455508019</v>
      </c>
      <c r="AC317" s="5">
        <v>-30316.17752018978</v>
      </c>
      <c r="AD317" s="5">
        <v>-41349.878302059027</v>
      </c>
      <c r="AE317" s="5">
        <v>-41189.027534523782</v>
      </c>
    </row>
    <row r="318" spans="1:31">
      <c r="A318" s="56" t="s">
        <v>73</v>
      </c>
      <c r="B318" s="56" t="s">
        <v>197</v>
      </c>
      <c r="C318" s="56" t="s">
        <v>150</v>
      </c>
      <c r="D318" s="5">
        <v>-75.342590479735009</v>
      </c>
      <c r="E318" s="5">
        <v>-260.60277189851013</v>
      </c>
      <c r="F318" s="5">
        <v>-414.25796664851998</v>
      </c>
      <c r="G318" s="5">
        <v>-603.57560139209977</v>
      </c>
      <c r="H318" s="5">
        <v>-899.63857582385037</v>
      </c>
      <c r="I318" s="5">
        <v>-1195.6043055621001</v>
      </c>
      <c r="J318" s="5">
        <v>-1478.798464224375</v>
      </c>
      <c r="K318" s="5">
        <v>-2027.09815862559</v>
      </c>
      <c r="L318" s="5">
        <v>-2455.051790750937</v>
      </c>
      <c r="M318" s="5">
        <v>-2539.1173477555012</v>
      </c>
      <c r="N318" s="5">
        <v>-3170.7416810042992</v>
      </c>
      <c r="O318" s="5">
        <v>-4134.8010366086646</v>
      </c>
      <c r="P318" s="5">
        <v>-5199.0355884798428</v>
      </c>
      <c r="Q318" s="5">
        <v>-5974.3127038379153</v>
      </c>
      <c r="R318" s="5">
        <v>-7668.6550917306186</v>
      </c>
      <c r="S318" s="5">
        <v>-8056.8178065703669</v>
      </c>
      <c r="T318" s="5">
        <v>-8092.9675325991857</v>
      </c>
      <c r="U318" s="5">
        <v>-9763.3744380926182</v>
      </c>
      <c r="V318" s="5">
        <v>-11469.006516841941</v>
      </c>
      <c r="W318" s="5">
        <v>-10974.02996591115</v>
      </c>
      <c r="X318" s="5">
        <v>-12735.653157903251</v>
      </c>
      <c r="Y318" s="5">
        <v>-12848.469865904501</v>
      </c>
      <c r="Z318" s="5">
        <v>-17005.490663342862</v>
      </c>
      <c r="AA318" s="5">
        <v>-16069.485678735269</v>
      </c>
      <c r="AB318" s="5">
        <v>-15994.32333021772</v>
      </c>
      <c r="AC318" s="5">
        <v>-18220.557497800899</v>
      </c>
      <c r="AD318" s="5">
        <v>-20806.70034950845</v>
      </c>
      <c r="AE318" s="5">
        <v>-22392.910764964141</v>
      </c>
    </row>
    <row r="319" spans="1:31">
      <c r="A319" s="56" t="s">
        <v>73</v>
      </c>
      <c r="B319" s="56" t="s">
        <v>197</v>
      </c>
      <c r="C319" s="56" t="s">
        <v>151</v>
      </c>
      <c r="D319" s="5">
        <v>-135.03141914529701</v>
      </c>
      <c r="E319" s="5">
        <v>-250.11829264994901</v>
      </c>
      <c r="F319" s="5">
        <v>-366.42709503692902</v>
      </c>
      <c r="G319" s="5">
        <v>-470.37303837280098</v>
      </c>
      <c r="H319" s="5">
        <v>-554.50501734490899</v>
      </c>
      <c r="I319" s="5">
        <v>-628.70588004408899</v>
      </c>
      <c r="J319" s="5">
        <v>-723.78902302699498</v>
      </c>
      <c r="K319" s="5">
        <v>-869.60417595556805</v>
      </c>
      <c r="L319" s="5">
        <v>-1011.00523428778</v>
      </c>
      <c r="M319" s="5">
        <v>-1147.68086708187</v>
      </c>
      <c r="N319" s="5">
        <v>-1315.89604410794</v>
      </c>
      <c r="O319" s="5">
        <v>-1488.5548674332599</v>
      </c>
      <c r="P319" s="5">
        <v>-1669.8738044352301</v>
      </c>
      <c r="Q319" s="5">
        <v>-1814.1461567226499</v>
      </c>
      <c r="R319" s="5">
        <v>-1938.9997101705001</v>
      </c>
      <c r="S319" s="5">
        <v>-2024.7612407727399</v>
      </c>
      <c r="T319" s="5">
        <v>-2094.5088763854701</v>
      </c>
      <c r="U319" s="5">
        <v>-2107.1377644836698</v>
      </c>
      <c r="V319" s="5">
        <v>-2113.6550992092398</v>
      </c>
      <c r="W319" s="5">
        <v>-2105.8701616343001</v>
      </c>
      <c r="X319" s="5">
        <v>-2091.1597770232001</v>
      </c>
      <c r="Y319" s="5">
        <v>-2077.9914698767702</v>
      </c>
      <c r="Z319" s="5">
        <v>-2054.6267511872802</v>
      </c>
      <c r="AA319" s="5">
        <v>-2047.94718990355</v>
      </c>
      <c r="AB319" s="5">
        <v>-2026.3572782374899</v>
      </c>
      <c r="AC319" s="5">
        <v>-2000.7288204579099</v>
      </c>
      <c r="AD319" s="5">
        <v>-1970.5279745892001</v>
      </c>
      <c r="AE319" s="5">
        <v>-1993.9232328144101</v>
      </c>
    </row>
    <row r="321" spans="1:31">
      <c r="A321" s="56" t="s">
        <v>73</v>
      </c>
      <c r="B321" s="56" t="s">
        <v>198</v>
      </c>
      <c r="C321" s="56" t="s">
        <v>131</v>
      </c>
      <c r="D321" s="5">
        <v>32478.806152845249</v>
      </c>
      <c r="E321" s="5">
        <v>27110.769475918791</v>
      </c>
      <c r="F321" s="5">
        <v>19250.451055351881</v>
      </c>
      <c r="G321" s="5">
        <v>16618.784949052701</v>
      </c>
      <c r="H321" s="5">
        <v>10861.991938153649</v>
      </c>
      <c r="I321" s="5">
        <v>7223.1042598793774</v>
      </c>
      <c r="J321" s="5">
        <v>6742.1414191656468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5">
        <v>0</v>
      </c>
      <c r="R321" s="5">
        <v>0</v>
      </c>
      <c r="S321" s="5">
        <v>0</v>
      </c>
      <c r="T321" s="5">
        <v>0</v>
      </c>
      <c r="U321" s="5">
        <v>0</v>
      </c>
      <c r="V321" s="5">
        <v>0</v>
      </c>
      <c r="W321" s="5">
        <v>0</v>
      </c>
      <c r="X321" s="5">
        <v>0</v>
      </c>
      <c r="Y321" s="5">
        <v>0</v>
      </c>
      <c r="Z321" s="5">
        <v>0</v>
      </c>
      <c r="AA321" s="5">
        <v>0</v>
      </c>
      <c r="AB321" s="5">
        <v>0</v>
      </c>
      <c r="AC321" s="5">
        <v>0</v>
      </c>
      <c r="AD321" s="5">
        <v>0</v>
      </c>
      <c r="AE321" s="5">
        <v>0</v>
      </c>
    </row>
    <row r="322" spans="1:31">
      <c r="A322" s="56" t="s">
        <v>73</v>
      </c>
      <c r="B322" s="56" t="s">
        <v>198</v>
      </c>
      <c r="C322" s="56" t="s">
        <v>132</v>
      </c>
      <c r="D322" s="5">
        <v>18.19902718178502</v>
      </c>
      <c r="E322" s="5">
        <v>6.940791005090019</v>
      </c>
      <c r="F322" s="5">
        <v>0</v>
      </c>
      <c r="G322" s="5">
        <v>0</v>
      </c>
      <c r="H322" s="5">
        <v>0</v>
      </c>
      <c r="I322" s="5">
        <v>0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5">
        <v>0</v>
      </c>
      <c r="R322" s="5">
        <v>0</v>
      </c>
      <c r="S322" s="5">
        <v>0</v>
      </c>
      <c r="T322" s="5">
        <v>0</v>
      </c>
      <c r="U322" s="5">
        <v>0</v>
      </c>
      <c r="V322" s="5">
        <v>0</v>
      </c>
      <c r="W322" s="5">
        <v>0</v>
      </c>
      <c r="X322" s="5">
        <v>0</v>
      </c>
      <c r="Y322" s="5">
        <v>0</v>
      </c>
      <c r="Z322" s="5">
        <v>0</v>
      </c>
      <c r="AA322" s="5">
        <v>0</v>
      </c>
      <c r="AB322" s="5">
        <v>0</v>
      </c>
      <c r="AC322" s="5">
        <v>0</v>
      </c>
      <c r="AD322" s="5">
        <v>0</v>
      </c>
      <c r="AE322" s="5">
        <v>0</v>
      </c>
    </row>
    <row r="323" spans="1:31">
      <c r="A323" s="56" t="s">
        <v>73</v>
      </c>
      <c r="B323" s="56" t="s">
        <v>198</v>
      </c>
      <c r="C323" s="56" t="s">
        <v>133</v>
      </c>
      <c r="D323" s="5">
        <v>0</v>
      </c>
      <c r="E323" s="5">
        <v>0</v>
      </c>
      <c r="F323" s="5">
        <v>0</v>
      </c>
      <c r="G323" s="5">
        <v>0</v>
      </c>
      <c r="H323" s="5">
        <v>0</v>
      </c>
      <c r="I323" s="5">
        <v>0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5">
        <v>0</v>
      </c>
      <c r="R323" s="5">
        <v>0</v>
      </c>
      <c r="S323" s="5">
        <v>0</v>
      </c>
      <c r="T323" s="5">
        <v>0</v>
      </c>
      <c r="U323" s="5">
        <v>0</v>
      </c>
      <c r="V323" s="5">
        <v>0</v>
      </c>
      <c r="W323" s="5">
        <v>0</v>
      </c>
      <c r="X323" s="5">
        <v>0</v>
      </c>
      <c r="Y323" s="5">
        <v>0</v>
      </c>
      <c r="Z323" s="5">
        <v>0</v>
      </c>
      <c r="AA323" s="5">
        <v>0</v>
      </c>
      <c r="AB323" s="5">
        <v>0</v>
      </c>
      <c r="AC323" s="5">
        <v>0</v>
      </c>
      <c r="AD323" s="5">
        <v>0</v>
      </c>
      <c r="AE323" s="5">
        <v>0</v>
      </c>
    </row>
    <row r="324" spans="1:31">
      <c r="A324" s="56" t="s">
        <v>73</v>
      </c>
      <c r="B324" s="56" t="s">
        <v>198</v>
      </c>
      <c r="C324" s="56" t="s">
        <v>134</v>
      </c>
      <c r="D324" s="5">
        <v>11.489141248305</v>
      </c>
      <c r="E324" s="5">
        <v>7.9024730048200222</v>
      </c>
      <c r="F324" s="5">
        <v>35.995303722590023</v>
      </c>
      <c r="G324" s="5">
        <v>36.444899141355009</v>
      </c>
      <c r="H324" s="5">
        <v>546.75291969760008</v>
      </c>
      <c r="I324" s="5">
        <v>576.87392212277007</v>
      </c>
      <c r="J324" s="5">
        <v>213.63835348515511</v>
      </c>
      <c r="K324" s="5">
        <v>212.62176968902011</v>
      </c>
      <c r="L324" s="5">
        <v>279.56069018796012</v>
      </c>
      <c r="M324" s="5">
        <v>256.16048257308512</v>
      </c>
      <c r="N324" s="5">
        <v>18.810018545640009</v>
      </c>
      <c r="O324" s="5">
        <v>265.23494073257501</v>
      </c>
      <c r="P324" s="5">
        <v>90.707872861890053</v>
      </c>
      <c r="Q324" s="5">
        <v>374.153029955205</v>
      </c>
      <c r="R324" s="5">
        <v>89.934363568675053</v>
      </c>
      <c r="S324" s="5">
        <v>863.39138723208964</v>
      </c>
      <c r="T324" s="5">
        <v>300.98434613996511</v>
      </c>
      <c r="U324" s="5">
        <v>277.83146876294501</v>
      </c>
      <c r="V324" s="5">
        <v>361.39813098434001</v>
      </c>
      <c r="W324" s="5">
        <v>735.87185697077928</v>
      </c>
      <c r="X324" s="5">
        <v>1306.5411243175879</v>
      </c>
      <c r="Y324" s="5">
        <v>50.697407321054968</v>
      </c>
      <c r="Z324" s="5">
        <v>550.48501043261012</v>
      </c>
      <c r="AA324" s="5">
        <v>8.6327559054151042</v>
      </c>
      <c r="AB324" s="5">
        <v>396.76083079790487</v>
      </c>
      <c r="AC324" s="5">
        <v>1.6722858976650039</v>
      </c>
      <c r="AD324" s="5">
        <v>1884.410324997041</v>
      </c>
      <c r="AE324" s="5">
        <v>7.3999249999999917E-6</v>
      </c>
    </row>
    <row r="325" spans="1:31">
      <c r="A325" s="56" t="s">
        <v>73</v>
      </c>
      <c r="B325" s="56" t="s">
        <v>198</v>
      </c>
      <c r="C325" s="56" t="s">
        <v>135</v>
      </c>
      <c r="D325" s="5">
        <v>0</v>
      </c>
      <c r="E325" s="5">
        <v>0</v>
      </c>
      <c r="F325" s="5">
        <v>0</v>
      </c>
      <c r="G325" s="5">
        <v>0</v>
      </c>
      <c r="H325" s="5">
        <v>0</v>
      </c>
      <c r="I325" s="5">
        <v>0</v>
      </c>
      <c r="J325" s="5">
        <v>0</v>
      </c>
      <c r="K325" s="5">
        <v>1.881419999999999E-6</v>
      </c>
      <c r="L325" s="5">
        <v>4.5776999999999958E-7</v>
      </c>
      <c r="M325" s="5">
        <v>2.40996E-6</v>
      </c>
      <c r="N325" s="5">
        <v>6.3129500000000007E-7</v>
      </c>
      <c r="O325" s="5">
        <v>8.3530000000000113E-7</v>
      </c>
      <c r="P325" s="5">
        <v>9.3102999999999962E-7</v>
      </c>
      <c r="Q325" s="5">
        <v>1.168855E-6</v>
      </c>
      <c r="R325" s="5">
        <v>1.435185E-6</v>
      </c>
      <c r="S325" s="5">
        <v>1.9691550000000021E-6</v>
      </c>
      <c r="T325" s="5">
        <v>2.174475000000003E-6</v>
      </c>
      <c r="U325" s="5">
        <v>2.6685300000000012E-6</v>
      </c>
      <c r="V325" s="5">
        <v>3.6471149999999991E-6</v>
      </c>
      <c r="W325" s="5">
        <v>5.2047999999999997E-6</v>
      </c>
      <c r="X325" s="5">
        <v>9.0544100000000372E-6</v>
      </c>
      <c r="Y325" s="5">
        <v>8.86792E-6</v>
      </c>
      <c r="Z325" s="5">
        <v>1.50274405E-4</v>
      </c>
      <c r="AA325" s="5">
        <v>1.4820831E-4</v>
      </c>
      <c r="AB325" s="5">
        <v>1.4637063E-4</v>
      </c>
      <c r="AC325" s="5">
        <v>1.4371710999999999E-4</v>
      </c>
      <c r="AD325" s="5">
        <v>328.08997456588497</v>
      </c>
      <c r="AE325" s="5">
        <v>328.088204968605</v>
      </c>
    </row>
    <row r="326" spans="1:31">
      <c r="A326" s="56" t="s">
        <v>73</v>
      </c>
      <c r="B326" s="56" t="s">
        <v>198</v>
      </c>
      <c r="C326" s="56" t="s">
        <v>136</v>
      </c>
      <c r="D326" s="5">
        <v>3613.0642840110982</v>
      </c>
      <c r="E326" s="5">
        <v>1316.7711575616299</v>
      </c>
      <c r="F326" s="5">
        <v>1828.7364745908101</v>
      </c>
      <c r="G326" s="5">
        <v>2280.5273054875079</v>
      </c>
      <c r="H326" s="5">
        <v>3398.56699410902</v>
      </c>
      <c r="I326" s="5">
        <v>2940.2591714294849</v>
      </c>
      <c r="J326" s="5">
        <v>2126.4190411021</v>
      </c>
      <c r="K326" s="5">
        <v>2455.017436925456</v>
      </c>
      <c r="L326" s="5">
        <v>2046.18185013415</v>
      </c>
      <c r="M326" s="5">
        <v>1999.8239992552949</v>
      </c>
      <c r="N326" s="5">
        <v>1781.291749836151</v>
      </c>
      <c r="O326" s="5">
        <v>3113.8094592280322</v>
      </c>
      <c r="P326" s="5">
        <v>2959.0891247942618</v>
      </c>
      <c r="Q326" s="5">
        <v>2546.4927739842942</v>
      </c>
      <c r="R326" s="5">
        <v>1812.6925927117791</v>
      </c>
      <c r="S326" s="5">
        <v>3486.9313590886591</v>
      </c>
      <c r="T326" s="5">
        <v>1398.9322870834151</v>
      </c>
      <c r="U326" s="5">
        <v>2029.0665651836789</v>
      </c>
      <c r="V326" s="5">
        <v>2021.9144678044449</v>
      </c>
      <c r="W326" s="5">
        <v>2287.7410677751591</v>
      </c>
      <c r="X326" s="5">
        <v>2366.8031571406991</v>
      </c>
      <c r="Y326" s="5">
        <v>2915.0647100694268</v>
      </c>
      <c r="Z326" s="5">
        <v>1597.912039709375</v>
      </c>
      <c r="AA326" s="5">
        <v>2428.961837223374</v>
      </c>
      <c r="AB326" s="5">
        <v>2403.5728942772912</v>
      </c>
      <c r="AC326" s="5">
        <v>1769.7124246717649</v>
      </c>
      <c r="AD326" s="5">
        <v>3621.1099085666551</v>
      </c>
      <c r="AE326" s="5">
        <v>1015.15069122097</v>
      </c>
    </row>
    <row r="327" spans="1:31">
      <c r="A327" s="56" t="s">
        <v>73</v>
      </c>
      <c r="B327" s="56" t="s">
        <v>198</v>
      </c>
      <c r="C327" s="56" t="s">
        <v>137</v>
      </c>
      <c r="D327" s="5">
        <v>108.537508784135</v>
      </c>
      <c r="E327" s="5">
        <v>246.14127553686501</v>
      </c>
      <c r="F327" s="5">
        <v>773.36561259620998</v>
      </c>
      <c r="G327" s="5">
        <v>741.42297579961985</v>
      </c>
      <c r="H327" s="5">
        <v>2053.249760105447</v>
      </c>
      <c r="I327" s="5">
        <v>3658.3166059324039</v>
      </c>
      <c r="J327" s="5">
        <v>3756.0605872393421</v>
      </c>
      <c r="K327" s="5">
        <v>3960.9992479150578</v>
      </c>
      <c r="L327" s="5">
        <v>3846.4652381307342</v>
      </c>
      <c r="M327" s="5">
        <v>3599.7976093954589</v>
      </c>
      <c r="N327" s="5">
        <v>3808.0493362882339</v>
      </c>
      <c r="O327" s="5">
        <v>3816.9976247549948</v>
      </c>
      <c r="P327" s="5">
        <v>3956.6441556301038</v>
      </c>
      <c r="Q327" s="5">
        <v>3839.6178947538242</v>
      </c>
      <c r="R327" s="5">
        <v>4134.6442173627775</v>
      </c>
      <c r="S327" s="5">
        <v>3946.8812214884838</v>
      </c>
      <c r="T327" s="5">
        <v>4362.2757026351146</v>
      </c>
      <c r="U327" s="5">
        <v>4239.1694400104006</v>
      </c>
      <c r="V327" s="5">
        <v>4084.453223744631</v>
      </c>
      <c r="W327" s="5">
        <v>4093.2031304009752</v>
      </c>
      <c r="X327" s="5">
        <v>3580.8658393825731</v>
      </c>
      <c r="Y327" s="5">
        <v>4047.3809091244088</v>
      </c>
      <c r="Z327" s="5">
        <v>3692.982725579333</v>
      </c>
      <c r="AA327" s="5">
        <v>3633.8862634288039</v>
      </c>
      <c r="AB327" s="5">
        <v>2196.350181048077</v>
      </c>
      <c r="AC327" s="5">
        <v>2222.9768869438308</v>
      </c>
      <c r="AD327" s="5">
        <v>2171.552011901324</v>
      </c>
      <c r="AE327" s="5">
        <v>2518.0275979083708</v>
      </c>
    </row>
    <row r="328" spans="1:31">
      <c r="A328" s="56" t="s">
        <v>73</v>
      </c>
      <c r="B328" s="56" t="s">
        <v>198</v>
      </c>
      <c r="C328" s="56" t="s">
        <v>138</v>
      </c>
      <c r="D328" s="5">
        <v>35.252592121354972</v>
      </c>
      <c r="E328" s="5">
        <v>169.77944604513019</v>
      </c>
      <c r="F328" s="5">
        <v>318.04176590999509</v>
      </c>
      <c r="G328" s="5">
        <v>449.53631963275041</v>
      </c>
      <c r="H328" s="5">
        <v>704.21104405001984</v>
      </c>
      <c r="I328" s="5">
        <v>815.83425241174075</v>
      </c>
      <c r="J328" s="5">
        <v>1037.839721981225</v>
      </c>
      <c r="K328" s="5">
        <v>1370.600795183291</v>
      </c>
      <c r="L328" s="5">
        <v>1658.419052250046</v>
      </c>
      <c r="M328" s="5">
        <v>1606.4843347509691</v>
      </c>
      <c r="N328" s="5">
        <v>2091.1072219943708</v>
      </c>
      <c r="O328" s="5">
        <v>2701.6219266754192</v>
      </c>
      <c r="P328" s="5">
        <v>3285.497065800746</v>
      </c>
      <c r="Q328" s="5">
        <v>3589.445492284538</v>
      </c>
      <c r="R328" s="5">
        <v>4632.1066423478642</v>
      </c>
      <c r="S328" s="5">
        <v>5536.8329720586953</v>
      </c>
      <c r="T328" s="5">
        <v>6067.876340034436</v>
      </c>
      <c r="U328" s="5">
        <v>6290.6761510026026</v>
      </c>
      <c r="V328" s="5">
        <v>6567.9871032891097</v>
      </c>
      <c r="W328" s="5">
        <v>7270.3697574193266</v>
      </c>
      <c r="X328" s="5">
        <v>6555.4989906253377</v>
      </c>
      <c r="Y328" s="5">
        <v>8485.3102618164212</v>
      </c>
      <c r="Z328" s="5">
        <v>11122.91712029554</v>
      </c>
      <c r="AA328" s="5">
        <v>11565.366373058951</v>
      </c>
      <c r="AB328" s="5">
        <v>10622.51013357235</v>
      </c>
      <c r="AC328" s="5">
        <v>10691.189329413301</v>
      </c>
      <c r="AD328" s="5">
        <v>13270.48596448488</v>
      </c>
      <c r="AE328" s="5">
        <v>15426.00268624361</v>
      </c>
    </row>
    <row r="329" spans="1:31">
      <c r="A329" s="56" t="s">
        <v>73</v>
      </c>
      <c r="B329" s="56" t="s">
        <v>198</v>
      </c>
      <c r="C329" s="56" t="s">
        <v>139</v>
      </c>
      <c r="D329" s="5">
        <v>68.294795686997603</v>
      </c>
      <c r="E329" s="5">
        <v>137.42513599108901</v>
      </c>
      <c r="F329" s="5">
        <v>209.96938808425301</v>
      </c>
      <c r="G329" s="5">
        <v>278.07005379568301</v>
      </c>
      <c r="H329" s="5">
        <v>336.69285066459599</v>
      </c>
      <c r="I329" s="5">
        <v>378.98086966461</v>
      </c>
      <c r="J329" s="5">
        <v>425.41102868106901</v>
      </c>
      <c r="K329" s="5">
        <v>504.94793903530302</v>
      </c>
      <c r="L329" s="5">
        <v>569.64949919189201</v>
      </c>
      <c r="M329" s="5">
        <v>620.974754111425</v>
      </c>
      <c r="N329" s="5">
        <v>690.00687150699105</v>
      </c>
      <c r="O329" s="5">
        <v>767.17636609820704</v>
      </c>
      <c r="P329" s="5">
        <v>852.34192507637795</v>
      </c>
      <c r="Q329" s="5">
        <v>925.37785735145201</v>
      </c>
      <c r="R329" s="5">
        <v>1006.10967595389</v>
      </c>
      <c r="S329" s="5">
        <v>1069.4848060797001</v>
      </c>
      <c r="T329" s="5">
        <v>1122.7314107408799</v>
      </c>
      <c r="U329" s="5">
        <v>1153.5857453061501</v>
      </c>
      <c r="V329" s="5">
        <v>1175.4556096511401</v>
      </c>
      <c r="W329" s="5">
        <v>1180.20808273081</v>
      </c>
      <c r="X329" s="5">
        <v>1183.0162733807399</v>
      </c>
      <c r="Y329" s="5">
        <v>1175.98128660098</v>
      </c>
      <c r="Z329" s="5">
        <v>1171.1063092643701</v>
      </c>
      <c r="AA329" s="5">
        <v>1171.8638933289401</v>
      </c>
      <c r="AB329" s="5">
        <v>1166.26946185973</v>
      </c>
      <c r="AC329" s="5">
        <v>1157.9191882038999</v>
      </c>
      <c r="AD329" s="5">
        <v>1145.63707674733</v>
      </c>
      <c r="AE329" s="5">
        <v>1159.6165491801701</v>
      </c>
    </row>
    <row r="330" spans="1:31">
      <c r="A330" s="56" t="s">
        <v>73</v>
      </c>
      <c r="B330" s="56" t="s">
        <v>198</v>
      </c>
      <c r="C330" s="56" t="s">
        <v>140</v>
      </c>
      <c r="D330" s="5">
        <v>0</v>
      </c>
      <c r="E330" s="5">
        <v>0</v>
      </c>
      <c r="F330" s="5">
        <v>0</v>
      </c>
      <c r="G330" s="5">
        <v>0</v>
      </c>
      <c r="H330" s="5">
        <v>0</v>
      </c>
      <c r="I330" s="5">
        <v>0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5">
        <v>0</v>
      </c>
      <c r="R330" s="5">
        <v>0</v>
      </c>
      <c r="S330" s="5">
        <v>0</v>
      </c>
      <c r="T330" s="5">
        <v>0</v>
      </c>
      <c r="U330" s="5">
        <v>0</v>
      </c>
      <c r="V330" s="5">
        <v>0</v>
      </c>
      <c r="W330" s="5">
        <v>0</v>
      </c>
      <c r="X330" s="5">
        <v>0</v>
      </c>
      <c r="Y330" s="5">
        <v>0</v>
      </c>
      <c r="Z330" s="5">
        <v>0</v>
      </c>
      <c r="AA330" s="5">
        <v>0</v>
      </c>
      <c r="AB330" s="5">
        <v>0</v>
      </c>
      <c r="AC330" s="5">
        <v>0</v>
      </c>
      <c r="AD330" s="5">
        <v>0</v>
      </c>
      <c r="AE330" s="5">
        <v>0</v>
      </c>
    </row>
    <row r="331" spans="1:31">
      <c r="A331" s="56" t="s">
        <v>73</v>
      </c>
      <c r="B331" s="56" t="s">
        <v>198</v>
      </c>
      <c r="C331" s="56" t="s">
        <v>141</v>
      </c>
      <c r="D331" s="5">
        <v>0</v>
      </c>
      <c r="E331" s="5">
        <v>0</v>
      </c>
      <c r="F331" s="5">
        <v>0</v>
      </c>
      <c r="G331" s="5">
        <v>0</v>
      </c>
      <c r="H331" s="5">
        <v>0</v>
      </c>
      <c r="I331" s="5">
        <v>0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5">
        <v>0</v>
      </c>
      <c r="R331" s="5">
        <v>0</v>
      </c>
      <c r="S331" s="5">
        <v>0</v>
      </c>
      <c r="T331" s="5">
        <v>0</v>
      </c>
      <c r="U331" s="5">
        <v>0</v>
      </c>
      <c r="V331" s="5">
        <v>0</v>
      </c>
      <c r="W331" s="5">
        <v>0</v>
      </c>
      <c r="X331" s="5">
        <v>0</v>
      </c>
      <c r="Y331" s="5">
        <v>0</v>
      </c>
      <c r="Z331" s="5">
        <v>0</v>
      </c>
      <c r="AA331" s="5">
        <v>0</v>
      </c>
      <c r="AB331" s="5">
        <v>0</v>
      </c>
      <c r="AC331" s="5">
        <v>0</v>
      </c>
      <c r="AD331" s="5">
        <v>0</v>
      </c>
      <c r="AE331" s="5">
        <v>0</v>
      </c>
    </row>
    <row r="332" spans="1:31">
      <c r="A332" s="56" t="s">
        <v>73</v>
      </c>
      <c r="B332" s="56" t="s">
        <v>198</v>
      </c>
      <c r="C332" s="56" t="s">
        <v>142</v>
      </c>
      <c r="D332" s="5">
        <v>11721.55953869833</v>
      </c>
      <c r="E332" s="5">
        <v>15893.896639873021</v>
      </c>
      <c r="F332" s="5">
        <v>20919.23727681988</v>
      </c>
      <c r="G332" s="5">
        <v>22963.470720753779</v>
      </c>
      <c r="H332" s="5">
        <v>27678.951175705981</v>
      </c>
      <c r="I332" s="5">
        <v>29692.74813071993</v>
      </c>
      <c r="J332" s="5">
        <v>30498.036638570669</v>
      </c>
      <c r="K332" s="5">
        <v>34226.42440067586</v>
      </c>
      <c r="L332" s="5">
        <v>31535.456502189409</v>
      </c>
      <c r="M332" s="5">
        <v>31330.991235537709</v>
      </c>
      <c r="N332" s="5">
        <v>35852.785859922587</v>
      </c>
      <c r="O332" s="5">
        <v>32905.941789376513</v>
      </c>
      <c r="P332" s="5">
        <v>39542.907515330888</v>
      </c>
      <c r="Q332" s="5">
        <v>37035.310671138053</v>
      </c>
      <c r="R332" s="5">
        <v>45475.330959312087</v>
      </c>
      <c r="S332" s="5">
        <v>44533.388287458329</v>
      </c>
      <c r="T332" s="5">
        <v>46747.945844854068</v>
      </c>
      <c r="U332" s="5">
        <v>56179.31206136549</v>
      </c>
      <c r="V332" s="5">
        <v>59659.269118822063</v>
      </c>
      <c r="W332" s="5">
        <v>56730.41292318183</v>
      </c>
      <c r="X332" s="5">
        <v>57349.380177199928</v>
      </c>
      <c r="Y332" s="5">
        <v>67192.749222859231</v>
      </c>
      <c r="Z332" s="5">
        <v>69580.829784481655</v>
      </c>
      <c r="AA332" s="5">
        <v>80557.277190498586</v>
      </c>
      <c r="AB332" s="5">
        <v>78339.163612557837</v>
      </c>
      <c r="AC332" s="5">
        <v>82239.222227364051</v>
      </c>
      <c r="AD332" s="5">
        <v>74589.673661135326</v>
      </c>
      <c r="AE332" s="5">
        <v>75916.654470303387</v>
      </c>
    </row>
    <row r="333" spans="1:31">
      <c r="A333" s="56" t="s">
        <v>73</v>
      </c>
      <c r="B333" s="56" t="s">
        <v>198</v>
      </c>
      <c r="C333" s="56" t="s">
        <v>143</v>
      </c>
      <c r="D333" s="5">
        <v>1953.0323726659001</v>
      </c>
      <c r="E333" s="5">
        <v>1608.38182935029</v>
      </c>
      <c r="F333" s="5">
        <v>1996.5091163893901</v>
      </c>
      <c r="G333" s="5">
        <v>1987.926516502615</v>
      </c>
      <c r="H333" s="5">
        <v>3927.137676801764</v>
      </c>
      <c r="I333" s="5">
        <v>5939.8705162596652</v>
      </c>
      <c r="J333" s="5">
        <v>6086.5674837477663</v>
      </c>
      <c r="K333" s="5">
        <v>7346.2711504464223</v>
      </c>
      <c r="L333" s="5">
        <v>9530.3876327979997</v>
      </c>
      <c r="M333" s="5">
        <v>8938.6078443993792</v>
      </c>
      <c r="N333" s="5">
        <v>9423.6916586793559</v>
      </c>
      <c r="O333" s="5">
        <v>9851.814624409215</v>
      </c>
      <c r="P333" s="5">
        <v>9063.2255223367592</v>
      </c>
      <c r="Q333" s="5">
        <v>11492.51110926203</v>
      </c>
      <c r="R333" s="5">
        <v>11090.696440866939</v>
      </c>
      <c r="S333" s="5">
        <v>14342.489737435761</v>
      </c>
      <c r="T333" s="5">
        <v>15498.00923496084</v>
      </c>
      <c r="U333" s="5">
        <v>17044.627952537161</v>
      </c>
      <c r="V333" s="5">
        <v>16558.51087772864</v>
      </c>
      <c r="W333" s="5">
        <v>20731.093960483951</v>
      </c>
      <c r="X333" s="5">
        <v>19885.09457194775</v>
      </c>
      <c r="Y333" s="5">
        <v>20704.691500620651</v>
      </c>
      <c r="Z333" s="5">
        <v>19993.966390825201</v>
      </c>
      <c r="AA333" s="5">
        <v>18633.901573076531</v>
      </c>
      <c r="AB333" s="5">
        <v>27818.133805856829</v>
      </c>
      <c r="AC333" s="5">
        <v>28038.054847984909</v>
      </c>
      <c r="AD333" s="5">
        <v>35170.244953669782</v>
      </c>
      <c r="AE333" s="5">
        <v>36476.471225632289</v>
      </c>
    </row>
    <row r="334" spans="1:31">
      <c r="A334" s="56" t="s">
        <v>73</v>
      </c>
      <c r="B334" s="56" t="s">
        <v>198</v>
      </c>
      <c r="C334" s="56" t="s">
        <v>144</v>
      </c>
      <c r="D334" s="5">
        <v>5789.1238059999996</v>
      </c>
      <c r="E334" s="5">
        <v>6709.2754150000001</v>
      </c>
      <c r="F334" s="5">
        <v>7721.1149459999997</v>
      </c>
      <c r="G334" s="5">
        <v>8786.7644110000001</v>
      </c>
      <c r="H334" s="5">
        <v>9887.3108190000003</v>
      </c>
      <c r="I334" s="5">
        <v>10892.914930000001</v>
      </c>
      <c r="J334" s="5">
        <v>11791.678400000001</v>
      </c>
      <c r="K334" s="5">
        <v>12677.64098</v>
      </c>
      <c r="L334" s="5">
        <v>13501.183789999999</v>
      </c>
      <c r="M334" s="5">
        <v>14222.48914</v>
      </c>
      <c r="N334" s="5">
        <v>14921.77255</v>
      </c>
      <c r="O334" s="5">
        <v>15649.48821</v>
      </c>
      <c r="P334" s="5">
        <v>16409.22208</v>
      </c>
      <c r="Q334" s="5">
        <v>17107.183939999999</v>
      </c>
      <c r="R334" s="5">
        <v>17778.010709999999</v>
      </c>
      <c r="S334" s="5">
        <v>18486.730360000001</v>
      </c>
      <c r="T334" s="5">
        <v>19272.65697</v>
      </c>
      <c r="U334" s="5">
        <v>20025.109410000001</v>
      </c>
      <c r="V334" s="5">
        <v>20778.62816</v>
      </c>
      <c r="W334" s="5">
        <v>21556.70148</v>
      </c>
      <c r="X334" s="5">
        <v>22383.90408</v>
      </c>
      <c r="Y334" s="5">
        <v>23141.00693</v>
      </c>
      <c r="Z334" s="5">
        <v>23886.775290000001</v>
      </c>
      <c r="AA334" s="5">
        <v>24656.925439999999</v>
      </c>
      <c r="AB334" s="5">
        <v>25485.120749999998</v>
      </c>
      <c r="AC334" s="5">
        <v>26226.518550000001</v>
      </c>
      <c r="AD334" s="5">
        <v>26964.80977</v>
      </c>
      <c r="AE334" s="5">
        <v>26964.80977</v>
      </c>
    </row>
    <row r="335" spans="1:31">
      <c r="A335" s="56" t="s">
        <v>73</v>
      </c>
      <c r="B335" s="56" t="s">
        <v>198</v>
      </c>
      <c r="C335" s="56" t="s">
        <v>146</v>
      </c>
      <c r="D335" s="5">
        <v>1.3021550000000019E-6</v>
      </c>
      <c r="E335" s="5">
        <v>1.2407949999999991E-6</v>
      </c>
      <c r="F335" s="5">
        <v>1.3323299999999999E-6</v>
      </c>
      <c r="G335" s="5">
        <v>0.2310254144150001</v>
      </c>
      <c r="H335" s="5">
        <v>0.13322802049999999</v>
      </c>
      <c r="I335" s="5">
        <v>5.5557003445999991</v>
      </c>
      <c r="J335" s="5">
        <v>0.10846628749499999</v>
      </c>
      <c r="K335" s="5">
        <v>0.71188667477499989</v>
      </c>
      <c r="L335" s="5">
        <v>2.9477078429900212</v>
      </c>
      <c r="M335" s="5">
        <v>5.2536386491300107</v>
      </c>
      <c r="N335" s="5">
        <v>5.2452900000000014E-6</v>
      </c>
      <c r="O335" s="5">
        <v>4.1996304654699994</v>
      </c>
      <c r="P335" s="5">
        <v>1.763350875059998</v>
      </c>
      <c r="Q335" s="5">
        <v>16.431817734475011</v>
      </c>
      <c r="R335" s="5">
        <v>22.400981392595</v>
      </c>
      <c r="S335" s="5">
        <v>267.95627843546998</v>
      </c>
      <c r="T335" s="5">
        <v>80.296030166719959</v>
      </c>
      <c r="U335" s="5">
        <v>197.331276619785</v>
      </c>
      <c r="V335" s="5">
        <v>274.34441232781012</v>
      </c>
      <c r="W335" s="5">
        <v>380.24065406138078</v>
      </c>
      <c r="X335" s="5">
        <v>366.39119855446631</v>
      </c>
      <c r="Y335" s="5">
        <v>326.48115933202968</v>
      </c>
      <c r="Z335" s="5">
        <v>302.73469319209931</v>
      </c>
      <c r="AA335" s="5">
        <v>532.91504779763602</v>
      </c>
      <c r="AB335" s="5">
        <v>419.35425815303091</v>
      </c>
      <c r="AC335" s="5">
        <v>454.52722102873452</v>
      </c>
      <c r="AD335" s="5">
        <v>826.31309047359366</v>
      </c>
      <c r="AE335" s="5">
        <v>213.30207635510999</v>
      </c>
    </row>
    <row r="336" spans="1:31">
      <c r="A336" s="56" t="s">
        <v>73</v>
      </c>
      <c r="B336" s="56" t="s">
        <v>198</v>
      </c>
      <c r="C336" s="56" t="s">
        <v>149</v>
      </c>
      <c r="D336" s="5">
        <v>-129.21135925627499</v>
      </c>
      <c r="E336" s="5">
        <v>-293.5611409182651</v>
      </c>
      <c r="F336" s="5">
        <v>-927.98601821092007</v>
      </c>
      <c r="G336" s="5">
        <v>-892.17683579965978</v>
      </c>
      <c r="H336" s="5">
        <v>-2468.0001110878361</v>
      </c>
      <c r="I336" s="5">
        <v>-4568.5586253358106</v>
      </c>
      <c r="J336" s="5">
        <v>-4703.75692379871</v>
      </c>
      <c r="K336" s="5">
        <v>-4974.9033878962582</v>
      </c>
      <c r="L336" s="5">
        <v>-4827.6286955303913</v>
      </c>
      <c r="M336" s="5">
        <v>-4474.4505338123208</v>
      </c>
      <c r="N336" s="5">
        <v>-4792.0137355775623</v>
      </c>
      <c r="O336" s="5">
        <v>-4733.5944197411409</v>
      </c>
      <c r="P336" s="5">
        <v>-4969.969043046267</v>
      </c>
      <c r="Q336" s="5">
        <v>-4763.1703354873971</v>
      </c>
      <c r="R336" s="5">
        <v>-5179.1829762118068</v>
      </c>
      <c r="S336" s="5">
        <v>-4914.2912118782406</v>
      </c>
      <c r="T336" s="5">
        <v>-5452.2925091704528</v>
      </c>
      <c r="U336" s="5">
        <v>-5301.9884067318108</v>
      </c>
      <c r="V336" s="5">
        <v>-5118.9286164458454</v>
      </c>
      <c r="W336" s="5">
        <v>-5101.9265576248799</v>
      </c>
      <c r="X336" s="5">
        <v>-4468.8583872457266</v>
      </c>
      <c r="Y336" s="5">
        <v>-5081.9634740377332</v>
      </c>
      <c r="Z336" s="5">
        <v>-4590.0823768452738</v>
      </c>
      <c r="AA336" s="5">
        <v>-4566.7802796242586</v>
      </c>
      <c r="AB336" s="5">
        <v>-2797.1903905544668</v>
      </c>
      <c r="AC336" s="5">
        <v>-2854.028101637206</v>
      </c>
      <c r="AD336" s="5">
        <v>-2781.804439569617</v>
      </c>
      <c r="AE336" s="5">
        <v>-3219.807824389055</v>
      </c>
    </row>
    <row r="337" spans="1:31">
      <c r="A337" s="56" t="s">
        <v>73</v>
      </c>
      <c r="B337" s="56" t="s">
        <v>198</v>
      </c>
      <c r="C337" s="56" t="s">
        <v>150</v>
      </c>
      <c r="D337" s="5">
        <v>-41.469539557239983</v>
      </c>
      <c r="E337" s="5">
        <v>-200.04479771998999</v>
      </c>
      <c r="F337" s="5">
        <v>-374.06593597255988</v>
      </c>
      <c r="G337" s="5">
        <v>-529.487876219535</v>
      </c>
      <c r="H337" s="5">
        <v>-827.46770318059509</v>
      </c>
      <c r="I337" s="5">
        <v>-959.71016083927964</v>
      </c>
      <c r="J337" s="5">
        <v>-1220.8672577039961</v>
      </c>
      <c r="K337" s="5">
        <v>-1627.9356603392901</v>
      </c>
      <c r="L337" s="5">
        <v>-1977.4573508272799</v>
      </c>
      <c r="M337" s="5">
        <v>-1933.184094408881</v>
      </c>
      <c r="N337" s="5">
        <v>-2542.3030774977551</v>
      </c>
      <c r="O337" s="5">
        <v>-3278.9772005666532</v>
      </c>
      <c r="P337" s="5">
        <v>-4021.0863375690469</v>
      </c>
      <c r="Q337" s="5">
        <v>-4405.8008404903194</v>
      </c>
      <c r="R337" s="5">
        <v>-5725.1150179624738</v>
      </c>
      <c r="S337" s="5">
        <v>-6805.3652697168964</v>
      </c>
      <c r="T337" s="5">
        <v>-7551.7172407898506</v>
      </c>
      <c r="U337" s="5">
        <v>-7875.959624518815</v>
      </c>
      <c r="V337" s="5">
        <v>-8257.3880045666992</v>
      </c>
      <c r="W337" s="5">
        <v>-9164.8121512657744</v>
      </c>
      <c r="X337" s="5">
        <v>-8294.7512348264281</v>
      </c>
      <c r="Y337" s="5">
        <v>-10794.71518373264</v>
      </c>
      <c r="Z337" s="5">
        <v>-13959.11411192854</v>
      </c>
      <c r="AA337" s="5">
        <v>-14617.944520139499</v>
      </c>
      <c r="AB337" s="5">
        <v>-13449.660025338821</v>
      </c>
      <c r="AC337" s="5">
        <v>-13629.92189222926</v>
      </c>
      <c r="AD337" s="5">
        <v>-16788.227517649171</v>
      </c>
      <c r="AE337" s="5">
        <v>-19566.67137632945</v>
      </c>
    </row>
    <row r="338" spans="1:31">
      <c r="A338" s="56" t="s">
        <v>73</v>
      </c>
      <c r="B338" s="56" t="s">
        <v>198</v>
      </c>
      <c r="C338" s="56" t="s">
        <v>151</v>
      </c>
      <c r="D338" s="5">
        <v>-81.979000204861094</v>
      </c>
      <c r="E338" s="5">
        <v>-164.180024044775</v>
      </c>
      <c r="F338" s="5">
        <v>-251.51620922330699</v>
      </c>
      <c r="G338" s="5">
        <v>-331.817942706981</v>
      </c>
      <c r="H338" s="5">
        <v>-401.07512940375301</v>
      </c>
      <c r="I338" s="5">
        <v>-452.14235168364303</v>
      </c>
      <c r="J338" s="5">
        <v>-509.33252440275697</v>
      </c>
      <c r="K338" s="5">
        <v>-601.64367717395703</v>
      </c>
      <c r="L338" s="5">
        <v>-679.80867172317505</v>
      </c>
      <c r="M338" s="5">
        <v>-741.48463756212004</v>
      </c>
      <c r="N338" s="5">
        <v>-821.41165357987597</v>
      </c>
      <c r="O338" s="5">
        <v>-914.82304154901703</v>
      </c>
      <c r="P338" s="5">
        <v>-1014.69305361211</v>
      </c>
      <c r="Q338" s="5">
        <v>-1105.3491088194701</v>
      </c>
      <c r="R338" s="5">
        <v>-1196.35869268689</v>
      </c>
      <c r="S338" s="5">
        <v>-1273.4699923227099</v>
      </c>
      <c r="T338" s="5">
        <v>-1332.53011215232</v>
      </c>
      <c r="U338" s="5">
        <v>-1384.67570382602</v>
      </c>
      <c r="V338" s="5">
        <v>-1398.75627891872</v>
      </c>
      <c r="W338" s="5">
        <v>-1409.59457475575</v>
      </c>
      <c r="X338" s="5">
        <v>-1406.8551028637601</v>
      </c>
      <c r="Y338" s="5">
        <v>-1399.58177803751</v>
      </c>
      <c r="Z338" s="5">
        <v>-1396.44233510755</v>
      </c>
      <c r="AA338" s="5">
        <v>-1401.43469293367</v>
      </c>
      <c r="AB338" s="5">
        <v>-1390.30294703148</v>
      </c>
      <c r="AC338" s="5">
        <v>-1379.13112945126</v>
      </c>
      <c r="AD338" s="5">
        <v>-1364.77773159966</v>
      </c>
      <c r="AE338" s="5">
        <v>-1380.0063310666201</v>
      </c>
    </row>
    <row r="340" spans="1:31">
      <c r="A340" s="56" t="s">
        <v>73</v>
      </c>
      <c r="B340" s="56" t="s">
        <v>199</v>
      </c>
      <c r="C340" s="56" t="s">
        <v>132</v>
      </c>
      <c r="D340" s="5">
        <v>2024.2902619264</v>
      </c>
      <c r="E340" s="5">
        <v>776.96076695925501</v>
      </c>
      <c r="F340" s="5">
        <v>235.803192334995</v>
      </c>
      <c r="G340" s="5">
        <v>327.67195712789999</v>
      </c>
      <c r="H340" s="5">
        <v>1035.5376494626589</v>
      </c>
      <c r="I340" s="5">
        <v>1079.528088539364</v>
      </c>
      <c r="J340" s="5">
        <v>597.30727947532512</v>
      </c>
      <c r="K340" s="5">
        <v>770.03495462421529</v>
      </c>
      <c r="L340" s="5">
        <v>746.39646294669444</v>
      </c>
      <c r="M340" s="5">
        <v>533.74264789462484</v>
      </c>
      <c r="N340" s="5">
        <v>829.58991791668564</v>
      </c>
      <c r="O340" s="5">
        <v>1140.016519596551</v>
      </c>
      <c r="P340" s="5">
        <v>1246.3481123877621</v>
      </c>
      <c r="Q340" s="5">
        <v>639.77591042961046</v>
      </c>
      <c r="R340" s="5">
        <v>0</v>
      </c>
      <c r="S340" s="5">
        <v>0</v>
      </c>
      <c r="T340" s="5">
        <v>0</v>
      </c>
      <c r="U340" s="5">
        <v>0</v>
      </c>
      <c r="V340" s="5">
        <v>0</v>
      </c>
      <c r="W340" s="5">
        <v>0</v>
      </c>
      <c r="X340" s="5">
        <v>0</v>
      </c>
      <c r="Y340" s="5">
        <v>0</v>
      </c>
      <c r="Z340" s="5">
        <v>0</v>
      </c>
      <c r="AA340" s="5">
        <v>0</v>
      </c>
      <c r="AB340" s="5">
        <v>0</v>
      </c>
      <c r="AC340" s="5">
        <v>0</v>
      </c>
      <c r="AD340" s="5">
        <v>0</v>
      </c>
      <c r="AE340" s="5">
        <v>0</v>
      </c>
    </row>
    <row r="341" spans="1:31">
      <c r="A341" s="56" t="s">
        <v>73</v>
      </c>
      <c r="B341" s="56" t="s">
        <v>199</v>
      </c>
      <c r="C341" s="56" t="s">
        <v>133</v>
      </c>
      <c r="D341" s="5">
        <v>0</v>
      </c>
      <c r="E341" s="5">
        <v>0</v>
      </c>
      <c r="F341" s="5">
        <v>0</v>
      </c>
      <c r="G341" s="5">
        <v>0</v>
      </c>
      <c r="H341" s="5">
        <v>0</v>
      </c>
      <c r="I341" s="5">
        <v>0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5">
        <v>0</v>
      </c>
      <c r="R341" s="5">
        <v>0</v>
      </c>
      <c r="S341" s="5">
        <v>0</v>
      </c>
      <c r="T341" s="5">
        <v>0</v>
      </c>
      <c r="U341" s="5">
        <v>0</v>
      </c>
      <c r="V341" s="5">
        <v>0</v>
      </c>
      <c r="W341" s="5">
        <v>0</v>
      </c>
      <c r="X341" s="5">
        <v>0</v>
      </c>
      <c r="Y341" s="5">
        <v>0</v>
      </c>
      <c r="Z341" s="5">
        <v>0</v>
      </c>
      <c r="AA341" s="5">
        <v>0</v>
      </c>
      <c r="AB341" s="5">
        <v>0</v>
      </c>
      <c r="AC341" s="5">
        <v>0</v>
      </c>
      <c r="AD341" s="5">
        <v>0</v>
      </c>
      <c r="AE341" s="5">
        <v>0</v>
      </c>
    </row>
    <row r="342" spans="1:31">
      <c r="A342" s="56" t="s">
        <v>73</v>
      </c>
      <c r="B342" s="56" t="s">
        <v>199</v>
      </c>
      <c r="C342" s="56" t="s">
        <v>134</v>
      </c>
      <c r="D342" s="5">
        <v>233.75494191621499</v>
      </c>
      <c r="E342" s="5">
        <v>162.13083883123011</v>
      </c>
      <c r="F342" s="5">
        <v>51.868276540265043</v>
      </c>
      <c r="G342" s="5">
        <v>58.830412185749992</v>
      </c>
      <c r="H342" s="5">
        <v>456.34462692509533</v>
      </c>
      <c r="I342" s="5">
        <v>375.54938014107989</v>
      </c>
      <c r="J342" s="5">
        <v>209.72334540771499</v>
      </c>
      <c r="K342" s="5">
        <v>209.7739066853101</v>
      </c>
      <c r="L342" s="5">
        <v>237.36046273951001</v>
      </c>
      <c r="M342" s="5">
        <v>243.02882166052481</v>
      </c>
      <c r="N342" s="5">
        <v>209.97275355064511</v>
      </c>
      <c r="O342" s="5">
        <v>505.32001778428997</v>
      </c>
      <c r="P342" s="5">
        <v>451.36749996150007</v>
      </c>
      <c r="Q342" s="5">
        <v>228.634154850165</v>
      </c>
      <c r="R342" s="5">
        <v>404.60039028740522</v>
      </c>
      <c r="S342" s="5">
        <v>1690.0091181699599</v>
      </c>
      <c r="T342" s="5">
        <v>468.50443797380501</v>
      </c>
      <c r="U342" s="5">
        <v>305.75455742020489</v>
      </c>
      <c r="V342" s="5">
        <v>1249.9985844343701</v>
      </c>
      <c r="W342" s="5">
        <v>958.02515812442482</v>
      </c>
      <c r="X342" s="5">
        <v>1734.304631471342</v>
      </c>
      <c r="Y342" s="5">
        <v>228.12847846888511</v>
      </c>
      <c r="Z342" s="5">
        <v>1994.54415326136</v>
      </c>
      <c r="AA342" s="5">
        <v>71.988774340194979</v>
      </c>
      <c r="AB342" s="5">
        <v>1516.3668127316901</v>
      </c>
      <c r="AC342" s="5">
        <v>231.39483256833009</v>
      </c>
      <c r="AD342" s="5">
        <v>5933.7392067391484</v>
      </c>
      <c r="AE342" s="5">
        <v>1.0075615E-5</v>
      </c>
    </row>
    <row r="343" spans="1:31">
      <c r="A343" s="56" t="s">
        <v>73</v>
      </c>
      <c r="B343" s="56" t="s">
        <v>199</v>
      </c>
      <c r="C343" s="56" t="s">
        <v>135</v>
      </c>
      <c r="D343" s="5">
        <v>0</v>
      </c>
      <c r="E343" s="5">
        <v>0</v>
      </c>
      <c r="F343" s="5">
        <v>0</v>
      </c>
      <c r="G343" s="5">
        <v>0</v>
      </c>
      <c r="H343" s="5">
        <v>0</v>
      </c>
      <c r="I343" s="5">
        <v>0</v>
      </c>
      <c r="J343" s="5">
        <v>0</v>
      </c>
      <c r="K343" s="5">
        <v>2.0487150000000019E-6</v>
      </c>
      <c r="L343" s="5">
        <v>4.5957499999999922E-7</v>
      </c>
      <c r="M343" s="5">
        <v>2.0423750000000009E-6</v>
      </c>
      <c r="N343" s="5">
        <v>6.5296500000000045E-7</v>
      </c>
      <c r="O343" s="5">
        <v>8.2423000000000039E-7</v>
      </c>
      <c r="P343" s="5">
        <v>9.1838500000000103E-7</v>
      </c>
      <c r="Q343" s="5">
        <v>1.113995000000001E-6</v>
      </c>
      <c r="R343" s="5">
        <v>1.570965E-6</v>
      </c>
      <c r="S343" s="5">
        <v>7.4792149999999997E-6</v>
      </c>
      <c r="T343" s="5">
        <v>4.7227850000000056E-6</v>
      </c>
      <c r="U343" s="5">
        <v>2.572274999999999E-6</v>
      </c>
      <c r="V343" s="5">
        <v>3.8697299999999991E-6</v>
      </c>
      <c r="W343" s="5">
        <v>5.0896450000000018E-6</v>
      </c>
      <c r="X343" s="5">
        <v>6.4516600000000196E-6</v>
      </c>
      <c r="Y343" s="5">
        <v>1.0252894999999999E-5</v>
      </c>
      <c r="Z343" s="5">
        <v>63.238118237655009</v>
      </c>
      <c r="AA343" s="5">
        <v>63.238147730709983</v>
      </c>
      <c r="AB343" s="5">
        <v>63.411409569095007</v>
      </c>
      <c r="AC343" s="5">
        <v>63.238142171585011</v>
      </c>
      <c r="AD343" s="5">
        <v>357.67080787386487</v>
      </c>
      <c r="AE343" s="5">
        <v>357.66938537071002</v>
      </c>
    </row>
    <row r="344" spans="1:31">
      <c r="A344" s="56" t="s">
        <v>73</v>
      </c>
      <c r="B344" s="56" t="s">
        <v>199</v>
      </c>
      <c r="C344" s="56" t="s">
        <v>136</v>
      </c>
      <c r="D344" s="5">
        <v>0</v>
      </c>
      <c r="E344" s="5">
        <v>0</v>
      </c>
      <c r="F344" s="5">
        <v>0</v>
      </c>
      <c r="G344" s="5">
        <v>0</v>
      </c>
      <c r="H344" s="5">
        <v>0</v>
      </c>
      <c r="I344" s="5">
        <v>0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5">
        <v>0</v>
      </c>
      <c r="R344" s="5">
        <v>0</v>
      </c>
      <c r="S344" s="5">
        <v>0</v>
      </c>
      <c r="T344" s="5">
        <v>0</v>
      </c>
      <c r="U344" s="5">
        <v>0</v>
      </c>
      <c r="V344" s="5">
        <v>0</v>
      </c>
      <c r="W344" s="5">
        <v>0</v>
      </c>
      <c r="X344" s="5">
        <v>0</v>
      </c>
      <c r="Y344" s="5">
        <v>0</v>
      </c>
      <c r="Z344" s="5">
        <v>0</v>
      </c>
      <c r="AA344" s="5">
        <v>0</v>
      </c>
      <c r="AB344" s="5">
        <v>0</v>
      </c>
      <c r="AC344" s="5">
        <v>0</v>
      </c>
      <c r="AD344" s="5">
        <v>0</v>
      </c>
      <c r="AE344" s="5">
        <v>0</v>
      </c>
    </row>
    <row r="345" spans="1:31">
      <c r="A345" s="56" t="s">
        <v>73</v>
      </c>
      <c r="B345" s="56" t="s">
        <v>199</v>
      </c>
      <c r="C345" s="56" t="s">
        <v>137</v>
      </c>
      <c r="D345" s="5">
        <v>237.85920781775499</v>
      </c>
      <c r="E345" s="5">
        <v>442.50687214556513</v>
      </c>
      <c r="F345" s="5">
        <v>475.69037623869991</v>
      </c>
      <c r="G345" s="5">
        <v>419.636667232175</v>
      </c>
      <c r="H345" s="5">
        <v>514.46794507057507</v>
      </c>
      <c r="I345" s="5">
        <v>439.24048089399002</v>
      </c>
      <c r="J345" s="5">
        <v>415.73223007874509</v>
      </c>
      <c r="K345" s="5">
        <v>457.53363599493508</v>
      </c>
      <c r="L345" s="5">
        <v>555.8185384986549</v>
      </c>
      <c r="M345" s="5">
        <v>426.64755881915482</v>
      </c>
      <c r="N345" s="5">
        <v>539.86570909965008</v>
      </c>
      <c r="O345" s="5">
        <v>665.39263915001538</v>
      </c>
      <c r="P345" s="5">
        <v>631.93406300905497</v>
      </c>
      <c r="Q345" s="5">
        <v>719.53496670465472</v>
      </c>
      <c r="R345" s="5">
        <v>752.7848574379999</v>
      </c>
      <c r="S345" s="5">
        <v>758.2471204215401</v>
      </c>
      <c r="T345" s="5">
        <v>857.80618861028495</v>
      </c>
      <c r="U345" s="5">
        <v>852.25068792728541</v>
      </c>
      <c r="V345" s="5">
        <v>847.40052540874501</v>
      </c>
      <c r="W345" s="5">
        <v>832.48532440197516</v>
      </c>
      <c r="X345" s="5">
        <v>881.69367476008006</v>
      </c>
      <c r="Y345" s="5">
        <v>934.59474116775482</v>
      </c>
      <c r="Z345" s="5">
        <v>923.98622272806426</v>
      </c>
      <c r="AA345" s="5">
        <v>1064.46303784776</v>
      </c>
      <c r="AB345" s="5">
        <v>823.80418640550499</v>
      </c>
      <c r="AC345" s="5">
        <v>1859.1928404602099</v>
      </c>
      <c r="AD345" s="5">
        <v>9666.8665180353692</v>
      </c>
      <c r="AE345" s="5">
        <v>10664.889067326039</v>
      </c>
    </row>
    <row r="346" spans="1:31">
      <c r="A346" s="56" t="s">
        <v>73</v>
      </c>
      <c r="B346" s="56" t="s">
        <v>199</v>
      </c>
      <c r="C346" s="56" t="s">
        <v>138</v>
      </c>
      <c r="D346" s="5">
        <v>78.07064628327997</v>
      </c>
      <c r="E346" s="5">
        <v>186.8679174125449</v>
      </c>
      <c r="F346" s="5">
        <v>257.28578874704488</v>
      </c>
      <c r="G346" s="5">
        <v>289.26568228236499</v>
      </c>
      <c r="H346" s="5">
        <v>415.31791763036517</v>
      </c>
      <c r="I346" s="5">
        <v>424.81177833340962</v>
      </c>
      <c r="J346" s="5">
        <v>524.8557647678299</v>
      </c>
      <c r="K346" s="5">
        <v>671.81069058552941</v>
      </c>
      <c r="L346" s="5">
        <v>827.71673876737032</v>
      </c>
      <c r="M346" s="5">
        <v>861.14619370447986</v>
      </c>
      <c r="N346" s="5">
        <v>1174.6790299595559</v>
      </c>
      <c r="O346" s="5">
        <v>1516.9076657475709</v>
      </c>
      <c r="P346" s="5">
        <v>1817.126162756939</v>
      </c>
      <c r="Q346" s="5">
        <v>2234.7845565276421</v>
      </c>
      <c r="R346" s="5">
        <v>2776.0670321512439</v>
      </c>
      <c r="S346" s="5">
        <v>3273.6598612310349</v>
      </c>
      <c r="T346" s="5">
        <v>3705.0358136378618</v>
      </c>
      <c r="U346" s="5">
        <v>3811.8790460453879</v>
      </c>
      <c r="V346" s="5">
        <v>3849.361298415758</v>
      </c>
      <c r="W346" s="5">
        <v>4506.8073899167084</v>
      </c>
      <c r="X346" s="5">
        <v>4439.627290640241</v>
      </c>
      <c r="Y346" s="5">
        <v>5661.5612823898373</v>
      </c>
      <c r="Z346" s="5">
        <v>6085.2232236750933</v>
      </c>
      <c r="AA346" s="5">
        <v>6695.1629043643516</v>
      </c>
      <c r="AB346" s="5">
        <v>5822.2788371256675</v>
      </c>
      <c r="AC346" s="5">
        <v>6314.2231833572387</v>
      </c>
      <c r="AD346" s="5">
        <v>7092.3839690504856</v>
      </c>
      <c r="AE346" s="5">
        <v>8631.3626274096641</v>
      </c>
    </row>
    <row r="347" spans="1:31">
      <c r="A347" s="56" t="s">
        <v>73</v>
      </c>
      <c r="B347" s="56" t="s">
        <v>199</v>
      </c>
      <c r="C347" s="56" t="s">
        <v>139</v>
      </c>
      <c r="D347" s="5">
        <v>68.895163690666294</v>
      </c>
      <c r="E347" s="5">
        <v>97.954661409106706</v>
      </c>
      <c r="F347" s="5">
        <v>124.274232323511</v>
      </c>
      <c r="G347" s="5">
        <v>148.16228569098499</v>
      </c>
      <c r="H347" s="5">
        <v>169.36085970677101</v>
      </c>
      <c r="I347" s="5">
        <v>189.899868105981</v>
      </c>
      <c r="J347" s="5">
        <v>219.562957035376</v>
      </c>
      <c r="K347" s="5">
        <v>258.75919173128301</v>
      </c>
      <c r="L347" s="5">
        <v>297.60477817919201</v>
      </c>
      <c r="M347" s="5">
        <v>337.38753966586199</v>
      </c>
      <c r="N347" s="5">
        <v>385.95067759280801</v>
      </c>
      <c r="O347" s="5">
        <v>434.14076779321999</v>
      </c>
      <c r="P347" s="5">
        <v>483.53722375227198</v>
      </c>
      <c r="Q347" s="5">
        <v>522.67723044417698</v>
      </c>
      <c r="R347" s="5">
        <v>558.93970617016998</v>
      </c>
      <c r="S347" s="5">
        <v>584.15928738679099</v>
      </c>
      <c r="T347" s="5">
        <v>603.86422306525401</v>
      </c>
      <c r="U347" s="5">
        <v>607.02033181903801</v>
      </c>
      <c r="V347" s="5">
        <v>609.20661153048195</v>
      </c>
      <c r="W347" s="5">
        <v>603.94972943296705</v>
      </c>
      <c r="X347" s="5">
        <v>599.63684466445102</v>
      </c>
      <c r="Y347" s="5">
        <v>591.17237207886899</v>
      </c>
      <c r="Z347" s="5">
        <v>584.08369973584001</v>
      </c>
      <c r="AA347" s="5">
        <v>580.71993932475402</v>
      </c>
      <c r="AB347" s="5">
        <v>575.36864518668301</v>
      </c>
      <c r="AC347" s="5">
        <v>565.74723489812095</v>
      </c>
      <c r="AD347" s="5">
        <v>556.14829585299799</v>
      </c>
      <c r="AE347" s="5">
        <v>561.73877020609996</v>
      </c>
    </row>
    <row r="348" spans="1:31">
      <c r="A348" s="56" t="s">
        <v>73</v>
      </c>
      <c r="B348" s="56" t="s">
        <v>199</v>
      </c>
      <c r="C348" s="56" t="s">
        <v>140</v>
      </c>
      <c r="D348" s="5">
        <v>0</v>
      </c>
      <c r="E348" s="5">
        <v>0</v>
      </c>
      <c r="F348" s="5">
        <v>0</v>
      </c>
      <c r="G348" s="5">
        <v>0</v>
      </c>
      <c r="H348" s="5">
        <v>0</v>
      </c>
      <c r="I348" s="5">
        <v>0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5">
        <v>0</v>
      </c>
      <c r="R348" s="5">
        <v>0</v>
      </c>
      <c r="S348" s="5">
        <v>0</v>
      </c>
      <c r="T348" s="5">
        <v>0</v>
      </c>
      <c r="U348" s="5">
        <v>0</v>
      </c>
      <c r="V348" s="5">
        <v>0</v>
      </c>
      <c r="W348" s="5">
        <v>0</v>
      </c>
      <c r="X348" s="5">
        <v>0</v>
      </c>
      <c r="Y348" s="5">
        <v>0</v>
      </c>
      <c r="Z348" s="5">
        <v>0</v>
      </c>
      <c r="AA348" s="5">
        <v>0</v>
      </c>
      <c r="AB348" s="5">
        <v>0</v>
      </c>
      <c r="AC348" s="5">
        <v>0</v>
      </c>
      <c r="AD348" s="5">
        <v>0</v>
      </c>
      <c r="AE348" s="5">
        <v>0</v>
      </c>
    </row>
    <row r="349" spans="1:31">
      <c r="A349" s="56" t="s">
        <v>73</v>
      </c>
      <c r="B349" s="56" t="s">
        <v>199</v>
      </c>
      <c r="C349" s="56" t="s">
        <v>141</v>
      </c>
      <c r="D349" s="5">
        <v>0</v>
      </c>
      <c r="E349" s="5">
        <v>0</v>
      </c>
      <c r="F349" s="5">
        <v>0</v>
      </c>
      <c r="G349" s="5">
        <v>0</v>
      </c>
      <c r="H349" s="5">
        <v>0</v>
      </c>
      <c r="I349" s="5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5">
        <v>0</v>
      </c>
      <c r="R349" s="5">
        <v>0</v>
      </c>
      <c r="S349" s="5">
        <v>0</v>
      </c>
      <c r="T349" s="5">
        <v>0</v>
      </c>
      <c r="U349" s="5">
        <v>0</v>
      </c>
      <c r="V349" s="5">
        <v>0</v>
      </c>
      <c r="W349" s="5">
        <v>0</v>
      </c>
      <c r="X349" s="5">
        <v>0</v>
      </c>
      <c r="Y349" s="5">
        <v>0</v>
      </c>
      <c r="Z349" s="5">
        <v>0</v>
      </c>
      <c r="AA349" s="5">
        <v>0</v>
      </c>
      <c r="AB349" s="5">
        <v>0</v>
      </c>
      <c r="AC349" s="5">
        <v>0</v>
      </c>
      <c r="AD349" s="5">
        <v>0</v>
      </c>
      <c r="AE349" s="5">
        <v>0</v>
      </c>
    </row>
    <row r="350" spans="1:31">
      <c r="A350" s="56" t="s">
        <v>73</v>
      </c>
      <c r="B350" s="56" t="s">
        <v>199</v>
      </c>
      <c r="C350" s="56" t="s">
        <v>142</v>
      </c>
      <c r="D350" s="5">
        <v>6481.5320302001919</v>
      </c>
      <c r="E350" s="5">
        <v>10578.770802413719</v>
      </c>
      <c r="F350" s="5">
        <v>13843.003114482641</v>
      </c>
      <c r="G350" s="5">
        <v>14895.423660494431</v>
      </c>
      <c r="H350" s="5">
        <v>13444.16250812597</v>
      </c>
      <c r="I350" s="5">
        <v>23765.10345036408</v>
      </c>
      <c r="J350" s="5">
        <v>23456.112664426892</v>
      </c>
      <c r="K350" s="5">
        <v>28583.563282431169</v>
      </c>
      <c r="L350" s="5">
        <v>28155.417228649781</v>
      </c>
      <c r="M350" s="5">
        <v>30069.491781576879</v>
      </c>
      <c r="N350" s="5">
        <v>42020.128014619397</v>
      </c>
      <c r="O350" s="5">
        <v>39435.36140156028</v>
      </c>
      <c r="P350" s="5">
        <v>46269.78006983253</v>
      </c>
      <c r="Q350" s="5">
        <v>58194.21233788602</v>
      </c>
      <c r="R350" s="5">
        <v>59781.975411572857</v>
      </c>
      <c r="S350" s="5">
        <v>55404.45848520827</v>
      </c>
      <c r="T350" s="5">
        <v>60960.539834557043</v>
      </c>
      <c r="U350" s="5">
        <v>63567.797312848568</v>
      </c>
      <c r="V350" s="5">
        <v>96224.888005511675</v>
      </c>
      <c r="W350" s="5">
        <v>98890.073076908666</v>
      </c>
      <c r="X350" s="5">
        <v>109245.5674237393</v>
      </c>
      <c r="Y350" s="5">
        <v>126521.713201907</v>
      </c>
      <c r="Z350" s="5">
        <v>121256.11296468441</v>
      </c>
      <c r="AA350" s="5">
        <v>132063.90093259219</v>
      </c>
      <c r="AB350" s="5">
        <v>135523.32049247529</v>
      </c>
      <c r="AC350" s="5">
        <v>154388.98556901031</v>
      </c>
      <c r="AD350" s="5">
        <v>137058.8585913085</v>
      </c>
      <c r="AE350" s="5">
        <v>150190.40325999021</v>
      </c>
    </row>
    <row r="351" spans="1:31">
      <c r="A351" s="56" t="s">
        <v>73</v>
      </c>
      <c r="B351" s="56" t="s">
        <v>199</v>
      </c>
      <c r="C351" s="56" t="s">
        <v>143</v>
      </c>
      <c r="D351" s="5">
        <v>975.38441573769001</v>
      </c>
      <c r="E351" s="5">
        <v>806.11414068020952</v>
      </c>
      <c r="F351" s="5">
        <v>838.67733476498017</v>
      </c>
      <c r="G351" s="5">
        <v>3082.10952924702</v>
      </c>
      <c r="H351" s="5">
        <v>3733.11062584914</v>
      </c>
      <c r="I351" s="5">
        <v>6930.7377473154938</v>
      </c>
      <c r="J351" s="5">
        <v>7453.0556114146302</v>
      </c>
      <c r="K351" s="5">
        <v>11089.68255180929</v>
      </c>
      <c r="L351" s="5">
        <v>10818.734770102739</v>
      </c>
      <c r="M351" s="5">
        <v>11396.50960422784</v>
      </c>
      <c r="N351" s="5">
        <v>18262.148084053169</v>
      </c>
      <c r="O351" s="5">
        <v>18861.16354159531</v>
      </c>
      <c r="P351" s="5">
        <v>22815.790927065391</v>
      </c>
      <c r="Q351" s="5">
        <v>27887.080860358052</v>
      </c>
      <c r="R351" s="5">
        <v>33242.757029764842</v>
      </c>
      <c r="S351" s="5">
        <v>37574.45970799034</v>
      </c>
      <c r="T351" s="5">
        <v>38793.982599776587</v>
      </c>
      <c r="U351" s="5">
        <v>42839.71746544182</v>
      </c>
      <c r="V351" s="5">
        <v>63538.974306277138</v>
      </c>
      <c r="W351" s="5">
        <v>59665.049856833553</v>
      </c>
      <c r="X351" s="5">
        <v>71532.694269782049</v>
      </c>
      <c r="Y351" s="5">
        <v>72228.149693788684</v>
      </c>
      <c r="Z351" s="5">
        <v>69135.904425020024</v>
      </c>
      <c r="AA351" s="5">
        <v>70268.073504009575</v>
      </c>
      <c r="AB351" s="5">
        <v>81217.285815724739</v>
      </c>
      <c r="AC351" s="5">
        <v>84478.045002412342</v>
      </c>
      <c r="AD351" s="5">
        <v>108256.60554372281</v>
      </c>
      <c r="AE351" s="5">
        <v>106486.2363239141</v>
      </c>
    </row>
    <row r="352" spans="1:31">
      <c r="A352" s="56" t="s">
        <v>73</v>
      </c>
      <c r="B352" s="56" t="s">
        <v>199</v>
      </c>
      <c r="C352" s="56" t="s">
        <v>144</v>
      </c>
      <c r="D352" s="5">
        <v>3735.501608</v>
      </c>
      <c r="E352" s="5">
        <v>4203.1892319999997</v>
      </c>
      <c r="F352" s="5">
        <v>4631.4915940000001</v>
      </c>
      <c r="G352" s="5">
        <v>5045.0803390000001</v>
      </c>
      <c r="H352" s="5">
        <v>5461.1269759999996</v>
      </c>
      <c r="I352" s="5">
        <v>5860.9404219999997</v>
      </c>
      <c r="J352" s="5">
        <v>6250.3674659999997</v>
      </c>
      <c r="K352" s="5">
        <v>6635.9564</v>
      </c>
      <c r="L352" s="5">
        <v>7021.223602</v>
      </c>
      <c r="M352" s="5">
        <v>7389.2024250000004</v>
      </c>
      <c r="N352" s="5">
        <v>7754.8742329999995</v>
      </c>
      <c r="O352" s="5">
        <v>8131.3691779999999</v>
      </c>
      <c r="P352" s="5">
        <v>8505.4052670000001</v>
      </c>
      <c r="Q352" s="5">
        <v>8841.9675829999996</v>
      </c>
      <c r="R352" s="5">
        <v>9152.5151679999999</v>
      </c>
      <c r="S352" s="5">
        <v>9465.0842620000003</v>
      </c>
      <c r="T352" s="5">
        <v>9793.1011209999997</v>
      </c>
      <c r="U352" s="5">
        <v>10081.97025</v>
      </c>
      <c r="V352" s="5">
        <v>10360.61687</v>
      </c>
      <c r="W352" s="5">
        <v>10649.53584</v>
      </c>
      <c r="X352" s="5">
        <v>10959.77939</v>
      </c>
      <c r="Y352" s="5">
        <v>11235.469580000001</v>
      </c>
      <c r="Z352" s="5">
        <v>11503.75532</v>
      </c>
      <c r="AA352" s="5">
        <v>11781.08664</v>
      </c>
      <c r="AB352" s="5">
        <v>12084.065060000001</v>
      </c>
      <c r="AC352" s="5">
        <v>12346.35737</v>
      </c>
      <c r="AD352" s="5">
        <v>12604.12501</v>
      </c>
      <c r="AE352" s="5">
        <v>12604.12501</v>
      </c>
    </row>
    <row r="353" spans="1:31">
      <c r="A353" s="56" t="s">
        <v>73</v>
      </c>
      <c r="B353" s="56" t="s">
        <v>199</v>
      </c>
      <c r="C353" s="56" t="s">
        <v>146</v>
      </c>
      <c r="D353" s="5">
        <v>1.4101550000000001E-6</v>
      </c>
      <c r="E353" s="5">
        <v>1.30483E-6</v>
      </c>
      <c r="F353" s="5">
        <v>1.320275E-6</v>
      </c>
      <c r="G353" s="5">
        <v>1.4493400000000001E-6</v>
      </c>
      <c r="H353" s="5">
        <v>1.695725E-6</v>
      </c>
      <c r="I353" s="5">
        <v>0.90642420104999988</v>
      </c>
      <c r="J353" s="5">
        <v>1.7371949999999999E-6</v>
      </c>
      <c r="K353" s="5">
        <v>0.80447183729499994</v>
      </c>
      <c r="L353" s="5">
        <v>0.2054776026099987</v>
      </c>
      <c r="M353" s="5">
        <v>1.984114282630004</v>
      </c>
      <c r="N353" s="5">
        <v>5.242085E-6</v>
      </c>
      <c r="O353" s="5">
        <v>0.19239952918499989</v>
      </c>
      <c r="P353" s="5">
        <v>0.57992087965000005</v>
      </c>
      <c r="Q353" s="5">
        <v>2.0214257213899951</v>
      </c>
      <c r="R353" s="5">
        <v>50.145172910085009</v>
      </c>
      <c r="S353" s="5">
        <v>122.27177012577999</v>
      </c>
      <c r="T353" s="5">
        <v>60.412463294550022</v>
      </c>
      <c r="U353" s="5">
        <v>69.20424819810502</v>
      </c>
      <c r="V353" s="5">
        <v>138.46785530671991</v>
      </c>
      <c r="W353" s="5">
        <v>85.639670034950015</v>
      </c>
      <c r="X353" s="5">
        <v>162.9745592412707</v>
      </c>
      <c r="Y353" s="5">
        <v>159.5530428746797</v>
      </c>
      <c r="Z353" s="5">
        <v>97.839826314600032</v>
      </c>
      <c r="AA353" s="5">
        <v>165.5549718182599</v>
      </c>
      <c r="AB353" s="5">
        <v>103.70245978135</v>
      </c>
      <c r="AC353" s="5">
        <v>166.1951216623695</v>
      </c>
      <c r="AD353" s="5">
        <v>376.42443532789588</v>
      </c>
      <c r="AE353" s="5">
        <v>98.371803579829916</v>
      </c>
    </row>
    <row r="354" spans="1:31">
      <c r="A354" s="56" t="s">
        <v>73</v>
      </c>
      <c r="B354" s="56" t="s">
        <v>199</v>
      </c>
      <c r="C354" s="56" t="s">
        <v>149</v>
      </c>
      <c r="D354" s="5">
        <v>-283.16581177010988</v>
      </c>
      <c r="E354" s="5">
        <v>-527.36619705253509</v>
      </c>
      <c r="F354" s="5">
        <v>-565.82030076404499</v>
      </c>
      <c r="G354" s="5">
        <v>-500.24530982164532</v>
      </c>
      <c r="H354" s="5">
        <v>-611.96240098718999</v>
      </c>
      <c r="I354" s="5">
        <v>-522.99768987655989</v>
      </c>
      <c r="J354" s="5">
        <v>-495.00034976304488</v>
      </c>
      <c r="K354" s="5">
        <v>-544.77111320703011</v>
      </c>
      <c r="L354" s="5">
        <v>-662.3733852771802</v>
      </c>
      <c r="M354" s="5">
        <v>-507.3909611801202</v>
      </c>
      <c r="N354" s="5">
        <v>-643.37691232593454</v>
      </c>
      <c r="O354" s="5">
        <v>-791.61471297716514</v>
      </c>
      <c r="P354" s="5">
        <v>-752.38515756131005</v>
      </c>
      <c r="Q354" s="5">
        <v>-856.66569111957028</v>
      </c>
      <c r="R354" s="5">
        <v>-896.2540134160497</v>
      </c>
      <c r="S354" s="5">
        <v>-902.75486866347012</v>
      </c>
      <c r="T354" s="5">
        <v>-1021.28534262171</v>
      </c>
      <c r="U354" s="5">
        <v>-1014.67057980888</v>
      </c>
      <c r="V354" s="5">
        <v>-1008.891737375675</v>
      </c>
      <c r="W354" s="5">
        <v>-991.13388925780509</v>
      </c>
      <c r="X354" s="5">
        <v>-1049.7144121316801</v>
      </c>
      <c r="Y354" s="5">
        <v>-1113.27525879785</v>
      </c>
      <c r="Z354" s="5">
        <v>-1099.40669316457</v>
      </c>
      <c r="AA354" s="5">
        <v>-1267.7956202238749</v>
      </c>
      <c r="AB354" s="5">
        <v>-980.17589406779473</v>
      </c>
      <c r="AC354" s="5">
        <v>-2226.838989941537</v>
      </c>
      <c r="AD354" s="5">
        <v>-11634.48303554791</v>
      </c>
      <c r="AE354" s="5">
        <v>-12833.634636209879</v>
      </c>
    </row>
    <row r="355" spans="1:31">
      <c r="A355" s="56" t="s">
        <v>73</v>
      </c>
      <c r="B355" s="56" t="s">
        <v>199</v>
      </c>
      <c r="C355" s="56" t="s">
        <v>150</v>
      </c>
      <c r="D355" s="5">
        <v>-91.838743610834996</v>
      </c>
      <c r="E355" s="5">
        <v>-220.10705251376979</v>
      </c>
      <c r="F355" s="5">
        <v>-302.375086166485</v>
      </c>
      <c r="G355" s="5">
        <v>-340.83291375996021</v>
      </c>
      <c r="H355" s="5">
        <v>-488.00705951878979</v>
      </c>
      <c r="I355" s="5">
        <v>-499.72917768597478</v>
      </c>
      <c r="J355" s="5">
        <v>-617.41635488565987</v>
      </c>
      <c r="K355" s="5">
        <v>-794.08818079756031</v>
      </c>
      <c r="L355" s="5">
        <v>-983.64388238042034</v>
      </c>
      <c r="M355" s="5">
        <v>-1025.1946024439551</v>
      </c>
      <c r="N355" s="5">
        <v>-1407.3262887912449</v>
      </c>
      <c r="O355" s="5">
        <v>-1813.79039265138</v>
      </c>
      <c r="P355" s="5">
        <v>-2181.754346331114</v>
      </c>
      <c r="Q355" s="5">
        <v>-2683.4288620860052</v>
      </c>
      <c r="R355" s="5">
        <v>-3339.9919123125551</v>
      </c>
      <c r="S355" s="5">
        <v>-3937.8552302606422</v>
      </c>
      <c r="T355" s="5">
        <v>-4474.5139654688564</v>
      </c>
      <c r="U355" s="5">
        <v>-4619.8830123870184</v>
      </c>
      <c r="V355" s="5">
        <v>-4672.0538830791511</v>
      </c>
      <c r="W355" s="5">
        <v>-5465.8317061199732</v>
      </c>
      <c r="X355" s="5">
        <v>-5414.0926178863183</v>
      </c>
      <c r="Y355" s="5">
        <v>-6910.3742434004726</v>
      </c>
      <c r="Z355" s="5">
        <v>-7399.4216018349143</v>
      </c>
      <c r="AA355" s="5">
        <v>-8186.7732902343478</v>
      </c>
      <c r="AB355" s="5">
        <v>-7099.82511712833</v>
      </c>
      <c r="AC355" s="5">
        <v>-7741.9653746789654</v>
      </c>
      <c r="AD355" s="5">
        <v>-8681.0230657762422</v>
      </c>
      <c r="AE355" s="5">
        <v>-10522.0633672444</v>
      </c>
    </row>
    <row r="356" spans="1:31">
      <c r="A356" s="56" t="s">
        <v>73</v>
      </c>
      <c r="B356" s="56" t="s">
        <v>199</v>
      </c>
      <c r="C356" s="56" t="s">
        <v>151</v>
      </c>
      <c r="D356" s="5">
        <v>-79.645634122406506</v>
      </c>
      <c r="E356" s="5">
        <v>-113.03997529582</v>
      </c>
      <c r="F356" s="5">
        <v>-143.44573414562501</v>
      </c>
      <c r="G356" s="5">
        <v>-170.512795046939</v>
      </c>
      <c r="H356" s="5">
        <v>-194.073476657762</v>
      </c>
      <c r="I356" s="5">
        <v>-218.69436428123799</v>
      </c>
      <c r="J356" s="5">
        <v>-251.56114466663601</v>
      </c>
      <c r="K356" s="5">
        <v>-297.46433432764201</v>
      </c>
      <c r="L356" s="5">
        <v>-342.26704652155701</v>
      </c>
      <c r="M356" s="5">
        <v>-388.279863954897</v>
      </c>
      <c r="N356" s="5">
        <v>-443.30560571842301</v>
      </c>
      <c r="O356" s="5">
        <v>-502.22071264317401</v>
      </c>
      <c r="P356" s="5">
        <v>-557.37534616897801</v>
      </c>
      <c r="Q356" s="5">
        <v>-604.35654673114902</v>
      </c>
      <c r="R356" s="5">
        <v>-645.31445214416999</v>
      </c>
      <c r="S356" s="5">
        <v>-673.97165973593201</v>
      </c>
      <c r="T356" s="5">
        <v>-697.09079725116305</v>
      </c>
      <c r="U356" s="5">
        <v>-701.79507888865703</v>
      </c>
      <c r="V356" s="5">
        <v>-704.11558295005204</v>
      </c>
      <c r="W356" s="5">
        <v>-697.97200634377702</v>
      </c>
      <c r="X356" s="5">
        <v>-691.96128474813395</v>
      </c>
      <c r="Y356" s="5">
        <v>-680.049311823469</v>
      </c>
      <c r="Z356" s="5">
        <v>-675.63349627397997</v>
      </c>
      <c r="AA356" s="5">
        <v>-668.32880644493196</v>
      </c>
      <c r="AB356" s="5">
        <v>-664.04708589651102</v>
      </c>
      <c r="AC356" s="5">
        <v>-652.33174125279095</v>
      </c>
      <c r="AD356" s="5">
        <v>-640.34147474788199</v>
      </c>
      <c r="AE356" s="5">
        <v>-645.65695904309996</v>
      </c>
    </row>
    <row r="358" spans="1:31">
      <c r="A358" s="56" t="s">
        <v>73</v>
      </c>
      <c r="B358" s="56" t="s">
        <v>200</v>
      </c>
      <c r="C358" s="56" t="s">
        <v>132</v>
      </c>
      <c r="D358" s="5">
        <v>0</v>
      </c>
      <c r="E358" s="5">
        <v>0</v>
      </c>
      <c r="F358" s="5">
        <v>0</v>
      </c>
      <c r="G358" s="5">
        <v>0</v>
      </c>
      <c r="H358" s="5">
        <v>0</v>
      </c>
      <c r="I358" s="5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5">
        <v>0</v>
      </c>
      <c r="R358" s="5">
        <v>0</v>
      </c>
      <c r="S358" s="5">
        <v>0</v>
      </c>
      <c r="T358" s="5">
        <v>0</v>
      </c>
      <c r="U358" s="5">
        <v>0</v>
      </c>
      <c r="V358" s="5">
        <v>0</v>
      </c>
      <c r="W358" s="5">
        <v>0</v>
      </c>
      <c r="X358" s="5">
        <v>0</v>
      </c>
      <c r="Y358" s="5">
        <v>0</v>
      </c>
      <c r="Z358" s="5">
        <v>0</v>
      </c>
      <c r="AA358" s="5">
        <v>0</v>
      </c>
      <c r="AB358" s="5">
        <v>0</v>
      </c>
      <c r="AC358" s="5">
        <v>0</v>
      </c>
      <c r="AD358" s="5">
        <v>0</v>
      </c>
      <c r="AE358" s="5">
        <v>0</v>
      </c>
    </row>
    <row r="359" spans="1:31">
      <c r="A359" s="56" t="s">
        <v>73</v>
      </c>
      <c r="B359" s="56" t="s">
        <v>200</v>
      </c>
      <c r="C359" s="56" t="s">
        <v>133</v>
      </c>
      <c r="D359" s="5">
        <v>0</v>
      </c>
      <c r="E359" s="5">
        <v>0</v>
      </c>
      <c r="F359" s="5">
        <v>0</v>
      </c>
      <c r="G359" s="5">
        <v>0</v>
      </c>
      <c r="H359" s="5">
        <v>0</v>
      </c>
      <c r="I359" s="5">
        <v>0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5">
        <v>0</v>
      </c>
      <c r="R359" s="5">
        <v>0</v>
      </c>
      <c r="S359" s="5">
        <v>0</v>
      </c>
      <c r="T359" s="5">
        <v>0</v>
      </c>
      <c r="U359" s="5">
        <v>0</v>
      </c>
      <c r="V359" s="5">
        <v>0</v>
      </c>
      <c r="W359" s="5">
        <v>0</v>
      </c>
      <c r="X359" s="5">
        <v>0</v>
      </c>
      <c r="Y359" s="5">
        <v>0</v>
      </c>
      <c r="Z359" s="5">
        <v>0</v>
      </c>
      <c r="AA359" s="5">
        <v>0</v>
      </c>
      <c r="AB359" s="5">
        <v>0</v>
      </c>
      <c r="AC359" s="5">
        <v>0</v>
      </c>
      <c r="AD359" s="5">
        <v>0</v>
      </c>
      <c r="AE359" s="5">
        <v>0</v>
      </c>
    </row>
    <row r="360" spans="1:31">
      <c r="A360" s="56" t="s">
        <v>73</v>
      </c>
      <c r="B360" s="56" t="s">
        <v>200</v>
      </c>
      <c r="C360" s="56" t="s">
        <v>134</v>
      </c>
      <c r="D360" s="5">
        <v>1.0340950000000009E-6</v>
      </c>
      <c r="E360" s="5">
        <v>4.5526500000000328E-7</v>
      </c>
      <c r="F360" s="5">
        <v>6.2673142460001149E-2</v>
      </c>
      <c r="G360" s="5">
        <v>7.7196000000000226E-7</v>
      </c>
      <c r="H360" s="5">
        <v>1.1399492950200001</v>
      </c>
      <c r="I360" s="5">
        <v>1.471017534810003</v>
      </c>
      <c r="J360" s="5">
        <v>2.570484063300011</v>
      </c>
      <c r="K360" s="5">
        <v>3.3476850000000008E-6</v>
      </c>
      <c r="L360" s="5">
        <v>4.2166892403650076</v>
      </c>
      <c r="M360" s="5">
        <v>3.3982243907649941</v>
      </c>
      <c r="N360" s="5">
        <v>6.1882649999999989E-6</v>
      </c>
      <c r="O360" s="5">
        <v>7.5681744585149984</v>
      </c>
      <c r="P360" s="5">
        <v>1.6389128214599951</v>
      </c>
      <c r="Q360" s="5">
        <v>8.1708278326750055</v>
      </c>
      <c r="R360" s="5">
        <v>0.40057717241499979</v>
      </c>
      <c r="S360" s="5">
        <v>26.298113857249991</v>
      </c>
      <c r="T360" s="5">
        <v>2.6426659637399998</v>
      </c>
      <c r="U360" s="5">
        <v>1.9083264700550091</v>
      </c>
      <c r="V360" s="5">
        <v>8.2396010074999998E-2</v>
      </c>
      <c r="W360" s="5">
        <v>4.246919173974991</v>
      </c>
      <c r="X360" s="5">
        <v>292.65712845971848</v>
      </c>
      <c r="Y360" s="5">
        <v>261.24429503796938</v>
      </c>
      <c r="Z360" s="5">
        <v>22.658809166360001</v>
      </c>
      <c r="AA360" s="5">
        <v>6.3054549999999926E-6</v>
      </c>
      <c r="AB360" s="5">
        <v>7.2458438794799953</v>
      </c>
      <c r="AC360" s="5">
        <v>5.687310000000003E-6</v>
      </c>
      <c r="AD360" s="5">
        <v>759.476340093565</v>
      </c>
      <c r="AE360" s="5">
        <v>2.6319050000000009E-6</v>
      </c>
    </row>
    <row r="361" spans="1:31">
      <c r="A361" s="56" t="s">
        <v>73</v>
      </c>
      <c r="B361" s="56" t="s">
        <v>200</v>
      </c>
      <c r="C361" s="56" t="s">
        <v>135</v>
      </c>
      <c r="D361" s="5">
        <v>0</v>
      </c>
      <c r="E361" s="5">
        <v>0</v>
      </c>
      <c r="F361" s="5">
        <v>0</v>
      </c>
      <c r="G361" s="5">
        <v>0</v>
      </c>
      <c r="H361" s="5">
        <v>0</v>
      </c>
      <c r="I361" s="5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5">
        <v>0</v>
      </c>
      <c r="R361" s="5">
        <v>0</v>
      </c>
      <c r="S361" s="5">
        <v>0</v>
      </c>
      <c r="T361" s="5">
        <v>0</v>
      </c>
      <c r="U361" s="5">
        <v>0</v>
      </c>
      <c r="V361" s="5">
        <v>0</v>
      </c>
      <c r="W361" s="5">
        <v>0</v>
      </c>
      <c r="X361" s="5">
        <v>0</v>
      </c>
      <c r="Y361" s="5">
        <v>0</v>
      </c>
      <c r="Z361" s="5">
        <v>0</v>
      </c>
      <c r="AA361" s="5">
        <v>0</v>
      </c>
      <c r="AB361" s="5">
        <v>0</v>
      </c>
      <c r="AC361" s="5">
        <v>0</v>
      </c>
      <c r="AD361" s="5">
        <v>0</v>
      </c>
      <c r="AE361" s="5">
        <v>0</v>
      </c>
    </row>
    <row r="362" spans="1:31">
      <c r="A362" s="56" t="s">
        <v>73</v>
      </c>
      <c r="B362" s="56" t="s">
        <v>200</v>
      </c>
      <c r="C362" s="56" t="s">
        <v>136</v>
      </c>
      <c r="D362" s="5">
        <v>7200.1578677336583</v>
      </c>
      <c r="E362" s="5">
        <v>9869.680788382293</v>
      </c>
      <c r="F362" s="5">
        <v>7735.7981959052368</v>
      </c>
      <c r="G362" s="5">
        <v>8072.1432336662847</v>
      </c>
      <c r="H362" s="5">
        <v>8585.6100160016631</v>
      </c>
      <c r="I362" s="5">
        <v>8013.6522743198266</v>
      </c>
      <c r="J362" s="5">
        <v>8380.3460552660654</v>
      </c>
      <c r="K362" s="5">
        <v>8884.7340101960144</v>
      </c>
      <c r="L362" s="5">
        <v>5891.1897284381548</v>
      </c>
      <c r="M362" s="5">
        <v>9604.4747370757286</v>
      </c>
      <c r="N362" s="5">
        <v>8528.2262982879547</v>
      </c>
      <c r="O362" s="5">
        <v>5815.1190795295397</v>
      </c>
      <c r="P362" s="5">
        <v>6880.0849584464386</v>
      </c>
      <c r="Q362" s="5">
        <v>6761.8590242650116</v>
      </c>
      <c r="R362" s="5">
        <v>7669.0020493601423</v>
      </c>
      <c r="S362" s="5">
        <v>7687.1130503243276</v>
      </c>
      <c r="T362" s="5">
        <v>5509.2441240018024</v>
      </c>
      <c r="U362" s="5">
        <v>7420.6987273627556</v>
      </c>
      <c r="V362" s="5">
        <v>7425.0353165339393</v>
      </c>
      <c r="W362" s="5">
        <v>5518.7392192474263</v>
      </c>
      <c r="X362" s="5">
        <v>7713.9336048768591</v>
      </c>
      <c r="Y362" s="5">
        <v>6945.3221891210605</v>
      </c>
      <c r="Z362" s="5">
        <v>5173.4514799181197</v>
      </c>
      <c r="AA362" s="5">
        <v>5961.2283325556191</v>
      </c>
      <c r="AB362" s="5">
        <v>6161.6862905976786</v>
      </c>
      <c r="AC362" s="5">
        <v>7522.6216925727585</v>
      </c>
      <c r="AD362" s="5">
        <v>4438.0144739160642</v>
      </c>
      <c r="AE362" s="5">
        <v>4000.387178814271</v>
      </c>
    </row>
    <row r="363" spans="1:31">
      <c r="A363" s="56" t="s">
        <v>73</v>
      </c>
      <c r="B363" s="56" t="s">
        <v>200</v>
      </c>
      <c r="C363" s="56" t="s">
        <v>137</v>
      </c>
      <c r="D363" s="5">
        <v>8.8000549999999975E-6</v>
      </c>
      <c r="E363" s="5">
        <v>2.0263564999999991E-5</v>
      </c>
      <c r="F363" s="5">
        <v>2.575161000000002E-5</v>
      </c>
      <c r="G363" s="5">
        <v>2.8552990000000009E-5</v>
      </c>
      <c r="H363" s="5">
        <v>3.3762714999999989E-5</v>
      </c>
      <c r="I363" s="5">
        <v>2.0656957999999999E-4</v>
      </c>
      <c r="J363" s="5">
        <v>1.8707834E-4</v>
      </c>
      <c r="K363" s="5">
        <v>3.1557011500000002E-4</v>
      </c>
      <c r="L363" s="5">
        <v>3.7493403499999991E-4</v>
      </c>
      <c r="M363" s="5">
        <v>5.1009436999999993E-4</v>
      </c>
      <c r="N363" s="5">
        <v>4.6409828499999992E-4</v>
      </c>
      <c r="O363" s="5">
        <v>5.0503901000000016E-4</v>
      </c>
      <c r="P363" s="5">
        <v>5.8897132499999998E-4</v>
      </c>
      <c r="Q363" s="5">
        <v>5.0344795499999973E-4</v>
      </c>
      <c r="R363" s="5">
        <v>5.7901726999999993E-4</v>
      </c>
      <c r="S363" s="5">
        <v>5.859170349999999E-4</v>
      </c>
      <c r="T363" s="5">
        <v>7.8423655999999983E-4</v>
      </c>
      <c r="U363" s="5">
        <v>5.9402026000000027E-4</v>
      </c>
      <c r="V363" s="5">
        <v>7.191281850000001E-4</v>
      </c>
      <c r="W363" s="5">
        <v>9.3236959000000019E-4</v>
      </c>
      <c r="X363" s="5">
        <v>1.6639328699999999E-3</v>
      </c>
      <c r="Y363" s="5">
        <v>2.24196126E-3</v>
      </c>
      <c r="Z363" s="5">
        <v>2.1765048600000001E-3</v>
      </c>
      <c r="AA363" s="5">
        <v>1.959934510000001E-3</v>
      </c>
      <c r="AB363" s="5">
        <v>1.9398484199999991E-3</v>
      </c>
      <c r="AC363" s="5">
        <v>1.8152694399999991E-3</v>
      </c>
      <c r="AD363" s="5">
        <v>3.4614452799999989E-3</v>
      </c>
      <c r="AE363" s="5">
        <v>3.9493119400000002E-3</v>
      </c>
    </row>
    <row r="364" spans="1:31">
      <c r="A364" s="56" t="s">
        <v>73</v>
      </c>
      <c r="B364" s="56" t="s">
        <v>200</v>
      </c>
      <c r="C364" s="56" t="s">
        <v>138</v>
      </c>
      <c r="D364" s="5">
        <v>0.23868659152999999</v>
      </c>
      <c r="E364" s="5">
        <v>3.2139736667450038</v>
      </c>
      <c r="F364" s="5">
        <v>15.305895470219999</v>
      </c>
      <c r="G364" s="5">
        <v>18.693929453414999</v>
      </c>
      <c r="H364" s="5">
        <v>28.727448831755009</v>
      </c>
      <c r="I364" s="5">
        <v>44.373272594660008</v>
      </c>
      <c r="J364" s="5">
        <v>56.595623800649982</v>
      </c>
      <c r="K364" s="5">
        <v>84.549412228794978</v>
      </c>
      <c r="L364" s="5">
        <v>162.26084132459991</v>
      </c>
      <c r="M364" s="5">
        <v>130.63401552085489</v>
      </c>
      <c r="N364" s="5">
        <v>165.42716074322979</v>
      </c>
      <c r="O364" s="5">
        <v>305.49422306072478</v>
      </c>
      <c r="P364" s="5">
        <v>359.64059988518483</v>
      </c>
      <c r="Q364" s="5">
        <v>287.51196752220022</v>
      </c>
      <c r="R364" s="5">
        <v>297.54220813092479</v>
      </c>
      <c r="S364" s="5">
        <v>521.12111466183478</v>
      </c>
      <c r="T364" s="5">
        <v>519.82957273379475</v>
      </c>
      <c r="U364" s="5">
        <v>393.35310149983468</v>
      </c>
      <c r="V364" s="5">
        <v>399.62582935776447</v>
      </c>
      <c r="W364" s="5">
        <v>623.06871032695494</v>
      </c>
      <c r="X364" s="5">
        <v>836.47925134755997</v>
      </c>
      <c r="Y364" s="5">
        <v>751.26647150972963</v>
      </c>
      <c r="Z364" s="5">
        <v>1255.481078769315</v>
      </c>
      <c r="AA364" s="5">
        <v>1121.3334384079501</v>
      </c>
      <c r="AB364" s="5">
        <v>832.08479943808993</v>
      </c>
      <c r="AC364" s="5">
        <v>845.83732947285466</v>
      </c>
      <c r="AD364" s="5">
        <v>1337.816834144885</v>
      </c>
      <c r="AE364" s="5">
        <v>1637.586420920409</v>
      </c>
    </row>
    <row r="365" spans="1:31">
      <c r="A365" s="56" t="s">
        <v>73</v>
      </c>
      <c r="B365" s="56" t="s">
        <v>200</v>
      </c>
      <c r="C365" s="56" t="s">
        <v>139</v>
      </c>
      <c r="D365" s="5">
        <v>12.181482531735</v>
      </c>
      <c r="E365" s="5">
        <v>18.6533270586844</v>
      </c>
      <c r="F365" s="5">
        <v>24.862128386070999</v>
      </c>
      <c r="G365" s="5">
        <v>30.141386471284299</v>
      </c>
      <c r="H365" s="5">
        <v>34.295980929509298</v>
      </c>
      <c r="I365" s="5">
        <v>37.894167055529401</v>
      </c>
      <c r="J365" s="5">
        <v>42.387449727187402</v>
      </c>
      <c r="K365" s="5">
        <v>49.874731073036202</v>
      </c>
      <c r="L365" s="5">
        <v>57.248241580036499</v>
      </c>
      <c r="M365" s="5">
        <v>64.973415528101498</v>
      </c>
      <c r="N365" s="5">
        <v>74.171486746852693</v>
      </c>
      <c r="O365" s="5">
        <v>83.528326023098202</v>
      </c>
      <c r="P365" s="5">
        <v>92.599928799600406</v>
      </c>
      <c r="Q365" s="5">
        <v>100.69279345963101</v>
      </c>
      <c r="R365" s="5">
        <v>108.135562515343</v>
      </c>
      <c r="S365" s="5">
        <v>113.93287285753399</v>
      </c>
      <c r="T365" s="5">
        <v>118.550501317373</v>
      </c>
      <c r="U365" s="5">
        <v>119.97397325825899</v>
      </c>
      <c r="V365" s="5">
        <v>120.731609673178</v>
      </c>
      <c r="W365" s="5">
        <v>120.921528391683</v>
      </c>
      <c r="X365" s="5">
        <v>120.826160635078</v>
      </c>
      <c r="Y365" s="5">
        <v>120.605881764413</v>
      </c>
      <c r="Z365" s="5">
        <v>120.129762888035</v>
      </c>
      <c r="AA365" s="5">
        <v>119.25983141101</v>
      </c>
      <c r="AB365" s="5">
        <v>118.643108390168</v>
      </c>
      <c r="AC365" s="5">
        <v>117.216198842331</v>
      </c>
      <c r="AD365" s="5">
        <v>115.782745493151</v>
      </c>
      <c r="AE365" s="5">
        <v>117.19611211226101</v>
      </c>
    </row>
    <row r="366" spans="1:31">
      <c r="A366" s="56" t="s">
        <v>73</v>
      </c>
      <c r="B366" s="56" t="s">
        <v>200</v>
      </c>
      <c r="C366" s="56" t="s">
        <v>140</v>
      </c>
      <c r="D366" s="5">
        <v>0</v>
      </c>
      <c r="E366" s="5">
        <v>0</v>
      </c>
      <c r="F366" s="5">
        <v>0</v>
      </c>
      <c r="G366" s="5">
        <v>0</v>
      </c>
      <c r="H366" s="5">
        <v>0</v>
      </c>
      <c r="I366" s="5">
        <v>0</v>
      </c>
      <c r="J366" s="5">
        <v>0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5">
        <v>0</v>
      </c>
      <c r="R366" s="5">
        <v>0</v>
      </c>
      <c r="S366" s="5">
        <v>0</v>
      </c>
      <c r="T366" s="5">
        <v>0</v>
      </c>
      <c r="U366" s="5">
        <v>0</v>
      </c>
      <c r="V366" s="5">
        <v>0</v>
      </c>
      <c r="W366" s="5">
        <v>0</v>
      </c>
      <c r="X366" s="5">
        <v>0</v>
      </c>
      <c r="Y366" s="5">
        <v>0</v>
      </c>
      <c r="Z366" s="5">
        <v>0</v>
      </c>
      <c r="AA366" s="5">
        <v>0</v>
      </c>
      <c r="AB366" s="5">
        <v>0</v>
      </c>
      <c r="AC366" s="5">
        <v>0</v>
      </c>
      <c r="AD366" s="5">
        <v>0</v>
      </c>
      <c r="AE366" s="5">
        <v>0</v>
      </c>
    </row>
    <row r="367" spans="1:31">
      <c r="A367" s="56" t="s">
        <v>73</v>
      </c>
      <c r="B367" s="56" t="s">
        <v>200</v>
      </c>
      <c r="C367" s="56" t="s">
        <v>141</v>
      </c>
      <c r="D367" s="5">
        <v>0</v>
      </c>
      <c r="E367" s="5">
        <v>0</v>
      </c>
      <c r="F367" s="5">
        <v>0</v>
      </c>
      <c r="G367" s="5">
        <v>0</v>
      </c>
      <c r="H367" s="5">
        <v>0</v>
      </c>
      <c r="I367" s="5">
        <v>0</v>
      </c>
      <c r="J367" s="5">
        <v>0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5">
        <v>0</v>
      </c>
      <c r="R367" s="5">
        <v>0</v>
      </c>
      <c r="S367" s="5">
        <v>0</v>
      </c>
      <c r="T367" s="5">
        <v>0</v>
      </c>
      <c r="U367" s="5">
        <v>0</v>
      </c>
      <c r="V367" s="5">
        <v>0</v>
      </c>
      <c r="W367" s="5">
        <v>0</v>
      </c>
      <c r="X367" s="5">
        <v>0</v>
      </c>
      <c r="Y367" s="5">
        <v>0</v>
      </c>
      <c r="Z367" s="5">
        <v>0</v>
      </c>
      <c r="AA367" s="5">
        <v>0</v>
      </c>
      <c r="AB367" s="5">
        <v>0</v>
      </c>
      <c r="AC367" s="5">
        <v>0</v>
      </c>
      <c r="AD367" s="5">
        <v>0</v>
      </c>
      <c r="AE367" s="5">
        <v>0</v>
      </c>
    </row>
    <row r="368" spans="1:31">
      <c r="A368" s="56" t="s">
        <v>73</v>
      </c>
      <c r="B368" s="56" t="s">
        <v>200</v>
      </c>
      <c r="C368" s="56" t="s">
        <v>142</v>
      </c>
      <c r="D368" s="5">
        <v>1845.0012091613301</v>
      </c>
      <c r="E368" s="5">
        <v>4710.55198731566</v>
      </c>
      <c r="F368" s="5">
        <v>9950.1397455385941</v>
      </c>
      <c r="G368" s="5">
        <v>10750.661848012051</v>
      </c>
      <c r="H368" s="5">
        <v>21094.7220960796</v>
      </c>
      <c r="I368" s="5">
        <v>24288.70648095939</v>
      </c>
      <c r="J368" s="5">
        <v>29549.0557553771</v>
      </c>
      <c r="K368" s="5">
        <v>30568.42786862998</v>
      </c>
      <c r="L368" s="5">
        <v>36779.229407557214</v>
      </c>
      <c r="M368" s="5">
        <v>37324.635809445957</v>
      </c>
      <c r="N368" s="5">
        <v>42692.107846181338</v>
      </c>
      <c r="O368" s="5">
        <v>59459.966635485303</v>
      </c>
      <c r="P368" s="5">
        <v>64113.048677896593</v>
      </c>
      <c r="Q368" s="5">
        <v>68982.196820401034</v>
      </c>
      <c r="R368" s="5">
        <v>70615.674156692869</v>
      </c>
      <c r="S368" s="5">
        <v>80083.591784156146</v>
      </c>
      <c r="T368" s="5">
        <v>79168.040755707465</v>
      </c>
      <c r="U368" s="5">
        <v>83774.088537416232</v>
      </c>
      <c r="V368" s="5">
        <v>86942.312556223536</v>
      </c>
      <c r="W368" s="5">
        <v>90700.369556003861</v>
      </c>
      <c r="X368" s="5">
        <v>109549.13515904039</v>
      </c>
      <c r="Y368" s="5">
        <v>104949.3292026769</v>
      </c>
      <c r="Z368" s="5">
        <v>100671.05150162779</v>
      </c>
      <c r="AA368" s="5">
        <v>111958.07710599039</v>
      </c>
      <c r="AB368" s="5">
        <v>115450.0879731673</v>
      </c>
      <c r="AC368" s="5">
        <v>128956.5468650406</v>
      </c>
      <c r="AD368" s="5">
        <v>128399.1845324819</v>
      </c>
      <c r="AE368" s="5">
        <v>123160.7891623226</v>
      </c>
    </row>
    <row r="369" spans="1:31">
      <c r="A369" s="56" t="s">
        <v>73</v>
      </c>
      <c r="B369" s="56" t="s">
        <v>200</v>
      </c>
      <c r="C369" s="56" t="s">
        <v>143</v>
      </c>
      <c r="D369" s="5">
        <v>0</v>
      </c>
      <c r="E369" s="5">
        <v>3.0433570000000001E-5</v>
      </c>
      <c r="F369" s="5">
        <v>84.647576265685004</v>
      </c>
      <c r="G369" s="5">
        <v>801.09033387468537</v>
      </c>
      <c r="H369" s="5">
        <v>1068.308930143136</v>
      </c>
      <c r="I369" s="5">
        <v>3303.9037931339508</v>
      </c>
      <c r="J369" s="5">
        <v>3343.2149999965159</v>
      </c>
      <c r="K369" s="5">
        <v>3141.4279540168541</v>
      </c>
      <c r="L369" s="5">
        <v>2996.133281454177</v>
      </c>
      <c r="M369" s="5">
        <v>2880.9358929504142</v>
      </c>
      <c r="N369" s="5">
        <v>2979.844756553613</v>
      </c>
      <c r="O369" s="5">
        <v>3069.6469799445981</v>
      </c>
      <c r="P369" s="5">
        <v>2815.0704283536402</v>
      </c>
      <c r="Q369" s="5">
        <v>3055.5536147769608</v>
      </c>
      <c r="R369" s="5">
        <v>4740.1591767421587</v>
      </c>
      <c r="S369" s="5">
        <v>4400.0620610822571</v>
      </c>
      <c r="T369" s="5">
        <v>4649.9653873214402</v>
      </c>
      <c r="U369" s="5">
        <v>6865.7433160143319</v>
      </c>
      <c r="V369" s="5">
        <v>6534.2544697744434</v>
      </c>
      <c r="W369" s="5">
        <v>6170.8156484854317</v>
      </c>
      <c r="X369" s="5">
        <v>9313.3010036891428</v>
      </c>
      <c r="Y369" s="5">
        <v>10986.70758480155</v>
      </c>
      <c r="Z369" s="5">
        <v>10784.55938287412</v>
      </c>
      <c r="AA369" s="5">
        <v>10100.450434093291</v>
      </c>
      <c r="AB369" s="5">
        <v>11150.889284880621</v>
      </c>
      <c r="AC369" s="5">
        <v>21527.911230363261</v>
      </c>
      <c r="AD369" s="5">
        <v>42524.743696133519</v>
      </c>
      <c r="AE369" s="5">
        <v>43971.25650572544</v>
      </c>
    </row>
    <row r="370" spans="1:31">
      <c r="A370" s="56" t="s">
        <v>73</v>
      </c>
      <c r="B370" s="56" t="s">
        <v>200</v>
      </c>
      <c r="C370" s="56" t="s">
        <v>144</v>
      </c>
      <c r="D370" s="5">
        <v>367.33154589999998</v>
      </c>
      <c r="E370" s="5">
        <v>427.96010919999998</v>
      </c>
      <c r="F370" s="5">
        <v>489.60910660000002</v>
      </c>
      <c r="G370" s="5">
        <v>549.67047339999999</v>
      </c>
      <c r="H370" s="5">
        <v>609.22429039999997</v>
      </c>
      <c r="I370" s="5">
        <v>667.71666519999997</v>
      </c>
      <c r="J370" s="5">
        <v>723.62491339999997</v>
      </c>
      <c r="K370" s="5">
        <v>778.70016610000005</v>
      </c>
      <c r="L370" s="5">
        <v>833.0406352</v>
      </c>
      <c r="M370" s="5">
        <v>886.63890760000004</v>
      </c>
      <c r="N370" s="5">
        <v>938.26647649999995</v>
      </c>
      <c r="O370" s="5">
        <v>990.39721510000004</v>
      </c>
      <c r="P370" s="5">
        <v>1041.9401800000001</v>
      </c>
      <c r="Q370" s="5">
        <v>1090.1405279999999</v>
      </c>
      <c r="R370" s="5">
        <v>1135.9990170000001</v>
      </c>
      <c r="S370" s="5">
        <v>1183.7655299999999</v>
      </c>
      <c r="T370" s="5">
        <v>1234.3384579999999</v>
      </c>
      <c r="U370" s="5">
        <v>1282.8370709999999</v>
      </c>
      <c r="V370" s="5">
        <v>1328.8336999999999</v>
      </c>
      <c r="W370" s="5">
        <v>1377.3429779999999</v>
      </c>
      <c r="X370" s="5">
        <v>1428.900402</v>
      </c>
      <c r="Y370" s="5">
        <v>1477.9173000000001</v>
      </c>
      <c r="Z370" s="5">
        <v>1523.7005730000001</v>
      </c>
      <c r="AA370" s="5">
        <v>1570.6982399999999</v>
      </c>
      <c r="AB370" s="5">
        <v>1619.511225</v>
      </c>
      <c r="AC370" s="5">
        <v>1663.916588</v>
      </c>
      <c r="AD370" s="5">
        <v>1704.5725809999999</v>
      </c>
      <c r="AE370" s="5">
        <v>1704.5725809999999</v>
      </c>
    </row>
    <row r="371" spans="1:31">
      <c r="A371" s="56" t="s">
        <v>73</v>
      </c>
      <c r="B371" s="56" t="s">
        <v>200</v>
      </c>
      <c r="C371" s="56" t="s">
        <v>146</v>
      </c>
      <c r="D371" s="5">
        <v>1.356904999999996E-6</v>
      </c>
      <c r="E371" s="5">
        <v>1.0849549999999979E-6</v>
      </c>
      <c r="F371" s="5">
        <v>1.194819999999999E-6</v>
      </c>
      <c r="G371" s="5">
        <v>1.28135E-6</v>
      </c>
      <c r="H371" s="5">
        <v>1.4651549999999981E-6</v>
      </c>
      <c r="I371" s="5">
        <v>0.14706308125000009</v>
      </c>
      <c r="J371" s="5">
        <v>1.531245000000004E-6</v>
      </c>
      <c r="K371" s="5">
        <v>2.9607049999999998E-6</v>
      </c>
      <c r="L371" s="5">
        <v>0.93566502066999679</v>
      </c>
      <c r="M371" s="5">
        <v>0.70878040054000002</v>
      </c>
      <c r="N371" s="5">
        <v>4.3164599999999973E-6</v>
      </c>
      <c r="O371" s="5">
        <v>0.80012027842500011</v>
      </c>
      <c r="P371" s="5">
        <v>0.30028071269500001</v>
      </c>
      <c r="Q371" s="5">
        <v>2.890919542375002</v>
      </c>
      <c r="R371" s="5">
        <v>2.4671460478999991</v>
      </c>
      <c r="S371" s="5">
        <v>83.507931581865037</v>
      </c>
      <c r="T371" s="5">
        <v>3.013465652869999</v>
      </c>
      <c r="U371" s="5">
        <v>3.4316419877850182</v>
      </c>
      <c r="V371" s="5">
        <v>46.895454429760008</v>
      </c>
      <c r="W371" s="5">
        <v>49.651007034685101</v>
      </c>
      <c r="X371" s="5">
        <v>88.125789069064908</v>
      </c>
      <c r="Y371" s="5">
        <v>43.214077850765129</v>
      </c>
      <c r="Z371" s="5">
        <v>5.6037262956099996</v>
      </c>
      <c r="AA371" s="5">
        <v>104.1518406928751</v>
      </c>
      <c r="AB371" s="5">
        <v>60.697994559670143</v>
      </c>
      <c r="AC371" s="5">
        <v>57.844671403384993</v>
      </c>
      <c r="AD371" s="5">
        <v>174.6630291014099</v>
      </c>
      <c r="AE371" s="5">
        <v>47.821796156079991</v>
      </c>
    </row>
    <row r="372" spans="1:31">
      <c r="A372" s="56" t="s">
        <v>73</v>
      </c>
      <c r="B372" s="56" t="s">
        <v>200</v>
      </c>
      <c r="C372" s="56" t="s">
        <v>149</v>
      </c>
      <c r="D372" s="5">
        <v>-1.3100685000000011E-5</v>
      </c>
      <c r="E372" s="5">
        <v>-2.385227E-5</v>
      </c>
      <c r="F372" s="5">
        <v>-3.033122500000001E-5</v>
      </c>
      <c r="G372" s="5">
        <v>-3.3576595000000013E-5</v>
      </c>
      <c r="H372" s="5">
        <v>-3.9722024999999999E-5</v>
      </c>
      <c r="I372" s="5">
        <v>-2.6231718000000012E-4</v>
      </c>
      <c r="J372" s="5">
        <v>-2.3906896499999999E-4</v>
      </c>
      <c r="K372" s="5">
        <v>-4.0246687999999988E-4</v>
      </c>
      <c r="L372" s="5">
        <v>-4.7576755000000028E-4</v>
      </c>
      <c r="M372" s="5">
        <v>-6.5104267500000002E-4</v>
      </c>
      <c r="N372" s="5">
        <v>-5.9278039999999981E-4</v>
      </c>
      <c r="O372" s="5">
        <v>-6.3307716999999998E-4</v>
      </c>
      <c r="P372" s="5">
        <v>-7.5187790000000049E-4</v>
      </c>
      <c r="Q372" s="5">
        <v>-6.3132615499999979E-4</v>
      </c>
      <c r="R372" s="5">
        <v>-7.3296114500000014E-4</v>
      </c>
      <c r="S372" s="5">
        <v>-7.4213096500000018E-4</v>
      </c>
      <c r="T372" s="5">
        <v>-9.9179375999999993E-4</v>
      </c>
      <c r="U372" s="5">
        <v>-7.5118190000000016E-4</v>
      </c>
      <c r="V372" s="5">
        <v>-9.0801022999999963E-4</v>
      </c>
      <c r="W372" s="5">
        <v>-1.2025031900000001E-3</v>
      </c>
      <c r="X372" s="5">
        <v>-2.1200686400000002E-3</v>
      </c>
      <c r="Y372" s="5">
        <v>-2.8865850450000008E-3</v>
      </c>
      <c r="Z372" s="5">
        <v>-2.7397506799999999E-3</v>
      </c>
      <c r="AA372" s="5">
        <v>-2.4982491200000001E-3</v>
      </c>
      <c r="AB372" s="5">
        <v>-2.472027635E-3</v>
      </c>
      <c r="AC372" s="5">
        <v>-2.3054522950000009E-3</v>
      </c>
      <c r="AD372" s="5">
        <v>-4.3778107800000014E-3</v>
      </c>
      <c r="AE372" s="5">
        <v>-5.0089329450000034E-3</v>
      </c>
    </row>
    <row r="373" spans="1:31">
      <c r="A373" s="56" t="s">
        <v>73</v>
      </c>
      <c r="B373" s="56" t="s">
        <v>200</v>
      </c>
      <c r="C373" s="56" t="s">
        <v>150</v>
      </c>
      <c r="D373" s="5">
        <v>-0.28078117757999987</v>
      </c>
      <c r="E373" s="5">
        <v>-3.8032044408499739</v>
      </c>
      <c r="F373" s="5">
        <v>-18.038480790979971</v>
      </c>
      <c r="G373" s="5">
        <v>-21.934928585239991</v>
      </c>
      <c r="H373" s="5">
        <v>-33.793658176479973</v>
      </c>
      <c r="I373" s="5">
        <v>-52.198691299504993</v>
      </c>
      <c r="J373" s="5">
        <v>-66.576507497099968</v>
      </c>
      <c r="K373" s="5">
        <v>-100.47005140736501</v>
      </c>
      <c r="L373" s="5">
        <v>-193.31535734758489</v>
      </c>
      <c r="M373" s="5">
        <v>-157.02108175605011</v>
      </c>
      <c r="N373" s="5">
        <v>-199.43939799547519</v>
      </c>
      <c r="O373" s="5">
        <v>-367.11479332263502</v>
      </c>
      <c r="P373" s="5">
        <v>-435.32477379746553</v>
      </c>
      <c r="Q373" s="5">
        <v>-349.21322856125482</v>
      </c>
      <c r="R373" s="5">
        <v>-362.56295933454987</v>
      </c>
      <c r="S373" s="5">
        <v>-634.24497863464967</v>
      </c>
      <c r="T373" s="5">
        <v>-636.00420079133517</v>
      </c>
      <c r="U373" s="5">
        <v>-485.24511410384929</v>
      </c>
      <c r="V373" s="5">
        <v>-494.9893722125048</v>
      </c>
      <c r="W373" s="5">
        <v>-774.2004403880652</v>
      </c>
      <c r="X373" s="5">
        <v>-1035.133453825179</v>
      </c>
      <c r="Y373" s="5">
        <v>-939.50458439658962</v>
      </c>
      <c r="Z373" s="5">
        <v>-1551.2482747189299</v>
      </c>
      <c r="AA373" s="5">
        <v>-1389.73517735212</v>
      </c>
      <c r="AB373" s="5">
        <v>-1037.0409971307949</v>
      </c>
      <c r="AC373" s="5">
        <v>-1056.521561698499</v>
      </c>
      <c r="AD373" s="5">
        <v>-1666.1825393351889</v>
      </c>
      <c r="AE373" s="5">
        <v>-2038.0344522684341</v>
      </c>
    </row>
    <row r="374" spans="1:31">
      <c r="A374" s="56" t="s">
        <v>73</v>
      </c>
      <c r="B374" s="56" t="s">
        <v>200</v>
      </c>
      <c r="C374" s="56" t="s">
        <v>151</v>
      </c>
      <c r="D374" s="5">
        <v>-14.3922028761059</v>
      </c>
      <c r="E374" s="5">
        <v>-22.088133718892699</v>
      </c>
      <c r="F374" s="5">
        <v>-29.416109761069901</v>
      </c>
      <c r="G374" s="5">
        <v>-35.576832807411101</v>
      </c>
      <c r="H374" s="5">
        <v>-40.291742234416702</v>
      </c>
      <c r="I374" s="5">
        <v>-44.548375044535497</v>
      </c>
      <c r="J374" s="5">
        <v>-49.9646827406212</v>
      </c>
      <c r="K374" s="5">
        <v>-58.7268371596465</v>
      </c>
      <c r="L374" s="5">
        <v>-67.2928956248643</v>
      </c>
      <c r="M374" s="5">
        <v>-76.282008622118695</v>
      </c>
      <c r="N374" s="5">
        <v>-86.894502135418904</v>
      </c>
      <c r="O374" s="5">
        <v>-98.236883437969993</v>
      </c>
      <c r="P374" s="5">
        <v>-109.105390187033</v>
      </c>
      <c r="Q374" s="5">
        <v>-118.64276340924199</v>
      </c>
      <c r="R374" s="5">
        <v>-126.950513373726</v>
      </c>
      <c r="S374" s="5">
        <v>-133.938389988458</v>
      </c>
      <c r="T374" s="5">
        <v>-139.099176972159</v>
      </c>
      <c r="U374" s="5">
        <v>-141.95263889256299</v>
      </c>
      <c r="V374" s="5">
        <v>-142.474846469151</v>
      </c>
      <c r="W374" s="5">
        <v>-142.698372833723</v>
      </c>
      <c r="X374" s="5">
        <v>-142.13258843471201</v>
      </c>
      <c r="Y374" s="5">
        <v>-141.71053224812201</v>
      </c>
      <c r="Z374" s="5">
        <v>-141.713371007592</v>
      </c>
      <c r="AA374" s="5">
        <v>-141.234351421089</v>
      </c>
      <c r="AB374" s="5">
        <v>-140.285767222598</v>
      </c>
      <c r="AC374" s="5">
        <v>-138.279272541654</v>
      </c>
      <c r="AD374" s="5">
        <v>-136.58548681222101</v>
      </c>
      <c r="AE374" s="5">
        <v>-137.90869418321</v>
      </c>
    </row>
    <row r="376" spans="1:31">
      <c r="A376" s="56" t="s">
        <v>75</v>
      </c>
      <c r="B376" s="56" t="s">
        <v>163</v>
      </c>
      <c r="C376" s="56" t="s">
        <v>130</v>
      </c>
      <c r="D376" s="5">
        <v>38137.981177293383</v>
      </c>
      <c r="E376" s="5">
        <v>35307.142613084063</v>
      </c>
      <c r="F376" s="5">
        <v>29835.605546583949</v>
      </c>
      <c r="G376" s="5">
        <v>18932.662841836878</v>
      </c>
      <c r="H376" s="5">
        <v>7467.3754685863096</v>
      </c>
      <c r="I376" s="5">
        <v>7041.6780826466138</v>
      </c>
      <c r="J376" s="5">
        <v>6719.4672726441258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5">
        <v>0</v>
      </c>
      <c r="R376" s="5">
        <v>0</v>
      </c>
      <c r="S376" s="5">
        <v>0</v>
      </c>
      <c r="T376" s="5">
        <v>0</v>
      </c>
      <c r="U376" s="5">
        <v>0</v>
      </c>
      <c r="V376" s="5">
        <v>0</v>
      </c>
      <c r="W376" s="5">
        <v>0</v>
      </c>
      <c r="X376" s="5">
        <v>0</v>
      </c>
      <c r="Y376" s="5">
        <v>0</v>
      </c>
      <c r="Z376" s="5">
        <v>0</v>
      </c>
      <c r="AA376" s="5">
        <v>0</v>
      </c>
      <c r="AB376" s="5">
        <v>0</v>
      </c>
      <c r="AC376" s="5">
        <v>0</v>
      </c>
      <c r="AD376" s="5">
        <v>0</v>
      </c>
      <c r="AE376" s="5">
        <v>0</v>
      </c>
    </row>
    <row r="377" spans="1:31">
      <c r="A377" s="56" t="s">
        <v>75</v>
      </c>
      <c r="B377" s="56" t="s">
        <v>163</v>
      </c>
      <c r="C377" s="56" t="s">
        <v>132</v>
      </c>
      <c r="D377" s="5">
        <v>18.317607513104999</v>
      </c>
      <c r="E377" s="5">
        <v>3.576186943940002</v>
      </c>
      <c r="F377" s="5">
        <v>253.31509638983999</v>
      </c>
      <c r="G377" s="5">
        <v>585.83271519854497</v>
      </c>
      <c r="H377" s="5">
        <v>1197.9009446786799</v>
      </c>
      <c r="I377" s="5">
        <v>805.83236812850919</v>
      </c>
      <c r="J377" s="5">
        <v>692.14160792562029</v>
      </c>
      <c r="K377" s="5">
        <v>1090.082832017775</v>
      </c>
      <c r="L377" s="5">
        <v>855.26598701101966</v>
      </c>
      <c r="M377" s="5">
        <v>580.38888722584045</v>
      </c>
      <c r="N377" s="5">
        <v>858.41074251574526</v>
      </c>
      <c r="O377" s="5">
        <v>1040.451075259635</v>
      </c>
      <c r="P377" s="5">
        <v>1203.738282287251</v>
      </c>
      <c r="Q377" s="5">
        <v>995.51290641641617</v>
      </c>
      <c r="R377" s="5">
        <v>950.28241510744988</v>
      </c>
      <c r="S377" s="5">
        <v>1331.6953954718119</v>
      </c>
      <c r="T377" s="5">
        <v>891.14198941622476</v>
      </c>
      <c r="U377" s="5">
        <v>920.38810682886037</v>
      </c>
      <c r="V377" s="5">
        <v>933.39575088101435</v>
      </c>
      <c r="W377" s="5">
        <v>798.25602470730826</v>
      </c>
      <c r="X377" s="5">
        <v>0</v>
      </c>
      <c r="Y377" s="5">
        <v>0</v>
      </c>
      <c r="Z377" s="5">
        <v>0</v>
      </c>
      <c r="AA377" s="5">
        <v>0</v>
      </c>
      <c r="AB377" s="5">
        <v>0</v>
      </c>
      <c r="AC377" s="5">
        <v>0</v>
      </c>
      <c r="AD377" s="5">
        <v>0</v>
      </c>
      <c r="AE377" s="5">
        <v>0</v>
      </c>
    </row>
    <row r="378" spans="1:31">
      <c r="A378" s="56" t="s">
        <v>75</v>
      </c>
      <c r="B378" s="56" t="s">
        <v>163</v>
      </c>
      <c r="C378" s="56" t="s">
        <v>133</v>
      </c>
      <c r="D378" s="5">
        <v>0</v>
      </c>
      <c r="E378" s="5">
        <v>0</v>
      </c>
      <c r="F378" s="5">
        <v>0</v>
      </c>
      <c r="G378" s="5">
        <v>0</v>
      </c>
      <c r="H378" s="5">
        <v>0</v>
      </c>
      <c r="I378" s="5">
        <v>0</v>
      </c>
      <c r="J378" s="5">
        <v>0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5">
        <v>0</v>
      </c>
      <c r="R378" s="5">
        <v>0</v>
      </c>
      <c r="S378" s="5">
        <v>0</v>
      </c>
      <c r="T378" s="5">
        <v>0</v>
      </c>
      <c r="U378" s="5">
        <v>0</v>
      </c>
      <c r="V378" s="5">
        <v>0</v>
      </c>
      <c r="W378" s="5">
        <v>0</v>
      </c>
      <c r="X378" s="5">
        <v>0</v>
      </c>
      <c r="Y378" s="5">
        <v>0</v>
      </c>
      <c r="Z378" s="5">
        <v>0</v>
      </c>
      <c r="AA378" s="5">
        <v>0</v>
      </c>
      <c r="AB378" s="5">
        <v>0</v>
      </c>
      <c r="AC378" s="5">
        <v>0</v>
      </c>
      <c r="AD378" s="5">
        <v>0</v>
      </c>
      <c r="AE378" s="5">
        <v>0</v>
      </c>
    </row>
    <row r="379" spans="1:31">
      <c r="A379" s="56" t="s">
        <v>75</v>
      </c>
      <c r="B379" s="56" t="s">
        <v>163</v>
      </c>
      <c r="C379" s="56" t="s">
        <v>134</v>
      </c>
      <c r="D379" s="5">
        <v>2.246125000000003E-6</v>
      </c>
      <c r="E379" s="5">
        <v>2.9757149999999978E-6</v>
      </c>
      <c r="F379" s="5">
        <v>48.579560848585011</v>
      </c>
      <c r="G379" s="5">
        <v>94.956846290269922</v>
      </c>
      <c r="H379" s="5">
        <v>342.54483086562487</v>
      </c>
      <c r="I379" s="5">
        <v>137.48175330774501</v>
      </c>
      <c r="J379" s="5">
        <v>114.762614541115</v>
      </c>
      <c r="K379" s="5">
        <v>338.69118776843499</v>
      </c>
      <c r="L379" s="5">
        <v>406.45019889521501</v>
      </c>
      <c r="M379" s="5">
        <v>237.89929175264021</v>
      </c>
      <c r="N379" s="5">
        <v>47.50705562341502</v>
      </c>
      <c r="O379" s="5">
        <v>539.91236054006993</v>
      </c>
      <c r="P379" s="5">
        <v>264.96116115310502</v>
      </c>
      <c r="Q379" s="5">
        <v>640.86248174453988</v>
      </c>
      <c r="R379" s="5">
        <v>149.56219656563499</v>
      </c>
      <c r="S379" s="5">
        <v>1358.7845014182551</v>
      </c>
      <c r="T379" s="5">
        <v>800.61675039429929</v>
      </c>
      <c r="U379" s="5">
        <v>425.44183839678061</v>
      </c>
      <c r="V379" s="5">
        <v>805.77706205564516</v>
      </c>
      <c r="W379" s="5">
        <v>1375.66175940224</v>
      </c>
      <c r="X379" s="5">
        <v>1172.8401077951</v>
      </c>
      <c r="Y379" s="5">
        <v>139.41123779149501</v>
      </c>
      <c r="Z379" s="5">
        <v>600.308370079155</v>
      </c>
      <c r="AA379" s="5">
        <v>5.339797557159959</v>
      </c>
      <c r="AB379" s="5">
        <v>403.69678767506002</v>
      </c>
      <c r="AC379" s="5">
        <v>33.916470906464987</v>
      </c>
      <c r="AD379" s="5">
        <v>1245.801650412265</v>
      </c>
      <c r="AE379" s="5">
        <v>1.3828006929250161</v>
      </c>
    </row>
    <row r="380" spans="1:31">
      <c r="A380" s="56" t="s">
        <v>75</v>
      </c>
      <c r="B380" s="56" t="s">
        <v>163</v>
      </c>
      <c r="C380" s="56" t="s">
        <v>135</v>
      </c>
      <c r="D380" s="5">
        <v>0</v>
      </c>
      <c r="E380" s="5">
        <v>0</v>
      </c>
      <c r="F380" s="5">
        <v>0</v>
      </c>
      <c r="G380" s="5">
        <v>0</v>
      </c>
      <c r="H380" s="5">
        <v>0</v>
      </c>
      <c r="I380" s="5">
        <v>0</v>
      </c>
      <c r="J380" s="5">
        <v>0</v>
      </c>
      <c r="K380" s="5">
        <v>6.9673900000000014E-6</v>
      </c>
      <c r="L380" s="5">
        <v>4.640124999999999E-6</v>
      </c>
      <c r="M380" s="5">
        <v>3.499574999999999E-6</v>
      </c>
      <c r="N380" s="5">
        <v>1.100050000000001E-6</v>
      </c>
      <c r="O380" s="5">
        <v>8.769100000000003E-7</v>
      </c>
      <c r="P380" s="5">
        <v>1.0336399999999989E-6</v>
      </c>
      <c r="Q380" s="5">
        <v>1.261144999999999E-6</v>
      </c>
      <c r="R380" s="5">
        <v>1.6251250000000021E-6</v>
      </c>
      <c r="S380" s="5">
        <v>2.222205E-6</v>
      </c>
      <c r="T380" s="5">
        <v>2.1214499999999981E-6</v>
      </c>
      <c r="U380" s="5">
        <v>2.4893149999999998E-6</v>
      </c>
      <c r="V380" s="5">
        <v>3.3740800000000012E-6</v>
      </c>
      <c r="W380" s="5">
        <v>4.8950149999999982E-6</v>
      </c>
      <c r="X380" s="5">
        <v>1.9103211527100019</v>
      </c>
      <c r="Y380" s="5">
        <v>1.9051134870549999</v>
      </c>
      <c r="Z380" s="5">
        <v>127.63994545232001</v>
      </c>
      <c r="AA380" s="5">
        <v>127.6399558183749</v>
      </c>
      <c r="AB380" s="5">
        <v>127.989711126795</v>
      </c>
      <c r="AC380" s="5">
        <v>127.6399851135901</v>
      </c>
      <c r="AD380" s="5">
        <v>127.640172937255</v>
      </c>
      <c r="AE380" s="5">
        <v>127.6398554347349</v>
      </c>
    </row>
    <row r="381" spans="1:31">
      <c r="A381" s="56" t="s">
        <v>75</v>
      </c>
      <c r="B381" s="56" t="s">
        <v>163</v>
      </c>
      <c r="C381" s="56" t="s">
        <v>136</v>
      </c>
      <c r="D381" s="5">
        <v>3869.873651969865</v>
      </c>
      <c r="E381" s="5">
        <v>2154.382666804865</v>
      </c>
      <c r="F381" s="5">
        <v>2578.1735978996549</v>
      </c>
      <c r="G381" s="5">
        <v>3096.082821937086</v>
      </c>
      <c r="H381" s="5">
        <v>4000.972526025696</v>
      </c>
      <c r="I381" s="5">
        <v>2916.3290755883991</v>
      </c>
      <c r="J381" s="5">
        <v>2833.86503663135</v>
      </c>
      <c r="K381" s="5">
        <v>3545.9063218114152</v>
      </c>
      <c r="L381" s="5">
        <v>2173.792000500081</v>
      </c>
      <c r="M381" s="5">
        <v>2703.168331810075</v>
      </c>
      <c r="N381" s="5">
        <v>2911.789855745636</v>
      </c>
      <c r="O381" s="5">
        <v>3152.5552849084711</v>
      </c>
      <c r="P381" s="5">
        <v>3230.8445004281689</v>
      </c>
      <c r="Q381" s="5">
        <v>2124.0014899172102</v>
      </c>
      <c r="R381" s="5">
        <v>2917.5600558972451</v>
      </c>
      <c r="S381" s="5">
        <v>3541.2646116593651</v>
      </c>
      <c r="T381" s="5">
        <v>1721.5980436033849</v>
      </c>
      <c r="U381" s="5">
        <v>2843.7881459544951</v>
      </c>
      <c r="V381" s="5">
        <v>2568.713941875505</v>
      </c>
      <c r="W381" s="5">
        <v>1874.0100357708809</v>
      </c>
      <c r="X381" s="5">
        <v>2322.683340565085</v>
      </c>
      <c r="Y381" s="5">
        <v>3186.5500322313969</v>
      </c>
      <c r="Z381" s="5">
        <v>2714.0724911823149</v>
      </c>
      <c r="AA381" s="5">
        <v>2673.6113174388438</v>
      </c>
      <c r="AB381" s="5">
        <v>2142.2677494899499</v>
      </c>
      <c r="AC381" s="5">
        <v>2326.81158987755</v>
      </c>
      <c r="AD381" s="5">
        <v>2759.8195777594501</v>
      </c>
      <c r="AE381" s="5">
        <v>1003.8068834176549</v>
      </c>
    </row>
    <row r="382" spans="1:31">
      <c r="A382" s="56" t="s">
        <v>75</v>
      </c>
      <c r="B382" s="56" t="s">
        <v>163</v>
      </c>
      <c r="C382" s="56" t="s">
        <v>137</v>
      </c>
      <c r="D382" s="5">
        <v>321.62757916436487</v>
      </c>
      <c r="E382" s="5">
        <v>552.26129351986515</v>
      </c>
      <c r="F382" s="5">
        <v>2448.3337099568339</v>
      </c>
      <c r="G382" s="5">
        <v>6403.8228674988177</v>
      </c>
      <c r="H382" s="5">
        <v>9279.7362763702531</v>
      </c>
      <c r="I382" s="5">
        <v>11546.973685790121</v>
      </c>
      <c r="J382" s="5">
        <v>11355.457954744001</v>
      </c>
      <c r="K382" s="5">
        <v>12860.913467678671</v>
      </c>
      <c r="L382" s="5">
        <v>11844.5364946097</v>
      </c>
      <c r="M382" s="5">
        <v>12134.63612440874</v>
      </c>
      <c r="N382" s="5">
        <v>11707.667725245859</v>
      </c>
      <c r="O382" s="5">
        <v>12247.298188630761</v>
      </c>
      <c r="P382" s="5">
        <v>12382.356327386169</v>
      </c>
      <c r="Q382" s="5">
        <v>12167.42158604957</v>
      </c>
      <c r="R382" s="5">
        <v>12916.32707281677</v>
      </c>
      <c r="S382" s="5">
        <v>12380.44391796474</v>
      </c>
      <c r="T382" s="5">
        <v>13526.88780711992</v>
      </c>
      <c r="U382" s="5">
        <v>13929.644411245041</v>
      </c>
      <c r="V382" s="5">
        <v>14420.74023175078</v>
      </c>
      <c r="W382" s="5">
        <v>13804.140013095221</v>
      </c>
      <c r="X382" s="5">
        <v>13616.21743079837</v>
      </c>
      <c r="Y382" s="5">
        <v>13942.73452765547</v>
      </c>
      <c r="Z382" s="5">
        <v>12493.02056506191</v>
      </c>
      <c r="AA382" s="5">
        <v>10590.88475834782</v>
      </c>
      <c r="AB382" s="5">
        <v>9958.3184967230718</v>
      </c>
      <c r="AC382" s="5">
        <v>11434.702044819611</v>
      </c>
      <c r="AD382" s="5">
        <v>10945.027569795469</v>
      </c>
      <c r="AE382" s="5">
        <v>11400.26895986258</v>
      </c>
    </row>
    <row r="383" spans="1:31">
      <c r="A383" s="56" t="s">
        <v>75</v>
      </c>
      <c r="B383" s="56" t="s">
        <v>163</v>
      </c>
      <c r="C383" s="56" t="s">
        <v>138</v>
      </c>
      <c r="D383" s="5">
        <v>81.380087751905023</v>
      </c>
      <c r="E383" s="5">
        <v>267.72505992356997</v>
      </c>
      <c r="F383" s="5">
        <v>426.81519227379499</v>
      </c>
      <c r="G383" s="5">
        <v>574.54520594629003</v>
      </c>
      <c r="H383" s="5">
        <v>981.07012799786992</v>
      </c>
      <c r="I383" s="5">
        <v>1185.022173863091</v>
      </c>
      <c r="J383" s="5">
        <v>1536.2791602844759</v>
      </c>
      <c r="K383" s="5">
        <v>1963.3413996514139</v>
      </c>
      <c r="L383" s="5">
        <v>2577.7655125738488</v>
      </c>
      <c r="M383" s="5">
        <v>2630.3968594950561</v>
      </c>
      <c r="N383" s="5">
        <v>3355.5476413422539</v>
      </c>
      <c r="O383" s="5">
        <v>4536.3851114575937</v>
      </c>
      <c r="P383" s="5">
        <v>5520.5162173808376</v>
      </c>
      <c r="Q383" s="5">
        <v>6081.1453136857745</v>
      </c>
      <c r="R383" s="5">
        <v>7705.2660477312811</v>
      </c>
      <c r="S383" s="5">
        <v>8072.964608035094</v>
      </c>
      <c r="T383" s="5">
        <v>8564.1453705516506</v>
      </c>
      <c r="U383" s="5">
        <v>10795.06679742963</v>
      </c>
      <c r="V383" s="5">
        <v>11451.234039135599</v>
      </c>
      <c r="W383" s="5">
        <v>12280.18053139314</v>
      </c>
      <c r="X383" s="5">
        <v>12452.66490149068</v>
      </c>
      <c r="Y383" s="5">
        <v>14084.149355705649</v>
      </c>
      <c r="Z383" s="5">
        <v>17582.053247873591</v>
      </c>
      <c r="AA383" s="5">
        <v>16928.161959332028</v>
      </c>
      <c r="AB383" s="5">
        <v>16833.128009286651</v>
      </c>
      <c r="AC383" s="5">
        <v>17576.746317460518</v>
      </c>
      <c r="AD383" s="5">
        <v>18901.764746688859</v>
      </c>
      <c r="AE383" s="5">
        <v>22528.678823796581</v>
      </c>
    </row>
    <row r="384" spans="1:31">
      <c r="A384" s="56" t="s">
        <v>75</v>
      </c>
      <c r="B384" s="56" t="s">
        <v>163</v>
      </c>
      <c r="C384" s="56" t="s">
        <v>139</v>
      </c>
      <c r="D384" s="5">
        <v>147.68708042608699</v>
      </c>
      <c r="E384" s="5">
        <v>251.57438692229499</v>
      </c>
      <c r="F384" s="5">
        <v>342.08902950355701</v>
      </c>
      <c r="G384" s="5">
        <v>417.302919471834</v>
      </c>
      <c r="H384" s="5">
        <v>478.55526513380499</v>
      </c>
      <c r="I384" s="5">
        <v>531.42327531833701</v>
      </c>
      <c r="J384" s="5">
        <v>601.68638583002496</v>
      </c>
      <c r="K384" s="5">
        <v>718.30929723432905</v>
      </c>
      <c r="L384" s="5">
        <v>833.26413369937904</v>
      </c>
      <c r="M384" s="5">
        <v>949.02043487322703</v>
      </c>
      <c r="N384" s="5">
        <v>1092.0615864203201</v>
      </c>
      <c r="O384" s="5">
        <v>1242.19315541682</v>
      </c>
      <c r="P384" s="5">
        <v>1397.14097760354</v>
      </c>
      <c r="Q384" s="5">
        <v>1520.02364860847</v>
      </c>
      <c r="R384" s="5">
        <v>1640.69061805261</v>
      </c>
      <c r="S384" s="5">
        <v>1729.88831412932</v>
      </c>
      <c r="T384" s="5">
        <v>1799.4739377769499</v>
      </c>
      <c r="U384" s="5">
        <v>1811.20625266721</v>
      </c>
      <c r="V384" s="5">
        <v>1834.2570406180901</v>
      </c>
      <c r="W384" s="5">
        <v>1829.3977363059701</v>
      </c>
      <c r="X384" s="5">
        <v>1828.99757679396</v>
      </c>
      <c r="Y384" s="5">
        <v>1816.7944385457599</v>
      </c>
      <c r="Z384" s="5">
        <v>1803.86322084266</v>
      </c>
      <c r="AA384" s="5">
        <v>1801.94097184922</v>
      </c>
      <c r="AB384" s="5">
        <v>1786.44652036617</v>
      </c>
      <c r="AC384" s="5">
        <v>1766.2855257036199</v>
      </c>
      <c r="AD384" s="5">
        <v>1743.64814373796</v>
      </c>
      <c r="AE384" s="5">
        <v>1761.98764473344</v>
      </c>
    </row>
    <row r="385" spans="1:31">
      <c r="A385" s="56" t="s">
        <v>75</v>
      </c>
      <c r="B385" s="56" t="s">
        <v>163</v>
      </c>
      <c r="C385" s="56" t="s">
        <v>140</v>
      </c>
      <c r="D385" s="5">
        <v>0</v>
      </c>
      <c r="E385" s="5">
        <v>0</v>
      </c>
      <c r="F385" s="5">
        <v>0</v>
      </c>
      <c r="G385" s="5">
        <v>0</v>
      </c>
      <c r="H385" s="5">
        <v>0</v>
      </c>
      <c r="I385" s="5">
        <v>0</v>
      </c>
      <c r="J385" s="5">
        <v>0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5">
        <v>0</v>
      </c>
      <c r="R385" s="5">
        <v>0</v>
      </c>
      <c r="S385" s="5">
        <v>0</v>
      </c>
      <c r="T385" s="5">
        <v>0</v>
      </c>
      <c r="U385" s="5">
        <v>0</v>
      </c>
      <c r="V385" s="5">
        <v>0</v>
      </c>
      <c r="W385" s="5">
        <v>0</v>
      </c>
      <c r="X385" s="5">
        <v>0</v>
      </c>
      <c r="Y385" s="5">
        <v>0</v>
      </c>
      <c r="Z385" s="5">
        <v>0</v>
      </c>
      <c r="AA385" s="5">
        <v>0</v>
      </c>
      <c r="AB385" s="5">
        <v>0</v>
      </c>
      <c r="AC385" s="5">
        <v>0</v>
      </c>
      <c r="AD385" s="5">
        <v>0</v>
      </c>
      <c r="AE385" s="5">
        <v>0</v>
      </c>
    </row>
    <row r="386" spans="1:31">
      <c r="A386" s="56" t="s">
        <v>75</v>
      </c>
      <c r="B386" s="56" t="s">
        <v>163</v>
      </c>
      <c r="C386" s="56" t="s">
        <v>141</v>
      </c>
      <c r="D386" s="5">
        <v>0</v>
      </c>
      <c r="E386" s="5">
        <v>0</v>
      </c>
      <c r="F386" s="5">
        <v>0</v>
      </c>
      <c r="G386" s="5">
        <v>0</v>
      </c>
      <c r="H386" s="5">
        <v>0</v>
      </c>
      <c r="I386" s="5">
        <v>0</v>
      </c>
      <c r="J386" s="5">
        <v>0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5">
        <v>0</v>
      </c>
      <c r="R386" s="5">
        <v>0</v>
      </c>
      <c r="S386" s="5">
        <v>0</v>
      </c>
      <c r="T386" s="5">
        <v>0</v>
      </c>
      <c r="U386" s="5">
        <v>0</v>
      </c>
      <c r="V386" s="5">
        <v>0</v>
      </c>
      <c r="W386" s="5">
        <v>0</v>
      </c>
      <c r="X386" s="5">
        <v>0</v>
      </c>
      <c r="Y386" s="5">
        <v>0</v>
      </c>
      <c r="Z386" s="5">
        <v>0</v>
      </c>
      <c r="AA386" s="5">
        <v>0</v>
      </c>
      <c r="AB386" s="5">
        <v>0</v>
      </c>
      <c r="AC386" s="5">
        <v>0</v>
      </c>
      <c r="AD386" s="5">
        <v>0</v>
      </c>
      <c r="AE386" s="5">
        <v>0</v>
      </c>
    </row>
    <row r="387" spans="1:31">
      <c r="A387" s="56" t="s">
        <v>75</v>
      </c>
      <c r="B387" s="56" t="s">
        <v>163</v>
      </c>
      <c r="C387" s="56" t="s">
        <v>142</v>
      </c>
      <c r="D387" s="5">
        <v>22410.146516638411</v>
      </c>
      <c r="E387" s="5">
        <v>22113.14501807775</v>
      </c>
      <c r="F387" s="5">
        <v>22182.244079286778</v>
      </c>
      <c r="G387" s="5">
        <v>27853.11656498969</v>
      </c>
      <c r="H387" s="5">
        <v>36974.493745239342</v>
      </c>
      <c r="I387" s="5">
        <v>39547.671776707597</v>
      </c>
      <c r="J387" s="5">
        <v>39396.21348113288</v>
      </c>
      <c r="K387" s="5">
        <v>45348.013014200224</v>
      </c>
      <c r="L387" s="5">
        <v>54178.655607609908</v>
      </c>
      <c r="M387" s="5">
        <v>57378.585213894577</v>
      </c>
      <c r="N387" s="5">
        <v>57244.85839084816</v>
      </c>
      <c r="O387" s="5">
        <v>57229.137422800617</v>
      </c>
      <c r="P387" s="5">
        <v>55226.646672896881</v>
      </c>
      <c r="Q387" s="5">
        <v>56034.853519941513</v>
      </c>
      <c r="R387" s="5">
        <v>59753.653770377357</v>
      </c>
      <c r="S387" s="5">
        <v>57426.543006279127</v>
      </c>
      <c r="T387" s="5">
        <v>61500.181446194147</v>
      </c>
      <c r="U387" s="5">
        <v>70500.666492191594</v>
      </c>
      <c r="V387" s="5">
        <v>68538.514491893584</v>
      </c>
      <c r="W387" s="5">
        <v>74307.706505644601</v>
      </c>
      <c r="X387" s="5">
        <v>81908.824638072881</v>
      </c>
      <c r="Y387" s="5">
        <v>79587.20343741664</v>
      </c>
      <c r="Z387" s="5">
        <v>80465.344744378963</v>
      </c>
      <c r="AA387" s="5">
        <v>80936.377037382976</v>
      </c>
      <c r="AB387" s="5">
        <v>83875.429861113967</v>
      </c>
      <c r="AC387" s="5">
        <v>87344.873908732654</v>
      </c>
      <c r="AD387" s="5">
        <v>85180.068242290581</v>
      </c>
      <c r="AE387" s="5">
        <v>88465.583027485598</v>
      </c>
    </row>
    <row r="388" spans="1:31">
      <c r="A388" s="56" t="s">
        <v>75</v>
      </c>
      <c r="B388" s="56" t="s">
        <v>163</v>
      </c>
      <c r="C388" s="56" t="s">
        <v>143</v>
      </c>
      <c r="D388" s="5">
        <v>7372.9143647509936</v>
      </c>
      <c r="E388" s="5">
        <v>6883.4245509826787</v>
      </c>
      <c r="F388" s="5">
        <v>10261.277001961091</v>
      </c>
      <c r="G388" s="5">
        <v>15615.95690166159</v>
      </c>
      <c r="H388" s="5">
        <v>18188.655258060731</v>
      </c>
      <c r="I388" s="5">
        <v>22363.175068854322</v>
      </c>
      <c r="J388" s="5">
        <v>23769.81497495541</v>
      </c>
      <c r="K388" s="5">
        <v>24696.319820892419</v>
      </c>
      <c r="L388" s="5">
        <v>24537.066146686069</v>
      </c>
      <c r="M388" s="5">
        <v>24146.592044943351</v>
      </c>
      <c r="N388" s="5">
        <v>26075.67049914482</v>
      </c>
      <c r="O388" s="5">
        <v>30430.387224960341</v>
      </c>
      <c r="P388" s="5">
        <v>32507.979983321551</v>
      </c>
      <c r="Q388" s="5">
        <v>34102.468936619152</v>
      </c>
      <c r="R388" s="5">
        <v>35623.152291476537</v>
      </c>
      <c r="S388" s="5">
        <v>37879.111378892027</v>
      </c>
      <c r="T388" s="5">
        <v>41844.338283637597</v>
      </c>
      <c r="U388" s="5">
        <v>46152.508859414433</v>
      </c>
      <c r="V388" s="5">
        <v>48270.71099294359</v>
      </c>
      <c r="W388" s="5">
        <v>47991.134609263201</v>
      </c>
      <c r="X388" s="5">
        <v>45543.876021543118</v>
      </c>
      <c r="Y388" s="5">
        <v>49670.13791727207</v>
      </c>
      <c r="Z388" s="5">
        <v>53781.885971856776</v>
      </c>
      <c r="AA388" s="5">
        <v>56841.337806418567</v>
      </c>
      <c r="AB388" s="5">
        <v>59668.68857123905</v>
      </c>
      <c r="AC388" s="5">
        <v>59773.133394327589</v>
      </c>
      <c r="AD388" s="5">
        <v>59858.163107690263</v>
      </c>
      <c r="AE388" s="5">
        <v>62717.275678298021</v>
      </c>
    </row>
    <row r="389" spans="1:31">
      <c r="A389" s="56" t="s">
        <v>75</v>
      </c>
      <c r="B389" s="56" t="s">
        <v>163</v>
      </c>
      <c r="C389" s="56" t="s">
        <v>144</v>
      </c>
      <c r="D389" s="5">
        <v>9022.5652429999991</v>
      </c>
      <c r="E389" s="5">
        <v>10360.47539</v>
      </c>
      <c r="F389" s="5">
        <v>11714.952759</v>
      </c>
      <c r="G389" s="5">
        <v>13031.270875</v>
      </c>
      <c r="H389" s="5">
        <v>14353.708611</v>
      </c>
      <c r="I389" s="5">
        <v>15632.711502</v>
      </c>
      <c r="J389" s="5">
        <v>16910.683466999999</v>
      </c>
      <c r="K389" s="5">
        <v>18163.852714000001</v>
      </c>
      <c r="L389" s="5">
        <v>19411.917863999999</v>
      </c>
      <c r="M389" s="5">
        <v>20586.131863999999</v>
      </c>
      <c r="N389" s="5">
        <v>21767.574877999999</v>
      </c>
      <c r="O389" s="5">
        <v>22954.643037000002</v>
      </c>
      <c r="P389" s="5">
        <v>24162.339490999999</v>
      </c>
      <c r="Q389" s="5">
        <v>25237.053597999999</v>
      </c>
      <c r="R389" s="5">
        <v>26281.886845000001</v>
      </c>
      <c r="S389" s="5">
        <v>27326.868216999999</v>
      </c>
      <c r="T389" s="5">
        <v>28436.910612</v>
      </c>
      <c r="U389" s="5">
        <v>29427.267205</v>
      </c>
      <c r="V389" s="5">
        <v>30433.063289999998</v>
      </c>
      <c r="W389" s="5">
        <v>31454.762943000002</v>
      </c>
      <c r="X389" s="5">
        <v>32549.091079000002</v>
      </c>
      <c r="Y389" s="5">
        <v>33517.065546999998</v>
      </c>
      <c r="Z389" s="5">
        <v>34506.879883000001</v>
      </c>
      <c r="AA389" s="5">
        <v>35503.237704999992</v>
      </c>
      <c r="AB389" s="5">
        <v>36571.407772999999</v>
      </c>
      <c r="AC389" s="5">
        <v>37488.122686000002</v>
      </c>
      <c r="AD389" s="5">
        <v>38430.016286999999</v>
      </c>
      <c r="AE389" s="5">
        <v>38430.016286999999</v>
      </c>
    </row>
    <row r="390" spans="1:31">
      <c r="A390" s="56" t="s">
        <v>75</v>
      </c>
      <c r="B390" s="56" t="s">
        <v>163</v>
      </c>
      <c r="C390" s="56" t="s">
        <v>146</v>
      </c>
      <c r="D390" s="5">
        <v>1.2240799999999991E-6</v>
      </c>
      <c r="E390" s="5">
        <v>1.2373899999999999E-6</v>
      </c>
      <c r="F390" s="5">
        <v>1.368700000000001E-6</v>
      </c>
      <c r="G390" s="5">
        <v>1.2265804464849961</v>
      </c>
      <c r="H390" s="5">
        <v>1.641980000000001E-6</v>
      </c>
      <c r="I390" s="5">
        <v>1.6590450000000009E-6</v>
      </c>
      <c r="J390" s="5">
        <v>1.730735000000001E-6</v>
      </c>
      <c r="K390" s="5">
        <v>1.13665714953</v>
      </c>
      <c r="L390" s="5">
        <v>1.955213628424999</v>
      </c>
      <c r="M390" s="5">
        <v>4.1159141779799802</v>
      </c>
      <c r="N390" s="5">
        <v>0.74392465632500004</v>
      </c>
      <c r="O390" s="5">
        <v>4.4501997146250014</v>
      </c>
      <c r="P390" s="5">
        <v>8.989404999999996E-6</v>
      </c>
      <c r="Q390" s="5">
        <v>8.5071284524000017</v>
      </c>
      <c r="R390" s="5">
        <v>16.503780464550001</v>
      </c>
      <c r="S390" s="5">
        <v>234.72609488919511</v>
      </c>
      <c r="T390" s="5">
        <v>155.0570742919349</v>
      </c>
      <c r="U390" s="5">
        <v>129.34758118899009</v>
      </c>
      <c r="V390" s="5">
        <v>243.15175205578501</v>
      </c>
      <c r="W390" s="5">
        <v>203.70622430077</v>
      </c>
      <c r="X390" s="5">
        <v>242.85812372918949</v>
      </c>
      <c r="Y390" s="5">
        <v>302.50649062462082</v>
      </c>
      <c r="Z390" s="5">
        <v>215.76988496800001</v>
      </c>
      <c r="AA390" s="5">
        <v>422.77725409761058</v>
      </c>
      <c r="AB390" s="5">
        <v>188.45765240822001</v>
      </c>
      <c r="AC390" s="5">
        <v>270.69540043550012</v>
      </c>
      <c r="AD390" s="5">
        <v>469.73624839193047</v>
      </c>
      <c r="AE390" s="5">
        <v>143.47843619851469</v>
      </c>
    </row>
    <row r="391" spans="1:31">
      <c r="A391" s="56" t="s">
        <v>75</v>
      </c>
      <c r="B391" s="56" t="s">
        <v>163</v>
      </c>
      <c r="C391" s="56" t="s">
        <v>149</v>
      </c>
      <c r="D391" s="5">
        <v>-1262.9525446349851</v>
      </c>
      <c r="E391" s="5">
        <v>-2341.4696988660999</v>
      </c>
      <c r="F391" s="5">
        <v>-4447.319795743625</v>
      </c>
      <c r="G391" s="5">
        <v>-9489.3803151984321</v>
      </c>
      <c r="H391" s="5">
        <v>-12740.47109896459</v>
      </c>
      <c r="I391" s="5">
        <v>-16138.00442699668</v>
      </c>
      <c r="J391" s="5">
        <v>-16054.71081067997</v>
      </c>
      <c r="K391" s="5">
        <v>-17512.242368034829</v>
      </c>
      <c r="L391" s="5">
        <v>-16324.05550327982</v>
      </c>
      <c r="M391" s="5">
        <v>-16608.630276473828</v>
      </c>
      <c r="N391" s="5">
        <v>-16225.58782844511</v>
      </c>
      <c r="O391" s="5">
        <v>-16272.67451805593</v>
      </c>
      <c r="P391" s="5">
        <v>-17095.981678556309</v>
      </c>
      <c r="Q391" s="5">
        <v>-16629.623460351511</v>
      </c>
      <c r="R391" s="5">
        <v>-18157.71633638176</v>
      </c>
      <c r="S391" s="5">
        <v>-16970.49837074029</v>
      </c>
      <c r="T391" s="5">
        <v>-18486.99154782086</v>
      </c>
      <c r="U391" s="5">
        <v>-19176.605635806111</v>
      </c>
      <c r="V391" s="5">
        <v>-19614.943532135301</v>
      </c>
      <c r="W391" s="5">
        <v>-19159.92598288392</v>
      </c>
      <c r="X391" s="5">
        <v>-18718.896229470931</v>
      </c>
      <c r="Y391" s="5">
        <v>-19471.691670162068</v>
      </c>
      <c r="Z391" s="5">
        <v>-17561.875708232419</v>
      </c>
      <c r="AA391" s="5">
        <v>-16054.370571004871</v>
      </c>
      <c r="AB391" s="5">
        <v>-14207.533874983679</v>
      </c>
      <c r="AC391" s="5">
        <v>-16570.52594252559</v>
      </c>
      <c r="AD391" s="5">
        <v>-16207.791301012079</v>
      </c>
      <c r="AE391" s="5">
        <v>-17218.55286572918</v>
      </c>
    </row>
    <row r="392" spans="1:31">
      <c r="A392" s="56" t="s">
        <v>75</v>
      </c>
      <c r="B392" s="56" t="s">
        <v>163</v>
      </c>
      <c r="C392" s="56" t="s">
        <v>150</v>
      </c>
      <c r="D392" s="5">
        <v>-95.731817958834981</v>
      </c>
      <c r="E392" s="5">
        <v>-315.34435135262498</v>
      </c>
      <c r="F392" s="5">
        <v>-501.68108443424501</v>
      </c>
      <c r="G392" s="5">
        <v>-676.43421893272023</v>
      </c>
      <c r="H392" s="5">
        <v>-1153.5206290004601</v>
      </c>
      <c r="I392" s="5">
        <v>-1394.0059677371939</v>
      </c>
      <c r="J392" s="5">
        <v>-1807.2086514096511</v>
      </c>
      <c r="K392" s="5">
        <v>-2325.1175393558701</v>
      </c>
      <c r="L392" s="5">
        <v>-3069.414095765017</v>
      </c>
      <c r="M392" s="5">
        <v>-3152.07208009747</v>
      </c>
      <c r="N392" s="5">
        <v>-4042.2866851927929</v>
      </c>
      <c r="O392" s="5">
        <v>-5468.1743858906757</v>
      </c>
      <c r="P392" s="5">
        <v>-6691.0259660683569</v>
      </c>
      <c r="Q392" s="5">
        <v>-7387.2962782502182</v>
      </c>
      <c r="R392" s="5">
        <v>-9401.4934101148865</v>
      </c>
      <c r="S392" s="5">
        <v>-9848.7052030269115</v>
      </c>
      <c r="T392" s="5">
        <v>-10551.17171256075</v>
      </c>
      <c r="U392" s="5">
        <v>-13326.27386046816</v>
      </c>
      <c r="V392" s="5">
        <v>-14211.091643360431</v>
      </c>
      <c r="W392" s="5">
        <v>-15283.25546865678</v>
      </c>
      <c r="X392" s="5">
        <v>-15539.54523448231</v>
      </c>
      <c r="Y392" s="5">
        <v>-17661.462932898481</v>
      </c>
      <c r="Z392" s="5">
        <v>-21842.299316320092</v>
      </c>
      <c r="AA392" s="5">
        <v>-21114.382906681829</v>
      </c>
      <c r="AB392" s="5">
        <v>-20991.067935581519</v>
      </c>
      <c r="AC392" s="5">
        <v>-22031.38623830018</v>
      </c>
      <c r="AD392" s="5">
        <v>-23600.45050205685</v>
      </c>
      <c r="AE392" s="5">
        <v>-28103.083082044392</v>
      </c>
    </row>
    <row r="393" spans="1:31">
      <c r="A393" s="56" t="s">
        <v>75</v>
      </c>
      <c r="B393" s="56" t="s">
        <v>163</v>
      </c>
      <c r="C393" s="56" t="s">
        <v>151</v>
      </c>
      <c r="D393" s="5">
        <v>-175.48155982371199</v>
      </c>
      <c r="E393" s="5">
        <v>-299.17888471892502</v>
      </c>
      <c r="F393" s="5">
        <v>-407.48950697774097</v>
      </c>
      <c r="G393" s="5">
        <v>-495.29969942901602</v>
      </c>
      <c r="H393" s="5">
        <v>-568.38111370570903</v>
      </c>
      <c r="I393" s="5">
        <v>-630.98551602596399</v>
      </c>
      <c r="J393" s="5">
        <v>-716.758216929578</v>
      </c>
      <c r="K393" s="5">
        <v>-853.21227491718605</v>
      </c>
      <c r="L393" s="5">
        <v>-990.34926263692</v>
      </c>
      <c r="M393" s="5">
        <v>-1127.0184923475199</v>
      </c>
      <c r="N393" s="5">
        <v>-1296.33829067177</v>
      </c>
      <c r="O393" s="5">
        <v>-1475.09043114525</v>
      </c>
      <c r="P393" s="5">
        <v>-1662.15564983326</v>
      </c>
      <c r="Q393" s="5">
        <v>-1808.8781163988899</v>
      </c>
      <c r="R393" s="5">
        <v>-1945.40458752066</v>
      </c>
      <c r="S393" s="5">
        <v>-2053.3625341189299</v>
      </c>
      <c r="T393" s="5">
        <v>-2134.1499027433601</v>
      </c>
      <c r="U393" s="5">
        <v>-2159.3690157038</v>
      </c>
      <c r="V393" s="5">
        <v>-2177.2769590723501</v>
      </c>
      <c r="W393" s="5">
        <v>-2176.78350680424</v>
      </c>
      <c r="X393" s="5">
        <v>-2166.6049372171901</v>
      </c>
      <c r="Y393" s="5">
        <v>-2156.51407503685</v>
      </c>
      <c r="Z393" s="5">
        <v>-2141.7783934882</v>
      </c>
      <c r="AA393" s="5">
        <v>-2145.9975549425599</v>
      </c>
      <c r="AB393" s="5">
        <v>-2121.8731571366702</v>
      </c>
      <c r="AC393" s="5">
        <v>-2094.3823612317701</v>
      </c>
      <c r="AD393" s="5">
        <v>-2069.3896033890201</v>
      </c>
      <c r="AE393" s="5">
        <v>-2090.3742779477402</v>
      </c>
    </row>
    <row r="395" spans="1:31">
      <c r="A395" s="56" t="s">
        <v>75</v>
      </c>
      <c r="B395" s="56" t="s">
        <v>197</v>
      </c>
      <c r="C395" s="56" t="s">
        <v>130</v>
      </c>
      <c r="D395" s="5">
        <v>42886.717578829011</v>
      </c>
      <c r="E395" s="5">
        <v>32326.877725011731</v>
      </c>
      <c r="F395" s="5">
        <v>20294.738982248971</v>
      </c>
      <c r="G395" s="5">
        <v>18090.696671472891</v>
      </c>
      <c r="H395" s="5">
        <v>13762.91107989868</v>
      </c>
      <c r="I395" s="5">
        <v>9851.1058035410024</v>
      </c>
      <c r="J395" s="5">
        <v>5373.5957203182488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5">
        <v>0</v>
      </c>
      <c r="R395" s="5">
        <v>0</v>
      </c>
      <c r="S395" s="5">
        <v>0</v>
      </c>
      <c r="T395" s="5">
        <v>0</v>
      </c>
      <c r="U395" s="5">
        <v>0</v>
      </c>
      <c r="V395" s="5">
        <v>0</v>
      </c>
      <c r="W395" s="5">
        <v>0</v>
      </c>
      <c r="X395" s="5">
        <v>0</v>
      </c>
      <c r="Y395" s="5">
        <v>0</v>
      </c>
      <c r="Z395" s="5">
        <v>0</v>
      </c>
      <c r="AA395" s="5">
        <v>0</v>
      </c>
      <c r="AB395" s="5">
        <v>0</v>
      </c>
      <c r="AC395" s="5">
        <v>0</v>
      </c>
      <c r="AD395" s="5">
        <v>0</v>
      </c>
      <c r="AE395" s="5">
        <v>0</v>
      </c>
    </row>
    <row r="396" spans="1:31">
      <c r="A396" s="56" t="s">
        <v>75</v>
      </c>
      <c r="B396" s="56" t="s">
        <v>197</v>
      </c>
      <c r="C396" s="56" t="s">
        <v>132</v>
      </c>
      <c r="D396" s="5">
        <v>1457.916519313445</v>
      </c>
      <c r="E396" s="5">
        <v>979.97001364529444</v>
      </c>
      <c r="F396" s="5">
        <v>1211.0998101462351</v>
      </c>
      <c r="G396" s="5">
        <v>2205.0716770804088</v>
      </c>
      <c r="H396" s="5">
        <v>3255.1736800311442</v>
      </c>
      <c r="I396" s="5">
        <v>3020.9599458504399</v>
      </c>
      <c r="J396" s="5">
        <v>2617.8958162583749</v>
      </c>
      <c r="K396" s="5">
        <v>3101.0472970624901</v>
      </c>
      <c r="L396" s="5">
        <v>2030.620557464076</v>
      </c>
      <c r="M396" s="5">
        <v>1860.860436666401</v>
      </c>
      <c r="N396" s="5">
        <v>2277.173074215345</v>
      </c>
      <c r="O396" s="5">
        <v>3232.0810947860341</v>
      </c>
      <c r="P396" s="5">
        <v>3389.0808418026431</v>
      </c>
      <c r="Q396" s="5">
        <v>1550.8140519690701</v>
      </c>
      <c r="R396" s="5">
        <v>1804.0818581071051</v>
      </c>
      <c r="S396" s="5">
        <v>1803.0068998028801</v>
      </c>
      <c r="T396" s="5">
        <v>670.73512799583966</v>
      </c>
      <c r="U396" s="5">
        <v>1726.4819382425701</v>
      </c>
      <c r="V396" s="5">
        <v>1606.6528643950489</v>
      </c>
      <c r="W396" s="5">
        <v>1022.847799098701</v>
      </c>
      <c r="X396" s="5">
        <v>1060.4098590417491</v>
      </c>
      <c r="Y396" s="5">
        <v>636.57990155910443</v>
      </c>
      <c r="Z396" s="5">
        <v>122.046214424155</v>
      </c>
      <c r="AA396" s="5">
        <v>0</v>
      </c>
      <c r="AB396" s="5">
        <v>0</v>
      </c>
      <c r="AC396" s="5">
        <v>0</v>
      </c>
      <c r="AD396" s="5">
        <v>0</v>
      </c>
      <c r="AE396" s="5">
        <v>0</v>
      </c>
    </row>
    <row r="397" spans="1:31">
      <c r="A397" s="56" t="s">
        <v>75</v>
      </c>
      <c r="B397" s="56" t="s">
        <v>197</v>
      </c>
      <c r="C397" s="56" t="s">
        <v>133</v>
      </c>
      <c r="D397" s="5">
        <v>0</v>
      </c>
      <c r="E397" s="5">
        <v>0</v>
      </c>
      <c r="F397" s="5">
        <v>0</v>
      </c>
      <c r="G397" s="5">
        <v>0</v>
      </c>
      <c r="H397" s="5">
        <v>0</v>
      </c>
      <c r="I397" s="5">
        <v>0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5">
        <v>0</v>
      </c>
      <c r="R397" s="5">
        <v>0</v>
      </c>
      <c r="S397" s="5">
        <v>0</v>
      </c>
      <c r="T397" s="5">
        <v>0</v>
      </c>
      <c r="U397" s="5">
        <v>0</v>
      </c>
      <c r="V397" s="5">
        <v>0</v>
      </c>
      <c r="W397" s="5">
        <v>0</v>
      </c>
      <c r="X397" s="5">
        <v>0</v>
      </c>
      <c r="Y397" s="5">
        <v>0</v>
      </c>
      <c r="Z397" s="5">
        <v>0</v>
      </c>
      <c r="AA397" s="5">
        <v>0</v>
      </c>
      <c r="AB397" s="5">
        <v>0</v>
      </c>
      <c r="AC397" s="5">
        <v>0</v>
      </c>
      <c r="AD397" s="5">
        <v>0</v>
      </c>
      <c r="AE397" s="5">
        <v>0</v>
      </c>
    </row>
    <row r="398" spans="1:31">
      <c r="A398" s="56" t="s">
        <v>75</v>
      </c>
      <c r="B398" s="56" t="s">
        <v>197</v>
      </c>
      <c r="C398" s="56" t="s">
        <v>134</v>
      </c>
      <c r="D398" s="5">
        <v>3.5343299999999972E-6</v>
      </c>
      <c r="E398" s="5">
        <v>3.700775000000001E-6</v>
      </c>
      <c r="F398" s="5">
        <v>20.637416589295</v>
      </c>
      <c r="G398" s="5">
        <v>34.531452868455013</v>
      </c>
      <c r="H398" s="5">
        <v>96.813634998959984</v>
      </c>
      <c r="I398" s="5">
        <v>1849.394589059081</v>
      </c>
      <c r="J398" s="5">
        <v>2003.965946588829</v>
      </c>
      <c r="K398" s="5">
        <v>623.68403415253465</v>
      </c>
      <c r="L398" s="5">
        <v>342.98011687135011</v>
      </c>
      <c r="M398" s="5">
        <v>326.96112770950498</v>
      </c>
      <c r="N398" s="5">
        <v>62.347555885465027</v>
      </c>
      <c r="O398" s="5">
        <v>1252.152019041215</v>
      </c>
      <c r="P398" s="5">
        <v>186.33431658555989</v>
      </c>
      <c r="Q398" s="5">
        <v>345.43915263557511</v>
      </c>
      <c r="R398" s="5">
        <v>326.10569347955987</v>
      </c>
      <c r="S398" s="5">
        <v>1744.9901747915551</v>
      </c>
      <c r="T398" s="5">
        <v>149.52199440905989</v>
      </c>
      <c r="U398" s="5">
        <v>1111.9434129327351</v>
      </c>
      <c r="V398" s="5">
        <v>1056.083375846187</v>
      </c>
      <c r="W398" s="5">
        <v>613.1252654438656</v>
      </c>
      <c r="X398" s="5">
        <v>1194.22516618591</v>
      </c>
      <c r="Y398" s="5">
        <v>812.72963474389974</v>
      </c>
      <c r="Z398" s="5">
        <v>1125.9044351729669</v>
      </c>
      <c r="AA398" s="5">
        <v>653.64874564701142</v>
      </c>
      <c r="AB398" s="5">
        <v>764.90165416073955</v>
      </c>
      <c r="AC398" s="5">
        <v>563.57427586720507</v>
      </c>
      <c r="AD398" s="5">
        <v>1604.153176278797</v>
      </c>
      <c r="AE398" s="5">
        <v>6.0068100000000014E-6</v>
      </c>
    </row>
    <row r="399" spans="1:31">
      <c r="A399" s="56" t="s">
        <v>75</v>
      </c>
      <c r="B399" s="56" t="s">
        <v>197</v>
      </c>
      <c r="C399" s="56" t="s">
        <v>135</v>
      </c>
      <c r="D399" s="5">
        <v>0</v>
      </c>
      <c r="E399" s="5">
        <v>0</v>
      </c>
      <c r="F399" s="5">
        <v>0</v>
      </c>
      <c r="G399" s="5">
        <v>0</v>
      </c>
      <c r="H399" s="5">
        <v>0</v>
      </c>
      <c r="I399" s="5">
        <v>0</v>
      </c>
      <c r="J399" s="5">
        <v>0</v>
      </c>
      <c r="K399" s="5">
        <v>5.3642900000000032E-6</v>
      </c>
      <c r="L399" s="5">
        <v>2.7464399999999999E-6</v>
      </c>
      <c r="M399" s="5">
        <v>7.4081999999999977E-7</v>
      </c>
      <c r="N399" s="5">
        <v>5.6965500000000069E-7</v>
      </c>
      <c r="O399" s="5">
        <v>8.8322999999999984E-7</v>
      </c>
      <c r="P399" s="5">
        <v>9.102349999999982E-7</v>
      </c>
      <c r="Q399" s="5">
        <v>1.0409500000000021E-6</v>
      </c>
      <c r="R399" s="5">
        <v>1.4433849999999971E-6</v>
      </c>
      <c r="S399" s="5">
        <v>7.9906349999999849E-6</v>
      </c>
      <c r="T399" s="5">
        <v>4.5279749999999996E-6</v>
      </c>
      <c r="U399" s="5">
        <v>2.791924999999997E-6</v>
      </c>
      <c r="V399" s="5">
        <v>1.179772499999998E-5</v>
      </c>
      <c r="W399" s="5">
        <v>8.5379849999999958E-6</v>
      </c>
      <c r="X399" s="5">
        <v>6.531009999999987E-6</v>
      </c>
      <c r="Y399" s="5">
        <v>4.7691170000000149E-5</v>
      </c>
      <c r="Z399" s="5">
        <v>54.548532278960081</v>
      </c>
      <c r="AA399" s="5">
        <v>54.54832354387004</v>
      </c>
      <c r="AB399" s="5">
        <v>54.697687809769917</v>
      </c>
      <c r="AC399" s="5">
        <v>54.548343368659999</v>
      </c>
      <c r="AD399" s="5">
        <v>54.548356990465052</v>
      </c>
      <c r="AE399" s="5">
        <v>54.548321151764753</v>
      </c>
    </row>
    <row r="400" spans="1:31">
      <c r="A400" s="56" t="s">
        <v>75</v>
      </c>
      <c r="B400" s="56" t="s">
        <v>197</v>
      </c>
      <c r="C400" s="56" t="s">
        <v>136</v>
      </c>
      <c r="D400" s="5">
        <v>213.04516721210501</v>
      </c>
      <c r="E400" s="5">
        <v>251.42043570961519</v>
      </c>
      <c r="F400" s="5">
        <v>199.22103710211991</v>
      </c>
      <c r="G400" s="5">
        <v>126.74201458352501</v>
      </c>
      <c r="H400" s="5">
        <v>180.51341479021499</v>
      </c>
      <c r="I400" s="5">
        <v>184.41772909186511</v>
      </c>
      <c r="J400" s="5">
        <v>308.6652265239299</v>
      </c>
      <c r="K400" s="5">
        <v>160.58269098992989</v>
      </c>
      <c r="L400" s="5">
        <v>280.02972363773011</v>
      </c>
      <c r="M400" s="5">
        <v>299.18000117399521</v>
      </c>
      <c r="N400" s="5">
        <v>248.91690748362021</v>
      </c>
      <c r="O400" s="5">
        <v>213.04515443060501</v>
      </c>
      <c r="P400" s="5">
        <v>251.42042240912991</v>
      </c>
      <c r="Q400" s="5">
        <v>199.22102588264499</v>
      </c>
      <c r="R400" s="5">
        <v>54.607371191184988</v>
      </c>
      <c r="S400" s="5">
        <v>64.035425278084958</v>
      </c>
      <c r="T400" s="5">
        <v>59.863508491625012</v>
      </c>
      <c r="U400" s="5">
        <v>162.40301536755001</v>
      </c>
      <c r="V400" s="5">
        <v>81.759806881940023</v>
      </c>
      <c r="W400" s="5">
        <v>0</v>
      </c>
      <c r="X400" s="5">
        <v>0</v>
      </c>
      <c r="Y400" s="5">
        <v>0</v>
      </c>
      <c r="Z400" s="5">
        <v>0</v>
      </c>
      <c r="AA400" s="5">
        <v>0</v>
      </c>
      <c r="AB400" s="5">
        <v>0</v>
      </c>
      <c r="AC400" s="5">
        <v>0</v>
      </c>
      <c r="AD400" s="5">
        <v>0</v>
      </c>
      <c r="AE400" s="5">
        <v>0</v>
      </c>
    </row>
    <row r="401" spans="1:31">
      <c r="A401" s="56" t="s">
        <v>75</v>
      </c>
      <c r="B401" s="56" t="s">
        <v>197</v>
      </c>
      <c r="C401" s="56" t="s">
        <v>137</v>
      </c>
      <c r="D401" s="5">
        <v>579.33930595874006</v>
      </c>
      <c r="E401" s="5">
        <v>1123.309403589185</v>
      </c>
      <c r="F401" s="5">
        <v>1848.353505074879</v>
      </c>
      <c r="G401" s="5">
        <v>2669.5384141313102</v>
      </c>
      <c r="H401" s="5">
        <v>4780.1169400336003</v>
      </c>
      <c r="I401" s="5">
        <v>6491.021333692016</v>
      </c>
      <c r="J401" s="5">
        <v>6323.5702519075867</v>
      </c>
      <c r="K401" s="5">
        <v>7859.4813181367144</v>
      </c>
      <c r="L401" s="5">
        <v>7374.7705352191933</v>
      </c>
      <c r="M401" s="5">
        <v>6639.602199628549</v>
      </c>
      <c r="N401" s="5">
        <v>6595.9838592744527</v>
      </c>
      <c r="O401" s="5">
        <v>6867.3051933392908</v>
      </c>
      <c r="P401" s="5">
        <v>7069.7775274016349</v>
      </c>
      <c r="Q401" s="5">
        <v>6876.0011180355232</v>
      </c>
      <c r="R401" s="5">
        <v>11139.49048615707</v>
      </c>
      <c r="S401" s="5">
        <v>10711.9338620705</v>
      </c>
      <c r="T401" s="5">
        <v>11013.4179564925</v>
      </c>
      <c r="U401" s="5">
        <v>11559.357182207141</v>
      </c>
      <c r="V401" s="5">
        <v>21314.121323936051</v>
      </c>
      <c r="W401" s="5">
        <v>19317.488177706698</v>
      </c>
      <c r="X401" s="5">
        <v>18219.15495339968</v>
      </c>
      <c r="Y401" s="5">
        <v>18594.72878610274</v>
      </c>
      <c r="Z401" s="5">
        <v>23090.16290941025</v>
      </c>
      <c r="AA401" s="5">
        <v>24681.227995225701</v>
      </c>
      <c r="AB401" s="5">
        <v>22550.079798339601</v>
      </c>
      <c r="AC401" s="5">
        <v>23768.918809856659</v>
      </c>
      <c r="AD401" s="5">
        <v>32493.235142131231</v>
      </c>
      <c r="AE401" s="5">
        <v>32394.402952987781</v>
      </c>
    </row>
    <row r="402" spans="1:31">
      <c r="A402" s="56" t="s">
        <v>75</v>
      </c>
      <c r="B402" s="56" t="s">
        <v>197</v>
      </c>
      <c r="C402" s="56" t="s">
        <v>138</v>
      </c>
      <c r="D402" s="5">
        <v>64.047533066629995</v>
      </c>
      <c r="E402" s="5">
        <v>221.53424753336</v>
      </c>
      <c r="F402" s="5">
        <v>352.06351985488521</v>
      </c>
      <c r="G402" s="5">
        <v>512.31396885123013</v>
      </c>
      <c r="H402" s="5">
        <v>765.62277415807557</v>
      </c>
      <c r="I402" s="5">
        <v>1015.19037737205</v>
      </c>
      <c r="J402" s="5">
        <v>1258.288755226436</v>
      </c>
      <c r="K402" s="5">
        <v>1714.00511982129</v>
      </c>
      <c r="L402" s="5">
        <v>2065.5922683161421</v>
      </c>
      <c r="M402" s="5">
        <v>2128.2355156595008</v>
      </c>
      <c r="N402" s="5">
        <v>2640.909070306901</v>
      </c>
      <c r="O402" s="5">
        <v>3437.075620675238</v>
      </c>
      <c r="P402" s="5">
        <v>4309.6580858672296</v>
      </c>
      <c r="Q402" s="5">
        <v>4938.3881968122141</v>
      </c>
      <c r="R402" s="5">
        <v>6330.1972526944091</v>
      </c>
      <c r="S402" s="5">
        <v>6629.4273381773082</v>
      </c>
      <c r="T402" s="5">
        <v>6604.8497275540321</v>
      </c>
      <c r="U402" s="5">
        <v>7970.3754940498047</v>
      </c>
      <c r="V402" s="5">
        <v>9343.9932484920173</v>
      </c>
      <c r="W402" s="5">
        <v>8913.2369518312244</v>
      </c>
      <c r="X402" s="5">
        <v>10353.119996760939</v>
      </c>
      <c r="Y402" s="5">
        <v>10353.81617051699</v>
      </c>
      <c r="Z402" s="5">
        <v>13810.83823330242</v>
      </c>
      <c r="AA402" s="5">
        <v>12983.56032097822</v>
      </c>
      <c r="AB402" s="5">
        <v>12897.442674531811</v>
      </c>
      <c r="AC402" s="5">
        <v>14705.20818280351</v>
      </c>
      <c r="AD402" s="5">
        <v>16841.249755147681</v>
      </c>
      <c r="AE402" s="5">
        <v>18152.968332591769</v>
      </c>
    </row>
    <row r="403" spans="1:31">
      <c r="A403" s="56" t="s">
        <v>75</v>
      </c>
      <c r="B403" s="56" t="s">
        <v>197</v>
      </c>
      <c r="C403" s="56" t="s">
        <v>139</v>
      </c>
      <c r="D403" s="5">
        <v>117.708012944182</v>
      </c>
      <c r="E403" s="5">
        <v>216.29087114607799</v>
      </c>
      <c r="F403" s="5">
        <v>315.05816867460101</v>
      </c>
      <c r="G403" s="5">
        <v>404.569016027045</v>
      </c>
      <c r="H403" s="5">
        <v>477.08600055434403</v>
      </c>
      <c r="I403" s="5">
        <v>539.81601364244102</v>
      </c>
      <c r="J403" s="5">
        <v>619.77329918372197</v>
      </c>
      <c r="K403" s="5">
        <v>744.99204622779803</v>
      </c>
      <c r="L403" s="5">
        <v>864.86442787715305</v>
      </c>
      <c r="M403" s="5">
        <v>982.99075735453596</v>
      </c>
      <c r="N403" s="5">
        <v>1124.37031389923</v>
      </c>
      <c r="O403" s="5">
        <v>1272.6243124039299</v>
      </c>
      <c r="P403" s="5">
        <v>1425.6570954143101</v>
      </c>
      <c r="Q403" s="5">
        <v>1546.18328757059</v>
      </c>
      <c r="R403" s="5">
        <v>1656.45293021404</v>
      </c>
      <c r="S403" s="5">
        <v>1731.09925367247</v>
      </c>
      <c r="T403" s="5">
        <v>1788.21133276249</v>
      </c>
      <c r="U403" s="5">
        <v>1795.7954867508899</v>
      </c>
      <c r="V403" s="5">
        <v>1807.03895162093</v>
      </c>
      <c r="W403" s="5">
        <v>1796.32846920986</v>
      </c>
      <c r="X403" s="5">
        <v>1790.1670089784</v>
      </c>
      <c r="Y403" s="5">
        <v>1775.2961307316</v>
      </c>
      <c r="Z403" s="5">
        <v>1758.06782873975</v>
      </c>
      <c r="AA403" s="5">
        <v>1749.3109197604199</v>
      </c>
      <c r="AB403" s="5">
        <v>1733.90439033553</v>
      </c>
      <c r="AC403" s="5">
        <v>1712.4232230948901</v>
      </c>
      <c r="AD403" s="5">
        <v>1688.2023443186299</v>
      </c>
      <c r="AE403" s="5">
        <v>1705.85198974333</v>
      </c>
    </row>
    <row r="404" spans="1:31">
      <c r="A404" s="56" t="s">
        <v>75</v>
      </c>
      <c r="B404" s="56" t="s">
        <v>197</v>
      </c>
      <c r="C404" s="56" t="s">
        <v>140</v>
      </c>
      <c r="D404" s="5">
        <v>0</v>
      </c>
      <c r="E404" s="5">
        <v>0</v>
      </c>
      <c r="F404" s="5">
        <v>0</v>
      </c>
      <c r="G404" s="5">
        <v>0</v>
      </c>
      <c r="H404" s="5">
        <v>0</v>
      </c>
      <c r="I404" s="5">
        <v>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5">
        <v>0</v>
      </c>
      <c r="R404" s="5">
        <v>0</v>
      </c>
      <c r="S404" s="5">
        <v>0</v>
      </c>
      <c r="T404" s="5">
        <v>0</v>
      </c>
      <c r="U404" s="5">
        <v>0</v>
      </c>
      <c r="V404" s="5">
        <v>0</v>
      </c>
      <c r="W404" s="5">
        <v>0</v>
      </c>
      <c r="X404" s="5">
        <v>0</v>
      </c>
      <c r="Y404" s="5">
        <v>0</v>
      </c>
      <c r="Z404" s="5">
        <v>0</v>
      </c>
      <c r="AA404" s="5">
        <v>0</v>
      </c>
      <c r="AB404" s="5">
        <v>0</v>
      </c>
      <c r="AC404" s="5">
        <v>0</v>
      </c>
      <c r="AD404" s="5">
        <v>0</v>
      </c>
      <c r="AE404" s="5">
        <v>0</v>
      </c>
    </row>
    <row r="405" spans="1:31">
      <c r="A405" s="56" t="s">
        <v>75</v>
      </c>
      <c r="B405" s="56" t="s">
        <v>197</v>
      </c>
      <c r="C405" s="56" t="s">
        <v>141</v>
      </c>
      <c r="D405" s="5">
        <v>0</v>
      </c>
      <c r="E405" s="5">
        <v>0</v>
      </c>
      <c r="F405" s="5">
        <v>0</v>
      </c>
      <c r="G405" s="5">
        <v>0</v>
      </c>
      <c r="H405" s="5">
        <v>0</v>
      </c>
      <c r="I405" s="5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5">
        <v>0</v>
      </c>
      <c r="R405" s="5">
        <v>0</v>
      </c>
      <c r="S405" s="5">
        <v>0</v>
      </c>
      <c r="T405" s="5">
        <v>0</v>
      </c>
      <c r="U405" s="5">
        <v>0</v>
      </c>
      <c r="V405" s="5">
        <v>0</v>
      </c>
      <c r="W405" s="5">
        <v>0</v>
      </c>
      <c r="X405" s="5">
        <v>0</v>
      </c>
      <c r="Y405" s="5">
        <v>0</v>
      </c>
      <c r="Z405" s="5">
        <v>0</v>
      </c>
      <c r="AA405" s="5">
        <v>0</v>
      </c>
      <c r="AB405" s="5">
        <v>0</v>
      </c>
      <c r="AC405" s="5">
        <v>0</v>
      </c>
      <c r="AD405" s="5">
        <v>0</v>
      </c>
      <c r="AE405" s="5">
        <v>0</v>
      </c>
    </row>
    <row r="406" spans="1:31">
      <c r="A406" s="56" t="s">
        <v>75</v>
      </c>
      <c r="B406" s="56" t="s">
        <v>197</v>
      </c>
      <c r="C406" s="56" t="s">
        <v>142</v>
      </c>
      <c r="D406" s="5">
        <v>4250.1172940024489</v>
      </c>
      <c r="E406" s="5">
        <v>18106.39246075269</v>
      </c>
      <c r="F406" s="5">
        <v>28168.740948953058</v>
      </c>
      <c r="G406" s="5">
        <v>30572.926537544819</v>
      </c>
      <c r="H406" s="5">
        <v>32551.7238706383</v>
      </c>
      <c r="I406" s="5">
        <v>33912.145738346662</v>
      </c>
      <c r="J406" s="5">
        <v>39771.093446164166</v>
      </c>
      <c r="K406" s="5">
        <v>44543.733388049353</v>
      </c>
      <c r="L406" s="5">
        <v>53074.906874897213</v>
      </c>
      <c r="M406" s="5">
        <v>59516.078018364737</v>
      </c>
      <c r="N406" s="5">
        <v>65351.876387591321</v>
      </c>
      <c r="O406" s="5">
        <v>91629.567849555038</v>
      </c>
      <c r="P406" s="5">
        <v>100273.8311025115</v>
      </c>
      <c r="Q406" s="5">
        <v>114001.5271279735</v>
      </c>
      <c r="R406" s="5">
        <v>106456.1729257227</v>
      </c>
      <c r="S406" s="5">
        <v>107823.2810196636</v>
      </c>
      <c r="T406" s="5">
        <v>112603.2884421177</v>
      </c>
      <c r="U406" s="5">
        <v>118298.51944743239</v>
      </c>
      <c r="V406" s="5">
        <v>110684.72102162251</v>
      </c>
      <c r="W406" s="5">
        <v>156306.96573862931</v>
      </c>
      <c r="X406" s="5">
        <v>189933.06781612051</v>
      </c>
      <c r="Y406" s="5">
        <v>190990.80560464901</v>
      </c>
      <c r="Z406" s="5">
        <v>240263.6285891695</v>
      </c>
      <c r="AA406" s="5">
        <v>251553.02391215149</v>
      </c>
      <c r="AB406" s="5">
        <v>268195.38167284429</v>
      </c>
      <c r="AC406" s="5">
        <v>253139.2204563219</v>
      </c>
      <c r="AD406" s="5">
        <v>300401.62811468291</v>
      </c>
      <c r="AE406" s="5">
        <v>301348.0819367895</v>
      </c>
    </row>
    <row r="407" spans="1:31">
      <c r="A407" s="56" t="s">
        <v>75</v>
      </c>
      <c r="B407" s="56" t="s">
        <v>197</v>
      </c>
      <c r="C407" s="56" t="s">
        <v>143</v>
      </c>
      <c r="D407" s="5">
        <v>6147.4517021783749</v>
      </c>
      <c r="E407" s="5">
        <v>5618.2844004019953</v>
      </c>
      <c r="F407" s="5">
        <v>7457.1959713807009</v>
      </c>
      <c r="G407" s="5">
        <v>11442.263660235891</v>
      </c>
      <c r="H407" s="5">
        <v>15917.773469430211</v>
      </c>
      <c r="I407" s="5">
        <v>18432.526451301681</v>
      </c>
      <c r="J407" s="5">
        <v>21161.627326492209</v>
      </c>
      <c r="K407" s="5">
        <v>27935.517607418089</v>
      </c>
      <c r="L407" s="5">
        <v>27596.97974090197</v>
      </c>
      <c r="M407" s="5">
        <v>28786.040745706501</v>
      </c>
      <c r="N407" s="5">
        <v>38529.759734730382</v>
      </c>
      <c r="O407" s="5">
        <v>61022.837628996909</v>
      </c>
      <c r="P407" s="5">
        <v>68494.387406697861</v>
      </c>
      <c r="Q407" s="5">
        <v>72951.018962326576</v>
      </c>
      <c r="R407" s="5">
        <v>84921.819087727272</v>
      </c>
      <c r="S407" s="5">
        <v>85793.99431510162</v>
      </c>
      <c r="T407" s="5">
        <v>88755.596590883957</v>
      </c>
      <c r="U407" s="5">
        <v>99885.203485391365</v>
      </c>
      <c r="V407" s="5">
        <v>128703.6522131807</v>
      </c>
      <c r="W407" s="5">
        <v>149207.86107741069</v>
      </c>
      <c r="X407" s="5">
        <v>127819.5532216459</v>
      </c>
      <c r="Y407" s="5">
        <v>165641.91598613799</v>
      </c>
      <c r="Z407" s="5">
        <v>190813.91291707431</v>
      </c>
      <c r="AA407" s="5">
        <v>210981.0179506485</v>
      </c>
      <c r="AB407" s="5">
        <v>218606.85633216039</v>
      </c>
      <c r="AC407" s="5">
        <v>241814.3997492528</v>
      </c>
      <c r="AD407" s="5">
        <v>266924.49126338598</v>
      </c>
      <c r="AE407" s="5">
        <v>273829.36764241557</v>
      </c>
    </row>
    <row r="408" spans="1:31">
      <c r="A408" s="56" t="s">
        <v>75</v>
      </c>
      <c r="B408" s="56" t="s">
        <v>197</v>
      </c>
      <c r="C408" s="56" t="s">
        <v>144</v>
      </c>
      <c r="D408" s="5">
        <v>8479.9990908</v>
      </c>
      <c r="E408" s="5">
        <v>9559.0008366000002</v>
      </c>
      <c r="F408" s="5">
        <v>10745.4802191</v>
      </c>
      <c r="G408" s="5">
        <v>11930.2513784</v>
      </c>
      <c r="H408" s="5">
        <v>13106.8910703</v>
      </c>
      <c r="I408" s="5">
        <v>14229.4678979</v>
      </c>
      <c r="J408" s="5">
        <v>15360.405836899999</v>
      </c>
      <c r="K408" s="5">
        <v>16456.256894599999</v>
      </c>
      <c r="L408" s="5">
        <v>17527.511694000001</v>
      </c>
      <c r="M408" s="5">
        <v>18507.895565800001</v>
      </c>
      <c r="N408" s="5">
        <v>19510.810355900001</v>
      </c>
      <c r="O408" s="5">
        <v>20499.366839400001</v>
      </c>
      <c r="P408" s="5">
        <v>21478.626854599999</v>
      </c>
      <c r="Q408" s="5">
        <v>22278.395411500002</v>
      </c>
      <c r="R408" s="5">
        <v>23038.9386381</v>
      </c>
      <c r="S408" s="5">
        <v>23770.344909399999</v>
      </c>
      <c r="T408" s="5">
        <v>24577.874808100001</v>
      </c>
      <c r="U408" s="5">
        <v>25306.9911885</v>
      </c>
      <c r="V408" s="5">
        <v>26082.992490199998</v>
      </c>
      <c r="W408" s="5">
        <v>26857.1239308</v>
      </c>
      <c r="X408" s="5">
        <v>27687.389024700002</v>
      </c>
      <c r="Y408" s="5">
        <v>28381.8181348</v>
      </c>
      <c r="Z408" s="5">
        <v>29110.7653536</v>
      </c>
      <c r="AA408" s="5">
        <v>29845.345327999999</v>
      </c>
      <c r="AB408" s="5">
        <v>30647.097598600001</v>
      </c>
      <c r="AC408" s="5">
        <v>31308.422297000001</v>
      </c>
      <c r="AD408" s="5">
        <v>32021.139212499998</v>
      </c>
      <c r="AE408" s="5">
        <v>32021.139212499998</v>
      </c>
    </row>
    <row r="409" spans="1:31">
      <c r="A409" s="56" t="s">
        <v>75</v>
      </c>
      <c r="B409" s="56" t="s">
        <v>197</v>
      </c>
      <c r="C409" s="56" t="s">
        <v>146</v>
      </c>
      <c r="D409" s="5">
        <v>1.21971E-6</v>
      </c>
      <c r="E409" s="5">
        <v>1.2046549999999999E-6</v>
      </c>
      <c r="F409" s="5">
        <v>4.3975348014999978E-2</v>
      </c>
      <c r="G409" s="5">
        <v>0.55157531336000065</v>
      </c>
      <c r="H409" s="5">
        <v>1.7396052837049989</v>
      </c>
      <c r="I409" s="5">
        <v>1.6261749999999999E-6</v>
      </c>
      <c r="J409" s="5">
        <v>1.693125E-6</v>
      </c>
      <c r="K409" s="5">
        <v>2.4419354211750082</v>
      </c>
      <c r="L409" s="5">
        <v>4.639660938225</v>
      </c>
      <c r="M409" s="5">
        <v>10.378925968065021</v>
      </c>
      <c r="N409" s="5">
        <v>5.1165850000000009E-6</v>
      </c>
      <c r="O409" s="5">
        <v>8.4819912063500063</v>
      </c>
      <c r="P409" s="5">
        <v>7.0176399999999989E-6</v>
      </c>
      <c r="Q409" s="5">
        <v>12.365558831490031</v>
      </c>
      <c r="R409" s="5">
        <v>4.6055802701549791</v>
      </c>
      <c r="S409" s="5">
        <v>298.67526543938021</v>
      </c>
      <c r="T409" s="5">
        <v>136.92831532128491</v>
      </c>
      <c r="U409" s="5">
        <v>299.62388417949978</v>
      </c>
      <c r="V409" s="5">
        <v>454.92307923960982</v>
      </c>
      <c r="W409" s="5">
        <v>528.94556063091511</v>
      </c>
      <c r="X409" s="5">
        <v>584.13343693829529</v>
      </c>
      <c r="Y409" s="5">
        <v>1215.352847353754</v>
      </c>
      <c r="Z409" s="5">
        <v>785.82134361692022</v>
      </c>
      <c r="AA409" s="5">
        <v>1624.537896561968</v>
      </c>
      <c r="AB409" s="5">
        <v>661.72890457694029</v>
      </c>
      <c r="AC409" s="5">
        <v>1262.2441412993001</v>
      </c>
      <c r="AD409" s="5">
        <v>1719.122473164733</v>
      </c>
      <c r="AE409" s="5">
        <v>488.65468438302457</v>
      </c>
    </row>
    <row r="410" spans="1:31">
      <c r="A410" s="56" t="s">
        <v>75</v>
      </c>
      <c r="B410" s="56" t="s">
        <v>197</v>
      </c>
      <c r="C410" s="56" t="s">
        <v>149</v>
      </c>
      <c r="D410" s="5">
        <v>-816.38669570310014</v>
      </c>
      <c r="E410" s="5">
        <v>-1607.8792745565449</v>
      </c>
      <c r="F410" s="5">
        <v>-2501.42589950718</v>
      </c>
      <c r="G410" s="5">
        <v>-3494.2244276803822</v>
      </c>
      <c r="H410" s="5">
        <v>-6049.5417952510779</v>
      </c>
      <c r="I410" s="5">
        <v>-8235.6955453039118</v>
      </c>
      <c r="J410" s="5">
        <v>-7947.1631184269036</v>
      </c>
      <c r="K410" s="5">
        <v>-9876.2197113379043</v>
      </c>
      <c r="L410" s="5">
        <v>-9328.7840846497511</v>
      </c>
      <c r="M410" s="5">
        <v>-8325.954960823994</v>
      </c>
      <c r="N410" s="5">
        <v>-8328.9029527657131</v>
      </c>
      <c r="O410" s="5">
        <v>-8665.5240944357465</v>
      </c>
      <c r="P410" s="5">
        <v>-9013.359270633453</v>
      </c>
      <c r="Q410" s="5">
        <v>-8875.3775837922294</v>
      </c>
      <c r="R410" s="5">
        <v>-14229.08389737978</v>
      </c>
      <c r="S410" s="5">
        <v>-13770.631933103499</v>
      </c>
      <c r="T410" s="5">
        <v>-13934.134935418269</v>
      </c>
      <c r="U410" s="5">
        <v>-14651.630011772029</v>
      </c>
      <c r="V410" s="5">
        <v>-27066.696816004642</v>
      </c>
      <c r="W410" s="5">
        <v>-24361.911000578391</v>
      </c>
      <c r="X410" s="5">
        <v>-23509.079867905661</v>
      </c>
      <c r="Y410" s="5">
        <v>-23751.469547102792</v>
      </c>
      <c r="Z410" s="5">
        <v>-29702.833786636409</v>
      </c>
      <c r="AA410" s="5">
        <v>-31325.836140768632</v>
      </c>
      <c r="AB410" s="5">
        <v>-28727.532455508019</v>
      </c>
      <c r="AC410" s="5">
        <v>-30316.17752018978</v>
      </c>
      <c r="AD410" s="5">
        <v>-41349.878302059027</v>
      </c>
      <c r="AE410" s="5">
        <v>-41189.027534523782</v>
      </c>
    </row>
    <row r="411" spans="1:31">
      <c r="A411" s="56" t="s">
        <v>75</v>
      </c>
      <c r="B411" s="56" t="s">
        <v>197</v>
      </c>
      <c r="C411" s="56" t="s">
        <v>150</v>
      </c>
      <c r="D411" s="5">
        <v>-75.342590479735009</v>
      </c>
      <c r="E411" s="5">
        <v>-260.60277189851013</v>
      </c>
      <c r="F411" s="5">
        <v>-414.25796664851998</v>
      </c>
      <c r="G411" s="5">
        <v>-603.57560139209977</v>
      </c>
      <c r="H411" s="5">
        <v>-899.63857582385037</v>
      </c>
      <c r="I411" s="5">
        <v>-1195.6043055621001</v>
      </c>
      <c r="J411" s="5">
        <v>-1478.798464224375</v>
      </c>
      <c r="K411" s="5">
        <v>-2027.09815862559</v>
      </c>
      <c r="L411" s="5">
        <v>-2455.051790750937</v>
      </c>
      <c r="M411" s="5">
        <v>-2539.1173477555012</v>
      </c>
      <c r="N411" s="5">
        <v>-3170.7416810042992</v>
      </c>
      <c r="O411" s="5">
        <v>-4134.8010366086646</v>
      </c>
      <c r="P411" s="5">
        <v>-5199.0355884798428</v>
      </c>
      <c r="Q411" s="5">
        <v>-5974.3127038379153</v>
      </c>
      <c r="R411" s="5">
        <v>-7668.6550917306186</v>
      </c>
      <c r="S411" s="5">
        <v>-8056.8178065703669</v>
      </c>
      <c r="T411" s="5">
        <v>-8092.9675325991857</v>
      </c>
      <c r="U411" s="5">
        <v>-9763.3744380926182</v>
      </c>
      <c r="V411" s="5">
        <v>-11469.006516841941</v>
      </c>
      <c r="W411" s="5">
        <v>-10974.02996591115</v>
      </c>
      <c r="X411" s="5">
        <v>-12735.653157903251</v>
      </c>
      <c r="Y411" s="5">
        <v>-12848.469865904501</v>
      </c>
      <c r="Z411" s="5">
        <v>-17005.490663342862</v>
      </c>
      <c r="AA411" s="5">
        <v>-16069.485678735269</v>
      </c>
      <c r="AB411" s="5">
        <v>-15994.32333021772</v>
      </c>
      <c r="AC411" s="5">
        <v>-18220.557497800899</v>
      </c>
      <c r="AD411" s="5">
        <v>-20806.70034950845</v>
      </c>
      <c r="AE411" s="5">
        <v>-22392.910764964141</v>
      </c>
    </row>
    <row r="412" spans="1:31">
      <c r="A412" s="56" t="s">
        <v>75</v>
      </c>
      <c r="B412" s="56" t="s">
        <v>197</v>
      </c>
      <c r="C412" s="56" t="s">
        <v>151</v>
      </c>
      <c r="D412" s="5">
        <v>-135.03141914529701</v>
      </c>
      <c r="E412" s="5">
        <v>-250.11829264994901</v>
      </c>
      <c r="F412" s="5">
        <v>-366.42709503692902</v>
      </c>
      <c r="G412" s="5">
        <v>-470.37303837280098</v>
      </c>
      <c r="H412" s="5">
        <v>-554.50501734490899</v>
      </c>
      <c r="I412" s="5">
        <v>-628.70588004408899</v>
      </c>
      <c r="J412" s="5">
        <v>-723.78902302699498</v>
      </c>
      <c r="K412" s="5">
        <v>-869.60417595556805</v>
      </c>
      <c r="L412" s="5">
        <v>-1011.00523428778</v>
      </c>
      <c r="M412" s="5">
        <v>-1147.68086708187</v>
      </c>
      <c r="N412" s="5">
        <v>-1315.89604410794</v>
      </c>
      <c r="O412" s="5">
        <v>-1488.5548674332599</v>
      </c>
      <c r="P412" s="5">
        <v>-1669.8738044352301</v>
      </c>
      <c r="Q412" s="5">
        <v>-1814.1461567226499</v>
      </c>
      <c r="R412" s="5">
        <v>-1938.9997101705001</v>
      </c>
      <c r="S412" s="5">
        <v>-2024.7612407727399</v>
      </c>
      <c r="T412" s="5">
        <v>-2094.5088763854701</v>
      </c>
      <c r="U412" s="5">
        <v>-2107.1377644836698</v>
      </c>
      <c r="V412" s="5">
        <v>-2113.6550992092398</v>
      </c>
      <c r="W412" s="5">
        <v>-2105.8701616343001</v>
      </c>
      <c r="X412" s="5">
        <v>-2091.1597770232001</v>
      </c>
      <c r="Y412" s="5">
        <v>-2077.9914698767702</v>
      </c>
      <c r="Z412" s="5">
        <v>-2054.6267511872802</v>
      </c>
      <c r="AA412" s="5">
        <v>-2047.94718990355</v>
      </c>
      <c r="AB412" s="5">
        <v>-2026.3572782374899</v>
      </c>
      <c r="AC412" s="5">
        <v>-2000.7288204579099</v>
      </c>
      <c r="AD412" s="5">
        <v>-1970.5279745892001</v>
      </c>
      <c r="AE412" s="5">
        <v>-1993.9232328144101</v>
      </c>
    </row>
    <row r="414" spans="1:31">
      <c r="A414" s="56" t="s">
        <v>75</v>
      </c>
      <c r="B414" s="56" t="s">
        <v>198</v>
      </c>
      <c r="C414" s="56" t="s">
        <v>131</v>
      </c>
      <c r="D414" s="5">
        <v>32478.806152845249</v>
      </c>
      <c r="E414" s="5">
        <v>27110.769475918791</v>
      </c>
      <c r="F414" s="5">
        <v>19250.451055351881</v>
      </c>
      <c r="G414" s="5">
        <v>16618.784949052701</v>
      </c>
      <c r="H414" s="5">
        <v>10861.991938153649</v>
      </c>
      <c r="I414" s="5">
        <v>7223.1042598793774</v>
      </c>
      <c r="J414" s="5">
        <v>6742.1414191656468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5">
        <v>0</v>
      </c>
      <c r="R414" s="5">
        <v>0</v>
      </c>
      <c r="S414" s="5">
        <v>0</v>
      </c>
      <c r="T414" s="5">
        <v>0</v>
      </c>
      <c r="U414" s="5">
        <v>0</v>
      </c>
      <c r="V414" s="5">
        <v>0</v>
      </c>
      <c r="W414" s="5">
        <v>0</v>
      </c>
      <c r="X414" s="5">
        <v>0</v>
      </c>
      <c r="Y414" s="5">
        <v>0</v>
      </c>
      <c r="Z414" s="5">
        <v>0</v>
      </c>
      <c r="AA414" s="5">
        <v>0</v>
      </c>
      <c r="AB414" s="5">
        <v>0</v>
      </c>
      <c r="AC414" s="5">
        <v>0</v>
      </c>
      <c r="AD414" s="5">
        <v>0</v>
      </c>
      <c r="AE414" s="5">
        <v>0</v>
      </c>
    </row>
    <row r="415" spans="1:31">
      <c r="A415" s="56" t="s">
        <v>75</v>
      </c>
      <c r="B415" s="56" t="s">
        <v>198</v>
      </c>
      <c r="C415" s="56" t="s">
        <v>132</v>
      </c>
      <c r="D415" s="5">
        <v>18.19902718178502</v>
      </c>
      <c r="E415" s="5">
        <v>6.940791005090019</v>
      </c>
      <c r="F415" s="5">
        <v>0</v>
      </c>
      <c r="G415" s="5">
        <v>0</v>
      </c>
      <c r="H415" s="5">
        <v>0</v>
      </c>
      <c r="I415" s="5">
        <v>0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5">
        <v>0</v>
      </c>
      <c r="R415" s="5">
        <v>0</v>
      </c>
      <c r="S415" s="5">
        <v>0</v>
      </c>
      <c r="T415" s="5">
        <v>0</v>
      </c>
      <c r="U415" s="5">
        <v>0</v>
      </c>
      <c r="V415" s="5">
        <v>0</v>
      </c>
      <c r="W415" s="5">
        <v>0</v>
      </c>
      <c r="X415" s="5">
        <v>0</v>
      </c>
      <c r="Y415" s="5">
        <v>0</v>
      </c>
      <c r="Z415" s="5">
        <v>0</v>
      </c>
      <c r="AA415" s="5">
        <v>0</v>
      </c>
      <c r="AB415" s="5">
        <v>0</v>
      </c>
      <c r="AC415" s="5">
        <v>0</v>
      </c>
      <c r="AD415" s="5">
        <v>0</v>
      </c>
      <c r="AE415" s="5">
        <v>0</v>
      </c>
    </row>
    <row r="416" spans="1:31">
      <c r="A416" s="56" t="s">
        <v>75</v>
      </c>
      <c r="B416" s="56" t="s">
        <v>198</v>
      </c>
      <c r="C416" s="56" t="s">
        <v>133</v>
      </c>
      <c r="D416" s="5">
        <v>0</v>
      </c>
      <c r="E416" s="5">
        <v>0</v>
      </c>
      <c r="F416" s="5">
        <v>0</v>
      </c>
      <c r="G416" s="5">
        <v>0</v>
      </c>
      <c r="H416" s="5">
        <v>0</v>
      </c>
      <c r="I416" s="5">
        <v>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5">
        <v>0</v>
      </c>
      <c r="R416" s="5">
        <v>0</v>
      </c>
      <c r="S416" s="5">
        <v>0</v>
      </c>
      <c r="T416" s="5">
        <v>0</v>
      </c>
      <c r="U416" s="5">
        <v>0</v>
      </c>
      <c r="V416" s="5">
        <v>0</v>
      </c>
      <c r="W416" s="5">
        <v>0</v>
      </c>
      <c r="X416" s="5">
        <v>0</v>
      </c>
      <c r="Y416" s="5">
        <v>0</v>
      </c>
      <c r="Z416" s="5">
        <v>0</v>
      </c>
      <c r="AA416" s="5">
        <v>0</v>
      </c>
      <c r="AB416" s="5">
        <v>0</v>
      </c>
      <c r="AC416" s="5">
        <v>0</v>
      </c>
      <c r="AD416" s="5">
        <v>0</v>
      </c>
      <c r="AE416" s="5">
        <v>0</v>
      </c>
    </row>
    <row r="417" spans="1:31">
      <c r="A417" s="56" t="s">
        <v>75</v>
      </c>
      <c r="B417" s="56" t="s">
        <v>198</v>
      </c>
      <c r="C417" s="56" t="s">
        <v>134</v>
      </c>
      <c r="D417" s="5">
        <v>11.489141248305</v>
      </c>
      <c r="E417" s="5">
        <v>7.9024730048200222</v>
      </c>
      <c r="F417" s="5">
        <v>35.995303722590023</v>
      </c>
      <c r="G417" s="5">
        <v>36.444899141355009</v>
      </c>
      <c r="H417" s="5">
        <v>546.75291969760008</v>
      </c>
      <c r="I417" s="5">
        <v>576.87392212277007</v>
      </c>
      <c r="J417" s="5">
        <v>213.63835348515511</v>
      </c>
      <c r="K417" s="5">
        <v>212.62176968902011</v>
      </c>
      <c r="L417" s="5">
        <v>279.56069018796012</v>
      </c>
      <c r="M417" s="5">
        <v>256.16048257308512</v>
      </c>
      <c r="N417" s="5">
        <v>18.810018545640009</v>
      </c>
      <c r="O417" s="5">
        <v>265.23494073257501</v>
      </c>
      <c r="P417" s="5">
        <v>90.707872861890053</v>
      </c>
      <c r="Q417" s="5">
        <v>374.153029955205</v>
      </c>
      <c r="R417" s="5">
        <v>89.934363568675053</v>
      </c>
      <c r="S417" s="5">
        <v>863.39138723208964</v>
      </c>
      <c r="T417" s="5">
        <v>300.98434613996511</v>
      </c>
      <c r="U417" s="5">
        <v>277.83146876294501</v>
      </c>
      <c r="V417" s="5">
        <v>361.39813098434001</v>
      </c>
      <c r="W417" s="5">
        <v>735.87185697077928</v>
      </c>
      <c r="X417" s="5">
        <v>1306.5411243175879</v>
      </c>
      <c r="Y417" s="5">
        <v>50.697407321054968</v>
      </c>
      <c r="Z417" s="5">
        <v>550.48501043261012</v>
      </c>
      <c r="AA417" s="5">
        <v>8.6327559054151042</v>
      </c>
      <c r="AB417" s="5">
        <v>396.76083079790487</v>
      </c>
      <c r="AC417" s="5">
        <v>1.6722858976650039</v>
      </c>
      <c r="AD417" s="5">
        <v>1884.410324997041</v>
      </c>
      <c r="AE417" s="5">
        <v>7.3999249999999917E-6</v>
      </c>
    </row>
    <row r="418" spans="1:31">
      <c r="A418" s="56" t="s">
        <v>75</v>
      </c>
      <c r="B418" s="56" t="s">
        <v>198</v>
      </c>
      <c r="C418" s="56" t="s">
        <v>135</v>
      </c>
      <c r="D418" s="5">
        <v>0</v>
      </c>
      <c r="E418" s="5">
        <v>0</v>
      </c>
      <c r="F418" s="5">
        <v>0</v>
      </c>
      <c r="G418" s="5">
        <v>0</v>
      </c>
      <c r="H418" s="5">
        <v>0</v>
      </c>
      <c r="I418" s="5">
        <v>0</v>
      </c>
      <c r="J418" s="5">
        <v>0</v>
      </c>
      <c r="K418" s="5">
        <v>1.881419999999999E-6</v>
      </c>
      <c r="L418" s="5">
        <v>4.5776999999999958E-7</v>
      </c>
      <c r="M418" s="5">
        <v>2.40996E-6</v>
      </c>
      <c r="N418" s="5">
        <v>6.3129500000000007E-7</v>
      </c>
      <c r="O418" s="5">
        <v>8.3530000000000113E-7</v>
      </c>
      <c r="P418" s="5">
        <v>9.3102999999999962E-7</v>
      </c>
      <c r="Q418" s="5">
        <v>1.168855E-6</v>
      </c>
      <c r="R418" s="5">
        <v>1.435185E-6</v>
      </c>
      <c r="S418" s="5">
        <v>1.9691550000000021E-6</v>
      </c>
      <c r="T418" s="5">
        <v>2.174475000000003E-6</v>
      </c>
      <c r="U418" s="5">
        <v>2.6685300000000012E-6</v>
      </c>
      <c r="V418" s="5">
        <v>3.6471149999999991E-6</v>
      </c>
      <c r="W418" s="5">
        <v>5.2047999999999997E-6</v>
      </c>
      <c r="X418" s="5">
        <v>9.0544100000000372E-6</v>
      </c>
      <c r="Y418" s="5">
        <v>8.86792E-6</v>
      </c>
      <c r="Z418" s="5">
        <v>1.50274405E-4</v>
      </c>
      <c r="AA418" s="5">
        <v>1.4820831E-4</v>
      </c>
      <c r="AB418" s="5">
        <v>1.4637063E-4</v>
      </c>
      <c r="AC418" s="5">
        <v>1.4371710999999999E-4</v>
      </c>
      <c r="AD418" s="5">
        <v>328.08997456588497</v>
      </c>
      <c r="AE418" s="5">
        <v>328.088204968605</v>
      </c>
    </row>
    <row r="419" spans="1:31">
      <c r="A419" s="56" t="s">
        <v>75</v>
      </c>
      <c r="B419" s="56" t="s">
        <v>198</v>
      </c>
      <c r="C419" s="56" t="s">
        <v>136</v>
      </c>
      <c r="D419" s="5">
        <v>3613.0642840110982</v>
      </c>
      <c r="E419" s="5">
        <v>1316.7711575616299</v>
      </c>
      <c r="F419" s="5">
        <v>1828.7364745908101</v>
      </c>
      <c r="G419" s="5">
        <v>2280.5273054875079</v>
      </c>
      <c r="H419" s="5">
        <v>3398.56699410902</v>
      </c>
      <c r="I419" s="5">
        <v>2940.2591714294849</v>
      </c>
      <c r="J419" s="5">
        <v>2126.4190411021</v>
      </c>
      <c r="K419" s="5">
        <v>2455.017436925456</v>
      </c>
      <c r="L419" s="5">
        <v>2046.18185013415</v>
      </c>
      <c r="M419" s="5">
        <v>1999.8239992552949</v>
      </c>
      <c r="N419" s="5">
        <v>1781.291749836151</v>
      </c>
      <c r="O419" s="5">
        <v>3113.8094592280322</v>
      </c>
      <c r="P419" s="5">
        <v>2959.0891247942618</v>
      </c>
      <c r="Q419" s="5">
        <v>2546.4927739842942</v>
      </c>
      <c r="R419" s="5">
        <v>1812.6925927117791</v>
      </c>
      <c r="S419" s="5">
        <v>3486.9313590886591</v>
      </c>
      <c r="T419" s="5">
        <v>1398.9322870834151</v>
      </c>
      <c r="U419" s="5">
        <v>2029.0665651836789</v>
      </c>
      <c r="V419" s="5">
        <v>2021.9144678044449</v>
      </c>
      <c r="W419" s="5">
        <v>2287.7410677751591</v>
      </c>
      <c r="X419" s="5">
        <v>2366.8031571406991</v>
      </c>
      <c r="Y419" s="5">
        <v>2915.0647100694268</v>
      </c>
      <c r="Z419" s="5">
        <v>1597.912039709375</v>
      </c>
      <c r="AA419" s="5">
        <v>2428.961837223374</v>
      </c>
      <c r="AB419" s="5">
        <v>2403.5728942772912</v>
      </c>
      <c r="AC419" s="5">
        <v>1769.7124246717649</v>
      </c>
      <c r="AD419" s="5">
        <v>3621.1099085666551</v>
      </c>
      <c r="AE419" s="5">
        <v>1015.15069122097</v>
      </c>
    </row>
    <row r="420" spans="1:31">
      <c r="A420" s="56" t="s">
        <v>75</v>
      </c>
      <c r="B420" s="56" t="s">
        <v>198</v>
      </c>
      <c r="C420" s="56" t="s">
        <v>137</v>
      </c>
      <c r="D420" s="5">
        <v>108.537508784135</v>
      </c>
      <c r="E420" s="5">
        <v>246.14127553686501</v>
      </c>
      <c r="F420" s="5">
        <v>773.36561259620998</v>
      </c>
      <c r="G420" s="5">
        <v>741.42297579961985</v>
      </c>
      <c r="H420" s="5">
        <v>2053.249760105447</v>
      </c>
      <c r="I420" s="5">
        <v>3658.3166059324039</v>
      </c>
      <c r="J420" s="5">
        <v>3756.0605872393421</v>
      </c>
      <c r="K420" s="5">
        <v>3960.9992479150578</v>
      </c>
      <c r="L420" s="5">
        <v>3846.4652381307342</v>
      </c>
      <c r="M420" s="5">
        <v>3599.7976093954589</v>
      </c>
      <c r="N420" s="5">
        <v>3808.0493362882339</v>
      </c>
      <c r="O420" s="5">
        <v>3816.9976247549948</v>
      </c>
      <c r="P420" s="5">
        <v>3956.6441556301038</v>
      </c>
      <c r="Q420" s="5">
        <v>3839.6178947538242</v>
      </c>
      <c r="R420" s="5">
        <v>4134.6442173627775</v>
      </c>
      <c r="S420" s="5">
        <v>3946.8812214884838</v>
      </c>
      <c r="T420" s="5">
        <v>4362.2757026351146</v>
      </c>
      <c r="U420" s="5">
        <v>4239.1694400104006</v>
      </c>
      <c r="V420" s="5">
        <v>4084.453223744631</v>
      </c>
      <c r="W420" s="5">
        <v>4093.2031304009752</v>
      </c>
      <c r="X420" s="5">
        <v>3580.8658393825731</v>
      </c>
      <c r="Y420" s="5">
        <v>4047.3809091244088</v>
      </c>
      <c r="Z420" s="5">
        <v>3692.982725579333</v>
      </c>
      <c r="AA420" s="5">
        <v>3633.8862634288039</v>
      </c>
      <c r="AB420" s="5">
        <v>2196.350181048077</v>
      </c>
      <c r="AC420" s="5">
        <v>2222.9768869438308</v>
      </c>
      <c r="AD420" s="5">
        <v>2171.552011901324</v>
      </c>
      <c r="AE420" s="5">
        <v>2518.0275979083708</v>
      </c>
    </row>
    <row r="421" spans="1:31">
      <c r="A421" s="56" t="s">
        <v>75</v>
      </c>
      <c r="B421" s="56" t="s">
        <v>198</v>
      </c>
      <c r="C421" s="56" t="s">
        <v>138</v>
      </c>
      <c r="D421" s="5">
        <v>35.252592121354972</v>
      </c>
      <c r="E421" s="5">
        <v>169.77944604513019</v>
      </c>
      <c r="F421" s="5">
        <v>318.04176590999509</v>
      </c>
      <c r="G421" s="5">
        <v>449.53631963275041</v>
      </c>
      <c r="H421" s="5">
        <v>704.21104405001984</v>
      </c>
      <c r="I421" s="5">
        <v>815.83425241174075</v>
      </c>
      <c r="J421" s="5">
        <v>1037.839721981225</v>
      </c>
      <c r="K421" s="5">
        <v>1370.600795183291</v>
      </c>
      <c r="L421" s="5">
        <v>1658.419052250046</v>
      </c>
      <c r="M421" s="5">
        <v>1606.4843347509691</v>
      </c>
      <c r="N421" s="5">
        <v>2091.1072219943708</v>
      </c>
      <c r="O421" s="5">
        <v>2701.6219266754192</v>
      </c>
      <c r="P421" s="5">
        <v>3285.497065800746</v>
      </c>
      <c r="Q421" s="5">
        <v>3589.445492284538</v>
      </c>
      <c r="R421" s="5">
        <v>4632.1066423478642</v>
      </c>
      <c r="S421" s="5">
        <v>5536.8329720586953</v>
      </c>
      <c r="T421" s="5">
        <v>6067.876340034436</v>
      </c>
      <c r="U421" s="5">
        <v>6290.6761510026026</v>
      </c>
      <c r="V421" s="5">
        <v>6567.9871032891097</v>
      </c>
      <c r="W421" s="5">
        <v>7270.3697574193266</v>
      </c>
      <c r="X421" s="5">
        <v>6555.4989906253377</v>
      </c>
      <c r="Y421" s="5">
        <v>8485.3102618164212</v>
      </c>
      <c r="Z421" s="5">
        <v>11122.91712029554</v>
      </c>
      <c r="AA421" s="5">
        <v>11565.366373058951</v>
      </c>
      <c r="AB421" s="5">
        <v>10622.51013357235</v>
      </c>
      <c r="AC421" s="5">
        <v>10691.189329413301</v>
      </c>
      <c r="AD421" s="5">
        <v>13270.48596448488</v>
      </c>
      <c r="AE421" s="5">
        <v>15426.00268624361</v>
      </c>
    </row>
    <row r="422" spans="1:31">
      <c r="A422" s="56" t="s">
        <v>75</v>
      </c>
      <c r="B422" s="56" t="s">
        <v>198</v>
      </c>
      <c r="C422" s="56" t="s">
        <v>139</v>
      </c>
      <c r="D422" s="5">
        <v>68.294795686997603</v>
      </c>
      <c r="E422" s="5">
        <v>137.42513599108901</v>
      </c>
      <c r="F422" s="5">
        <v>209.96938808425301</v>
      </c>
      <c r="G422" s="5">
        <v>278.07005379568301</v>
      </c>
      <c r="H422" s="5">
        <v>336.69285066459599</v>
      </c>
      <c r="I422" s="5">
        <v>378.98086966461</v>
      </c>
      <c r="J422" s="5">
        <v>425.41102868106901</v>
      </c>
      <c r="K422" s="5">
        <v>504.94793903530302</v>
      </c>
      <c r="L422" s="5">
        <v>569.64949919189201</v>
      </c>
      <c r="M422" s="5">
        <v>620.974754111425</v>
      </c>
      <c r="N422" s="5">
        <v>690.00687150699105</v>
      </c>
      <c r="O422" s="5">
        <v>767.17636609820704</v>
      </c>
      <c r="P422" s="5">
        <v>852.34192507637795</v>
      </c>
      <c r="Q422" s="5">
        <v>925.37785735145201</v>
      </c>
      <c r="R422" s="5">
        <v>1006.10967595389</v>
      </c>
      <c r="S422" s="5">
        <v>1069.4848060797001</v>
      </c>
      <c r="T422" s="5">
        <v>1122.7314107408799</v>
      </c>
      <c r="U422" s="5">
        <v>1153.5857453061501</v>
      </c>
      <c r="V422" s="5">
        <v>1175.4556096511401</v>
      </c>
      <c r="W422" s="5">
        <v>1180.20808273081</v>
      </c>
      <c r="X422" s="5">
        <v>1183.0162733807399</v>
      </c>
      <c r="Y422" s="5">
        <v>1175.98128660098</v>
      </c>
      <c r="Z422" s="5">
        <v>1171.1063092643701</v>
      </c>
      <c r="AA422" s="5">
        <v>1171.8638933289401</v>
      </c>
      <c r="AB422" s="5">
        <v>1166.26946185973</v>
      </c>
      <c r="AC422" s="5">
        <v>1157.9191882038999</v>
      </c>
      <c r="AD422" s="5">
        <v>1145.63707674733</v>
      </c>
      <c r="AE422" s="5">
        <v>1159.6165491801701</v>
      </c>
    </row>
    <row r="423" spans="1:31">
      <c r="A423" s="56" t="s">
        <v>75</v>
      </c>
      <c r="B423" s="56" t="s">
        <v>198</v>
      </c>
      <c r="C423" s="56" t="s">
        <v>140</v>
      </c>
      <c r="D423" s="5">
        <v>0</v>
      </c>
      <c r="E423" s="5">
        <v>0</v>
      </c>
      <c r="F423" s="5">
        <v>0</v>
      </c>
      <c r="G423" s="5">
        <v>0</v>
      </c>
      <c r="H423" s="5">
        <v>0</v>
      </c>
      <c r="I423" s="5">
        <v>0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5">
        <v>0</v>
      </c>
      <c r="R423" s="5">
        <v>0</v>
      </c>
      <c r="S423" s="5">
        <v>0</v>
      </c>
      <c r="T423" s="5">
        <v>0</v>
      </c>
      <c r="U423" s="5">
        <v>0</v>
      </c>
      <c r="V423" s="5">
        <v>0</v>
      </c>
      <c r="W423" s="5">
        <v>0</v>
      </c>
      <c r="X423" s="5">
        <v>0</v>
      </c>
      <c r="Y423" s="5">
        <v>0</v>
      </c>
      <c r="Z423" s="5">
        <v>0</v>
      </c>
      <c r="AA423" s="5">
        <v>0</v>
      </c>
      <c r="AB423" s="5">
        <v>0</v>
      </c>
      <c r="AC423" s="5">
        <v>0</v>
      </c>
      <c r="AD423" s="5">
        <v>0</v>
      </c>
      <c r="AE423" s="5">
        <v>0</v>
      </c>
    </row>
    <row r="424" spans="1:31">
      <c r="A424" s="56" t="s">
        <v>75</v>
      </c>
      <c r="B424" s="56" t="s">
        <v>198</v>
      </c>
      <c r="C424" s="56" t="s">
        <v>141</v>
      </c>
      <c r="D424" s="5">
        <v>0</v>
      </c>
      <c r="E424" s="5">
        <v>0</v>
      </c>
      <c r="F424" s="5">
        <v>0</v>
      </c>
      <c r="G424" s="5">
        <v>0</v>
      </c>
      <c r="H424" s="5">
        <v>0</v>
      </c>
      <c r="I424" s="5">
        <v>0</v>
      </c>
      <c r="J424" s="5">
        <v>0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5">
        <v>0</v>
      </c>
      <c r="R424" s="5">
        <v>0</v>
      </c>
      <c r="S424" s="5">
        <v>0</v>
      </c>
      <c r="T424" s="5">
        <v>0</v>
      </c>
      <c r="U424" s="5">
        <v>0</v>
      </c>
      <c r="V424" s="5">
        <v>0</v>
      </c>
      <c r="W424" s="5">
        <v>0</v>
      </c>
      <c r="X424" s="5">
        <v>0</v>
      </c>
      <c r="Y424" s="5">
        <v>0</v>
      </c>
      <c r="Z424" s="5">
        <v>0</v>
      </c>
      <c r="AA424" s="5">
        <v>0</v>
      </c>
      <c r="AB424" s="5">
        <v>0</v>
      </c>
      <c r="AC424" s="5">
        <v>0</v>
      </c>
      <c r="AD424" s="5">
        <v>0</v>
      </c>
      <c r="AE424" s="5">
        <v>0</v>
      </c>
    </row>
    <row r="425" spans="1:31">
      <c r="A425" s="56" t="s">
        <v>75</v>
      </c>
      <c r="B425" s="56" t="s">
        <v>198</v>
      </c>
      <c r="C425" s="56" t="s">
        <v>142</v>
      </c>
      <c r="D425" s="5">
        <v>11721.55953869833</v>
      </c>
      <c r="E425" s="5">
        <v>15893.896639873021</v>
      </c>
      <c r="F425" s="5">
        <v>20919.23727681988</v>
      </c>
      <c r="G425" s="5">
        <v>22963.470720753779</v>
      </c>
      <c r="H425" s="5">
        <v>27678.951175705981</v>
      </c>
      <c r="I425" s="5">
        <v>29692.74813071993</v>
      </c>
      <c r="J425" s="5">
        <v>30498.036638570669</v>
      </c>
      <c r="K425" s="5">
        <v>34226.42440067586</v>
      </c>
      <c r="L425" s="5">
        <v>31535.456502189409</v>
      </c>
      <c r="M425" s="5">
        <v>31330.991235537709</v>
      </c>
      <c r="N425" s="5">
        <v>35852.785859922587</v>
      </c>
      <c r="O425" s="5">
        <v>32905.941789376513</v>
      </c>
      <c r="P425" s="5">
        <v>39542.907515330888</v>
      </c>
      <c r="Q425" s="5">
        <v>37035.310671138053</v>
      </c>
      <c r="R425" s="5">
        <v>45475.330959312087</v>
      </c>
      <c r="S425" s="5">
        <v>44533.388287458329</v>
      </c>
      <c r="T425" s="5">
        <v>46747.945844854068</v>
      </c>
      <c r="U425" s="5">
        <v>56179.31206136549</v>
      </c>
      <c r="V425" s="5">
        <v>59659.269118822063</v>
      </c>
      <c r="W425" s="5">
        <v>56730.41292318183</v>
      </c>
      <c r="X425" s="5">
        <v>57349.380177199928</v>
      </c>
      <c r="Y425" s="5">
        <v>67192.749222859231</v>
      </c>
      <c r="Z425" s="5">
        <v>69580.829784481655</v>
      </c>
      <c r="AA425" s="5">
        <v>80557.277190498586</v>
      </c>
      <c r="AB425" s="5">
        <v>78339.163612557837</v>
      </c>
      <c r="AC425" s="5">
        <v>82239.222227364051</v>
      </c>
      <c r="AD425" s="5">
        <v>74589.673661135326</v>
      </c>
      <c r="AE425" s="5">
        <v>75916.654470303387</v>
      </c>
    </row>
    <row r="426" spans="1:31">
      <c r="A426" s="56" t="s">
        <v>75</v>
      </c>
      <c r="B426" s="56" t="s">
        <v>198</v>
      </c>
      <c r="C426" s="56" t="s">
        <v>143</v>
      </c>
      <c r="D426" s="5">
        <v>1953.0323726659001</v>
      </c>
      <c r="E426" s="5">
        <v>1608.38182935029</v>
      </c>
      <c r="F426" s="5">
        <v>1996.5091163893901</v>
      </c>
      <c r="G426" s="5">
        <v>1987.926516502615</v>
      </c>
      <c r="H426" s="5">
        <v>3927.137676801764</v>
      </c>
      <c r="I426" s="5">
        <v>5939.8705162596652</v>
      </c>
      <c r="J426" s="5">
        <v>6086.5674837477663</v>
      </c>
      <c r="K426" s="5">
        <v>7346.2711504464223</v>
      </c>
      <c r="L426" s="5">
        <v>9530.3876327979997</v>
      </c>
      <c r="M426" s="5">
        <v>8938.6078443993792</v>
      </c>
      <c r="N426" s="5">
        <v>9423.6916586793559</v>
      </c>
      <c r="O426" s="5">
        <v>9851.814624409215</v>
      </c>
      <c r="P426" s="5">
        <v>9063.2255223367592</v>
      </c>
      <c r="Q426" s="5">
        <v>11492.51110926203</v>
      </c>
      <c r="R426" s="5">
        <v>11090.696440866939</v>
      </c>
      <c r="S426" s="5">
        <v>14342.489737435761</v>
      </c>
      <c r="T426" s="5">
        <v>15498.00923496084</v>
      </c>
      <c r="U426" s="5">
        <v>17044.627952537161</v>
      </c>
      <c r="V426" s="5">
        <v>16558.51087772864</v>
      </c>
      <c r="W426" s="5">
        <v>20731.093960483951</v>
      </c>
      <c r="X426" s="5">
        <v>19885.09457194775</v>
      </c>
      <c r="Y426" s="5">
        <v>20704.691500620651</v>
      </c>
      <c r="Z426" s="5">
        <v>19993.966390825201</v>
      </c>
      <c r="AA426" s="5">
        <v>18633.901573076531</v>
      </c>
      <c r="AB426" s="5">
        <v>27818.133805856829</v>
      </c>
      <c r="AC426" s="5">
        <v>28038.054847984909</v>
      </c>
      <c r="AD426" s="5">
        <v>35170.244953669782</v>
      </c>
      <c r="AE426" s="5">
        <v>36476.471225632289</v>
      </c>
    </row>
    <row r="427" spans="1:31">
      <c r="A427" s="56" t="s">
        <v>75</v>
      </c>
      <c r="B427" s="56" t="s">
        <v>198</v>
      </c>
      <c r="C427" s="56" t="s">
        <v>144</v>
      </c>
      <c r="D427" s="5">
        <v>5789.1238059999996</v>
      </c>
      <c r="E427" s="5">
        <v>6709.2754150000001</v>
      </c>
      <c r="F427" s="5">
        <v>7721.1149459999997</v>
      </c>
      <c r="G427" s="5">
        <v>8786.7644110000001</v>
      </c>
      <c r="H427" s="5">
        <v>9887.3108190000003</v>
      </c>
      <c r="I427" s="5">
        <v>10892.914930000001</v>
      </c>
      <c r="J427" s="5">
        <v>11791.678400000001</v>
      </c>
      <c r="K427" s="5">
        <v>12677.64098</v>
      </c>
      <c r="L427" s="5">
        <v>13501.183789999999</v>
      </c>
      <c r="M427" s="5">
        <v>14222.48914</v>
      </c>
      <c r="N427" s="5">
        <v>14921.77255</v>
      </c>
      <c r="O427" s="5">
        <v>15649.48821</v>
      </c>
      <c r="P427" s="5">
        <v>16409.22208</v>
      </c>
      <c r="Q427" s="5">
        <v>17107.183939999999</v>
      </c>
      <c r="R427" s="5">
        <v>17778.010709999999</v>
      </c>
      <c r="S427" s="5">
        <v>18486.730360000001</v>
      </c>
      <c r="T427" s="5">
        <v>19272.65697</v>
      </c>
      <c r="U427" s="5">
        <v>20025.109410000001</v>
      </c>
      <c r="V427" s="5">
        <v>20778.62816</v>
      </c>
      <c r="W427" s="5">
        <v>21556.70148</v>
      </c>
      <c r="X427" s="5">
        <v>22383.90408</v>
      </c>
      <c r="Y427" s="5">
        <v>23141.00693</v>
      </c>
      <c r="Z427" s="5">
        <v>23886.775290000001</v>
      </c>
      <c r="AA427" s="5">
        <v>24656.925439999999</v>
      </c>
      <c r="AB427" s="5">
        <v>25485.120749999998</v>
      </c>
      <c r="AC427" s="5">
        <v>26226.518550000001</v>
      </c>
      <c r="AD427" s="5">
        <v>26964.80977</v>
      </c>
      <c r="AE427" s="5">
        <v>26964.80977</v>
      </c>
    </row>
    <row r="428" spans="1:31">
      <c r="A428" s="56" t="s">
        <v>75</v>
      </c>
      <c r="B428" s="56" t="s">
        <v>198</v>
      </c>
      <c r="C428" s="56" t="s">
        <v>146</v>
      </c>
      <c r="D428" s="5">
        <v>1.3021550000000019E-6</v>
      </c>
      <c r="E428" s="5">
        <v>1.2407949999999991E-6</v>
      </c>
      <c r="F428" s="5">
        <v>1.3323299999999999E-6</v>
      </c>
      <c r="G428" s="5">
        <v>0.2310254144150001</v>
      </c>
      <c r="H428" s="5">
        <v>0.13322802049999999</v>
      </c>
      <c r="I428" s="5">
        <v>5.5557003445999991</v>
      </c>
      <c r="J428" s="5">
        <v>0.10846628749499999</v>
      </c>
      <c r="K428" s="5">
        <v>0.71188667477499989</v>
      </c>
      <c r="L428" s="5">
        <v>2.9477078429900212</v>
      </c>
      <c r="M428" s="5">
        <v>5.2536386491300107</v>
      </c>
      <c r="N428" s="5">
        <v>5.2452900000000014E-6</v>
      </c>
      <c r="O428" s="5">
        <v>4.1996304654699994</v>
      </c>
      <c r="P428" s="5">
        <v>1.763350875059998</v>
      </c>
      <c r="Q428" s="5">
        <v>16.431817734475011</v>
      </c>
      <c r="R428" s="5">
        <v>22.400981392595</v>
      </c>
      <c r="S428" s="5">
        <v>267.95627843546998</v>
      </c>
      <c r="T428" s="5">
        <v>80.296030166719959</v>
      </c>
      <c r="U428" s="5">
        <v>197.331276619785</v>
      </c>
      <c r="V428" s="5">
        <v>274.34441232781012</v>
      </c>
      <c r="W428" s="5">
        <v>380.24065406138078</v>
      </c>
      <c r="X428" s="5">
        <v>366.39119855446631</v>
      </c>
      <c r="Y428" s="5">
        <v>326.48115933202968</v>
      </c>
      <c r="Z428" s="5">
        <v>302.73469319209931</v>
      </c>
      <c r="AA428" s="5">
        <v>532.91504779763602</v>
      </c>
      <c r="AB428" s="5">
        <v>419.35425815303091</v>
      </c>
      <c r="AC428" s="5">
        <v>454.52722102873452</v>
      </c>
      <c r="AD428" s="5">
        <v>826.31309047359366</v>
      </c>
      <c r="AE428" s="5">
        <v>213.30207635510999</v>
      </c>
    </row>
    <row r="429" spans="1:31">
      <c r="A429" s="56" t="s">
        <v>75</v>
      </c>
      <c r="B429" s="56" t="s">
        <v>198</v>
      </c>
      <c r="C429" s="56" t="s">
        <v>149</v>
      </c>
      <c r="D429" s="5">
        <v>-129.21135925627499</v>
      </c>
      <c r="E429" s="5">
        <v>-293.5611409182651</v>
      </c>
      <c r="F429" s="5">
        <v>-927.98601821092007</v>
      </c>
      <c r="G429" s="5">
        <v>-892.17683579965978</v>
      </c>
      <c r="H429" s="5">
        <v>-2468.0001110878361</v>
      </c>
      <c r="I429" s="5">
        <v>-4568.5586253358106</v>
      </c>
      <c r="J429" s="5">
        <v>-4703.75692379871</v>
      </c>
      <c r="K429" s="5">
        <v>-4974.9033878962582</v>
      </c>
      <c r="L429" s="5">
        <v>-4827.6286955303913</v>
      </c>
      <c r="M429" s="5">
        <v>-4474.4505338123208</v>
      </c>
      <c r="N429" s="5">
        <v>-4792.0137355775623</v>
      </c>
      <c r="O429" s="5">
        <v>-4733.5944197411409</v>
      </c>
      <c r="P429" s="5">
        <v>-4969.969043046267</v>
      </c>
      <c r="Q429" s="5">
        <v>-4763.1703354873971</v>
      </c>
      <c r="R429" s="5">
        <v>-5179.1829762118068</v>
      </c>
      <c r="S429" s="5">
        <v>-4914.2912118782406</v>
      </c>
      <c r="T429" s="5">
        <v>-5452.2925091704528</v>
      </c>
      <c r="U429" s="5">
        <v>-5301.9884067318108</v>
      </c>
      <c r="V429" s="5">
        <v>-5118.9286164458454</v>
      </c>
      <c r="W429" s="5">
        <v>-5101.9265576248799</v>
      </c>
      <c r="X429" s="5">
        <v>-4468.8583872457266</v>
      </c>
      <c r="Y429" s="5">
        <v>-5081.9634740377332</v>
      </c>
      <c r="Z429" s="5">
        <v>-4590.0823768452738</v>
      </c>
      <c r="AA429" s="5">
        <v>-4566.7802796242586</v>
      </c>
      <c r="AB429" s="5">
        <v>-2797.1903905544668</v>
      </c>
      <c r="AC429" s="5">
        <v>-2854.028101637206</v>
      </c>
      <c r="AD429" s="5">
        <v>-2781.804439569617</v>
      </c>
      <c r="AE429" s="5">
        <v>-3219.807824389055</v>
      </c>
    </row>
    <row r="430" spans="1:31">
      <c r="A430" s="56" t="s">
        <v>75</v>
      </c>
      <c r="B430" s="56" t="s">
        <v>198</v>
      </c>
      <c r="C430" s="56" t="s">
        <v>150</v>
      </c>
      <c r="D430" s="5">
        <v>-41.469539557239983</v>
      </c>
      <c r="E430" s="5">
        <v>-200.04479771998999</v>
      </c>
      <c r="F430" s="5">
        <v>-374.06593597255988</v>
      </c>
      <c r="G430" s="5">
        <v>-529.487876219535</v>
      </c>
      <c r="H430" s="5">
        <v>-827.46770318059509</v>
      </c>
      <c r="I430" s="5">
        <v>-959.71016083927964</v>
      </c>
      <c r="J430" s="5">
        <v>-1220.8672577039961</v>
      </c>
      <c r="K430" s="5">
        <v>-1627.9356603392901</v>
      </c>
      <c r="L430" s="5">
        <v>-1977.4573508272799</v>
      </c>
      <c r="M430" s="5">
        <v>-1933.184094408881</v>
      </c>
      <c r="N430" s="5">
        <v>-2542.3030774977551</v>
      </c>
      <c r="O430" s="5">
        <v>-3278.9772005666532</v>
      </c>
      <c r="P430" s="5">
        <v>-4021.0863375690469</v>
      </c>
      <c r="Q430" s="5">
        <v>-4405.8008404903194</v>
      </c>
      <c r="R430" s="5">
        <v>-5725.1150179624738</v>
      </c>
      <c r="S430" s="5">
        <v>-6805.3652697168964</v>
      </c>
      <c r="T430" s="5">
        <v>-7551.7172407898506</v>
      </c>
      <c r="U430" s="5">
        <v>-7875.959624518815</v>
      </c>
      <c r="V430" s="5">
        <v>-8257.3880045666992</v>
      </c>
      <c r="W430" s="5">
        <v>-9164.8121512657744</v>
      </c>
      <c r="X430" s="5">
        <v>-8294.7512348264281</v>
      </c>
      <c r="Y430" s="5">
        <v>-10794.71518373264</v>
      </c>
      <c r="Z430" s="5">
        <v>-13959.11411192854</v>
      </c>
      <c r="AA430" s="5">
        <v>-14617.944520139499</v>
      </c>
      <c r="AB430" s="5">
        <v>-13449.660025338821</v>
      </c>
      <c r="AC430" s="5">
        <v>-13629.92189222926</v>
      </c>
      <c r="AD430" s="5">
        <v>-16788.227517649171</v>
      </c>
      <c r="AE430" s="5">
        <v>-19566.67137632945</v>
      </c>
    </row>
    <row r="431" spans="1:31">
      <c r="A431" s="56" t="s">
        <v>75</v>
      </c>
      <c r="B431" s="56" t="s">
        <v>198</v>
      </c>
      <c r="C431" s="56" t="s">
        <v>151</v>
      </c>
      <c r="D431" s="5">
        <v>-81.979000204861094</v>
      </c>
      <c r="E431" s="5">
        <v>-164.180024044775</v>
      </c>
      <c r="F431" s="5">
        <v>-251.51620922330699</v>
      </c>
      <c r="G431" s="5">
        <v>-331.817942706981</v>
      </c>
      <c r="H431" s="5">
        <v>-401.07512940375301</v>
      </c>
      <c r="I431" s="5">
        <v>-452.14235168364303</v>
      </c>
      <c r="J431" s="5">
        <v>-509.33252440275697</v>
      </c>
      <c r="K431" s="5">
        <v>-601.64367717395703</v>
      </c>
      <c r="L431" s="5">
        <v>-679.80867172317505</v>
      </c>
      <c r="M431" s="5">
        <v>-741.48463756212004</v>
      </c>
      <c r="N431" s="5">
        <v>-821.41165357987597</v>
      </c>
      <c r="O431" s="5">
        <v>-914.82304154901703</v>
      </c>
      <c r="P431" s="5">
        <v>-1014.69305361211</v>
      </c>
      <c r="Q431" s="5">
        <v>-1105.3491088194701</v>
      </c>
      <c r="R431" s="5">
        <v>-1196.35869268689</v>
      </c>
      <c r="S431" s="5">
        <v>-1273.4699923227099</v>
      </c>
      <c r="T431" s="5">
        <v>-1332.53011215232</v>
      </c>
      <c r="U431" s="5">
        <v>-1384.67570382602</v>
      </c>
      <c r="V431" s="5">
        <v>-1398.75627891872</v>
      </c>
      <c r="W431" s="5">
        <v>-1409.59457475575</v>
      </c>
      <c r="X431" s="5">
        <v>-1406.8551028637601</v>
      </c>
      <c r="Y431" s="5">
        <v>-1399.58177803751</v>
      </c>
      <c r="Z431" s="5">
        <v>-1396.44233510755</v>
      </c>
      <c r="AA431" s="5">
        <v>-1401.43469293367</v>
      </c>
      <c r="AB431" s="5">
        <v>-1390.30294703148</v>
      </c>
      <c r="AC431" s="5">
        <v>-1379.13112945126</v>
      </c>
      <c r="AD431" s="5">
        <v>-1364.77773159966</v>
      </c>
      <c r="AE431" s="5">
        <v>-1380.0063310666201</v>
      </c>
    </row>
    <row r="433" spans="1:31">
      <c r="A433" s="56" t="s">
        <v>75</v>
      </c>
      <c r="B433" s="56" t="s">
        <v>199</v>
      </c>
      <c r="C433" s="56" t="s">
        <v>132</v>
      </c>
      <c r="D433" s="5">
        <v>2024.2902619264</v>
      </c>
      <c r="E433" s="5">
        <v>776.96076695925501</v>
      </c>
      <c r="F433" s="5">
        <v>235.803192334995</v>
      </c>
      <c r="G433" s="5">
        <v>327.67195712789999</v>
      </c>
      <c r="H433" s="5">
        <v>1035.5376494626589</v>
      </c>
      <c r="I433" s="5">
        <v>1079.528088539364</v>
      </c>
      <c r="J433" s="5">
        <v>597.30727947532512</v>
      </c>
      <c r="K433" s="5">
        <v>770.03495462421529</v>
      </c>
      <c r="L433" s="5">
        <v>746.39646294669444</v>
      </c>
      <c r="M433" s="5">
        <v>533.74264789462484</v>
      </c>
      <c r="N433" s="5">
        <v>829.58991791668564</v>
      </c>
      <c r="O433" s="5">
        <v>1140.016519596551</v>
      </c>
      <c r="P433" s="5">
        <v>1246.3481123877621</v>
      </c>
      <c r="Q433" s="5">
        <v>639.77591042961046</v>
      </c>
      <c r="R433" s="5">
        <v>0</v>
      </c>
      <c r="S433" s="5">
        <v>0</v>
      </c>
      <c r="T433" s="5">
        <v>0</v>
      </c>
      <c r="U433" s="5">
        <v>0</v>
      </c>
      <c r="V433" s="5">
        <v>0</v>
      </c>
      <c r="W433" s="5">
        <v>0</v>
      </c>
      <c r="X433" s="5">
        <v>0</v>
      </c>
      <c r="Y433" s="5">
        <v>0</v>
      </c>
      <c r="Z433" s="5">
        <v>0</v>
      </c>
      <c r="AA433" s="5">
        <v>0</v>
      </c>
      <c r="AB433" s="5">
        <v>0</v>
      </c>
      <c r="AC433" s="5">
        <v>0</v>
      </c>
      <c r="AD433" s="5">
        <v>0</v>
      </c>
      <c r="AE433" s="5">
        <v>0</v>
      </c>
    </row>
    <row r="434" spans="1:31">
      <c r="A434" s="56" t="s">
        <v>75</v>
      </c>
      <c r="B434" s="56" t="s">
        <v>199</v>
      </c>
      <c r="C434" s="56" t="s">
        <v>133</v>
      </c>
      <c r="D434" s="5">
        <v>0</v>
      </c>
      <c r="E434" s="5">
        <v>0</v>
      </c>
      <c r="F434" s="5">
        <v>0</v>
      </c>
      <c r="G434" s="5">
        <v>0</v>
      </c>
      <c r="H434" s="5">
        <v>0</v>
      </c>
      <c r="I434" s="5">
        <v>0</v>
      </c>
      <c r="J434" s="5">
        <v>0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5">
        <v>0</v>
      </c>
      <c r="R434" s="5">
        <v>0</v>
      </c>
      <c r="S434" s="5">
        <v>0</v>
      </c>
      <c r="T434" s="5">
        <v>0</v>
      </c>
      <c r="U434" s="5">
        <v>0</v>
      </c>
      <c r="V434" s="5">
        <v>0</v>
      </c>
      <c r="W434" s="5">
        <v>0</v>
      </c>
      <c r="X434" s="5">
        <v>0</v>
      </c>
      <c r="Y434" s="5">
        <v>0</v>
      </c>
      <c r="Z434" s="5">
        <v>0</v>
      </c>
      <c r="AA434" s="5">
        <v>0</v>
      </c>
      <c r="AB434" s="5">
        <v>0</v>
      </c>
      <c r="AC434" s="5">
        <v>0</v>
      </c>
      <c r="AD434" s="5">
        <v>0</v>
      </c>
      <c r="AE434" s="5">
        <v>0</v>
      </c>
    </row>
    <row r="435" spans="1:31">
      <c r="A435" s="56" t="s">
        <v>75</v>
      </c>
      <c r="B435" s="56" t="s">
        <v>199</v>
      </c>
      <c r="C435" s="56" t="s">
        <v>134</v>
      </c>
      <c r="D435" s="5">
        <v>233.75494191621499</v>
      </c>
      <c r="E435" s="5">
        <v>162.13083883123011</v>
      </c>
      <c r="F435" s="5">
        <v>51.868276540265043</v>
      </c>
      <c r="G435" s="5">
        <v>58.830412185749992</v>
      </c>
      <c r="H435" s="5">
        <v>456.34462692509533</v>
      </c>
      <c r="I435" s="5">
        <v>375.54938014107989</v>
      </c>
      <c r="J435" s="5">
        <v>209.72334540771499</v>
      </c>
      <c r="K435" s="5">
        <v>209.7739066853101</v>
      </c>
      <c r="L435" s="5">
        <v>237.36046273951001</v>
      </c>
      <c r="M435" s="5">
        <v>243.02882166052481</v>
      </c>
      <c r="N435" s="5">
        <v>209.97275355064511</v>
      </c>
      <c r="O435" s="5">
        <v>505.32001778428997</v>
      </c>
      <c r="P435" s="5">
        <v>451.36749996150007</v>
      </c>
      <c r="Q435" s="5">
        <v>228.634154850165</v>
      </c>
      <c r="R435" s="5">
        <v>404.60039028740522</v>
      </c>
      <c r="S435" s="5">
        <v>1690.0091181699599</v>
      </c>
      <c r="T435" s="5">
        <v>468.50443797380501</v>
      </c>
      <c r="U435" s="5">
        <v>305.75455742020489</v>
      </c>
      <c r="V435" s="5">
        <v>1249.9985844343701</v>
      </c>
      <c r="W435" s="5">
        <v>958.02515812442482</v>
      </c>
      <c r="X435" s="5">
        <v>1734.304631471342</v>
      </c>
      <c r="Y435" s="5">
        <v>228.12847846888511</v>
      </c>
      <c r="Z435" s="5">
        <v>1994.54415326136</v>
      </c>
      <c r="AA435" s="5">
        <v>71.988774340194979</v>
      </c>
      <c r="AB435" s="5">
        <v>1516.3668127316901</v>
      </c>
      <c r="AC435" s="5">
        <v>231.39483256833009</v>
      </c>
      <c r="AD435" s="5">
        <v>5933.7392067391484</v>
      </c>
      <c r="AE435" s="5">
        <v>1.0075615E-5</v>
      </c>
    </row>
    <row r="436" spans="1:31">
      <c r="A436" s="56" t="s">
        <v>75</v>
      </c>
      <c r="B436" s="56" t="s">
        <v>199</v>
      </c>
      <c r="C436" s="56" t="s">
        <v>135</v>
      </c>
      <c r="D436" s="5">
        <v>0</v>
      </c>
      <c r="E436" s="5">
        <v>0</v>
      </c>
      <c r="F436" s="5">
        <v>0</v>
      </c>
      <c r="G436" s="5">
        <v>0</v>
      </c>
      <c r="H436" s="5">
        <v>0</v>
      </c>
      <c r="I436" s="5">
        <v>0</v>
      </c>
      <c r="J436" s="5">
        <v>0</v>
      </c>
      <c r="K436" s="5">
        <v>2.0487150000000019E-6</v>
      </c>
      <c r="L436" s="5">
        <v>4.5957499999999922E-7</v>
      </c>
      <c r="M436" s="5">
        <v>2.0423750000000009E-6</v>
      </c>
      <c r="N436" s="5">
        <v>6.5296500000000045E-7</v>
      </c>
      <c r="O436" s="5">
        <v>8.2423000000000039E-7</v>
      </c>
      <c r="P436" s="5">
        <v>9.1838500000000103E-7</v>
      </c>
      <c r="Q436" s="5">
        <v>1.113995000000001E-6</v>
      </c>
      <c r="R436" s="5">
        <v>1.570965E-6</v>
      </c>
      <c r="S436" s="5">
        <v>7.4792149999999997E-6</v>
      </c>
      <c r="T436" s="5">
        <v>4.7227850000000056E-6</v>
      </c>
      <c r="U436" s="5">
        <v>2.572274999999999E-6</v>
      </c>
      <c r="V436" s="5">
        <v>3.8697299999999991E-6</v>
      </c>
      <c r="W436" s="5">
        <v>5.0896450000000018E-6</v>
      </c>
      <c r="X436" s="5">
        <v>6.4516600000000196E-6</v>
      </c>
      <c r="Y436" s="5">
        <v>1.0252894999999999E-5</v>
      </c>
      <c r="Z436" s="5">
        <v>63.238118237655009</v>
      </c>
      <c r="AA436" s="5">
        <v>63.238147730709983</v>
      </c>
      <c r="AB436" s="5">
        <v>63.411409569095007</v>
      </c>
      <c r="AC436" s="5">
        <v>63.238142171585011</v>
      </c>
      <c r="AD436" s="5">
        <v>357.67080787386487</v>
      </c>
      <c r="AE436" s="5">
        <v>357.66938537071002</v>
      </c>
    </row>
    <row r="437" spans="1:31">
      <c r="A437" s="56" t="s">
        <v>75</v>
      </c>
      <c r="B437" s="56" t="s">
        <v>199</v>
      </c>
      <c r="C437" s="56" t="s">
        <v>136</v>
      </c>
      <c r="D437" s="5">
        <v>0</v>
      </c>
      <c r="E437" s="5">
        <v>0</v>
      </c>
      <c r="F437" s="5">
        <v>0</v>
      </c>
      <c r="G437" s="5">
        <v>0</v>
      </c>
      <c r="H437" s="5">
        <v>0</v>
      </c>
      <c r="I437" s="5">
        <v>0</v>
      </c>
      <c r="J437" s="5">
        <v>0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5">
        <v>0</v>
      </c>
      <c r="R437" s="5">
        <v>0</v>
      </c>
      <c r="S437" s="5">
        <v>0</v>
      </c>
      <c r="T437" s="5">
        <v>0</v>
      </c>
      <c r="U437" s="5">
        <v>0</v>
      </c>
      <c r="V437" s="5">
        <v>0</v>
      </c>
      <c r="W437" s="5">
        <v>0</v>
      </c>
      <c r="X437" s="5">
        <v>0</v>
      </c>
      <c r="Y437" s="5">
        <v>0</v>
      </c>
      <c r="Z437" s="5">
        <v>0</v>
      </c>
      <c r="AA437" s="5">
        <v>0</v>
      </c>
      <c r="AB437" s="5">
        <v>0</v>
      </c>
      <c r="AC437" s="5">
        <v>0</v>
      </c>
      <c r="AD437" s="5">
        <v>0</v>
      </c>
      <c r="AE437" s="5">
        <v>0</v>
      </c>
    </row>
    <row r="438" spans="1:31">
      <c r="A438" s="56" t="s">
        <v>75</v>
      </c>
      <c r="B438" s="56" t="s">
        <v>199</v>
      </c>
      <c r="C438" s="56" t="s">
        <v>137</v>
      </c>
      <c r="D438" s="5">
        <v>237.85920781775499</v>
      </c>
      <c r="E438" s="5">
        <v>442.50687214556513</v>
      </c>
      <c r="F438" s="5">
        <v>475.69037623869991</v>
      </c>
      <c r="G438" s="5">
        <v>419.636667232175</v>
      </c>
      <c r="H438" s="5">
        <v>514.46794507057507</v>
      </c>
      <c r="I438" s="5">
        <v>439.24048089399002</v>
      </c>
      <c r="J438" s="5">
        <v>415.73223007874509</v>
      </c>
      <c r="K438" s="5">
        <v>457.53363599493508</v>
      </c>
      <c r="L438" s="5">
        <v>555.8185384986549</v>
      </c>
      <c r="M438" s="5">
        <v>426.64755881915482</v>
      </c>
      <c r="N438" s="5">
        <v>539.86570909965008</v>
      </c>
      <c r="O438" s="5">
        <v>665.39263915001538</v>
      </c>
      <c r="P438" s="5">
        <v>631.93406300905497</v>
      </c>
      <c r="Q438" s="5">
        <v>719.53496670465472</v>
      </c>
      <c r="R438" s="5">
        <v>752.7848574379999</v>
      </c>
      <c r="S438" s="5">
        <v>758.2471204215401</v>
      </c>
      <c r="T438" s="5">
        <v>857.80618861028495</v>
      </c>
      <c r="U438" s="5">
        <v>852.25068792728541</v>
      </c>
      <c r="V438" s="5">
        <v>847.40052540874501</v>
      </c>
      <c r="W438" s="5">
        <v>832.48532440197516</v>
      </c>
      <c r="X438" s="5">
        <v>881.69367476008006</v>
      </c>
      <c r="Y438" s="5">
        <v>934.59474116775482</v>
      </c>
      <c r="Z438" s="5">
        <v>923.98622272806426</v>
      </c>
      <c r="AA438" s="5">
        <v>1064.46303784776</v>
      </c>
      <c r="AB438" s="5">
        <v>823.80418640550499</v>
      </c>
      <c r="AC438" s="5">
        <v>1859.1928404602099</v>
      </c>
      <c r="AD438" s="5">
        <v>9666.8665180353692</v>
      </c>
      <c r="AE438" s="5">
        <v>10664.889067326039</v>
      </c>
    </row>
    <row r="439" spans="1:31">
      <c r="A439" s="56" t="s">
        <v>75</v>
      </c>
      <c r="B439" s="56" t="s">
        <v>199</v>
      </c>
      <c r="C439" s="56" t="s">
        <v>138</v>
      </c>
      <c r="D439" s="5">
        <v>78.07064628327997</v>
      </c>
      <c r="E439" s="5">
        <v>186.8679174125449</v>
      </c>
      <c r="F439" s="5">
        <v>257.28578874704488</v>
      </c>
      <c r="G439" s="5">
        <v>289.26568228236499</v>
      </c>
      <c r="H439" s="5">
        <v>415.31791763036517</v>
      </c>
      <c r="I439" s="5">
        <v>424.81177833340962</v>
      </c>
      <c r="J439" s="5">
        <v>524.8557647678299</v>
      </c>
      <c r="K439" s="5">
        <v>671.81069058552941</v>
      </c>
      <c r="L439" s="5">
        <v>827.71673876737032</v>
      </c>
      <c r="M439" s="5">
        <v>861.14619370447986</v>
      </c>
      <c r="N439" s="5">
        <v>1174.6790299595559</v>
      </c>
      <c r="O439" s="5">
        <v>1516.9076657475709</v>
      </c>
      <c r="P439" s="5">
        <v>1817.126162756939</v>
      </c>
      <c r="Q439" s="5">
        <v>2234.7845565276421</v>
      </c>
      <c r="R439" s="5">
        <v>2776.0670321512439</v>
      </c>
      <c r="S439" s="5">
        <v>3273.6598612310349</v>
      </c>
      <c r="T439" s="5">
        <v>3705.0358136378618</v>
      </c>
      <c r="U439" s="5">
        <v>3811.8790460453879</v>
      </c>
      <c r="V439" s="5">
        <v>3849.361298415758</v>
      </c>
      <c r="W439" s="5">
        <v>4506.8073899167084</v>
      </c>
      <c r="X439" s="5">
        <v>4439.627290640241</v>
      </c>
      <c r="Y439" s="5">
        <v>5661.5612823898373</v>
      </c>
      <c r="Z439" s="5">
        <v>6085.2232236750933</v>
      </c>
      <c r="AA439" s="5">
        <v>6695.1629043643516</v>
      </c>
      <c r="AB439" s="5">
        <v>5822.2788371256675</v>
      </c>
      <c r="AC439" s="5">
        <v>6314.2231833572387</v>
      </c>
      <c r="AD439" s="5">
        <v>7092.3839690504856</v>
      </c>
      <c r="AE439" s="5">
        <v>8631.3626274096641</v>
      </c>
    </row>
    <row r="440" spans="1:31">
      <c r="A440" s="56" t="s">
        <v>75</v>
      </c>
      <c r="B440" s="56" t="s">
        <v>199</v>
      </c>
      <c r="C440" s="56" t="s">
        <v>139</v>
      </c>
      <c r="D440" s="5">
        <v>68.895163690666294</v>
      </c>
      <c r="E440" s="5">
        <v>97.954661409106706</v>
      </c>
      <c r="F440" s="5">
        <v>124.274232323511</v>
      </c>
      <c r="G440" s="5">
        <v>148.16228569098499</v>
      </c>
      <c r="H440" s="5">
        <v>169.36085970677101</v>
      </c>
      <c r="I440" s="5">
        <v>189.899868105981</v>
      </c>
      <c r="J440" s="5">
        <v>219.562957035376</v>
      </c>
      <c r="K440" s="5">
        <v>258.75919173128301</v>
      </c>
      <c r="L440" s="5">
        <v>297.60477817919201</v>
      </c>
      <c r="M440" s="5">
        <v>337.38753966586199</v>
      </c>
      <c r="N440" s="5">
        <v>385.95067759280801</v>
      </c>
      <c r="O440" s="5">
        <v>434.14076779321999</v>
      </c>
      <c r="P440" s="5">
        <v>483.53722375227198</v>
      </c>
      <c r="Q440" s="5">
        <v>522.67723044417698</v>
      </c>
      <c r="R440" s="5">
        <v>558.93970617016998</v>
      </c>
      <c r="S440" s="5">
        <v>584.15928738679099</v>
      </c>
      <c r="T440" s="5">
        <v>603.86422306525401</v>
      </c>
      <c r="U440" s="5">
        <v>607.02033181903801</v>
      </c>
      <c r="V440" s="5">
        <v>609.20661153048195</v>
      </c>
      <c r="W440" s="5">
        <v>603.94972943296705</v>
      </c>
      <c r="X440" s="5">
        <v>599.63684466445102</v>
      </c>
      <c r="Y440" s="5">
        <v>591.17237207886899</v>
      </c>
      <c r="Z440" s="5">
        <v>584.08369973584001</v>
      </c>
      <c r="AA440" s="5">
        <v>580.71993932475402</v>
      </c>
      <c r="AB440" s="5">
        <v>575.36864518668301</v>
      </c>
      <c r="AC440" s="5">
        <v>565.74723489812095</v>
      </c>
      <c r="AD440" s="5">
        <v>556.14829585299799</v>
      </c>
      <c r="AE440" s="5">
        <v>561.73877020609996</v>
      </c>
    </row>
    <row r="441" spans="1:31">
      <c r="A441" s="56" t="s">
        <v>75</v>
      </c>
      <c r="B441" s="56" t="s">
        <v>199</v>
      </c>
      <c r="C441" s="56" t="s">
        <v>140</v>
      </c>
      <c r="D441" s="5">
        <v>0</v>
      </c>
      <c r="E441" s="5">
        <v>0</v>
      </c>
      <c r="F441" s="5">
        <v>0</v>
      </c>
      <c r="G441" s="5">
        <v>0</v>
      </c>
      <c r="H441" s="5">
        <v>0</v>
      </c>
      <c r="I441" s="5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5">
        <v>0</v>
      </c>
      <c r="R441" s="5">
        <v>0</v>
      </c>
      <c r="S441" s="5">
        <v>0</v>
      </c>
      <c r="T441" s="5">
        <v>0</v>
      </c>
      <c r="U441" s="5">
        <v>0</v>
      </c>
      <c r="V441" s="5">
        <v>0</v>
      </c>
      <c r="W441" s="5">
        <v>0</v>
      </c>
      <c r="X441" s="5">
        <v>0</v>
      </c>
      <c r="Y441" s="5">
        <v>0</v>
      </c>
      <c r="Z441" s="5">
        <v>0</v>
      </c>
      <c r="AA441" s="5">
        <v>0</v>
      </c>
      <c r="AB441" s="5">
        <v>0</v>
      </c>
      <c r="AC441" s="5">
        <v>0</v>
      </c>
      <c r="AD441" s="5">
        <v>0</v>
      </c>
      <c r="AE441" s="5">
        <v>0</v>
      </c>
    </row>
    <row r="442" spans="1:31">
      <c r="A442" s="56" t="s">
        <v>75</v>
      </c>
      <c r="B442" s="56" t="s">
        <v>199</v>
      </c>
      <c r="C442" s="56" t="s">
        <v>141</v>
      </c>
      <c r="D442" s="5">
        <v>0</v>
      </c>
      <c r="E442" s="5">
        <v>0</v>
      </c>
      <c r="F442" s="5">
        <v>0</v>
      </c>
      <c r="G442" s="5">
        <v>0</v>
      </c>
      <c r="H442" s="5">
        <v>0</v>
      </c>
      <c r="I442" s="5">
        <v>0</v>
      </c>
      <c r="J442" s="5">
        <v>0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5">
        <v>0</v>
      </c>
      <c r="R442" s="5">
        <v>0</v>
      </c>
      <c r="S442" s="5">
        <v>0</v>
      </c>
      <c r="T442" s="5">
        <v>0</v>
      </c>
      <c r="U442" s="5">
        <v>0</v>
      </c>
      <c r="V442" s="5">
        <v>0</v>
      </c>
      <c r="W442" s="5">
        <v>0</v>
      </c>
      <c r="X442" s="5">
        <v>0</v>
      </c>
      <c r="Y442" s="5">
        <v>0</v>
      </c>
      <c r="Z442" s="5">
        <v>0</v>
      </c>
      <c r="AA442" s="5">
        <v>0</v>
      </c>
      <c r="AB442" s="5">
        <v>0</v>
      </c>
      <c r="AC442" s="5">
        <v>0</v>
      </c>
      <c r="AD442" s="5">
        <v>0</v>
      </c>
      <c r="AE442" s="5">
        <v>0</v>
      </c>
    </row>
    <row r="443" spans="1:31">
      <c r="A443" s="56" t="s">
        <v>75</v>
      </c>
      <c r="B443" s="56" t="s">
        <v>199</v>
      </c>
      <c r="C443" s="56" t="s">
        <v>142</v>
      </c>
      <c r="D443" s="5">
        <v>6481.5320302001919</v>
      </c>
      <c r="E443" s="5">
        <v>10578.770802413719</v>
      </c>
      <c r="F443" s="5">
        <v>13843.003114482641</v>
      </c>
      <c r="G443" s="5">
        <v>14895.423660494431</v>
      </c>
      <c r="H443" s="5">
        <v>13444.16250812597</v>
      </c>
      <c r="I443" s="5">
        <v>23765.10345036408</v>
      </c>
      <c r="J443" s="5">
        <v>23456.112664426892</v>
      </c>
      <c r="K443" s="5">
        <v>28583.563282431169</v>
      </c>
      <c r="L443" s="5">
        <v>28155.417228649781</v>
      </c>
      <c r="M443" s="5">
        <v>30069.491781576879</v>
      </c>
      <c r="N443" s="5">
        <v>42020.128014619397</v>
      </c>
      <c r="O443" s="5">
        <v>39435.36140156028</v>
      </c>
      <c r="P443" s="5">
        <v>46269.78006983253</v>
      </c>
      <c r="Q443" s="5">
        <v>58194.21233788602</v>
      </c>
      <c r="R443" s="5">
        <v>59781.975411572857</v>
      </c>
      <c r="S443" s="5">
        <v>55404.45848520827</v>
      </c>
      <c r="T443" s="5">
        <v>60960.539834557043</v>
      </c>
      <c r="U443" s="5">
        <v>63567.797312848568</v>
      </c>
      <c r="V443" s="5">
        <v>96224.888005511675</v>
      </c>
      <c r="W443" s="5">
        <v>98890.073076908666</v>
      </c>
      <c r="X443" s="5">
        <v>109245.5674237393</v>
      </c>
      <c r="Y443" s="5">
        <v>126521.713201907</v>
      </c>
      <c r="Z443" s="5">
        <v>121256.11296468441</v>
      </c>
      <c r="AA443" s="5">
        <v>132063.90093259219</v>
      </c>
      <c r="AB443" s="5">
        <v>135523.32049247529</v>
      </c>
      <c r="AC443" s="5">
        <v>154388.98556901031</v>
      </c>
      <c r="AD443" s="5">
        <v>137058.8585913085</v>
      </c>
      <c r="AE443" s="5">
        <v>150190.40325999021</v>
      </c>
    </row>
    <row r="444" spans="1:31">
      <c r="A444" s="56" t="s">
        <v>75</v>
      </c>
      <c r="B444" s="56" t="s">
        <v>199</v>
      </c>
      <c r="C444" s="56" t="s">
        <v>143</v>
      </c>
      <c r="D444" s="5">
        <v>975.38441573769001</v>
      </c>
      <c r="E444" s="5">
        <v>806.11414068020952</v>
      </c>
      <c r="F444" s="5">
        <v>838.67733476498017</v>
      </c>
      <c r="G444" s="5">
        <v>3082.10952924702</v>
      </c>
      <c r="H444" s="5">
        <v>3733.11062584914</v>
      </c>
      <c r="I444" s="5">
        <v>6930.7377473154938</v>
      </c>
      <c r="J444" s="5">
        <v>7453.0556114146302</v>
      </c>
      <c r="K444" s="5">
        <v>11089.68255180929</v>
      </c>
      <c r="L444" s="5">
        <v>10818.734770102739</v>
      </c>
      <c r="M444" s="5">
        <v>11396.50960422784</v>
      </c>
      <c r="N444" s="5">
        <v>18262.148084053169</v>
      </c>
      <c r="O444" s="5">
        <v>18861.16354159531</v>
      </c>
      <c r="P444" s="5">
        <v>22815.790927065391</v>
      </c>
      <c r="Q444" s="5">
        <v>27887.080860358052</v>
      </c>
      <c r="R444" s="5">
        <v>33242.757029764842</v>
      </c>
      <c r="S444" s="5">
        <v>37574.45970799034</v>
      </c>
      <c r="T444" s="5">
        <v>38793.982599776587</v>
      </c>
      <c r="U444" s="5">
        <v>42839.71746544182</v>
      </c>
      <c r="V444" s="5">
        <v>63538.974306277138</v>
      </c>
      <c r="W444" s="5">
        <v>59665.049856833553</v>
      </c>
      <c r="X444" s="5">
        <v>71532.694269782049</v>
      </c>
      <c r="Y444" s="5">
        <v>72228.149693788684</v>
      </c>
      <c r="Z444" s="5">
        <v>69135.904425020024</v>
      </c>
      <c r="AA444" s="5">
        <v>70268.073504009575</v>
      </c>
      <c r="AB444" s="5">
        <v>81217.285815724739</v>
      </c>
      <c r="AC444" s="5">
        <v>84478.045002412342</v>
      </c>
      <c r="AD444" s="5">
        <v>108256.60554372281</v>
      </c>
      <c r="AE444" s="5">
        <v>106486.2363239141</v>
      </c>
    </row>
    <row r="445" spans="1:31">
      <c r="A445" s="56" t="s">
        <v>75</v>
      </c>
      <c r="B445" s="56" t="s">
        <v>199</v>
      </c>
      <c r="C445" s="56" t="s">
        <v>144</v>
      </c>
      <c r="D445" s="5">
        <v>3735.501608</v>
      </c>
      <c r="E445" s="5">
        <v>4203.1892319999997</v>
      </c>
      <c r="F445" s="5">
        <v>4631.4915940000001</v>
      </c>
      <c r="G445" s="5">
        <v>5045.0803390000001</v>
      </c>
      <c r="H445" s="5">
        <v>5461.1269759999996</v>
      </c>
      <c r="I445" s="5">
        <v>5860.9404219999997</v>
      </c>
      <c r="J445" s="5">
        <v>6250.3674659999997</v>
      </c>
      <c r="K445" s="5">
        <v>6635.9564</v>
      </c>
      <c r="L445" s="5">
        <v>7021.223602</v>
      </c>
      <c r="M445" s="5">
        <v>7389.2024250000004</v>
      </c>
      <c r="N445" s="5">
        <v>7754.8742329999995</v>
      </c>
      <c r="O445" s="5">
        <v>8131.3691779999999</v>
      </c>
      <c r="P445" s="5">
        <v>8505.4052670000001</v>
      </c>
      <c r="Q445" s="5">
        <v>8841.9675829999996</v>
      </c>
      <c r="R445" s="5">
        <v>9152.5151679999999</v>
      </c>
      <c r="S445" s="5">
        <v>9465.0842620000003</v>
      </c>
      <c r="T445" s="5">
        <v>9793.1011209999997</v>
      </c>
      <c r="U445" s="5">
        <v>10081.97025</v>
      </c>
      <c r="V445" s="5">
        <v>10360.61687</v>
      </c>
      <c r="W445" s="5">
        <v>10649.53584</v>
      </c>
      <c r="X445" s="5">
        <v>10959.77939</v>
      </c>
      <c r="Y445" s="5">
        <v>11235.469580000001</v>
      </c>
      <c r="Z445" s="5">
        <v>11503.75532</v>
      </c>
      <c r="AA445" s="5">
        <v>11781.08664</v>
      </c>
      <c r="AB445" s="5">
        <v>12084.065060000001</v>
      </c>
      <c r="AC445" s="5">
        <v>12346.35737</v>
      </c>
      <c r="AD445" s="5">
        <v>12604.12501</v>
      </c>
      <c r="AE445" s="5">
        <v>12604.12501</v>
      </c>
    </row>
    <row r="446" spans="1:31">
      <c r="A446" s="56" t="s">
        <v>75</v>
      </c>
      <c r="B446" s="56" t="s">
        <v>199</v>
      </c>
      <c r="C446" s="56" t="s">
        <v>146</v>
      </c>
      <c r="D446" s="5">
        <v>1.4101550000000001E-6</v>
      </c>
      <c r="E446" s="5">
        <v>1.30483E-6</v>
      </c>
      <c r="F446" s="5">
        <v>1.320275E-6</v>
      </c>
      <c r="G446" s="5">
        <v>1.4493400000000001E-6</v>
      </c>
      <c r="H446" s="5">
        <v>1.695725E-6</v>
      </c>
      <c r="I446" s="5">
        <v>0.90642420104999988</v>
      </c>
      <c r="J446" s="5">
        <v>1.7371949999999999E-6</v>
      </c>
      <c r="K446" s="5">
        <v>0.80447183729499994</v>
      </c>
      <c r="L446" s="5">
        <v>0.2054776026099987</v>
      </c>
      <c r="M446" s="5">
        <v>1.984114282630004</v>
      </c>
      <c r="N446" s="5">
        <v>5.242085E-6</v>
      </c>
      <c r="O446" s="5">
        <v>0.19239952918499989</v>
      </c>
      <c r="P446" s="5">
        <v>0.57992087965000005</v>
      </c>
      <c r="Q446" s="5">
        <v>2.0214257213899951</v>
      </c>
      <c r="R446" s="5">
        <v>50.145172910085009</v>
      </c>
      <c r="S446" s="5">
        <v>122.27177012577999</v>
      </c>
      <c r="T446" s="5">
        <v>60.412463294550022</v>
      </c>
      <c r="U446" s="5">
        <v>69.20424819810502</v>
      </c>
      <c r="V446" s="5">
        <v>138.46785530671991</v>
      </c>
      <c r="W446" s="5">
        <v>85.639670034950015</v>
      </c>
      <c r="X446" s="5">
        <v>162.9745592412707</v>
      </c>
      <c r="Y446" s="5">
        <v>159.5530428746797</v>
      </c>
      <c r="Z446" s="5">
        <v>97.839826314600032</v>
      </c>
      <c r="AA446" s="5">
        <v>165.5549718182599</v>
      </c>
      <c r="AB446" s="5">
        <v>103.70245978135</v>
      </c>
      <c r="AC446" s="5">
        <v>166.1951216623695</v>
      </c>
      <c r="AD446" s="5">
        <v>376.42443532789588</v>
      </c>
      <c r="AE446" s="5">
        <v>98.371803579829916</v>
      </c>
    </row>
    <row r="447" spans="1:31">
      <c r="A447" s="56" t="s">
        <v>75</v>
      </c>
      <c r="B447" s="56" t="s">
        <v>199</v>
      </c>
      <c r="C447" s="56" t="s">
        <v>149</v>
      </c>
      <c r="D447" s="5">
        <v>-283.16581177010988</v>
      </c>
      <c r="E447" s="5">
        <v>-527.36619705253509</v>
      </c>
      <c r="F447" s="5">
        <v>-565.82030076404499</v>
      </c>
      <c r="G447" s="5">
        <v>-500.24530982164532</v>
      </c>
      <c r="H447" s="5">
        <v>-611.96240098718999</v>
      </c>
      <c r="I447" s="5">
        <v>-522.99768987655989</v>
      </c>
      <c r="J447" s="5">
        <v>-495.00034976304488</v>
      </c>
      <c r="K447" s="5">
        <v>-544.77111320703011</v>
      </c>
      <c r="L447" s="5">
        <v>-662.3733852771802</v>
      </c>
      <c r="M447" s="5">
        <v>-507.3909611801202</v>
      </c>
      <c r="N447" s="5">
        <v>-643.37691232593454</v>
      </c>
      <c r="O447" s="5">
        <v>-791.61471297716514</v>
      </c>
      <c r="P447" s="5">
        <v>-752.38515756131005</v>
      </c>
      <c r="Q447" s="5">
        <v>-856.66569111957028</v>
      </c>
      <c r="R447" s="5">
        <v>-896.2540134160497</v>
      </c>
      <c r="S447" s="5">
        <v>-902.75486866347012</v>
      </c>
      <c r="T447" s="5">
        <v>-1021.28534262171</v>
      </c>
      <c r="U447" s="5">
        <v>-1014.67057980888</v>
      </c>
      <c r="V447" s="5">
        <v>-1008.891737375675</v>
      </c>
      <c r="W447" s="5">
        <v>-991.13388925780509</v>
      </c>
      <c r="X447" s="5">
        <v>-1049.7144121316801</v>
      </c>
      <c r="Y447" s="5">
        <v>-1113.27525879785</v>
      </c>
      <c r="Z447" s="5">
        <v>-1099.40669316457</v>
      </c>
      <c r="AA447" s="5">
        <v>-1267.7956202238749</v>
      </c>
      <c r="AB447" s="5">
        <v>-980.17589406779473</v>
      </c>
      <c r="AC447" s="5">
        <v>-2226.838989941537</v>
      </c>
      <c r="AD447" s="5">
        <v>-11634.48303554791</v>
      </c>
      <c r="AE447" s="5">
        <v>-12833.634636209879</v>
      </c>
    </row>
    <row r="448" spans="1:31">
      <c r="A448" s="56" t="s">
        <v>75</v>
      </c>
      <c r="B448" s="56" t="s">
        <v>199</v>
      </c>
      <c r="C448" s="56" t="s">
        <v>150</v>
      </c>
      <c r="D448" s="5">
        <v>-91.838743610834996</v>
      </c>
      <c r="E448" s="5">
        <v>-220.10705251376979</v>
      </c>
      <c r="F448" s="5">
        <v>-302.375086166485</v>
      </c>
      <c r="G448" s="5">
        <v>-340.83291375996021</v>
      </c>
      <c r="H448" s="5">
        <v>-488.00705951878979</v>
      </c>
      <c r="I448" s="5">
        <v>-499.72917768597478</v>
      </c>
      <c r="J448" s="5">
        <v>-617.41635488565987</v>
      </c>
      <c r="K448" s="5">
        <v>-794.08818079756031</v>
      </c>
      <c r="L448" s="5">
        <v>-983.64388238042034</v>
      </c>
      <c r="M448" s="5">
        <v>-1025.1946024439551</v>
      </c>
      <c r="N448" s="5">
        <v>-1407.3262887912449</v>
      </c>
      <c r="O448" s="5">
        <v>-1813.79039265138</v>
      </c>
      <c r="P448" s="5">
        <v>-2181.754346331114</v>
      </c>
      <c r="Q448" s="5">
        <v>-2683.4288620860052</v>
      </c>
      <c r="R448" s="5">
        <v>-3339.9919123125551</v>
      </c>
      <c r="S448" s="5">
        <v>-3937.8552302606422</v>
      </c>
      <c r="T448" s="5">
        <v>-4474.5139654688564</v>
      </c>
      <c r="U448" s="5">
        <v>-4619.8830123870184</v>
      </c>
      <c r="V448" s="5">
        <v>-4672.0538830791511</v>
      </c>
      <c r="W448" s="5">
        <v>-5465.8317061199732</v>
      </c>
      <c r="X448" s="5">
        <v>-5414.0926178863183</v>
      </c>
      <c r="Y448" s="5">
        <v>-6910.3742434004726</v>
      </c>
      <c r="Z448" s="5">
        <v>-7399.4216018349143</v>
      </c>
      <c r="AA448" s="5">
        <v>-8186.7732902343478</v>
      </c>
      <c r="AB448" s="5">
        <v>-7099.82511712833</v>
      </c>
      <c r="AC448" s="5">
        <v>-7741.9653746789654</v>
      </c>
      <c r="AD448" s="5">
        <v>-8681.0230657762422</v>
      </c>
      <c r="AE448" s="5">
        <v>-10522.0633672444</v>
      </c>
    </row>
    <row r="449" spans="1:31">
      <c r="A449" s="56" t="s">
        <v>75</v>
      </c>
      <c r="B449" s="56" t="s">
        <v>199</v>
      </c>
      <c r="C449" s="56" t="s">
        <v>151</v>
      </c>
      <c r="D449" s="5">
        <v>-79.645634122406506</v>
      </c>
      <c r="E449" s="5">
        <v>-113.03997529582</v>
      </c>
      <c r="F449" s="5">
        <v>-143.44573414562501</v>
      </c>
      <c r="G449" s="5">
        <v>-170.512795046939</v>
      </c>
      <c r="H449" s="5">
        <v>-194.073476657762</v>
      </c>
      <c r="I449" s="5">
        <v>-218.69436428123799</v>
      </c>
      <c r="J449" s="5">
        <v>-251.56114466663601</v>
      </c>
      <c r="K449" s="5">
        <v>-297.46433432764201</v>
      </c>
      <c r="L449" s="5">
        <v>-342.26704652155701</v>
      </c>
      <c r="M449" s="5">
        <v>-388.279863954897</v>
      </c>
      <c r="N449" s="5">
        <v>-443.30560571842301</v>
      </c>
      <c r="O449" s="5">
        <v>-502.22071264317401</v>
      </c>
      <c r="P449" s="5">
        <v>-557.37534616897801</v>
      </c>
      <c r="Q449" s="5">
        <v>-604.35654673114902</v>
      </c>
      <c r="R449" s="5">
        <v>-645.31445214416999</v>
      </c>
      <c r="S449" s="5">
        <v>-673.97165973593201</v>
      </c>
      <c r="T449" s="5">
        <v>-697.09079725116305</v>
      </c>
      <c r="U449" s="5">
        <v>-701.79507888865703</v>
      </c>
      <c r="V449" s="5">
        <v>-704.11558295005204</v>
      </c>
      <c r="W449" s="5">
        <v>-697.97200634377702</v>
      </c>
      <c r="X449" s="5">
        <v>-691.96128474813395</v>
      </c>
      <c r="Y449" s="5">
        <v>-680.049311823469</v>
      </c>
      <c r="Z449" s="5">
        <v>-675.63349627397997</v>
      </c>
      <c r="AA449" s="5">
        <v>-668.32880644493196</v>
      </c>
      <c r="AB449" s="5">
        <v>-664.04708589651102</v>
      </c>
      <c r="AC449" s="5">
        <v>-652.33174125279095</v>
      </c>
      <c r="AD449" s="5">
        <v>-640.34147474788199</v>
      </c>
      <c r="AE449" s="5">
        <v>-645.65695904309996</v>
      </c>
    </row>
    <row r="451" spans="1:31">
      <c r="A451" s="56" t="s">
        <v>75</v>
      </c>
      <c r="B451" s="56" t="s">
        <v>200</v>
      </c>
      <c r="C451" s="56" t="s">
        <v>132</v>
      </c>
      <c r="D451" s="5">
        <v>0</v>
      </c>
      <c r="E451" s="5">
        <v>0</v>
      </c>
      <c r="F451" s="5">
        <v>0</v>
      </c>
      <c r="G451" s="5">
        <v>0</v>
      </c>
      <c r="H451" s="5">
        <v>0</v>
      </c>
      <c r="I451" s="5">
        <v>0</v>
      </c>
      <c r="J451" s="5">
        <v>0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5">
        <v>0</v>
      </c>
      <c r="R451" s="5">
        <v>0</v>
      </c>
      <c r="S451" s="5">
        <v>0</v>
      </c>
      <c r="T451" s="5">
        <v>0</v>
      </c>
      <c r="U451" s="5">
        <v>0</v>
      </c>
      <c r="V451" s="5">
        <v>0</v>
      </c>
      <c r="W451" s="5">
        <v>0</v>
      </c>
      <c r="X451" s="5">
        <v>0</v>
      </c>
      <c r="Y451" s="5">
        <v>0</v>
      </c>
      <c r="Z451" s="5">
        <v>0</v>
      </c>
      <c r="AA451" s="5">
        <v>0</v>
      </c>
      <c r="AB451" s="5">
        <v>0</v>
      </c>
      <c r="AC451" s="5">
        <v>0</v>
      </c>
      <c r="AD451" s="5">
        <v>0</v>
      </c>
      <c r="AE451" s="5">
        <v>0</v>
      </c>
    </row>
    <row r="452" spans="1:31">
      <c r="A452" s="56" t="s">
        <v>75</v>
      </c>
      <c r="B452" s="56" t="s">
        <v>200</v>
      </c>
      <c r="C452" s="56" t="s">
        <v>133</v>
      </c>
      <c r="D452" s="5">
        <v>0</v>
      </c>
      <c r="E452" s="5">
        <v>0</v>
      </c>
      <c r="F452" s="5">
        <v>0</v>
      </c>
      <c r="G452" s="5">
        <v>0</v>
      </c>
      <c r="H452" s="5">
        <v>0</v>
      </c>
      <c r="I452" s="5">
        <v>0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5">
        <v>0</v>
      </c>
      <c r="R452" s="5">
        <v>0</v>
      </c>
      <c r="S452" s="5">
        <v>0</v>
      </c>
      <c r="T452" s="5">
        <v>0</v>
      </c>
      <c r="U452" s="5">
        <v>0</v>
      </c>
      <c r="V452" s="5">
        <v>0</v>
      </c>
      <c r="W452" s="5">
        <v>0</v>
      </c>
      <c r="X452" s="5">
        <v>0</v>
      </c>
      <c r="Y452" s="5">
        <v>0</v>
      </c>
      <c r="Z452" s="5">
        <v>0</v>
      </c>
      <c r="AA452" s="5">
        <v>0</v>
      </c>
      <c r="AB452" s="5">
        <v>0</v>
      </c>
      <c r="AC452" s="5">
        <v>0</v>
      </c>
      <c r="AD452" s="5">
        <v>0</v>
      </c>
      <c r="AE452" s="5">
        <v>0</v>
      </c>
    </row>
    <row r="453" spans="1:31">
      <c r="A453" s="56" t="s">
        <v>75</v>
      </c>
      <c r="B453" s="56" t="s">
        <v>200</v>
      </c>
      <c r="C453" s="56" t="s">
        <v>134</v>
      </c>
      <c r="D453" s="5">
        <v>1.0340950000000009E-6</v>
      </c>
      <c r="E453" s="5">
        <v>4.5526500000000328E-7</v>
      </c>
      <c r="F453" s="5">
        <v>6.2673142460001149E-2</v>
      </c>
      <c r="G453" s="5">
        <v>7.7196000000000226E-7</v>
      </c>
      <c r="H453" s="5">
        <v>1.1399492950200001</v>
      </c>
      <c r="I453" s="5">
        <v>1.471017534810003</v>
      </c>
      <c r="J453" s="5">
        <v>2.570484063300011</v>
      </c>
      <c r="K453" s="5">
        <v>3.3476850000000008E-6</v>
      </c>
      <c r="L453" s="5">
        <v>4.2166892403650076</v>
      </c>
      <c r="M453" s="5">
        <v>3.3982243907649941</v>
      </c>
      <c r="N453" s="5">
        <v>6.1882649999999989E-6</v>
      </c>
      <c r="O453" s="5">
        <v>7.5681744585149984</v>
      </c>
      <c r="P453" s="5">
        <v>1.6389128214599951</v>
      </c>
      <c r="Q453" s="5">
        <v>8.1708278326750055</v>
      </c>
      <c r="R453" s="5">
        <v>0.40057717241499979</v>
      </c>
      <c r="S453" s="5">
        <v>26.298113857249991</v>
      </c>
      <c r="T453" s="5">
        <v>2.6426659637399998</v>
      </c>
      <c r="U453" s="5">
        <v>1.9083264700550091</v>
      </c>
      <c r="V453" s="5">
        <v>8.2396010074999998E-2</v>
      </c>
      <c r="W453" s="5">
        <v>4.246919173974991</v>
      </c>
      <c r="X453" s="5">
        <v>292.65712845971848</v>
      </c>
      <c r="Y453" s="5">
        <v>261.24429503796938</v>
      </c>
      <c r="Z453" s="5">
        <v>22.658809166360001</v>
      </c>
      <c r="AA453" s="5">
        <v>6.3054549999999926E-6</v>
      </c>
      <c r="AB453" s="5">
        <v>7.2458438794799953</v>
      </c>
      <c r="AC453" s="5">
        <v>5.687310000000003E-6</v>
      </c>
      <c r="AD453" s="5">
        <v>759.476340093565</v>
      </c>
      <c r="AE453" s="5">
        <v>2.6319050000000009E-6</v>
      </c>
    </row>
    <row r="454" spans="1:31">
      <c r="A454" s="56" t="s">
        <v>75</v>
      </c>
      <c r="B454" s="56" t="s">
        <v>200</v>
      </c>
      <c r="C454" s="56" t="s">
        <v>135</v>
      </c>
      <c r="D454" s="5">
        <v>0</v>
      </c>
      <c r="E454" s="5">
        <v>0</v>
      </c>
      <c r="F454" s="5">
        <v>0</v>
      </c>
      <c r="G454" s="5">
        <v>0</v>
      </c>
      <c r="H454" s="5">
        <v>0</v>
      </c>
      <c r="I454" s="5">
        <v>0</v>
      </c>
      <c r="J454" s="5">
        <v>0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5">
        <v>0</v>
      </c>
      <c r="R454" s="5">
        <v>0</v>
      </c>
      <c r="S454" s="5">
        <v>0</v>
      </c>
      <c r="T454" s="5">
        <v>0</v>
      </c>
      <c r="U454" s="5">
        <v>0</v>
      </c>
      <c r="V454" s="5">
        <v>0</v>
      </c>
      <c r="W454" s="5">
        <v>0</v>
      </c>
      <c r="X454" s="5">
        <v>0</v>
      </c>
      <c r="Y454" s="5">
        <v>0</v>
      </c>
      <c r="Z454" s="5">
        <v>0</v>
      </c>
      <c r="AA454" s="5">
        <v>0</v>
      </c>
      <c r="AB454" s="5">
        <v>0</v>
      </c>
      <c r="AC454" s="5">
        <v>0</v>
      </c>
      <c r="AD454" s="5">
        <v>0</v>
      </c>
      <c r="AE454" s="5">
        <v>0</v>
      </c>
    </row>
    <row r="455" spans="1:31">
      <c r="A455" s="56" t="s">
        <v>75</v>
      </c>
      <c r="B455" s="56" t="s">
        <v>200</v>
      </c>
      <c r="C455" s="56" t="s">
        <v>136</v>
      </c>
      <c r="D455" s="5">
        <v>7200.1578677336583</v>
      </c>
      <c r="E455" s="5">
        <v>9869.680788382293</v>
      </c>
      <c r="F455" s="5">
        <v>7735.7981959052368</v>
      </c>
      <c r="G455" s="5">
        <v>8072.1432336662847</v>
      </c>
      <c r="H455" s="5">
        <v>8585.6100160016631</v>
      </c>
      <c r="I455" s="5">
        <v>8013.6522743198266</v>
      </c>
      <c r="J455" s="5">
        <v>8380.3460552660654</v>
      </c>
      <c r="K455" s="5">
        <v>8884.7340101960144</v>
      </c>
      <c r="L455" s="5">
        <v>5891.1897284381548</v>
      </c>
      <c r="M455" s="5">
        <v>9604.4747370757286</v>
      </c>
      <c r="N455" s="5">
        <v>8528.2262982879547</v>
      </c>
      <c r="O455" s="5">
        <v>5815.1190795295397</v>
      </c>
      <c r="P455" s="5">
        <v>6880.0849584464386</v>
      </c>
      <c r="Q455" s="5">
        <v>6761.8590242650116</v>
      </c>
      <c r="R455" s="5">
        <v>7669.0020493601423</v>
      </c>
      <c r="S455" s="5">
        <v>7687.1130503243276</v>
      </c>
      <c r="T455" s="5">
        <v>5509.2441240018024</v>
      </c>
      <c r="U455" s="5">
        <v>7420.6987273627556</v>
      </c>
      <c r="V455" s="5">
        <v>7425.0353165339393</v>
      </c>
      <c r="W455" s="5">
        <v>5518.7392192474263</v>
      </c>
      <c r="X455" s="5">
        <v>7713.9336048768591</v>
      </c>
      <c r="Y455" s="5">
        <v>6945.3221891210605</v>
      </c>
      <c r="Z455" s="5">
        <v>5173.4514799181197</v>
      </c>
      <c r="AA455" s="5">
        <v>5961.2283325556191</v>
      </c>
      <c r="AB455" s="5">
        <v>6161.6862905976786</v>
      </c>
      <c r="AC455" s="5">
        <v>7522.6216925727585</v>
      </c>
      <c r="AD455" s="5">
        <v>4438.0144739160642</v>
      </c>
      <c r="AE455" s="5">
        <v>4000.387178814271</v>
      </c>
    </row>
    <row r="456" spans="1:31">
      <c r="A456" s="56" t="s">
        <v>75</v>
      </c>
      <c r="B456" s="56" t="s">
        <v>200</v>
      </c>
      <c r="C456" s="56" t="s">
        <v>137</v>
      </c>
      <c r="D456" s="5">
        <v>8.8000549999999975E-6</v>
      </c>
      <c r="E456" s="5">
        <v>2.0263564999999991E-5</v>
      </c>
      <c r="F456" s="5">
        <v>2.575161000000002E-5</v>
      </c>
      <c r="G456" s="5">
        <v>2.8552990000000009E-5</v>
      </c>
      <c r="H456" s="5">
        <v>3.3762714999999989E-5</v>
      </c>
      <c r="I456" s="5">
        <v>2.0656957999999999E-4</v>
      </c>
      <c r="J456" s="5">
        <v>1.8707834E-4</v>
      </c>
      <c r="K456" s="5">
        <v>3.1557011500000002E-4</v>
      </c>
      <c r="L456" s="5">
        <v>3.7493403499999991E-4</v>
      </c>
      <c r="M456" s="5">
        <v>5.1009436999999993E-4</v>
      </c>
      <c r="N456" s="5">
        <v>4.6409828499999992E-4</v>
      </c>
      <c r="O456" s="5">
        <v>5.0503901000000016E-4</v>
      </c>
      <c r="P456" s="5">
        <v>5.8897132499999998E-4</v>
      </c>
      <c r="Q456" s="5">
        <v>5.0344795499999973E-4</v>
      </c>
      <c r="R456" s="5">
        <v>5.7901726999999993E-4</v>
      </c>
      <c r="S456" s="5">
        <v>5.859170349999999E-4</v>
      </c>
      <c r="T456" s="5">
        <v>7.8423655999999983E-4</v>
      </c>
      <c r="U456" s="5">
        <v>5.9402026000000027E-4</v>
      </c>
      <c r="V456" s="5">
        <v>7.191281850000001E-4</v>
      </c>
      <c r="W456" s="5">
        <v>9.3236959000000019E-4</v>
      </c>
      <c r="X456" s="5">
        <v>1.6639328699999999E-3</v>
      </c>
      <c r="Y456" s="5">
        <v>2.24196126E-3</v>
      </c>
      <c r="Z456" s="5">
        <v>2.1765048600000001E-3</v>
      </c>
      <c r="AA456" s="5">
        <v>1.959934510000001E-3</v>
      </c>
      <c r="AB456" s="5">
        <v>1.9398484199999991E-3</v>
      </c>
      <c r="AC456" s="5">
        <v>1.8152694399999991E-3</v>
      </c>
      <c r="AD456" s="5">
        <v>3.4614452799999989E-3</v>
      </c>
      <c r="AE456" s="5">
        <v>3.9493119400000002E-3</v>
      </c>
    </row>
    <row r="457" spans="1:31">
      <c r="A457" s="56" t="s">
        <v>75</v>
      </c>
      <c r="B457" s="56" t="s">
        <v>200</v>
      </c>
      <c r="C457" s="56" t="s">
        <v>138</v>
      </c>
      <c r="D457" s="5">
        <v>0.23868659152999999</v>
      </c>
      <c r="E457" s="5">
        <v>3.2139736667450038</v>
      </c>
      <c r="F457" s="5">
        <v>15.305895470219999</v>
      </c>
      <c r="G457" s="5">
        <v>18.693929453414999</v>
      </c>
      <c r="H457" s="5">
        <v>28.727448831755009</v>
      </c>
      <c r="I457" s="5">
        <v>44.373272594660008</v>
      </c>
      <c r="J457" s="5">
        <v>56.595623800649982</v>
      </c>
      <c r="K457" s="5">
        <v>84.549412228794978</v>
      </c>
      <c r="L457" s="5">
        <v>162.26084132459991</v>
      </c>
      <c r="M457" s="5">
        <v>130.63401552085489</v>
      </c>
      <c r="N457" s="5">
        <v>165.42716074322979</v>
      </c>
      <c r="O457" s="5">
        <v>305.49422306072478</v>
      </c>
      <c r="P457" s="5">
        <v>359.64059988518483</v>
      </c>
      <c r="Q457" s="5">
        <v>287.51196752220022</v>
      </c>
      <c r="R457" s="5">
        <v>297.54220813092479</v>
      </c>
      <c r="S457" s="5">
        <v>521.12111466183478</v>
      </c>
      <c r="T457" s="5">
        <v>519.82957273379475</v>
      </c>
      <c r="U457" s="5">
        <v>393.35310149983468</v>
      </c>
      <c r="V457" s="5">
        <v>399.62582935776447</v>
      </c>
      <c r="W457" s="5">
        <v>623.06871032695494</v>
      </c>
      <c r="X457" s="5">
        <v>836.47925134755997</v>
      </c>
      <c r="Y457" s="5">
        <v>751.26647150972963</v>
      </c>
      <c r="Z457" s="5">
        <v>1255.481078769315</v>
      </c>
      <c r="AA457" s="5">
        <v>1121.3334384079501</v>
      </c>
      <c r="AB457" s="5">
        <v>832.08479943808993</v>
      </c>
      <c r="AC457" s="5">
        <v>845.83732947285466</v>
      </c>
      <c r="AD457" s="5">
        <v>1337.816834144885</v>
      </c>
      <c r="AE457" s="5">
        <v>1637.586420920409</v>
      </c>
    </row>
    <row r="458" spans="1:31">
      <c r="A458" s="56" t="s">
        <v>75</v>
      </c>
      <c r="B458" s="56" t="s">
        <v>200</v>
      </c>
      <c r="C458" s="56" t="s">
        <v>139</v>
      </c>
      <c r="D458" s="5">
        <v>12.181482531735</v>
      </c>
      <c r="E458" s="5">
        <v>18.6533270586844</v>
      </c>
      <c r="F458" s="5">
        <v>24.862128386070999</v>
      </c>
      <c r="G458" s="5">
        <v>30.141386471284299</v>
      </c>
      <c r="H458" s="5">
        <v>34.295980929509298</v>
      </c>
      <c r="I458" s="5">
        <v>37.894167055529401</v>
      </c>
      <c r="J458" s="5">
        <v>42.387449727187402</v>
      </c>
      <c r="K458" s="5">
        <v>49.874731073036202</v>
      </c>
      <c r="L458" s="5">
        <v>57.248241580036499</v>
      </c>
      <c r="M458" s="5">
        <v>64.973415528101498</v>
      </c>
      <c r="N458" s="5">
        <v>74.171486746852693</v>
      </c>
      <c r="O458" s="5">
        <v>83.528326023098202</v>
      </c>
      <c r="P458" s="5">
        <v>92.599928799600406</v>
      </c>
      <c r="Q458" s="5">
        <v>100.69279345963101</v>
      </c>
      <c r="R458" s="5">
        <v>108.135562515343</v>
      </c>
      <c r="S458" s="5">
        <v>113.93287285753399</v>
      </c>
      <c r="T458" s="5">
        <v>118.550501317373</v>
      </c>
      <c r="U458" s="5">
        <v>119.97397325825899</v>
      </c>
      <c r="V458" s="5">
        <v>120.731609673178</v>
      </c>
      <c r="W458" s="5">
        <v>120.921528391683</v>
      </c>
      <c r="X458" s="5">
        <v>120.826160635078</v>
      </c>
      <c r="Y458" s="5">
        <v>120.605881764413</v>
      </c>
      <c r="Z458" s="5">
        <v>120.129762888035</v>
      </c>
      <c r="AA458" s="5">
        <v>119.25983141101</v>
      </c>
      <c r="AB458" s="5">
        <v>118.643108390168</v>
      </c>
      <c r="AC458" s="5">
        <v>117.216198842331</v>
      </c>
      <c r="AD458" s="5">
        <v>115.782745493151</v>
      </c>
      <c r="AE458" s="5">
        <v>117.19611211226101</v>
      </c>
    </row>
    <row r="459" spans="1:31">
      <c r="A459" s="56" t="s">
        <v>75</v>
      </c>
      <c r="B459" s="56" t="s">
        <v>200</v>
      </c>
      <c r="C459" s="56" t="s">
        <v>140</v>
      </c>
      <c r="D459" s="5">
        <v>0</v>
      </c>
      <c r="E459" s="5">
        <v>0</v>
      </c>
      <c r="F459" s="5">
        <v>0</v>
      </c>
      <c r="G459" s="5">
        <v>0</v>
      </c>
      <c r="H459" s="5">
        <v>0</v>
      </c>
      <c r="I459" s="5">
        <v>0</v>
      </c>
      <c r="J459" s="5">
        <v>0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5">
        <v>0</v>
      </c>
      <c r="R459" s="5">
        <v>0</v>
      </c>
      <c r="S459" s="5">
        <v>0</v>
      </c>
      <c r="T459" s="5">
        <v>0</v>
      </c>
      <c r="U459" s="5">
        <v>0</v>
      </c>
      <c r="V459" s="5">
        <v>0</v>
      </c>
      <c r="W459" s="5">
        <v>0</v>
      </c>
      <c r="X459" s="5">
        <v>0</v>
      </c>
      <c r="Y459" s="5">
        <v>0</v>
      </c>
      <c r="Z459" s="5">
        <v>0</v>
      </c>
      <c r="AA459" s="5">
        <v>0</v>
      </c>
      <c r="AB459" s="5">
        <v>0</v>
      </c>
      <c r="AC459" s="5">
        <v>0</v>
      </c>
      <c r="AD459" s="5">
        <v>0</v>
      </c>
      <c r="AE459" s="5">
        <v>0</v>
      </c>
    </row>
    <row r="460" spans="1:31">
      <c r="A460" s="56" t="s">
        <v>75</v>
      </c>
      <c r="B460" s="56" t="s">
        <v>200</v>
      </c>
      <c r="C460" s="56" t="s">
        <v>141</v>
      </c>
      <c r="D460" s="5">
        <v>0</v>
      </c>
      <c r="E460" s="5">
        <v>0</v>
      </c>
      <c r="F460" s="5">
        <v>0</v>
      </c>
      <c r="G460" s="5">
        <v>0</v>
      </c>
      <c r="H460" s="5">
        <v>0</v>
      </c>
      <c r="I460" s="5">
        <v>0</v>
      </c>
      <c r="J460" s="5">
        <v>0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5">
        <v>0</v>
      </c>
      <c r="R460" s="5">
        <v>0</v>
      </c>
      <c r="S460" s="5">
        <v>0</v>
      </c>
      <c r="T460" s="5">
        <v>0</v>
      </c>
      <c r="U460" s="5">
        <v>0</v>
      </c>
      <c r="V460" s="5">
        <v>0</v>
      </c>
      <c r="W460" s="5">
        <v>0</v>
      </c>
      <c r="X460" s="5">
        <v>0</v>
      </c>
      <c r="Y460" s="5">
        <v>0</v>
      </c>
      <c r="Z460" s="5">
        <v>0</v>
      </c>
      <c r="AA460" s="5">
        <v>0</v>
      </c>
      <c r="AB460" s="5">
        <v>0</v>
      </c>
      <c r="AC460" s="5">
        <v>0</v>
      </c>
      <c r="AD460" s="5">
        <v>0</v>
      </c>
      <c r="AE460" s="5">
        <v>0</v>
      </c>
    </row>
    <row r="461" spans="1:31">
      <c r="A461" s="56" t="s">
        <v>75</v>
      </c>
      <c r="B461" s="56" t="s">
        <v>200</v>
      </c>
      <c r="C461" s="56" t="s">
        <v>142</v>
      </c>
      <c r="D461" s="5">
        <v>1845.0012091613301</v>
      </c>
      <c r="E461" s="5">
        <v>4710.55198731566</v>
      </c>
      <c r="F461" s="5">
        <v>9950.1397455385941</v>
      </c>
      <c r="G461" s="5">
        <v>10750.661848012051</v>
      </c>
      <c r="H461" s="5">
        <v>21094.7220960796</v>
      </c>
      <c r="I461" s="5">
        <v>24288.70648095939</v>
      </c>
      <c r="J461" s="5">
        <v>29549.0557553771</v>
      </c>
      <c r="K461" s="5">
        <v>30568.42786862998</v>
      </c>
      <c r="L461" s="5">
        <v>36779.229407557214</v>
      </c>
      <c r="M461" s="5">
        <v>37324.635809445957</v>
      </c>
      <c r="N461" s="5">
        <v>42692.107846181338</v>
      </c>
      <c r="O461" s="5">
        <v>59459.966635485303</v>
      </c>
      <c r="P461" s="5">
        <v>64113.048677896593</v>
      </c>
      <c r="Q461" s="5">
        <v>68982.196820401034</v>
      </c>
      <c r="R461" s="5">
        <v>70615.674156692869</v>
      </c>
      <c r="S461" s="5">
        <v>80083.591784156146</v>
      </c>
      <c r="T461" s="5">
        <v>79168.040755707465</v>
      </c>
      <c r="U461" s="5">
        <v>83774.088537416232</v>
      </c>
      <c r="V461" s="5">
        <v>86942.312556223536</v>
      </c>
      <c r="W461" s="5">
        <v>90700.369556003861</v>
      </c>
      <c r="X461" s="5">
        <v>109549.13515904039</v>
      </c>
      <c r="Y461" s="5">
        <v>104949.3292026769</v>
      </c>
      <c r="Z461" s="5">
        <v>100671.05150162779</v>
      </c>
      <c r="AA461" s="5">
        <v>111958.07710599039</v>
      </c>
      <c r="AB461" s="5">
        <v>115450.0879731673</v>
      </c>
      <c r="AC461" s="5">
        <v>128956.5468650406</v>
      </c>
      <c r="AD461" s="5">
        <v>128399.1845324819</v>
      </c>
      <c r="AE461" s="5">
        <v>123160.7891623226</v>
      </c>
    </row>
    <row r="462" spans="1:31">
      <c r="A462" s="56" t="s">
        <v>75</v>
      </c>
      <c r="B462" s="56" t="s">
        <v>200</v>
      </c>
      <c r="C462" s="56" t="s">
        <v>143</v>
      </c>
      <c r="D462" s="5">
        <v>0</v>
      </c>
      <c r="E462" s="5">
        <v>3.0433570000000001E-5</v>
      </c>
      <c r="F462" s="5">
        <v>84.647576265685004</v>
      </c>
      <c r="G462" s="5">
        <v>801.09033387468537</v>
      </c>
      <c r="H462" s="5">
        <v>1068.308930143136</v>
      </c>
      <c r="I462" s="5">
        <v>3303.9037931339508</v>
      </c>
      <c r="J462" s="5">
        <v>3343.2149999965159</v>
      </c>
      <c r="K462" s="5">
        <v>3141.4279540168541</v>
      </c>
      <c r="L462" s="5">
        <v>2996.133281454177</v>
      </c>
      <c r="M462" s="5">
        <v>2880.9358929504142</v>
      </c>
      <c r="N462" s="5">
        <v>2979.844756553613</v>
      </c>
      <c r="O462" s="5">
        <v>3069.6469799445981</v>
      </c>
      <c r="P462" s="5">
        <v>2815.0704283536402</v>
      </c>
      <c r="Q462" s="5">
        <v>3055.5536147769608</v>
      </c>
      <c r="R462" s="5">
        <v>4740.1591767421587</v>
      </c>
      <c r="S462" s="5">
        <v>4400.0620610822571</v>
      </c>
      <c r="T462" s="5">
        <v>4649.9653873214402</v>
      </c>
      <c r="U462" s="5">
        <v>6865.7433160143319</v>
      </c>
      <c r="V462" s="5">
        <v>6534.2544697744434</v>
      </c>
      <c r="W462" s="5">
        <v>6170.8156484854317</v>
      </c>
      <c r="X462" s="5">
        <v>9313.3010036891428</v>
      </c>
      <c r="Y462" s="5">
        <v>10986.70758480155</v>
      </c>
      <c r="Z462" s="5">
        <v>10784.55938287412</v>
      </c>
      <c r="AA462" s="5">
        <v>10100.450434093291</v>
      </c>
      <c r="AB462" s="5">
        <v>11150.889284880621</v>
      </c>
      <c r="AC462" s="5">
        <v>21527.911230363261</v>
      </c>
      <c r="AD462" s="5">
        <v>42524.743696133519</v>
      </c>
      <c r="AE462" s="5">
        <v>43971.25650572544</v>
      </c>
    </row>
    <row r="463" spans="1:31">
      <c r="A463" s="56" t="s">
        <v>75</v>
      </c>
      <c r="B463" s="56" t="s">
        <v>200</v>
      </c>
      <c r="C463" s="56" t="s">
        <v>144</v>
      </c>
      <c r="D463" s="5">
        <v>367.33154589999998</v>
      </c>
      <c r="E463" s="5">
        <v>427.96010919999998</v>
      </c>
      <c r="F463" s="5">
        <v>489.60910660000002</v>
      </c>
      <c r="G463" s="5">
        <v>549.67047339999999</v>
      </c>
      <c r="H463" s="5">
        <v>609.22429039999997</v>
      </c>
      <c r="I463" s="5">
        <v>667.71666519999997</v>
      </c>
      <c r="J463" s="5">
        <v>723.62491339999997</v>
      </c>
      <c r="K463" s="5">
        <v>778.70016610000005</v>
      </c>
      <c r="L463" s="5">
        <v>833.0406352</v>
      </c>
      <c r="M463" s="5">
        <v>886.63890760000004</v>
      </c>
      <c r="N463" s="5">
        <v>938.26647649999995</v>
      </c>
      <c r="O463" s="5">
        <v>990.39721510000004</v>
      </c>
      <c r="P463" s="5">
        <v>1041.9401800000001</v>
      </c>
      <c r="Q463" s="5">
        <v>1090.1405279999999</v>
      </c>
      <c r="R463" s="5">
        <v>1135.9990170000001</v>
      </c>
      <c r="S463" s="5">
        <v>1183.7655299999999</v>
      </c>
      <c r="T463" s="5">
        <v>1234.3384579999999</v>
      </c>
      <c r="U463" s="5">
        <v>1282.8370709999999</v>
      </c>
      <c r="V463" s="5">
        <v>1328.8336999999999</v>
      </c>
      <c r="W463" s="5">
        <v>1377.3429779999999</v>
      </c>
      <c r="X463" s="5">
        <v>1428.900402</v>
      </c>
      <c r="Y463" s="5">
        <v>1477.9173000000001</v>
      </c>
      <c r="Z463" s="5">
        <v>1523.7005730000001</v>
      </c>
      <c r="AA463" s="5">
        <v>1570.6982399999999</v>
      </c>
      <c r="AB463" s="5">
        <v>1619.511225</v>
      </c>
      <c r="AC463" s="5">
        <v>1663.916588</v>
      </c>
      <c r="AD463" s="5">
        <v>1704.5725809999999</v>
      </c>
      <c r="AE463" s="5">
        <v>1704.5725809999999</v>
      </c>
    </row>
    <row r="464" spans="1:31">
      <c r="A464" s="56" t="s">
        <v>75</v>
      </c>
      <c r="B464" s="56" t="s">
        <v>200</v>
      </c>
      <c r="C464" s="56" t="s">
        <v>146</v>
      </c>
      <c r="D464" s="5">
        <v>1.356904999999996E-6</v>
      </c>
      <c r="E464" s="5">
        <v>1.0849549999999979E-6</v>
      </c>
      <c r="F464" s="5">
        <v>1.194819999999999E-6</v>
      </c>
      <c r="G464" s="5">
        <v>1.28135E-6</v>
      </c>
      <c r="H464" s="5">
        <v>1.4651549999999981E-6</v>
      </c>
      <c r="I464" s="5">
        <v>0.14706308125000009</v>
      </c>
      <c r="J464" s="5">
        <v>1.531245000000004E-6</v>
      </c>
      <c r="K464" s="5">
        <v>2.9607049999999998E-6</v>
      </c>
      <c r="L464" s="5">
        <v>0.93566502066999679</v>
      </c>
      <c r="M464" s="5">
        <v>0.70878040054000002</v>
      </c>
      <c r="N464" s="5">
        <v>4.3164599999999973E-6</v>
      </c>
      <c r="O464" s="5">
        <v>0.80012027842500011</v>
      </c>
      <c r="P464" s="5">
        <v>0.30028071269500001</v>
      </c>
      <c r="Q464" s="5">
        <v>2.890919542375002</v>
      </c>
      <c r="R464" s="5">
        <v>2.4671460478999991</v>
      </c>
      <c r="S464" s="5">
        <v>83.507931581865037</v>
      </c>
      <c r="T464" s="5">
        <v>3.013465652869999</v>
      </c>
      <c r="U464" s="5">
        <v>3.4316419877850182</v>
      </c>
      <c r="V464" s="5">
        <v>46.895454429760008</v>
      </c>
      <c r="W464" s="5">
        <v>49.651007034685101</v>
      </c>
      <c r="X464" s="5">
        <v>88.125789069064908</v>
      </c>
      <c r="Y464" s="5">
        <v>43.214077850765129</v>
      </c>
      <c r="Z464" s="5">
        <v>5.6037262956099996</v>
      </c>
      <c r="AA464" s="5">
        <v>104.1518406928751</v>
      </c>
      <c r="AB464" s="5">
        <v>60.697994559670143</v>
      </c>
      <c r="AC464" s="5">
        <v>57.844671403384993</v>
      </c>
      <c r="AD464" s="5">
        <v>174.6630291014099</v>
      </c>
      <c r="AE464" s="5">
        <v>47.821796156079991</v>
      </c>
    </row>
    <row r="465" spans="1:31">
      <c r="A465" s="56" t="s">
        <v>75</v>
      </c>
      <c r="B465" s="56" t="s">
        <v>200</v>
      </c>
      <c r="C465" s="56" t="s">
        <v>149</v>
      </c>
      <c r="D465" s="5">
        <v>-1.3100685000000011E-5</v>
      </c>
      <c r="E465" s="5">
        <v>-2.385227E-5</v>
      </c>
      <c r="F465" s="5">
        <v>-3.033122500000001E-5</v>
      </c>
      <c r="G465" s="5">
        <v>-3.3576595000000013E-5</v>
      </c>
      <c r="H465" s="5">
        <v>-3.9722024999999999E-5</v>
      </c>
      <c r="I465" s="5">
        <v>-2.6231718000000012E-4</v>
      </c>
      <c r="J465" s="5">
        <v>-2.3906896499999999E-4</v>
      </c>
      <c r="K465" s="5">
        <v>-4.0246687999999988E-4</v>
      </c>
      <c r="L465" s="5">
        <v>-4.7576755000000028E-4</v>
      </c>
      <c r="M465" s="5">
        <v>-6.5104267500000002E-4</v>
      </c>
      <c r="N465" s="5">
        <v>-5.9278039999999981E-4</v>
      </c>
      <c r="O465" s="5">
        <v>-6.3307716999999998E-4</v>
      </c>
      <c r="P465" s="5">
        <v>-7.5187790000000049E-4</v>
      </c>
      <c r="Q465" s="5">
        <v>-6.3132615499999979E-4</v>
      </c>
      <c r="R465" s="5">
        <v>-7.3296114500000014E-4</v>
      </c>
      <c r="S465" s="5">
        <v>-7.4213096500000018E-4</v>
      </c>
      <c r="T465" s="5">
        <v>-9.9179375999999993E-4</v>
      </c>
      <c r="U465" s="5">
        <v>-7.5118190000000016E-4</v>
      </c>
      <c r="V465" s="5">
        <v>-9.0801022999999963E-4</v>
      </c>
      <c r="W465" s="5">
        <v>-1.2025031900000001E-3</v>
      </c>
      <c r="X465" s="5">
        <v>-2.1200686400000002E-3</v>
      </c>
      <c r="Y465" s="5">
        <v>-2.8865850450000008E-3</v>
      </c>
      <c r="Z465" s="5">
        <v>-2.7397506799999999E-3</v>
      </c>
      <c r="AA465" s="5">
        <v>-2.4982491200000001E-3</v>
      </c>
      <c r="AB465" s="5">
        <v>-2.472027635E-3</v>
      </c>
      <c r="AC465" s="5">
        <v>-2.3054522950000009E-3</v>
      </c>
      <c r="AD465" s="5">
        <v>-4.3778107800000014E-3</v>
      </c>
      <c r="AE465" s="5">
        <v>-5.0089329450000034E-3</v>
      </c>
    </row>
    <row r="466" spans="1:31">
      <c r="A466" s="56" t="s">
        <v>75</v>
      </c>
      <c r="B466" s="56" t="s">
        <v>200</v>
      </c>
      <c r="C466" s="56" t="s">
        <v>150</v>
      </c>
      <c r="D466" s="5">
        <v>-0.28078117757999987</v>
      </c>
      <c r="E466" s="5">
        <v>-3.8032044408499739</v>
      </c>
      <c r="F466" s="5">
        <v>-18.038480790979971</v>
      </c>
      <c r="G466" s="5">
        <v>-21.934928585239991</v>
      </c>
      <c r="H466" s="5">
        <v>-33.793658176479973</v>
      </c>
      <c r="I466" s="5">
        <v>-52.198691299504993</v>
      </c>
      <c r="J466" s="5">
        <v>-66.576507497099968</v>
      </c>
      <c r="K466" s="5">
        <v>-100.47005140736501</v>
      </c>
      <c r="L466" s="5">
        <v>-193.31535734758489</v>
      </c>
      <c r="M466" s="5">
        <v>-157.02108175605011</v>
      </c>
      <c r="N466" s="5">
        <v>-199.43939799547519</v>
      </c>
      <c r="O466" s="5">
        <v>-367.11479332263502</v>
      </c>
      <c r="P466" s="5">
        <v>-435.32477379746553</v>
      </c>
      <c r="Q466" s="5">
        <v>-349.21322856125482</v>
      </c>
      <c r="R466" s="5">
        <v>-362.56295933454987</v>
      </c>
      <c r="S466" s="5">
        <v>-634.24497863464967</v>
      </c>
      <c r="T466" s="5">
        <v>-636.00420079133517</v>
      </c>
      <c r="U466" s="5">
        <v>-485.24511410384929</v>
      </c>
      <c r="V466" s="5">
        <v>-494.9893722125048</v>
      </c>
      <c r="W466" s="5">
        <v>-774.2004403880652</v>
      </c>
      <c r="X466" s="5">
        <v>-1035.133453825179</v>
      </c>
      <c r="Y466" s="5">
        <v>-939.50458439658962</v>
      </c>
      <c r="Z466" s="5">
        <v>-1551.2482747189299</v>
      </c>
      <c r="AA466" s="5">
        <v>-1389.73517735212</v>
      </c>
      <c r="AB466" s="5">
        <v>-1037.0409971307949</v>
      </c>
      <c r="AC466" s="5">
        <v>-1056.521561698499</v>
      </c>
      <c r="AD466" s="5">
        <v>-1666.1825393351889</v>
      </c>
      <c r="AE466" s="5">
        <v>-2038.0344522684341</v>
      </c>
    </row>
    <row r="467" spans="1:31">
      <c r="A467" s="56" t="s">
        <v>75</v>
      </c>
      <c r="B467" s="56" t="s">
        <v>200</v>
      </c>
      <c r="C467" s="56" t="s">
        <v>151</v>
      </c>
      <c r="D467" s="5">
        <v>-14.3922028761059</v>
      </c>
      <c r="E467" s="5">
        <v>-22.088133718892699</v>
      </c>
      <c r="F467" s="5">
        <v>-29.416109761069901</v>
      </c>
      <c r="G467" s="5">
        <v>-35.576832807411101</v>
      </c>
      <c r="H467" s="5">
        <v>-40.291742234416702</v>
      </c>
      <c r="I467" s="5">
        <v>-44.548375044535497</v>
      </c>
      <c r="J467" s="5">
        <v>-49.9646827406212</v>
      </c>
      <c r="K467" s="5">
        <v>-58.7268371596465</v>
      </c>
      <c r="L467" s="5">
        <v>-67.2928956248643</v>
      </c>
      <c r="M467" s="5">
        <v>-76.282008622118695</v>
      </c>
      <c r="N467" s="5">
        <v>-86.894502135418904</v>
      </c>
      <c r="O467" s="5">
        <v>-98.236883437969993</v>
      </c>
      <c r="P467" s="5">
        <v>-109.105390187033</v>
      </c>
      <c r="Q467" s="5">
        <v>-118.64276340924199</v>
      </c>
      <c r="R467" s="5">
        <v>-126.950513373726</v>
      </c>
      <c r="S467" s="5">
        <v>-133.938389988458</v>
      </c>
      <c r="T467" s="5">
        <v>-139.099176972159</v>
      </c>
      <c r="U467" s="5">
        <v>-141.95263889256299</v>
      </c>
      <c r="V467" s="5">
        <v>-142.474846469151</v>
      </c>
      <c r="W467" s="5">
        <v>-142.698372833723</v>
      </c>
      <c r="X467" s="5">
        <v>-142.13258843471201</v>
      </c>
      <c r="Y467" s="5">
        <v>-141.71053224812201</v>
      </c>
      <c r="Z467" s="5">
        <v>-141.713371007592</v>
      </c>
      <c r="AA467" s="5">
        <v>-141.234351421089</v>
      </c>
      <c r="AB467" s="5">
        <v>-140.285767222598</v>
      </c>
      <c r="AC467" s="5">
        <v>-138.279272541654</v>
      </c>
      <c r="AD467" s="5">
        <v>-136.58548681222101</v>
      </c>
      <c r="AE467" s="5">
        <v>-137.90869418321</v>
      </c>
    </row>
    <row r="469" spans="1:31">
      <c r="A469" s="56" t="s">
        <v>80</v>
      </c>
      <c r="B469" s="56" t="s">
        <v>163</v>
      </c>
      <c r="C469" s="56" t="s">
        <v>130</v>
      </c>
      <c r="D469" s="5">
        <v>27705.860008082269</v>
      </c>
      <c r="E469" s="5">
        <v>24717.602275601381</v>
      </c>
      <c r="F469" s="5">
        <v>19742.386185457199</v>
      </c>
      <c r="G469" s="5">
        <v>12119.97395655829</v>
      </c>
      <c r="H469" s="5">
        <v>5388.795016660968</v>
      </c>
      <c r="I469" s="5">
        <v>5086.5473409453816</v>
      </c>
      <c r="J469" s="5">
        <v>5162.7799072295647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5">
        <v>0</v>
      </c>
      <c r="R469" s="5">
        <v>0</v>
      </c>
      <c r="S469" s="5">
        <v>0</v>
      </c>
      <c r="T469" s="5">
        <v>0</v>
      </c>
      <c r="U469" s="5">
        <v>0</v>
      </c>
      <c r="V469" s="5">
        <v>0</v>
      </c>
      <c r="W469" s="5">
        <v>0</v>
      </c>
      <c r="X469" s="5">
        <v>0</v>
      </c>
      <c r="Y469" s="5">
        <v>0</v>
      </c>
      <c r="Z469" s="5">
        <v>0</v>
      </c>
      <c r="AA469" s="5">
        <v>0</v>
      </c>
      <c r="AB469" s="5">
        <v>0</v>
      </c>
      <c r="AC469" s="5">
        <v>0</v>
      </c>
      <c r="AD469" s="5">
        <v>0</v>
      </c>
      <c r="AE469" s="5">
        <v>0</v>
      </c>
    </row>
    <row r="470" spans="1:31">
      <c r="A470" s="56" t="s">
        <v>80</v>
      </c>
      <c r="B470" s="56" t="s">
        <v>163</v>
      </c>
      <c r="C470" s="56" t="s">
        <v>132</v>
      </c>
      <c r="D470" s="5">
        <v>1866.6931552059841</v>
      </c>
      <c r="E470" s="5">
        <v>982.95851288951428</v>
      </c>
      <c r="F470" s="5">
        <v>1200.738422674209</v>
      </c>
      <c r="G470" s="5">
        <v>1285.4886833855051</v>
      </c>
      <c r="H470" s="5">
        <v>1707.733965052837</v>
      </c>
      <c r="I470" s="5">
        <v>1461.1795222395349</v>
      </c>
      <c r="J470" s="5">
        <v>1698.5968739771381</v>
      </c>
      <c r="K470" s="5">
        <v>1597.273169550585</v>
      </c>
      <c r="L470" s="5">
        <v>1445.2238345613</v>
      </c>
      <c r="M470" s="5">
        <v>1539.3131380023201</v>
      </c>
      <c r="N470" s="5">
        <v>1681.173789135966</v>
      </c>
      <c r="O470" s="5">
        <v>1456.60451414973</v>
      </c>
      <c r="P470" s="5">
        <v>1692.1422158701009</v>
      </c>
      <c r="Q470" s="5">
        <v>1372.7233606267159</v>
      </c>
      <c r="R470" s="5">
        <v>1640.8481834469869</v>
      </c>
      <c r="S470" s="5">
        <v>1800.132206031132</v>
      </c>
      <c r="T470" s="5">
        <v>1320.763984008735</v>
      </c>
      <c r="U470" s="5">
        <v>1685.533912216981</v>
      </c>
      <c r="V470" s="5">
        <v>1943.740697839125</v>
      </c>
      <c r="W470" s="5">
        <v>1999.223139326419</v>
      </c>
      <c r="X470" s="5">
        <v>0</v>
      </c>
      <c r="Y470" s="5">
        <v>0</v>
      </c>
      <c r="Z470" s="5">
        <v>0</v>
      </c>
      <c r="AA470" s="5">
        <v>0</v>
      </c>
      <c r="AB470" s="5">
        <v>0</v>
      </c>
      <c r="AC470" s="5">
        <v>0</v>
      </c>
      <c r="AD470" s="5">
        <v>0</v>
      </c>
      <c r="AE470" s="5">
        <v>0</v>
      </c>
    </row>
    <row r="471" spans="1:31">
      <c r="A471" s="56" t="s">
        <v>80</v>
      </c>
      <c r="B471" s="56" t="s">
        <v>163</v>
      </c>
      <c r="C471" s="56" t="s">
        <v>133</v>
      </c>
      <c r="D471" s="5">
        <v>0</v>
      </c>
      <c r="E471" s="5">
        <v>0</v>
      </c>
      <c r="F471" s="5">
        <v>0</v>
      </c>
      <c r="G471" s="5">
        <v>0</v>
      </c>
      <c r="H471" s="5">
        <v>0</v>
      </c>
      <c r="I471" s="5">
        <v>0</v>
      </c>
      <c r="J471" s="5">
        <v>0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5">
        <v>0</v>
      </c>
      <c r="R471" s="5">
        <v>0</v>
      </c>
      <c r="S471" s="5">
        <v>0</v>
      </c>
      <c r="T471" s="5">
        <v>0</v>
      </c>
      <c r="U471" s="5">
        <v>0</v>
      </c>
      <c r="V471" s="5">
        <v>0</v>
      </c>
      <c r="W471" s="5">
        <v>0</v>
      </c>
      <c r="X471" s="5">
        <v>0</v>
      </c>
      <c r="Y471" s="5">
        <v>0</v>
      </c>
      <c r="Z471" s="5">
        <v>0</v>
      </c>
      <c r="AA471" s="5">
        <v>0</v>
      </c>
      <c r="AB471" s="5">
        <v>0</v>
      </c>
      <c r="AC471" s="5">
        <v>0</v>
      </c>
      <c r="AD471" s="5">
        <v>0</v>
      </c>
      <c r="AE471" s="5">
        <v>0</v>
      </c>
    </row>
    <row r="472" spans="1:31">
      <c r="A472" s="56" t="s">
        <v>80</v>
      </c>
      <c r="B472" s="56" t="s">
        <v>163</v>
      </c>
      <c r="C472" s="56" t="s">
        <v>134</v>
      </c>
      <c r="D472" s="5">
        <v>132.25296994967999</v>
      </c>
      <c r="E472" s="5">
        <v>292.59931895340992</v>
      </c>
      <c r="F472" s="5">
        <v>619.49305041070488</v>
      </c>
      <c r="G472" s="5">
        <v>779.33900332865505</v>
      </c>
      <c r="H472" s="5">
        <v>1676.211119143745</v>
      </c>
      <c r="I472" s="5">
        <v>1248.4845034141049</v>
      </c>
      <c r="J472" s="5">
        <v>1320.2576980101801</v>
      </c>
      <c r="K472" s="5">
        <v>1601.28424877733</v>
      </c>
      <c r="L472" s="5">
        <v>1908.0836449322401</v>
      </c>
      <c r="M472" s="5">
        <v>1288.368371200155</v>
      </c>
      <c r="N472" s="5">
        <v>928.93004532501027</v>
      </c>
      <c r="O472" s="5">
        <v>960.52449036406983</v>
      </c>
      <c r="P472" s="5">
        <v>1226.467888227261</v>
      </c>
      <c r="Q472" s="5">
        <v>1871.667756338295</v>
      </c>
      <c r="R472" s="5">
        <v>1022.530803976719</v>
      </c>
      <c r="S472" s="5">
        <v>2900.4322356965972</v>
      </c>
      <c r="T472" s="5">
        <v>1589.0619039536159</v>
      </c>
      <c r="U472" s="5">
        <v>3970.1587024067749</v>
      </c>
      <c r="V472" s="5">
        <v>3839.0069237896591</v>
      </c>
      <c r="W472" s="5">
        <v>6125.5666757416457</v>
      </c>
      <c r="X472" s="5">
        <v>7287.9581900928906</v>
      </c>
      <c r="Y472" s="5">
        <v>9380.0185967181496</v>
      </c>
      <c r="Z472" s="5">
        <v>8134.2174084759436</v>
      </c>
      <c r="AA472" s="5">
        <v>9524.4270182452437</v>
      </c>
      <c r="AB472" s="5">
        <v>9470.4420930539873</v>
      </c>
      <c r="AC472" s="5">
        <v>8442.2446223168135</v>
      </c>
      <c r="AD472" s="5">
        <v>12215.81144273425</v>
      </c>
      <c r="AE472" s="5">
        <v>8430.7274350668322</v>
      </c>
    </row>
    <row r="473" spans="1:31">
      <c r="A473" s="56" t="s">
        <v>80</v>
      </c>
      <c r="B473" s="56" t="s">
        <v>163</v>
      </c>
      <c r="C473" s="56" t="s">
        <v>135</v>
      </c>
      <c r="D473" s="5">
        <v>0</v>
      </c>
      <c r="E473" s="5">
        <v>0</v>
      </c>
      <c r="F473" s="5">
        <v>0</v>
      </c>
      <c r="G473" s="5">
        <v>0</v>
      </c>
      <c r="H473" s="5">
        <v>0</v>
      </c>
      <c r="I473" s="5">
        <v>0</v>
      </c>
      <c r="J473" s="5">
        <v>0</v>
      </c>
      <c r="K473" s="5">
        <v>8.456064267940004</v>
      </c>
      <c r="L473" s="5">
        <v>8.4792300813249977</v>
      </c>
      <c r="M473" s="5">
        <v>454.44198663016022</v>
      </c>
      <c r="N473" s="5">
        <v>454.44346781582499</v>
      </c>
      <c r="O473" s="5">
        <v>454.44343913784002</v>
      </c>
      <c r="P473" s="5">
        <v>455.68847142763491</v>
      </c>
      <c r="Q473" s="5">
        <v>454.44362731006498</v>
      </c>
      <c r="R473" s="5">
        <v>505.24083048374462</v>
      </c>
      <c r="S473" s="5">
        <v>505.24082600904489</v>
      </c>
      <c r="T473" s="5">
        <v>506.62504087676967</v>
      </c>
      <c r="U473" s="5">
        <v>505.24081712736978</v>
      </c>
      <c r="V473" s="5">
        <v>505.24081626685978</v>
      </c>
      <c r="W473" s="5">
        <v>505.24081072924008</v>
      </c>
      <c r="X473" s="5">
        <v>506.62506306469919</v>
      </c>
      <c r="Y473" s="5">
        <v>505.24099224999497</v>
      </c>
      <c r="Z473" s="5">
        <v>505.24104150494497</v>
      </c>
      <c r="AA473" s="5">
        <v>2100.7698163293039</v>
      </c>
      <c r="AB473" s="5">
        <v>2291.4328767178199</v>
      </c>
      <c r="AC473" s="5">
        <v>2457.266351142463</v>
      </c>
      <c r="AD473" s="5">
        <v>2631.7323747693449</v>
      </c>
      <c r="AE473" s="5">
        <v>2631.7255655941499</v>
      </c>
    </row>
    <row r="474" spans="1:31">
      <c r="A474" s="56" t="s">
        <v>80</v>
      </c>
      <c r="B474" s="56" t="s">
        <v>163</v>
      </c>
      <c r="C474" s="56" t="s">
        <v>136</v>
      </c>
      <c r="D474" s="5">
        <v>4941.3291754355696</v>
      </c>
      <c r="E474" s="5">
        <v>3239.1659107730361</v>
      </c>
      <c r="F474" s="5">
        <v>2741.1252537773789</v>
      </c>
      <c r="G474" s="5">
        <v>2433.1243141003142</v>
      </c>
      <c r="H474" s="5">
        <v>3332.0256665913521</v>
      </c>
      <c r="I474" s="5">
        <v>2705.7375576781001</v>
      </c>
      <c r="J474" s="5">
        <v>2457.8216410722198</v>
      </c>
      <c r="K474" s="5">
        <v>2874.329066956976</v>
      </c>
      <c r="L474" s="5">
        <v>2587.6422006528101</v>
      </c>
      <c r="M474" s="5">
        <v>2564.0695751030398</v>
      </c>
      <c r="N474" s="5">
        <v>3029.487695591723</v>
      </c>
      <c r="O474" s="5">
        <v>2956.1421887601168</v>
      </c>
      <c r="P474" s="5">
        <v>2765.29462492325</v>
      </c>
      <c r="Q474" s="5">
        <v>2372.076684824749</v>
      </c>
      <c r="R474" s="5">
        <v>2744.867957510578</v>
      </c>
      <c r="S474" s="5">
        <v>3572.394857221268</v>
      </c>
      <c r="T474" s="5">
        <v>2170.6388609404648</v>
      </c>
      <c r="U474" s="5">
        <v>2297.707663021295</v>
      </c>
      <c r="V474" s="5">
        <v>2436.7866666005589</v>
      </c>
      <c r="W474" s="5">
        <v>1986.1079469824249</v>
      </c>
      <c r="X474" s="5">
        <v>2225.916794237985</v>
      </c>
      <c r="Y474" s="5">
        <v>2979.8058181289439</v>
      </c>
      <c r="Z474" s="5">
        <v>2623.1581905577</v>
      </c>
      <c r="AA474" s="5">
        <v>3016.6024726259511</v>
      </c>
      <c r="AB474" s="5">
        <v>2279.8359936645002</v>
      </c>
      <c r="AC474" s="5">
        <v>2436.2561769513932</v>
      </c>
      <c r="AD474" s="5">
        <v>3410.992466296269</v>
      </c>
      <c r="AE474" s="5">
        <v>1356.7998484095051</v>
      </c>
    </row>
    <row r="475" spans="1:31">
      <c r="A475" s="56" t="s">
        <v>80</v>
      </c>
      <c r="B475" s="56" t="s">
        <v>163</v>
      </c>
      <c r="C475" s="56" t="s">
        <v>137</v>
      </c>
      <c r="D475" s="5">
        <v>1390.767675763936</v>
      </c>
      <c r="E475" s="5">
        <v>2190.4215994185561</v>
      </c>
      <c r="F475" s="5">
        <v>4855.8773990121053</v>
      </c>
      <c r="G475" s="5">
        <v>8113.8077079368122</v>
      </c>
      <c r="H475" s="5">
        <v>9858.4945592227377</v>
      </c>
      <c r="I475" s="5">
        <v>10690.92526432922</v>
      </c>
      <c r="J475" s="5">
        <v>10386.28924306877</v>
      </c>
      <c r="K475" s="5">
        <v>11820.6266553732</v>
      </c>
      <c r="L475" s="5">
        <v>11434.922797026529</v>
      </c>
      <c r="M475" s="5">
        <v>10947.11395454493</v>
      </c>
      <c r="N475" s="5">
        <v>10092.172769329651</v>
      </c>
      <c r="O475" s="5">
        <v>10490.8626361307</v>
      </c>
      <c r="P475" s="5">
        <v>10519.702916584351</v>
      </c>
      <c r="Q475" s="5">
        <v>9989.6685425074902</v>
      </c>
      <c r="R475" s="5">
        <v>10219.75796444709</v>
      </c>
      <c r="S475" s="5">
        <v>10263.652367909401</v>
      </c>
      <c r="T475" s="5">
        <v>10957.405443975231</v>
      </c>
      <c r="U475" s="5">
        <v>10854.368304573631</v>
      </c>
      <c r="V475" s="5">
        <v>10726.462784886309</v>
      </c>
      <c r="W475" s="5">
        <v>9714.9479997976996</v>
      </c>
      <c r="X475" s="5">
        <v>9381.0349742465223</v>
      </c>
      <c r="Y475" s="5">
        <v>8579.5337836388298</v>
      </c>
      <c r="Z475" s="5">
        <v>9276.5035801707672</v>
      </c>
      <c r="AA475" s="5">
        <v>9105.8133701484094</v>
      </c>
      <c r="AB475" s="5">
        <v>8211.920116698755</v>
      </c>
      <c r="AC475" s="5">
        <v>8709.418367875418</v>
      </c>
      <c r="AD475" s="5">
        <v>8489.2147327324728</v>
      </c>
      <c r="AE475" s="5">
        <v>8981.7713770723203</v>
      </c>
    </row>
    <row r="476" spans="1:31">
      <c r="A476" s="56" t="s">
        <v>80</v>
      </c>
      <c r="B476" s="56" t="s">
        <v>163</v>
      </c>
      <c r="C476" s="56" t="s">
        <v>138</v>
      </c>
      <c r="D476" s="5">
        <v>167.09608494899001</v>
      </c>
      <c r="E476" s="5">
        <v>437.94239854907028</v>
      </c>
      <c r="F476" s="5">
        <v>605.52087732057998</v>
      </c>
      <c r="G476" s="5">
        <v>876.11473772025465</v>
      </c>
      <c r="H476" s="5">
        <v>1130.7413694921649</v>
      </c>
      <c r="I476" s="5">
        <v>1121.555207231901</v>
      </c>
      <c r="J476" s="5">
        <v>1320.8579879381939</v>
      </c>
      <c r="K476" s="5">
        <v>2273.735777467296</v>
      </c>
      <c r="L476" s="5">
        <v>2689.46950139517</v>
      </c>
      <c r="M476" s="5">
        <v>2856.5370654316598</v>
      </c>
      <c r="N476" s="5">
        <v>3340.169196609585</v>
      </c>
      <c r="O476" s="5">
        <v>4295.9040693818861</v>
      </c>
      <c r="P476" s="5">
        <v>5102.1905759562696</v>
      </c>
      <c r="Q476" s="5">
        <v>5301.45219349743</v>
      </c>
      <c r="R476" s="5">
        <v>6059.4943163478338</v>
      </c>
      <c r="S476" s="5">
        <v>7335.6831617460593</v>
      </c>
      <c r="T476" s="5">
        <v>7391.2447285245207</v>
      </c>
      <c r="U476" s="5">
        <v>7135.299997985805</v>
      </c>
      <c r="V476" s="5">
        <v>7433.4902892538594</v>
      </c>
      <c r="W476" s="5">
        <v>6603.5328033729375</v>
      </c>
      <c r="X476" s="5">
        <v>6431.1198954481424</v>
      </c>
      <c r="Y476" s="5">
        <v>5434.6283568360996</v>
      </c>
      <c r="Z476" s="5">
        <v>6795.2633791530816</v>
      </c>
      <c r="AA476" s="5">
        <v>7137.64600844086</v>
      </c>
      <c r="AB476" s="5">
        <v>6497.3175763054169</v>
      </c>
      <c r="AC476" s="5">
        <v>6224.7008103179887</v>
      </c>
      <c r="AD476" s="5">
        <v>7227.5307726233968</v>
      </c>
      <c r="AE476" s="5">
        <v>6581.3077572884577</v>
      </c>
    </row>
    <row r="477" spans="1:31">
      <c r="A477" s="56" t="s">
        <v>80</v>
      </c>
      <c r="B477" s="56" t="s">
        <v>163</v>
      </c>
      <c r="C477" s="56" t="s">
        <v>139</v>
      </c>
      <c r="D477" s="5">
        <v>147.68708042608699</v>
      </c>
      <c r="E477" s="5">
        <v>251.57438692229499</v>
      </c>
      <c r="F477" s="5">
        <v>342.08902950355701</v>
      </c>
      <c r="G477" s="5">
        <v>417.302919471834</v>
      </c>
      <c r="H477" s="5">
        <v>478.55526513380499</v>
      </c>
      <c r="I477" s="5">
        <v>531.42327531833701</v>
      </c>
      <c r="J477" s="5">
        <v>601.68638583002496</v>
      </c>
      <c r="K477" s="5">
        <v>718.30929723432905</v>
      </c>
      <c r="L477" s="5">
        <v>833.26413369937904</v>
      </c>
      <c r="M477" s="5">
        <v>949.02043487322703</v>
      </c>
      <c r="N477" s="5">
        <v>1092.0615864203201</v>
      </c>
      <c r="O477" s="5">
        <v>1242.19315541682</v>
      </c>
      <c r="P477" s="5">
        <v>1397.14097760354</v>
      </c>
      <c r="Q477" s="5">
        <v>1520.02364860847</v>
      </c>
      <c r="R477" s="5">
        <v>1640.69061805261</v>
      </c>
      <c r="S477" s="5">
        <v>1729.88831412932</v>
      </c>
      <c r="T477" s="5">
        <v>1799.4739377769499</v>
      </c>
      <c r="U477" s="5">
        <v>1811.20625266721</v>
      </c>
      <c r="V477" s="5">
        <v>1834.2570406180901</v>
      </c>
      <c r="W477" s="5">
        <v>1829.3977363059701</v>
      </c>
      <c r="X477" s="5">
        <v>1828.99757679396</v>
      </c>
      <c r="Y477" s="5">
        <v>1816.7944385457599</v>
      </c>
      <c r="Z477" s="5">
        <v>1803.86322084266</v>
      </c>
      <c r="AA477" s="5">
        <v>1801.94097184922</v>
      </c>
      <c r="AB477" s="5">
        <v>1786.44652036617</v>
      </c>
      <c r="AC477" s="5">
        <v>1766.2855257036199</v>
      </c>
      <c r="AD477" s="5">
        <v>1743.64814373796</v>
      </c>
      <c r="AE477" s="5">
        <v>1761.98764473344</v>
      </c>
    </row>
    <row r="478" spans="1:31">
      <c r="A478" s="56" t="s">
        <v>80</v>
      </c>
      <c r="B478" s="56" t="s">
        <v>163</v>
      </c>
      <c r="C478" s="56" t="s">
        <v>140</v>
      </c>
      <c r="D478" s="5">
        <v>0</v>
      </c>
      <c r="E478" s="5">
        <v>0</v>
      </c>
      <c r="F478" s="5">
        <v>0</v>
      </c>
      <c r="G478" s="5">
        <v>0</v>
      </c>
      <c r="H478" s="5">
        <v>0</v>
      </c>
      <c r="I478" s="5">
        <v>0</v>
      </c>
      <c r="J478" s="5">
        <v>0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5">
        <v>0</v>
      </c>
      <c r="R478" s="5">
        <v>5.6574449999999966E-6</v>
      </c>
      <c r="S478" s="5">
        <v>6.6359149999999996E-6</v>
      </c>
      <c r="T478" s="5">
        <v>9.7539449999999946E-6</v>
      </c>
      <c r="U478" s="5">
        <v>8.9725950000000008E-6</v>
      </c>
      <c r="V478" s="5">
        <v>9.6113300000000061E-6</v>
      </c>
      <c r="W478" s="5">
        <v>9.1168199999999968E-6</v>
      </c>
      <c r="X478" s="5">
        <v>6.7268449999999978E-6</v>
      </c>
      <c r="Y478" s="5">
        <v>1.2176055E-5</v>
      </c>
      <c r="Z478" s="5">
        <v>1.7143080000000011E-5</v>
      </c>
      <c r="AA478" s="5">
        <v>3.3252285000000013E-5</v>
      </c>
      <c r="AB478" s="5">
        <v>3.2753030000000032E-5</v>
      </c>
      <c r="AC478" s="5">
        <v>6.6068794999999975E-4</v>
      </c>
      <c r="AD478" s="5">
        <v>7.9224394999999977E-4</v>
      </c>
      <c r="AE478" s="5">
        <v>4.5988034500000032E-4</v>
      </c>
    </row>
    <row r="479" spans="1:31">
      <c r="A479" s="56" t="s">
        <v>80</v>
      </c>
      <c r="B479" s="56" t="s">
        <v>163</v>
      </c>
      <c r="C479" s="56" t="s">
        <v>141</v>
      </c>
      <c r="D479" s="5">
        <v>0</v>
      </c>
      <c r="E479" s="5">
        <v>0</v>
      </c>
      <c r="F479" s="5">
        <v>0</v>
      </c>
      <c r="G479" s="5">
        <v>0</v>
      </c>
      <c r="H479" s="5">
        <v>0</v>
      </c>
      <c r="I479" s="5">
        <v>0</v>
      </c>
      <c r="J479" s="5">
        <v>0</v>
      </c>
      <c r="K479" s="5">
        <v>0</v>
      </c>
      <c r="L479" s="5">
        <v>1730.1559240986589</v>
      </c>
      <c r="M479" s="5">
        <v>5933.6124746623118</v>
      </c>
      <c r="N479" s="5">
        <v>5477.3193907690056</v>
      </c>
      <c r="O479" s="5">
        <v>7688.3260668273251</v>
      </c>
      <c r="P479" s="5">
        <v>10165.50141701851</v>
      </c>
      <c r="Q479" s="5">
        <v>12555.667410713329</v>
      </c>
      <c r="R479" s="5">
        <v>15417.870354255099</v>
      </c>
      <c r="S479" s="5">
        <v>19771.83432985091</v>
      </c>
      <c r="T479" s="5">
        <v>23454.00489421493</v>
      </c>
      <c r="U479" s="5">
        <v>35642.652853916159</v>
      </c>
      <c r="V479" s="5">
        <v>39040.66836415523</v>
      </c>
      <c r="W479" s="5">
        <v>38253.212553138073</v>
      </c>
      <c r="X479" s="5">
        <v>42199.396384838343</v>
      </c>
      <c r="Y479" s="5">
        <v>38546.647262352053</v>
      </c>
      <c r="Z479" s="5">
        <v>41655.188142382307</v>
      </c>
      <c r="AA479" s="5">
        <v>39556.538458570707</v>
      </c>
      <c r="AB479" s="5">
        <v>39730.248591318858</v>
      </c>
      <c r="AC479" s="5">
        <v>41345.192032870698</v>
      </c>
      <c r="AD479" s="5">
        <v>40549.40759650174</v>
      </c>
      <c r="AE479" s="5">
        <v>42407.511791696743</v>
      </c>
    </row>
    <row r="480" spans="1:31">
      <c r="A480" s="56" t="s">
        <v>80</v>
      </c>
      <c r="B480" s="56" t="s">
        <v>163</v>
      </c>
      <c r="C480" s="56" t="s">
        <v>142</v>
      </c>
      <c r="D480" s="5">
        <v>28774.851607200049</v>
      </c>
      <c r="E480" s="5">
        <v>27295.66337813453</v>
      </c>
      <c r="F480" s="5">
        <v>29214.551047526671</v>
      </c>
      <c r="G480" s="5">
        <v>31309.124608351631</v>
      </c>
      <c r="H480" s="5">
        <v>33052.498485622913</v>
      </c>
      <c r="I480" s="5">
        <v>36875.546838230788</v>
      </c>
      <c r="J480" s="5">
        <v>38346.509357434341</v>
      </c>
      <c r="K480" s="5">
        <v>37757.310756090803</v>
      </c>
      <c r="L480" s="5">
        <v>37266.632033205628</v>
      </c>
      <c r="M480" s="5">
        <v>38601.469952201704</v>
      </c>
      <c r="N480" s="5">
        <v>36973.031320415779</v>
      </c>
      <c r="O480" s="5">
        <v>36524.15712055748</v>
      </c>
      <c r="P480" s="5">
        <v>36434.049740848634</v>
      </c>
      <c r="Q480" s="5">
        <v>35792.336057865199</v>
      </c>
      <c r="R480" s="5">
        <v>36508.097210005639</v>
      </c>
      <c r="S480" s="5">
        <v>34001.202012178961</v>
      </c>
      <c r="T480" s="5">
        <v>35959.940039497007</v>
      </c>
      <c r="U480" s="5">
        <v>34291.995339804802</v>
      </c>
      <c r="V480" s="5">
        <v>33542.096379330433</v>
      </c>
      <c r="W480" s="5">
        <v>32891.446540438294</v>
      </c>
      <c r="X480" s="5">
        <v>34101.250545257542</v>
      </c>
      <c r="Y480" s="5">
        <v>32418.88287056953</v>
      </c>
      <c r="Z480" s="5">
        <v>32342.55451625846</v>
      </c>
      <c r="AA480" s="5">
        <v>32945.4253903024</v>
      </c>
      <c r="AB480" s="5">
        <v>31451.512023173011</v>
      </c>
      <c r="AC480" s="5">
        <v>30886.423250005089</v>
      </c>
      <c r="AD480" s="5">
        <v>30613.025006240019</v>
      </c>
      <c r="AE480" s="5">
        <v>29747.794257876922</v>
      </c>
    </row>
    <row r="481" spans="1:31">
      <c r="A481" s="56" t="s">
        <v>80</v>
      </c>
      <c r="B481" s="56" t="s">
        <v>163</v>
      </c>
      <c r="C481" s="56" t="s">
        <v>143</v>
      </c>
      <c r="D481" s="5">
        <v>11196.31629069916</v>
      </c>
      <c r="E481" s="5">
        <v>9787.5793570509195</v>
      </c>
      <c r="F481" s="5">
        <v>12407.10583291584</v>
      </c>
      <c r="G481" s="5">
        <v>18245.462014624689</v>
      </c>
      <c r="H481" s="5">
        <v>22316.958483261638</v>
      </c>
      <c r="I481" s="5">
        <v>26190.097022551879</v>
      </c>
      <c r="J481" s="5">
        <v>26814.574809164002</v>
      </c>
      <c r="K481" s="5">
        <v>24362.502891052431</v>
      </c>
      <c r="L481" s="5">
        <v>24145.596981354069</v>
      </c>
      <c r="M481" s="5">
        <v>22081.92593558531</v>
      </c>
      <c r="N481" s="5">
        <v>22716.59576030383</v>
      </c>
      <c r="O481" s="5">
        <v>24075.974214281479</v>
      </c>
      <c r="P481" s="5">
        <v>23398.603889200582</v>
      </c>
      <c r="Q481" s="5">
        <v>23981.050199158501</v>
      </c>
      <c r="R481" s="5">
        <v>23432.56060001591</v>
      </c>
      <c r="S481" s="5">
        <v>22636.522949659509</v>
      </c>
      <c r="T481" s="5">
        <v>24720.487082434141</v>
      </c>
      <c r="U481" s="5">
        <v>24990.80067546829</v>
      </c>
      <c r="V481" s="5">
        <v>24744.640912180519</v>
      </c>
      <c r="W481" s="5">
        <v>25010.456385174541</v>
      </c>
      <c r="X481" s="5">
        <v>23520.730675374129</v>
      </c>
      <c r="Y481" s="5">
        <v>24725.336075612409</v>
      </c>
      <c r="Z481" s="5">
        <v>25935.487676199231</v>
      </c>
      <c r="AA481" s="5">
        <v>25232.490568030509</v>
      </c>
      <c r="AB481" s="5">
        <v>25833.498607989572</v>
      </c>
      <c r="AC481" s="5">
        <v>26179.065913825001</v>
      </c>
      <c r="AD481" s="5">
        <v>25593.539090047208</v>
      </c>
      <c r="AE481" s="5">
        <v>27050.898231395629</v>
      </c>
    </row>
    <row r="482" spans="1:31">
      <c r="A482" s="56" t="s">
        <v>80</v>
      </c>
      <c r="B482" s="56" t="s">
        <v>163</v>
      </c>
      <c r="C482" s="56" t="s">
        <v>144</v>
      </c>
      <c r="D482" s="5">
        <v>9022.5652429999991</v>
      </c>
      <c r="E482" s="5">
        <v>10360.47539</v>
      </c>
      <c r="F482" s="5">
        <v>11714.952759</v>
      </c>
      <c r="G482" s="5">
        <v>13031.270875</v>
      </c>
      <c r="H482" s="5">
        <v>14353.708611</v>
      </c>
      <c r="I482" s="5">
        <v>15632.711502</v>
      </c>
      <c r="J482" s="5">
        <v>16910.683466999999</v>
      </c>
      <c r="K482" s="5">
        <v>18163.852714000001</v>
      </c>
      <c r="L482" s="5">
        <v>19411.917863999999</v>
      </c>
      <c r="M482" s="5">
        <v>20586.131863999999</v>
      </c>
      <c r="N482" s="5">
        <v>21767.574877999999</v>
      </c>
      <c r="O482" s="5">
        <v>22954.643037000002</v>
      </c>
      <c r="P482" s="5">
        <v>24162.339490999999</v>
      </c>
      <c r="Q482" s="5">
        <v>25237.053597999999</v>
      </c>
      <c r="R482" s="5">
        <v>26281.886845000001</v>
      </c>
      <c r="S482" s="5">
        <v>27326.868216999999</v>
      </c>
      <c r="T482" s="5">
        <v>28436.910612</v>
      </c>
      <c r="U482" s="5">
        <v>29427.267205</v>
      </c>
      <c r="V482" s="5">
        <v>30433.063289999998</v>
      </c>
      <c r="W482" s="5">
        <v>31454.762943000002</v>
      </c>
      <c r="X482" s="5">
        <v>32549.091079000002</v>
      </c>
      <c r="Y482" s="5">
        <v>33517.065546999998</v>
      </c>
      <c r="Z482" s="5">
        <v>34506.879883000001</v>
      </c>
      <c r="AA482" s="5">
        <v>35503.237704999992</v>
      </c>
      <c r="AB482" s="5">
        <v>36571.407772999999</v>
      </c>
      <c r="AC482" s="5">
        <v>37488.122686000002</v>
      </c>
      <c r="AD482" s="5">
        <v>38430.016286999999</v>
      </c>
      <c r="AE482" s="5">
        <v>38430.016286999999</v>
      </c>
    </row>
    <row r="483" spans="1:31">
      <c r="A483" s="56" t="s">
        <v>80</v>
      </c>
      <c r="B483" s="56" t="s">
        <v>163</v>
      </c>
      <c r="C483" s="56" t="s">
        <v>146</v>
      </c>
      <c r="D483" s="5">
        <v>28.97931394993995</v>
      </c>
      <c r="E483" s="5">
        <v>50.109354116739979</v>
      </c>
      <c r="F483" s="5">
        <v>69.671750438899906</v>
      </c>
      <c r="G483" s="5">
        <v>108.257630579555</v>
      </c>
      <c r="H483" s="5">
        <v>193.9564461325343</v>
      </c>
      <c r="I483" s="5">
        <v>178.66270780289031</v>
      </c>
      <c r="J483" s="5">
        <v>207.56836937469009</v>
      </c>
      <c r="K483" s="5">
        <v>220.77539237275019</v>
      </c>
      <c r="L483" s="5">
        <v>226.0403845590852</v>
      </c>
      <c r="M483" s="5">
        <v>258.0799442879096</v>
      </c>
      <c r="N483" s="5">
        <v>350.53375797300941</v>
      </c>
      <c r="O483" s="5">
        <v>342.97042477603969</v>
      </c>
      <c r="P483" s="5">
        <v>479.45599048046449</v>
      </c>
      <c r="Q483" s="5">
        <v>362.59400274174561</v>
      </c>
      <c r="R483" s="5">
        <v>490.12038985013538</v>
      </c>
      <c r="S483" s="5">
        <v>625.77793260560009</v>
      </c>
      <c r="T483" s="5">
        <v>461.85892792261018</v>
      </c>
      <c r="U483" s="5">
        <v>588.69387430543986</v>
      </c>
      <c r="V483" s="5">
        <v>978.7797328478199</v>
      </c>
      <c r="W483" s="5">
        <v>999.6840230346595</v>
      </c>
      <c r="X483" s="5">
        <v>1246.5545770477361</v>
      </c>
      <c r="Y483" s="5">
        <v>1515.8049443658781</v>
      </c>
      <c r="Z483" s="5">
        <v>1402.1591636579631</v>
      </c>
      <c r="AA483" s="5">
        <v>1419.6467314951469</v>
      </c>
      <c r="AB483" s="5">
        <v>1770.976469767277</v>
      </c>
      <c r="AC483" s="5">
        <v>1762.927318742044</v>
      </c>
      <c r="AD483" s="5">
        <v>1804.218967059541</v>
      </c>
      <c r="AE483" s="5">
        <v>2007.4956254429401</v>
      </c>
    </row>
    <row r="484" spans="1:31">
      <c r="A484" s="56" t="s">
        <v>80</v>
      </c>
      <c r="B484" s="56" t="s">
        <v>163</v>
      </c>
      <c r="C484" s="56" t="s">
        <v>149</v>
      </c>
      <c r="D484" s="5">
        <v>-3594.2867061305028</v>
      </c>
      <c r="E484" s="5">
        <v>-4731.2095241467196</v>
      </c>
      <c r="F484" s="5">
        <v>-7654.6818871751839</v>
      </c>
      <c r="G484" s="5">
        <v>-11825.892288542091</v>
      </c>
      <c r="H484" s="5">
        <v>-12995.21409584361</v>
      </c>
      <c r="I484" s="5">
        <v>-14548.205973064079</v>
      </c>
      <c r="J484" s="5">
        <v>-13878.52528555607</v>
      </c>
      <c r="K484" s="5">
        <v>-15888.78468646381</v>
      </c>
      <c r="L484" s="5">
        <v>-15390.76205782571</v>
      </c>
      <c r="M484" s="5">
        <v>-14489.80778529553</v>
      </c>
      <c r="N484" s="5">
        <v>-13691.831962518831</v>
      </c>
      <c r="O484" s="5">
        <v>-13844.38238332539</v>
      </c>
      <c r="P484" s="5">
        <v>-14226.43401441616</v>
      </c>
      <c r="Q484" s="5">
        <v>-13411.57336277377</v>
      </c>
      <c r="R484" s="5">
        <v>-13960.09999761534</v>
      </c>
      <c r="S484" s="5">
        <v>-13634.99889009507</v>
      </c>
      <c r="T484" s="5">
        <v>-14827.597456956521</v>
      </c>
      <c r="U484" s="5">
        <v>-14405.048270907189</v>
      </c>
      <c r="V484" s="5">
        <v>-14333.8774309781</v>
      </c>
      <c r="W484" s="5">
        <v>-13015.75972300496</v>
      </c>
      <c r="X484" s="5">
        <v>-12457.33543101768</v>
      </c>
      <c r="Y484" s="5">
        <v>-11492.733952160021</v>
      </c>
      <c r="Z484" s="5">
        <v>-12236.97777273487</v>
      </c>
      <c r="AA484" s="5">
        <v>-12435.1182290528</v>
      </c>
      <c r="AB484" s="5">
        <v>-10712.77613636263</v>
      </c>
      <c r="AC484" s="5">
        <v>-11647.239844300129</v>
      </c>
      <c r="AD484" s="5">
        <v>-11241.973560660739</v>
      </c>
      <c r="AE484" s="5">
        <v>-11745.09595579692</v>
      </c>
    </row>
    <row r="485" spans="1:31">
      <c r="A485" s="56" t="s">
        <v>80</v>
      </c>
      <c r="B485" s="56" t="s">
        <v>163</v>
      </c>
      <c r="C485" s="56" t="s">
        <v>150</v>
      </c>
      <c r="D485" s="5">
        <v>-196.564202004225</v>
      </c>
      <c r="E485" s="5">
        <v>-515.17543780356505</v>
      </c>
      <c r="F485" s="5">
        <v>-712.30710939577466</v>
      </c>
      <c r="G485" s="5">
        <v>-1031.2834463418151</v>
      </c>
      <c r="H485" s="5">
        <v>-1329.6937774693199</v>
      </c>
      <c r="I485" s="5">
        <v>-1319.1429874252699</v>
      </c>
      <c r="J485" s="5">
        <v>-1553.797020364334</v>
      </c>
      <c r="K485" s="5">
        <v>-2687.7658035373211</v>
      </c>
      <c r="L485" s="5">
        <v>-3194.4317738986151</v>
      </c>
      <c r="M485" s="5">
        <v>-3408.7374492992599</v>
      </c>
      <c r="N485" s="5">
        <v>-3997.2049509320991</v>
      </c>
      <c r="O485" s="5">
        <v>-5144.6302280076352</v>
      </c>
      <c r="P485" s="5">
        <v>-6142.7959677370491</v>
      </c>
      <c r="Q485" s="5">
        <v>-6397.6468205406863</v>
      </c>
      <c r="R485" s="5">
        <v>-7351.2155906301632</v>
      </c>
      <c r="S485" s="5">
        <v>-8873.1429094407958</v>
      </c>
      <c r="T485" s="5">
        <v>-9000.4355181740884</v>
      </c>
      <c r="U485" s="5">
        <v>-8751.7940824322959</v>
      </c>
      <c r="V485" s="5">
        <v>-9126.0711504683059</v>
      </c>
      <c r="W485" s="5">
        <v>-8176.9590144406939</v>
      </c>
      <c r="X485" s="5">
        <v>-7935.2336822036341</v>
      </c>
      <c r="Y485" s="5">
        <v>-6757.7464979608721</v>
      </c>
      <c r="Z485" s="5">
        <v>-8410.642783470541</v>
      </c>
      <c r="AA485" s="5">
        <v>-8893.596663988792</v>
      </c>
      <c r="AB485" s="5">
        <v>-8055.7755748639074</v>
      </c>
      <c r="AC485" s="5">
        <v>-7815.0704657944334</v>
      </c>
      <c r="AD485" s="5">
        <v>-8940.0653773390877</v>
      </c>
      <c r="AE485" s="5">
        <v>-8218.9428602807784</v>
      </c>
    </row>
    <row r="486" spans="1:31">
      <c r="A486" s="56" t="s">
        <v>80</v>
      </c>
      <c r="B486" s="56" t="s">
        <v>163</v>
      </c>
      <c r="C486" s="56" t="s">
        <v>151</v>
      </c>
      <c r="D486" s="5">
        <v>-175.48155982371199</v>
      </c>
      <c r="E486" s="5">
        <v>-299.17888471892502</v>
      </c>
      <c r="F486" s="5">
        <v>-407.48950697774097</v>
      </c>
      <c r="G486" s="5">
        <v>-495.29969942901602</v>
      </c>
      <c r="H486" s="5">
        <v>-568.38111370570903</v>
      </c>
      <c r="I486" s="5">
        <v>-630.98551602596399</v>
      </c>
      <c r="J486" s="5">
        <v>-716.758216929578</v>
      </c>
      <c r="K486" s="5">
        <v>-853.21227491718605</v>
      </c>
      <c r="L486" s="5">
        <v>-990.34926263692</v>
      </c>
      <c r="M486" s="5">
        <v>-1127.0184923475199</v>
      </c>
      <c r="N486" s="5">
        <v>-1296.33829067177</v>
      </c>
      <c r="O486" s="5">
        <v>-1475.09043114525</v>
      </c>
      <c r="P486" s="5">
        <v>-1662.15564983326</v>
      </c>
      <c r="Q486" s="5">
        <v>-1808.8781163988899</v>
      </c>
      <c r="R486" s="5">
        <v>-1945.40458752066</v>
      </c>
      <c r="S486" s="5">
        <v>-2053.3625341189299</v>
      </c>
      <c r="T486" s="5">
        <v>-2134.1499027433601</v>
      </c>
      <c r="U486" s="5">
        <v>-2159.3690157038</v>
      </c>
      <c r="V486" s="5">
        <v>-2177.2769590723501</v>
      </c>
      <c r="W486" s="5">
        <v>-2176.78350680424</v>
      </c>
      <c r="X486" s="5">
        <v>-2166.6049372171901</v>
      </c>
      <c r="Y486" s="5">
        <v>-2156.51407503685</v>
      </c>
      <c r="Z486" s="5">
        <v>-2141.7783934882</v>
      </c>
      <c r="AA486" s="5">
        <v>-2145.9975549425599</v>
      </c>
      <c r="AB486" s="5">
        <v>-2121.8731571366702</v>
      </c>
      <c r="AC486" s="5">
        <v>-2094.3823612317701</v>
      </c>
      <c r="AD486" s="5">
        <v>-2069.3896033890201</v>
      </c>
      <c r="AE486" s="5">
        <v>-2090.3742779477402</v>
      </c>
    </row>
    <row r="488" spans="1:31">
      <c r="A488" s="56" t="s">
        <v>80</v>
      </c>
      <c r="B488" s="56" t="s">
        <v>197</v>
      </c>
      <c r="C488" s="56" t="s">
        <v>130</v>
      </c>
      <c r="D488" s="5">
        <v>30353.103255225971</v>
      </c>
      <c r="E488" s="5">
        <v>27631.356048002341</v>
      </c>
      <c r="F488" s="5">
        <v>15467.317344435311</v>
      </c>
      <c r="G488" s="5">
        <v>12992.894018955691</v>
      </c>
      <c r="H488" s="5">
        <v>8676.461067342876</v>
      </c>
      <c r="I488" s="5">
        <v>7550.7061931188764</v>
      </c>
      <c r="J488" s="5">
        <v>4442.5714669469126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5">
        <v>0</v>
      </c>
      <c r="R488" s="5">
        <v>0</v>
      </c>
      <c r="S488" s="5">
        <v>0</v>
      </c>
      <c r="T488" s="5">
        <v>0</v>
      </c>
      <c r="U488" s="5">
        <v>0</v>
      </c>
      <c r="V488" s="5">
        <v>0</v>
      </c>
      <c r="W488" s="5">
        <v>0</v>
      </c>
      <c r="X488" s="5">
        <v>0</v>
      </c>
      <c r="Y488" s="5">
        <v>0</v>
      </c>
      <c r="Z488" s="5">
        <v>0</v>
      </c>
      <c r="AA488" s="5">
        <v>0</v>
      </c>
      <c r="AB488" s="5">
        <v>0</v>
      </c>
      <c r="AC488" s="5">
        <v>0</v>
      </c>
      <c r="AD488" s="5">
        <v>0</v>
      </c>
      <c r="AE488" s="5">
        <v>0</v>
      </c>
    </row>
    <row r="489" spans="1:31">
      <c r="A489" s="56" t="s">
        <v>80</v>
      </c>
      <c r="B489" s="56" t="s">
        <v>197</v>
      </c>
      <c r="C489" s="56" t="s">
        <v>132</v>
      </c>
      <c r="D489" s="5">
        <v>10120.05266914711</v>
      </c>
      <c r="E489" s="5">
        <v>3335.2313971785088</v>
      </c>
      <c r="F489" s="5">
        <v>2711.1537248374311</v>
      </c>
      <c r="G489" s="5">
        <v>2917.9777576422598</v>
      </c>
      <c r="H489" s="5">
        <v>3346.80008121833</v>
      </c>
      <c r="I489" s="5">
        <v>3434.5296486802231</v>
      </c>
      <c r="J489" s="5">
        <v>3868.8268407206051</v>
      </c>
      <c r="K489" s="5">
        <v>2225.5818477530911</v>
      </c>
      <c r="L489" s="5">
        <v>1849.653874603435</v>
      </c>
      <c r="M489" s="5">
        <v>2416.327986534066</v>
      </c>
      <c r="N489" s="5">
        <v>1949.9748937774889</v>
      </c>
      <c r="O489" s="5">
        <v>2157.3570307559648</v>
      </c>
      <c r="P489" s="5">
        <v>2493.8545040070098</v>
      </c>
      <c r="Q489" s="5">
        <v>1109.8221175225251</v>
      </c>
      <c r="R489" s="5">
        <v>1541.7758586675859</v>
      </c>
      <c r="S489" s="5">
        <v>1663.407489370335</v>
      </c>
      <c r="T489" s="5">
        <v>1102.6641306424331</v>
      </c>
      <c r="U489" s="5">
        <v>913.21351511759349</v>
      </c>
      <c r="V489" s="5">
        <v>888.40942778711042</v>
      </c>
      <c r="W489" s="5">
        <v>700.98321694949038</v>
      </c>
      <c r="X489" s="5">
        <v>818.72592447114937</v>
      </c>
      <c r="Y489" s="5">
        <v>364.49393471134499</v>
      </c>
      <c r="Z489" s="5">
        <v>28.812882944894991</v>
      </c>
      <c r="AA489" s="5">
        <v>0</v>
      </c>
      <c r="AB489" s="5">
        <v>0</v>
      </c>
      <c r="AC489" s="5">
        <v>0</v>
      </c>
      <c r="AD489" s="5">
        <v>0</v>
      </c>
      <c r="AE489" s="5">
        <v>0</v>
      </c>
    </row>
    <row r="490" spans="1:31">
      <c r="A490" s="56" t="s">
        <v>80</v>
      </c>
      <c r="B490" s="56" t="s">
        <v>197</v>
      </c>
      <c r="C490" s="56" t="s">
        <v>133</v>
      </c>
      <c r="D490" s="5">
        <v>0</v>
      </c>
      <c r="E490" s="5">
        <v>0</v>
      </c>
      <c r="F490" s="5">
        <v>0</v>
      </c>
      <c r="G490" s="5">
        <v>0</v>
      </c>
      <c r="H490" s="5">
        <v>0</v>
      </c>
      <c r="I490" s="5">
        <v>0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5">
        <v>0</v>
      </c>
      <c r="R490" s="5">
        <v>0</v>
      </c>
      <c r="S490" s="5">
        <v>0</v>
      </c>
      <c r="T490" s="5">
        <v>0</v>
      </c>
      <c r="U490" s="5">
        <v>0</v>
      </c>
      <c r="V490" s="5">
        <v>0</v>
      </c>
      <c r="W490" s="5">
        <v>0</v>
      </c>
      <c r="X490" s="5">
        <v>0</v>
      </c>
      <c r="Y490" s="5">
        <v>0</v>
      </c>
      <c r="Z490" s="5">
        <v>0</v>
      </c>
      <c r="AA490" s="5">
        <v>0</v>
      </c>
      <c r="AB490" s="5">
        <v>0</v>
      </c>
      <c r="AC490" s="5">
        <v>0</v>
      </c>
      <c r="AD490" s="5">
        <v>0</v>
      </c>
      <c r="AE490" s="5">
        <v>0</v>
      </c>
    </row>
    <row r="491" spans="1:31">
      <c r="A491" s="56" t="s">
        <v>80</v>
      </c>
      <c r="B491" s="56" t="s">
        <v>197</v>
      </c>
      <c r="C491" s="56" t="s">
        <v>134</v>
      </c>
      <c r="D491" s="5">
        <v>1351.012371129061</v>
      </c>
      <c r="E491" s="5">
        <v>14.41177634958999</v>
      </c>
      <c r="F491" s="5">
        <v>436.62586450830491</v>
      </c>
      <c r="G491" s="5">
        <v>520.16864368118968</v>
      </c>
      <c r="H491" s="5">
        <v>1432.9739305231139</v>
      </c>
      <c r="I491" s="5">
        <v>2218.8051316913352</v>
      </c>
      <c r="J491" s="5">
        <v>2429.4230453991058</v>
      </c>
      <c r="K491" s="5">
        <v>2078.5056121995699</v>
      </c>
      <c r="L491" s="5">
        <v>2153.1686109089992</v>
      </c>
      <c r="M491" s="5">
        <v>2211.3803886733099</v>
      </c>
      <c r="N491" s="5">
        <v>1909.762435533486</v>
      </c>
      <c r="O491" s="5">
        <v>2477.74920451656</v>
      </c>
      <c r="P491" s="5">
        <v>2055.9460636733338</v>
      </c>
      <c r="Q491" s="5">
        <v>2101.6114813682011</v>
      </c>
      <c r="R491" s="5">
        <v>2304.1267771751232</v>
      </c>
      <c r="S491" s="5">
        <v>2193.2743745719399</v>
      </c>
      <c r="T491" s="5">
        <v>2760.4866034138358</v>
      </c>
      <c r="U491" s="5">
        <v>2473.8790382592101</v>
      </c>
      <c r="V491" s="5">
        <v>2126.755465026511</v>
      </c>
      <c r="W491" s="5">
        <v>2175.3190591051198</v>
      </c>
      <c r="X491" s="5">
        <v>2422.398263370771</v>
      </c>
      <c r="Y491" s="5">
        <v>2009.2364103162411</v>
      </c>
      <c r="Z491" s="5">
        <v>2627.658892976166</v>
      </c>
      <c r="AA491" s="5">
        <v>1934.5497721249701</v>
      </c>
      <c r="AB491" s="5">
        <v>2097.023756079574</v>
      </c>
      <c r="AC491" s="5">
        <v>2406.0790657324828</v>
      </c>
      <c r="AD491" s="5">
        <v>1054.2249012094251</v>
      </c>
      <c r="AE491" s="5">
        <v>1069.6463907873349</v>
      </c>
    </row>
    <row r="492" spans="1:31">
      <c r="A492" s="56" t="s">
        <v>80</v>
      </c>
      <c r="B492" s="56" t="s">
        <v>197</v>
      </c>
      <c r="C492" s="56" t="s">
        <v>135</v>
      </c>
      <c r="D492" s="5">
        <v>0</v>
      </c>
      <c r="E492" s="5">
        <v>0</v>
      </c>
      <c r="F492" s="5">
        <v>0</v>
      </c>
      <c r="G492" s="5">
        <v>0</v>
      </c>
      <c r="H492" s="5">
        <v>0</v>
      </c>
      <c r="I492" s="5">
        <v>0</v>
      </c>
      <c r="J492" s="5">
        <v>0</v>
      </c>
      <c r="K492" s="5">
        <v>0</v>
      </c>
      <c r="L492" s="5">
        <v>0.62162921707499996</v>
      </c>
      <c r="M492" s="5">
        <v>4.8148321874249982</v>
      </c>
      <c r="N492" s="5">
        <v>4.8148310635249976</v>
      </c>
      <c r="O492" s="5">
        <v>6.3873321001850023</v>
      </c>
      <c r="P492" s="5">
        <v>6.4048281799750049</v>
      </c>
      <c r="Q492" s="5">
        <v>6.6938673355100038</v>
      </c>
      <c r="R492" s="5">
        <v>116.86870576044009</v>
      </c>
      <c r="S492" s="5">
        <v>116.86869141131</v>
      </c>
      <c r="T492" s="5">
        <v>117.1888642249798</v>
      </c>
      <c r="U492" s="5">
        <v>116.8686628573351</v>
      </c>
      <c r="V492" s="5">
        <v>116.8686482200401</v>
      </c>
      <c r="W492" s="5">
        <v>116.868633927245</v>
      </c>
      <c r="X492" s="5">
        <v>117.1888096247898</v>
      </c>
      <c r="Y492" s="5">
        <v>116.868684805505</v>
      </c>
      <c r="Z492" s="5">
        <v>220.80721388501999</v>
      </c>
      <c r="AA492" s="5">
        <v>220.80719496900491</v>
      </c>
      <c r="AB492" s="5">
        <v>221.4121512647439</v>
      </c>
      <c r="AC492" s="5">
        <v>474.51556696165989</v>
      </c>
      <c r="AD492" s="5">
        <v>985.59560209459494</v>
      </c>
      <c r="AE492" s="5">
        <v>1437.3573457742341</v>
      </c>
    </row>
    <row r="493" spans="1:31">
      <c r="A493" s="56" t="s">
        <v>80</v>
      </c>
      <c r="B493" s="56" t="s">
        <v>197</v>
      </c>
      <c r="C493" s="56" t="s">
        <v>136</v>
      </c>
      <c r="D493" s="5">
        <v>213.04516648203511</v>
      </c>
      <c r="E493" s="5">
        <v>251.4204372613151</v>
      </c>
      <c r="F493" s="5">
        <v>199.22103816811489</v>
      </c>
      <c r="G493" s="5">
        <v>126.74201584444</v>
      </c>
      <c r="H493" s="5">
        <v>180.51341582537489</v>
      </c>
      <c r="I493" s="5">
        <v>184.4177306082</v>
      </c>
      <c r="J493" s="5">
        <v>308.66522793976497</v>
      </c>
      <c r="K493" s="5">
        <v>160.58269462172001</v>
      </c>
      <c r="L493" s="5">
        <v>280.02972893140492</v>
      </c>
      <c r="M493" s="5">
        <v>299.18000675939498</v>
      </c>
      <c r="N493" s="5">
        <v>248.91691244653501</v>
      </c>
      <c r="O493" s="5">
        <v>213.04515918817</v>
      </c>
      <c r="P493" s="5">
        <v>251.4204275204701</v>
      </c>
      <c r="Q493" s="5">
        <v>199.22103062433001</v>
      </c>
      <c r="R493" s="5">
        <v>54.607368551275037</v>
      </c>
      <c r="S493" s="5">
        <v>64.035422450984981</v>
      </c>
      <c r="T493" s="5">
        <v>77.214278547935024</v>
      </c>
      <c r="U493" s="5">
        <v>166.5612630702</v>
      </c>
      <c r="V493" s="5">
        <v>81.759803056249964</v>
      </c>
      <c r="W493" s="5">
        <v>0</v>
      </c>
      <c r="X493" s="5">
        <v>0</v>
      </c>
      <c r="Y493" s="5">
        <v>0</v>
      </c>
      <c r="Z493" s="5">
        <v>0</v>
      </c>
      <c r="AA493" s="5">
        <v>0</v>
      </c>
      <c r="AB493" s="5">
        <v>0</v>
      </c>
      <c r="AC493" s="5">
        <v>0</v>
      </c>
      <c r="AD493" s="5">
        <v>0</v>
      </c>
      <c r="AE493" s="5">
        <v>0</v>
      </c>
    </row>
    <row r="494" spans="1:31">
      <c r="A494" s="56" t="s">
        <v>80</v>
      </c>
      <c r="B494" s="56" t="s">
        <v>197</v>
      </c>
      <c r="C494" s="56" t="s">
        <v>137</v>
      </c>
      <c r="D494" s="5">
        <v>1991.3620393588201</v>
      </c>
      <c r="E494" s="5">
        <v>2697.5062540777849</v>
      </c>
      <c r="F494" s="5">
        <v>4158.4595146672273</v>
      </c>
      <c r="G494" s="5">
        <v>6962.0857283683918</v>
      </c>
      <c r="H494" s="5">
        <v>6995.7074504767888</v>
      </c>
      <c r="I494" s="5">
        <v>6026.9140477026949</v>
      </c>
      <c r="J494" s="5">
        <v>5217.4719111844852</v>
      </c>
      <c r="K494" s="5">
        <v>11028.86332557971</v>
      </c>
      <c r="L494" s="5">
        <v>11847.018076387119</v>
      </c>
      <c r="M494" s="5">
        <v>11759.442348348961</v>
      </c>
      <c r="N494" s="5">
        <v>12463.73215988234</v>
      </c>
      <c r="O494" s="5">
        <v>12155.188506175349</v>
      </c>
      <c r="P494" s="5">
        <v>13946.357135219119</v>
      </c>
      <c r="Q494" s="5">
        <v>12880.55840383157</v>
      </c>
      <c r="R494" s="5">
        <v>14583.25808582283</v>
      </c>
      <c r="S494" s="5">
        <v>18516.060402334369</v>
      </c>
      <c r="T494" s="5">
        <v>19517.783868317711</v>
      </c>
      <c r="U494" s="5">
        <v>19030.695963845221</v>
      </c>
      <c r="V494" s="5">
        <v>20323.30867517319</v>
      </c>
      <c r="W494" s="5">
        <v>17958.989288989669</v>
      </c>
      <c r="X494" s="5">
        <v>18381.191578858099</v>
      </c>
      <c r="Y494" s="5">
        <v>19454.85725955616</v>
      </c>
      <c r="Z494" s="5">
        <v>18644.539669720089</v>
      </c>
      <c r="AA494" s="5">
        <v>23902.584334733059</v>
      </c>
      <c r="AB494" s="5">
        <v>22333.656513302511</v>
      </c>
      <c r="AC494" s="5">
        <v>23811.02869996403</v>
      </c>
      <c r="AD494" s="5">
        <v>31889.4444985382</v>
      </c>
      <c r="AE494" s="5">
        <v>31914.10957818932</v>
      </c>
    </row>
    <row r="495" spans="1:31">
      <c r="A495" s="56" t="s">
        <v>80</v>
      </c>
      <c r="B495" s="56" t="s">
        <v>197</v>
      </c>
      <c r="C495" s="56" t="s">
        <v>138</v>
      </c>
      <c r="D495" s="5">
        <v>70.924175342064984</v>
      </c>
      <c r="E495" s="5">
        <v>315.94964125345018</v>
      </c>
      <c r="F495" s="5">
        <v>484.9254390440899</v>
      </c>
      <c r="G495" s="5">
        <v>705.71974922882009</v>
      </c>
      <c r="H495" s="5">
        <v>958.78574625029592</v>
      </c>
      <c r="I495" s="5">
        <v>868.25143289251014</v>
      </c>
      <c r="J495" s="5">
        <v>987.55790437160988</v>
      </c>
      <c r="K495" s="5">
        <v>2321.866515308684</v>
      </c>
      <c r="L495" s="5">
        <v>2563.2584938810942</v>
      </c>
      <c r="M495" s="5">
        <v>2799.6888609388038</v>
      </c>
      <c r="N495" s="5">
        <v>3498.0318279038529</v>
      </c>
      <c r="O495" s="5">
        <v>4615.3499819302733</v>
      </c>
      <c r="P495" s="5">
        <v>6090.4377421557047</v>
      </c>
      <c r="Q495" s="5">
        <v>5935.1468326383929</v>
      </c>
      <c r="R495" s="5">
        <v>7604.2240093396604</v>
      </c>
      <c r="S495" s="5">
        <v>8575.1287994176582</v>
      </c>
      <c r="T495" s="5">
        <v>9529.3523247732919</v>
      </c>
      <c r="U495" s="5">
        <v>10174.589800838619</v>
      </c>
      <c r="V495" s="5">
        <v>10593.016904104519</v>
      </c>
      <c r="W495" s="5">
        <v>9329.6522690822439</v>
      </c>
      <c r="X495" s="5">
        <v>11683.99677740038</v>
      </c>
      <c r="Y495" s="5">
        <v>11864.86902972479</v>
      </c>
      <c r="Z495" s="5">
        <v>13751.563911057599</v>
      </c>
      <c r="AA495" s="5">
        <v>16011.76007264194</v>
      </c>
      <c r="AB495" s="5">
        <v>14353.715747504621</v>
      </c>
      <c r="AC495" s="5">
        <v>17535.422461096208</v>
      </c>
      <c r="AD495" s="5">
        <v>17805.98525623676</v>
      </c>
      <c r="AE495" s="5">
        <v>18870.618405065081</v>
      </c>
    </row>
    <row r="496" spans="1:31">
      <c r="A496" s="56" t="s">
        <v>80</v>
      </c>
      <c r="B496" s="56" t="s">
        <v>197</v>
      </c>
      <c r="C496" s="56" t="s">
        <v>139</v>
      </c>
      <c r="D496" s="5">
        <v>117.708012944182</v>
      </c>
      <c r="E496" s="5">
        <v>216.29087114607799</v>
      </c>
      <c r="F496" s="5">
        <v>315.05816867460101</v>
      </c>
      <c r="G496" s="5">
        <v>404.569016027045</v>
      </c>
      <c r="H496" s="5">
        <v>477.08600055434403</v>
      </c>
      <c r="I496" s="5">
        <v>539.81601364244102</v>
      </c>
      <c r="J496" s="5">
        <v>619.77329918372197</v>
      </c>
      <c r="K496" s="5">
        <v>744.99204622779803</v>
      </c>
      <c r="L496" s="5">
        <v>864.86442787715305</v>
      </c>
      <c r="M496" s="5">
        <v>982.99075735453596</v>
      </c>
      <c r="N496" s="5">
        <v>1124.37031389923</v>
      </c>
      <c r="O496" s="5">
        <v>1272.6243124039299</v>
      </c>
      <c r="P496" s="5">
        <v>1425.6570954143101</v>
      </c>
      <c r="Q496" s="5">
        <v>1546.18328757059</v>
      </c>
      <c r="R496" s="5">
        <v>1656.45293021404</v>
      </c>
      <c r="S496" s="5">
        <v>1731.09925367247</v>
      </c>
      <c r="T496" s="5">
        <v>1788.21133276249</v>
      </c>
      <c r="U496" s="5">
        <v>1795.7954867508899</v>
      </c>
      <c r="V496" s="5">
        <v>1807.03895162093</v>
      </c>
      <c r="W496" s="5">
        <v>1796.32846920986</v>
      </c>
      <c r="X496" s="5">
        <v>1790.1670089784</v>
      </c>
      <c r="Y496" s="5">
        <v>1775.2961307316</v>
      </c>
      <c r="Z496" s="5">
        <v>1758.06782873975</v>
      </c>
      <c r="AA496" s="5">
        <v>1749.3109197604199</v>
      </c>
      <c r="AB496" s="5">
        <v>1733.90439033553</v>
      </c>
      <c r="AC496" s="5">
        <v>1712.4232230948901</v>
      </c>
      <c r="AD496" s="5">
        <v>1688.2023443186299</v>
      </c>
      <c r="AE496" s="5">
        <v>1705.85198974333</v>
      </c>
    </row>
    <row r="497" spans="1:31">
      <c r="A497" s="56" t="s">
        <v>80</v>
      </c>
      <c r="B497" s="56" t="s">
        <v>197</v>
      </c>
      <c r="C497" s="56" t="s">
        <v>140</v>
      </c>
      <c r="D497" s="5">
        <v>0</v>
      </c>
      <c r="E497" s="5">
        <v>0</v>
      </c>
      <c r="F497" s="5">
        <v>0</v>
      </c>
      <c r="G497" s="5">
        <v>0</v>
      </c>
      <c r="H497" s="5">
        <v>0</v>
      </c>
      <c r="I497" s="5">
        <v>0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5">
        <v>0</v>
      </c>
      <c r="R497" s="5">
        <v>0</v>
      </c>
      <c r="S497" s="5">
        <v>0</v>
      </c>
      <c r="T497" s="5">
        <v>0</v>
      </c>
      <c r="U497" s="5">
        <v>0</v>
      </c>
      <c r="V497" s="5">
        <v>0</v>
      </c>
      <c r="W497" s="5">
        <v>0</v>
      </c>
      <c r="X497" s="5">
        <v>0</v>
      </c>
      <c r="Y497" s="5">
        <v>0</v>
      </c>
      <c r="Z497" s="5">
        <v>0</v>
      </c>
      <c r="AA497" s="5">
        <v>0</v>
      </c>
      <c r="AB497" s="5">
        <v>0</v>
      </c>
      <c r="AC497" s="5">
        <v>0</v>
      </c>
      <c r="AD497" s="5">
        <v>0</v>
      </c>
      <c r="AE497" s="5">
        <v>0</v>
      </c>
    </row>
    <row r="498" spans="1:31">
      <c r="A498" s="56" t="s">
        <v>80</v>
      </c>
      <c r="B498" s="56" t="s">
        <v>197</v>
      </c>
      <c r="C498" s="56" t="s">
        <v>141</v>
      </c>
      <c r="D498" s="5">
        <v>0</v>
      </c>
      <c r="E498" s="5">
        <v>0</v>
      </c>
      <c r="F498" s="5">
        <v>0</v>
      </c>
      <c r="G498" s="5">
        <v>0</v>
      </c>
      <c r="H498" s="5">
        <v>0</v>
      </c>
      <c r="I498" s="5">
        <v>0</v>
      </c>
      <c r="J498" s="5">
        <v>0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5">
        <v>0</v>
      </c>
      <c r="R498" s="5">
        <v>0</v>
      </c>
      <c r="S498" s="5">
        <v>0</v>
      </c>
      <c r="T498" s="5">
        <v>0</v>
      </c>
      <c r="U498" s="5">
        <v>0</v>
      </c>
      <c r="V498" s="5">
        <v>0</v>
      </c>
      <c r="W498" s="5">
        <v>0</v>
      </c>
      <c r="X498" s="5">
        <v>0</v>
      </c>
      <c r="Y498" s="5">
        <v>0</v>
      </c>
      <c r="Z498" s="5">
        <v>0</v>
      </c>
      <c r="AA498" s="5">
        <v>0</v>
      </c>
      <c r="AB498" s="5">
        <v>0</v>
      </c>
      <c r="AC498" s="5">
        <v>0</v>
      </c>
      <c r="AD498" s="5">
        <v>0</v>
      </c>
      <c r="AE498" s="5">
        <v>0</v>
      </c>
    </row>
    <row r="499" spans="1:31">
      <c r="A499" s="56" t="s">
        <v>80</v>
      </c>
      <c r="B499" s="56" t="s">
        <v>197</v>
      </c>
      <c r="C499" s="56" t="s">
        <v>142</v>
      </c>
      <c r="D499" s="5">
        <v>4241.1045482505924</v>
      </c>
      <c r="E499" s="5">
        <v>21188.744113205292</v>
      </c>
      <c r="F499" s="5">
        <v>28808.49746957024</v>
      </c>
      <c r="G499" s="5">
        <v>29424.224642416812</v>
      </c>
      <c r="H499" s="5">
        <v>34196.820997452363</v>
      </c>
      <c r="I499" s="5">
        <v>36851.308249966562</v>
      </c>
      <c r="J499" s="5">
        <v>39581.240983892829</v>
      </c>
      <c r="K499" s="5">
        <v>43114.464240255053</v>
      </c>
      <c r="L499" s="5">
        <v>48382.727893751173</v>
      </c>
      <c r="M499" s="5">
        <v>52941.494536758713</v>
      </c>
      <c r="N499" s="5">
        <v>52268.240233445649</v>
      </c>
      <c r="O499" s="5">
        <v>78697.819931577265</v>
      </c>
      <c r="P499" s="5">
        <v>75443.818779077061</v>
      </c>
      <c r="Q499" s="5">
        <v>83031.219451481054</v>
      </c>
      <c r="R499" s="5">
        <v>84933.457711328811</v>
      </c>
      <c r="S499" s="5">
        <v>83318.503899223753</v>
      </c>
      <c r="T499" s="5">
        <v>84639.164763962035</v>
      </c>
      <c r="U499" s="5">
        <v>94411.539262047896</v>
      </c>
      <c r="V499" s="5">
        <v>96012.045710868857</v>
      </c>
      <c r="W499" s="5">
        <v>110904.43262717219</v>
      </c>
      <c r="X499" s="5">
        <v>138589.10468027991</v>
      </c>
      <c r="Y499" s="5">
        <v>136966.73697499969</v>
      </c>
      <c r="Z499" s="5">
        <v>138280.9422232497</v>
      </c>
      <c r="AA499" s="5">
        <v>126456.72686604589</v>
      </c>
      <c r="AB499" s="5">
        <v>140409.89737877509</v>
      </c>
      <c r="AC499" s="5">
        <v>128333.3446229832</v>
      </c>
      <c r="AD499" s="5">
        <v>126003.99843881591</v>
      </c>
      <c r="AE499" s="5">
        <v>125915.1831047803</v>
      </c>
    </row>
    <row r="500" spans="1:31">
      <c r="A500" s="56" t="s">
        <v>80</v>
      </c>
      <c r="B500" s="56" t="s">
        <v>197</v>
      </c>
      <c r="C500" s="56" t="s">
        <v>143</v>
      </c>
      <c r="D500" s="5">
        <v>6222.451834236751</v>
      </c>
      <c r="E500" s="5">
        <v>5260.7980269183208</v>
      </c>
      <c r="F500" s="5">
        <v>10678.79848906141</v>
      </c>
      <c r="G500" s="5">
        <v>16852.97519368284</v>
      </c>
      <c r="H500" s="5">
        <v>19127.739648044389</v>
      </c>
      <c r="I500" s="5">
        <v>24875.78473117821</v>
      </c>
      <c r="J500" s="5">
        <v>26031.622697135132</v>
      </c>
      <c r="K500" s="5">
        <v>35059.574546596159</v>
      </c>
      <c r="L500" s="5">
        <v>36229.776698666217</v>
      </c>
      <c r="M500" s="5">
        <v>32957.344383969583</v>
      </c>
      <c r="N500" s="5">
        <v>37033.205588155673</v>
      </c>
      <c r="O500" s="5">
        <v>57350.623537072992</v>
      </c>
      <c r="P500" s="5">
        <v>65380.536357895937</v>
      </c>
      <c r="Q500" s="5">
        <v>69614.002645899192</v>
      </c>
      <c r="R500" s="5">
        <v>79705.617132674524</v>
      </c>
      <c r="S500" s="5">
        <v>86321.233235653141</v>
      </c>
      <c r="T500" s="5">
        <v>90131.55812122536</v>
      </c>
      <c r="U500" s="5">
        <v>93131.118103419474</v>
      </c>
      <c r="V500" s="5">
        <v>110947.9471409399</v>
      </c>
      <c r="W500" s="5">
        <v>120915.19838274521</v>
      </c>
      <c r="X500" s="5">
        <v>97879.278041252081</v>
      </c>
      <c r="Y500" s="5">
        <v>112655.62236625431</v>
      </c>
      <c r="Z500" s="5">
        <v>118335.6295698149</v>
      </c>
      <c r="AA500" s="5">
        <v>128554.3836329339</v>
      </c>
      <c r="AB500" s="5">
        <v>156287.80708928089</v>
      </c>
      <c r="AC500" s="5">
        <v>185762.9602927306</v>
      </c>
      <c r="AD500" s="5">
        <v>188373.58342445409</v>
      </c>
      <c r="AE500" s="5">
        <v>194565.22076999131</v>
      </c>
    </row>
    <row r="501" spans="1:31">
      <c r="A501" s="56" t="s">
        <v>80</v>
      </c>
      <c r="B501" s="56" t="s">
        <v>197</v>
      </c>
      <c r="C501" s="56" t="s">
        <v>144</v>
      </c>
      <c r="D501" s="5">
        <v>8479.9990908</v>
      </c>
      <c r="E501" s="5">
        <v>9559.0008366000002</v>
      </c>
      <c r="F501" s="5">
        <v>10745.4802191</v>
      </c>
      <c r="G501" s="5">
        <v>11930.2513784</v>
      </c>
      <c r="H501" s="5">
        <v>13106.8910703</v>
      </c>
      <c r="I501" s="5">
        <v>14229.4678979</v>
      </c>
      <c r="J501" s="5">
        <v>15360.405836899999</v>
      </c>
      <c r="K501" s="5">
        <v>16456.256894599999</v>
      </c>
      <c r="L501" s="5">
        <v>17527.511694000001</v>
      </c>
      <c r="M501" s="5">
        <v>18507.895565800001</v>
      </c>
      <c r="N501" s="5">
        <v>19510.810355900001</v>
      </c>
      <c r="O501" s="5">
        <v>20499.366839400001</v>
      </c>
      <c r="P501" s="5">
        <v>21478.626854599999</v>
      </c>
      <c r="Q501" s="5">
        <v>22278.395411500002</v>
      </c>
      <c r="R501" s="5">
        <v>23038.9386381</v>
      </c>
      <c r="S501" s="5">
        <v>23770.344909399999</v>
      </c>
      <c r="T501" s="5">
        <v>24577.874808100001</v>
      </c>
      <c r="U501" s="5">
        <v>25306.9911885</v>
      </c>
      <c r="V501" s="5">
        <v>26082.992490199998</v>
      </c>
      <c r="W501" s="5">
        <v>26857.1239308</v>
      </c>
      <c r="X501" s="5">
        <v>27687.389024700002</v>
      </c>
      <c r="Y501" s="5">
        <v>28381.8181348</v>
      </c>
      <c r="Z501" s="5">
        <v>29110.7653536</v>
      </c>
      <c r="AA501" s="5">
        <v>29845.345327999999</v>
      </c>
      <c r="AB501" s="5">
        <v>30647.097598600001</v>
      </c>
      <c r="AC501" s="5">
        <v>31308.422297000001</v>
      </c>
      <c r="AD501" s="5">
        <v>32021.139212499998</v>
      </c>
      <c r="AE501" s="5">
        <v>32021.139212499998</v>
      </c>
    </row>
    <row r="502" spans="1:31">
      <c r="A502" s="56" t="s">
        <v>80</v>
      </c>
      <c r="B502" s="56" t="s">
        <v>197</v>
      </c>
      <c r="C502" s="56" t="s">
        <v>146</v>
      </c>
      <c r="D502" s="5">
        <v>71.801854681320023</v>
      </c>
      <c r="E502" s="5">
        <v>3.9400241574600048</v>
      </c>
      <c r="F502" s="5">
        <v>78.285473007340059</v>
      </c>
      <c r="G502" s="5">
        <v>112.1639135132051</v>
      </c>
      <c r="H502" s="5">
        <v>178.6243004775894</v>
      </c>
      <c r="I502" s="5">
        <v>252.62505425016019</v>
      </c>
      <c r="J502" s="5">
        <v>363.14728663509601</v>
      </c>
      <c r="K502" s="5">
        <v>132.8894019527749</v>
      </c>
      <c r="L502" s="5">
        <v>194.0077871950551</v>
      </c>
      <c r="M502" s="5">
        <v>277.97981435060967</v>
      </c>
      <c r="N502" s="5">
        <v>272.53544084678481</v>
      </c>
      <c r="O502" s="5">
        <v>411.16155075125408</v>
      </c>
      <c r="P502" s="5">
        <v>741.37541139588939</v>
      </c>
      <c r="Q502" s="5">
        <v>511.70137673655051</v>
      </c>
      <c r="R502" s="5">
        <v>666.24760350796942</v>
      </c>
      <c r="S502" s="5">
        <v>1070.565750999011</v>
      </c>
      <c r="T502" s="5">
        <v>1091.6446625033229</v>
      </c>
      <c r="U502" s="5">
        <v>1238.4391458220441</v>
      </c>
      <c r="V502" s="5">
        <v>1335.6575681506681</v>
      </c>
      <c r="W502" s="5">
        <v>1186.288543039821</v>
      </c>
      <c r="X502" s="5">
        <v>1678.2029959440181</v>
      </c>
      <c r="Y502" s="5">
        <v>1592.507204556025</v>
      </c>
      <c r="Z502" s="5">
        <v>1015.498708895877</v>
      </c>
      <c r="AA502" s="5">
        <v>2152.246525476502</v>
      </c>
      <c r="AB502" s="5">
        <v>868.1693218934256</v>
      </c>
      <c r="AC502" s="5">
        <v>1312.4272425111051</v>
      </c>
      <c r="AD502" s="5">
        <v>1206.0110508777809</v>
      </c>
      <c r="AE502" s="5">
        <v>1308.994095537884</v>
      </c>
    </row>
    <row r="503" spans="1:31">
      <c r="A503" s="56" t="s">
        <v>80</v>
      </c>
      <c r="B503" s="56" t="s">
        <v>197</v>
      </c>
      <c r="C503" s="56" t="s">
        <v>149</v>
      </c>
      <c r="D503" s="5">
        <v>-2565.14670961306</v>
      </c>
      <c r="E503" s="5">
        <v>-3739.3167113726022</v>
      </c>
      <c r="F503" s="5">
        <v>-5508.5078398413898</v>
      </c>
      <c r="G503" s="5">
        <v>-8879.8559723583585</v>
      </c>
      <c r="H503" s="5">
        <v>-8939.4674600137259</v>
      </c>
      <c r="I503" s="5">
        <v>-7509.1169554830994</v>
      </c>
      <c r="J503" s="5">
        <v>-6410.5538933496391</v>
      </c>
      <c r="K503" s="5">
        <v>-14276.58540647968</v>
      </c>
      <c r="L503" s="5">
        <v>-15125.66796271748</v>
      </c>
      <c r="M503" s="5">
        <v>-14961.084953652909</v>
      </c>
      <c r="N503" s="5">
        <v>-15908.872205547281</v>
      </c>
      <c r="O503" s="5">
        <v>-15700.94740307256</v>
      </c>
      <c r="P503" s="5">
        <v>-18237.067474293421</v>
      </c>
      <c r="Q503" s="5">
        <v>-16559.217112226401</v>
      </c>
      <c r="R503" s="5">
        <v>-19141.347779489261</v>
      </c>
      <c r="S503" s="5">
        <v>-24057.702441833859</v>
      </c>
      <c r="T503" s="5">
        <v>-25270.477497530748</v>
      </c>
      <c r="U503" s="5">
        <v>-24616.65948431216</v>
      </c>
      <c r="V503" s="5">
        <v>-26250.569428277311</v>
      </c>
      <c r="W503" s="5">
        <v>-22894.44009494155</v>
      </c>
      <c r="X503" s="5">
        <v>-23920.160360833219</v>
      </c>
      <c r="Y503" s="5">
        <v>-25100.90406841661</v>
      </c>
      <c r="Z503" s="5">
        <v>-24448.6619926274</v>
      </c>
      <c r="AA503" s="5">
        <v>-31182.272331692471</v>
      </c>
      <c r="AB503" s="5">
        <v>-28517.49934113471</v>
      </c>
      <c r="AC503" s="5">
        <v>-30954.84278905089</v>
      </c>
      <c r="AD503" s="5">
        <v>-40836.64416946454</v>
      </c>
      <c r="AE503" s="5">
        <v>-40704.868760460908</v>
      </c>
    </row>
    <row r="504" spans="1:31">
      <c r="A504" s="56" t="s">
        <v>80</v>
      </c>
      <c r="B504" s="56" t="s">
        <v>197</v>
      </c>
      <c r="C504" s="56" t="s">
        <v>150</v>
      </c>
      <c r="D504" s="5">
        <v>-83.431960113725012</v>
      </c>
      <c r="E504" s="5">
        <v>-371.70426456814022</v>
      </c>
      <c r="F504" s="5">
        <v>-570.40860659639486</v>
      </c>
      <c r="G504" s="5">
        <v>-830.59547629307588</v>
      </c>
      <c r="H504" s="5">
        <v>-1127.8059556420301</v>
      </c>
      <c r="I504" s="5">
        <v>-1022.705268266894</v>
      </c>
      <c r="J504" s="5">
        <v>-1160.0309133565349</v>
      </c>
      <c r="K504" s="5">
        <v>-2742.2731299836742</v>
      </c>
      <c r="L504" s="5">
        <v>-3040.8758970065342</v>
      </c>
      <c r="M504" s="5">
        <v>-3332.4649170641451</v>
      </c>
      <c r="N504" s="5">
        <v>-4182.976390344309</v>
      </c>
      <c r="O504" s="5">
        <v>-5516.9470334040197</v>
      </c>
      <c r="P504" s="5">
        <v>-7303.2595233851416</v>
      </c>
      <c r="Q504" s="5">
        <v>-7138.9354966282071</v>
      </c>
      <c r="R504" s="5">
        <v>-9164.111631156964</v>
      </c>
      <c r="S504" s="5">
        <v>-10356.1364772776</v>
      </c>
      <c r="T504" s="5">
        <v>-11547.33039599121</v>
      </c>
      <c r="U504" s="5">
        <v>-12336.24011119241</v>
      </c>
      <c r="V504" s="5">
        <v>-12928.055856414259</v>
      </c>
      <c r="W504" s="5">
        <v>-11451.353059849691</v>
      </c>
      <c r="X504" s="5">
        <v>-14312.19062825246</v>
      </c>
      <c r="Y504" s="5">
        <v>-14631.230174274149</v>
      </c>
      <c r="Z504" s="5">
        <v>-16889.087229986078</v>
      </c>
      <c r="AA504" s="5">
        <v>-19700.772044215752</v>
      </c>
      <c r="AB504" s="5">
        <v>-17721.540547814158</v>
      </c>
      <c r="AC504" s="5">
        <v>-21581.80379906212</v>
      </c>
      <c r="AD504" s="5">
        <v>-21950.735823429051</v>
      </c>
      <c r="AE504" s="5">
        <v>-23189.261364058941</v>
      </c>
    </row>
    <row r="505" spans="1:31">
      <c r="A505" s="56" t="s">
        <v>80</v>
      </c>
      <c r="B505" s="56" t="s">
        <v>197</v>
      </c>
      <c r="C505" s="56" t="s">
        <v>151</v>
      </c>
      <c r="D505" s="5">
        <v>-135.03141914529701</v>
      </c>
      <c r="E505" s="5">
        <v>-250.11829264994901</v>
      </c>
      <c r="F505" s="5">
        <v>-366.42709503692902</v>
      </c>
      <c r="G505" s="5">
        <v>-470.37303837280098</v>
      </c>
      <c r="H505" s="5">
        <v>-554.50501734490899</v>
      </c>
      <c r="I505" s="5">
        <v>-628.70588004408899</v>
      </c>
      <c r="J505" s="5">
        <v>-723.78902302699498</v>
      </c>
      <c r="K505" s="5">
        <v>-869.60417595556805</v>
      </c>
      <c r="L505" s="5">
        <v>-1011.00523428778</v>
      </c>
      <c r="M505" s="5">
        <v>-1147.68086708187</v>
      </c>
      <c r="N505" s="5">
        <v>-1315.89604410794</v>
      </c>
      <c r="O505" s="5">
        <v>-1488.5548674332599</v>
      </c>
      <c r="P505" s="5">
        <v>-1669.8738044352301</v>
      </c>
      <c r="Q505" s="5">
        <v>-1814.1461567226499</v>
      </c>
      <c r="R505" s="5">
        <v>-1938.9997101705001</v>
      </c>
      <c r="S505" s="5">
        <v>-2024.7612407727399</v>
      </c>
      <c r="T505" s="5">
        <v>-2094.5088763854701</v>
      </c>
      <c r="U505" s="5">
        <v>-2107.1377644836698</v>
      </c>
      <c r="V505" s="5">
        <v>-2113.6550992092398</v>
      </c>
      <c r="W505" s="5">
        <v>-2105.8701616343001</v>
      </c>
      <c r="X505" s="5">
        <v>-2091.1597770232001</v>
      </c>
      <c r="Y505" s="5">
        <v>-2077.9914698767702</v>
      </c>
      <c r="Z505" s="5">
        <v>-2054.6267511872802</v>
      </c>
      <c r="AA505" s="5">
        <v>-2047.94718990355</v>
      </c>
      <c r="AB505" s="5">
        <v>-2026.3572782374899</v>
      </c>
      <c r="AC505" s="5">
        <v>-2000.7288204579099</v>
      </c>
      <c r="AD505" s="5">
        <v>-1970.5279745892001</v>
      </c>
      <c r="AE505" s="5">
        <v>-1993.9232328144101</v>
      </c>
    </row>
    <row r="507" spans="1:31">
      <c r="A507" s="56" t="s">
        <v>80</v>
      </c>
      <c r="B507" s="56" t="s">
        <v>198</v>
      </c>
      <c r="C507" s="56" t="s">
        <v>131</v>
      </c>
      <c r="D507" s="5">
        <v>24376.44526525684</v>
      </c>
      <c r="E507" s="5">
        <v>24295.886469226509</v>
      </c>
      <c r="F507" s="5">
        <v>17220.3059528575</v>
      </c>
      <c r="G507" s="5">
        <v>14385.018666249171</v>
      </c>
      <c r="H507" s="5">
        <v>8844.5390835882863</v>
      </c>
      <c r="I507" s="5">
        <v>5989.4241857858387</v>
      </c>
      <c r="J507" s="5">
        <v>5968.320164259887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5">
        <v>0</v>
      </c>
      <c r="R507" s="5">
        <v>0</v>
      </c>
      <c r="S507" s="5">
        <v>0</v>
      </c>
      <c r="T507" s="5">
        <v>0</v>
      </c>
      <c r="U507" s="5">
        <v>0</v>
      </c>
      <c r="V507" s="5">
        <v>0</v>
      </c>
      <c r="W507" s="5">
        <v>0</v>
      </c>
      <c r="X507" s="5">
        <v>0</v>
      </c>
      <c r="Y507" s="5">
        <v>0</v>
      </c>
      <c r="Z507" s="5">
        <v>0</v>
      </c>
      <c r="AA507" s="5">
        <v>0</v>
      </c>
      <c r="AB507" s="5">
        <v>0</v>
      </c>
      <c r="AC507" s="5">
        <v>0</v>
      </c>
      <c r="AD507" s="5">
        <v>0</v>
      </c>
      <c r="AE507" s="5">
        <v>0</v>
      </c>
    </row>
    <row r="508" spans="1:31">
      <c r="A508" s="56" t="s">
        <v>80</v>
      </c>
      <c r="B508" s="56" t="s">
        <v>198</v>
      </c>
      <c r="C508" s="56" t="s">
        <v>132</v>
      </c>
      <c r="D508" s="5">
        <v>2453.188786301087</v>
      </c>
      <c r="E508" s="5">
        <v>29.793526094664969</v>
      </c>
      <c r="F508" s="5">
        <v>0</v>
      </c>
      <c r="G508" s="5">
        <v>0</v>
      </c>
      <c r="H508" s="5">
        <v>0</v>
      </c>
      <c r="I508" s="5">
        <v>0</v>
      </c>
      <c r="J508" s="5">
        <v>0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5">
        <v>0</v>
      </c>
      <c r="R508" s="5">
        <v>0</v>
      </c>
      <c r="S508" s="5">
        <v>0</v>
      </c>
      <c r="T508" s="5">
        <v>0</v>
      </c>
      <c r="U508" s="5">
        <v>0</v>
      </c>
      <c r="V508" s="5">
        <v>0</v>
      </c>
      <c r="W508" s="5">
        <v>0</v>
      </c>
      <c r="X508" s="5">
        <v>0</v>
      </c>
      <c r="Y508" s="5">
        <v>0</v>
      </c>
      <c r="Z508" s="5">
        <v>0</v>
      </c>
      <c r="AA508" s="5">
        <v>0</v>
      </c>
      <c r="AB508" s="5">
        <v>0</v>
      </c>
      <c r="AC508" s="5">
        <v>0</v>
      </c>
      <c r="AD508" s="5">
        <v>0</v>
      </c>
      <c r="AE508" s="5">
        <v>0</v>
      </c>
    </row>
    <row r="509" spans="1:31">
      <c r="A509" s="56" t="s">
        <v>80</v>
      </c>
      <c r="B509" s="56" t="s">
        <v>198</v>
      </c>
      <c r="C509" s="56" t="s">
        <v>133</v>
      </c>
      <c r="D509" s="5">
        <v>0</v>
      </c>
      <c r="E509" s="5">
        <v>0</v>
      </c>
      <c r="F509" s="5">
        <v>0</v>
      </c>
      <c r="G509" s="5">
        <v>0</v>
      </c>
      <c r="H509" s="5">
        <v>0</v>
      </c>
      <c r="I509" s="5">
        <v>0</v>
      </c>
      <c r="J509" s="5">
        <v>0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5">
        <v>0</v>
      </c>
      <c r="R509" s="5">
        <v>0</v>
      </c>
      <c r="S509" s="5">
        <v>0</v>
      </c>
      <c r="T509" s="5">
        <v>0</v>
      </c>
      <c r="U509" s="5">
        <v>0</v>
      </c>
      <c r="V509" s="5">
        <v>0</v>
      </c>
      <c r="W509" s="5">
        <v>0</v>
      </c>
      <c r="X509" s="5">
        <v>0</v>
      </c>
      <c r="Y509" s="5">
        <v>0</v>
      </c>
      <c r="Z509" s="5">
        <v>0</v>
      </c>
      <c r="AA509" s="5">
        <v>0</v>
      </c>
      <c r="AB509" s="5">
        <v>0</v>
      </c>
      <c r="AC509" s="5">
        <v>0</v>
      </c>
      <c r="AD509" s="5">
        <v>0</v>
      </c>
      <c r="AE509" s="5">
        <v>0</v>
      </c>
    </row>
    <row r="510" spans="1:31">
      <c r="A510" s="56" t="s">
        <v>80</v>
      </c>
      <c r="B510" s="56" t="s">
        <v>198</v>
      </c>
      <c r="C510" s="56" t="s">
        <v>134</v>
      </c>
      <c r="D510" s="5">
        <v>601.0694036205</v>
      </c>
      <c r="E510" s="5">
        <v>25.631494522994991</v>
      </c>
      <c r="F510" s="5">
        <v>180.063790022745</v>
      </c>
      <c r="G510" s="5">
        <v>130.00167913315491</v>
      </c>
      <c r="H510" s="5">
        <v>835.38301276297977</v>
      </c>
      <c r="I510" s="5">
        <v>618.85039508633486</v>
      </c>
      <c r="J510" s="5">
        <v>808.70267838984978</v>
      </c>
      <c r="K510" s="5">
        <v>475.04305085409521</v>
      </c>
      <c r="L510" s="5">
        <v>972.01865732777492</v>
      </c>
      <c r="M510" s="5">
        <v>849.69177932786965</v>
      </c>
      <c r="N510" s="5">
        <v>293.83301756681999</v>
      </c>
      <c r="O510" s="5">
        <v>392.68073828341983</v>
      </c>
      <c r="P510" s="5">
        <v>227.78532397864001</v>
      </c>
      <c r="Q510" s="5">
        <v>850.57637271166527</v>
      </c>
      <c r="R510" s="5">
        <v>111.35377699127</v>
      </c>
      <c r="S510" s="5">
        <v>1415.9187633059801</v>
      </c>
      <c r="T510" s="5">
        <v>420.26780209501021</v>
      </c>
      <c r="U510" s="5">
        <v>452.2479482316902</v>
      </c>
      <c r="V510" s="5">
        <v>868.43496640115541</v>
      </c>
      <c r="W510" s="5">
        <v>1903.757665358954</v>
      </c>
      <c r="X510" s="5">
        <v>1820.9748932315331</v>
      </c>
      <c r="Y510" s="5">
        <v>174.95626359622</v>
      </c>
      <c r="Z510" s="5">
        <v>266.5093598149154</v>
      </c>
      <c r="AA510" s="5">
        <v>199.9929447035249</v>
      </c>
      <c r="AB510" s="5">
        <v>1118.3623110813769</v>
      </c>
      <c r="AC510" s="5">
        <v>2.4086578493500221</v>
      </c>
      <c r="AD510" s="5">
        <v>2302.889768682955</v>
      </c>
      <c r="AE510" s="5">
        <v>2.6295000000000051E-6</v>
      </c>
    </row>
    <row r="511" spans="1:31">
      <c r="A511" s="56" t="s">
        <v>80</v>
      </c>
      <c r="B511" s="56" t="s">
        <v>198</v>
      </c>
      <c r="C511" s="56" t="s">
        <v>135</v>
      </c>
      <c r="D511" s="5">
        <v>0</v>
      </c>
      <c r="E511" s="5">
        <v>0</v>
      </c>
      <c r="F511" s="5">
        <v>0</v>
      </c>
      <c r="G511" s="5">
        <v>0</v>
      </c>
      <c r="H511" s="5">
        <v>0</v>
      </c>
      <c r="I511" s="5">
        <v>0</v>
      </c>
      <c r="J511" s="5">
        <v>0</v>
      </c>
      <c r="K511" s="5">
        <v>0.86553743093000002</v>
      </c>
      <c r="L511" s="5">
        <v>0.86790702462500013</v>
      </c>
      <c r="M511" s="5">
        <v>0.86553395682500145</v>
      </c>
      <c r="N511" s="5">
        <v>0.86553174225499963</v>
      </c>
      <c r="O511" s="5">
        <v>0.86552993328499939</v>
      </c>
      <c r="P511" s="5">
        <v>0.86789938899999985</v>
      </c>
      <c r="Q511" s="5">
        <v>101.0500535553</v>
      </c>
      <c r="R511" s="5">
        <v>101.0500527218701</v>
      </c>
      <c r="S511" s="5">
        <v>101.05005278627</v>
      </c>
      <c r="T511" s="5">
        <v>207.363543820735</v>
      </c>
      <c r="U511" s="5">
        <v>206.79724530457511</v>
      </c>
      <c r="V511" s="5">
        <v>206.7972538034299</v>
      </c>
      <c r="W511" s="5">
        <v>206.7972202972899</v>
      </c>
      <c r="X511" s="5">
        <v>207.36374370650401</v>
      </c>
      <c r="Y511" s="5">
        <v>206.79721480365009</v>
      </c>
      <c r="Z511" s="5">
        <v>206.79721495068461</v>
      </c>
      <c r="AA511" s="5">
        <v>206.79721724730001</v>
      </c>
      <c r="AB511" s="5">
        <v>530.39794452747003</v>
      </c>
      <c r="AC511" s="5">
        <v>528.99241100925281</v>
      </c>
      <c r="AD511" s="5">
        <v>875.63207603761509</v>
      </c>
      <c r="AE511" s="5">
        <v>875.63207559739521</v>
      </c>
    </row>
    <row r="512" spans="1:31">
      <c r="A512" s="56" t="s">
        <v>80</v>
      </c>
      <c r="B512" s="56" t="s">
        <v>198</v>
      </c>
      <c r="C512" s="56" t="s">
        <v>136</v>
      </c>
      <c r="D512" s="5">
        <v>3806.4919359857772</v>
      </c>
      <c r="E512" s="5">
        <v>1941.81181658379</v>
      </c>
      <c r="F512" s="5">
        <v>2256.6087846172309</v>
      </c>
      <c r="G512" s="5">
        <v>1930.2311356836201</v>
      </c>
      <c r="H512" s="5">
        <v>2855.3455618318098</v>
      </c>
      <c r="I512" s="5">
        <v>2547.447647815542</v>
      </c>
      <c r="J512" s="5">
        <v>2003.3741776940151</v>
      </c>
      <c r="K512" s="5">
        <v>2249.5937758814448</v>
      </c>
      <c r="L512" s="5">
        <v>2269.344779727649</v>
      </c>
      <c r="M512" s="5">
        <v>2567.058464728842</v>
      </c>
      <c r="N512" s="5">
        <v>2148.208463448881</v>
      </c>
      <c r="O512" s="5">
        <v>2555.4469333753441</v>
      </c>
      <c r="P512" s="5">
        <v>2103.2320308237249</v>
      </c>
      <c r="Q512" s="5">
        <v>2906.94683139268</v>
      </c>
      <c r="R512" s="5">
        <v>1798.3594512139141</v>
      </c>
      <c r="S512" s="5">
        <v>3069.6168502811379</v>
      </c>
      <c r="T512" s="5">
        <v>1766.080628104269</v>
      </c>
      <c r="U512" s="5">
        <v>2185.8830677967808</v>
      </c>
      <c r="V512" s="5">
        <v>1893.9992998405439</v>
      </c>
      <c r="W512" s="5">
        <v>2283.6979867423911</v>
      </c>
      <c r="X512" s="5">
        <v>2278.784726169602</v>
      </c>
      <c r="Y512" s="5">
        <v>2372.174854725421</v>
      </c>
      <c r="Z512" s="5">
        <v>2312.512883465718</v>
      </c>
      <c r="AA512" s="5">
        <v>2799.4320285255749</v>
      </c>
      <c r="AB512" s="5">
        <v>2598.9863467800419</v>
      </c>
      <c r="AC512" s="5">
        <v>1681.71133946803</v>
      </c>
      <c r="AD512" s="5">
        <v>3361.7539616791751</v>
      </c>
      <c r="AE512" s="5">
        <v>594.15926968347503</v>
      </c>
    </row>
    <row r="513" spans="1:31">
      <c r="A513" s="56" t="s">
        <v>80</v>
      </c>
      <c r="B513" s="56" t="s">
        <v>198</v>
      </c>
      <c r="C513" s="56" t="s">
        <v>137</v>
      </c>
      <c r="D513" s="5">
        <v>147.96320225967</v>
      </c>
      <c r="E513" s="5">
        <v>497.34492354916989</v>
      </c>
      <c r="F513" s="5">
        <v>1245.308405068954</v>
      </c>
      <c r="G513" s="5">
        <v>1393.477284107101</v>
      </c>
      <c r="H513" s="5">
        <v>2731.7281457994691</v>
      </c>
      <c r="I513" s="5">
        <v>3885.2381311410859</v>
      </c>
      <c r="J513" s="5">
        <v>5060.5321450250976</v>
      </c>
      <c r="K513" s="5">
        <v>7159.9914122150149</v>
      </c>
      <c r="L513" s="5">
        <v>7005.927384431805</v>
      </c>
      <c r="M513" s="5">
        <v>6515.8495497100021</v>
      </c>
      <c r="N513" s="5">
        <v>7227.4860064015547</v>
      </c>
      <c r="O513" s="5">
        <v>7258.0016892506019</v>
      </c>
      <c r="P513" s="5">
        <v>7475.1098467183738</v>
      </c>
      <c r="Q513" s="5">
        <v>7501.2277779956412</v>
      </c>
      <c r="R513" s="5">
        <v>7563.9891996368769</v>
      </c>
      <c r="S513" s="5">
        <v>7447.3707918399423</v>
      </c>
      <c r="T513" s="5">
        <v>7968.1463652161547</v>
      </c>
      <c r="U513" s="5">
        <v>7667.389936517714</v>
      </c>
      <c r="V513" s="5">
        <v>7284.9963114696857</v>
      </c>
      <c r="W513" s="5">
        <v>7417.3179717122421</v>
      </c>
      <c r="X513" s="5">
        <v>6975.2573416122568</v>
      </c>
      <c r="Y513" s="5">
        <v>8261.0071502559531</v>
      </c>
      <c r="Z513" s="5">
        <v>7631.9240170530056</v>
      </c>
      <c r="AA513" s="5">
        <v>7541.5383804317598</v>
      </c>
      <c r="AB513" s="5">
        <v>9757.0573987088301</v>
      </c>
      <c r="AC513" s="5">
        <v>9146.0538435557864</v>
      </c>
      <c r="AD513" s="5">
        <v>9729.7264563700301</v>
      </c>
      <c r="AE513" s="5">
        <v>10612.945256458241</v>
      </c>
    </row>
    <row r="514" spans="1:31">
      <c r="A514" s="56" t="s">
        <v>80</v>
      </c>
      <c r="B514" s="56" t="s">
        <v>198</v>
      </c>
      <c r="C514" s="56" t="s">
        <v>138</v>
      </c>
      <c r="D514" s="5">
        <v>46.291854232549987</v>
      </c>
      <c r="E514" s="5">
        <v>247.36465823501001</v>
      </c>
      <c r="F514" s="5">
        <v>385.77141586650492</v>
      </c>
      <c r="G514" s="5">
        <v>585.42345059611011</v>
      </c>
      <c r="H514" s="5">
        <v>739.27321840311492</v>
      </c>
      <c r="I514" s="5">
        <v>703.13068672266013</v>
      </c>
      <c r="J514" s="5">
        <v>901.010620680736</v>
      </c>
      <c r="K514" s="5">
        <v>1653.6790472080361</v>
      </c>
      <c r="L514" s="5">
        <v>2083.246454366712</v>
      </c>
      <c r="M514" s="5">
        <v>2020.104850530236</v>
      </c>
      <c r="N514" s="5">
        <v>3116.677802003112</v>
      </c>
      <c r="O514" s="5">
        <v>3719.9987087340091</v>
      </c>
      <c r="P514" s="5">
        <v>4574.295107302024</v>
      </c>
      <c r="Q514" s="5">
        <v>4931.0902659094309</v>
      </c>
      <c r="R514" s="5">
        <v>5742.9461954275193</v>
      </c>
      <c r="S514" s="5">
        <v>6823.4383640181559</v>
      </c>
      <c r="T514" s="5">
        <v>7632.8898500674513</v>
      </c>
      <c r="U514" s="5">
        <v>7209.3136323298131</v>
      </c>
      <c r="V514" s="5">
        <v>7713.242773168342</v>
      </c>
      <c r="W514" s="5">
        <v>9290.1566039591671</v>
      </c>
      <c r="X514" s="5">
        <v>8852.1716306755879</v>
      </c>
      <c r="Y514" s="5">
        <v>12224.571070618629</v>
      </c>
      <c r="Z514" s="5">
        <v>13567.223392806771</v>
      </c>
      <c r="AA514" s="5">
        <v>14590.29145407243</v>
      </c>
      <c r="AB514" s="5">
        <v>15479.411884064741</v>
      </c>
      <c r="AC514" s="5">
        <v>15153.049330153661</v>
      </c>
      <c r="AD514" s="5">
        <v>16662.672766433399</v>
      </c>
      <c r="AE514" s="5">
        <v>19628.344856311731</v>
      </c>
    </row>
    <row r="515" spans="1:31">
      <c r="A515" s="56" t="s">
        <v>80</v>
      </c>
      <c r="B515" s="56" t="s">
        <v>198</v>
      </c>
      <c r="C515" s="56" t="s">
        <v>139</v>
      </c>
      <c r="D515" s="5">
        <v>68.294795686997603</v>
      </c>
      <c r="E515" s="5">
        <v>137.42513599108901</v>
      </c>
      <c r="F515" s="5">
        <v>209.96938808425301</v>
      </c>
      <c r="G515" s="5">
        <v>278.07005379568301</v>
      </c>
      <c r="H515" s="5">
        <v>336.69285066459599</v>
      </c>
      <c r="I515" s="5">
        <v>378.98086966461</v>
      </c>
      <c r="J515" s="5">
        <v>425.41102868106901</v>
      </c>
      <c r="K515" s="5">
        <v>504.94793903530302</v>
      </c>
      <c r="L515" s="5">
        <v>569.64949919189201</v>
      </c>
      <c r="M515" s="5">
        <v>620.974754111425</v>
      </c>
      <c r="N515" s="5">
        <v>690.00687150699105</v>
      </c>
      <c r="O515" s="5">
        <v>767.17636609820704</v>
      </c>
      <c r="P515" s="5">
        <v>852.34192507637795</v>
      </c>
      <c r="Q515" s="5">
        <v>925.37785735145201</v>
      </c>
      <c r="R515" s="5">
        <v>1006.10967595389</v>
      </c>
      <c r="S515" s="5">
        <v>1069.4848060797001</v>
      </c>
      <c r="T515" s="5">
        <v>1122.7314107408799</v>
      </c>
      <c r="U515" s="5">
        <v>1153.5857453061501</v>
      </c>
      <c r="V515" s="5">
        <v>1175.4556096511401</v>
      </c>
      <c r="W515" s="5">
        <v>1180.20808273081</v>
      </c>
      <c r="X515" s="5">
        <v>1183.0162733807399</v>
      </c>
      <c r="Y515" s="5">
        <v>1175.98128660098</v>
      </c>
      <c r="Z515" s="5">
        <v>1171.1063092643701</v>
      </c>
      <c r="AA515" s="5">
        <v>1171.8638933289401</v>
      </c>
      <c r="AB515" s="5">
        <v>1166.26946185973</v>
      </c>
      <c r="AC515" s="5">
        <v>1157.9191882038999</v>
      </c>
      <c r="AD515" s="5">
        <v>1145.63707674733</v>
      </c>
      <c r="AE515" s="5">
        <v>1159.6165491801701</v>
      </c>
    </row>
    <row r="516" spans="1:31">
      <c r="A516" s="56" t="s">
        <v>80</v>
      </c>
      <c r="B516" s="56" t="s">
        <v>198</v>
      </c>
      <c r="C516" s="56" t="s">
        <v>140</v>
      </c>
      <c r="D516" s="5">
        <v>0</v>
      </c>
      <c r="E516" s="5">
        <v>0</v>
      </c>
      <c r="F516" s="5">
        <v>0</v>
      </c>
      <c r="G516" s="5">
        <v>0</v>
      </c>
      <c r="H516" s="5">
        <v>0</v>
      </c>
      <c r="I516" s="5">
        <v>0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5">
        <v>0</v>
      </c>
      <c r="R516" s="5">
        <v>0</v>
      </c>
      <c r="S516" s="5">
        <v>0</v>
      </c>
      <c r="T516" s="5">
        <v>0</v>
      </c>
      <c r="U516" s="5">
        <v>0</v>
      </c>
      <c r="V516" s="5">
        <v>0</v>
      </c>
      <c r="W516" s="5">
        <v>0</v>
      </c>
      <c r="X516" s="5">
        <v>0</v>
      </c>
      <c r="Y516" s="5">
        <v>0</v>
      </c>
      <c r="Z516" s="5">
        <v>0</v>
      </c>
      <c r="AA516" s="5">
        <v>0</v>
      </c>
      <c r="AB516" s="5">
        <v>0</v>
      </c>
      <c r="AC516" s="5">
        <v>0</v>
      </c>
      <c r="AD516" s="5">
        <v>0</v>
      </c>
      <c r="AE516" s="5">
        <v>0</v>
      </c>
    </row>
    <row r="517" spans="1:31">
      <c r="A517" s="56" t="s">
        <v>80</v>
      </c>
      <c r="B517" s="56" t="s">
        <v>198</v>
      </c>
      <c r="C517" s="56" t="s">
        <v>141</v>
      </c>
      <c r="D517" s="5">
        <v>0</v>
      </c>
      <c r="E517" s="5">
        <v>0</v>
      </c>
      <c r="F517" s="5">
        <v>0</v>
      </c>
      <c r="G517" s="5">
        <v>0</v>
      </c>
      <c r="H517" s="5">
        <v>0</v>
      </c>
      <c r="I517" s="5">
        <v>0</v>
      </c>
      <c r="J517" s="5">
        <v>0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5">
        <v>0</v>
      </c>
      <c r="R517" s="5">
        <v>0</v>
      </c>
      <c r="S517" s="5">
        <v>0</v>
      </c>
      <c r="T517" s="5">
        <v>0</v>
      </c>
      <c r="U517" s="5">
        <v>0</v>
      </c>
      <c r="V517" s="5">
        <v>0</v>
      </c>
      <c r="W517" s="5">
        <v>0</v>
      </c>
      <c r="X517" s="5">
        <v>0</v>
      </c>
      <c r="Y517" s="5">
        <v>0</v>
      </c>
      <c r="Z517" s="5">
        <v>0</v>
      </c>
      <c r="AA517" s="5">
        <v>0</v>
      </c>
      <c r="AB517" s="5">
        <v>0</v>
      </c>
      <c r="AC517" s="5">
        <v>0</v>
      </c>
      <c r="AD517" s="5">
        <v>0</v>
      </c>
      <c r="AE517" s="5">
        <v>0</v>
      </c>
    </row>
    <row r="518" spans="1:31">
      <c r="A518" s="56" t="s">
        <v>80</v>
      </c>
      <c r="B518" s="56" t="s">
        <v>198</v>
      </c>
      <c r="C518" s="56" t="s">
        <v>142</v>
      </c>
      <c r="D518" s="5">
        <v>11669.214041952529</v>
      </c>
      <c r="E518" s="5">
        <v>20233.767423891011</v>
      </c>
      <c r="F518" s="5">
        <v>23650.74087809366</v>
      </c>
      <c r="G518" s="5">
        <v>28184.373187763049</v>
      </c>
      <c r="H518" s="5">
        <v>30434.142951435661</v>
      </c>
      <c r="I518" s="5">
        <v>30912.733342325391</v>
      </c>
      <c r="J518" s="5">
        <v>32139.369461502221</v>
      </c>
      <c r="K518" s="5">
        <v>42146.84203703385</v>
      </c>
      <c r="L518" s="5">
        <v>42655.036283356152</v>
      </c>
      <c r="M518" s="5">
        <v>43815.007079487681</v>
      </c>
      <c r="N518" s="5">
        <v>50141.174077718591</v>
      </c>
      <c r="O518" s="5">
        <v>47006.591773596039</v>
      </c>
      <c r="P518" s="5">
        <v>54002.073899896357</v>
      </c>
      <c r="Q518" s="5">
        <v>48463.260181378311</v>
      </c>
      <c r="R518" s="5">
        <v>54384.972729209301</v>
      </c>
      <c r="S518" s="5">
        <v>54174.701330415141</v>
      </c>
      <c r="T518" s="5">
        <v>57332.057969095549</v>
      </c>
      <c r="U518" s="5">
        <v>61559.963671397432</v>
      </c>
      <c r="V518" s="5">
        <v>70301.140281582077</v>
      </c>
      <c r="W518" s="5">
        <v>67404.089023563109</v>
      </c>
      <c r="X518" s="5">
        <v>72668.700177862134</v>
      </c>
      <c r="Y518" s="5">
        <v>83945.640476171233</v>
      </c>
      <c r="Z518" s="5">
        <v>90183.022213634365</v>
      </c>
      <c r="AA518" s="5">
        <v>103636.4109219739</v>
      </c>
      <c r="AB518" s="5">
        <v>101153.2514643679</v>
      </c>
      <c r="AC518" s="5">
        <v>125250.7325355629</v>
      </c>
      <c r="AD518" s="5">
        <v>111294.720649269</v>
      </c>
      <c r="AE518" s="5">
        <v>114559.8128513945</v>
      </c>
    </row>
    <row r="519" spans="1:31">
      <c r="A519" s="56" t="s">
        <v>80</v>
      </c>
      <c r="B519" s="56" t="s">
        <v>198</v>
      </c>
      <c r="C519" s="56" t="s">
        <v>143</v>
      </c>
      <c r="D519" s="5">
        <v>1900.1603658676299</v>
      </c>
      <c r="E519" s="5">
        <v>1413.5068009541801</v>
      </c>
      <c r="F519" s="5">
        <v>2329.7804185334348</v>
      </c>
      <c r="G519" s="5">
        <v>2800.5247503852461</v>
      </c>
      <c r="H519" s="5">
        <v>6330.7163015928063</v>
      </c>
      <c r="I519" s="5">
        <v>10579.85163194053</v>
      </c>
      <c r="J519" s="5">
        <v>11635.074323866</v>
      </c>
      <c r="K519" s="5">
        <v>10855.64316064655</v>
      </c>
      <c r="L519" s="5">
        <v>10985.51720390381</v>
      </c>
      <c r="M519" s="5">
        <v>11002.21579148504</v>
      </c>
      <c r="N519" s="5">
        <v>10691.102631006341</v>
      </c>
      <c r="O519" s="5">
        <v>12215.600929452061</v>
      </c>
      <c r="P519" s="5">
        <v>11323.516829484561</v>
      </c>
      <c r="Q519" s="5">
        <v>14586.962720285081</v>
      </c>
      <c r="R519" s="5">
        <v>15049.692226235929</v>
      </c>
      <c r="S519" s="5">
        <v>18016.429581569719</v>
      </c>
      <c r="T519" s="5">
        <v>20328.518080025769</v>
      </c>
      <c r="U519" s="5">
        <v>21772.476333320748</v>
      </c>
      <c r="V519" s="5">
        <v>20845.049408599301</v>
      </c>
      <c r="W519" s="5">
        <v>26547.38361903001</v>
      </c>
      <c r="X519" s="5">
        <v>26118.610481403441</v>
      </c>
      <c r="Y519" s="5">
        <v>30118.14486182894</v>
      </c>
      <c r="Z519" s="5">
        <v>36336.398654247132</v>
      </c>
      <c r="AA519" s="5">
        <v>34512.537715460428</v>
      </c>
      <c r="AB519" s="5">
        <v>49540.952836072509</v>
      </c>
      <c r="AC519" s="5">
        <v>65899.959257492475</v>
      </c>
      <c r="AD519" s="5">
        <v>75756.689605122127</v>
      </c>
      <c r="AE519" s="5">
        <v>79195.957025276104</v>
      </c>
    </row>
    <row r="520" spans="1:31">
      <c r="A520" s="56" t="s">
        <v>80</v>
      </c>
      <c r="B520" s="56" t="s">
        <v>198</v>
      </c>
      <c r="C520" s="56" t="s">
        <v>144</v>
      </c>
      <c r="D520" s="5">
        <v>5789.1238059999996</v>
      </c>
      <c r="E520" s="5">
        <v>6709.2754150000001</v>
      </c>
      <c r="F520" s="5">
        <v>7721.1149459999997</v>
      </c>
      <c r="G520" s="5">
        <v>8786.7644110000001</v>
      </c>
      <c r="H520" s="5">
        <v>9887.3108190000003</v>
      </c>
      <c r="I520" s="5">
        <v>10892.914930000001</v>
      </c>
      <c r="J520" s="5">
        <v>11791.678400000001</v>
      </c>
      <c r="K520" s="5">
        <v>12677.64098</v>
      </c>
      <c r="L520" s="5">
        <v>13501.183789999999</v>
      </c>
      <c r="M520" s="5">
        <v>14222.48914</v>
      </c>
      <c r="N520" s="5">
        <v>14921.77255</v>
      </c>
      <c r="O520" s="5">
        <v>15649.48821</v>
      </c>
      <c r="P520" s="5">
        <v>16409.22208</v>
      </c>
      <c r="Q520" s="5">
        <v>17107.183939999999</v>
      </c>
      <c r="R520" s="5">
        <v>17778.010709999999</v>
      </c>
      <c r="S520" s="5">
        <v>18486.730360000001</v>
      </c>
      <c r="T520" s="5">
        <v>19272.65697</v>
      </c>
      <c r="U520" s="5">
        <v>20025.109410000001</v>
      </c>
      <c r="V520" s="5">
        <v>20778.62816</v>
      </c>
      <c r="W520" s="5">
        <v>21556.70148</v>
      </c>
      <c r="X520" s="5">
        <v>22383.90408</v>
      </c>
      <c r="Y520" s="5">
        <v>23141.00693</v>
      </c>
      <c r="Z520" s="5">
        <v>23886.775290000001</v>
      </c>
      <c r="AA520" s="5">
        <v>24656.925439999999</v>
      </c>
      <c r="AB520" s="5">
        <v>25485.120749999998</v>
      </c>
      <c r="AC520" s="5">
        <v>26226.518550000001</v>
      </c>
      <c r="AD520" s="5">
        <v>26964.80977</v>
      </c>
      <c r="AE520" s="5">
        <v>26964.80977</v>
      </c>
    </row>
    <row r="521" spans="1:31">
      <c r="A521" s="56" t="s">
        <v>80</v>
      </c>
      <c r="B521" s="56" t="s">
        <v>198</v>
      </c>
      <c r="C521" s="56" t="s">
        <v>146</v>
      </c>
      <c r="D521" s="5">
        <v>14.745267501655</v>
      </c>
      <c r="E521" s="5">
        <v>12.76664422135498</v>
      </c>
      <c r="F521" s="5">
        <v>31.518853356760019</v>
      </c>
      <c r="G521" s="5">
        <v>102.4175721341651</v>
      </c>
      <c r="H521" s="5">
        <v>215.84656762282449</v>
      </c>
      <c r="I521" s="5">
        <v>229.24126195106021</v>
      </c>
      <c r="J521" s="5">
        <v>245.57652056739011</v>
      </c>
      <c r="K521" s="5">
        <v>160.88852199957</v>
      </c>
      <c r="L521" s="5">
        <v>210.7171600416749</v>
      </c>
      <c r="M521" s="5">
        <v>244.01715217851461</v>
      </c>
      <c r="N521" s="5">
        <v>262.73563834030023</v>
      </c>
      <c r="O521" s="5">
        <v>314.34334991015032</v>
      </c>
      <c r="P521" s="5">
        <v>286.34547969241447</v>
      </c>
      <c r="Q521" s="5">
        <v>342.37974435167553</v>
      </c>
      <c r="R521" s="5">
        <v>317.94710748348018</v>
      </c>
      <c r="S521" s="5">
        <v>529.46934595583991</v>
      </c>
      <c r="T521" s="5">
        <v>359.39231860471972</v>
      </c>
      <c r="U521" s="5">
        <v>378.77692668601998</v>
      </c>
      <c r="V521" s="5">
        <v>440.382815232675</v>
      </c>
      <c r="W521" s="5">
        <v>416.05874410460012</v>
      </c>
      <c r="X521" s="5">
        <v>544.35918235596</v>
      </c>
      <c r="Y521" s="5">
        <v>561.23278068350169</v>
      </c>
      <c r="Z521" s="5">
        <v>614.67263362771655</v>
      </c>
      <c r="AA521" s="5">
        <v>536.80892780816987</v>
      </c>
      <c r="AB521" s="5">
        <v>530.42134711287974</v>
      </c>
      <c r="AC521" s="5">
        <v>624.34987396520978</v>
      </c>
      <c r="AD521" s="5">
        <v>750.37641111481958</v>
      </c>
      <c r="AE521" s="5">
        <v>255.28274412291</v>
      </c>
    </row>
    <row r="522" spans="1:31">
      <c r="A522" s="56" t="s">
        <v>80</v>
      </c>
      <c r="B522" s="56" t="s">
        <v>198</v>
      </c>
      <c r="C522" s="56" t="s">
        <v>149</v>
      </c>
      <c r="D522" s="5">
        <v>-176.14671999518981</v>
      </c>
      <c r="E522" s="5">
        <v>-594.02814998473491</v>
      </c>
      <c r="F522" s="5">
        <v>-1495.7257552360761</v>
      </c>
      <c r="G522" s="5">
        <v>-1678.761027486695</v>
      </c>
      <c r="H522" s="5">
        <v>-3283.2912339628028</v>
      </c>
      <c r="I522" s="5">
        <v>-4818.3117438304498</v>
      </c>
      <c r="J522" s="5">
        <v>-6237.169506993022</v>
      </c>
      <c r="K522" s="5">
        <v>-8947.564180045254</v>
      </c>
      <c r="L522" s="5">
        <v>-8744.8819827475036</v>
      </c>
      <c r="M522" s="5">
        <v>-8072.9671426925388</v>
      </c>
      <c r="N522" s="5">
        <v>-9053.4038668610719</v>
      </c>
      <c r="O522" s="5">
        <v>-8968.5974311905811</v>
      </c>
      <c r="P522" s="5">
        <v>-9361.1512879496349</v>
      </c>
      <c r="Q522" s="5">
        <v>-9266.5717042799461</v>
      </c>
      <c r="R522" s="5">
        <v>-9434.2920373132456</v>
      </c>
      <c r="S522" s="5">
        <v>-9221.6915893343594</v>
      </c>
      <c r="T522" s="5">
        <v>-9908.3633305341282</v>
      </c>
      <c r="U522" s="5">
        <v>-9532.5035834709615</v>
      </c>
      <c r="V522" s="5">
        <v>-9096.0897660191604</v>
      </c>
      <c r="W522" s="5">
        <v>-9179.434675341734</v>
      </c>
      <c r="X522" s="5">
        <v>-8664.1074042744985</v>
      </c>
      <c r="Y522" s="5">
        <v>-10295.55829231791</v>
      </c>
      <c r="Z522" s="5">
        <v>-9412.2203796645354</v>
      </c>
      <c r="AA522" s="5">
        <v>-9424.8730981040499</v>
      </c>
      <c r="AB522" s="5">
        <v>-11974.00428907276</v>
      </c>
      <c r="AC522" s="5">
        <v>-11274.09192800844</v>
      </c>
      <c r="AD522" s="5">
        <v>-11954.61502892801</v>
      </c>
      <c r="AE522" s="5">
        <v>-13060.09216592681</v>
      </c>
    </row>
    <row r="523" spans="1:31">
      <c r="A523" s="56" t="s">
        <v>80</v>
      </c>
      <c r="B523" s="56" t="s">
        <v>198</v>
      </c>
      <c r="C523" s="56" t="s">
        <v>150</v>
      </c>
      <c r="D523" s="5">
        <v>-54.455622679095057</v>
      </c>
      <c r="E523" s="5">
        <v>-290.98848801701519</v>
      </c>
      <c r="F523" s="5">
        <v>-453.84922877132527</v>
      </c>
      <c r="G523" s="5">
        <v>-689.55407621649431</v>
      </c>
      <c r="H523" s="5">
        <v>-868.71324350153566</v>
      </c>
      <c r="I523" s="5">
        <v>-827.13083224005459</v>
      </c>
      <c r="J523" s="5">
        <v>-1059.9077504687809</v>
      </c>
      <c r="K523" s="5">
        <v>-1960.275707177484</v>
      </c>
      <c r="L523" s="5">
        <v>-2477.778113087305</v>
      </c>
      <c r="M523" s="5">
        <v>-2417.8949976835911</v>
      </c>
      <c r="N523" s="5">
        <v>-3754.2925063634439</v>
      </c>
      <c r="O523" s="5">
        <v>-4483.7929225036287</v>
      </c>
      <c r="P523" s="5">
        <v>-5549.6741443488472</v>
      </c>
      <c r="Q523" s="5">
        <v>-6001.5773258287591</v>
      </c>
      <c r="R523" s="5">
        <v>-7029.8287284859471</v>
      </c>
      <c r="S523" s="5">
        <v>-8338.0071685166167</v>
      </c>
      <c r="T523" s="5">
        <v>-9405.4766870595868</v>
      </c>
      <c r="U523" s="5">
        <v>-8951.5684968435453</v>
      </c>
      <c r="V523" s="5">
        <v>-9615.4226787296575</v>
      </c>
      <c r="W523" s="5">
        <v>-11559.74168416511</v>
      </c>
      <c r="X523" s="5">
        <v>-11075.0461718513</v>
      </c>
      <c r="Y523" s="5">
        <v>-15295.040001902231</v>
      </c>
      <c r="Z523" s="5">
        <v>-16908.68646590794</v>
      </c>
      <c r="AA523" s="5">
        <v>-18275.222880662212</v>
      </c>
      <c r="AB523" s="5">
        <v>-19313.68201943277</v>
      </c>
      <c r="AC523" s="5">
        <v>-18987.366362998931</v>
      </c>
      <c r="AD523" s="5">
        <v>-20792.585623350351</v>
      </c>
      <c r="AE523" s="5">
        <v>-24525.149137105451</v>
      </c>
    </row>
    <row r="524" spans="1:31">
      <c r="A524" s="56" t="s">
        <v>80</v>
      </c>
      <c r="B524" s="56" t="s">
        <v>198</v>
      </c>
      <c r="C524" s="56" t="s">
        <v>151</v>
      </c>
      <c r="D524" s="5">
        <v>-81.979000204861094</v>
      </c>
      <c r="E524" s="5">
        <v>-164.180024044775</v>
      </c>
      <c r="F524" s="5">
        <v>-251.51620922330699</v>
      </c>
      <c r="G524" s="5">
        <v>-331.817942706981</v>
      </c>
      <c r="H524" s="5">
        <v>-401.07512940375301</v>
      </c>
      <c r="I524" s="5">
        <v>-452.14235168364303</v>
      </c>
      <c r="J524" s="5">
        <v>-509.33252440275697</v>
      </c>
      <c r="K524" s="5">
        <v>-601.64367717395703</v>
      </c>
      <c r="L524" s="5">
        <v>-679.80867172317505</v>
      </c>
      <c r="M524" s="5">
        <v>-741.48463756212004</v>
      </c>
      <c r="N524" s="5">
        <v>-821.41165357987597</v>
      </c>
      <c r="O524" s="5">
        <v>-914.82304154901703</v>
      </c>
      <c r="P524" s="5">
        <v>-1014.69305361211</v>
      </c>
      <c r="Q524" s="5">
        <v>-1105.3491088194701</v>
      </c>
      <c r="R524" s="5">
        <v>-1196.35869268689</v>
      </c>
      <c r="S524" s="5">
        <v>-1273.4699923227099</v>
      </c>
      <c r="T524" s="5">
        <v>-1332.53011215232</v>
      </c>
      <c r="U524" s="5">
        <v>-1384.67570382602</v>
      </c>
      <c r="V524" s="5">
        <v>-1398.75627891872</v>
      </c>
      <c r="W524" s="5">
        <v>-1409.59457475575</v>
      </c>
      <c r="X524" s="5">
        <v>-1406.8551028637601</v>
      </c>
      <c r="Y524" s="5">
        <v>-1399.58177803751</v>
      </c>
      <c r="Z524" s="5">
        <v>-1396.44233510755</v>
      </c>
      <c r="AA524" s="5">
        <v>-1401.43469293367</v>
      </c>
      <c r="AB524" s="5">
        <v>-1390.30294703148</v>
      </c>
      <c r="AC524" s="5">
        <v>-1379.13112945126</v>
      </c>
      <c r="AD524" s="5">
        <v>-1364.77773159966</v>
      </c>
      <c r="AE524" s="5">
        <v>-1380.0063310666201</v>
      </c>
    </row>
    <row r="526" spans="1:31">
      <c r="A526" s="56" t="s">
        <v>80</v>
      </c>
      <c r="B526" s="56" t="s">
        <v>199</v>
      </c>
      <c r="C526" s="56" t="s">
        <v>132</v>
      </c>
      <c r="D526" s="5">
        <v>4608.2480657373562</v>
      </c>
      <c r="E526" s="5">
        <v>1164.3435389149499</v>
      </c>
      <c r="F526" s="5">
        <v>957.93799902070543</v>
      </c>
      <c r="G526" s="5">
        <v>913.89220246495586</v>
      </c>
      <c r="H526" s="5">
        <v>1553.710991544981</v>
      </c>
      <c r="I526" s="5">
        <v>1629.4723352184999</v>
      </c>
      <c r="J526" s="5">
        <v>1478.546878836426</v>
      </c>
      <c r="K526" s="5">
        <v>514.02464792152011</v>
      </c>
      <c r="L526" s="5">
        <v>561.25524028444011</v>
      </c>
      <c r="M526" s="5">
        <v>675.81835653183009</v>
      </c>
      <c r="N526" s="5">
        <v>625.33751199472022</v>
      </c>
      <c r="O526" s="5">
        <v>888.83086691603546</v>
      </c>
      <c r="P526" s="5">
        <v>979.93109874611503</v>
      </c>
      <c r="Q526" s="5">
        <v>529.72206220171495</v>
      </c>
      <c r="R526" s="5">
        <v>0</v>
      </c>
      <c r="S526" s="5">
        <v>0</v>
      </c>
      <c r="T526" s="5">
        <v>0</v>
      </c>
      <c r="U526" s="5">
        <v>0</v>
      </c>
      <c r="V526" s="5">
        <v>0</v>
      </c>
      <c r="W526" s="5">
        <v>0</v>
      </c>
      <c r="X526" s="5">
        <v>0</v>
      </c>
      <c r="Y526" s="5">
        <v>0</v>
      </c>
      <c r="Z526" s="5">
        <v>0</v>
      </c>
      <c r="AA526" s="5">
        <v>0</v>
      </c>
      <c r="AB526" s="5">
        <v>0</v>
      </c>
      <c r="AC526" s="5">
        <v>0</v>
      </c>
      <c r="AD526" s="5">
        <v>0</v>
      </c>
      <c r="AE526" s="5">
        <v>0</v>
      </c>
    </row>
    <row r="527" spans="1:31">
      <c r="A527" s="56" t="s">
        <v>80</v>
      </c>
      <c r="B527" s="56" t="s">
        <v>199</v>
      </c>
      <c r="C527" s="56" t="s">
        <v>133</v>
      </c>
      <c r="D527" s="5">
        <v>0</v>
      </c>
      <c r="E527" s="5">
        <v>0</v>
      </c>
      <c r="F527" s="5">
        <v>0</v>
      </c>
      <c r="G527" s="5">
        <v>0</v>
      </c>
      <c r="H527" s="5">
        <v>0</v>
      </c>
      <c r="I527" s="5">
        <v>0</v>
      </c>
      <c r="J527" s="5">
        <v>0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5">
        <v>0</v>
      </c>
      <c r="R527" s="5">
        <v>0</v>
      </c>
      <c r="S527" s="5">
        <v>0</v>
      </c>
      <c r="T527" s="5">
        <v>0</v>
      </c>
      <c r="U527" s="5">
        <v>0</v>
      </c>
      <c r="V527" s="5">
        <v>0</v>
      </c>
      <c r="W527" s="5">
        <v>0</v>
      </c>
      <c r="X527" s="5">
        <v>0</v>
      </c>
      <c r="Y527" s="5">
        <v>0</v>
      </c>
      <c r="Z527" s="5">
        <v>0</v>
      </c>
      <c r="AA527" s="5">
        <v>0</v>
      </c>
      <c r="AB527" s="5">
        <v>0</v>
      </c>
      <c r="AC527" s="5">
        <v>0</v>
      </c>
      <c r="AD527" s="5">
        <v>0</v>
      </c>
      <c r="AE527" s="5">
        <v>0</v>
      </c>
    </row>
    <row r="528" spans="1:31">
      <c r="A528" s="56" t="s">
        <v>80</v>
      </c>
      <c r="B528" s="56" t="s">
        <v>199</v>
      </c>
      <c r="C528" s="56" t="s">
        <v>134</v>
      </c>
      <c r="D528" s="5">
        <v>1792.581905610271</v>
      </c>
      <c r="E528" s="5">
        <v>437.94006207385002</v>
      </c>
      <c r="F528" s="5">
        <v>324.10818007734002</v>
      </c>
      <c r="G528" s="5">
        <v>275.51137829623502</v>
      </c>
      <c r="H528" s="5">
        <v>759.92688412348502</v>
      </c>
      <c r="I528" s="5">
        <v>793.5328563744348</v>
      </c>
      <c r="J528" s="5">
        <v>593.45978873804972</v>
      </c>
      <c r="K528" s="5">
        <v>223.21821188324989</v>
      </c>
      <c r="L528" s="5">
        <v>243.04864520632989</v>
      </c>
      <c r="M528" s="5">
        <v>298.72683844944021</v>
      </c>
      <c r="N528" s="5">
        <v>167.71203110345499</v>
      </c>
      <c r="O528" s="5">
        <v>245.24839467929999</v>
      </c>
      <c r="P528" s="5">
        <v>167.541591884355</v>
      </c>
      <c r="Q528" s="5">
        <v>214.96044364457509</v>
      </c>
      <c r="R528" s="5">
        <v>159.295054996115</v>
      </c>
      <c r="S528" s="5">
        <v>770.59577369948431</v>
      </c>
      <c r="T528" s="5">
        <v>218.32983334577011</v>
      </c>
      <c r="U528" s="5">
        <v>324.68709548619512</v>
      </c>
      <c r="V528" s="5">
        <v>658.91710554581493</v>
      </c>
      <c r="W528" s="5">
        <v>700.97345422375008</v>
      </c>
      <c r="X528" s="5">
        <v>944.99760064008103</v>
      </c>
      <c r="Y528" s="5">
        <v>1.3911990000000009E-5</v>
      </c>
      <c r="Z528" s="5">
        <v>2388.4525126502908</v>
      </c>
      <c r="AA528" s="5">
        <v>595.73856200058958</v>
      </c>
      <c r="AB528" s="5">
        <v>1800.8433966529501</v>
      </c>
      <c r="AC528" s="5">
        <v>209.97589020209011</v>
      </c>
      <c r="AD528" s="5">
        <v>4600.9664198102864</v>
      </c>
      <c r="AE528" s="5">
        <v>3.8852899999999983E-6</v>
      </c>
    </row>
    <row r="529" spans="1:31">
      <c r="A529" s="56" t="s">
        <v>80</v>
      </c>
      <c r="B529" s="56" t="s">
        <v>199</v>
      </c>
      <c r="C529" s="56" t="s">
        <v>135</v>
      </c>
      <c r="D529" s="5">
        <v>0</v>
      </c>
      <c r="E529" s="5">
        <v>0</v>
      </c>
      <c r="F529" s="5">
        <v>0</v>
      </c>
      <c r="G529" s="5">
        <v>0</v>
      </c>
      <c r="H529" s="5">
        <v>0</v>
      </c>
      <c r="I529" s="5">
        <v>0</v>
      </c>
      <c r="J529" s="5">
        <v>0</v>
      </c>
      <c r="K529" s="5">
        <v>7.0897500000000006E-7</v>
      </c>
      <c r="L529" s="5">
        <v>6.0099999999999997E-9</v>
      </c>
      <c r="M529" s="5">
        <v>4.4854999999999992E-7</v>
      </c>
      <c r="N529" s="5">
        <v>3.3700000000000001E-9</v>
      </c>
      <c r="O529" s="5">
        <v>2.7519999999999991E-8</v>
      </c>
      <c r="P529" s="5">
        <v>4.5004999999999972E-8</v>
      </c>
      <c r="Q529" s="5">
        <v>1.4175499999999999E-7</v>
      </c>
      <c r="R529" s="5">
        <v>1.290990999999999E-5</v>
      </c>
      <c r="S529" s="5">
        <v>8.567160000000009E-6</v>
      </c>
      <c r="T529" s="5">
        <v>5.4129799999999991E-6</v>
      </c>
      <c r="U529" s="5">
        <v>5.1057199999999973E-6</v>
      </c>
      <c r="V529" s="5">
        <v>2.0952792500000001E-4</v>
      </c>
      <c r="W529" s="5">
        <v>2.050741E-4</v>
      </c>
      <c r="X529" s="5">
        <v>2.0080496499999979E-4</v>
      </c>
      <c r="Y529" s="5">
        <v>2.3293740499999999E-4</v>
      </c>
      <c r="Z529" s="5">
        <v>875.63206451686494</v>
      </c>
      <c r="AA529" s="5">
        <v>875.63206349641473</v>
      </c>
      <c r="AB529" s="5">
        <v>878.03105568519982</v>
      </c>
      <c r="AC529" s="5">
        <v>875.63206360925471</v>
      </c>
      <c r="AD529" s="5">
        <v>875.63206396892497</v>
      </c>
      <c r="AE529" s="5">
        <v>875.63206293997473</v>
      </c>
    </row>
    <row r="530" spans="1:31">
      <c r="A530" s="56" t="s">
        <v>80</v>
      </c>
      <c r="B530" s="56" t="s">
        <v>199</v>
      </c>
      <c r="C530" s="56" t="s">
        <v>136</v>
      </c>
      <c r="D530" s="5">
        <v>0</v>
      </c>
      <c r="E530" s="5">
        <v>0</v>
      </c>
      <c r="F530" s="5">
        <v>0</v>
      </c>
      <c r="G530" s="5">
        <v>0</v>
      </c>
      <c r="H530" s="5">
        <v>0</v>
      </c>
      <c r="I530" s="5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5">
        <v>0</v>
      </c>
      <c r="R530" s="5">
        <v>0</v>
      </c>
      <c r="S530" s="5">
        <v>0</v>
      </c>
      <c r="T530" s="5">
        <v>0</v>
      </c>
      <c r="U530" s="5">
        <v>0</v>
      </c>
      <c r="V530" s="5">
        <v>0</v>
      </c>
      <c r="W530" s="5">
        <v>0</v>
      </c>
      <c r="X530" s="5">
        <v>0</v>
      </c>
      <c r="Y530" s="5">
        <v>0</v>
      </c>
      <c r="Z530" s="5">
        <v>0</v>
      </c>
      <c r="AA530" s="5">
        <v>0</v>
      </c>
      <c r="AB530" s="5">
        <v>0</v>
      </c>
      <c r="AC530" s="5">
        <v>0</v>
      </c>
      <c r="AD530" s="5">
        <v>0</v>
      </c>
      <c r="AE530" s="5">
        <v>0</v>
      </c>
    </row>
    <row r="531" spans="1:31">
      <c r="A531" s="56" t="s">
        <v>80</v>
      </c>
      <c r="B531" s="56" t="s">
        <v>199</v>
      </c>
      <c r="C531" s="56" t="s">
        <v>137</v>
      </c>
      <c r="D531" s="5">
        <v>299.61664188195488</v>
      </c>
      <c r="E531" s="5">
        <v>765.60883598300006</v>
      </c>
      <c r="F531" s="5">
        <v>684.03754809197517</v>
      </c>
      <c r="G531" s="5">
        <v>683.83575627813013</v>
      </c>
      <c r="H531" s="5">
        <v>665.34787261129509</v>
      </c>
      <c r="I531" s="5">
        <v>352.80229723029493</v>
      </c>
      <c r="J531" s="5">
        <v>334.81577172597991</v>
      </c>
      <c r="K531" s="5">
        <v>1422.231824314435</v>
      </c>
      <c r="L531" s="5">
        <v>1472.092584720546</v>
      </c>
      <c r="M531" s="5">
        <v>1285.9327724414341</v>
      </c>
      <c r="N531" s="5">
        <v>1512.1982992939299</v>
      </c>
      <c r="O531" s="5">
        <v>1546.1606062713361</v>
      </c>
      <c r="P531" s="5">
        <v>1465.060427896485</v>
      </c>
      <c r="Q531" s="5">
        <v>1503.040197555079</v>
      </c>
      <c r="R531" s="5">
        <v>1462.632764380485</v>
      </c>
      <c r="S531" s="5">
        <v>1551.857717488055</v>
      </c>
      <c r="T531" s="5">
        <v>1718.5354052349189</v>
      </c>
      <c r="U531" s="5">
        <v>1548.1770587553799</v>
      </c>
      <c r="V531" s="5">
        <v>1578.162800801261</v>
      </c>
      <c r="W531" s="5">
        <v>1562.2566591725611</v>
      </c>
      <c r="X531" s="5">
        <v>1523.8336977318149</v>
      </c>
      <c r="Y531" s="5">
        <v>12028.783758155771</v>
      </c>
      <c r="Z531" s="5">
        <v>20027.206211828881</v>
      </c>
      <c r="AA531" s="5">
        <v>21754.770662234168</v>
      </c>
      <c r="AB531" s="5">
        <v>21979.26826327082</v>
      </c>
      <c r="AC531" s="5">
        <v>21923.068818520471</v>
      </c>
      <c r="AD531" s="5">
        <v>87187.704730655983</v>
      </c>
      <c r="AE531" s="5">
        <v>93025.608081307029</v>
      </c>
    </row>
    <row r="532" spans="1:31">
      <c r="A532" s="56" t="s">
        <v>80</v>
      </c>
      <c r="B532" s="56" t="s">
        <v>199</v>
      </c>
      <c r="C532" s="56" t="s">
        <v>138</v>
      </c>
      <c r="D532" s="5">
        <v>90.595765188769974</v>
      </c>
      <c r="E532" s="5">
        <v>261.95799177319509</v>
      </c>
      <c r="F532" s="5">
        <v>313.39785133559519</v>
      </c>
      <c r="G532" s="5">
        <v>394.35461215617562</v>
      </c>
      <c r="H532" s="5">
        <v>457.11245470999438</v>
      </c>
      <c r="I532" s="5">
        <v>297.91615840946969</v>
      </c>
      <c r="J532" s="5">
        <v>376.75996464091997</v>
      </c>
      <c r="K532" s="5">
        <v>970.76072588314935</v>
      </c>
      <c r="L532" s="5">
        <v>1270.2378380075561</v>
      </c>
      <c r="M532" s="5">
        <v>1199.511081562755</v>
      </c>
      <c r="N532" s="5">
        <v>1882.7418400543579</v>
      </c>
      <c r="O532" s="5">
        <v>2305.905717533195</v>
      </c>
      <c r="P532" s="5">
        <v>2425.0393825656652</v>
      </c>
      <c r="Q532" s="5">
        <v>3002.9318472116402</v>
      </c>
      <c r="R532" s="5">
        <v>3254.740690122464</v>
      </c>
      <c r="S532" s="5">
        <v>3733.8109853730712</v>
      </c>
      <c r="T532" s="5">
        <v>4299.6341916975434</v>
      </c>
      <c r="U532" s="5">
        <v>4040.4578596541742</v>
      </c>
      <c r="V532" s="5">
        <v>4478.0340316616512</v>
      </c>
      <c r="W532" s="5">
        <v>5046.9617838378808</v>
      </c>
      <c r="X532" s="5">
        <v>5383.2411093877008</v>
      </c>
      <c r="Y532" s="5">
        <v>6185.8404497221554</v>
      </c>
      <c r="Z532" s="5">
        <v>6481.6729274219406</v>
      </c>
      <c r="AA532" s="5">
        <v>6502.6256113672407</v>
      </c>
      <c r="AB532" s="5">
        <v>6833.0184127284701</v>
      </c>
      <c r="AC532" s="5">
        <v>6636.3075571465106</v>
      </c>
      <c r="AD532" s="5">
        <v>7288.1987799483304</v>
      </c>
      <c r="AE532" s="5">
        <v>8874.722735287658</v>
      </c>
    </row>
    <row r="533" spans="1:31">
      <c r="A533" s="56" t="s">
        <v>80</v>
      </c>
      <c r="B533" s="56" t="s">
        <v>199</v>
      </c>
      <c r="C533" s="56" t="s">
        <v>139</v>
      </c>
      <c r="D533" s="5">
        <v>68.895163690666294</v>
      </c>
      <c r="E533" s="5">
        <v>97.954661409106706</v>
      </c>
      <c r="F533" s="5">
        <v>124.274232323511</v>
      </c>
      <c r="G533" s="5">
        <v>148.16228569098499</v>
      </c>
      <c r="H533" s="5">
        <v>169.36085970677101</v>
      </c>
      <c r="I533" s="5">
        <v>189.899868105981</v>
      </c>
      <c r="J533" s="5">
        <v>219.562957035376</v>
      </c>
      <c r="K533" s="5">
        <v>258.75919173128301</v>
      </c>
      <c r="L533" s="5">
        <v>297.60477817919201</v>
      </c>
      <c r="M533" s="5">
        <v>337.38753966586199</v>
      </c>
      <c r="N533" s="5">
        <v>385.95067759280801</v>
      </c>
      <c r="O533" s="5">
        <v>434.14076779321999</v>
      </c>
      <c r="P533" s="5">
        <v>483.53722375227198</v>
      </c>
      <c r="Q533" s="5">
        <v>522.67723044417698</v>
      </c>
      <c r="R533" s="5">
        <v>558.93970617016998</v>
      </c>
      <c r="S533" s="5">
        <v>584.15928738679099</v>
      </c>
      <c r="T533" s="5">
        <v>603.86422306525401</v>
      </c>
      <c r="U533" s="5">
        <v>607.02033181903801</v>
      </c>
      <c r="V533" s="5">
        <v>609.20661153048195</v>
      </c>
      <c r="W533" s="5">
        <v>603.94972943296705</v>
      </c>
      <c r="X533" s="5">
        <v>599.63684466445102</v>
      </c>
      <c r="Y533" s="5">
        <v>591.17237207886899</v>
      </c>
      <c r="Z533" s="5">
        <v>584.08369973584001</v>
      </c>
      <c r="AA533" s="5">
        <v>580.71993932475402</v>
      </c>
      <c r="AB533" s="5">
        <v>575.36864518668301</v>
      </c>
      <c r="AC533" s="5">
        <v>565.74723489812095</v>
      </c>
      <c r="AD533" s="5">
        <v>556.14829585299799</v>
      </c>
      <c r="AE533" s="5">
        <v>561.73877020609996</v>
      </c>
    </row>
    <row r="534" spans="1:31">
      <c r="A534" s="56" t="s">
        <v>80</v>
      </c>
      <c r="B534" s="56" t="s">
        <v>199</v>
      </c>
      <c r="C534" s="56" t="s">
        <v>140</v>
      </c>
      <c r="D534" s="5">
        <v>0</v>
      </c>
      <c r="E534" s="5">
        <v>0</v>
      </c>
      <c r="F534" s="5">
        <v>0</v>
      </c>
      <c r="G534" s="5">
        <v>0</v>
      </c>
      <c r="H534" s="5">
        <v>0</v>
      </c>
      <c r="I534" s="5">
        <v>0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5">
        <v>0</v>
      </c>
      <c r="R534" s="5">
        <v>0</v>
      </c>
      <c r="S534" s="5">
        <v>0</v>
      </c>
      <c r="T534" s="5">
        <v>0</v>
      </c>
      <c r="U534" s="5">
        <v>0</v>
      </c>
      <c r="V534" s="5">
        <v>0</v>
      </c>
      <c r="W534" s="5">
        <v>0</v>
      </c>
      <c r="X534" s="5">
        <v>0</v>
      </c>
      <c r="Y534" s="5">
        <v>0</v>
      </c>
      <c r="Z534" s="5">
        <v>0</v>
      </c>
      <c r="AA534" s="5">
        <v>0</v>
      </c>
      <c r="AB534" s="5">
        <v>0</v>
      </c>
      <c r="AC534" s="5">
        <v>0</v>
      </c>
      <c r="AD534" s="5">
        <v>0</v>
      </c>
      <c r="AE534" s="5">
        <v>0</v>
      </c>
    </row>
    <row r="535" spans="1:31">
      <c r="A535" s="56" t="s">
        <v>80</v>
      </c>
      <c r="B535" s="56" t="s">
        <v>199</v>
      </c>
      <c r="C535" s="56" t="s">
        <v>141</v>
      </c>
      <c r="D535" s="5">
        <v>0</v>
      </c>
      <c r="E535" s="5">
        <v>0</v>
      </c>
      <c r="F535" s="5">
        <v>0</v>
      </c>
      <c r="G535" s="5">
        <v>0</v>
      </c>
      <c r="H535" s="5">
        <v>0</v>
      </c>
      <c r="I535" s="5">
        <v>0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5">
        <v>0</v>
      </c>
      <c r="R535" s="5">
        <v>0</v>
      </c>
      <c r="S535" s="5">
        <v>0</v>
      </c>
      <c r="T535" s="5">
        <v>0</v>
      </c>
      <c r="U535" s="5">
        <v>0</v>
      </c>
      <c r="V535" s="5">
        <v>0</v>
      </c>
      <c r="W535" s="5">
        <v>0</v>
      </c>
      <c r="X535" s="5">
        <v>0</v>
      </c>
      <c r="Y535" s="5">
        <v>0</v>
      </c>
      <c r="Z535" s="5">
        <v>0</v>
      </c>
      <c r="AA535" s="5">
        <v>0</v>
      </c>
      <c r="AB535" s="5">
        <v>0</v>
      </c>
      <c r="AC535" s="5">
        <v>0</v>
      </c>
      <c r="AD535" s="5">
        <v>0</v>
      </c>
      <c r="AE535" s="5">
        <v>0</v>
      </c>
    </row>
    <row r="536" spans="1:31">
      <c r="A536" s="56" t="s">
        <v>80</v>
      </c>
      <c r="B536" s="56" t="s">
        <v>199</v>
      </c>
      <c r="C536" s="56" t="s">
        <v>142</v>
      </c>
      <c r="D536" s="5">
        <v>6447.8219740712257</v>
      </c>
      <c r="E536" s="5">
        <v>10848.471539245131</v>
      </c>
      <c r="F536" s="5">
        <v>13454.28033990527</v>
      </c>
      <c r="G536" s="5">
        <v>16174.04234598236</v>
      </c>
      <c r="H536" s="5">
        <v>16549.90763844566</v>
      </c>
      <c r="I536" s="5">
        <v>19539.579559064339</v>
      </c>
      <c r="J536" s="5">
        <v>18750.559147858072</v>
      </c>
      <c r="K536" s="5">
        <v>28296.718546154661</v>
      </c>
      <c r="L536" s="5">
        <v>29778.129766783881</v>
      </c>
      <c r="M536" s="5">
        <v>30806.12021812917</v>
      </c>
      <c r="N536" s="5">
        <v>35916.017082404287</v>
      </c>
      <c r="O536" s="5">
        <v>35153.377178834759</v>
      </c>
      <c r="P536" s="5">
        <v>41534.636339507771</v>
      </c>
      <c r="Q536" s="5">
        <v>51413.892329707778</v>
      </c>
      <c r="R536" s="5">
        <v>50085.194057074237</v>
      </c>
      <c r="S536" s="5">
        <v>44988.519056365367</v>
      </c>
      <c r="T536" s="5">
        <v>50174.866096290098</v>
      </c>
      <c r="U536" s="5">
        <v>53949.35857012093</v>
      </c>
      <c r="V536" s="5">
        <v>80948.613390689992</v>
      </c>
      <c r="W536" s="5">
        <v>111271.8832561359</v>
      </c>
      <c r="X536" s="5">
        <v>134222.79645319589</v>
      </c>
      <c r="Y536" s="5">
        <v>151638.24600177529</v>
      </c>
      <c r="Z536" s="5">
        <v>168924.56243973449</v>
      </c>
      <c r="AA536" s="5">
        <v>196939.22815880971</v>
      </c>
      <c r="AB536" s="5">
        <v>184480.62747753889</v>
      </c>
      <c r="AC536" s="5">
        <v>188990.92720422029</v>
      </c>
      <c r="AD536" s="5">
        <v>164322.17036992151</v>
      </c>
      <c r="AE536" s="5">
        <v>182404.5813642249</v>
      </c>
    </row>
    <row r="537" spans="1:31">
      <c r="A537" s="56" t="s">
        <v>80</v>
      </c>
      <c r="B537" s="56" t="s">
        <v>199</v>
      </c>
      <c r="C537" s="56" t="s">
        <v>143</v>
      </c>
      <c r="D537" s="5">
        <v>881.63860111180497</v>
      </c>
      <c r="E537" s="5">
        <v>733.12804049483532</v>
      </c>
      <c r="F537" s="5">
        <v>1763.1886698573501</v>
      </c>
      <c r="G537" s="5">
        <v>3790.2522258258441</v>
      </c>
      <c r="H537" s="5">
        <v>10307.502824075789</v>
      </c>
      <c r="I537" s="5">
        <v>13335.733501443859</v>
      </c>
      <c r="J537" s="5">
        <v>15209.602819171971</v>
      </c>
      <c r="K537" s="5">
        <v>17553.996064403549</v>
      </c>
      <c r="L537" s="5">
        <v>16574.753818654211</v>
      </c>
      <c r="M537" s="5">
        <v>16366.539869005919</v>
      </c>
      <c r="N537" s="5">
        <v>18235.92042861578</v>
      </c>
      <c r="O537" s="5">
        <v>20451.180222617051</v>
      </c>
      <c r="P537" s="5">
        <v>22949.943985745289</v>
      </c>
      <c r="Q537" s="5">
        <v>26182.596763485952</v>
      </c>
      <c r="R537" s="5">
        <v>26563.886469144531</v>
      </c>
      <c r="S537" s="5">
        <v>28572.199032692981</v>
      </c>
      <c r="T537" s="5">
        <v>29680.402207230702</v>
      </c>
      <c r="U537" s="5">
        <v>39050.192740098239</v>
      </c>
      <c r="V537" s="5">
        <v>53208.006716470183</v>
      </c>
      <c r="W537" s="5">
        <v>75148.258611884245</v>
      </c>
      <c r="X537" s="5">
        <v>90579.259832284166</v>
      </c>
      <c r="Y537" s="5">
        <v>113347.4242936738</v>
      </c>
      <c r="Z537" s="5">
        <v>144121.8903155443</v>
      </c>
      <c r="AA537" s="5">
        <v>167232.9704364831</v>
      </c>
      <c r="AB537" s="5">
        <v>175281.7318690081</v>
      </c>
      <c r="AC537" s="5">
        <v>177482.5076026321</v>
      </c>
      <c r="AD537" s="5">
        <v>300746.4072797079</v>
      </c>
      <c r="AE537" s="5">
        <v>293364.3508733866</v>
      </c>
    </row>
    <row r="538" spans="1:31">
      <c r="A538" s="56" t="s">
        <v>80</v>
      </c>
      <c r="B538" s="56" t="s">
        <v>199</v>
      </c>
      <c r="C538" s="56" t="s">
        <v>144</v>
      </c>
      <c r="D538" s="5">
        <v>3735.501608</v>
      </c>
      <c r="E538" s="5">
        <v>4203.1892319999997</v>
      </c>
      <c r="F538" s="5">
        <v>4631.4915940000001</v>
      </c>
      <c r="G538" s="5">
        <v>5045.0803390000001</v>
      </c>
      <c r="H538" s="5">
        <v>5461.1269759999996</v>
      </c>
      <c r="I538" s="5">
        <v>5860.9404219999997</v>
      </c>
      <c r="J538" s="5">
        <v>6250.3674659999997</v>
      </c>
      <c r="K538" s="5">
        <v>6635.9564</v>
      </c>
      <c r="L538" s="5">
        <v>7021.223602</v>
      </c>
      <c r="M538" s="5">
        <v>7389.2024250000004</v>
      </c>
      <c r="N538" s="5">
        <v>7754.8742329999995</v>
      </c>
      <c r="O538" s="5">
        <v>8131.3691779999999</v>
      </c>
      <c r="P538" s="5">
        <v>8505.4052670000001</v>
      </c>
      <c r="Q538" s="5">
        <v>8841.9675829999996</v>
      </c>
      <c r="R538" s="5">
        <v>9152.5151679999999</v>
      </c>
      <c r="S538" s="5">
        <v>9465.0842620000003</v>
      </c>
      <c r="T538" s="5">
        <v>9793.1011209999997</v>
      </c>
      <c r="U538" s="5">
        <v>10081.97025</v>
      </c>
      <c r="V538" s="5">
        <v>10360.61687</v>
      </c>
      <c r="W538" s="5">
        <v>10649.53584</v>
      </c>
      <c r="X538" s="5">
        <v>10959.77939</v>
      </c>
      <c r="Y538" s="5">
        <v>11235.469580000001</v>
      </c>
      <c r="Z538" s="5">
        <v>11503.75532</v>
      </c>
      <c r="AA538" s="5">
        <v>11781.08664</v>
      </c>
      <c r="AB538" s="5">
        <v>12084.065060000001</v>
      </c>
      <c r="AC538" s="5">
        <v>12346.35737</v>
      </c>
      <c r="AD538" s="5">
        <v>12604.12501</v>
      </c>
      <c r="AE538" s="5">
        <v>12604.12501</v>
      </c>
    </row>
    <row r="539" spans="1:31">
      <c r="A539" s="56" t="s">
        <v>80</v>
      </c>
      <c r="B539" s="56" t="s">
        <v>199</v>
      </c>
      <c r="C539" s="56" t="s">
        <v>146</v>
      </c>
      <c r="D539" s="5">
        <v>55.593959392524987</v>
      </c>
      <c r="E539" s="5">
        <v>17.717630913874981</v>
      </c>
      <c r="F539" s="5">
        <v>14.87458430277497</v>
      </c>
      <c r="G539" s="5">
        <v>13.08319588527001</v>
      </c>
      <c r="H539" s="5">
        <v>63.738526272320023</v>
      </c>
      <c r="I539" s="5">
        <v>64.182956586429938</v>
      </c>
      <c r="J539" s="5">
        <v>86.929594573459966</v>
      </c>
      <c r="K539" s="5">
        <v>17.183576142690011</v>
      </c>
      <c r="L539" s="5">
        <v>42.253604127035018</v>
      </c>
      <c r="M539" s="5">
        <v>43.542665353049927</v>
      </c>
      <c r="N539" s="5">
        <v>15.20717120375001</v>
      </c>
      <c r="O539" s="5">
        <v>54.913119543335078</v>
      </c>
      <c r="P539" s="5">
        <v>91.65273993418505</v>
      </c>
      <c r="Q539" s="5">
        <v>65.660612107505102</v>
      </c>
      <c r="R539" s="5">
        <v>103.46398496013011</v>
      </c>
      <c r="S539" s="5">
        <v>226.10895683252511</v>
      </c>
      <c r="T539" s="5">
        <v>77.661381155269979</v>
      </c>
      <c r="U539" s="5">
        <v>174.948528126235</v>
      </c>
      <c r="V539" s="5">
        <v>149.123053860075</v>
      </c>
      <c r="W539" s="5">
        <v>93.599641232544997</v>
      </c>
      <c r="X539" s="5">
        <v>170.95242803983001</v>
      </c>
      <c r="Y539" s="5">
        <v>163.3057774699395</v>
      </c>
      <c r="Z539" s="5">
        <v>166.94253760189369</v>
      </c>
      <c r="AA539" s="5">
        <v>257.899840516795</v>
      </c>
      <c r="AB539" s="5">
        <v>185.8158721477451</v>
      </c>
      <c r="AC539" s="5">
        <v>223.34997030868919</v>
      </c>
      <c r="AD539" s="5">
        <v>300.88174637804508</v>
      </c>
      <c r="AE539" s="5">
        <v>110.307544075745</v>
      </c>
    </row>
    <row r="540" spans="1:31">
      <c r="A540" s="56" t="s">
        <v>80</v>
      </c>
      <c r="B540" s="56" t="s">
        <v>199</v>
      </c>
      <c r="C540" s="56" t="s">
        <v>149</v>
      </c>
      <c r="D540" s="5">
        <v>-356.68658173271518</v>
      </c>
      <c r="E540" s="5">
        <v>-912.40094285460498</v>
      </c>
      <c r="F540" s="5">
        <v>-815.20362723766982</v>
      </c>
      <c r="G540" s="5">
        <v>-815.74880103718999</v>
      </c>
      <c r="H540" s="5">
        <v>-792.16717798466038</v>
      </c>
      <c r="I540" s="5">
        <v>-420.65748230557989</v>
      </c>
      <c r="J540" s="5">
        <v>-399.29230937138988</v>
      </c>
      <c r="K540" s="5">
        <v>-1704.9476398797549</v>
      </c>
      <c r="L540" s="5">
        <v>-1763.6875565898599</v>
      </c>
      <c r="M540" s="5">
        <v>-1537.3301285222101</v>
      </c>
      <c r="N540" s="5">
        <v>-1812.951790397796</v>
      </c>
      <c r="O540" s="5">
        <v>-1847.412810480874</v>
      </c>
      <c r="P540" s="5">
        <v>-1753.66231988198</v>
      </c>
      <c r="Q540" s="5">
        <v>-1798.4893341173049</v>
      </c>
      <c r="R540" s="5">
        <v>-1753.5342241685</v>
      </c>
      <c r="S540" s="5">
        <v>-1854.064492539195</v>
      </c>
      <c r="T540" s="5">
        <v>-2055.9329916850838</v>
      </c>
      <c r="U540" s="5">
        <v>-1853.120476081865</v>
      </c>
      <c r="V540" s="5">
        <v>-1887.9994634216</v>
      </c>
      <c r="W540" s="5">
        <v>-1868.7886272605549</v>
      </c>
      <c r="X540" s="5">
        <v>-1822.8518122164539</v>
      </c>
      <c r="Y540" s="5">
        <v>-14518.12134284535</v>
      </c>
      <c r="Z540" s="5">
        <v>-24078.526725586278</v>
      </c>
      <c r="AA540" s="5">
        <v>-26198.57674260384</v>
      </c>
      <c r="AB540" s="5">
        <v>-26468.910369279962</v>
      </c>
      <c r="AC540" s="5">
        <v>-26402.295992758711</v>
      </c>
      <c r="AD540" s="5">
        <v>-105041.98180933121</v>
      </c>
      <c r="AE540" s="5">
        <v>-112072.7961895523</v>
      </c>
    </row>
    <row r="541" spans="1:31">
      <c r="A541" s="56" t="s">
        <v>80</v>
      </c>
      <c r="B541" s="56" t="s">
        <v>199</v>
      </c>
      <c r="C541" s="56" t="s">
        <v>150</v>
      </c>
      <c r="D541" s="5">
        <v>-106.57272062849501</v>
      </c>
      <c r="E541" s="5">
        <v>-308.15541928900012</v>
      </c>
      <c r="F541" s="5">
        <v>-368.66692138175478</v>
      </c>
      <c r="G541" s="5">
        <v>-464.4547319598704</v>
      </c>
      <c r="H541" s="5">
        <v>-537.17224399831036</v>
      </c>
      <c r="I541" s="5">
        <v>-350.45496467843498</v>
      </c>
      <c r="J541" s="5">
        <v>-443.20321771070951</v>
      </c>
      <c r="K541" s="5">
        <v>-1147.1869094001449</v>
      </c>
      <c r="L541" s="5">
        <v>-1502.0568718865959</v>
      </c>
      <c r="M541" s="5">
        <v>-1426.1504939321251</v>
      </c>
      <c r="N541" s="5">
        <v>-2242.3869068468298</v>
      </c>
      <c r="O541" s="5">
        <v>-2744.368643358911</v>
      </c>
      <c r="P541" s="5">
        <v>-2900.058962961235</v>
      </c>
      <c r="Q541" s="5">
        <v>-3592.8582534778361</v>
      </c>
      <c r="R541" s="5">
        <v>-3910.7582767256281</v>
      </c>
      <c r="S541" s="5">
        <v>-4480.0606366906031</v>
      </c>
      <c r="T541" s="5">
        <v>-5181.9006884794726</v>
      </c>
      <c r="U541" s="5">
        <v>-4897.5486231528594</v>
      </c>
      <c r="V541" s="5">
        <v>-5428.5915302419999</v>
      </c>
      <c r="W541" s="5">
        <v>-6114.4529097650329</v>
      </c>
      <c r="X541" s="5">
        <v>-6536.8588349978427</v>
      </c>
      <c r="Y541" s="5">
        <v>-7533.9254504725204</v>
      </c>
      <c r="Z541" s="5">
        <v>-7875.985649035033</v>
      </c>
      <c r="AA541" s="5">
        <v>-7918.3329686817742</v>
      </c>
      <c r="AB541" s="5">
        <v>-8333.8702333387319</v>
      </c>
      <c r="AC541" s="5">
        <v>-8103.3547466646323</v>
      </c>
      <c r="AD541" s="5">
        <v>-8885.5606861843116</v>
      </c>
      <c r="AE541" s="5">
        <v>-10803.21909078462</v>
      </c>
    </row>
    <row r="542" spans="1:31">
      <c r="A542" s="56" t="s">
        <v>80</v>
      </c>
      <c r="B542" s="56" t="s">
        <v>199</v>
      </c>
      <c r="C542" s="56" t="s">
        <v>151</v>
      </c>
      <c r="D542" s="5">
        <v>-79.645634122406506</v>
      </c>
      <c r="E542" s="5">
        <v>-113.03997529582</v>
      </c>
      <c r="F542" s="5">
        <v>-143.44573414562501</v>
      </c>
      <c r="G542" s="5">
        <v>-170.512795046939</v>
      </c>
      <c r="H542" s="5">
        <v>-194.073476657762</v>
      </c>
      <c r="I542" s="5">
        <v>-218.69436428123799</v>
      </c>
      <c r="J542" s="5">
        <v>-251.56114466663601</v>
      </c>
      <c r="K542" s="5">
        <v>-297.46433432764201</v>
      </c>
      <c r="L542" s="5">
        <v>-342.26704652155701</v>
      </c>
      <c r="M542" s="5">
        <v>-388.279863954897</v>
      </c>
      <c r="N542" s="5">
        <v>-443.30560571842301</v>
      </c>
      <c r="O542" s="5">
        <v>-502.22071264317401</v>
      </c>
      <c r="P542" s="5">
        <v>-557.37534616897801</v>
      </c>
      <c r="Q542" s="5">
        <v>-604.35654673114902</v>
      </c>
      <c r="R542" s="5">
        <v>-645.31445214416999</v>
      </c>
      <c r="S542" s="5">
        <v>-673.97165973593201</v>
      </c>
      <c r="T542" s="5">
        <v>-697.09079725116305</v>
      </c>
      <c r="U542" s="5">
        <v>-701.79507888865703</v>
      </c>
      <c r="V542" s="5">
        <v>-704.11558295005204</v>
      </c>
      <c r="W542" s="5">
        <v>-697.97200634377702</v>
      </c>
      <c r="X542" s="5">
        <v>-691.96128474813395</v>
      </c>
      <c r="Y542" s="5">
        <v>-680.049311823469</v>
      </c>
      <c r="Z542" s="5">
        <v>-675.63349627397997</v>
      </c>
      <c r="AA542" s="5">
        <v>-668.32880644493196</v>
      </c>
      <c r="AB542" s="5">
        <v>-664.04708589651102</v>
      </c>
      <c r="AC542" s="5">
        <v>-652.33174125279095</v>
      </c>
      <c r="AD542" s="5">
        <v>-640.34147474788199</v>
      </c>
      <c r="AE542" s="5">
        <v>-645.65695904309996</v>
      </c>
    </row>
    <row r="544" spans="1:31">
      <c r="A544" s="56" t="s">
        <v>80</v>
      </c>
      <c r="B544" s="56" t="s">
        <v>200</v>
      </c>
      <c r="C544" s="56" t="s">
        <v>132</v>
      </c>
      <c r="D544" s="5">
        <v>0</v>
      </c>
      <c r="E544" s="5">
        <v>0</v>
      </c>
      <c r="F544" s="5">
        <v>0</v>
      </c>
      <c r="G544" s="5">
        <v>0</v>
      </c>
      <c r="H544" s="5">
        <v>0</v>
      </c>
      <c r="I544" s="5">
        <v>0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5">
        <v>0</v>
      </c>
      <c r="R544" s="5">
        <v>0</v>
      </c>
      <c r="S544" s="5">
        <v>0</v>
      </c>
      <c r="T544" s="5">
        <v>0</v>
      </c>
      <c r="U544" s="5">
        <v>0</v>
      </c>
      <c r="V544" s="5">
        <v>0</v>
      </c>
      <c r="W544" s="5">
        <v>0</v>
      </c>
      <c r="X544" s="5">
        <v>0</v>
      </c>
      <c r="Y544" s="5">
        <v>0</v>
      </c>
      <c r="Z544" s="5">
        <v>0</v>
      </c>
      <c r="AA544" s="5">
        <v>0</v>
      </c>
      <c r="AB544" s="5">
        <v>0</v>
      </c>
      <c r="AC544" s="5">
        <v>0</v>
      </c>
      <c r="AD544" s="5">
        <v>0</v>
      </c>
      <c r="AE544" s="5">
        <v>0</v>
      </c>
    </row>
    <row r="545" spans="1:31">
      <c r="A545" s="56" t="s">
        <v>80</v>
      </c>
      <c r="B545" s="56" t="s">
        <v>200</v>
      </c>
      <c r="C545" s="56" t="s">
        <v>133</v>
      </c>
      <c r="D545" s="5">
        <v>0</v>
      </c>
      <c r="E545" s="5">
        <v>0</v>
      </c>
      <c r="F545" s="5">
        <v>0</v>
      </c>
      <c r="G545" s="5">
        <v>0</v>
      </c>
      <c r="H545" s="5">
        <v>0</v>
      </c>
      <c r="I545" s="5">
        <v>0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5">
        <v>0</v>
      </c>
      <c r="R545" s="5">
        <v>0</v>
      </c>
      <c r="S545" s="5">
        <v>0</v>
      </c>
      <c r="T545" s="5">
        <v>0</v>
      </c>
      <c r="U545" s="5">
        <v>0</v>
      </c>
      <c r="V545" s="5">
        <v>0</v>
      </c>
      <c r="W545" s="5">
        <v>0</v>
      </c>
      <c r="X545" s="5">
        <v>0</v>
      </c>
      <c r="Y545" s="5">
        <v>0</v>
      </c>
      <c r="Z545" s="5">
        <v>0</v>
      </c>
      <c r="AA545" s="5">
        <v>0</v>
      </c>
      <c r="AB545" s="5">
        <v>0</v>
      </c>
      <c r="AC545" s="5">
        <v>0</v>
      </c>
      <c r="AD545" s="5">
        <v>0</v>
      </c>
      <c r="AE545" s="5">
        <v>0</v>
      </c>
    </row>
    <row r="546" spans="1:31">
      <c r="A546" s="56" t="s">
        <v>80</v>
      </c>
      <c r="B546" s="56" t="s">
        <v>200</v>
      </c>
      <c r="C546" s="56" t="s">
        <v>134</v>
      </c>
      <c r="D546" s="5">
        <v>1.9345050757399771</v>
      </c>
      <c r="E546" s="5">
        <v>0.50531795867499985</v>
      </c>
      <c r="F546" s="5">
        <v>1.899252006235</v>
      </c>
      <c r="G546" s="5">
        <v>0.48345282744000012</v>
      </c>
      <c r="H546" s="5">
        <v>3.1777731272350001</v>
      </c>
      <c r="I546" s="5">
        <v>6.9625345765400004</v>
      </c>
      <c r="J546" s="5">
        <v>4.6517224829550008</v>
      </c>
      <c r="K546" s="5">
        <v>0.57121664449000098</v>
      </c>
      <c r="L546" s="5">
        <v>7.8077384672950014</v>
      </c>
      <c r="M546" s="5">
        <v>3.1274104190150029</v>
      </c>
      <c r="N546" s="5">
        <v>291.1834508055851</v>
      </c>
      <c r="O546" s="5">
        <v>11.971248036775</v>
      </c>
      <c r="P546" s="5">
        <v>345.54422842777501</v>
      </c>
      <c r="Q546" s="5">
        <v>103.56455000095001</v>
      </c>
      <c r="R546" s="5">
        <v>4.2122045661450187</v>
      </c>
      <c r="S546" s="5">
        <v>1234.71077880554</v>
      </c>
      <c r="T546" s="5">
        <v>21.29403286790502</v>
      </c>
      <c r="U546" s="5">
        <v>7.5557389143099742</v>
      </c>
      <c r="V546" s="5">
        <v>604.37977839391999</v>
      </c>
      <c r="W546" s="5">
        <v>280.9455104761654</v>
      </c>
      <c r="X546" s="5">
        <v>750.8032528720347</v>
      </c>
      <c r="Y546" s="5">
        <v>525.22929994093136</v>
      </c>
      <c r="Z546" s="5">
        <v>2.228169999999998E-6</v>
      </c>
      <c r="AA546" s="5">
        <v>792.24129072633434</v>
      </c>
      <c r="AB546" s="5">
        <v>387.81349208754739</v>
      </c>
      <c r="AC546" s="5">
        <v>37.915711632009923</v>
      </c>
      <c r="AD546" s="5">
        <v>1561.61858140965</v>
      </c>
      <c r="AE546" s="5">
        <v>40.319501633739733</v>
      </c>
    </row>
    <row r="547" spans="1:31">
      <c r="A547" s="56" t="s">
        <v>80</v>
      </c>
      <c r="B547" s="56" t="s">
        <v>200</v>
      </c>
      <c r="C547" s="56" t="s">
        <v>135</v>
      </c>
      <c r="D547" s="5">
        <v>0</v>
      </c>
      <c r="E547" s="5">
        <v>0</v>
      </c>
      <c r="F547" s="5">
        <v>0</v>
      </c>
      <c r="G547" s="5">
        <v>0</v>
      </c>
      <c r="H547" s="5">
        <v>0</v>
      </c>
      <c r="I547" s="5">
        <v>0</v>
      </c>
      <c r="J547" s="5">
        <v>0</v>
      </c>
      <c r="K547" s="5">
        <v>0</v>
      </c>
      <c r="L547" s="5">
        <v>3.9284999999999997E-8</v>
      </c>
      <c r="M547" s="5">
        <v>3.6139999999999998E-8</v>
      </c>
      <c r="N547" s="5">
        <v>2.371995E-6</v>
      </c>
      <c r="O547" s="5">
        <v>5.8449999999999997E-8</v>
      </c>
      <c r="P547" s="5">
        <v>1.3324050000000001E-6</v>
      </c>
      <c r="Q547" s="5">
        <v>4.5608099999999986E-6</v>
      </c>
      <c r="R547" s="5">
        <v>2.448271999999999E-5</v>
      </c>
      <c r="S547" s="5">
        <v>2.2032720000000012E-5</v>
      </c>
      <c r="T547" s="5">
        <v>1.4837929999999999E-5</v>
      </c>
      <c r="U547" s="5">
        <v>1.149373000000002E-5</v>
      </c>
      <c r="V547" s="5">
        <v>7.052265000000002E-6</v>
      </c>
      <c r="W547" s="5">
        <v>5.6639099999999771E-6</v>
      </c>
      <c r="X547" s="5">
        <v>2.6091729999999961E-5</v>
      </c>
      <c r="Y547" s="5">
        <v>5.5629395000000162E-5</v>
      </c>
      <c r="Z547" s="5">
        <v>5.5310980000000018E-5</v>
      </c>
      <c r="AA547" s="5">
        <v>18.638625734129999</v>
      </c>
      <c r="AB547" s="5">
        <v>18.68968367149483</v>
      </c>
      <c r="AC547" s="5">
        <v>16.63247094779501</v>
      </c>
      <c r="AD547" s="5">
        <v>153.15705112541991</v>
      </c>
      <c r="AE547" s="5">
        <v>124.5487933586849</v>
      </c>
    </row>
    <row r="548" spans="1:31">
      <c r="A548" s="56" t="s">
        <v>80</v>
      </c>
      <c r="B548" s="56" t="s">
        <v>200</v>
      </c>
      <c r="C548" s="56" t="s">
        <v>136</v>
      </c>
      <c r="D548" s="5">
        <v>7200.1578848953923</v>
      </c>
      <c r="E548" s="5">
        <v>9858.3170320079771</v>
      </c>
      <c r="F548" s="5">
        <v>7946.9875630944553</v>
      </c>
      <c r="G548" s="5">
        <v>8184.4269627498816</v>
      </c>
      <c r="H548" s="5">
        <v>8960.641690993245</v>
      </c>
      <c r="I548" s="5">
        <v>8454.9902681676303</v>
      </c>
      <c r="J548" s="5">
        <v>8649.0523727981617</v>
      </c>
      <c r="K548" s="5">
        <v>9687.7010404228076</v>
      </c>
      <c r="L548" s="5">
        <v>5948.6125413791306</v>
      </c>
      <c r="M548" s="5">
        <v>8476.141637035551</v>
      </c>
      <c r="N548" s="5">
        <v>8800.9325885492653</v>
      </c>
      <c r="O548" s="5">
        <v>5138.7541293051236</v>
      </c>
      <c r="P548" s="5">
        <v>4586.9658278770376</v>
      </c>
      <c r="Q548" s="5">
        <v>4612.1250212175873</v>
      </c>
      <c r="R548" s="5">
        <v>6268.4027282547404</v>
      </c>
      <c r="S548" s="5">
        <v>4342.4565649287561</v>
      </c>
      <c r="T548" s="5">
        <v>2722.3210161844049</v>
      </c>
      <c r="U548" s="5">
        <v>2970.1726378223921</v>
      </c>
      <c r="V548" s="5">
        <v>4880.6472718724926</v>
      </c>
      <c r="W548" s="5">
        <v>4224.2223270537779</v>
      </c>
      <c r="X548" s="5">
        <v>4476.769142135453</v>
      </c>
      <c r="Y548" s="5">
        <v>3368.1220073128502</v>
      </c>
      <c r="Z548" s="5">
        <v>3545.4566226275542</v>
      </c>
      <c r="AA548" s="5">
        <v>3572.8815559551472</v>
      </c>
      <c r="AB548" s="5">
        <v>2946.2637094104721</v>
      </c>
      <c r="AC548" s="5">
        <v>4166.5376788681788</v>
      </c>
      <c r="AD548" s="5">
        <v>3823.359512712957</v>
      </c>
      <c r="AE548" s="5">
        <v>2829.7266018597352</v>
      </c>
    </row>
    <row r="549" spans="1:31">
      <c r="A549" s="56" t="s">
        <v>80</v>
      </c>
      <c r="B549" s="56" t="s">
        <v>200</v>
      </c>
      <c r="C549" s="56" t="s">
        <v>137</v>
      </c>
      <c r="D549" s="5">
        <v>4.4094999999999999E-8</v>
      </c>
      <c r="E549" s="5">
        <v>1.155003500000001E-5</v>
      </c>
      <c r="F549" s="5">
        <v>1.165636E-5</v>
      </c>
      <c r="G549" s="5">
        <v>1.2694199999999989E-5</v>
      </c>
      <c r="H549" s="5">
        <v>1.5471895E-5</v>
      </c>
      <c r="I549" s="5">
        <v>5.5436304999999997E-5</v>
      </c>
      <c r="J549" s="5">
        <v>3.2837455000000002E-5</v>
      </c>
      <c r="K549" s="5">
        <v>8.6456600000000029E-5</v>
      </c>
      <c r="L549" s="5">
        <v>9.8860769999999998E-5</v>
      </c>
      <c r="M549" s="5">
        <v>1.4521596499999999E-4</v>
      </c>
      <c r="N549" s="5">
        <v>1.505382800000001E-4</v>
      </c>
      <c r="O549" s="5">
        <v>1.7697188000000011E-4</v>
      </c>
      <c r="P549" s="5">
        <v>1.9782477500000011E-4</v>
      </c>
      <c r="Q549" s="5">
        <v>23.53521440737499</v>
      </c>
      <c r="R549" s="5">
        <v>20.834191475565021</v>
      </c>
      <c r="S549" s="5">
        <v>26.733222806400011</v>
      </c>
      <c r="T549" s="5">
        <v>31.12056219453498</v>
      </c>
      <c r="U549" s="5">
        <v>24.767287878384991</v>
      </c>
      <c r="V549" s="5">
        <v>21.924266759679998</v>
      </c>
      <c r="W549" s="5">
        <v>21.59131759872502</v>
      </c>
      <c r="X549" s="5">
        <v>24.689601707224991</v>
      </c>
      <c r="Y549" s="5">
        <v>31.16324625000501</v>
      </c>
      <c r="Z549" s="5">
        <v>29.777065233020011</v>
      </c>
      <c r="AA549" s="5">
        <v>29.960619732740021</v>
      </c>
      <c r="AB549" s="5">
        <v>31.237532311770021</v>
      </c>
      <c r="AC549" s="5">
        <v>23.577088797954989</v>
      </c>
      <c r="AD549" s="5">
        <v>1947.953988187058</v>
      </c>
      <c r="AE549" s="5">
        <v>2052.2784014264689</v>
      </c>
    </row>
    <row r="550" spans="1:31">
      <c r="A550" s="56" t="s">
        <v>80</v>
      </c>
      <c r="B550" s="56" t="s">
        <v>200</v>
      </c>
      <c r="C550" s="56" t="s">
        <v>138</v>
      </c>
      <c r="D550" s="5">
        <v>2.918566248500001E-2</v>
      </c>
      <c r="E550" s="5">
        <v>1.9467309492050049</v>
      </c>
      <c r="F550" s="5">
        <v>7.9547628680150053</v>
      </c>
      <c r="G550" s="5">
        <v>7.1603189865600054</v>
      </c>
      <c r="H550" s="5">
        <v>10.565495893770001</v>
      </c>
      <c r="I550" s="5">
        <v>17.669699330574989</v>
      </c>
      <c r="J550" s="5">
        <v>16.782864469185022</v>
      </c>
      <c r="K550" s="5">
        <v>11.354596875345001</v>
      </c>
      <c r="L550" s="5">
        <v>73.068087531004977</v>
      </c>
      <c r="M550" s="5">
        <v>34.225147841300007</v>
      </c>
      <c r="N550" s="5">
        <v>128.709641929475</v>
      </c>
      <c r="O550" s="5">
        <v>372.00056013127522</v>
      </c>
      <c r="P550" s="5">
        <v>490.12668849214492</v>
      </c>
      <c r="Q550" s="5">
        <v>476.70306773978018</v>
      </c>
      <c r="R550" s="5">
        <v>467.92327001080002</v>
      </c>
      <c r="S550" s="5">
        <v>732.64057666692452</v>
      </c>
      <c r="T550" s="5">
        <v>930.00879490124453</v>
      </c>
      <c r="U550" s="5">
        <v>793.98253916118961</v>
      </c>
      <c r="V550" s="5">
        <v>681.89386579616018</v>
      </c>
      <c r="W550" s="5">
        <v>808.30578731468984</v>
      </c>
      <c r="X550" s="5">
        <v>949.6603240618399</v>
      </c>
      <c r="Y550" s="5">
        <v>1358.41027625122</v>
      </c>
      <c r="Z550" s="5">
        <v>1360.7988494715851</v>
      </c>
      <c r="AA550" s="5">
        <v>1376.5162559224741</v>
      </c>
      <c r="AB550" s="5">
        <v>1561.2401287738601</v>
      </c>
      <c r="AC550" s="5">
        <v>1122.896341294884</v>
      </c>
      <c r="AD550" s="5">
        <v>1641.1020046203951</v>
      </c>
      <c r="AE550" s="5">
        <v>1724.982270127653</v>
      </c>
    </row>
    <row r="551" spans="1:31">
      <c r="A551" s="56" t="s">
        <v>80</v>
      </c>
      <c r="B551" s="56" t="s">
        <v>200</v>
      </c>
      <c r="C551" s="56" t="s">
        <v>139</v>
      </c>
      <c r="D551" s="5">
        <v>12.181482531735</v>
      </c>
      <c r="E551" s="5">
        <v>18.6533270586844</v>
      </c>
      <c r="F551" s="5">
        <v>24.862128386070999</v>
      </c>
      <c r="G551" s="5">
        <v>30.141386471284299</v>
      </c>
      <c r="H551" s="5">
        <v>34.295980929509298</v>
      </c>
      <c r="I551" s="5">
        <v>37.894167055529401</v>
      </c>
      <c r="J551" s="5">
        <v>42.387449727187402</v>
      </c>
      <c r="K551" s="5">
        <v>49.874731073036202</v>
      </c>
      <c r="L551" s="5">
        <v>57.248241580036499</v>
      </c>
      <c r="M551" s="5">
        <v>64.973415528101498</v>
      </c>
      <c r="N551" s="5">
        <v>74.171486746852693</v>
      </c>
      <c r="O551" s="5">
        <v>83.528326023098202</v>
      </c>
      <c r="P551" s="5">
        <v>92.599928799600406</v>
      </c>
      <c r="Q551" s="5">
        <v>100.69279345963101</v>
      </c>
      <c r="R551" s="5">
        <v>108.135562515343</v>
      </c>
      <c r="S551" s="5">
        <v>113.93287285753399</v>
      </c>
      <c r="T551" s="5">
        <v>118.550501317373</v>
      </c>
      <c r="U551" s="5">
        <v>119.97397325825899</v>
      </c>
      <c r="V551" s="5">
        <v>120.731609673178</v>
      </c>
      <c r="W551" s="5">
        <v>120.921528391683</v>
      </c>
      <c r="X551" s="5">
        <v>120.826160635078</v>
      </c>
      <c r="Y551" s="5">
        <v>120.605881764413</v>
      </c>
      <c r="Z551" s="5">
        <v>120.129762888035</v>
      </c>
      <c r="AA551" s="5">
        <v>119.25983141101</v>
      </c>
      <c r="AB551" s="5">
        <v>118.643108390168</v>
      </c>
      <c r="AC551" s="5">
        <v>117.216198842331</v>
      </c>
      <c r="AD551" s="5">
        <v>115.782745493151</v>
      </c>
      <c r="AE551" s="5">
        <v>117.19611211226101</v>
      </c>
    </row>
    <row r="552" spans="1:31">
      <c r="A552" s="56" t="s">
        <v>80</v>
      </c>
      <c r="B552" s="56" t="s">
        <v>200</v>
      </c>
      <c r="C552" s="56" t="s">
        <v>140</v>
      </c>
      <c r="D552" s="5">
        <v>0</v>
      </c>
      <c r="E552" s="5">
        <v>0</v>
      </c>
      <c r="F552" s="5">
        <v>0</v>
      </c>
      <c r="G552" s="5">
        <v>0</v>
      </c>
      <c r="H552" s="5">
        <v>0</v>
      </c>
      <c r="I552" s="5">
        <v>0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5">
        <v>0</v>
      </c>
      <c r="R552" s="5">
        <v>0</v>
      </c>
      <c r="S552" s="5">
        <v>0</v>
      </c>
      <c r="T552" s="5">
        <v>0</v>
      </c>
      <c r="U552" s="5">
        <v>0</v>
      </c>
      <c r="V552" s="5">
        <v>0</v>
      </c>
      <c r="W552" s="5">
        <v>0</v>
      </c>
      <c r="X552" s="5">
        <v>0</v>
      </c>
      <c r="Y552" s="5">
        <v>0</v>
      </c>
      <c r="Z552" s="5">
        <v>0</v>
      </c>
      <c r="AA552" s="5">
        <v>0</v>
      </c>
      <c r="AB552" s="5">
        <v>0</v>
      </c>
      <c r="AC552" s="5">
        <v>0</v>
      </c>
      <c r="AD552" s="5">
        <v>0</v>
      </c>
      <c r="AE552" s="5">
        <v>0</v>
      </c>
    </row>
    <row r="553" spans="1:31">
      <c r="A553" s="56" t="s">
        <v>80</v>
      </c>
      <c r="B553" s="56" t="s">
        <v>200</v>
      </c>
      <c r="C553" s="56" t="s">
        <v>141</v>
      </c>
      <c r="D553" s="5">
        <v>0</v>
      </c>
      <c r="E553" s="5">
        <v>0</v>
      </c>
      <c r="F553" s="5">
        <v>0</v>
      </c>
      <c r="G553" s="5">
        <v>0</v>
      </c>
      <c r="H553" s="5">
        <v>0</v>
      </c>
      <c r="I553" s="5">
        <v>0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5">
        <v>0</v>
      </c>
      <c r="R553" s="5">
        <v>0</v>
      </c>
      <c r="S553" s="5">
        <v>0</v>
      </c>
      <c r="T553" s="5">
        <v>0</v>
      </c>
      <c r="U553" s="5">
        <v>0</v>
      </c>
      <c r="V553" s="5">
        <v>0</v>
      </c>
      <c r="W553" s="5">
        <v>0</v>
      </c>
      <c r="X553" s="5">
        <v>0</v>
      </c>
      <c r="Y553" s="5">
        <v>0</v>
      </c>
      <c r="Z553" s="5">
        <v>0</v>
      </c>
      <c r="AA553" s="5">
        <v>0</v>
      </c>
      <c r="AB553" s="5">
        <v>0</v>
      </c>
      <c r="AC553" s="5">
        <v>0</v>
      </c>
      <c r="AD553" s="5">
        <v>0</v>
      </c>
      <c r="AE553" s="5">
        <v>0</v>
      </c>
    </row>
    <row r="554" spans="1:31">
      <c r="A554" s="56" t="s">
        <v>80</v>
      </c>
      <c r="B554" s="56" t="s">
        <v>200</v>
      </c>
      <c r="C554" s="56" t="s">
        <v>142</v>
      </c>
      <c r="D554" s="5">
        <v>1845.0012123551439</v>
      </c>
      <c r="E554" s="5">
        <v>2617.5332321923452</v>
      </c>
      <c r="F554" s="5">
        <v>6069.5555845816953</v>
      </c>
      <c r="G554" s="5">
        <v>6239.8787094356303</v>
      </c>
      <c r="H554" s="5">
        <v>7609.3486395171894</v>
      </c>
      <c r="I554" s="5">
        <v>7361.9172416377114</v>
      </c>
      <c r="J554" s="5">
        <v>7814.8562143836116</v>
      </c>
      <c r="K554" s="5">
        <v>15423.13724932615</v>
      </c>
      <c r="L554" s="5">
        <v>25993.939020799698</v>
      </c>
      <c r="M554" s="5">
        <v>31313.423773386789</v>
      </c>
      <c r="N554" s="5">
        <v>50842.452155932813</v>
      </c>
      <c r="O554" s="5">
        <v>71777.044262772339</v>
      </c>
      <c r="P554" s="5">
        <v>87037.981021594198</v>
      </c>
      <c r="Q554" s="5">
        <v>95806.902219758049</v>
      </c>
      <c r="R554" s="5">
        <v>96873.344199438172</v>
      </c>
      <c r="S554" s="5">
        <v>108428.56858571889</v>
      </c>
      <c r="T554" s="5">
        <v>106262.6592836732</v>
      </c>
      <c r="U554" s="5">
        <v>117158.1152510523</v>
      </c>
      <c r="V554" s="5">
        <v>123490.2146827151</v>
      </c>
      <c r="W554" s="5">
        <v>116057.1217601594</v>
      </c>
      <c r="X554" s="5">
        <v>129220.31486014809</v>
      </c>
      <c r="Y554" s="5">
        <v>124556.85584966029</v>
      </c>
      <c r="Z554" s="5">
        <v>117026.8177808248</v>
      </c>
      <c r="AA554" s="5">
        <v>125841.80862441449</v>
      </c>
      <c r="AB554" s="5">
        <v>131941.35115831709</v>
      </c>
      <c r="AC554" s="5">
        <v>127981.8845158773</v>
      </c>
      <c r="AD554" s="5">
        <v>122140.0510953246</v>
      </c>
      <c r="AE554" s="5">
        <v>117352.4503850965</v>
      </c>
    </row>
    <row r="555" spans="1:31">
      <c r="A555" s="56" t="s">
        <v>80</v>
      </c>
      <c r="B555" s="56" t="s">
        <v>200</v>
      </c>
      <c r="C555" s="56" t="s">
        <v>143</v>
      </c>
      <c r="D555" s="5">
        <v>0</v>
      </c>
      <c r="E555" s="5">
        <v>1.3991945E-5</v>
      </c>
      <c r="F555" s="5">
        <v>6.9769290000000036E-5</v>
      </c>
      <c r="G555" s="5">
        <v>317.36115023056982</v>
      </c>
      <c r="H555" s="5">
        <v>317.99182382758988</v>
      </c>
      <c r="I555" s="5">
        <v>1753.915939996059</v>
      </c>
      <c r="J555" s="5">
        <v>2463.779403961566</v>
      </c>
      <c r="K555" s="5">
        <v>2401.5159037161311</v>
      </c>
      <c r="L555" s="5">
        <v>2212.254011898865</v>
      </c>
      <c r="M555" s="5">
        <v>2121.0163789908588</v>
      </c>
      <c r="N555" s="5">
        <v>15923.96280119485</v>
      </c>
      <c r="O555" s="5">
        <v>15860.939442485749</v>
      </c>
      <c r="P555" s="5">
        <v>16616.05929264014</v>
      </c>
      <c r="Q555" s="5">
        <v>21134.956172539569</v>
      </c>
      <c r="R555" s="5">
        <v>26810.389398475068</v>
      </c>
      <c r="S555" s="5">
        <v>26129.255751225079</v>
      </c>
      <c r="T555" s="5">
        <v>27347.912909819301</v>
      </c>
      <c r="U555" s="5">
        <v>28072.217514934939</v>
      </c>
      <c r="V555" s="5">
        <v>27148.899234880009</v>
      </c>
      <c r="W555" s="5">
        <v>25972.306274104929</v>
      </c>
      <c r="X555" s="5">
        <v>25281.698365036649</v>
      </c>
      <c r="Y555" s="5">
        <v>32172.72305828394</v>
      </c>
      <c r="Z555" s="5">
        <v>31243.935164872739</v>
      </c>
      <c r="AA555" s="5">
        <v>29645.58956131036</v>
      </c>
      <c r="AB555" s="5">
        <v>32139.373085272149</v>
      </c>
      <c r="AC555" s="5">
        <v>35699.516163166307</v>
      </c>
      <c r="AD555" s="5">
        <v>53724.629293988117</v>
      </c>
      <c r="AE555" s="5">
        <v>56016.944251186083</v>
      </c>
    </row>
    <row r="556" spans="1:31">
      <c r="A556" s="56" t="s">
        <v>80</v>
      </c>
      <c r="B556" s="56" t="s">
        <v>200</v>
      </c>
      <c r="C556" s="56" t="s">
        <v>144</v>
      </c>
      <c r="D556" s="5">
        <v>367.33154589999998</v>
      </c>
      <c r="E556" s="5">
        <v>427.96010919999998</v>
      </c>
      <c r="F556" s="5">
        <v>489.60910660000002</v>
      </c>
      <c r="G556" s="5">
        <v>549.67047339999999</v>
      </c>
      <c r="H556" s="5">
        <v>609.22429039999997</v>
      </c>
      <c r="I556" s="5">
        <v>667.71666519999997</v>
      </c>
      <c r="J556" s="5">
        <v>723.62491339999997</v>
      </c>
      <c r="K556" s="5">
        <v>778.70016610000005</v>
      </c>
      <c r="L556" s="5">
        <v>833.0406352</v>
      </c>
      <c r="M556" s="5">
        <v>886.63890760000004</v>
      </c>
      <c r="N556" s="5">
        <v>938.26647649999995</v>
      </c>
      <c r="O556" s="5">
        <v>990.39721510000004</v>
      </c>
      <c r="P556" s="5">
        <v>1041.9401800000001</v>
      </c>
      <c r="Q556" s="5">
        <v>1090.1405279999999</v>
      </c>
      <c r="R556" s="5">
        <v>1135.9990170000001</v>
      </c>
      <c r="S556" s="5">
        <v>1183.7655299999999</v>
      </c>
      <c r="T556" s="5">
        <v>1234.3384579999999</v>
      </c>
      <c r="U556" s="5">
        <v>1282.8370709999999</v>
      </c>
      <c r="V556" s="5">
        <v>1328.8336999999999</v>
      </c>
      <c r="W556" s="5">
        <v>1377.3429779999999</v>
      </c>
      <c r="X556" s="5">
        <v>1428.900402</v>
      </c>
      <c r="Y556" s="5">
        <v>1477.9173000000001</v>
      </c>
      <c r="Z556" s="5">
        <v>1523.7005730000001</v>
      </c>
      <c r="AA556" s="5">
        <v>1570.6982399999999</v>
      </c>
      <c r="AB556" s="5">
        <v>1619.511225</v>
      </c>
      <c r="AC556" s="5">
        <v>1663.916588</v>
      </c>
      <c r="AD556" s="5">
        <v>1704.5725809999999</v>
      </c>
      <c r="AE556" s="5">
        <v>1704.5725809999999</v>
      </c>
    </row>
    <row r="557" spans="1:31">
      <c r="A557" s="56" t="s">
        <v>80</v>
      </c>
      <c r="B557" s="56" t="s">
        <v>200</v>
      </c>
      <c r="C557" s="56" t="s">
        <v>146</v>
      </c>
      <c r="D557" s="5">
        <v>234.2701742034557</v>
      </c>
      <c r="E557" s="5">
        <v>0.13901155882500149</v>
      </c>
      <c r="F557" s="5">
        <v>1.2776962273650061</v>
      </c>
      <c r="G557" s="5">
        <v>1.4429292975200061</v>
      </c>
      <c r="H557" s="5">
        <v>3.0491603860000018</v>
      </c>
      <c r="I557" s="5">
        <v>6.925397672755059</v>
      </c>
      <c r="J557" s="5">
        <v>4.9839113405699589</v>
      </c>
      <c r="K557" s="5">
        <v>2.034134671144987</v>
      </c>
      <c r="L557" s="5">
        <v>4.1604880090099954</v>
      </c>
      <c r="M557" s="5">
        <v>4.2354288923350492</v>
      </c>
      <c r="N557" s="5">
        <v>30.46864194310502</v>
      </c>
      <c r="O557" s="5">
        <v>5.7080217381499949</v>
      </c>
      <c r="P557" s="5">
        <v>37.439167666090007</v>
      </c>
      <c r="Q557" s="5">
        <v>81.531206873959704</v>
      </c>
      <c r="R557" s="5">
        <v>39.845427323840028</v>
      </c>
      <c r="S557" s="5">
        <v>157.21901810900499</v>
      </c>
      <c r="T557" s="5">
        <v>5.4294774373250094</v>
      </c>
      <c r="U557" s="5">
        <v>45.925031910839976</v>
      </c>
      <c r="V557" s="5">
        <v>85.622602388659971</v>
      </c>
      <c r="W557" s="5">
        <v>50.141204783805009</v>
      </c>
      <c r="X557" s="5">
        <v>95.768083669544978</v>
      </c>
      <c r="Y557" s="5">
        <v>42.443826757590017</v>
      </c>
      <c r="Z557" s="5">
        <v>96.80008758162495</v>
      </c>
      <c r="AA557" s="5">
        <v>105.1414544893949</v>
      </c>
      <c r="AB557" s="5">
        <v>111.83498456676971</v>
      </c>
      <c r="AC557" s="5">
        <v>11.512976357430009</v>
      </c>
      <c r="AD557" s="5">
        <v>191.41094245285981</v>
      </c>
      <c r="AE557" s="5">
        <v>9.0123536441600329</v>
      </c>
    </row>
    <row r="558" spans="1:31">
      <c r="A558" s="56" t="s">
        <v>80</v>
      </c>
      <c r="B558" s="56" t="s">
        <v>200</v>
      </c>
      <c r="C558" s="56" t="s">
        <v>149</v>
      </c>
      <c r="D558" s="5">
        <v>-2.126350000000005E-7</v>
      </c>
      <c r="E558" s="5">
        <v>-1.376128000000001E-5</v>
      </c>
      <c r="F558" s="5">
        <v>-1.5031854999999989E-5</v>
      </c>
      <c r="G558" s="5">
        <v>-1.618841000000001E-5</v>
      </c>
      <c r="H558" s="5">
        <v>-1.8361410000000001E-5</v>
      </c>
      <c r="I558" s="5">
        <v>-7.2976150000000038E-5</v>
      </c>
      <c r="J558" s="5">
        <v>-4.2840680000000003E-5</v>
      </c>
      <c r="K558" s="5">
        <v>-1.10358395E-4</v>
      </c>
      <c r="L558" s="5">
        <v>-1.2706876000000001E-4</v>
      </c>
      <c r="M558" s="5">
        <v>-1.8482072500000001E-4</v>
      </c>
      <c r="N558" s="5">
        <v>-1.9031623500000001E-4</v>
      </c>
      <c r="O558" s="5">
        <v>-2.252820899999999E-4</v>
      </c>
      <c r="P558" s="5">
        <v>-2.5218476000000002E-4</v>
      </c>
      <c r="Q558" s="5">
        <v>-30.745431542584988</v>
      </c>
      <c r="R558" s="5">
        <v>-27.41335658981501</v>
      </c>
      <c r="S558" s="5">
        <v>-35.175240718875017</v>
      </c>
      <c r="T558" s="5">
        <v>-40.948043580160032</v>
      </c>
      <c r="U558" s="5">
        <v>-32.588476996520022</v>
      </c>
      <c r="V558" s="5">
        <v>-28.964552314169989</v>
      </c>
      <c r="W558" s="5">
        <v>-28.736547059029991</v>
      </c>
      <c r="X558" s="5">
        <v>-32.222339606600009</v>
      </c>
      <c r="Y558" s="5">
        <v>-41.268115339514992</v>
      </c>
      <c r="Z558" s="5">
        <v>-38.736397546339987</v>
      </c>
      <c r="AA558" s="5">
        <v>-39.421762082644953</v>
      </c>
      <c r="AB558" s="5">
        <v>-41.31398617616501</v>
      </c>
      <c r="AC558" s="5">
        <v>-30.809904243005011</v>
      </c>
      <c r="AD558" s="5">
        <v>-2548.1581837835879</v>
      </c>
      <c r="AE558" s="5">
        <v>-2700.3650290985338</v>
      </c>
    </row>
    <row r="559" spans="1:31">
      <c r="A559" s="56" t="s">
        <v>80</v>
      </c>
      <c r="B559" s="56" t="s">
        <v>200</v>
      </c>
      <c r="C559" s="56" t="s">
        <v>150</v>
      </c>
      <c r="D559" s="5">
        <v>-3.4332505175000007E-2</v>
      </c>
      <c r="E559" s="5">
        <v>-2.2900503169549959</v>
      </c>
      <c r="F559" s="5">
        <v>-9.3576327374800066</v>
      </c>
      <c r="G559" s="5">
        <v>-8.428952334039991</v>
      </c>
      <c r="H559" s="5">
        <v>-12.422867102074999</v>
      </c>
      <c r="I559" s="5">
        <v>-20.785827650419979</v>
      </c>
      <c r="J559" s="5">
        <v>-19.742594937330018</v>
      </c>
      <c r="K559" s="5">
        <v>-13.499342436234979</v>
      </c>
      <c r="L559" s="5">
        <v>-87.501914570474909</v>
      </c>
      <c r="M559" s="5">
        <v>-41.498927056900023</v>
      </c>
      <c r="N559" s="5">
        <v>-154.25454232119981</v>
      </c>
      <c r="O559" s="5">
        <v>-446.36419500131541</v>
      </c>
      <c r="P559" s="5">
        <v>-589.96769701518542</v>
      </c>
      <c r="Q559" s="5">
        <v>-575.90580153160545</v>
      </c>
      <c r="R559" s="5">
        <v>-567.77599226086465</v>
      </c>
      <c r="S559" s="5">
        <v>-888.59631913797534</v>
      </c>
      <c r="T559" s="5">
        <v>-1132.0114827304801</v>
      </c>
      <c r="U559" s="5">
        <v>-970.08378564453506</v>
      </c>
      <c r="V559" s="5">
        <v>-837.95548408303409</v>
      </c>
      <c r="W559" s="5">
        <v>-996.1250304697603</v>
      </c>
      <c r="X559" s="5">
        <v>-1170.3701270056249</v>
      </c>
      <c r="Y559" s="5">
        <v>-1681.114845509539</v>
      </c>
      <c r="Z559" s="5">
        <v>-1679.4118480711991</v>
      </c>
      <c r="AA559" s="5">
        <v>-1705.7837043243701</v>
      </c>
      <c r="AB559" s="5">
        <v>-1936.390989711233</v>
      </c>
      <c r="AC559" s="5">
        <v>-1398.200924598965</v>
      </c>
      <c r="AD559" s="5">
        <v>-2038.2774093243929</v>
      </c>
      <c r="AE559" s="5">
        <v>-2143.6280626347439</v>
      </c>
    </row>
    <row r="560" spans="1:31">
      <c r="A560" s="56" t="s">
        <v>80</v>
      </c>
      <c r="B560" s="56" t="s">
        <v>200</v>
      </c>
      <c r="C560" s="56" t="s">
        <v>151</v>
      </c>
      <c r="D560" s="5">
        <v>-14.3922028761059</v>
      </c>
      <c r="E560" s="5">
        <v>-22.088133718892699</v>
      </c>
      <c r="F560" s="5">
        <v>-29.416109761069901</v>
      </c>
      <c r="G560" s="5">
        <v>-35.576832807411101</v>
      </c>
      <c r="H560" s="5">
        <v>-40.291742234416702</v>
      </c>
      <c r="I560" s="5">
        <v>-44.548375044535497</v>
      </c>
      <c r="J560" s="5">
        <v>-49.9646827406212</v>
      </c>
      <c r="K560" s="5">
        <v>-58.7268371596465</v>
      </c>
      <c r="L560" s="5">
        <v>-67.2928956248643</v>
      </c>
      <c r="M560" s="5">
        <v>-76.282008622118695</v>
      </c>
      <c r="N560" s="5">
        <v>-86.894502135418904</v>
      </c>
      <c r="O560" s="5">
        <v>-98.236883437969993</v>
      </c>
      <c r="P560" s="5">
        <v>-109.105390187033</v>
      </c>
      <c r="Q560" s="5">
        <v>-118.64276340924199</v>
      </c>
      <c r="R560" s="5">
        <v>-126.950513373726</v>
      </c>
      <c r="S560" s="5">
        <v>-133.938389988458</v>
      </c>
      <c r="T560" s="5">
        <v>-139.099176972159</v>
      </c>
      <c r="U560" s="5">
        <v>-141.95263889256299</v>
      </c>
      <c r="V560" s="5">
        <v>-142.474846469151</v>
      </c>
      <c r="W560" s="5">
        <v>-142.698372833723</v>
      </c>
      <c r="X560" s="5">
        <v>-142.13258843471201</v>
      </c>
      <c r="Y560" s="5">
        <v>-141.71053224812201</v>
      </c>
      <c r="Z560" s="5">
        <v>-141.713371007592</v>
      </c>
      <c r="AA560" s="5">
        <v>-141.234351421089</v>
      </c>
      <c r="AB560" s="5">
        <v>-140.285767222598</v>
      </c>
      <c r="AC560" s="5">
        <v>-138.279272541654</v>
      </c>
      <c r="AD560" s="5">
        <v>-136.58548681222101</v>
      </c>
      <c r="AE560" s="5">
        <v>-137.90869418321</v>
      </c>
    </row>
  </sheetData>
  <autoFilter ref="A3:C560" xr:uid="{00000000-0009-0000-0000-000007000000}"/>
  <pageMargins left="0.7" right="0.7" top="0.75" bottom="0.75" header="0.3" footer="0.3"/>
  <pageSetup paperSize="9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28">
    <tabColor theme="7"/>
  </sheetPr>
  <dimension ref="A1:AE189"/>
  <sheetViews>
    <sheetView zoomScaleNormal="100" workbookViewId="0">
      <pane xSplit="3" ySplit="3" topLeftCell="D4" activePane="bottomRight" state="frozen"/>
      <selection pane="topRight" activeCell="D1" sqref="D1"/>
      <selection pane="bottomLeft" activeCell="A4" sqref="A4"/>
      <selection pane="bottomRight"/>
    </sheetView>
  </sheetViews>
  <sheetFormatPr baseColWidth="10" defaultColWidth="9" defaultRowHeight="14"/>
  <cols>
    <col min="1" max="1" width="16.1640625" style="6" customWidth="1"/>
    <col min="2" max="2" width="10" style="6" customWidth="1"/>
    <col min="3" max="3" width="24.6640625" style="6" customWidth="1"/>
    <col min="4" max="4" width="9" style="6" customWidth="1"/>
    <col min="5" max="16384" width="9" style="6"/>
  </cols>
  <sheetData>
    <row r="1" spans="1:31" s="15" customFormat="1" ht="23.25" customHeight="1" thickBot="1">
      <c r="A1" s="1" t="s">
        <v>202</v>
      </c>
      <c r="B1" s="1"/>
      <c r="C1" s="49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</row>
    <row r="2" spans="1:31" s="7" customFormat="1" ht="15" customHeight="1" thickTop="1">
      <c r="A2" s="12" t="s">
        <v>203</v>
      </c>
      <c r="C2" s="12"/>
    </row>
    <row r="3" spans="1:31">
      <c r="A3" s="57" t="s">
        <v>191</v>
      </c>
      <c r="B3" s="57" t="s">
        <v>194</v>
      </c>
      <c r="C3" s="57" t="s">
        <v>204</v>
      </c>
      <c r="D3" s="57">
        <v>2024</v>
      </c>
      <c r="E3" s="57">
        <v>2025</v>
      </c>
      <c r="F3" s="57">
        <v>2026</v>
      </c>
      <c r="G3" s="57">
        <v>2027</v>
      </c>
      <c r="H3" s="57">
        <v>2028</v>
      </c>
      <c r="I3" s="57">
        <v>2029</v>
      </c>
      <c r="J3" s="57">
        <v>2030</v>
      </c>
      <c r="K3" s="57">
        <v>2031</v>
      </c>
      <c r="L3" s="57">
        <v>2032</v>
      </c>
      <c r="M3" s="57">
        <v>2033</v>
      </c>
      <c r="N3" s="57">
        <v>2034</v>
      </c>
      <c r="O3" s="57">
        <v>2035</v>
      </c>
      <c r="P3" s="57">
        <v>2036</v>
      </c>
      <c r="Q3" s="57">
        <v>2037</v>
      </c>
      <c r="R3" s="57">
        <v>2038</v>
      </c>
      <c r="S3" s="57">
        <v>2039</v>
      </c>
      <c r="T3" s="57">
        <v>2040</v>
      </c>
      <c r="U3" s="57">
        <v>2041</v>
      </c>
      <c r="V3" s="57">
        <v>2042</v>
      </c>
      <c r="W3" s="57">
        <v>2043</v>
      </c>
      <c r="X3" s="57">
        <v>2044</v>
      </c>
      <c r="Y3" s="57">
        <v>2045</v>
      </c>
      <c r="Z3" s="57">
        <v>2046</v>
      </c>
      <c r="AA3" s="57">
        <v>2047</v>
      </c>
      <c r="AB3" s="57">
        <v>2048</v>
      </c>
      <c r="AC3" s="57">
        <v>2049</v>
      </c>
      <c r="AD3" s="57">
        <v>2050</v>
      </c>
      <c r="AE3" s="57">
        <v>2051</v>
      </c>
    </row>
    <row r="4" spans="1:31" s="7" customFormat="1">
      <c r="A4" s="56" t="s">
        <v>54</v>
      </c>
      <c r="B4" s="56" t="s">
        <v>163</v>
      </c>
      <c r="C4" s="56" t="s">
        <v>152</v>
      </c>
      <c r="D4" s="5">
        <v>0</v>
      </c>
      <c r="E4" s="5">
        <v>0</v>
      </c>
      <c r="F4" s="5">
        <v>680</v>
      </c>
      <c r="G4" s="5">
        <v>2040</v>
      </c>
      <c r="H4" s="5">
        <v>2040</v>
      </c>
      <c r="I4" s="5">
        <v>2040</v>
      </c>
      <c r="J4" s="5">
        <v>2040</v>
      </c>
      <c r="K4" s="5">
        <v>2040</v>
      </c>
      <c r="L4" s="5">
        <v>2040</v>
      </c>
      <c r="M4" s="5">
        <v>2040</v>
      </c>
      <c r="N4" s="5">
        <v>2040</v>
      </c>
      <c r="O4" s="5">
        <v>2040</v>
      </c>
      <c r="P4" s="5">
        <v>2040</v>
      </c>
      <c r="Q4" s="5">
        <v>2040</v>
      </c>
      <c r="R4" s="5">
        <v>2040</v>
      </c>
      <c r="S4" s="5">
        <v>2040</v>
      </c>
      <c r="T4" s="5">
        <v>2040</v>
      </c>
      <c r="U4" s="5">
        <v>2040</v>
      </c>
      <c r="V4" s="5">
        <v>2040</v>
      </c>
      <c r="W4" s="5">
        <v>2040</v>
      </c>
      <c r="X4" s="5">
        <v>2040</v>
      </c>
      <c r="Y4" s="5">
        <v>2040</v>
      </c>
      <c r="Z4" s="5">
        <v>2040</v>
      </c>
      <c r="AA4" s="5">
        <v>2040</v>
      </c>
      <c r="AB4" s="5">
        <v>2040</v>
      </c>
      <c r="AC4" s="5">
        <v>2040</v>
      </c>
      <c r="AD4" s="5">
        <v>2040</v>
      </c>
      <c r="AE4" s="5">
        <v>2040</v>
      </c>
    </row>
    <row r="5" spans="1:31">
      <c r="A5" s="56" t="s">
        <v>54</v>
      </c>
      <c r="B5" s="56" t="s">
        <v>163</v>
      </c>
      <c r="C5" s="56" t="s">
        <v>153</v>
      </c>
      <c r="D5" s="5">
        <v>160</v>
      </c>
      <c r="E5" s="5">
        <v>160</v>
      </c>
      <c r="F5" s="5">
        <v>160</v>
      </c>
      <c r="G5" s="5">
        <v>160</v>
      </c>
      <c r="H5" s="5">
        <v>160</v>
      </c>
      <c r="I5" s="5">
        <v>323.65162757000002</v>
      </c>
      <c r="J5" s="5">
        <v>323.65162758999998</v>
      </c>
      <c r="K5" s="5">
        <v>817.83800782999992</v>
      </c>
      <c r="L5" s="5">
        <v>817.83800782999992</v>
      </c>
      <c r="M5" s="5">
        <v>817.83800782999992</v>
      </c>
      <c r="N5" s="5">
        <v>817.83800782999992</v>
      </c>
      <c r="O5" s="5">
        <v>817.83800782999992</v>
      </c>
      <c r="P5" s="5">
        <v>817.83800784000005</v>
      </c>
      <c r="Q5" s="5">
        <v>817.83800786000006</v>
      </c>
      <c r="R5" s="5">
        <v>1010.4619466</v>
      </c>
      <c r="S5" s="5">
        <v>1010.46194666</v>
      </c>
      <c r="T5" s="5">
        <v>1010.46194668</v>
      </c>
      <c r="U5" s="5">
        <v>1159.99998901</v>
      </c>
      <c r="V5" s="5">
        <v>1159.99998962</v>
      </c>
      <c r="W5" s="5">
        <v>1159.99998966</v>
      </c>
      <c r="X5" s="5">
        <v>1159.9999897600001</v>
      </c>
      <c r="Y5" s="5">
        <v>1160.0000002899999</v>
      </c>
      <c r="Z5" s="5">
        <v>1160.00000032</v>
      </c>
      <c r="AA5" s="5">
        <v>1160.0000003299999</v>
      </c>
      <c r="AB5" s="5">
        <v>1160.0000003499999</v>
      </c>
      <c r="AC5" s="5">
        <v>1160.00000041</v>
      </c>
      <c r="AD5" s="5">
        <v>1160.0000004399999</v>
      </c>
      <c r="AE5" s="5">
        <v>1160.00000045</v>
      </c>
    </row>
    <row r="6" spans="1:31">
      <c r="A6" s="56" t="s">
        <v>54</v>
      </c>
      <c r="B6" s="56" t="s">
        <v>163</v>
      </c>
      <c r="C6" s="56" t="s">
        <v>154</v>
      </c>
      <c r="D6" s="5">
        <v>80.000060399999995</v>
      </c>
      <c r="E6" s="5">
        <v>80.000110649999996</v>
      </c>
      <c r="F6" s="5">
        <v>680.00110732000007</v>
      </c>
      <c r="G6" s="5">
        <v>1925.1081681799999</v>
      </c>
      <c r="H6" s="5">
        <v>2537.2342971500002</v>
      </c>
      <c r="I6" s="5">
        <v>2537.2350623100001</v>
      </c>
      <c r="J6" s="5">
        <v>2537.2351304899998</v>
      </c>
      <c r="K6" s="5">
        <v>2537.2354052300002</v>
      </c>
      <c r="L6" s="5">
        <v>2537.2354060900002</v>
      </c>
      <c r="M6" s="5">
        <v>2537.2354205900001</v>
      </c>
      <c r="N6" s="5">
        <v>2537.2354212</v>
      </c>
      <c r="O6" s="5">
        <v>2537.2354215199998</v>
      </c>
      <c r="P6" s="5">
        <v>2537.2354234600002</v>
      </c>
      <c r="Q6" s="5">
        <v>2537.2355103199998</v>
      </c>
      <c r="R6" s="5">
        <v>2537.2360248700002</v>
      </c>
      <c r="S6" s="5">
        <v>2537.2360257</v>
      </c>
      <c r="T6" s="5">
        <v>2537.23602583</v>
      </c>
      <c r="U6" s="5">
        <v>2813.11858519</v>
      </c>
      <c r="V6" s="5">
        <v>2813.1185859100001</v>
      </c>
      <c r="W6" s="5">
        <v>2813.1185860300002</v>
      </c>
      <c r="X6" s="5">
        <v>2813.11852598</v>
      </c>
      <c r="Y6" s="5">
        <v>2813.1197820000002</v>
      </c>
      <c r="Z6" s="5">
        <v>2213.1187857499999</v>
      </c>
      <c r="AA6" s="5">
        <v>968.01249194000002</v>
      </c>
      <c r="AB6" s="5">
        <v>355.88728988999992</v>
      </c>
      <c r="AC6" s="5">
        <v>1717.34772077</v>
      </c>
      <c r="AD6" s="5">
        <v>1717.3482120199999</v>
      </c>
      <c r="AE6" s="5">
        <v>1717.3480477799999</v>
      </c>
    </row>
    <row r="7" spans="1:31">
      <c r="A7" s="56" t="s">
        <v>54</v>
      </c>
      <c r="B7" s="56" t="s">
        <v>163</v>
      </c>
      <c r="C7" s="56" t="s">
        <v>155</v>
      </c>
      <c r="D7" s="5">
        <v>50</v>
      </c>
      <c r="E7" s="5">
        <v>50</v>
      </c>
      <c r="F7" s="5">
        <v>50</v>
      </c>
      <c r="G7" s="5">
        <v>50</v>
      </c>
      <c r="H7" s="5">
        <v>50</v>
      </c>
      <c r="I7" s="5">
        <v>50</v>
      </c>
      <c r="J7" s="5">
        <v>50</v>
      </c>
      <c r="K7" s="5">
        <v>50</v>
      </c>
      <c r="L7" s="5">
        <v>50</v>
      </c>
      <c r="M7" s="5">
        <v>50</v>
      </c>
      <c r="N7" s="5">
        <v>50</v>
      </c>
      <c r="O7" s="5">
        <v>50</v>
      </c>
      <c r="P7" s="5">
        <v>50</v>
      </c>
      <c r="Q7" s="5">
        <v>50</v>
      </c>
      <c r="R7" s="5">
        <v>50</v>
      </c>
      <c r="S7" s="5">
        <v>50</v>
      </c>
      <c r="T7" s="5">
        <v>50</v>
      </c>
      <c r="U7" s="5">
        <v>50</v>
      </c>
      <c r="V7" s="5">
        <v>50</v>
      </c>
      <c r="W7" s="5">
        <v>50</v>
      </c>
      <c r="X7" s="5">
        <v>50</v>
      </c>
      <c r="Y7" s="5">
        <v>50</v>
      </c>
      <c r="Z7" s="5">
        <v>50</v>
      </c>
      <c r="AA7" s="5">
        <v>50</v>
      </c>
      <c r="AB7" s="5">
        <v>50</v>
      </c>
      <c r="AC7" s="5">
        <v>50</v>
      </c>
      <c r="AD7" s="5">
        <v>50</v>
      </c>
      <c r="AE7" s="5">
        <v>50</v>
      </c>
    </row>
    <row r="8" spans="1:31">
      <c r="A8" s="56" t="s">
        <v>54</v>
      </c>
      <c r="B8" s="56" t="s">
        <v>163</v>
      </c>
      <c r="C8" s="56" t="s">
        <v>138</v>
      </c>
      <c r="D8" s="5">
        <v>113.44800001</v>
      </c>
      <c r="E8" s="5">
        <v>234.46199999999999</v>
      </c>
      <c r="F8" s="5">
        <v>391.15199998999998</v>
      </c>
      <c r="G8" s="5">
        <v>583.14700001000006</v>
      </c>
      <c r="H8" s="5">
        <v>817.88</v>
      </c>
      <c r="I8" s="5">
        <v>1099.634</v>
      </c>
      <c r="J8" s="5">
        <v>1524.355</v>
      </c>
      <c r="K8" s="5">
        <v>1897.4574733300001</v>
      </c>
      <c r="L8" s="5">
        <v>2313.5186278800002</v>
      </c>
      <c r="M8" s="5">
        <v>2795.63337916</v>
      </c>
      <c r="N8" s="5">
        <v>3392.9003320800002</v>
      </c>
      <c r="O8" s="5">
        <v>4036.44119688</v>
      </c>
      <c r="P8" s="5">
        <v>4707.0090007500003</v>
      </c>
      <c r="Q8" s="5">
        <v>5411.0381473800007</v>
      </c>
      <c r="R8" s="5">
        <v>6114.3533389300001</v>
      </c>
      <c r="S8" s="5">
        <v>6822.3269472499996</v>
      </c>
      <c r="T8" s="5">
        <v>7403.449441499999</v>
      </c>
      <c r="U8" s="5">
        <v>7964.5992951899998</v>
      </c>
      <c r="V8" s="5">
        <v>8500.4033974100003</v>
      </c>
      <c r="W8" s="5">
        <v>9048.9515982400007</v>
      </c>
      <c r="X8" s="5">
        <v>9634.5546853399992</v>
      </c>
      <c r="Y8" s="5">
        <v>10227.264545690001</v>
      </c>
      <c r="Z8" s="5">
        <v>10733.091480859999</v>
      </c>
      <c r="AA8" s="5">
        <v>11244.056339999999</v>
      </c>
      <c r="AB8" s="5">
        <v>11762.80408254</v>
      </c>
      <c r="AC8" s="5">
        <v>12290.264823130001</v>
      </c>
      <c r="AD8" s="5">
        <v>12821.021079919999</v>
      </c>
      <c r="AE8" s="5">
        <v>12857.1914406</v>
      </c>
    </row>
    <row r="9" spans="1:31">
      <c r="A9" s="56" t="s">
        <v>54</v>
      </c>
      <c r="B9" s="56" t="s">
        <v>163</v>
      </c>
      <c r="C9" s="56" t="s">
        <v>139</v>
      </c>
      <c r="D9" s="5">
        <v>588.70600000000002</v>
      </c>
      <c r="E9" s="5">
        <v>887.91499999999996</v>
      </c>
      <c r="F9" s="5">
        <v>1132.692</v>
      </c>
      <c r="G9" s="5">
        <v>1330.7860000000001</v>
      </c>
      <c r="H9" s="5">
        <v>1501.11</v>
      </c>
      <c r="I9" s="5">
        <v>1644.835</v>
      </c>
      <c r="J9" s="5">
        <v>1879.2280000000001</v>
      </c>
      <c r="K9" s="5">
        <v>2206.7310000000002</v>
      </c>
      <c r="L9" s="5">
        <v>2538.018</v>
      </c>
      <c r="M9" s="5">
        <v>2892.1370000000002</v>
      </c>
      <c r="N9" s="5">
        <v>3323.8409999999999</v>
      </c>
      <c r="O9" s="5">
        <v>3759.110000000001</v>
      </c>
      <c r="P9" s="5">
        <v>4148.139000000001</v>
      </c>
      <c r="Q9" s="5">
        <v>4509.9309999999996</v>
      </c>
      <c r="R9" s="5">
        <v>4816.4500000000007</v>
      </c>
      <c r="S9" s="5">
        <v>5071.3830000000007</v>
      </c>
      <c r="T9" s="5">
        <v>5175.4100000000008</v>
      </c>
      <c r="U9" s="5">
        <v>5227.704999999999</v>
      </c>
      <c r="V9" s="5">
        <v>5227.0620000000017</v>
      </c>
      <c r="W9" s="5">
        <v>5230.3869999999988</v>
      </c>
      <c r="X9" s="5">
        <v>5215.023000000001</v>
      </c>
      <c r="Y9" s="5">
        <v>5193.7550000000001</v>
      </c>
      <c r="Z9" s="5">
        <v>5164.8889999999992</v>
      </c>
      <c r="AA9" s="5">
        <v>5128.3240000000014</v>
      </c>
      <c r="AB9" s="5">
        <v>5084.2170000000024</v>
      </c>
      <c r="AC9" s="5">
        <v>5035.3010000000013</v>
      </c>
      <c r="AD9" s="5">
        <v>4976.3359999999993</v>
      </c>
      <c r="AE9" s="5">
        <v>4976.3359999999993</v>
      </c>
    </row>
    <row r="10" spans="1:31">
      <c r="A10" s="7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</row>
    <row r="11" spans="1:31">
      <c r="A11" s="56" t="s">
        <v>54</v>
      </c>
      <c r="B11" s="56" t="s">
        <v>197</v>
      </c>
      <c r="C11" s="56" t="s">
        <v>153</v>
      </c>
      <c r="D11" s="5">
        <v>0</v>
      </c>
      <c r="E11" s="5">
        <v>0</v>
      </c>
      <c r="F11" s="5">
        <v>0</v>
      </c>
      <c r="G11" s="5">
        <v>0</v>
      </c>
      <c r="H11" s="5">
        <v>0</v>
      </c>
      <c r="I11" s="5">
        <v>355.94972268999999</v>
      </c>
      <c r="J11" s="5">
        <v>355.94972268999999</v>
      </c>
      <c r="K11" s="5">
        <v>355.94989899000001</v>
      </c>
      <c r="L11" s="5">
        <v>355.94989899000001</v>
      </c>
      <c r="M11" s="5">
        <v>355.94989900000002</v>
      </c>
      <c r="N11" s="5">
        <v>355.94989901999998</v>
      </c>
      <c r="O11" s="5">
        <v>355.94989905</v>
      </c>
      <c r="P11" s="5">
        <v>355.94989909999998</v>
      </c>
      <c r="Q11" s="5">
        <v>355.94989912999989</v>
      </c>
      <c r="R11" s="5">
        <v>355.94998618</v>
      </c>
      <c r="S11" s="5">
        <v>355.95037955999999</v>
      </c>
      <c r="T11" s="5">
        <v>355.95037957999989</v>
      </c>
      <c r="U11" s="5">
        <v>355.95037963999999</v>
      </c>
      <c r="V11" s="5">
        <v>1451.4987984700001</v>
      </c>
      <c r="W11" s="5">
        <v>1451.4987985299999</v>
      </c>
      <c r="X11" s="5">
        <v>1451.49879865</v>
      </c>
      <c r="Y11" s="5">
        <v>1451.49879878</v>
      </c>
      <c r="Z11" s="5">
        <v>1451.4987988600001</v>
      </c>
      <c r="AA11" s="5">
        <v>1451.4987989000001</v>
      </c>
      <c r="AB11" s="5">
        <v>1451.4987989599999</v>
      </c>
      <c r="AC11" s="5">
        <v>1451.4987990300001</v>
      </c>
      <c r="AD11" s="5">
        <v>1451.4987991999999</v>
      </c>
      <c r="AE11" s="5">
        <v>1451.4987992199999</v>
      </c>
    </row>
    <row r="12" spans="1:31">
      <c r="A12" s="56" t="s">
        <v>54</v>
      </c>
      <c r="B12" s="56" t="s">
        <v>197</v>
      </c>
      <c r="C12" s="56" t="s">
        <v>154</v>
      </c>
      <c r="D12" s="5">
        <v>570.00002509000001</v>
      </c>
      <c r="E12" s="5">
        <v>570.00004971999999</v>
      </c>
      <c r="F12" s="5">
        <v>1124.9776021</v>
      </c>
      <c r="G12" s="5">
        <v>1496.8695623799999</v>
      </c>
      <c r="H12" s="5">
        <v>2868.3141829699998</v>
      </c>
      <c r="I12" s="5">
        <v>2899.3575889499998</v>
      </c>
      <c r="J12" s="5">
        <v>2899.3575889499998</v>
      </c>
      <c r="K12" s="5">
        <v>3360.1314695299998</v>
      </c>
      <c r="L12" s="5">
        <v>3360.13146964</v>
      </c>
      <c r="M12" s="5">
        <v>3360.13146972</v>
      </c>
      <c r="N12" s="5">
        <v>3360.13146985</v>
      </c>
      <c r="O12" s="5">
        <v>3360.1314699200002</v>
      </c>
      <c r="P12" s="5">
        <v>3360.1314705200002</v>
      </c>
      <c r="Q12" s="5">
        <v>3360.1314716699999</v>
      </c>
      <c r="R12" s="5">
        <v>5366.2167637299999</v>
      </c>
      <c r="S12" s="5">
        <v>5414.4260203899994</v>
      </c>
      <c r="T12" s="5">
        <v>5414.4260204000002</v>
      </c>
      <c r="U12" s="5">
        <v>5425.4097479700004</v>
      </c>
      <c r="V12" s="5">
        <v>8902.6357771900002</v>
      </c>
      <c r="W12" s="5">
        <v>8902.6357772299998</v>
      </c>
      <c r="X12" s="5">
        <v>8902.6357521800001</v>
      </c>
      <c r="Y12" s="5">
        <v>8902.6357466500012</v>
      </c>
      <c r="Z12" s="5">
        <v>10020.329342360001</v>
      </c>
      <c r="AA12" s="5">
        <v>11453.907642640001</v>
      </c>
      <c r="AB12" s="5">
        <v>10263.56141948</v>
      </c>
      <c r="AC12" s="5">
        <v>10644.24027425</v>
      </c>
      <c r="AD12" s="5">
        <v>14602.024417729999</v>
      </c>
      <c r="AE12" s="5">
        <v>14141.25053721</v>
      </c>
    </row>
    <row r="13" spans="1:31">
      <c r="A13" s="56" t="s">
        <v>54</v>
      </c>
      <c r="B13" s="56" t="s">
        <v>197</v>
      </c>
      <c r="C13" s="56" t="s">
        <v>155</v>
      </c>
      <c r="D13" s="5">
        <v>100.00001899999999</v>
      </c>
      <c r="E13" s="5">
        <v>100.00002931</v>
      </c>
      <c r="F13" s="5">
        <v>100.00011198</v>
      </c>
      <c r="G13" s="5">
        <v>100.000112</v>
      </c>
      <c r="H13" s="5">
        <v>100.00011202</v>
      </c>
      <c r="I13" s="5">
        <v>100.00011203</v>
      </c>
      <c r="J13" s="5">
        <v>100.00011204</v>
      </c>
      <c r="K13" s="5">
        <v>100.00013355</v>
      </c>
      <c r="L13" s="5">
        <v>100.00013361000001</v>
      </c>
      <c r="M13" s="5">
        <v>100.00013374</v>
      </c>
      <c r="N13" s="5">
        <v>100.00013398</v>
      </c>
      <c r="O13" s="5">
        <v>100.00013412</v>
      </c>
      <c r="P13" s="5">
        <v>100.00013479</v>
      </c>
      <c r="Q13" s="5">
        <v>100.00013731999999</v>
      </c>
      <c r="R13" s="5">
        <v>100.00027627</v>
      </c>
      <c r="S13" s="5">
        <v>100.00030893</v>
      </c>
      <c r="T13" s="5">
        <v>100.00030898</v>
      </c>
      <c r="U13" s="5">
        <v>100.00038794</v>
      </c>
      <c r="V13" s="5">
        <v>100.00045971999999</v>
      </c>
      <c r="W13" s="5">
        <v>100.00045984</v>
      </c>
      <c r="X13" s="5">
        <v>100.00044104</v>
      </c>
      <c r="Y13" s="5">
        <v>100.00073260000001</v>
      </c>
      <c r="Z13" s="5">
        <v>100.00070733</v>
      </c>
      <c r="AA13" s="5">
        <v>100.00070757</v>
      </c>
      <c r="AB13" s="5">
        <v>100.00070786000001</v>
      </c>
      <c r="AC13" s="5">
        <v>100.00108277</v>
      </c>
      <c r="AD13" s="5">
        <v>100.00137037</v>
      </c>
      <c r="AE13" s="5">
        <v>100.00134894</v>
      </c>
    </row>
    <row r="14" spans="1:31">
      <c r="A14" s="56" t="s">
        <v>54</v>
      </c>
      <c r="B14" s="56" t="s">
        <v>197</v>
      </c>
      <c r="C14" s="56" t="s">
        <v>138</v>
      </c>
      <c r="D14" s="5">
        <v>81.304999999999993</v>
      </c>
      <c r="E14" s="5">
        <v>177.50700000000001</v>
      </c>
      <c r="F14" s="5">
        <v>314.98700000000002</v>
      </c>
      <c r="G14" s="5">
        <v>485.21</v>
      </c>
      <c r="H14" s="5">
        <v>690.75199999999995</v>
      </c>
      <c r="I14" s="5">
        <v>942.36799999999994</v>
      </c>
      <c r="J14" s="5">
        <v>1319.33200001</v>
      </c>
      <c r="K14" s="5">
        <v>1646.1449322999999</v>
      </c>
      <c r="L14" s="5">
        <v>1997.99720783</v>
      </c>
      <c r="M14" s="5">
        <v>2398.7515556399999</v>
      </c>
      <c r="N14" s="5">
        <v>2891.4536417200002</v>
      </c>
      <c r="O14" s="5">
        <v>3423.7156849399998</v>
      </c>
      <c r="P14" s="5">
        <v>3981.1180689500002</v>
      </c>
      <c r="Q14" s="5">
        <v>4537.9600560899999</v>
      </c>
      <c r="R14" s="5">
        <v>5073.4149845700003</v>
      </c>
      <c r="S14" s="5">
        <v>5608.7046190199999</v>
      </c>
      <c r="T14" s="5">
        <v>6036.0734856200006</v>
      </c>
      <c r="U14" s="5">
        <v>6450.86907402</v>
      </c>
      <c r="V14" s="5">
        <v>6838.9187785800004</v>
      </c>
      <c r="W14" s="5">
        <v>7232.87679131</v>
      </c>
      <c r="X14" s="5">
        <v>7657.7471786699998</v>
      </c>
      <c r="Y14" s="5">
        <v>8085.00838931</v>
      </c>
      <c r="Z14" s="5">
        <v>8457.8420374799989</v>
      </c>
      <c r="AA14" s="5">
        <v>8838.1139046899989</v>
      </c>
      <c r="AB14" s="5">
        <v>9222.6653388399991</v>
      </c>
      <c r="AC14" s="5">
        <v>9616.4493741200004</v>
      </c>
      <c r="AD14" s="5">
        <v>10015.22371271</v>
      </c>
      <c r="AE14" s="5">
        <v>10037.2423246</v>
      </c>
    </row>
    <row r="15" spans="1:31">
      <c r="A15" s="56" t="s">
        <v>54</v>
      </c>
      <c r="B15" s="56" t="s">
        <v>197</v>
      </c>
      <c r="C15" s="56" t="s">
        <v>139</v>
      </c>
      <c r="D15" s="5">
        <v>417.096</v>
      </c>
      <c r="E15" s="5">
        <v>671.0329999999999</v>
      </c>
      <c r="F15" s="5">
        <v>922.27100000000007</v>
      </c>
      <c r="G15" s="5">
        <v>1125.8689999999999</v>
      </c>
      <c r="H15" s="5">
        <v>1299.7470000000001</v>
      </c>
      <c r="I15" s="5">
        <v>1450.7080000000001</v>
      </c>
      <c r="J15" s="5">
        <v>1685.163</v>
      </c>
      <c r="K15" s="5">
        <v>1990.6479999999999</v>
      </c>
      <c r="L15" s="5">
        <v>2286.2460000000001</v>
      </c>
      <c r="M15" s="5">
        <v>2596.1640000000002</v>
      </c>
      <c r="N15" s="5">
        <v>2968.3380000000002</v>
      </c>
      <c r="O15" s="5">
        <v>3348.63</v>
      </c>
      <c r="P15" s="5">
        <v>3694.0590000000002</v>
      </c>
      <c r="Q15" s="5">
        <v>3989.7469999999998</v>
      </c>
      <c r="R15" s="5">
        <v>4221.7790000000014</v>
      </c>
      <c r="S15" s="5">
        <v>4413.009</v>
      </c>
      <c r="T15" s="5">
        <v>4478</v>
      </c>
      <c r="U15" s="5">
        <v>4506.9669999999996</v>
      </c>
      <c r="V15" s="5">
        <v>4491.2079999999996</v>
      </c>
      <c r="W15" s="5">
        <v>4479.3630000000012</v>
      </c>
      <c r="X15" s="5">
        <v>4455.174</v>
      </c>
      <c r="Y15" s="5">
        <v>4424.643</v>
      </c>
      <c r="Z15" s="5">
        <v>4389.6200000000008</v>
      </c>
      <c r="AA15" s="5">
        <v>4351.1210000000001</v>
      </c>
      <c r="AB15" s="5">
        <v>4305.9329999999991</v>
      </c>
      <c r="AC15" s="5">
        <v>4258.4330000000009</v>
      </c>
      <c r="AD15" s="5">
        <v>4204.9129999999996</v>
      </c>
      <c r="AE15" s="5">
        <v>4204.9129999999996</v>
      </c>
    </row>
    <row r="16" spans="1:31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</row>
    <row r="17" spans="1:31">
      <c r="A17" s="56" t="s">
        <v>54</v>
      </c>
      <c r="B17" s="56" t="s">
        <v>198</v>
      </c>
      <c r="C17" s="56" t="s">
        <v>153</v>
      </c>
      <c r="D17" s="5">
        <v>0</v>
      </c>
      <c r="E17" s="5">
        <v>0</v>
      </c>
      <c r="F17" s="5">
        <v>0</v>
      </c>
      <c r="G17" s="5">
        <v>0</v>
      </c>
      <c r="H17" s="5">
        <v>0</v>
      </c>
      <c r="I17" s="5">
        <v>722.42531353000004</v>
      </c>
      <c r="J17" s="5">
        <v>722.42531353000004</v>
      </c>
      <c r="K17" s="5">
        <v>722.42531362</v>
      </c>
      <c r="L17" s="5">
        <v>722.42531363000001</v>
      </c>
      <c r="M17" s="5">
        <v>722.42531371999996</v>
      </c>
      <c r="N17" s="5">
        <v>722.42531374999999</v>
      </c>
      <c r="O17" s="5">
        <v>722.42531380000003</v>
      </c>
      <c r="P17" s="5">
        <v>722.42531386999997</v>
      </c>
      <c r="Q17" s="5">
        <v>722.42531392000001</v>
      </c>
      <c r="R17" s="5">
        <v>722.42531398999995</v>
      </c>
      <c r="S17" s="5">
        <v>722.42531398999995</v>
      </c>
      <c r="T17" s="5">
        <v>722.42531399999996</v>
      </c>
      <c r="U17" s="5">
        <v>722.42531405</v>
      </c>
      <c r="V17" s="5">
        <v>722.42531407000001</v>
      </c>
      <c r="W17" s="5">
        <v>722.42531408000002</v>
      </c>
      <c r="X17" s="5">
        <v>722.42531411000004</v>
      </c>
      <c r="Y17" s="5">
        <v>722.42531417999999</v>
      </c>
      <c r="Z17" s="5">
        <v>722.4253142</v>
      </c>
      <c r="AA17" s="5">
        <v>722.42531422000002</v>
      </c>
      <c r="AB17" s="5">
        <v>722.42531425000004</v>
      </c>
      <c r="AC17" s="5">
        <v>722.42531428999996</v>
      </c>
      <c r="AD17" s="5">
        <v>722.42531435000001</v>
      </c>
      <c r="AE17" s="5">
        <v>722.42531437000002</v>
      </c>
    </row>
    <row r="18" spans="1:31">
      <c r="A18" s="56" t="s">
        <v>54</v>
      </c>
      <c r="B18" s="56" t="s">
        <v>198</v>
      </c>
      <c r="C18" s="56" t="s">
        <v>154</v>
      </c>
      <c r="D18" s="5">
        <v>7.6699999999999994E-6</v>
      </c>
      <c r="E18" s="5">
        <v>1.397E-5</v>
      </c>
      <c r="F18" s="5">
        <v>262.59393589000001</v>
      </c>
      <c r="G18" s="5">
        <v>262.59393589000001</v>
      </c>
      <c r="H18" s="5">
        <v>993.26549847000001</v>
      </c>
      <c r="I18" s="5">
        <v>993.26549848000002</v>
      </c>
      <c r="J18" s="5">
        <v>993.26549849000003</v>
      </c>
      <c r="K18" s="5">
        <v>993.26549865000004</v>
      </c>
      <c r="L18" s="5">
        <v>993.26549867999995</v>
      </c>
      <c r="M18" s="5">
        <v>993.26549869999997</v>
      </c>
      <c r="N18" s="5">
        <v>993.26549875000001</v>
      </c>
      <c r="O18" s="5">
        <v>993.26549877000002</v>
      </c>
      <c r="P18" s="5">
        <v>993.26549881000005</v>
      </c>
      <c r="Q18" s="5">
        <v>993.26549907000003</v>
      </c>
      <c r="R18" s="5">
        <v>993.26549908000004</v>
      </c>
      <c r="S18" s="5">
        <v>993.26549909000005</v>
      </c>
      <c r="T18" s="5">
        <v>993.26549909000005</v>
      </c>
      <c r="U18" s="5">
        <v>993.26549910000006</v>
      </c>
      <c r="V18" s="5">
        <v>993.26549910000006</v>
      </c>
      <c r="W18" s="5">
        <v>993.26549910999995</v>
      </c>
      <c r="X18" s="5">
        <v>993.26549145000001</v>
      </c>
      <c r="Y18" s="5">
        <v>993.26548517000003</v>
      </c>
      <c r="Z18" s="5">
        <v>730.67156325999997</v>
      </c>
      <c r="AA18" s="5">
        <v>730.67156328999999</v>
      </c>
      <c r="AB18" s="5">
        <v>3.4236E-4</v>
      </c>
      <c r="AC18" s="5">
        <v>4.4907999999999998E-4</v>
      </c>
      <c r="AD18" s="5">
        <v>8.1116000000000001E-4</v>
      </c>
      <c r="AE18" s="5">
        <v>8.1103000000000002E-4</v>
      </c>
    </row>
    <row r="19" spans="1:31">
      <c r="A19" s="56" t="s">
        <v>54</v>
      </c>
      <c r="B19" s="56" t="s">
        <v>198</v>
      </c>
      <c r="C19" s="56" t="s">
        <v>155</v>
      </c>
      <c r="D19" s="5">
        <v>125.23</v>
      </c>
      <c r="E19" s="5">
        <v>124.13</v>
      </c>
      <c r="F19" s="5">
        <v>124.13</v>
      </c>
      <c r="G19" s="5">
        <v>124.13</v>
      </c>
      <c r="H19" s="5">
        <v>125.23</v>
      </c>
      <c r="I19" s="5">
        <v>124.13</v>
      </c>
      <c r="J19" s="5">
        <v>124.13</v>
      </c>
      <c r="K19" s="5">
        <v>124.13</v>
      </c>
      <c r="L19" s="5">
        <v>124.13</v>
      </c>
      <c r="M19" s="5">
        <v>375.23</v>
      </c>
      <c r="N19" s="5">
        <v>374.13</v>
      </c>
      <c r="O19" s="5">
        <v>375.23</v>
      </c>
      <c r="P19" s="5">
        <v>374.13</v>
      </c>
      <c r="Q19" s="5">
        <v>374.13</v>
      </c>
      <c r="R19" s="5">
        <v>374.13</v>
      </c>
      <c r="S19" s="5">
        <v>375.23</v>
      </c>
      <c r="T19" s="5">
        <v>374.13</v>
      </c>
      <c r="U19" s="5">
        <v>374.13</v>
      </c>
      <c r="V19" s="5">
        <v>374.13</v>
      </c>
      <c r="W19" s="5">
        <v>374.13</v>
      </c>
      <c r="X19" s="5">
        <v>375.23</v>
      </c>
      <c r="Y19" s="5">
        <v>375.23</v>
      </c>
      <c r="Z19" s="5">
        <v>375.23</v>
      </c>
      <c r="AA19" s="5">
        <v>375.23</v>
      </c>
      <c r="AB19" s="5">
        <v>375.23</v>
      </c>
      <c r="AC19" s="5">
        <v>375.23</v>
      </c>
      <c r="AD19" s="5">
        <v>375.23</v>
      </c>
      <c r="AE19" s="5">
        <v>375.23</v>
      </c>
    </row>
    <row r="20" spans="1:31">
      <c r="A20" s="56" t="s">
        <v>54</v>
      </c>
      <c r="B20" s="56" t="s">
        <v>198</v>
      </c>
      <c r="C20" s="56" t="s">
        <v>138</v>
      </c>
      <c r="D20" s="5">
        <v>60.468000000000004</v>
      </c>
      <c r="E20" s="5">
        <v>148.648</v>
      </c>
      <c r="F20" s="5">
        <v>275.34800000000001</v>
      </c>
      <c r="G20" s="5">
        <v>442.274</v>
      </c>
      <c r="H20" s="5">
        <v>652.45000000000005</v>
      </c>
      <c r="I20" s="5">
        <v>876.23699999999997</v>
      </c>
      <c r="J20" s="5">
        <v>1210.5730000000001</v>
      </c>
      <c r="K20" s="5">
        <v>1499.50984408</v>
      </c>
      <c r="L20" s="5">
        <v>1763.8192452999999</v>
      </c>
      <c r="M20" s="5">
        <v>2059.8864297800001</v>
      </c>
      <c r="N20" s="5">
        <v>2436.6978076999999</v>
      </c>
      <c r="O20" s="5">
        <v>2865.7631302300001</v>
      </c>
      <c r="P20" s="5">
        <v>3329.05273197</v>
      </c>
      <c r="Q20" s="5">
        <v>3830.46070057</v>
      </c>
      <c r="R20" s="5">
        <v>4377.4487209399986</v>
      </c>
      <c r="S20" s="5">
        <v>4929.4277385200003</v>
      </c>
      <c r="T20" s="5">
        <v>5409.2202714200002</v>
      </c>
      <c r="U20" s="5">
        <v>5890.0950978299998</v>
      </c>
      <c r="V20" s="5">
        <v>6359.8153290499986</v>
      </c>
      <c r="W20" s="5">
        <v>6795.9670817799997</v>
      </c>
      <c r="X20" s="5">
        <v>7263.3692117000001</v>
      </c>
      <c r="Y20" s="5">
        <v>7737.8938246300004</v>
      </c>
      <c r="Z20" s="5">
        <v>8141.5914787000002</v>
      </c>
      <c r="AA20" s="5">
        <v>8553.9924650800003</v>
      </c>
      <c r="AB20" s="5">
        <v>8975.3127935100001</v>
      </c>
      <c r="AC20" s="5">
        <v>9404.9657990399992</v>
      </c>
      <c r="AD20" s="5">
        <v>9844.0621514499999</v>
      </c>
      <c r="AE20" s="5">
        <v>9881.1261620900004</v>
      </c>
    </row>
    <row r="21" spans="1:31">
      <c r="A21" s="56" t="s">
        <v>54</v>
      </c>
      <c r="B21" s="56" t="s">
        <v>198</v>
      </c>
      <c r="C21" s="56" t="s">
        <v>139</v>
      </c>
      <c r="D21" s="5">
        <v>329.29</v>
      </c>
      <c r="E21" s="5">
        <v>584.38700000000006</v>
      </c>
      <c r="F21" s="5">
        <v>822.70399999999995</v>
      </c>
      <c r="G21" s="5">
        <v>1038.2349999999999</v>
      </c>
      <c r="H21" s="5">
        <v>1227.8489999999999</v>
      </c>
      <c r="I21" s="5">
        <v>1335.8109999999999</v>
      </c>
      <c r="J21" s="5">
        <v>1514.9059999999999</v>
      </c>
      <c r="K21" s="5">
        <v>1768.1690000000001</v>
      </c>
      <c r="L21" s="5">
        <v>1950.5930000000001</v>
      </c>
      <c r="M21" s="5">
        <v>2135.6660000000002</v>
      </c>
      <c r="N21" s="5">
        <v>2379.1840000000002</v>
      </c>
      <c r="O21" s="5">
        <v>2646.8049999999998</v>
      </c>
      <c r="P21" s="5">
        <v>2900.177999999999</v>
      </c>
      <c r="Q21" s="5">
        <v>3149.181</v>
      </c>
      <c r="R21" s="5">
        <v>3402.641000000001</v>
      </c>
      <c r="S21" s="5">
        <v>3615.882000000001</v>
      </c>
      <c r="T21" s="5">
        <v>3731.2449999999999</v>
      </c>
      <c r="U21" s="5">
        <v>3816.4100000000012</v>
      </c>
      <c r="V21" s="5">
        <v>3863.6839999999988</v>
      </c>
      <c r="W21" s="5">
        <v>3875.1060000000002</v>
      </c>
      <c r="X21" s="5">
        <v>3873.7390000000009</v>
      </c>
      <c r="Y21" s="5">
        <v>3868.3439999999978</v>
      </c>
      <c r="Z21" s="5">
        <v>3856.3989999999999</v>
      </c>
      <c r="AA21" s="5">
        <v>3840.6070000000009</v>
      </c>
      <c r="AB21" s="5">
        <v>3820.0049999999992</v>
      </c>
      <c r="AC21" s="5">
        <v>3795.2550000000001</v>
      </c>
      <c r="AD21" s="5">
        <v>3765.7249999999999</v>
      </c>
      <c r="AE21" s="5">
        <v>3765.7249999999999</v>
      </c>
    </row>
    <row r="22" spans="1:31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</row>
    <row r="23" spans="1:31">
      <c r="A23" s="56" t="s">
        <v>54</v>
      </c>
      <c r="B23" s="56" t="s">
        <v>199</v>
      </c>
      <c r="C23" s="56" t="s">
        <v>153</v>
      </c>
      <c r="D23" s="5">
        <v>0</v>
      </c>
      <c r="E23" s="5">
        <v>0</v>
      </c>
      <c r="F23" s="5">
        <v>0</v>
      </c>
      <c r="G23" s="5">
        <v>0</v>
      </c>
      <c r="H23" s="5">
        <v>0</v>
      </c>
      <c r="I23" s="5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5">
        <v>0</v>
      </c>
      <c r="R23" s="5">
        <v>0</v>
      </c>
      <c r="S23" s="5">
        <v>0</v>
      </c>
      <c r="T23" s="5">
        <v>0</v>
      </c>
      <c r="U23" s="5">
        <v>0</v>
      </c>
      <c r="V23" s="5">
        <v>0</v>
      </c>
      <c r="W23" s="5">
        <v>0</v>
      </c>
      <c r="X23" s="5">
        <v>0</v>
      </c>
      <c r="Y23" s="5">
        <v>0</v>
      </c>
      <c r="Z23" s="5">
        <v>0</v>
      </c>
      <c r="AA23" s="5">
        <v>0</v>
      </c>
      <c r="AB23" s="5">
        <v>0</v>
      </c>
      <c r="AC23" s="5">
        <v>0</v>
      </c>
      <c r="AD23" s="5">
        <v>0</v>
      </c>
      <c r="AE23" s="5">
        <v>0</v>
      </c>
    </row>
    <row r="24" spans="1:31">
      <c r="A24" s="56" t="s">
        <v>54</v>
      </c>
      <c r="B24" s="56" t="s">
        <v>199</v>
      </c>
      <c r="C24" s="56" t="s">
        <v>154</v>
      </c>
      <c r="D24" s="5">
        <v>8.32E-6</v>
      </c>
      <c r="E24" s="5">
        <v>1.6699999999999999E-5</v>
      </c>
      <c r="F24" s="5">
        <v>6.6200806700000001</v>
      </c>
      <c r="G24" s="5">
        <v>6.6200806700000001</v>
      </c>
      <c r="H24" s="5">
        <v>6.6200806800000001</v>
      </c>
      <c r="I24" s="5">
        <v>6.6201046999999997</v>
      </c>
      <c r="J24" s="5">
        <v>6.6201048</v>
      </c>
      <c r="K24" s="5">
        <v>6.6201106000000003</v>
      </c>
      <c r="L24" s="5">
        <v>6.62011064</v>
      </c>
      <c r="M24" s="5">
        <v>6.6201119400000001</v>
      </c>
      <c r="N24" s="5">
        <v>6.6201120600000003</v>
      </c>
      <c r="O24" s="5">
        <v>6.6201120800000002</v>
      </c>
      <c r="P24" s="5">
        <v>6.6201121599999997</v>
      </c>
      <c r="Q24" s="5">
        <v>6.6201124499999997</v>
      </c>
      <c r="R24" s="5">
        <v>6.6201570899999993</v>
      </c>
      <c r="S24" s="5">
        <v>6.6201635599999999</v>
      </c>
      <c r="T24" s="5">
        <v>6.6201635699999999</v>
      </c>
      <c r="U24" s="5">
        <v>6.6201635799999998</v>
      </c>
      <c r="V24" s="5">
        <v>6.6201635999999997</v>
      </c>
      <c r="W24" s="5">
        <v>6.6201636300000004</v>
      </c>
      <c r="X24" s="5">
        <v>6.6201553500000001</v>
      </c>
      <c r="Y24" s="5">
        <v>6.62030326</v>
      </c>
      <c r="Z24" s="5">
        <v>7.3026000000000005E-4</v>
      </c>
      <c r="AA24" s="5">
        <v>8.7107000000000005E-4</v>
      </c>
      <c r="AB24" s="5">
        <v>8.7113999999999996E-4</v>
      </c>
      <c r="AC24" s="5">
        <v>484.12589039</v>
      </c>
      <c r="AD24" s="5">
        <v>4388.5401339800001</v>
      </c>
      <c r="AE24" s="5">
        <v>4388.5401329800006</v>
      </c>
    </row>
    <row r="25" spans="1:31">
      <c r="A25" s="56" t="s">
        <v>54</v>
      </c>
      <c r="B25" s="56" t="s">
        <v>199</v>
      </c>
      <c r="C25" s="56" t="s">
        <v>155</v>
      </c>
      <c r="D25" s="5">
        <v>473.33</v>
      </c>
      <c r="E25" s="5">
        <v>473.33</v>
      </c>
      <c r="F25" s="5">
        <v>473.33</v>
      </c>
      <c r="G25" s="5">
        <v>473.33</v>
      </c>
      <c r="H25" s="5">
        <v>473.33</v>
      </c>
      <c r="I25" s="5">
        <v>473.33</v>
      </c>
      <c r="J25" s="5">
        <v>473.33</v>
      </c>
      <c r="K25" s="5">
        <v>473.33</v>
      </c>
      <c r="L25" s="5">
        <v>473.33</v>
      </c>
      <c r="M25" s="5">
        <v>473.33</v>
      </c>
      <c r="N25" s="5">
        <v>473.33</v>
      </c>
      <c r="O25" s="5">
        <v>473.33</v>
      </c>
      <c r="P25" s="5">
        <v>473.33</v>
      </c>
      <c r="Q25" s="5">
        <v>473.33</v>
      </c>
      <c r="R25" s="5">
        <v>473.33</v>
      </c>
      <c r="S25" s="5">
        <v>473.33</v>
      </c>
      <c r="T25" s="5">
        <v>473.33</v>
      </c>
      <c r="U25" s="5">
        <v>473.33</v>
      </c>
      <c r="V25" s="5">
        <v>473.33</v>
      </c>
      <c r="W25" s="5">
        <v>473.33</v>
      </c>
      <c r="X25" s="5">
        <v>473.33</v>
      </c>
      <c r="Y25" s="5">
        <v>475.43</v>
      </c>
      <c r="Z25" s="5">
        <v>473.33</v>
      </c>
      <c r="AA25" s="5">
        <v>473.33</v>
      </c>
      <c r="AB25" s="5">
        <v>473.33</v>
      </c>
      <c r="AC25" s="5">
        <v>473.33</v>
      </c>
      <c r="AD25" s="5">
        <v>473.33</v>
      </c>
      <c r="AE25" s="5">
        <v>473.33</v>
      </c>
    </row>
    <row r="26" spans="1:31">
      <c r="A26" s="56" t="s">
        <v>54</v>
      </c>
      <c r="B26" s="56" t="s">
        <v>199</v>
      </c>
      <c r="C26" s="56" t="s">
        <v>138</v>
      </c>
      <c r="D26" s="5">
        <v>103.374</v>
      </c>
      <c r="E26" s="5">
        <v>155.053</v>
      </c>
      <c r="F26" s="5">
        <v>211.02199999999999</v>
      </c>
      <c r="G26" s="5">
        <v>272.83999999999997</v>
      </c>
      <c r="H26" s="5">
        <v>342.29199999999997</v>
      </c>
      <c r="I26" s="5">
        <v>420.23</v>
      </c>
      <c r="J26" s="5">
        <v>540.44000000000005</v>
      </c>
      <c r="K26" s="5">
        <v>660.96435792</v>
      </c>
      <c r="L26" s="5">
        <v>796.17195317000005</v>
      </c>
      <c r="M26" s="5">
        <v>958.17402227999992</v>
      </c>
      <c r="N26" s="5">
        <v>1145.1947517999999</v>
      </c>
      <c r="O26" s="5">
        <v>1342.79875311</v>
      </c>
      <c r="P26" s="5">
        <v>1546.52399115</v>
      </c>
      <c r="Q26" s="5">
        <v>1757.30862804</v>
      </c>
      <c r="R26" s="5">
        <v>1963.7499641100001</v>
      </c>
      <c r="S26" s="5">
        <v>2169.9936781400002</v>
      </c>
      <c r="T26" s="5">
        <v>2330.4229793499999</v>
      </c>
      <c r="U26" s="5">
        <v>2480.8329372600001</v>
      </c>
      <c r="V26" s="5">
        <v>2619.9917203999998</v>
      </c>
      <c r="W26" s="5">
        <v>2760.18391509</v>
      </c>
      <c r="X26" s="5">
        <v>2910.0088553700002</v>
      </c>
      <c r="Y26" s="5">
        <v>3061.9195724699998</v>
      </c>
      <c r="Z26" s="5">
        <v>3195.6967666800001</v>
      </c>
      <c r="AA26" s="5">
        <v>3332.0470561000002</v>
      </c>
      <c r="AB26" s="5">
        <v>3471.4572458299999</v>
      </c>
      <c r="AC26" s="5">
        <v>3613.5280441999998</v>
      </c>
      <c r="AD26" s="5">
        <v>3758.3678000899999</v>
      </c>
      <c r="AE26" s="5">
        <v>3768.8095457300001</v>
      </c>
    </row>
    <row r="27" spans="1:31">
      <c r="A27" s="56" t="s">
        <v>54</v>
      </c>
      <c r="B27" s="56" t="s">
        <v>199</v>
      </c>
      <c r="C27" s="56" t="s">
        <v>139</v>
      </c>
      <c r="D27" s="5">
        <v>234.97200000000001</v>
      </c>
      <c r="E27" s="5">
        <v>315.15100000000001</v>
      </c>
      <c r="F27" s="5">
        <v>386.09899999999999</v>
      </c>
      <c r="G27" s="5">
        <v>448.88200000000001</v>
      </c>
      <c r="H27" s="5">
        <v>507.89399999999989</v>
      </c>
      <c r="I27" s="5">
        <v>563.8309999999999</v>
      </c>
      <c r="J27" s="5">
        <v>659.38799999999992</v>
      </c>
      <c r="K27" s="5">
        <v>765.72799999999984</v>
      </c>
      <c r="L27" s="5">
        <v>874.94299999999998</v>
      </c>
      <c r="M27" s="5">
        <v>999.57100000000003</v>
      </c>
      <c r="N27" s="5">
        <v>1136.279</v>
      </c>
      <c r="O27" s="5">
        <v>1272.079</v>
      </c>
      <c r="P27" s="5">
        <v>1391.741</v>
      </c>
      <c r="Q27" s="5">
        <v>1500.8810000000001</v>
      </c>
      <c r="R27" s="5">
        <v>1590.4770000000001</v>
      </c>
      <c r="S27" s="5">
        <v>1664.9549999999999</v>
      </c>
      <c r="T27" s="5">
        <v>1688.7670000000001</v>
      </c>
      <c r="U27" s="5">
        <v>1695.3050000000001</v>
      </c>
      <c r="V27" s="5">
        <v>1684.559</v>
      </c>
      <c r="W27" s="5">
        <v>1675.3009999999999</v>
      </c>
      <c r="X27" s="5">
        <v>1660.6060000000009</v>
      </c>
      <c r="Y27" s="5">
        <v>1645.1769999999999</v>
      </c>
      <c r="Z27" s="5">
        <v>1628.1010000000001</v>
      </c>
      <c r="AA27" s="5">
        <v>1610.2550000000001</v>
      </c>
      <c r="AB27" s="5">
        <v>1590.748</v>
      </c>
      <c r="AC27" s="5">
        <v>1570.4659999999999</v>
      </c>
      <c r="AD27" s="5">
        <v>1548.360000000001</v>
      </c>
      <c r="AE27" s="5">
        <v>1548.360000000001</v>
      </c>
    </row>
    <row r="28" spans="1:31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</row>
    <row r="29" spans="1:31">
      <c r="A29" s="56" t="s">
        <v>54</v>
      </c>
      <c r="B29" s="56" t="s">
        <v>200</v>
      </c>
      <c r="C29" s="56" t="s">
        <v>153</v>
      </c>
      <c r="D29" s="5">
        <v>0</v>
      </c>
      <c r="E29" s="5">
        <v>0</v>
      </c>
      <c r="F29" s="5">
        <v>0</v>
      </c>
      <c r="G29" s="5">
        <v>0</v>
      </c>
      <c r="H29" s="5">
        <v>0</v>
      </c>
      <c r="I29" s="5">
        <v>1.0412E-4</v>
      </c>
      <c r="J29" s="5">
        <v>1.0414E-4</v>
      </c>
      <c r="K29" s="5">
        <v>1.1343E-4</v>
      </c>
      <c r="L29" s="5">
        <v>1.3185000000000001E-4</v>
      </c>
      <c r="M29" s="5">
        <v>1.3727999999999999E-4</v>
      </c>
      <c r="N29" s="5">
        <v>1.3731E-4</v>
      </c>
      <c r="O29" s="5">
        <v>1.3736E-4</v>
      </c>
      <c r="P29" s="5">
        <v>1.3744000000000001E-4</v>
      </c>
      <c r="Q29" s="5">
        <v>1.3747E-4</v>
      </c>
      <c r="R29" s="5">
        <v>1.7897E-4</v>
      </c>
      <c r="S29" s="5">
        <v>2.5001E-4</v>
      </c>
      <c r="T29" s="5">
        <v>2.5386000000000001E-4</v>
      </c>
      <c r="U29" s="5">
        <v>2.5409E-4</v>
      </c>
      <c r="V29" s="5">
        <v>2.5417000000000001E-4</v>
      </c>
      <c r="W29" s="5">
        <v>4.1182000000000002E-4</v>
      </c>
      <c r="X29" s="5">
        <v>7.9002999999999994E-4</v>
      </c>
      <c r="Y29" s="5">
        <v>9.0741999999999993E-4</v>
      </c>
      <c r="Z29" s="5">
        <v>9.0749000000000005E-4</v>
      </c>
      <c r="AA29" s="5">
        <v>9.0751000000000004E-4</v>
      </c>
      <c r="AB29" s="5">
        <v>9.0755000000000002E-4</v>
      </c>
      <c r="AC29" s="5">
        <v>9.0761999999999993E-4</v>
      </c>
      <c r="AD29" s="5">
        <v>1.3461199999999999E-3</v>
      </c>
      <c r="AE29" s="5">
        <v>1.3461600000000001E-3</v>
      </c>
    </row>
    <row r="30" spans="1:31">
      <c r="A30" s="56" t="s">
        <v>54</v>
      </c>
      <c r="B30" s="56" t="s">
        <v>200</v>
      </c>
      <c r="C30" s="56" t="s">
        <v>154</v>
      </c>
      <c r="D30" s="5">
        <v>9.7200000000000001E-6</v>
      </c>
      <c r="E30" s="5">
        <v>1.306E-5</v>
      </c>
      <c r="F30" s="5">
        <v>1.783E-5</v>
      </c>
      <c r="G30" s="5">
        <v>2.0809999999999999E-5</v>
      </c>
      <c r="H30" s="5">
        <v>2.4170000000000001E-5</v>
      </c>
      <c r="I30" s="5">
        <v>3.0320000000000001E-5</v>
      </c>
      <c r="J30" s="5">
        <v>3.5790000000000001E-5</v>
      </c>
      <c r="K30" s="5">
        <v>4.4029999999999997E-5</v>
      </c>
      <c r="L30" s="5">
        <v>4.4990000000000001E-5</v>
      </c>
      <c r="M30" s="5">
        <v>5.5609999999999998E-5</v>
      </c>
      <c r="N30" s="5">
        <v>5.5770000000000003E-5</v>
      </c>
      <c r="O30" s="5">
        <v>5.6060000000000002E-5</v>
      </c>
      <c r="P30" s="5">
        <v>6.5069999999999999E-5</v>
      </c>
      <c r="Q30" s="5">
        <v>6.7119999999999994E-5</v>
      </c>
      <c r="R30" s="5">
        <v>1.1637999999999999E-4</v>
      </c>
      <c r="S30" s="5">
        <v>1.3431000000000001E-4</v>
      </c>
      <c r="T30" s="5">
        <v>1.3913E-4</v>
      </c>
      <c r="U30" s="5">
        <v>1.5815E-4</v>
      </c>
      <c r="V30" s="5">
        <v>1.6154E-4</v>
      </c>
      <c r="W30" s="5">
        <v>1.9406999999999999E-4</v>
      </c>
      <c r="X30" s="5">
        <v>2.3284E-4</v>
      </c>
      <c r="Y30" s="5">
        <v>3.8704000000000001E-4</v>
      </c>
      <c r="Z30" s="5">
        <v>3.8290999999999998E-4</v>
      </c>
      <c r="AA30" s="5">
        <v>3.8007999999999998E-4</v>
      </c>
      <c r="AB30" s="5">
        <v>3.7732E-4</v>
      </c>
      <c r="AC30" s="5">
        <v>4.4404999999999998E-4</v>
      </c>
      <c r="AD30" s="5">
        <v>7.3045E-4</v>
      </c>
      <c r="AE30" s="5">
        <v>7.2227999999999995E-4</v>
      </c>
    </row>
    <row r="31" spans="1:31">
      <c r="A31" s="56" t="s">
        <v>54</v>
      </c>
      <c r="B31" s="56" t="s">
        <v>200</v>
      </c>
      <c r="C31" s="56" t="s">
        <v>155</v>
      </c>
      <c r="D31" s="5">
        <v>0</v>
      </c>
      <c r="E31" s="5">
        <v>0</v>
      </c>
      <c r="F31" s="5">
        <v>0</v>
      </c>
      <c r="G31" s="5">
        <v>0</v>
      </c>
      <c r="H31" s="5">
        <v>0</v>
      </c>
      <c r="I31" s="5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  <c r="U31" s="5">
        <v>0</v>
      </c>
      <c r="V31" s="5">
        <v>0</v>
      </c>
      <c r="W31" s="5">
        <v>0</v>
      </c>
      <c r="X31" s="5">
        <v>0</v>
      </c>
      <c r="Y31" s="5">
        <v>0</v>
      </c>
      <c r="Z31" s="5">
        <v>0</v>
      </c>
      <c r="AA31" s="5">
        <v>0</v>
      </c>
      <c r="AB31" s="5">
        <v>0</v>
      </c>
      <c r="AC31" s="5">
        <v>0</v>
      </c>
      <c r="AD31" s="5">
        <v>0</v>
      </c>
      <c r="AE31" s="5">
        <v>0</v>
      </c>
    </row>
    <row r="32" spans="1:31">
      <c r="A32" s="56" t="s">
        <v>54</v>
      </c>
      <c r="B32" s="56" t="s">
        <v>200</v>
      </c>
      <c r="C32" s="56" t="s">
        <v>138</v>
      </c>
      <c r="D32" s="5">
        <v>7.9119999999999999</v>
      </c>
      <c r="E32" s="5">
        <v>15.837</v>
      </c>
      <c r="F32" s="5">
        <v>26.483000000000001</v>
      </c>
      <c r="G32" s="5">
        <v>39.381999999999998</v>
      </c>
      <c r="H32" s="5">
        <v>55.106999999999999</v>
      </c>
      <c r="I32" s="5">
        <v>73.650000000000006</v>
      </c>
      <c r="J32" s="5">
        <v>101.574</v>
      </c>
      <c r="K32" s="5">
        <v>125.72385559</v>
      </c>
      <c r="L32" s="5">
        <v>153.03731171000001</v>
      </c>
      <c r="M32" s="5">
        <v>186.23757463999999</v>
      </c>
      <c r="N32" s="5">
        <v>224.89593049000001</v>
      </c>
      <c r="O32" s="5">
        <v>266.87614852000002</v>
      </c>
      <c r="P32" s="5">
        <v>311.41755971999999</v>
      </c>
      <c r="Q32" s="5">
        <v>357.86743505999999</v>
      </c>
      <c r="R32" s="5">
        <v>404.78368934999997</v>
      </c>
      <c r="S32" s="5">
        <v>452.62481380999998</v>
      </c>
      <c r="T32" s="5">
        <v>492.5103479</v>
      </c>
      <c r="U32" s="5">
        <v>531.82907490000002</v>
      </c>
      <c r="V32" s="5">
        <v>570.22714911000003</v>
      </c>
      <c r="W32" s="5">
        <v>609.75050940999995</v>
      </c>
      <c r="X32" s="5">
        <v>651.78980555999999</v>
      </c>
      <c r="Y32" s="5">
        <v>694.24637111999994</v>
      </c>
      <c r="Z32" s="5">
        <v>729.87564465000003</v>
      </c>
      <c r="AA32" s="5">
        <v>765.66522693000002</v>
      </c>
      <c r="AB32" s="5">
        <v>801.68088179999995</v>
      </c>
      <c r="AC32" s="5">
        <v>838.08343994999996</v>
      </c>
      <c r="AD32" s="5">
        <v>874.67753663000008</v>
      </c>
      <c r="AE32" s="5">
        <v>876.72075081000003</v>
      </c>
    </row>
    <row r="33" spans="1:31">
      <c r="A33" s="56" t="s">
        <v>54</v>
      </c>
      <c r="B33" s="56" t="s">
        <v>200</v>
      </c>
      <c r="C33" s="56" t="s">
        <v>139</v>
      </c>
      <c r="D33" s="5">
        <v>45.622999999999998</v>
      </c>
      <c r="E33" s="5">
        <v>65.371999999999986</v>
      </c>
      <c r="F33" s="5">
        <v>82.352000000000004</v>
      </c>
      <c r="G33" s="5">
        <v>95.963999999999999</v>
      </c>
      <c r="H33" s="5">
        <v>107.131</v>
      </c>
      <c r="I33" s="5">
        <v>116.5</v>
      </c>
      <c r="J33" s="5">
        <v>131.535</v>
      </c>
      <c r="K33" s="5">
        <v>152.63800000000001</v>
      </c>
      <c r="L33" s="5">
        <v>173.941</v>
      </c>
      <c r="M33" s="5">
        <v>198.483</v>
      </c>
      <c r="N33" s="5">
        <v>225.34399999999999</v>
      </c>
      <c r="O33" s="5">
        <v>252.72800000000001</v>
      </c>
      <c r="P33" s="5">
        <v>277.85399999999998</v>
      </c>
      <c r="Q33" s="5">
        <v>300.80500000000012</v>
      </c>
      <c r="R33" s="5">
        <v>320.54399999999998</v>
      </c>
      <c r="S33" s="5">
        <v>337.48</v>
      </c>
      <c r="T33" s="5">
        <v>344.50700000000001</v>
      </c>
      <c r="U33" s="5">
        <v>348.54900000000009</v>
      </c>
      <c r="V33" s="5">
        <v>349.56599999999992</v>
      </c>
      <c r="W33" s="5">
        <v>350.81700000000012</v>
      </c>
      <c r="X33" s="5">
        <v>350.685</v>
      </c>
      <c r="Y33" s="5">
        <v>350.02999999999992</v>
      </c>
      <c r="Z33" s="5">
        <v>348.76900000000012</v>
      </c>
      <c r="AA33" s="5">
        <v>346.75099999999992</v>
      </c>
      <c r="AB33" s="5">
        <v>344.07600000000008</v>
      </c>
      <c r="AC33" s="5">
        <v>340.86599999999999</v>
      </c>
      <c r="AD33" s="5">
        <v>337.02600000000001</v>
      </c>
      <c r="AE33" s="5">
        <v>337.02600000000001</v>
      </c>
    </row>
    <row r="34" spans="1:31"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</row>
    <row r="35" spans="1:31">
      <c r="A35" s="56" t="s">
        <v>66</v>
      </c>
      <c r="B35" s="56" t="s">
        <v>163</v>
      </c>
      <c r="C35" s="56" t="s">
        <v>152</v>
      </c>
      <c r="D35" s="5">
        <v>0</v>
      </c>
      <c r="E35" s="5">
        <v>0</v>
      </c>
      <c r="F35" s="5">
        <v>680</v>
      </c>
      <c r="G35" s="5">
        <v>2040</v>
      </c>
      <c r="H35" s="5">
        <v>2040</v>
      </c>
      <c r="I35" s="5">
        <v>2040</v>
      </c>
      <c r="J35" s="5">
        <v>2040</v>
      </c>
      <c r="K35" s="5">
        <v>2040</v>
      </c>
      <c r="L35" s="5">
        <v>2040</v>
      </c>
      <c r="M35" s="5">
        <v>2040</v>
      </c>
      <c r="N35" s="5">
        <v>2040</v>
      </c>
      <c r="O35" s="5">
        <v>2040</v>
      </c>
      <c r="P35" s="5">
        <v>2040</v>
      </c>
      <c r="Q35" s="5">
        <v>2040</v>
      </c>
      <c r="R35" s="5">
        <v>2040</v>
      </c>
      <c r="S35" s="5">
        <v>2040</v>
      </c>
      <c r="T35" s="5">
        <v>2040</v>
      </c>
      <c r="U35" s="5">
        <v>2040</v>
      </c>
      <c r="V35" s="5">
        <v>2040</v>
      </c>
      <c r="W35" s="5">
        <v>2040</v>
      </c>
      <c r="X35" s="5">
        <v>2040</v>
      </c>
      <c r="Y35" s="5">
        <v>2040</v>
      </c>
      <c r="Z35" s="5">
        <v>2040</v>
      </c>
      <c r="AA35" s="5">
        <v>2040</v>
      </c>
      <c r="AB35" s="5">
        <v>2040</v>
      </c>
      <c r="AC35" s="5">
        <v>2040</v>
      </c>
      <c r="AD35" s="5">
        <v>2040</v>
      </c>
      <c r="AE35" s="5">
        <v>2040</v>
      </c>
    </row>
    <row r="36" spans="1:31">
      <c r="A36" s="56" t="s">
        <v>66</v>
      </c>
      <c r="B36" s="56" t="s">
        <v>163</v>
      </c>
      <c r="C36" s="56" t="s">
        <v>153</v>
      </c>
      <c r="D36" s="5">
        <v>160</v>
      </c>
      <c r="E36" s="5">
        <v>160</v>
      </c>
      <c r="F36" s="5">
        <v>160</v>
      </c>
      <c r="G36" s="5">
        <v>160</v>
      </c>
      <c r="H36" s="5">
        <v>160</v>
      </c>
      <c r="I36" s="5">
        <v>411.59315766999998</v>
      </c>
      <c r="J36" s="5">
        <v>411.59315766999998</v>
      </c>
      <c r="K36" s="5">
        <v>835.81870245000005</v>
      </c>
      <c r="L36" s="5">
        <v>835.81870245000005</v>
      </c>
      <c r="M36" s="5">
        <v>835.81870245000005</v>
      </c>
      <c r="N36" s="5">
        <v>835.81870245000005</v>
      </c>
      <c r="O36" s="5">
        <v>835.81870245000005</v>
      </c>
      <c r="P36" s="5">
        <v>835.81870247999996</v>
      </c>
      <c r="Q36" s="5">
        <v>835.81870249999997</v>
      </c>
      <c r="R36" s="5">
        <v>918.88389196000003</v>
      </c>
      <c r="S36" s="5">
        <v>918.88389207</v>
      </c>
      <c r="T36" s="5">
        <v>918.88389209000002</v>
      </c>
      <c r="U36" s="5">
        <v>1049.3277500700001</v>
      </c>
      <c r="V36" s="5">
        <v>1159.9999866799999</v>
      </c>
      <c r="W36" s="5">
        <v>1159.99998673</v>
      </c>
      <c r="X36" s="5">
        <v>1159.99998686</v>
      </c>
      <c r="Y36" s="5">
        <v>1160.0000000299999</v>
      </c>
      <c r="Z36" s="5">
        <v>1160.0000001000001</v>
      </c>
      <c r="AA36" s="5">
        <v>1160.0000001200001</v>
      </c>
      <c r="AB36" s="5">
        <v>1160.00000015</v>
      </c>
      <c r="AC36" s="5">
        <v>1160.00000034</v>
      </c>
      <c r="AD36" s="5">
        <v>1160.00000043</v>
      </c>
      <c r="AE36" s="5">
        <v>1160.00000045</v>
      </c>
    </row>
    <row r="37" spans="1:31">
      <c r="A37" s="56" t="s">
        <v>66</v>
      </c>
      <c r="B37" s="56" t="s">
        <v>163</v>
      </c>
      <c r="C37" s="56" t="s">
        <v>154</v>
      </c>
      <c r="D37" s="5">
        <v>80.000056659999998</v>
      </c>
      <c r="E37" s="5">
        <v>80.000101119999997</v>
      </c>
      <c r="F37" s="5">
        <v>679.99747785</v>
      </c>
      <c r="G37" s="5">
        <v>1191.5529711199999</v>
      </c>
      <c r="H37" s="5">
        <v>1605.0251770899999</v>
      </c>
      <c r="I37" s="5">
        <v>2462.2427617899998</v>
      </c>
      <c r="J37" s="5">
        <v>2462.2427956500001</v>
      </c>
      <c r="K37" s="5">
        <v>2462.2429202500002</v>
      </c>
      <c r="L37" s="5">
        <v>2462.24292079</v>
      </c>
      <c r="M37" s="5">
        <v>2462.24306295</v>
      </c>
      <c r="N37" s="5">
        <v>2462.24306351</v>
      </c>
      <c r="O37" s="5">
        <v>2462.2430639200002</v>
      </c>
      <c r="P37" s="5">
        <v>2462.24306867</v>
      </c>
      <c r="Q37" s="5">
        <v>2462.2431336700001</v>
      </c>
      <c r="R37" s="5">
        <v>2462.24510547</v>
      </c>
      <c r="S37" s="5">
        <v>2462.24518532</v>
      </c>
      <c r="T37" s="5">
        <v>2462.2451854599999</v>
      </c>
      <c r="U37" s="5">
        <v>2599.7878880799999</v>
      </c>
      <c r="V37" s="5">
        <v>2599.7878885199998</v>
      </c>
      <c r="W37" s="5">
        <v>2599.7878886499998</v>
      </c>
      <c r="X37" s="5">
        <v>2599.7878323199998</v>
      </c>
      <c r="Y37" s="5">
        <v>2599.78918402</v>
      </c>
      <c r="Z37" s="5">
        <v>1999.7918076200001</v>
      </c>
      <c r="AA37" s="5">
        <v>1488.23631497</v>
      </c>
      <c r="AB37" s="5">
        <v>1074.76441993</v>
      </c>
      <c r="AC37" s="5">
        <v>1656.43454582</v>
      </c>
      <c r="AD37" s="5">
        <v>1656.43505218</v>
      </c>
      <c r="AE37" s="5">
        <v>1656.43492803</v>
      </c>
    </row>
    <row r="38" spans="1:31">
      <c r="A38" s="56" t="s">
        <v>66</v>
      </c>
      <c r="B38" s="56" t="s">
        <v>163</v>
      </c>
      <c r="C38" s="56" t="s">
        <v>155</v>
      </c>
      <c r="D38" s="5">
        <v>50</v>
      </c>
      <c r="E38" s="5">
        <v>50</v>
      </c>
      <c r="F38" s="5">
        <v>50</v>
      </c>
      <c r="G38" s="5">
        <v>50</v>
      </c>
      <c r="H38" s="5">
        <v>50</v>
      </c>
      <c r="I38" s="5">
        <v>50</v>
      </c>
      <c r="J38" s="5">
        <v>50</v>
      </c>
      <c r="K38" s="5">
        <v>50</v>
      </c>
      <c r="L38" s="5">
        <v>50</v>
      </c>
      <c r="M38" s="5">
        <v>50</v>
      </c>
      <c r="N38" s="5">
        <v>50</v>
      </c>
      <c r="O38" s="5">
        <v>50</v>
      </c>
      <c r="P38" s="5">
        <v>50</v>
      </c>
      <c r="Q38" s="5">
        <v>50</v>
      </c>
      <c r="R38" s="5">
        <v>50</v>
      </c>
      <c r="S38" s="5">
        <v>50</v>
      </c>
      <c r="T38" s="5">
        <v>50</v>
      </c>
      <c r="U38" s="5">
        <v>50</v>
      </c>
      <c r="V38" s="5">
        <v>50</v>
      </c>
      <c r="W38" s="5">
        <v>50</v>
      </c>
      <c r="X38" s="5">
        <v>50</v>
      </c>
      <c r="Y38" s="5">
        <v>50</v>
      </c>
      <c r="Z38" s="5">
        <v>50</v>
      </c>
      <c r="AA38" s="5">
        <v>50</v>
      </c>
      <c r="AB38" s="5">
        <v>50</v>
      </c>
      <c r="AC38" s="5">
        <v>50</v>
      </c>
      <c r="AD38" s="5">
        <v>50</v>
      </c>
      <c r="AE38" s="5">
        <v>50</v>
      </c>
    </row>
    <row r="39" spans="1:31">
      <c r="A39" s="56" t="s">
        <v>66</v>
      </c>
      <c r="B39" s="56" t="s">
        <v>163</v>
      </c>
      <c r="C39" s="56" t="s">
        <v>138</v>
      </c>
      <c r="D39" s="5">
        <v>113.44800001</v>
      </c>
      <c r="E39" s="5">
        <v>234.46199999999999</v>
      </c>
      <c r="F39" s="5">
        <v>391.15199998999998</v>
      </c>
      <c r="G39" s="5">
        <v>583.14700001000006</v>
      </c>
      <c r="H39" s="5">
        <v>817.88</v>
      </c>
      <c r="I39" s="5">
        <v>1099.634</v>
      </c>
      <c r="J39" s="5">
        <v>1524.355</v>
      </c>
      <c r="K39" s="5">
        <v>1897.4574733300001</v>
      </c>
      <c r="L39" s="5">
        <v>2313.5186278800002</v>
      </c>
      <c r="M39" s="5">
        <v>2795.63337916</v>
      </c>
      <c r="N39" s="5">
        <v>3392.9003320800002</v>
      </c>
      <c r="O39" s="5">
        <v>4036.44119688</v>
      </c>
      <c r="P39" s="5">
        <v>4707.0090007500003</v>
      </c>
      <c r="Q39" s="5">
        <v>5411.0381473800007</v>
      </c>
      <c r="R39" s="5">
        <v>6114.3533389300001</v>
      </c>
      <c r="S39" s="5">
        <v>6822.3269472499996</v>
      </c>
      <c r="T39" s="5">
        <v>7403.449441499999</v>
      </c>
      <c r="U39" s="5">
        <v>7964.5992951899998</v>
      </c>
      <c r="V39" s="5">
        <v>8500.4033974100003</v>
      </c>
      <c r="W39" s="5">
        <v>9048.9515982400007</v>
      </c>
      <c r="X39" s="5">
        <v>9634.5546853399992</v>
      </c>
      <c r="Y39" s="5">
        <v>10227.264545690001</v>
      </c>
      <c r="Z39" s="5">
        <v>10733.091480859999</v>
      </c>
      <c r="AA39" s="5">
        <v>11244.056339999999</v>
      </c>
      <c r="AB39" s="5">
        <v>11762.80408254</v>
      </c>
      <c r="AC39" s="5">
        <v>12290.264823130001</v>
      </c>
      <c r="AD39" s="5">
        <v>12821.021079919999</v>
      </c>
      <c r="AE39" s="5">
        <v>12857.1914406</v>
      </c>
    </row>
    <row r="40" spans="1:31">
      <c r="A40" s="56" t="s">
        <v>66</v>
      </c>
      <c r="B40" s="56" t="s">
        <v>163</v>
      </c>
      <c r="C40" s="56" t="s">
        <v>139</v>
      </c>
      <c r="D40" s="5">
        <v>588.70600000000002</v>
      </c>
      <c r="E40" s="5">
        <v>887.91499999999996</v>
      </c>
      <c r="F40" s="5">
        <v>1132.692</v>
      </c>
      <c r="G40" s="5">
        <v>1330.7860000000001</v>
      </c>
      <c r="H40" s="5">
        <v>1501.11</v>
      </c>
      <c r="I40" s="5">
        <v>1644.835</v>
      </c>
      <c r="J40" s="5">
        <v>1879.2280000000001</v>
      </c>
      <c r="K40" s="5">
        <v>2206.7310000000002</v>
      </c>
      <c r="L40" s="5">
        <v>2538.018</v>
      </c>
      <c r="M40" s="5">
        <v>2892.1370000000002</v>
      </c>
      <c r="N40" s="5">
        <v>3323.8409999999999</v>
      </c>
      <c r="O40" s="5">
        <v>3759.110000000001</v>
      </c>
      <c r="P40" s="5">
        <v>4148.139000000001</v>
      </c>
      <c r="Q40" s="5">
        <v>4509.9309999999996</v>
      </c>
      <c r="R40" s="5">
        <v>4816.4500000000007</v>
      </c>
      <c r="S40" s="5">
        <v>5071.3830000000007</v>
      </c>
      <c r="T40" s="5">
        <v>5175.4100000000008</v>
      </c>
      <c r="U40" s="5">
        <v>5227.704999999999</v>
      </c>
      <c r="V40" s="5">
        <v>5227.0620000000017</v>
      </c>
      <c r="W40" s="5">
        <v>5230.3869999999988</v>
      </c>
      <c r="X40" s="5">
        <v>5215.023000000001</v>
      </c>
      <c r="Y40" s="5">
        <v>5193.7550000000001</v>
      </c>
      <c r="Z40" s="5">
        <v>5164.8889999999992</v>
      </c>
      <c r="AA40" s="5">
        <v>5128.3240000000014</v>
      </c>
      <c r="AB40" s="5">
        <v>5084.2170000000024</v>
      </c>
      <c r="AC40" s="5">
        <v>5035.3010000000013</v>
      </c>
      <c r="AD40" s="5">
        <v>4976.3359999999993</v>
      </c>
      <c r="AE40" s="5">
        <v>4976.3359999999993</v>
      </c>
    </row>
    <row r="41" spans="1:3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</row>
    <row r="42" spans="1:31">
      <c r="A42" s="56" t="s">
        <v>66</v>
      </c>
      <c r="B42" s="56" t="s">
        <v>197</v>
      </c>
      <c r="C42" s="56" t="s">
        <v>153</v>
      </c>
      <c r="D42" s="5">
        <v>0</v>
      </c>
      <c r="E42" s="5">
        <v>0</v>
      </c>
      <c r="F42" s="5">
        <v>0</v>
      </c>
      <c r="G42" s="5">
        <v>0</v>
      </c>
      <c r="H42" s="5">
        <v>0</v>
      </c>
      <c r="I42" s="5">
        <v>364.03780382000002</v>
      </c>
      <c r="J42" s="5">
        <v>364.03780382000002</v>
      </c>
      <c r="K42" s="5">
        <v>364.03805948000002</v>
      </c>
      <c r="L42" s="5">
        <v>364.03805948000002</v>
      </c>
      <c r="M42" s="5">
        <v>364.03805948000002</v>
      </c>
      <c r="N42" s="5">
        <v>364.03805949999997</v>
      </c>
      <c r="O42" s="5">
        <v>364.03805953</v>
      </c>
      <c r="P42" s="5">
        <v>364.03805957999998</v>
      </c>
      <c r="Q42" s="5">
        <v>364.03805962000001</v>
      </c>
      <c r="R42" s="5">
        <v>364.03813747999999</v>
      </c>
      <c r="S42" s="5">
        <v>364.03850877999997</v>
      </c>
      <c r="T42" s="5">
        <v>364.03850881</v>
      </c>
      <c r="U42" s="5">
        <v>364.03850887999999</v>
      </c>
      <c r="V42" s="5">
        <v>1443.2242477699999</v>
      </c>
      <c r="W42" s="5">
        <v>1443.22424783</v>
      </c>
      <c r="X42" s="5">
        <v>1443.2242479500001</v>
      </c>
      <c r="Y42" s="5">
        <v>1443.2242480800001</v>
      </c>
      <c r="Z42" s="5">
        <v>1443.2242481599999</v>
      </c>
      <c r="AA42" s="5">
        <v>1443.2242481999999</v>
      </c>
      <c r="AB42" s="5">
        <v>1443.22424826</v>
      </c>
      <c r="AC42" s="5">
        <v>1443.22424834</v>
      </c>
      <c r="AD42" s="5">
        <v>1443.2242485199999</v>
      </c>
      <c r="AE42" s="5">
        <v>1443.2242485500001</v>
      </c>
    </row>
    <row r="43" spans="1:31">
      <c r="A43" s="56" t="s">
        <v>66</v>
      </c>
      <c r="B43" s="56" t="s">
        <v>197</v>
      </c>
      <c r="C43" s="56" t="s">
        <v>154</v>
      </c>
      <c r="D43" s="5">
        <v>570.00002352000001</v>
      </c>
      <c r="E43" s="5">
        <v>570.00004525999998</v>
      </c>
      <c r="F43" s="5">
        <v>1126.4418921700001</v>
      </c>
      <c r="G43" s="5">
        <v>1502.26230386</v>
      </c>
      <c r="H43" s="5">
        <v>2570.5645112799998</v>
      </c>
      <c r="I43" s="5">
        <v>2900.0478093500001</v>
      </c>
      <c r="J43" s="5">
        <v>2900.0478093500001</v>
      </c>
      <c r="K43" s="5">
        <v>3439.45844098</v>
      </c>
      <c r="L43" s="5">
        <v>3439.4584410699999</v>
      </c>
      <c r="M43" s="5">
        <v>3439.4584411300002</v>
      </c>
      <c r="N43" s="5">
        <v>3439.4584412600002</v>
      </c>
      <c r="O43" s="5">
        <v>3439.4584413299999</v>
      </c>
      <c r="P43" s="5">
        <v>3439.4584418300001</v>
      </c>
      <c r="Q43" s="5">
        <v>3439.4584427700001</v>
      </c>
      <c r="R43" s="5">
        <v>5342.5374519500001</v>
      </c>
      <c r="S43" s="5">
        <v>5441.3284571699996</v>
      </c>
      <c r="T43" s="5">
        <v>5441.3284571800004</v>
      </c>
      <c r="U43" s="5">
        <v>5525.6982280100001</v>
      </c>
      <c r="V43" s="5">
        <v>8960.1628461300006</v>
      </c>
      <c r="W43" s="5">
        <v>8960.1628461700002</v>
      </c>
      <c r="X43" s="5">
        <v>8960.1628226899993</v>
      </c>
      <c r="Y43" s="5">
        <v>8960.1628028599989</v>
      </c>
      <c r="Z43" s="5">
        <v>9976.8886785699997</v>
      </c>
      <c r="AA43" s="5">
        <v>11334.125650939999</v>
      </c>
      <c r="AB43" s="5">
        <v>10557.180337080001</v>
      </c>
      <c r="AC43" s="5">
        <v>10505.46775978</v>
      </c>
      <c r="AD43" s="5">
        <v>14621.062685639999</v>
      </c>
      <c r="AE43" s="5">
        <v>14081.65205406</v>
      </c>
    </row>
    <row r="44" spans="1:31">
      <c r="A44" s="56" t="s">
        <v>66</v>
      </c>
      <c r="B44" s="56" t="s">
        <v>197</v>
      </c>
      <c r="C44" s="56" t="s">
        <v>155</v>
      </c>
      <c r="D44" s="5">
        <v>100.00001789</v>
      </c>
      <c r="E44" s="5">
        <v>100.00002717</v>
      </c>
      <c r="F44" s="5">
        <v>100.00014408</v>
      </c>
      <c r="G44" s="5">
        <v>100.00014415</v>
      </c>
      <c r="H44" s="5">
        <v>100.00014883</v>
      </c>
      <c r="I44" s="5">
        <v>100.00014883999999</v>
      </c>
      <c r="J44" s="5">
        <v>100.00014885</v>
      </c>
      <c r="K44" s="5">
        <v>100.00025204000001</v>
      </c>
      <c r="L44" s="5">
        <v>100.00025208</v>
      </c>
      <c r="M44" s="5">
        <v>100.00025219</v>
      </c>
      <c r="N44" s="5">
        <v>100.00025239999999</v>
      </c>
      <c r="O44" s="5">
        <v>100.00025253</v>
      </c>
      <c r="P44" s="5">
        <v>100.00025313</v>
      </c>
      <c r="Q44" s="5">
        <v>100.00025493</v>
      </c>
      <c r="R44" s="5">
        <v>100.00028614999999</v>
      </c>
      <c r="S44" s="5">
        <v>100.00030218000001</v>
      </c>
      <c r="T44" s="5">
        <v>100.00030223</v>
      </c>
      <c r="U44" s="5">
        <v>100.00037806</v>
      </c>
      <c r="V44" s="5">
        <v>100.00044944</v>
      </c>
      <c r="W44" s="5">
        <v>100.00044957</v>
      </c>
      <c r="X44" s="5">
        <v>100.00043187999999</v>
      </c>
      <c r="Y44" s="5">
        <v>100.00067908</v>
      </c>
      <c r="Z44" s="5">
        <v>100.00065638</v>
      </c>
      <c r="AA44" s="5">
        <v>100.00065650000001</v>
      </c>
      <c r="AB44" s="5">
        <v>100.00065205999999</v>
      </c>
      <c r="AC44" s="5">
        <v>100.00101802</v>
      </c>
      <c r="AD44" s="5">
        <v>100.00133124</v>
      </c>
      <c r="AE44" s="5">
        <v>100.00122813</v>
      </c>
    </row>
    <row r="45" spans="1:31">
      <c r="A45" s="56" t="s">
        <v>66</v>
      </c>
      <c r="B45" s="56" t="s">
        <v>197</v>
      </c>
      <c r="C45" s="56" t="s">
        <v>138</v>
      </c>
      <c r="D45" s="5">
        <v>81.304999999999993</v>
      </c>
      <c r="E45" s="5">
        <v>177.50700000000001</v>
      </c>
      <c r="F45" s="5">
        <v>314.98700000000002</v>
      </c>
      <c r="G45" s="5">
        <v>485.21</v>
      </c>
      <c r="H45" s="5">
        <v>690.75199999999995</v>
      </c>
      <c r="I45" s="5">
        <v>942.36799999999994</v>
      </c>
      <c r="J45" s="5">
        <v>1319.33200001</v>
      </c>
      <c r="K45" s="5">
        <v>1646.1449322999999</v>
      </c>
      <c r="L45" s="5">
        <v>1997.99720783</v>
      </c>
      <c r="M45" s="5">
        <v>2398.7515556399999</v>
      </c>
      <c r="N45" s="5">
        <v>2891.4536417200002</v>
      </c>
      <c r="O45" s="5">
        <v>3423.7156849399998</v>
      </c>
      <c r="P45" s="5">
        <v>3981.1180689500002</v>
      </c>
      <c r="Q45" s="5">
        <v>4537.9600560899999</v>
      </c>
      <c r="R45" s="5">
        <v>5073.4149845700003</v>
      </c>
      <c r="S45" s="5">
        <v>5608.7046190199999</v>
      </c>
      <c r="T45" s="5">
        <v>6036.0734856200006</v>
      </c>
      <c r="U45" s="5">
        <v>6450.86907402</v>
      </c>
      <c r="V45" s="5">
        <v>6838.9187785800004</v>
      </c>
      <c r="W45" s="5">
        <v>7232.87679131</v>
      </c>
      <c r="X45" s="5">
        <v>7657.7471786699998</v>
      </c>
      <c r="Y45" s="5">
        <v>8085.00838931</v>
      </c>
      <c r="Z45" s="5">
        <v>8457.8420374799989</v>
      </c>
      <c r="AA45" s="5">
        <v>8838.1139046899989</v>
      </c>
      <c r="AB45" s="5">
        <v>9222.6653388399991</v>
      </c>
      <c r="AC45" s="5">
        <v>9616.4493741200004</v>
      </c>
      <c r="AD45" s="5">
        <v>10015.22371271</v>
      </c>
      <c r="AE45" s="5">
        <v>10037.2423246</v>
      </c>
    </row>
    <row r="46" spans="1:31">
      <c r="A46" s="56" t="s">
        <v>66</v>
      </c>
      <c r="B46" s="56" t="s">
        <v>197</v>
      </c>
      <c r="C46" s="56" t="s">
        <v>139</v>
      </c>
      <c r="D46" s="5">
        <v>417.096</v>
      </c>
      <c r="E46" s="5">
        <v>671.0329999999999</v>
      </c>
      <c r="F46" s="5">
        <v>922.27100000000007</v>
      </c>
      <c r="G46" s="5">
        <v>1125.8689999999999</v>
      </c>
      <c r="H46" s="5">
        <v>1299.7470000000001</v>
      </c>
      <c r="I46" s="5">
        <v>1450.7080000000001</v>
      </c>
      <c r="J46" s="5">
        <v>1685.163</v>
      </c>
      <c r="K46" s="5">
        <v>1990.6479999999999</v>
      </c>
      <c r="L46" s="5">
        <v>2286.2460000000001</v>
      </c>
      <c r="M46" s="5">
        <v>2596.1640000000002</v>
      </c>
      <c r="N46" s="5">
        <v>2968.3380000000002</v>
      </c>
      <c r="O46" s="5">
        <v>3348.63</v>
      </c>
      <c r="P46" s="5">
        <v>3694.0590000000002</v>
      </c>
      <c r="Q46" s="5">
        <v>3989.7469999999998</v>
      </c>
      <c r="R46" s="5">
        <v>4221.7790000000014</v>
      </c>
      <c r="S46" s="5">
        <v>4413.009</v>
      </c>
      <c r="T46" s="5">
        <v>4478</v>
      </c>
      <c r="U46" s="5">
        <v>4506.9669999999996</v>
      </c>
      <c r="V46" s="5">
        <v>4491.2079999999996</v>
      </c>
      <c r="W46" s="5">
        <v>4479.3630000000012</v>
      </c>
      <c r="X46" s="5">
        <v>4455.174</v>
      </c>
      <c r="Y46" s="5">
        <v>4424.643</v>
      </c>
      <c r="Z46" s="5">
        <v>4389.6200000000008</v>
      </c>
      <c r="AA46" s="5">
        <v>4351.1210000000001</v>
      </c>
      <c r="AB46" s="5">
        <v>4305.9329999999991</v>
      </c>
      <c r="AC46" s="5">
        <v>4258.4330000000009</v>
      </c>
      <c r="AD46" s="5">
        <v>4204.9129999999996</v>
      </c>
      <c r="AE46" s="5">
        <v>4204.9129999999996</v>
      </c>
    </row>
    <row r="47" spans="1:3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</row>
    <row r="48" spans="1:31">
      <c r="A48" s="56" t="s">
        <v>66</v>
      </c>
      <c r="B48" s="56" t="s">
        <v>198</v>
      </c>
      <c r="C48" s="56" t="s">
        <v>153</v>
      </c>
      <c r="D48" s="5">
        <v>0</v>
      </c>
      <c r="E48" s="5">
        <v>0</v>
      </c>
      <c r="F48" s="5">
        <v>0</v>
      </c>
      <c r="G48" s="5">
        <v>0</v>
      </c>
      <c r="H48" s="5">
        <v>0</v>
      </c>
      <c r="I48" s="5">
        <v>721.76855966999995</v>
      </c>
      <c r="J48" s="5">
        <v>721.76855966999995</v>
      </c>
      <c r="K48" s="5">
        <v>721.76855976000002</v>
      </c>
      <c r="L48" s="5">
        <v>721.76855977000002</v>
      </c>
      <c r="M48" s="5">
        <v>721.76855982999996</v>
      </c>
      <c r="N48" s="5">
        <v>721.76855984999997</v>
      </c>
      <c r="O48" s="5">
        <v>721.76855989000001</v>
      </c>
      <c r="P48" s="5">
        <v>721.76855997999996</v>
      </c>
      <c r="Q48" s="5">
        <v>721.76855999999998</v>
      </c>
      <c r="R48" s="5">
        <v>721.76856009000005</v>
      </c>
      <c r="S48" s="5">
        <v>721.76856009000005</v>
      </c>
      <c r="T48" s="5">
        <v>721.76856009999995</v>
      </c>
      <c r="U48" s="5">
        <v>721.76856019000002</v>
      </c>
      <c r="V48" s="5">
        <v>721.76856020000002</v>
      </c>
      <c r="W48" s="5">
        <v>721.76856022000004</v>
      </c>
      <c r="X48" s="5">
        <v>721.76856025999996</v>
      </c>
      <c r="Y48" s="5">
        <v>721.76856034000002</v>
      </c>
      <c r="Z48" s="5">
        <v>721.76856036000004</v>
      </c>
      <c r="AA48" s="5">
        <v>721.76856038000005</v>
      </c>
      <c r="AB48" s="5">
        <v>721.76856040999996</v>
      </c>
      <c r="AC48" s="5">
        <v>721.76856045</v>
      </c>
      <c r="AD48" s="5">
        <v>721.76856051000004</v>
      </c>
      <c r="AE48" s="5">
        <v>721.76856053999995</v>
      </c>
    </row>
    <row r="49" spans="1:31">
      <c r="A49" s="56" t="s">
        <v>66</v>
      </c>
      <c r="B49" s="56" t="s">
        <v>198</v>
      </c>
      <c r="C49" s="56" t="s">
        <v>154</v>
      </c>
      <c r="D49" s="5">
        <v>7.1999999999999997E-6</v>
      </c>
      <c r="E49" s="5">
        <v>1.2799999999999999E-5</v>
      </c>
      <c r="F49" s="5">
        <v>271.83131501999998</v>
      </c>
      <c r="G49" s="5">
        <v>271.83131501999998</v>
      </c>
      <c r="H49" s="5">
        <v>995.68396524000002</v>
      </c>
      <c r="I49" s="5">
        <v>995.68396527000004</v>
      </c>
      <c r="J49" s="5">
        <v>995.68396528000005</v>
      </c>
      <c r="K49" s="5">
        <v>995.68396546999998</v>
      </c>
      <c r="L49" s="5">
        <v>995.6839655</v>
      </c>
      <c r="M49" s="5">
        <v>995.68396552000002</v>
      </c>
      <c r="N49" s="5">
        <v>995.68396554000003</v>
      </c>
      <c r="O49" s="5">
        <v>995.68396557000005</v>
      </c>
      <c r="P49" s="5">
        <v>995.68396559999996</v>
      </c>
      <c r="Q49" s="5">
        <v>995.68396583000003</v>
      </c>
      <c r="R49" s="5">
        <v>995.68396583000003</v>
      </c>
      <c r="S49" s="5">
        <v>995.68396584000004</v>
      </c>
      <c r="T49" s="5">
        <v>995.68396584000004</v>
      </c>
      <c r="U49" s="5">
        <v>995.68396585999994</v>
      </c>
      <c r="V49" s="5">
        <v>995.68396585999994</v>
      </c>
      <c r="W49" s="5">
        <v>995.68396586999995</v>
      </c>
      <c r="X49" s="5">
        <v>995.68395868000005</v>
      </c>
      <c r="Y49" s="5">
        <v>995.68395309000005</v>
      </c>
      <c r="Z49" s="5">
        <v>723.85265088000006</v>
      </c>
      <c r="AA49" s="5">
        <v>723.85265089999996</v>
      </c>
      <c r="AB49" s="5">
        <v>3.0998000000000001E-4</v>
      </c>
      <c r="AC49" s="5">
        <v>4.2110999999999998E-4</v>
      </c>
      <c r="AD49" s="5">
        <v>7.6135000000000005E-4</v>
      </c>
      <c r="AE49" s="5">
        <v>7.6119000000000002E-4</v>
      </c>
    </row>
    <row r="50" spans="1:31">
      <c r="A50" s="56" t="s">
        <v>66</v>
      </c>
      <c r="B50" s="56" t="s">
        <v>198</v>
      </c>
      <c r="C50" s="56" t="s">
        <v>155</v>
      </c>
      <c r="D50" s="5">
        <v>125.23</v>
      </c>
      <c r="E50" s="5">
        <v>124.13</v>
      </c>
      <c r="F50" s="5">
        <v>124.13</v>
      </c>
      <c r="G50" s="5">
        <v>124.13</v>
      </c>
      <c r="H50" s="5">
        <v>125.23</v>
      </c>
      <c r="I50" s="5">
        <v>124.13</v>
      </c>
      <c r="J50" s="5">
        <v>124.13</v>
      </c>
      <c r="K50" s="5">
        <v>124.13</v>
      </c>
      <c r="L50" s="5">
        <v>124.13</v>
      </c>
      <c r="M50" s="5">
        <v>375.23</v>
      </c>
      <c r="N50" s="5">
        <v>374.13</v>
      </c>
      <c r="O50" s="5">
        <v>375.23</v>
      </c>
      <c r="P50" s="5">
        <v>374.13</v>
      </c>
      <c r="Q50" s="5">
        <v>374.13</v>
      </c>
      <c r="R50" s="5">
        <v>374.13</v>
      </c>
      <c r="S50" s="5">
        <v>375.23</v>
      </c>
      <c r="T50" s="5">
        <v>374.13</v>
      </c>
      <c r="U50" s="5">
        <v>374.13</v>
      </c>
      <c r="V50" s="5">
        <v>374.13</v>
      </c>
      <c r="W50" s="5">
        <v>374.13</v>
      </c>
      <c r="X50" s="5">
        <v>375.23</v>
      </c>
      <c r="Y50" s="5">
        <v>375.23</v>
      </c>
      <c r="Z50" s="5">
        <v>375.23</v>
      </c>
      <c r="AA50" s="5">
        <v>375.23</v>
      </c>
      <c r="AB50" s="5">
        <v>375.23</v>
      </c>
      <c r="AC50" s="5">
        <v>375.23</v>
      </c>
      <c r="AD50" s="5">
        <v>375.23</v>
      </c>
      <c r="AE50" s="5">
        <v>375.23</v>
      </c>
    </row>
    <row r="51" spans="1:31">
      <c r="A51" s="56" t="s">
        <v>66</v>
      </c>
      <c r="B51" s="56" t="s">
        <v>198</v>
      </c>
      <c r="C51" s="56" t="s">
        <v>138</v>
      </c>
      <c r="D51" s="5">
        <v>60.468000000000004</v>
      </c>
      <c r="E51" s="5">
        <v>148.648</v>
      </c>
      <c r="F51" s="5">
        <v>275.34800000000001</v>
      </c>
      <c r="G51" s="5">
        <v>442.274</v>
      </c>
      <c r="H51" s="5">
        <v>652.45000000000005</v>
      </c>
      <c r="I51" s="5">
        <v>876.23699999999997</v>
      </c>
      <c r="J51" s="5">
        <v>1210.5730000000001</v>
      </c>
      <c r="K51" s="5">
        <v>1499.50984408</v>
      </c>
      <c r="L51" s="5">
        <v>1763.8192452999999</v>
      </c>
      <c r="M51" s="5">
        <v>2059.8864297800001</v>
      </c>
      <c r="N51" s="5">
        <v>2436.6978076999999</v>
      </c>
      <c r="O51" s="5">
        <v>2865.7631302300001</v>
      </c>
      <c r="P51" s="5">
        <v>3329.05273197</v>
      </c>
      <c r="Q51" s="5">
        <v>3830.46070057</v>
      </c>
      <c r="R51" s="5">
        <v>4377.4487209399986</v>
      </c>
      <c r="S51" s="5">
        <v>4929.4277385200003</v>
      </c>
      <c r="T51" s="5">
        <v>5409.2202714200002</v>
      </c>
      <c r="U51" s="5">
        <v>5890.0950978299998</v>
      </c>
      <c r="V51" s="5">
        <v>6359.8153290499986</v>
      </c>
      <c r="W51" s="5">
        <v>6795.9670817799997</v>
      </c>
      <c r="X51" s="5">
        <v>7263.3692117000001</v>
      </c>
      <c r="Y51" s="5">
        <v>7737.8938246300004</v>
      </c>
      <c r="Z51" s="5">
        <v>8141.5914787000002</v>
      </c>
      <c r="AA51" s="5">
        <v>8553.9924650800003</v>
      </c>
      <c r="AB51" s="5">
        <v>8975.3127935100001</v>
      </c>
      <c r="AC51" s="5">
        <v>9404.9657990399992</v>
      </c>
      <c r="AD51" s="5">
        <v>9844.0621514499999</v>
      </c>
      <c r="AE51" s="5">
        <v>9881.1261620900004</v>
      </c>
    </row>
    <row r="52" spans="1:31">
      <c r="A52" s="56" t="s">
        <v>66</v>
      </c>
      <c r="B52" s="56" t="s">
        <v>198</v>
      </c>
      <c r="C52" s="56" t="s">
        <v>139</v>
      </c>
      <c r="D52" s="5">
        <v>329.29</v>
      </c>
      <c r="E52" s="5">
        <v>584.38700000000006</v>
      </c>
      <c r="F52" s="5">
        <v>822.70399999999995</v>
      </c>
      <c r="G52" s="5">
        <v>1038.2349999999999</v>
      </c>
      <c r="H52" s="5">
        <v>1227.8489999999999</v>
      </c>
      <c r="I52" s="5">
        <v>1335.8109999999999</v>
      </c>
      <c r="J52" s="5">
        <v>1514.9059999999999</v>
      </c>
      <c r="K52" s="5">
        <v>1768.1690000000001</v>
      </c>
      <c r="L52" s="5">
        <v>1950.5930000000001</v>
      </c>
      <c r="M52" s="5">
        <v>2135.6660000000002</v>
      </c>
      <c r="N52" s="5">
        <v>2379.1840000000002</v>
      </c>
      <c r="O52" s="5">
        <v>2646.8049999999998</v>
      </c>
      <c r="P52" s="5">
        <v>2900.177999999999</v>
      </c>
      <c r="Q52" s="5">
        <v>3149.181</v>
      </c>
      <c r="R52" s="5">
        <v>3402.641000000001</v>
      </c>
      <c r="S52" s="5">
        <v>3615.882000000001</v>
      </c>
      <c r="T52" s="5">
        <v>3731.2449999999999</v>
      </c>
      <c r="U52" s="5">
        <v>3816.4100000000012</v>
      </c>
      <c r="V52" s="5">
        <v>3863.6839999999988</v>
      </c>
      <c r="W52" s="5">
        <v>3875.1060000000002</v>
      </c>
      <c r="X52" s="5">
        <v>3873.7390000000009</v>
      </c>
      <c r="Y52" s="5">
        <v>3868.3439999999978</v>
      </c>
      <c r="Z52" s="5">
        <v>3856.3989999999999</v>
      </c>
      <c r="AA52" s="5">
        <v>3840.6070000000009</v>
      </c>
      <c r="AB52" s="5">
        <v>3820.0049999999992</v>
      </c>
      <c r="AC52" s="5">
        <v>3795.2550000000001</v>
      </c>
      <c r="AD52" s="5">
        <v>3765.7249999999999</v>
      </c>
      <c r="AE52" s="5">
        <v>3765.7249999999999</v>
      </c>
    </row>
    <row r="53" spans="1:3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</row>
    <row r="54" spans="1:31">
      <c r="A54" s="56" t="s">
        <v>66</v>
      </c>
      <c r="B54" s="56" t="s">
        <v>199</v>
      </c>
      <c r="C54" s="56" t="s">
        <v>153</v>
      </c>
      <c r="D54" s="5">
        <v>0</v>
      </c>
      <c r="E54" s="5">
        <v>0</v>
      </c>
      <c r="F54" s="5">
        <v>0</v>
      </c>
      <c r="G54" s="5">
        <v>0</v>
      </c>
      <c r="H54" s="5">
        <v>0</v>
      </c>
      <c r="I54" s="5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0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</row>
    <row r="55" spans="1:31">
      <c r="A55" s="56" t="s">
        <v>66</v>
      </c>
      <c r="B55" s="56" t="s">
        <v>199</v>
      </c>
      <c r="C55" s="56" t="s">
        <v>154</v>
      </c>
      <c r="D55" s="5">
        <v>7.8499999999999994E-6</v>
      </c>
      <c r="E55" s="5">
        <v>1.5339999999999999E-5</v>
      </c>
      <c r="F55" s="5">
        <v>3.11305539</v>
      </c>
      <c r="G55" s="5">
        <v>3.11305539</v>
      </c>
      <c r="H55" s="5">
        <v>3.1130553999999999</v>
      </c>
      <c r="I55" s="5">
        <v>3.1130779400000002</v>
      </c>
      <c r="J55" s="5">
        <v>3.1130780499999999</v>
      </c>
      <c r="K55" s="5">
        <v>3.1131083099999999</v>
      </c>
      <c r="L55" s="5">
        <v>3.11310836</v>
      </c>
      <c r="M55" s="5">
        <v>3.1131091500000001</v>
      </c>
      <c r="N55" s="5">
        <v>3.11310932</v>
      </c>
      <c r="O55" s="5">
        <v>3.1131093500000002</v>
      </c>
      <c r="P55" s="5">
        <v>3.11310946</v>
      </c>
      <c r="Q55" s="5">
        <v>3.1131097799999998</v>
      </c>
      <c r="R55" s="5">
        <v>3.1131375399999999</v>
      </c>
      <c r="S55" s="5">
        <v>3.1131416199999999</v>
      </c>
      <c r="T55" s="5">
        <v>3.1131416299999999</v>
      </c>
      <c r="U55" s="5">
        <v>3.1131416399999998</v>
      </c>
      <c r="V55" s="5">
        <v>3.1131416600000001</v>
      </c>
      <c r="W55" s="5">
        <v>3.11314169</v>
      </c>
      <c r="X55" s="5">
        <v>3.1131338799999999</v>
      </c>
      <c r="Y55" s="5">
        <v>3.1131970999999998</v>
      </c>
      <c r="Z55" s="5">
        <v>6.6856999999999995E-4</v>
      </c>
      <c r="AA55" s="5">
        <v>7.9579E-4</v>
      </c>
      <c r="AB55" s="5">
        <v>7.9584999999999996E-4</v>
      </c>
      <c r="AC55" s="5">
        <v>500.07253142000002</v>
      </c>
      <c r="AD55" s="5">
        <v>4419.5157419299994</v>
      </c>
      <c r="AE55" s="5">
        <v>4419.5157404400006</v>
      </c>
    </row>
    <row r="56" spans="1:31">
      <c r="A56" s="56" t="s">
        <v>66</v>
      </c>
      <c r="B56" s="56" t="s">
        <v>199</v>
      </c>
      <c r="C56" s="56" t="s">
        <v>155</v>
      </c>
      <c r="D56" s="5">
        <v>473.33</v>
      </c>
      <c r="E56" s="5">
        <v>473.33</v>
      </c>
      <c r="F56" s="5">
        <v>473.33</v>
      </c>
      <c r="G56" s="5">
        <v>473.33</v>
      </c>
      <c r="H56" s="5">
        <v>473.33</v>
      </c>
      <c r="I56" s="5">
        <v>473.33</v>
      </c>
      <c r="J56" s="5">
        <v>473.33</v>
      </c>
      <c r="K56" s="5">
        <v>473.33</v>
      </c>
      <c r="L56" s="5">
        <v>473.33</v>
      </c>
      <c r="M56" s="5">
        <v>473.33</v>
      </c>
      <c r="N56" s="5">
        <v>473.33</v>
      </c>
      <c r="O56" s="5">
        <v>473.33</v>
      </c>
      <c r="P56" s="5">
        <v>473.33</v>
      </c>
      <c r="Q56" s="5">
        <v>473.33</v>
      </c>
      <c r="R56" s="5">
        <v>473.33</v>
      </c>
      <c r="S56" s="5">
        <v>473.33</v>
      </c>
      <c r="T56" s="5">
        <v>473.33</v>
      </c>
      <c r="U56" s="5">
        <v>473.33</v>
      </c>
      <c r="V56" s="5">
        <v>473.33</v>
      </c>
      <c r="W56" s="5">
        <v>473.33</v>
      </c>
      <c r="X56" s="5">
        <v>473.33</v>
      </c>
      <c r="Y56" s="5">
        <v>475.43</v>
      </c>
      <c r="Z56" s="5">
        <v>473.33</v>
      </c>
      <c r="AA56" s="5">
        <v>473.33</v>
      </c>
      <c r="AB56" s="5">
        <v>473.33</v>
      </c>
      <c r="AC56" s="5">
        <v>473.33</v>
      </c>
      <c r="AD56" s="5">
        <v>473.33</v>
      </c>
      <c r="AE56" s="5">
        <v>473.33</v>
      </c>
    </row>
    <row r="57" spans="1:31">
      <c r="A57" s="56" t="s">
        <v>66</v>
      </c>
      <c r="B57" s="56" t="s">
        <v>199</v>
      </c>
      <c r="C57" s="56" t="s">
        <v>138</v>
      </c>
      <c r="D57" s="5">
        <v>103.374</v>
      </c>
      <c r="E57" s="5">
        <v>155.053</v>
      </c>
      <c r="F57" s="5">
        <v>211.02199999999999</v>
      </c>
      <c r="G57" s="5">
        <v>272.83999999999997</v>
      </c>
      <c r="H57" s="5">
        <v>342.29199999999997</v>
      </c>
      <c r="I57" s="5">
        <v>420.23</v>
      </c>
      <c r="J57" s="5">
        <v>540.44000000000005</v>
      </c>
      <c r="K57" s="5">
        <v>660.96435792</v>
      </c>
      <c r="L57" s="5">
        <v>796.17195317000005</v>
      </c>
      <c r="M57" s="5">
        <v>958.17402227999992</v>
      </c>
      <c r="N57" s="5">
        <v>1145.1947517999999</v>
      </c>
      <c r="O57" s="5">
        <v>1342.79875311</v>
      </c>
      <c r="P57" s="5">
        <v>1546.52399115</v>
      </c>
      <c r="Q57" s="5">
        <v>1757.30862804</v>
      </c>
      <c r="R57" s="5">
        <v>1963.7499641100001</v>
      </c>
      <c r="S57" s="5">
        <v>2169.9936781400002</v>
      </c>
      <c r="T57" s="5">
        <v>2330.4229793499999</v>
      </c>
      <c r="U57" s="5">
        <v>2480.8329372600001</v>
      </c>
      <c r="V57" s="5">
        <v>2619.9917203999998</v>
      </c>
      <c r="W57" s="5">
        <v>2760.18391509</v>
      </c>
      <c r="X57" s="5">
        <v>2910.0088553700002</v>
      </c>
      <c r="Y57" s="5">
        <v>3061.9195724699998</v>
      </c>
      <c r="Z57" s="5">
        <v>3195.6967666800001</v>
      </c>
      <c r="AA57" s="5">
        <v>3332.0470561000002</v>
      </c>
      <c r="AB57" s="5">
        <v>3471.4572458299999</v>
      </c>
      <c r="AC57" s="5">
        <v>3613.5280441999998</v>
      </c>
      <c r="AD57" s="5">
        <v>3758.3678000899999</v>
      </c>
      <c r="AE57" s="5">
        <v>3768.8095457300001</v>
      </c>
    </row>
    <row r="58" spans="1:31">
      <c r="A58" s="56" t="s">
        <v>66</v>
      </c>
      <c r="B58" s="56" t="s">
        <v>199</v>
      </c>
      <c r="C58" s="56" t="s">
        <v>139</v>
      </c>
      <c r="D58" s="5">
        <v>234.97200000000001</v>
      </c>
      <c r="E58" s="5">
        <v>315.15100000000001</v>
      </c>
      <c r="F58" s="5">
        <v>386.09899999999999</v>
      </c>
      <c r="G58" s="5">
        <v>448.88200000000001</v>
      </c>
      <c r="H58" s="5">
        <v>507.89399999999989</v>
      </c>
      <c r="I58" s="5">
        <v>563.8309999999999</v>
      </c>
      <c r="J58" s="5">
        <v>659.38799999999992</v>
      </c>
      <c r="K58" s="5">
        <v>765.72799999999984</v>
      </c>
      <c r="L58" s="5">
        <v>874.94299999999998</v>
      </c>
      <c r="M58" s="5">
        <v>999.57100000000003</v>
      </c>
      <c r="N58" s="5">
        <v>1136.279</v>
      </c>
      <c r="O58" s="5">
        <v>1272.079</v>
      </c>
      <c r="P58" s="5">
        <v>1391.741</v>
      </c>
      <c r="Q58" s="5">
        <v>1500.8810000000001</v>
      </c>
      <c r="R58" s="5">
        <v>1590.4770000000001</v>
      </c>
      <c r="S58" s="5">
        <v>1664.9549999999999</v>
      </c>
      <c r="T58" s="5">
        <v>1688.7670000000001</v>
      </c>
      <c r="U58" s="5">
        <v>1695.3050000000001</v>
      </c>
      <c r="V58" s="5">
        <v>1684.559</v>
      </c>
      <c r="W58" s="5">
        <v>1675.3009999999999</v>
      </c>
      <c r="X58" s="5">
        <v>1660.6060000000009</v>
      </c>
      <c r="Y58" s="5">
        <v>1645.1769999999999</v>
      </c>
      <c r="Z58" s="5">
        <v>1628.1010000000001</v>
      </c>
      <c r="AA58" s="5">
        <v>1610.2550000000001</v>
      </c>
      <c r="AB58" s="5">
        <v>1590.748</v>
      </c>
      <c r="AC58" s="5">
        <v>1570.4659999999999</v>
      </c>
      <c r="AD58" s="5">
        <v>1548.360000000001</v>
      </c>
      <c r="AE58" s="5">
        <v>1548.360000000001</v>
      </c>
    </row>
    <row r="59" spans="1:3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</row>
    <row r="60" spans="1:31">
      <c r="A60" s="56" t="s">
        <v>66</v>
      </c>
      <c r="B60" s="56" t="s">
        <v>200</v>
      </c>
      <c r="C60" s="56" t="s">
        <v>153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9.5589999999999998E-5</v>
      </c>
      <c r="J60" s="5">
        <v>9.5610000000000001E-5</v>
      </c>
      <c r="K60" s="5">
        <v>1.0199E-4</v>
      </c>
      <c r="L60" s="5">
        <v>1.3627999999999999E-4</v>
      </c>
      <c r="M60" s="5">
        <v>2.0337E-4</v>
      </c>
      <c r="N60" s="5">
        <v>2.0348999999999999E-4</v>
      </c>
      <c r="O60" s="5">
        <v>2.0361000000000001E-4</v>
      </c>
      <c r="P60" s="5">
        <v>2.0382000000000001E-4</v>
      </c>
      <c r="Q60" s="5">
        <v>2.0399E-4</v>
      </c>
      <c r="R60" s="5">
        <v>2.4683000000000002E-4</v>
      </c>
      <c r="S60" s="5">
        <v>2.5310000000000003E-4</v>
      </c>
      <c r="T60" s="5">
        <v>2.5963000000000001E-4</v>
      </c>
      <c r="U60" s="5">
        <v>2.5972000000000001E-4</v>
      </c>
      <c r="V60" s="5">
        <v>2.5977999999999998E-4</v>
      </c>
      <c r="W60" s="5">
        <v>4.0502000000000002E-4</v>
      </c>
      <c r="X60" s="5">
        <v>7.7037000000000004E-4</v>
      </c>
      <c r="Y60" s="5">
        <v>8.4652000000000002E-4</v>
      </c>
      <c r="Z60" s="5">
        <v>8.4658999999999993E-4</v>
      </c>
      <c r="AA60" s="5">
        <v>8.4661000000000003E-4</v>
      </c>
      <c r="AB60" s="5">
        <v>8.4665000000000001E-4</v>
      </c>
      <c r="AC60" s="5">
        <v>8.4672000000000002E-4</v>
      </c>
      <c r="AD60" s="5">
        <v>1.28207E-3</v>
      </c>
      <c r="AE60" s="5">
        <v>1.2821099999999999E-3</v>
      </c>
    </row>
    <row r="61" spans="1:31">
      <c r="A61" s="56" t="s">
        <v>66</v>
      </c>
      <c r="B61" s="56" t="s">
        <v>200</v>
      </c>
      <c r="C61" s="56" t="s">
        <v>154</v>
      </c>
      <c r="D61" s="5">
        <v>9.2299999999999997E-6</v>
      </c>
      <c r="E61" s="5">
        <v>1.239E-5</v>
      </c>
      <c r="F61" s="5">
        <v>1.6759999999999999E-5</v>
      </c>
      <c r="G61" s="5">
        <v>1.969E-5</v>
      </c>
      <c r="H61" s="5">
        <v>2.2860000000000001E-5</v>
      </c>
      <c r="I61" s="5">
        <v>2.853E-5</v>
      </c>
      <c r="J61" s="5">
        <v>3.3729999999999997E-5</v>
      </c>
      <c r="K61" s="5">
        <v>5.9049999999999999E-5</v>
      </c>
      <c r="L61" s="5">
        <v>8.1100000000000006E-5</v>
      </c>
      <c r="M61" s="5">
        <v>9.9339999999999994E-5</v>
      </c>
      <c r="N61" s="5">
        <v>9.9669999999999999E-5</v>
      </c>
      <c r="O61" s="5">
        <v>1.0056999999999999E-4</v>
      </c>
      <c r="P61" s="5">
        <v>1.1833E-4</v>
      </c>
      <c r="Q61" s="5">
        <v>1.2091000000000001E-4</v>
      </c>
      <c r="R61" s="5">
        <v>1.3163000000000001E-4</v>
      </c>
      <c r="S61" s="5">
        <v>1.4164000000000001E-4</v>
      </c>
      <c r="T61" s="5">
        <v>1.5414000000000001E-4</v>
      </c>
      <c r="U61" s="5">
        <v>1.5515E-4</v>
      </c>
      <c r="V61" s="5">
        <v>1.5808E-4</v>
      </c>
      <c r="W61" s="5">
        <v>1.8989000000000001E-4</v>
      </c>
      <c r="X61" s="5">
        <v>2.2886E-4</v>
      </c>
      <c r="Y61" s="5">
        <v>3.6131999999999999E-4</v>
      </c>
      <c r="Z61" s="5">
        <v>3.5795E-4</v>
      </c>
      <c r="AA61" s="5">
        <v>3.5515999999999998E-4</v>
      </c>
      <c r="AB61" s="5">
        <v>3.5261E-4</v>
      </c>
      <c r="AC61" s="5">
        <v>4.1745999999999998E-4</v>
      </c>
      <c r="AD61" s="5">
        <v>7.0255000000000003E-4</v>
      </c>
      <c r="AE61" s="5">
        <v>6.7728999999999999E-4</v>
      </c>
    </row>
    <row r="62" spans="1:31">
      <c r="A62" s="56" t="s">
        <v>66</v>
      </c>
      <c r="B62" s="56" t="s">
        <v>200</v>
      </c>
      <c r="C62" s="56" t="s">
        <v>155</v>
      </c>
      <c r="D62" s="5">
        <v>0</v>
      </c>
      <c r="E62" s="5">
        <v>0</v>
      </c>
      <c r="F62" s="5">
        <v>0</v>
      </c>
      <c r="G62" s="5">
        <v>0</v>
      </c>
      <c r="H62" s="5">
        <v>0</v>
      </c>
      <c r="I62" s="5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5">
        <v>0</v>
      </c>
      <c r="R62" s="5">
        <v>0</v>
      </c>
      <c r="S62" s="5">
        <v>0</v>
      </c>
      <c r="T62" s="5">
        <v>0</v>
      </c>
      <c r="U62" s="5">
        <v>0</v>
      </c>
      <c r="V62" s="5">
        <v>0</v>
      </c>
      <c r="W62" s="5">
        <v>0</v>
      </c>
      <c r="X62" s="5">
        <v>0</v>
      </c>
      <c r="Y62" s="5">
        <v>0</v>
      </c>
      <c r="Z62" s="5">
        <v>0</v>
      </c>
      <c r="AA62" s="5">
        <v>0</v>
      </c>
      <c r="AB62" s="5">
        <v>0</v>
      </c>
      <c r="AC62" s="5">
        <v>0</v>
      </c>
      <c r="AD62" s="5">
        <v>0</v>
      </c>
      <c r="AE62" s="5">
        <v>0</v>
      </c>
    </row>
    <row r="63" spans="1:31">
      <c r="A63" s="56" t="s">
        <v>66</v>
      </c>
      <c r="B63" s="56" t="s">
        <v>200</v>
      </c>
      <c r="C63" s="56" t="s">
        <v>138</v>
      </c>
      <c r="D63" s="5">
        <v>7.9119999999999999</v>
      </c>
      <c r="E63" s="5">
        <v>15.837</v>
      </c>
      <c r="F63" s="5">
        <v>26.483000000000001</v>
      </c>
      <c r="G63" s="5">
        <v>39.381999999999998</v>
      </c>
      <c r="H63" s="5">
        <v>55.106999999999999</v>
      </c>
      <c r="I63" s="5">
        <v>73.650000000000006</v>
      </c>
      <c r="J63" s="5">
        <v>101.574</v>
      </c>
      <c r="K63" s="5">
        <v>125.72385559</v>
      </c>
      <c r="L63" s="5">
        <v>153.03731171000001</v>
      </c>
      <c r="M63" s="5">
        <v>186.23757463999999</v>
      </c>
      <c r="N63" s="5">
        <v>224.89593049000001</v>
      </c>
      <c r="O63" s="5">
        <v>266.87614852000002</v>
      </c>
      <c r="P63" s="5">
        <v>311.41755971999999</v>
      </c>
      <c r="Q63" s="5">
        <v>357.86743505999999</v>
      </c>
      <c r="R63" s="5">
        <v>404.78368934999997</v>
      </c>
      <c r="S63" s="5">
        <v>452.62481380999998</v>
      </c>
      <c r="T63" s="5">
        <v>492.5103479</v>
      </c>
      <c r="U63" s="5">
        <v>531.82907490000002</v>
      </c>
      <c r="V63" s="5">
        <v>570.22714911000003</v>
      </c>
      <c r="W63" s="5">
        <v>609.75050940999995</v>
      </c>
      <c r="X63" s="5">
        <v>651.78980555999999</v>
      </c>
      <c r="Y63" s="5">
        <v>694.24637111999994</v>
      </c>
      <c r="Z63" s="5">
        <v>729.87564465000003</v>
      </c>
      <c r="AA63" s="5">
        <v>765.66522693000002</v>
      </c>
      <c r="AB63" s="5">
        <v>801.68088179999995</v>
      </c>
      <c r="AC63" s="5">
        <v>838.08343994999996</v>
      </c>
      <c r="AD63" s="5">
        <v>874.67753663000008</v>
      </c>
      <c r="AE63" s="5">
        <v>876.72075081000003</v>
      </c>
    </row>
    <row r="64" spans="1:31">
      <c r="A64" s="56" t="s">
        <v>66</v>
      </c>
      <c r="B64" s="56" t="s">
        <v>200</v>
      </c>
      <c r="C64" s="56" t="s">
        <v>139</v>
      </c>
      <c r="D64" s="5">
        <v>45.622999999999998</v>
      </c>
      <c r="E64" s="5">
        <v>65.371999999999986</v>
      </c>
      <c r="F64" s="5">
        <v>82.352000000000004</v>
      </c>
      <c r="G64" s="5">
        <v>95.963999999999999</v>
      </c>
      <c r="H64" s="5">
        <v>107.131</v>
      </c>
      <c r="I64" s="5">
        <v>116.5</v>
      </c>
      <c r="J64" s="5">
        <v>131.535</v>
      </c>
      <c r="K64" s="5">
        <v>152.63800000000001</v>
      </c>
      <c r="L64" s="5">
        <v>173.941</v>
      </c>
      <c r="M64" s="5">
        <v>198.483</v>
      </c>
      <c r="N64" s="5">
        <v>225.34399999999999</v>
      </c>
      <c r="O64" s="5">
        <v>252.72800000000001</v>
      </c>
      <c r="P64" s="5">
        <v>277.85399999999998</v>
      </c>
      <c r="Q64" s="5">
        <v>300.80500000000012</v>
      </c>
      <c r="R64" s="5">
        <v>320.54399999999998</v>
      </c>
      <c r="S64" s="5">
        <v>337.48</v>
      </c>
      <c r="T64" s="5">
        <v>344.50700000000001</v>
      </c>
      <c r="U64" s="5">
        <v>348.54900000000009</v>
      </c>
      <c r="V64" s="5">
        <v>349.56599999999992</v>
      </c>
      <c r="W64" s="5">
        <v>350.81700000000012</v>
      </c>
      <c r="X64" s="5">
        <v>350.685</v>
      </c>
      <c r="Y64" s="5">
        <v>350.02999999999992</v>
      </c>
      <c r="Z64" s="5">
        <v>348.76900000000012</v>
      </c>
      <c r="AA64" s="5">
        <v>346.75099999999992</v>
      </c>
      <c r="AB64" s="5">
        <v>344.07600000000008</v>
      </c>
      <c r="AC64" s="5">
        <v>340.86599999999999</v>
      </c>
      <c r="AD64" s="5">
        <v>337.02600000000001</v>
      </c>
      <c r="AE64" s="5">
        <v>337.02600000000001</v>
      </c>
    </row>
    <row r="65" spans="1:31"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</row>
    <row r="66" spans="1:31">
      <c r="A66" s="56" t="s">
        <v>70</v>
      </c>
      <c r="B66" s="56" t="s">
        <v>163</v>
      </c>
      <c r="C66" s="56" t="s">
        <v>152</v>
      </c>
      <c r="D66" s="5">
        <v>0</v>
      </c>
      <c r="E66" s="5">
        <v>0</v>
      </c>
      <c r="F66" s="5">
        <v>680</v>
      </c>
      <c r="G66" s="5">
        <v>2040</v>
      </c>
      <c r="H66" s="5">
        <v>2040</v>
      </c>
      <c r="I66" s="5">
        <v>2040</v>
      </c>
      <c r="J66" s="5">
        <v>2040</v>
      </c>
      <c r="K66" s="5">
        <v>2040</v>
      </c>
      <c r="L66" s="5">
        <v>2040</v>
      </c>
      <c r="M66" s="5">
        <v>2040</v>
      </c>
      <c r="N66" s="5">
        <v>2040</v>
      </c>
      <c r="O66" s="5">
        <v>2040</v>
      </c>
      <c r="P66" s="5">
        <v>2040</v>
      </c>
      <c r="Q66" s="5">
        <v>2040</v>
      </c>
      <c r="R66" s="5">
        <v>2040</v>
      </c>
      <c r="S66" s="5">
        <v>2040</v>
      </c>
      <c r="T66" s="5">
        <v>2040</v>
      </c>
      <c r="U66" s="5">
        <v>2040</v>
      </c>
      <c r="V66" s="5">
        <v>2040</v>
      </c>
      <c r="W66" s="5">
        <v>2040</v>
      </c>
      <c r="X66" s="5">
        <v>2040</v>
      </c>
      <c r="Y66" s="5">
        <v>2040</v>
      </c>
      <c r="Z66" s="5">
        <v>2040</v>
      </c>
      <c r="AA66" s="5">
        <v>2040</v>
      </c>
      <c r="AB66" s="5">
        <v>2040</v>
      </c>
      <c r="AC66" s="5">
        <v>2040</v>
      </c>
      <c r="AD66" s="5">
        <v>2040</v>
      </c>
      <c r="AE66" s="5">
        <v>2040</v>
      </c>
    </row>
    <row r="67" spans="1:31">
      <c r="A67" s="56" t="s">
        <v>70</v>
      </c>
      <c r="B67" s="56" t="s">
        <v>163</v>
      </c>
      <c r="C67" s="56" t="s">
        <v>153</v>
      </c>
      <c r="D67" s="5">
        <v>160</v>
      </c>
      <c r="E67" s="5">
        <v>160</v>
      </c>
      <c r="F67" s="5">
        <v>160</v>
      </c>
      <c r="G67" s="5">
        <v>160</v>
      </c>
      <c r="H67" s="5">
        <v>160</v>
      </c>
      <c r="I67" s="5">
        <v>323.65162757000002</v>
      </c>
      <c r="J67" s="5">
        <v>323.65162758999998</v>
      </c>
      <c r="K67" s="5">
        <v>817.83800782999992</v>
      </c>
      <c r="L67" s="5">
        <v>817.83800782999992</v>
      </c>
      <c r="M67" s="5">
        <v>817.83800782999992</v>
      </c>
      <c r="N67" s="5">
        <v>817.83800782999992</v>
      </c>
      <c r="O67" s="5">
        <v>817.83800782999992</v>
      </c>
      <c r="P67" s="5">
        <v>817.83800784000005</v>
      </c>
      <c r="Q67" s="5">
        <v>817.83800786000006</v>
      </c>
      <c r="R67" s="5">
        <v>1010.4619466</v>
      </c>
      <c r="S67" s="5">
        <v>1010.46194666</v>
      </c>
      <c r="T67" s="5">
        <v>1010.46194668</v>
      </c>
      <c r="U67" s="5">
        <v>1159.99998901</v>
      </c>
      <c r="V67" s="5">
        <v>1159.99998962</v>
      </c>
      <c r="W67" s="5">
        <v>1159.99998966</v>
      </c>
      <c r="X67" s="5">
        <v>1159.9999897600001</v>
      </c>
      <c r="Y67" s="5">
        <v>1160.0000002899999</v>
      </c>
      <c r="Z67" s="5">
        <v>1160.00000032</v>
      </c>
      <c r="AA67" s="5">
        <v>1160.0000003299999</v>
      </c>
      <c r="AB67" s="5">
        <v>1160.0000003499999</v>
      </c>
      <c r="AC67" s="5">
        <v>1160.00000041</v>
      </c>
      <c r="AD67" s="5">
        <v>1160.0000004399999</v>
      </c>
      <c r="AE67" s="5">
        <v>1160.00000045</v>
      </c>
    </row>
    <row r="68" spans="1:31">
      <c r="A68" s="56" t="s">
        <v>70</v>
      </c>
      <c r="B68" s="56" t="s">
        <v>163</v>
      </c>
      <c r="C68" s="56" t="s">
        <v>154</v>
      </c>
      <c r="D68" s="5">
        <v>80.000060399999995</v>
      </c>
      <c r="E68" s="5">
        <v>80.000110649999996</v>
      </c>
      <c r="F68" s="5">
        <v>680.00110732000007</v>
      </c>
      <c r="G68" s="5">
        <v>1925.1081681799999</v>
      </c>
      <c r="H68" s="5">
        <v>2537.2342971500002</v>
      </c>
      <c r="I68" s="5">
        <v>2537.2350623100001</v>
      </c>
      <c r="J68" s="5">
        <v>2537.2351304899998</v>
      </c>
      <c r="K68" s="5">
        <v>2537.2354052300002</v>
      </c>
      <c r="L68" s="5">
        <v>2537.2354060900002</v>
      </c>
      <c r="M68" s="5">
        <v>2537.2354205900001</v>
      </c>
      <c r="N68" s="5">
        <v>2537.2354212</v>
      </c>
      <c r="O68" s="5">
        <v>2537.2354215199998</v>
      </c>
      <c r="P68" s="5">
        <v>2537.2354234600002</v>
      </c>
      <c r="Q68" s="5">
        <v>2537.2355103199998</v>
      </c>
      <c r="R68" s="5">
        <v>2537.2360248700002</v>
      </c>
      <c r="S68" s="5">
        <v>2537.2360257</v>
      </c>
      <c r="T68" s="5">
        <v>2537.23602583</v>
      </c>
      <c r="U68" s="5">
        <v>2813.11858519</v>
      </c>
      <c r="V68" s="5">
        <v>2813.1185859100001</v>
      </c>
      <c r="W68" s="5">
        <v>2813.1185860300002</v>
      </c>
      <c r="X68" s="5">
        <v>2813.11852598</v>
      </c>
      <c r="Y68" s="5">
        <v>2813.1197820000002</v>
      </c>
      <c r="Z68" s="5">
        <v>2213.1187857499999</v>
      </c>
      <c r="AA68" s="5">
        <v>968.01249194000002</v>
      </c>
      <c r="AB68" s="5">
        <v>355.88728988999992</v>
      </c>
      <c r="AC68" s="5">
        <v>1717.34772077</v>
      </c>
      <c r="AD68" s="5">
        <v>1717.3482120199999</v>
      </c>
      <c r="AE68" s="5">
        <v>1717.3480477799999</v>
      </c>
    </row>
    <row r="69" spans="1:31">
      <c r="A69" s="56" t="s">
        <v>70</v>
      </c>
      <c r="B69" s="56" t="s">
        <v>163</v>
      </c>
      <c r="C69" s="56" t="s">
        <v>155</v>
      </c>
      <c r="D69" s="5">
        <v>50</v>
      </c>
      <c r="E69" s="5">
        <v>50</v>
      </c>
      <c r="F69" s="5">
        <v>50</v>
      </c>
      <c r="G69" s="5">
        <v>50</v>
      </c>
      <c r="H69" s="5">
        <v>50</v>
      </c>
      <c r="I69" s="5">
        <v>50</v>
      </c>
      <c r="J69" s="5">
        <v>50</v>
      </c>
      <c r="K69" s="5">
        <v>50</v>
      </c>
      <c r="L69" s="5">
        <v>50</v>
      </c>
      <c r="M69" s="5">
        <v>50</v>
      </c>
      <c r="N69" s="5">
        <v>50</v>
      </c>
      <c r="O69" s="5">
        <v>50</v>
      </c>
      <c r="P69" s="5">
        <v>50</v>
      </c>
      <c r="Q69" s="5">
        <v>50</v>
      </c>
      <c r="R69" s="5">
        <v>50</v>
      </c>
      <c r="S69" s="5">
        <v>50</v>
      </c>
      <c r="T69" s="5">
        <v>50</v>
      </c>
      <c r="U69" s="5">
        <v>50</v>
      </c>
      <c r="V69" s="5">
        <v>50</v>
      </c>
      <c r="W69" s="5">
        <v>50</v>
      </c>
      <c r="X69" s="5">
        <v>50</v>
      </c>
      <c r="Y69" s="5">
        <v>50</v>
      </c>
      <c r="Z69" s="5">
        <v>50</v>
      </c>
      <c r="AA69" s="5">
        <v>50</v>
      </c>
      <c r="AB69" s="5">
        <v>50</v>
      </c>
      <c r="AC69" s="5">
        <v>50</v>
      </c>
      <c r="AD69" s="5">
        <v>50</v>
      </c>
      <c r="AE69" s="5">
        <v>50</v>
      </c>
    </row>
    <row r="70" spans="1:31">
      <c r="A70" s="56" t="s">
        <v>70</v>
      </c>
      <c r="B70" s="56" t="s">
        <v>163</v>
      </c>
      <c r="C70" s="56" t="s">
        <v>138</v>
      </c>
      <c r="D70" s="5">
        <v>113.44800001</v>
      </c>
      <c r="E70" s="5">
        <v>234.46199999999999</v>
      </c>
      <c r="F70" s="5">
        <v>391.15199998999998</v>
      </c>
      <c r="G70" s="5">
        <v>583.14700001000006</v>
      </c>
      <c r="H70" s="5">
        <v>817.88</v>
      </c>
      <c r="I70" s="5">
        <v>1099.634</v>
      </c>
      <c r="J70" s="5">
        <v>1524.355</v>
      </c>
      <c r="K70" s="5">
        <v>1897.4574733300001</v>
      </c>
      <c r="L70" s="5">
        <v>2313.5186278800002</v>
      </c>
      <c r="M70" s="5">
        <v>2795.63337916</v>
      </c>
      <c r="N70" s="5">
        <v>3392.9003320800002</v>
      </c>
      <c r="O70" s="5">
        <v>4036.44119688</v>
      </c>
      <c r="P70" s="5">
        <v>4707.0090007500003</v>
      </c>
      <c r="Q70" s="5">
        <v>5411.0381473800007</v>
      </c>
      <c r="R70" s="5">
        <v>6114.3533389300001</v>
      </c>
      <c r="S70" s="5">
        <v>6822.3269472499996</v>
      </c>
      <c r="T70" s="5">
        <v>7403.449441499999</v>
      </c>
      <c r="U70" s="5">
        <v>7964.5992951899998</v>
      </c>
      <c r="V70" s="5">
        <v>8500.4033974100003</v>
      </c>
      <c r="W70" s="5">
        <v>9048.9515982400007</v>
      </c>
      <c r="X70" s="5">
        <v>9634.5546853399992</v>
      </c>
      <c r="Y70" s="5">
        <v>10227.264545690001</v>
      </c>
      <c r="Z70" s="5">
        <v>10733.091480859999</v>
      </c>
      <c r="AA70" s="5">
        <v>11244.056339999999</v>
      </c>
      <c r="AB70" s="5">
        <v>11762.80408254</v>
      </c>
      <c r="AC70" s="5">
        <v>12290.264823130001</v>
      </c>
      <c r="AD70" s="5">
        <v>12821.021079919999</v>
      </c>
      <c r="AE70" s="5">
        <v>12857.1914406</v>
      </c>
    </row>
    <row r="71" spans="1:31">
      <c r="A71" s="56" t="s">
        <v>70</v>
      </c>
      <c r="B71" s="56" t="s">
        <v>163</v>
      </c>
      <c r="C71" s="56" t="s">
        <v>139</v>
      </c>
      <c r="D71" s="5">
        <v>588.70600000000002</v>
      </c>
      <c r="E71" s="5">
        <v>887.91499999999996</v>
      </c>
      <c r="F71" s="5">
        <v>1132.692</v>
      </c>
      <c r="G71" s="5">
        <v>1330.7860000000001</v>
      </c>
      <c r="H71" s="5">
        <v>1501.11</v>
      </c>
      <c r="I71" s="5">
        <v>1644.835</v>
      </c>
      <c r="J71" s="5">
        <v>1879.2280000000001</v>
      </c>
      <c r="K71" s="5">
        <v>2206.7310000000002</v>
      </c>
      <c r="L71" s="5">
        <v>2538.018</v>
      </c>
      <c r="M71" s="5">
        <v>2892.1370000000002</v>
      </c>
      <c r="N71" s="5">
        <v>3323.8409999999999</v>
      </c>
      <c r="O71" s="5">
        <v>3759.110000000001</v>
      </c>
      <c r="P71" s="5">
        <v>4148.139000000001</v>
      </c>
      <c r="Q71" s="5">
        <v>4509.9309999999996</v>
      </c>
      <c r="R71" s="5">
        <v>4816.4500000000007</v>
      </c>
      <c r="S71" s="5">
        <v>5071.3830000000007</v>
      </c>
      <c r="T71" s="5">
        <v>5175.4100000000008</v>
      </c>
      <c r="U71" s="5">
        <v>5227.704999999999</v>
      </c>
      <c r="V71" s="5">
        <v>5227.0620000000017</v>
      </c>
      <c r="W71" s="5">
        <v>5230.3869999999988</v>
      </c>
      <c r="X71" s="5">
        <v>5215.023000000001</v>
      </c>
      <c r="Y71" s="5">
        <v>5193.7550000000001</v>
      </c>
      <c r="Z71" s="5">
        <v>5164.8889999999992</v>
      </c>
      <c r="AA71" s="5">
        <v>5128.3240000000014</v>
      </c>
      <c r="AB71" s="5">
        <v>5084.2170000000024</v>
      </c>
      <c r="AC71" s="5">
        <v>5035.3010000000013</v>
      </c>
      <c r="AD71" s="5">
        <v>4976.3359999999993</v>
      </c>
      <c r="AE71" s="5">
        <v>4976.3359999999993</v>
      </c>
    </row>
    <row r="72" spans="1:3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</row>
    <row r="73" spans="1:31">
      <c r="A73" s="56" t="s">
        <v>70</v>
      </c>
      <c r="B73" s="56" t="s">
        <v>197</v>
      </c>
      <c r="C73" s="56" t="s">
        <v>153</v>
      </c>
      <c r="D73" s="5">
        <v>0</v>
      </c>
      <c r="E73" s="5">
        <v>0</v>
      </c>
      <c r="F73" s="5">
        <v>0</v>
      </c>
      <c r="G73" s="5">
        <v>0</v>
      </c>
      <c r="H73" s="5">
        <v>0</v>
      </c>
      <c r="I73" s="5">
        <v>355.94972268999999</v>
      </c>
      <c r="J73" s="5">
        <v>355.94972268999999</v>
      </c>
      <c r="K73" s="5">
        <v>355.94989899000001</v>
      </c>
      <c r="L73" s="5">
        <v>355.94989899000001</v>
      </c>
      <c r="M73" s="5">
        <v>355.94989900000002</v>
      </c>
      <c r="N73" s="5">
        <v>355.94989901999998</v>
      </c>
      <c r="O73" s="5">
        <v>355.94989905</v>
      </c>
      <c r="P73" s="5">
        <v>355.94989909999998</v>
      </c>
      <c r="Q73" s="5">
        <v>355.94989912999989</v>
      </c>
      <c r="R73" s="5">
        <v>355.94998618</v>
      </c>
      <c r="S73" s="5">
        <v>355.95037955999999</v>
      </c>
      <c r="T73" s="5">
        <v>355.95037957999989</v>
      </c>
      <c r="U73" s="5">
        <v>355.95037963999999</v>
      </c>
      <c r="V73" s="5">
        <v>1451.4987984700001</v>
      </c>
      <c r="W73" s="5">
        <v>1451.4987985299999</v>
      </c>
      <c r="X73" s="5">
        <v>1451.49879865</v>
      </c>
      <c r="Y73" s="5">
        <v>1451.49879878</v>
      </c>
      <c r="Z73" s="5">
        <v>1451.4987988600001</v>
      </c>
      <c r="AA73" s="5">
        <v>1451.4987989000001</v>
      </c>
      <c r="AB73" s="5">
        <v>1451.4987989599999</v>
      </c>
      <c r="AC73" s="5">
        <v>1451.4987990300001</v>
      </c>
      <c r="AD73" s="5">
        <v>1451.4987991999999</v>
      </c>
      <c r="AE73" s="5">
        <v>1451.4987992199999</v>
      </c>
    </row>
    <row r="74" spans="1:31">
      <c r="A74" s="56" t="s">
        <v>70</v>
      </c>
      <c r="B74" s="56" t="s">
        <v>197</v>
      </c>
      <c r="C74" s="56" t="s">
        <v>154</v>
      </c>
      <c r="D74" s="5">
        <v>570.00002509000001</v>
      </c>
      <c r="E74" s="5">
        <v>570.00004971999999</v>
      </c>
      <c r="F74" s="5">
        <v>1124.9776021</v>
      </c>
      <c r="G74" s="5">
        <v>1496.8695623799999</v>
      </c>
      <c r="H74" s="5">
        <v>2868.3141829699998</v>
      </c>
      <c r="I74" s="5">
        <v>2899.3575889499998</v>
      </c>
      <c r="J74" s="5">
        <v>2899.3575889499998</v>
      </c>
      <c r="K74" s="5">
        <v>3360.1314695299998</v>
      </c>
      <c r="L74" s="5">
        <v>3360.13146964</v>
      </c>
      <c r="M74" s="5">
        <v>3360.13146972</v>
      </c>
      <c r="N74" s="5">
        <v>3360.13146985</v>
      </c>
      <c r="O74" s="5">
        <v>3360.1314699200002</v>
      </c>
      <c r="P74" s="5">
        <v>3360.1314705200002</v>
      </c>
      <c r="Q74" s="5">
        <v>3360.1314716699999</v>
      </c>
      <c r="R74" s="5">
        <v>5366.2167637299999</v>
      </c>
      <c r="S74" s="5">
        <v>5414.4260203899994</v>
      </c>
      <c r="T74" s="5">
        <v>5414.4260204000002</v>
      </c>
      <c r="U74" s="5">
        <v>5425.4097479700004</v>
      </c>
      <c r="V74" s="5">
        <v>8902.6357771900002</v>
      </c>
      <c r="W74" s="5">
        <v>8902.6357772299998</v>
      </c>
      <c r="X74" s="5">
        <v>8902.6357521800001</v>
      </c>
      <c r="Y74" s="5">
        <v>8902.6357466500012</v>
      </c>
      <c r="Z74" s="5">
        <v>10020.329342360001</v>
      </c>
      <c r="AA74" s="5">
        <v>11453.907642640001</v>
      </c>
      <c r="AB74" s="5">
        <v>10263.56141948</v>
      </c>
      <c r="AC74" s="5">
        <v>10644.24027425</v>
      </c>
      <c r="AD74" s="5">
        <v>14602.024417729999</v>
      </c>
      <c r="AE74" s="5">
        <v>14141.25053721</v>
      </c>
    </row>
    <row r="75" spans="1:31">
      <c r="A75" s="56" t="s">
        <v>70</v>
      </c>
      <c r="B75" s="56" t="s">
        <v>197</v>
      </c>
      <c r="C75" s="56" t="s">
        <v>155</v>
      </c>
      <c r="D75" s="5">
        <v>100.00001899999999</v>
      </c>
      <c r="E75" s="5">
        <v>100.00002931</v>
      </c>
      <c r="F75" s="5">
        <v>100.00011198</v>
      </c>
      <c r="G75" s="5">
        <v>100.000112</v>
      </c>
      <c r="H75" s="5">
        <v>100.00011202</v>
      </c>
      <c r="I75" s="5">
        <v>100.00011203</v>
      </c>
      <c r="J75" s="5">
        <v>100.00011204</v>
      </c>
      <c r="K75" s="5">
        <v>100.00013355</v>
      </c>
      <c r="L75" s="5">
        <v>100.00013361000001</v>
      </c>
      <c r="M75" s="5">
        <v>100.00013374</v>
      </c>
      <c r="N75" s="5">
        <v>100.00013398</v>
      </c>
      <c r="O75" s="5">
        <v>100.00013412</v>
      </c>
      <c r="P75" s="5">
        <v>100.00013479</v>
      </c>
      <c r="Q75" s="5">
        <v>100.00013731999999</v>
      </c>
      <c r="R75" s="5">
        <v>100.00027627</v>
      </c>
      <c r="S75" s="5">
        <v>100.00030893</v>
      </c>
      <c r="T75" s="5">
        <v>100.00030898</v>
      </c>
      <c r="U75" s="5">
        <v>100.00038794</v>
      </c>
      <c r="V75" s="5">
        <v>100.00045971999999</v>
      </c>
      <c r="W75" s="5">
        <v>100.00045984</v>
      </c>
      <c r="X75" s="5">
        <v>100.00044104</v>
      </c>
      <c r="Y75" s="5">
        <v>100.00073260000001</v>
      </c>
      <c r="Z75" s="5">
        <v>100.00070733</v>
      </c>
      <c r="AA75" s="5">
        <v>100.00070757</v>
      </c>
      <c r="AB75" s="5">
        <v>100.00070786000001</v>
      </c>
      <c r="AC75" s="5">
        <v>100.00108277</v>
      </c>
      <c r="AD75" s="5">
        <v>100.00137037</v>
      </c>
      <c r="AE75" s="5">
        <v>100.00134894</v>
      </c>
    </row>
    <row r="76" spans="1:31">
      <c r="A76" s="56" t="s">
        <v>70</v>
      </c>
      <c r="B76" s="56" t="s">
        <v>197</v>
      </c>
      <c r="C76" s="56" t="s">
        <v>138</v>
      </c>
      <c r="D76" s="5">
        <v>81.304999999999993</v>
      </c>
      <c r="E76" s="5">
        <v>177.50700000000001</v>
      </c>
      <c r="F76" s="5">
        <v>314.98700000000002</v>
      </c>
      <c r="G76" s="5">
        <v>485.21</v>
      </c>
      <c r="H76" s="5">
        <v>690.75199999999995</v>
      </c>
      <c r="I76" s="5">
        <v>942.36799999999994</v>
      </c>
      <c r="J76" s="5">
        <v>1319.33200001</v>
      </c>
      <c r="K76" s="5">
        <v>1646.1449322999999</v>
      </c>
      <c r="L76" s="5">
        <v>1997.99720783</v>
      </c>
      <c r="M76" s="5">
        <v>2398.7515556399999</v>
      </c>
      <c r="N76" s="5">
        <v>2891.4536417200002</v>
      </c>
      <c r="O76" s="5">
        <v>3423.7156849399998</v>
      </c>
      <c r="P76" s="5">
        <v>3981.1180689500002</v>
      </c>
      <c r="Q76" s="5">
        <v>4537.9600560899999</v>
      </c>
      <c r="R76" s="5">
        <v>5073.4149845700003</v>
      </c>
      <c r="S76" s="5">
        <v>5608.7046190199999</v>
      </c>
      <c r="T76" s="5">
        <v>6036.0734856200006</v>
      </c>
      <c r="U76" s="5">
        <v>6450.86907402</v>
      </c>
      <c r="V76" s="5">
        <v>6838.9187785800004</v>
      </c>
      <c r="W76" s="5">
        <v>7232.87679131</v>
      </c>
      <c r="X76" s="5">
        <v>7657.7471786699998</v>
      </c>
      <c r="Y76" s="5">
        <v>8085.00838931</v>
      </c>
      <c r="Z76" s="5">
        <v>8457.8420374799989</v>
      </c>
      <c r="AA76" s="5">
        <v>8838.1139046899989</v>
      </c>
      <c r="AB76" s="5">
        <v>9222.6653388399991</v>
      </c>
      <c r="AC76" s="5">
        <v>9616.4493741200004</v>
      </c>
      <c r="AD76" s="5">
        <v>10015.22371271</v>
      </c>
      <c r="AE76" s="5">
        <v>10037.2423246</v>
      </c>
    </row>
    <row r="77" spans="1:31">
      <c r="A77" s="56" t="s">
        <v>70</v>
      </c>
      <c r="B77" s="56" t="s">
        <v>197</v>
      </c>
      <c r="C77" s="56" t="s">
        <v>139</v>
      </c>
      <c r="D77" s="5">
        <v>417.096</v>
      </c>
      <c r="E77" s="5">
        <v>671.0329999999999</v>
      </c>
      <c r="F77" s="5">
        <v>922.27100000000007</v>
      </c>
      <c r="G77" s="5">
        <v>1125.8689999999999</v>
      </c>
      <c r="H77" s="5">
        <v>1299.7470000000001</v>
      </c>
      <c r="I77" s="5">
        <v>1450.7080000000001</v>
      </c>
      <c r="J77" s="5">
        <v>1685.163</v>
      </c>
      <c r="K77" s="5">
        <v>1990.6479999999999</v>
      </c>
      <c r="L77" s="5">
        <v>2286.2460000000001</v>
      </c>
      <c r="M77" s="5">
        <v>2596.1640000000002</v>
      </c>
      <c r="N77" s="5">
        <v>2968.3380000000002</v>
      </c>
      <c r="O77" s="5">
        <v>3348.63</v>
      </c>
      <c r="P77" s="5">
        <v>3694.0590000000002</v>
      </c>
      <c r="Q77" s="5">
        <v>3989.7469999999998</v>
      </c>
      <c r="R77" s="5">
        <v>4221.7790000000014</v>
      </c>
      <c r="S77" s="5">
        <v>4413.009</v>
      </c>
      <c r="T77" s="5">
        <v>4478</v>
      </c>
      <c r="U77" s="5">
        <v>4506.9669999999996</v>
      </c>
      <c r="V77" s="5">
        <v>4491.2079999999996</v>
      </c>
      <c r="W77" s="5">
        <v>4479.3630000000012</v>
      </c>
      <c r="X77" s="5">
        <v>4455.174</v>
      </c>
      <c r="Y77" s="5">
        <v>4424.643</v>
      </c>
      <c r="Z77" s="5">
        <v>4389.6200000000008</v>
      </c>
      <c r="AA77" s="5">
        <v>4351.1210000000001</v>
      </c>
      <c r="AB77" s="5">
        <v>4305.9329999999991</v>
      </c>
      <c r="AC77" s="5">
        <v>4258.4330000000009</v>
      </c>
      <c r="AD77" s="5">
        <v>4204.9129999999996</v>
      </c>
      <c r="AE77" s="5">
        <v>4204.9129999999996</v>
      </c>
    </row>
    <row r="78" spans="1:3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</row>
    <row r="79" spans="1:31">
      <c r="A79" s="56" t="s">
        <v>70</v>
      </c>
      <c r="B79" s="56" t="s">
        <v>198</v>
      </c>
      <c r="C79" s="56" t="s">
        <v>153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722.42531353000004</v>
      </c>
      <c r="J79" s="5">
        <v>722.42531353000004</v>
      </c>
      <c r="K79" s="5">
        <v>722.42531362</v>
      </c>
      <c r="L79" s="5">
        <v>722.42531363000001</v>
      </c>
      <c r="M79" s="5">
        <v>722.42531371999996</v>
      </c>
      <c r="N79" s="5">
        <v>722.42531374999999</v>
      </c>
      <c r="O79" s="5">
        <v>722.42531380000003</v>
      </c>
      <c r="P79" s="5">
        <v>722.42531386999997</v>
      </c>
      <c r="Q79" s="5">
        <v>722.42531392000001</v>
      </c>
      <c r="R79" s="5">
        <v>722.42531398999995</v>
      </c>
      <c r="S79" s="5">
        <v>722.42531398999995</v>
      </c>
      <c r="T79" s="5">
        <v>722.42531399999996</v>
      </c>
      <c r="U79" s="5">
        <v>722.42531405</v>
      </c>
      <c r="V79" s="5">
        <v>722.42531407000001</v>
      </c>
      <c r="W79" s="5">
        <v>722.42531408000002</v>
      </c>
      <c r="X79" s="5">
        <v>722.42531411000004</v>
      </c>
      <c r="Y79" s="5">
        <v>722.42531417999999</v>
      </c>
      <c r="Z79" s="5">
        <v>722.4253142</v>
      </c>
      <c r="AA79" s="5">
        <v>722.42531422000002</v>
      </c>
      <c r="AB79" s="5">
        <v>722.42531425000004</v>
      </c>
      <c r="AC79" s="5">
        <v>722.42531428999996</v>
      </c>
      <c r="AD79" s="5">
        <v>722.42531435000001</v>
      </c>
      <c r="AE79" s="5">
        <v>722.42531437000002</v>
      </c>
    </row>
    <row r="80" spans="1:31">
      <c r="A80" s="56" t="s">
        <v>70</v>
      </c>
      <c r="B80" s="56" t="s">
        <v>198</v>
      </c>
      <c r="C80" s="56" t="s">
        <v>154</v>
      </c>
      <c r="D80" s="5">
        <v>7.6699999999999994E-6</v>
      </c>
      <c r="E80" s="5">
        <v>1.397E-5</v>
      </c>
      <c r="F80" s="5">
        <v>262.59393589000001</v>
      </c>
      <c r="G80" s="5">
        <v>262.59393589000001</v>
      </c>
      <c r="H80" s="5">
        <v>993.26549847000001</v>
      </c>
      <c r="I80" s="5">
        <v>993.26549848000002</v>
      </c>
      <c r="J80" s="5">
        <v>993.26549849000003</v>
      </c>
      <c r="K80" s="5">
        <v>993.26549865000004</v>
      </c>
      <c r="L80" s="5">
        <v>993.26549867999995</v>
      </c>
      <c r="M80" s="5">
        <v>993.26549869999997</v>
      </c>
      <c r="N80" s="5">
        <v>993.26549875000001</v>
      </c>
      <c r="O80" s="5">
        <v>993.26549877000002</v>
      </c>
      <c r="P80" s="5">
        <v>993.26549881000005</v>
      </c>
      <c r="Q80" s="5">
        <v>993.26549907000003</v>
      </c>
      <c r="R80" s="5">
        <v>993.26549908000004</v>
      </c>
      <c r="S80" s="5">
        <v>993.26549909000005</v>
      </c>
      <c r="T80" s="5">
        <v>993.26549909000005</v>
      </c>
      <c r="U80" s="5">
        <v>993.26549910000006</v>
      </c>
      <c r="V80" s="5">
        <v>993.26549910000006</v>
      </c>
      <c r="W80" s="5">
        <v>993.26549910999995</v>
      </c>
      <c r="X80" s="5">
        <v>993.26549145000001</v>
      </c>
      <c r="Y80" s="5">
        <v>993.26548517000003</v>
      </c>
      <c r="Z80" s="5">
        <v>730.67156325999997</v>
      </c>
      <c r="AA80" s="5">
        <v>730.67156328999999</v>
      </c>
      <c r="AB80" s="5">
        <v>3.4236E-4</v>
      </c>
      <c r="AC80" s="5">
        <v>4.4907999999999998E-4</v>
      </c>
      <c r="AD80" s="5">
        <v>8.1116000000000001E-4</v>
      </c>
      <c r="AE80" s="5">
        <v>8.1103000000000002E-4</v>
      </c>
    </row>
    <row r="81" spans="1:31">
      <c r="A81" s="56" t="s">
        <v>70</v>
      </c>
      <c r="B81" s="56" t="s">
        <v>198</v>
      </c>
      <c r="C81" s="56" t="s">
        <v>155</v>
      </c>
      <c r="D81" s="5">
        <v>125.23</v>
      </c>
      <c r="E81" s="5">
        <v>124.13</v>
      </c>
      <c r="F81" s="5">
        <v>124.13</v>
      </c>
      <c r="G81" s="5">
        <v>124.13</v>
      </c>
      <c r="H81" s="5">
        <v>125.23</v>
      </c>
      <c r="I81" s="5">
        <v>124.13</v>
      </c>
      <c r="J81" s="5">
        <v>124.13</v>
      </c>
      <c r="K81" s="5">
        <v>124.13</v>
      </c>
      <c r="L81" s="5">
        <v>124.13</v>
      </c>
      <c r="M81" s="5">
        <v>375.23</v>
      </c>
      <c r="N81" s="5">
        <v>374.13</v>
      </c>
      <c r="O81" s="5">
        <v>375.23</v>
      </c>
      <c r="P81" s="5">
        <v>374.13</v>
      </c>
      <c r="Q81" s="5">
        <v>374.13</v>
      </c>
      <c r="R81" s="5">
        <v>374.13</v>
      </c>
      <c r="S81" s="5">
        <v>375.23</v>
      </c>
      <c r="T81" s="5">
        <v>374.13</v>
      </c>
      <c r="U81" s="5">
        <v>374.13</v>
      </c>
      <c r="V81" s="5">
        <v>374.13</v>
      </c>
      <c r="W81" s="5">
        <v>374.13</v>
      </c>
      <c r="X81" s="5">
        <v>375.23</v>
      </c>
      <c r="Y81" s="5">
        <v>375.23</v>
      </c>
      <c r="Z81" s="5">
        <v>375.23</v>
      </c>
      <c r="AA81" s="5">
        <v>375.23</v>
      </c>
      <c r="AB81" s="5">
        <v>375.23</v>
      </c>
      <c r="AC81" s="5">
        <v>375.23</v>
      </c>
      <c r="AD81" s="5">
        <v>375.23</v>
      </c>
      <c r="AE81" s="5">
        <v>375.23</v>
      </c>
    </row>
    <row r="82" spans="1:31">
      <c r="A82" s="56" t="s">
        <v>70</v>
      </c>
      <c r="B82" s="56" t="s">
        <v>198</v>
      </c>
      <c r="C82" s="56" t="s">
        <v>138</v>
      </c>
      <c r="D82" s="5">
        <v>60.468000000000004</v>
      </c>
      <c r="E82" s="5">
        <v>148.648</v>
      </c>
      <c r="F82" s="5">
        <v>275.34800000000001</v>
      </c>
      <c r="G82" s="5">
        <v>442.274</v>
      </c>
      <c r="H82" s="5">
        <v>652.45000000000005</v>
      </c>
      <c r="I82" s="5">
        <v>876.23699999999997</v>
      </c>
      <c r="J82" s="5">
        <v>1210.5730000000001</v>
      </c>
      <c r="K82" s="5">
        <v>1499.50984408</v>
      </c>
      <c r="L82" s="5">
        <v>1763.8192452999999</v>
      </c>
      <c r="M82" s="5">
        <v>2059.8864297800001</v>
      </c>
      <c r="N82" s="5">
        <v>2436.6978076999999</v>
      </c>
      <c r="O82" s="5">
        <v>2865.7631302300001</v>
      </c>
      <c r="P82" s="5">
        <v>3329.05273197</v>
      </c>
      <c r="Q82" s="5">
        <v>3830.46070057</v>
      </c>
      <c r="R82" s="5">
        <v>4377.4487209399986</v>
      </c>
      <c r="S82" s="5">
        <v>4929.4277385200003</v>
      </c>
      <c r="T82" s="5">
        <v>5409.2202714200002</v>
      </c>
      <c r="U82" s="5">
        <v>5890.0950978299998</v>
      </c>
      <c r="V82" s="5">
        <v>6359.8153290499986</v>
      </c>
      <c r="W82" s="5">
        <v>6795.9670817799997</v>
      </c>
      <c r="X82" s="5">
        <v>7263.3692117000001</v>
      </c>
      <c r="Y82" s="5">
        <v>7737.8938246300004</v>
      </c>
      <c r="Z82" s="5">
        <v>8141.5914787000002</v>
      </c>
      <c r="AA82" s="5">
        <v>8553.9924650800003</v>
      </c>
      <c r="AB82" s="5">
        <v>8975.3127935100001</v>
      </c>
      <c r="AC82" s="5">
        <v>9404.9657990399992</v>
      </c>
      <c r="AD82" s="5">
        <v>9844.0621514499999</v>
      </c>
      <c r="AE82" s="5">
        <v>9881.1261620900004</v>
      </c>
    </row>
    <row r="83" spans="1:31">
      <c r="A83" s="56" t="s">
        <v>70</v>
      </c>
      <c r="B83" s="56" t="s">
        <v>198</v>
      </c>
      <c r="C83" s="56" t="s">
        <v>139</v>
      </c>
      <c r="D83" s="5">
        <v>329.29</v>
      </c>
      <c r="E83" s="5">
        <v>584.38700000000006</v>
      </c>
      <c r="F83" s="5">
        <v>822.70399999999995</v>
      </c>
      <c r="G83" s="5">
        <v>1038.2349999999999</v>
      </c>
      <c r="H83" s="5">
        <v>1227.8489999999999</v>
      </c>
      <c r="I83" s="5">
        <v>1335.8109999999999</v>
      </c>
      <c r="J83" s="5">
        <v>1514.9059999999999</v>
      </c>
      <c r="K83" s="5">
        <v>1768.1690000000001</v>
      </c>
      <c r="L83" s="5">
        <v>1950.5930000000001</v>
      </c>
      <c r="M83" s="5">
        <v>2135.6660000000002</v>
      </c>
      <c r="N83" s="5">
        <v>2379.1840000000002</v>
      </c>
      <c r="O83" s="5">
        <v>2646.8049999999998</v>
      </c>
      <c r="P83" s="5">
        <v>2900.177999999999</v>
      </c>
      <c r="Q83" s="5">
        <v>3149.181</v>
      </c>
      <c r="R83" s="5">
        <v>3402.641000000001</v>
      </c>
      <c r="S83" s="5">
        <v>3615.882000000001</v>
      </c>
      <c r="T83" s="5">
        <v>3731.2449999999999</v>
      </c>
      <c r="U83" s="5">
        <v>3816.4100000000012</v>
      </c>
      <c r="V83" s="5">
        <v>3863.6839999999988</v>
      </c>
      <c r="W83" s="5">
        <v>3875.1060000000002</v>
      </c>
      <c r="X83" s="5">
        <v>3873.7390000000009</v>
      </c>
      <c r="Y83" s="5">
        <v>3868.3439999999978</v>
      </c>
      <c r="Z83" s="5">
        <v>3856.3989999999999</v>
      </c>
      <c r="AA83" s="5">
        <v>3840.6070000000009</v>
      </c>
      <c r="AB83" s="5">
        <v>3820.0049999999992</v>
      </c>
      <c r="AC83" s="5">
        <v>3795.2550000000001</v>
      </c>
      <c r="AD83" s="5">
        <v>3765.7249999999999</v>
      </c>
      <c r="AE83" s="5">
        <v>3765.7249999999999</v>
      </c>
    </row>
    <row r="84" spans="1:3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</row>
    <row r="85" spans="1:31">
      <c r="A85" s="56" t="s">
        <v>70</v>
      </c>
      <c r="B85" s="56" t="s">
        <v>199</v>
      </c>
      <c r="C85" s="56" t="s">
        <v>153</v>
      </c>
      <c r="D85" s="5">
        <v>0</v>
      </c>
      <c r="E85" s="5">
        <v>0</v>
      </c>
      <c r="F85" s="5">
        <v>0</v>
      </c>
      <c r="G85" s="5">
        <v>0</v>
      </c>
      <c r="H85" s="5">
        <v>0</v>
      </c>
      <c r="I85" s="5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5">
        <v>0</v>
      </c>
      <c r="R85" s="5">
        <v>0</v>
      </c>
      <c r="S85" s="5">
        <v>0</v>
      </c>
      <c r="T85" s="5">
        <v>0</v>
      </c>
      <c r="U85" s="5">
        <v>0</v>
      </c>
      <c r="V85" s="5">
        <v>0</v>
      </c>
      <c r="W85" s="5">
        <v>0</v>
      </c>
      <c r="X85" s="5">
        <v>0</v>
      </c>
      <c r="Y85" s="5">
        <v>0</v>
      </c>
      <c r="Z85" s="5">
        <v>0</v>
      </c>
      <c r="AA85" s="5">
        <v>0</v>
      </c>
      <c r="AB85" s="5">
        <v>0</v>
      </c>
      <c r="AC85" s="5">
        <v>0</v>
      </c>
      <c r="AD85" s="5">
        <v>0</v>
      </c>
      <c r="AE85" s="5">
        <v>0</v>
      </c>
    </row>
    <row r="86" spans="1:31">
      <c r="A86" s="56" t="s">
        <v>70</v>
      </c>
      <c r="B86" s="56" t="s">
        <v>199</v>
      </c>
      <c r="C86" s="56" t="s">
        <v>154</v>
      </c>
      <c r="D86" s="5">
        <v>8.32E-6</v>
      </c>
      <c r="E86" s="5">
        <v>1.6699999999999999E-5</v>
      </c>
      <c r="F86" s="5">
        <v>6.6200806700000001</v>
      </c>
      <c r="G86" s="5">
        <v>6.6200806700000001</v>
      </c>
      <c r="H86" s="5">
        <v>6.6200806800000001</v>
      </c>
      <c r="I86" s="5">
        <v>6.6201046999999997</v>
      </c>
      <c r="J86" s="5">
        <v>6.6201048</v>
      </c>
      <c r="K86" s="5">
        <v>6.6201106000000003</v>
      </c>
      <c r="L86" s="5">
        <v>6.62011064</v>
      </c>
      <c r="M86" s="5">
        <v>6.6201119400000001</v>
      </c>
      <c r="N86" s="5">
        <v>6.6201120600000003</v>
      </c>
      <c r="O86" s="5">
        <v>6.6201120800000002</v>
      </c>
      <c r="P86" s="5">
        <v>6.6201121599999997</v>
      </c>
      <c r="Q86" s="5">
        <v>6.6201124499999997</v>
      </c>
      <c r="R86" s="5">
        <v>6.6201570899999993</v>
      </c>
      <c r="S86" s="5">
        <v>6.6201635599999999</v>
      </c>
      <c r="T86" s="5">
        <v>6.6201635699999999</v>
      </c>
      <c r="U86" s="5">
        <v>6.6201635799999998</v>
      </c>
      <c r="V86" s="5">
        <v>6.6201635999999997</v>
      </c>
      <c r="W86" s="5">
        <v>6.6201636300000004</v>
      </c>
      <c r="X86" s="5">
        <v>6.6201553500000001</v>
      </c>
      <c r="Y86" s="5">
        <v>6.62030326</v>
      </c>
      <c r="Z86" s="5">
        <v>7.3026000000000005E-4</v>
      </c>
      <c r="AA86" s="5">
        <v>8.7107000000000005E-4</v>
      </c>
      <c r="AB86" s="5">
        <v>8.7113999999999996E-4</v>
      </c>
      <c r="AC86" s="5">
        <v>484.12589039</v>
      </c>
      <c r="AD86" s="5">
        <v>4388.5401339800001</v>
      </c>
      <c r="AE86" s="5">
        <v>4388.5401329800006</v>
      </c>
    </row>
    <row r="87" spans="1:31">
      <c r="A87" s="56" t="s">
        <v>70</v>
      </c>
      <c r="B87" s="56" t="s">
        <v>199</v>
      </c>
      <c r="C87" s="56" t="s">
        <v>155</v>
      </c>
      <c r="D87" s="5">
        <v>473.33</v>
      </c>
      <c r="E87" s="5">
        <v>473.33</v>
      </c>
      <c r="F87" s="5">
        <v>473.33</v>
      </c>
      <c r="G87" s="5">
        <v>473.33</v>
      </c>
      <c r="H87" s="5">
        <v>473.33</v>
      </c>
      <c r="I87" s="5">
        <v>473.33</v>
      </c>
      <c r="J87" s="5">
        <v>473.33</v>
      </c>
      <c r="K87" s="5">
        <v>473.33</v>
      </c>
      <c r="L87" s="5">
        <v>473.33</v>
      </c>
      <c r="M87" s="5">
        <v>473.33</v>
      </c>
      <c r="N87" s="5">
        <v>473.33</v>
      </c>
      <c r="O87" s="5">
        <v>473.33</v>
      </c>
      <c r="P87" s="5">
        <v>473.33</v>
      </c>
      <c r="Q87" s="5">
        <v>473.33</v>
      </c>
      <c r="R87" s="5">
        <v>473.33</v>
      </c>
      <c r="S87" s="5">
        <v>473.33</v>
      </c>
      <c r="T87" s="5">
        <v>473.33</v>
      </c>
      <c r="U87" s="5">
        <v>473.33</v>
      </c>
      <c r="V87" s="5">
        <v>473.33</v>
      </c>
      <c r="W87" s="5">
        <v>473.33</v>
      </c>
      <c r="X87" s="5">
        <v>473.33</v>
      </c>
      <c r="Y87" s="5">
        <v>475.43</v>
      </c>
      <c r="Z87" s="5">
        <v>473.33</v>
      </c>
      <c r="AA87" s="5">
        <v>473.33</v>
      </c>
      <c r="AB87" s="5">
        <v>473.33</v>
      </c>
      <c r="AC87" s="5">
        <v>473.33</v>
      </c>
      <c r="AD87" s="5">
        <v>473.33</v>
      </c>
      <c r="AE87" s="5">
        <v>473.33</v>
      </c>
    </row>
    <row r="88" spans="1:31">
      <c r="A88" s="56" t="s">
        <v>70</v>
      </c>
      <c r="B88" s="56" t="s">
        <v>199</v>
      </c>
      <c r="C88" s="56" t="s">
        <v>138</v>
      </c>
      <c r="D88" s="5">
        <v>103.374</v>
      </c>
      <c r="E88" s="5">
        <v>155.053</v>
      </c>
      <c r="F88" s="5">
        <v>211.02199999999999</v>
      </c>
      <c r="G88" s="5">
        <v>272.83999999999997</v>
      </c>
      <c r="H88" s="5">
        <v>342.29199999999997</v>
      </c>
      <c r="I88" s="5">
        <v>420.23</v>
      </c>
      <c r="J88" s="5">
        <v>540.44000000000005</v>
      </c>
      <c r="K88" s="5">
        <v>660.96435792</v>
      </c>
      <c r="L88" s="5">
        <v>796.17195317000005</v>
      </c>
      <c r="M88" s="5">
        <v>958.17402227999992</v>
      </c>
      <c r="N88" s="5">
        <v>1145.1947517999999</v>
      </c>
      <c r="O88" s="5">
        <v>1342.79875311</v>
      </c>
      <c r="P88" s="5">
        <v>1546.52399115</v>
      </c>
      <c r="Q88" s="5">
        <v>1757.30862804</v>
      </c>
      <c r="R88" s="5">
        <v>1963.7499641100001</v>
      </c>
      <c r="S88" s="5">
        <v>2169.9936781400002</v>
      </c>
      <c r="T88" s="5">
        <v>2330.4229793499999</v>
      </c>
      <c r="U88" s="5">
        <v>2480.8329372600001</v>
      </c>
      <c r="V88" s="5">
        <v>2619.9917203999998</v>
      </c>
      <c r="W88" s="5">
        <v>2760.18391509</v>
      </c>
      <c r="X88" s="5">
        <v>2910.0088553700002</v>
      </c>
      <c r="Y88" s="5">
        <v>3061.9195724699998</v>
      </c>
      <c r="Z88" s="5">
        <v>3195.6967666800001</v>
      </c>
      <c r="AA88" s="5">
        <v>3332.0470561000002</v>
      </c>
      <c r="AB88" s="5">
        <v>3471.4572458299999</v>
      </c>
      <c r="AC88" s="5">
        <v>3613.5280441999998</v>
      </c>
      <c r="AD88" s="5">
        <v>3758.3678000899999</v>
      </c>
      <c r="AE88" s="5">
        <v>3768.8095457300001</v>
      </c>
    </row>
    <row r="89" spans="1:31">
      <c r="A89" s="56" t="s">
        <v>70</v>
      </c>
      <c r="B89" s="56" t="s">
        <v>199</v>
      </c>
      <c r="C89" s="56" t="s">
        <v>139</v>
      </c>
      <c r="D89" s="5">
        <v>234.97200000000001</v>
      </c>
      <c r="E89" s="5">
        <v>315.15100000000001</v>
      </c>
      <c r="F89" s="5">
        <v>386.09899999999999</v>
      </c>
      <c r="G89" s="5">
        <v>448.88200000000001</v>
      </c>
      <c r="H89" s="5">
        <v>507.89399999999989</v>
      </c>
      <c r="I89" s="5">
        <v>563.8309999999999</v>
      </c>
      <c r="J89" s="5">
        <v>659.38799999999992</v>
      </c>
      <c r="K89" s="5">
        <v>765.72799999999984</v>
      </c>
      <c r="L89" s="5">
        <v>874.94299999999998</v>
      </c>
      <c r="M89" s="5">
        <v>999.57100000000003</v>
      </c>
      <c r="N89" s="5">
        <v>1136.279</v>
      </c>
      <c r="O89" s="5">
        <v>1272.079</v>
      </c>
      <c r="P89" s="5">
        <v>1391.741</v>
      </c>
      <c r="Q89" s="5">
        <v>1500.8810000000001</v>
      </c>
      <c r="R89" s="5">
        <v>1590.4770000000001</v>
      </c>
      <c r="S89" s="5">
        <v>1664.9549999999999</v>
      </c>
      <c r="T89" s="5">
        <v>1688.7670000000001</v>
      </c>
      <c r="U89" s="5">
        <v>1695.3050000000001</v>
      </c>
      <c r="V89" s="5">
        <v>1684.559</v>
      </c>
      <c r="W89" s="5">
        <v>1675.3009999999999</v>
      </c>
      <c r="X89" s="5">
        <v>1660.6060000000009</v>
      </c>
      <c r="Y89" s="5">
        <v>1645.1769999999999</v>
      </c>
      <c r="Z89" s="5">
        <v>1628.1010000000001</v>
      </c>
      <c r="AA89" s="5">
        <v>1610.2550000000001</v>
      </c>
      <c r="AB89" s="5">
        <v>1590.748</v>
      </c>
      <c r="AC89" s="5">
        <v>1570.4659999999999</v>
      </c>
      <c r="AD89" s="5">
        <v>1548.360000000001</v>
      </c>
      <c r="AE89" s="5">
        <v>1548.360000000001</v>
      </c>
    </row>
    <row r="90" spans="1:3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</row>
    <row r="91" spans="1:31">
      <c r="A91" s="56" t="s">
        <v>70</v>
      </c>
      <c r="B91" s="56" t="s">
        <v>200</v>
      </c>
      <c r="C91" s="56" t="s">
        <v>153</v>
      </c>
      <c r="D91" s="5">
        <v>0</v>
      </c>
      <c r="E91" s="5">
        <v>0</v>
      </c>
      <c r="F91" s="5">
        <v>0</v>
      </c>
      <c r="G91" s="5">
        <v>0</v>
      </c>
      <c r="H91" s="5">
        <v>0</v>
      </c>
      <c r="I91" s="5">
        <v>1.0412E-4</v>
      </c>
      <c r="J91" s="5">
        <v>1.0414E-4</v>
      </c>
      <c r="K91" s="5">
        <v>1.1343E-4</v>
      </c>
      <c r="L91" s="5">
        <v>1.3185000000000001E-4</v>
      </c>
      <c r="M91" s="5">
        <v>1.3727999999999999E-4</v>
      </c>
      <c r="N91" s="5">
        <v>1.3731E-4</v>
      </c>
      <c r="O91" s="5">
        <v>1.3736E-4</v>
      </c>
      <c r="P91" s="5">
        <v>1.3744000000000001E-4</v>
      </c>
      <c r="Q91" s="5">
        <v>1.3747E-4</v>
      </c>
      <c r="R91" s="5">
        <v>1.7897E-4</v>
      </c>
      <c r="S91" s="5">
        <v>2.5001E-4</v>
      </c>
      <c r="T91" s="5">
        <v>2.5386000000000001E-4</v>
      </c>
      <c r="U91" s="5">
        <v>2.5409E-4</v>
      </c>
      <c r="V91" s="5">
        <v>2.5417000000000001E-4</v>
      </c>
      <c r="W91" s="5">
        <v>4.1182000000000002E-4</v>
      </c>
      <c r="X91" s="5">
        <v>7.9002999999999994E-4</v>
      </c>
      <c r="Y91" s="5">
        <v>9.0741999999999993E-4</v>
      </c>
      <c r="Z91" s="5">
        <v>9.0749000000000005E-4</v>
      </c>
      <c r="AA91" s="5">
        <v>9.0751000000000004E-4</v>
      </c>
      <c r="AB91" s="5">
        <v>9.0755000000000002E-4</v>
      </c>
      <c r="AC91" s="5">
        <v>9.0761999999999993E-4</v>
      </c>
      <c r="AD91" s="5">
        <v>1.3461199999999999E-3</v>
      </c>
      <c r="AE91" s="5">
        <v>1.3461600000000001E-3</v>
      </c>
    </row>
    <row r="92" spans="1:31">
      <c r="A92" s="56" t="s">
        <v>70</v>
      </c>
      <c r="B92" s="56" t="s">
        <v>200</v>
      </c>
      <c r="C92" s="56" t="s">
        <v>154</v>
      </c>
      <c r="D92" s="5">
        <v>9.7200000000000001E-6</v>
      </c>
      <c r="E92" s="5">
        <v>1.306E-5</v>
      </c>
      <c r="F92" s="5">
        <v>1.783E-5</v>
      </c>
      <c r="G92" s="5">
        <v>2.0809999999999999E-5</v>
      </c>
      <c r="H92" s="5">
        <v>2.4170000000000001E-5</v>
      </c>
      <c r="I92" s="5">
        <v>3.0320000000000001E-5</v>
      </c>
      <c r="J92" s="5">
        <v>3.5790000000000001E-5</v>
      </c>
      <c r="K92" s="5">
        <v>4.4029999999999997E-5</v>
      </c>
      <c r="L92" s="5">
        <v>4.4990000000000001E-5</v>
      </c>
      <c r="M92" s="5">
        <v>5.5609999999999998E-5</v>
      </c>
      <c r="N92" s="5">
        <v>5.5770000000000003E-5</v>
      </c>
      <c r="O92" s="5">
        <v>5.6060000000000002E-5</v>
      </c>
      <c r="P92" s="5">
        <v>6.5069999999999999E-5</v>
      </c>
      <c r="Q92" s="5">
        <v>6.7119999999999994E-5</v>
      </c>
      <c r="R92" s="5">
        <v>1.1637999999999999E-4</v>
      </c>
      <c r="S92" s="5">
        <v>1.3431000000000001E-4</v>
      </c>
      <c r="T92" s="5">
        <v>1.3913E-4</v>
      </c>
      <c r="U92" s="5">
        <v>1.5815E-4</v>
      </c>
      <c r="V92" s="5">
        <v>1.6154E-4</v>
      </c>
      <c r="W92" s="5">
        <v>1.9406999999999999E-4</v>
      </c>
      <c r="X92" s="5">
        <v>2.3284E-4</v>
      </c>
      <c r="Y92" s="5">
        <v>3.8704000000000001E-4</v>
      </c>
      <c r="Z92" s="5">
        <v>3.8290999999999998E-4</v>
      </c>
      <c r="AA92" s="5">
        <v>3.8007999999999998E-4</v>
      </c>
      <c r="AB92" s="5">
        <v>3.7732E-4</v>
      </c>
      <c r="AC92" s="5">
        <v>4.4404999999999998E-4</v>
      </c>
      <c r="AD92" s="5">
        <v>7.3045E-4</v>
      </c>
      <c r="AE92" s="5">
        <v>7.2227999999999995E-4</v>
      </c>
    </row>
    <row r="93" spans="1:31">
      <c r="A93" s="56" t="s">
        <v>70</v>
      </c>
      <c r="B93" s="56" t="s">
        <v>200</v>
      </c>
      <c r="C93" s="56" t="s">
        <v>155</v>
      </c>
      <c r="D93" s="5">
        <v>0</v>
      </c>
      <c r="E93" s="5">
        <v>0</v>
      </c>
      <c r="F93" s="5">
        <v>0</v>
      </c>
      <c r="G93" s="5">
        <v>0</v>
      </c>
      <c r="H93" s="5">
        <v>0</v>
      </c>
      <c r="I93" s="5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5">
        <v>0</v>
      </c>
      <c r="R93" s="5">
        <v>0</v>
      </c>
      <c r="S93" s="5">
        <v>0</v>
      </c>
      <c r="T93" s="5">
        <v>0</v>
      </c>
      <c r="U93" s="5">
        <v>0</v>
      </c>
      <c r="V93" s="5">
        <v>0</v>
      </c>
      <c r="W93" s="5">
        <v>0</v>
      </c>
      <c r="X93" s="5">
        <v>0</v>
      </c>
      <c r="Y93" s="5">
        <v>0</v>
      </c>
      <c r="Z93" s="5">
        <v>0</v>
      </c>
      <c r="AA93" s="5">
        <v>0</v>
      </c>
      <c r="AB93" s="5">
        <v>0</v>
      </c>
      <c r="AC93" s="5">
        <v>0</v>
      </c>
      <c r="AD93" s="5">
        <v>0</v>
      </c>
      <c r="AE93" s="5">
        <v>0</v>
      </c>
    </row>
    <row r="94" spans="1:31">
      <c r="A94" s="56" t="s">
        <v>70</v>
      </c>
      <c r="B94" s="56" t="s">
        <v>200</v>
      </c>
      <c r="C94" s="56" t="s">
        <v>138</v>
      </c>
      <c r="D94" s="5">
        <v>7.9119999999999999</v>
      </c>
      <c r="E94" s="5">
        <v>15.837</v>
      </c>
      <c r="F94" s="5">
        <v>26.483000000000001</v>
      </c>
      <c r="G94" s="5">
        <v>39.381999999999998</v>
      </c>
      <c r="H94" s="5">
        <v>55.106999999999999</v>
      </c>
      <c r="I94" s="5">
        <v>73.650000000000006</v>
      </c>
      <c r="J94" s="5">
        <v>101.574</v>
      </c>
      <c r="K94" s="5">
        <v>125.72385559</v>
      </c>
      <c r="L94" s="5">
        <v>153.03731171000001</v>
      </c>
      <c r="M94" s="5">
        <v>186.23757463999999</v>
      </c>
      <c r="N94" s="5">
        <v>224.89593049000001</v>
      </c>
      <c r="O94" s="5">
        <v>266.87614852000002</v>
      </c>
      <c r="P94" s="5">
        <v>311.41755971999999</v>
      </c>
      <c r="Q94" s="5">
        <v>357.86743505999999</v>
      </c>
      <c r="R94" s="5">
        <v>404.78368934999997</v>
      </c>
      <c r="S94" s="5">
        <v>452.62481380999998</v>
      </c>
      <c r="T94" s="5">
        <v>492.5103479</v>
      </c>
      <c r="U94" s="5">
        <v>531.82907490000002</v>
      </c>
      <c r="V94" s="5">
        <v>570.22714911000003</v>
      </c>
      <c r="W94" s="5">
        <v>609.75050940999995</v>
      </c>
      <c r="X94" s="5">
        <v>651.78980555999999</v>
      </c>
      <c r="Y94" s="5">
        <v>694.24637111999994</v>
      </c>
      <c r="Z94" s="5">
        <v>729.87564465000003</v>
      </c>
      <c r="AA94" s="5">
        <v>765.66522693000002</v>
      </c>
      <c r="AB94" s="5">
        <v>801.68088179999995</v>
      </c>
      <c r="AC94" s="5">
        <v>838.08343994999996</v>
      </c>
      <c r="AD94" s="5">
        <v>874.67753663000008</v>
      </c>
      <c r="AE94" s="5">
        <v>876.72075081000003</v>
      </c>
    </row>
    <row r="95" spans="1:31">
      <c r="A95" s="56" t="s">
        <v>70</v>
      </c>
      <c r="B95" s="56" t="s">
        <v>200</v>
      </c>
      <c r="C95" s="56" t="s">
        <v>139</v>
      </c>
      <c r="D95" s="5">
        <v>45.622999999999998</v>
      </c>
      <c r="E95" s="5">
        <v>65.371999999999986</v>
      </c>
      <c r="F95" s="5">
        <v>82.352000000000004</v>
      </c>
      <c r="G95" s="5">
        <v>95.963999999999999</v>
      </c>
      <c r="H95" s="5">
        <v>107.131</v>
      </c>
      <c r="I95" s="5">
        <v>116.5</v>
      </c>
      <c r="J95" s="5">
        <v>131.535</v>
      </c>
      <c r="K95" s="5">
        <v>152.63800000000001</v>
      </c>
      <c r="L95" s="5">
        <v>173.941</v>
      </c>
      <c r="M95" s="5">
        <v>198.483</v>
      </c>
      <c r="N95" s="5">
        <v>225.34399999999999</v>
      </c>
      <c r="O95" s="5">
        <v>252.72800000000001</v>
      </c>
      <c r="P95" s="5">
        <v>277.85399999999998</v>
      </c>
      <c r="Q95" s="5">
        <v>300.80500000000012</v>
      </c>
      <c r="R95" s="5">
        <v>320.54399999999998</v>
      </c>
      <c r="S95" s="5">
        <v>337.48</v>
      </c>
      <c r="T95" s="5">
        <v>344.50700000000001</v>
      </c>
      <c r="U95" s="5">
        <v>348.54900000000009</v>
      </c>
      <c r="V95" s="5">
        <v>349.56599999999992</v>
      </c>
      <c r="W95" s="5">
        <v>350.81700000000012</v>
      </c>
      <c r="X95" s="5">
        <v>350.685</v>
      </c>
      <c r="Y95" s="5">
        <v>350.02999999999992</v>
      </c>
      <c r="Z95" s="5">
        <v>348.76900000000012</v>
      </c>
      <c r="AA95" s="5">
        <v>346.75099999999992</v>
      </c>
      <c r="AB95" s="5">
        <v>344.07600000000008</v>
      </c>
      <c r="AC95" s="5">
        <v>340.86599999999999</v>
      </c>
      <c r="AD95" s="5">
        <v>337.02600000000001</v>
      </c>
      <c r="AE95" s="5">
        <v>337.02600000000001</v>
      </c>
    </row>
    <row r="96" spans="1:31"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</row>
    <row r="97" spans="1:31">
      <c r="A97" s="56" t="s">
        <v>73</v>
      </c>
      <c r="B97" s="56" t="s">
        <v>163</v>
      </c>
      <c r="C97" s="56" t="s">
        <v>152</v>
      </c>
      <c r="D97" s="5">
        <v>0</v>
      </c>
      <c r="E97" s="5">
        <v>0</v>
      </c>
      <c r="F97" s="5">
        <v>680</v>
      </c>
      <c r="G97" s="5">
        <v>2040</v>
      </c>
      <c r="H97" s="5">
        <v>2040</v>
      </c>
      <c r="I97" s="5">
        <v>2040</v>
      </c>
      <c r="J97" s="5">
        <v>2040</v>
      </c>
      <c r="K97" s="5">
        <v>2040</v>
      </c>
      <c r="L97" s="5">
        <v>2040</v>
      </c>
      <c r="M97" s="5">
        <v>2040</v>
      </c>
      <c r="N97" s="5">
        <v>2040</v>
      </c>
      <c r="O97" s="5">
        <v>2040</v>
      </c>
      <c r="P97" s="5">
        <v>2040</v>
      </c>
      <c r="Q97" s="5">
        <v>2040</v>
      </c>
      <c r="R97" s="5">
        <v>2040</v>
      </c>
      <c r="S97" s="5">
        <v>2040</v>
      </c>
      <c r="T97" s="5">
        <v>2040</v>
      </c>
      <c r="U97" s="5">
        <v>2040</v>
      </c>
      <c r="V97" s="5">
        <v>2040</v>
      </c>
      <c r="W97" s="5">
        <v>2040</v>
      </c>
      <c r="X97" s="5">
        <v>2040</v>
      </c>
      <c r="Y97" s="5">
        <v>2040</v>
      </c>
      <c r="Z97" s="5">
        <v>2040</v>
      </c>
      <c r="AA97" s="5">
        <v>2040</v>
      </c>
      <c r="AB97" s="5">
        <v>2040</v>
      </c>
      <c r="AC97" s="5">
        <v>2040</v>
      </c>
      <c r="AD97" s="5">
        <v>2040</v>
      </c>
      <c r="AE97" s="5">
        <v>2040</v>
      </c>
    </row>
    <row r="98" spans="1:31">
      <c r="A98" s="56" t="s">
        <v>73</v>
      </c>
      <c r="B98" s="56" t="s">
        <v>163</v>
      </c>
      <c r="C98" s="56" t="s">
        <v>153</v>
      </c>
      <c r="D98" s="5">
        <v>160</v>
      </c>
      <c r="E98" s="5">
        <v>160</v>
      </c>
      <c r="F98" s="5">
        <v>160</v>
      </c>
      <c r="G98" s="5">
        <v>160</v>
      </c>
      <c r="H98" s="5">
        <v>160</v>
      </c>
      <c r="I98" s="5">
        <v>411.59315766999998</v>
      </c>
      <c r="J98" s="5">
        <v>411.59315766999998</v>
      </c>
      <c r="K98" s="5">
        <v>835.81870245000005</v>
      </c>
      <c r="L98" s="5">
        <v>835.81870245000005</v>
      </c>
      <c r="M98" s="5">
        <v>835.81870245000005</v>
      </c>
      <c r="N98" s="5">
        <v>835.81870245000005</v>
      </c>
      <c r="O98" s="5">
        <v>835.81870245000005</v>
      </c>
      <c r="P98" s="5">
        <v>835.81870247999996</v>
      </c>
      <c r="Q98" s="5">
        <v>835.81870249999997</v>
      </c>
      <c r="R98" s="5">
        <v>918.88389196000003</v>
      </c>
      <c r="S98" s="5">
        <v>918.88389207</v>
      </c>
      <c r="T98" s="5">
        <v>918.88389209000002</v>
      </c>
      <c r="U98" s="5">
        <v>1049.3277500700001</v>
      </c>
      <c r="V98" s="5">
        <v>1159.9999866799999</v>
      </c>
      <c r="W98" s="5">
        <v>1159.99998673</v>
      </c>
      <c r="X98" s="5">
        <v>1159.99998686</v>
      </c>
      <c r="Y98" s="5">
        <v>1160.0000000299999</v>
      </c>
      <c r="Z98" s="5">
        <v>1160.0000001000001</v>
      </c>
      <c r="AA98" s="5">
        <v>1160.0000001200001</v>
      </c>
      <c r="AB98" s="5">
        <v>1160.00000015</v>
      </c>
      <c r="AC98" s="5">
        <v>1160.00000034</v>
      </c>
      <c r="AD98" s="5">
        <v>1160.00000043</v>
      </c>
      <c r="AE98" s="5">
        <v>1160.00000045</v>
      </c>
    </row>
    <row r="99" spans="1:31">
      <c r="A99" s="56" t="s">
        <v>73</v>
      </c>
      <c r="B99" s="56" t="s">
        <v>163</v>
      </c>
      <c r="C99" s="56" t="s">
        <v>154</v>
      </c>
      <c r="D99" s="5">
        <v>80.000056659999998</v>
      </c>
      <c r="E99" s="5">
        <v>80.000101119999997</v>
      </c>
      <c r="F99" s="5">
        <v>679.99747785</v>
      </c>
      <c r="G99" s="5">
        <v>1191.5529711199999</v>
      </c>
      <c r="H99" s="5">
        <v>1605.0251770899999</v>
      </c>
      <c r="I99" s="5">
        <v>2462.2427617899998</v>
      </c>
      <c r="J99" s="5">
        <v>2462.2427956500001</v>
      </c>
      <c r="K99" s="5">
        <v>2462.2429202500002</v>
      </c>
      <c r="L99" s="5">
        <v>2462.24292079</v>
      </c>
      <c r="M99" s="5">
        <v>2462.24306295</v>
      </c>
      <c r="N99" s="5">
        <v>2462.24306351</v>
      </c>
      <c r="O99" s="5">
        <v>2462.2430639200002</v>
      </c>
      <c r="P99" s="5">
        <v>2462.24306867</v>
      </c>
      <c r="Q99" s="5">
        <v>2462.2431336700001</v>
      </c>
      <c r="R99" s="5">
        <v>2462.24510547</v>
      </c>
      <c r="S99" s="5">
        <v>2462.24518532</v>
      </c>
      <c r="T99" s="5">
        <v>2462.2451854599999</v>
      </c>
      <c r="U99" s="5">
        <v>2599.7878880799999</v>
      </c>
      <c r="V99" s="5">
        <v>2599.7878885199998</v>
      </c>
      <c r="W99" s="5">
        <v>2599.7878886499998</v>
      </c>
      <c r="X99" s="5">
        <v>2599.7878323199998</v>
      </c>
      <c r="Y99" s="5">
        <v>2599.78918402</v>
      </c>
      <c r="Z99" s="5">
        <v>1999.7918076200001</v>
      </c>
      <c r="AA99" s="5">
        <v>1488.23631497</v>
      </c>
      <c r="AB99" s="5">
        <v>1074.76441993</v>
      </c>
      <c r="AC99" s="5">
        <v>1656.43454582</v>
      </c>
      <c r="AD99" s="5">
        <v>1656.43505218</v>
      </c>
      <c r="AE99" s="5">
        <v>1656.43492803</v>
      </c>
    </row>
    <row r="100" spans="1:31">
      <c r="A100" s="56" t="s">
        <v>73</v>
      </c>
      <c r="B100" s="56" t="s">
        <v>163</v>
      </c>
      <c r="C100" s="56" t="s">
        <v>155</v>
      </c>
      <c r="D100" s="5">
        <v>50</v>
      </c>
      <c r="E100" s="5">
        <v>50</v>
      </c>
      <c r="F100" s="5">
        <v>50</v>
      </c>
      <c r="G100" s="5">
        <v>50</v>
      </c>
      <c r="H100" s="5">
        <v>50</v>
      </c>
      <c r="I100" s="5">
        <v>50</v>
      </c>
      <c r="J100" s="5">
        <v>50</v>
      </c>
      <c r="K100" s="5">
        <v>50</v>
      </c>
      <c r="L100" s="5">
        <v>50</v>
      </c>
      <c r="M100" s="5">
        <v>50</v>
      </c>
      <c r="N100" s="5">
        <v>50</v>
      </c>
      <c r="O100" s="5">
        <v>50</v>
      </c>
      <c r="P100" s="5">
        <v>50</v>
      </c>
      <c r="Q100" s="5">
        <v>50</v>
      </c>
      <c r="R100" s="5">
        <v>50</v>
      </c>
      <c r="S100" s="5">
        <v>50</v>
      </c>
      <c r="T100" s="5">
        <v>50</v>
      </c>
      <c r="U100" s="5">
        <v>50</v>
      </c>
      <c r="V100" s="5">
        <v>50</v>
      </c>
      <c r="W100" s="5">
        <v>50</v>
      </c>
      <c r="X100" s="5">
        <v>50</v>
      </c>
      <c r="Y100" s="5">
        <v>50</v>
      </c>
      <c r="Z100" s="5">
        <v>50</v>
      </c>
      <c r="AA100" s="5">
        <v>50</v>
      </c>
      <c r="AB100" s="5">
        <v>50</v>
      </c>
      <c r="AC100" s="5">
        <v>50</v>
      </c>
      <c r="AD100" s="5">
        <v>50</v>
      </c>
      <c r="AE100" s="5">
        <v>50</v>
      </c>
    </row>
    <row r="101" spans="1:31">
      <c r="A101" s="56" t="s">
        <v>73</v>
      </c>
      <c r="B101" s="56" t="s">
        <v>163</v>
      </c>
      <c r="C101" s="56" t="s">
        <v>138</v>
      </c>
      <c r="D101" s="5">
        <v>113.44800001</v>
      </c>
      <c r="E101" s="5">
        <v>234.46199999999999</v>
      </c>
      <c r="F101" s="5">
        <v>391.15199998999998</v>
      </c>
      <c r="G101" s="5">
        <v>583.14700001000006</v>
      </c>
      <c r="H101" s="5">
        <v>817.88</v>
      </c>
      <c r="I101" s="5">
        <v>1099.634</v>
      </c>
      <c r="J101" s="5">
        <v>1524.355</v>
      </c>
      <c r="K101" s="5">
        <v>1897.4574733300001</v>
      </c>
      <c r="L101" s="5">
        <v>2313.5186278800002</v>
      </c>
      <c r="M101" s="5">
        <v>2795.63337916</v>
      </c>
      <c r="N101" s="5">
        <v>3392.9003320800002</v>
      </c>
      <c r="O101" s="5">
        <v>4036.44119688</v>
      </c>
      <c r="P101" s="5">
        <v>4707.0090007500003</v>
      </c>
      <c r="Q101" s="5">
        <v>5411.0381473800007</v>
      </c>
      <c r="R101" s="5">
        <v>6114.3533389300001</v>
      </c>
      <c r="S101" s="5">
        <v>6822.3269472499996</v>
      </c>
      <c r="T101" s="5">
        <v>7403.449441499999</v>
      </c>
      <c r="U101" s="5">
        <v>7964.5992951899998</v>
      </c>
      <c r="V101" s="5">
        <v>8500.4033974100003</v>
      </c>
      <c r="W101" s="5">
        <v>9048.9515982400007</v>
      </c>
      <c r="X101" s="5">
        <v>9634.5546853399992</v>
      </c>
      <c r="Y101" s="5">
        <v>10227.264545690001</v>
      </c>
      <c r="Z101" s="5">
        <v>10733.091480859999</v>
      </c>
      <c r="AA101" s="5">
        <v>11244.056339999999</v>
      </c>
      <c r="AB101" s="5">
        <v>11762.80408254</v>
      </c>
      <c r="AC101" s="5">
        <v>12290.264823130001</v>
      </c>
      <c r="AD101" s="5">
        <v>12821.021079919999</v>
      </c>
      <c r="AE101" s="5">
        <v>12857.1914406</v>
      </c>
    </row>
    <row r="102" spans="1:31">
      <c r="A102" s="56" t="s">
        <v>73</v>
      </c>
      <c r="B102" s="56" t="s">
        <v>163</v>
      </c>
      <c r="C102" s="56" t="s">
        <v>139</v>
      </c>
      <c r="D102" s="5">
        <v>588.70600000000002</v>
      </c>
      <c r="E102" s="5">
        <v>887.91499999999996</v>
      </c>
      <c r="F102" s="5">
        <v>1132.692</v>
      </c>
      <c r="G102" s="5">
        <v>1330.7860000000001</v>
      </c>
      <c r="H102" s="5">
        <v>1501.11</v>
      </c>
      <c r="I102" s="5">
        <v>1644.835</v>
      </c>
      <c r="J102" s="5">
        <v>1879.2280000000001</v>
      </c>
      <c r="K102" s="5">
        <v>2206.7310000000002</v>
      </c>
      <c r="L102" s="5">
        <v>2538.018</v>
      </c>
      <c r="M102" s="5">
        <v>2892.1370000000002</v>
      </c>
      <c r="N102" s="5">
        <v>3323.8409999999999</v>
      </c>
      <c r="O102" s="5">
        <v>3759.110000000001</v>
      </c>
      <c r="P102" s="5">
        <v>4148.139000000001</v>
      </c>
      <c r="Q102" s="5">
        <v>4509.9309999999996</v>
      </c>
      <c r="R102" s="5">
        <v>4816.4500000000007</v>
      </c>
      <c r="S102" s="5">
        <v>5071.3830000000007</v>
      </c>
      <c r="T102" s="5">
        <v>5175.4100000000008</v>
      </c>
      <c r="U102" s="5">
        <v>5227.704999999999</v>
      </c>
      <c r="V102" s="5">
        <v>5227.0620000000017</v>
      </c>
      <c r="W102" s="5">
        <v>5230.3869999999988</v>
      </c>
      <c r="X102" s="5">
        <v>5215.023000000001</v>
      </c>
      <c r="Y102" s="5">
        <v>5193.7550000000001</v>
      </c>
      <c r="Z102" s="5">
        <v>5164.8889999999992</v>
      </c>
      <c r="AA102" s="5">
        <v>5128.3240000000014</v>
      </c>
      <c r="AB102" s="5">
        <v>5084.2170000000024</v>
      </c>
      <c r="AC102" s="5">
        <v>5035.3010000000013</v>
      </c>
      <c r="AD102" s="5">
        <v>4976.3359999999993</v>
      </c>
      <c r="AE102" s="5">
        <v>4976.3359999999993</v>
      </c>
    </row>
    <row r="103" spans="1:3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</row>
    <row r="104" spans="1:31">
      <c r="A104" s="56" t="s">
        <v>73</v>
      </c>
      <c r="B104" s="56" t="s">
        <v>197</v>
      </c>
      <c r="C104" s="56" t="s">
        <v>153</v>
      </c>
      <c r="D104" s="5">
        <v>0</v>
      </c>
      <c r="E104" s="5">
        <v>0</v>
      </c>
      <c r="F104" s="5">
        <v>0</v>
      </c>
      <c r="G104" s="5">
        <v>0</v>
      </c>
      <c r="H104" s="5">
        <v>0</v>
      </c>
      <c r="I104" s="5">
        <v>364.03780382000002</v>
      </c>
      <c r="J104" s="5">
        <v>364.03780382000002</v>
      </c>
      <c r="K104" s="5">
        <v>364.03805948000002</v>
      </c>
      <c r="L104" s="5">
        <v>364.03805948000002</v>
      </c>
      <c r="M104" s="5">
        <v>364.03805948000002</v>
      </c>
      <c r="N104" s="5">
        <v>364.03805949999997</v>
      </c>
      <c r="O104" s="5">
        <v>364.03805953</v>
      </c>
      <c r="P104" s="5">
        <v>364.03805957999998</v>
      </c>
      <c r="Q104" s="5">
        <v>364.03805962000001</v>
      </c>
      <c r="R104" s="5">
        <v>364.03813747999999</v>
      </c>
      <c r="S104" s="5">
        <v>364.03850877999997</v>
      </c>
      <c r="T104" s="5">
        <v>364.03850881</v>
      </c>
      <c r="U104" s="5">
        <v>364.03850887999999</v>
      </c>
      <c r="V104" s="5">
        <v>1443.2242477699999</v>
      </c>
      <c r="W104" s="5">
        <v>1443.22424783</v>
      </c>
      <c r="X104" s="5">
        <v>1443.2242479500001</v>
      </c>
      <c r="Y104" s="5">
        <v>1443.2242480800001</v>
      </c>
      <c r="Z104" s="5">
        <v>1443.2242481599999</v>
      </c>
      <c r="AA104" s="5">
        <v>1443.2242481999999</v>
      </c>
      <c r="AB104" s="5">
        <v>1443.22424826</v>
      </c>
      <c r="AC104" s="5">
        <v>1443.22424834</v>
      </c>
      <c r="AD104" s="5">
        <v>1443.2242485199999</v>
      </c>
      <c r="AE104" s="5">
        <v>1443.2242485500001</v>
      </c>
    </row>
    <row r="105" spans="1:31">
      <c r="A105" s="56" t="s">
        <v>73</v>
      </c>
      <c r="B105" s="56" t="s">
        <v>197</v>
      </c>
      <c r="C105" s="56" t="s">
        <v>154</v>
      </c>
      <c r="D105" s="5">
        <v>570.00002352000001</v>
      </c>
      <c r="E105" s="5">
        <v>570.00004525999998</v>
      </c>
      <c r="F105" s="5">
        <v>1126.4418921700001</v>
      </c>
      <c r="G105" s="5">
        <v>1502.26230386</v>
      </c>
      <c r="H105" s="5">
        <v>2570.5645112799998</v>
      </c>
      <c r="I105" s="5">
        <v>2900.0478093500001</v>
      </c>
      <c r="J105" s="5">
        <v>2900.0478093500001</v>
      </c>
      <c r="K105" s="5">
        <v>3439.45844098</v>
      </c>
      <c r="L105" s="5">
        <v>3439.4584410699999</v>
      </c>
      <c r="M105" s="5">
        <v>3439.4584411300002</v>
      </c>
      <c r="N105" s="5">
        <v>3439.4584412600002</v>
      </c>
      <c r="O105" s="5">
        <v>3439.4584413299999</v>
      </c>
      <c r="P105" s="5">
        <v>3439.4584418300001</v>
      </c>
      <c r="Q105" s="5">
        <v>3439.4584427700001</v>
      </c>
      <c r="R105" s="5">
        <v>5342.5374519500001</v>
      </c>
      <c r="S105" s="5">
        <v>5441.3284571699996</v>
      </c>
      <c r="T105" s="5">
        <v>5441.3284571800004</v>
      </c>
      <c r="U105" s="5">
        <v>5525.6982280100001</v>
      </c>
      <c r="V105" s="5">
        <v>8960.1628461300006</v>
      </c>
      <c r="W105" s="5">
        <v>8960.1628461700002</v>
      </c>
      <c r="X105" s="5">
        <v>8960.1628226899993</v>
      </c>
      <c r="Y105" s="5">
        <v>8960.1628028599989</v>
      </c>
      <c r="Z105" s="5">
        <v>9976.8886785699997</v>
      </c>
      <c r="AA105" s="5">
        <v>11334.125650939999</v>
      </c>
      <c r="AB105" s="5">
        <v>10557.180337080001</v>
      </c>
      <c r="AC105" s="5">
        <v>10505.46775978</v>
      </c>
      <c r="AD105" s="5">
        <v>14621.062685639999</v>
      </c>
      <c r="AE105" s="5">
        <v>14081.65205406</v>
      </c>
    </row>
    <row r="106" spans="1:31">
      <c r="A106" s="56" t="s">
        <v>73</v>
      </c>
      <c r="B106" s="56" t="s">
        <v>197</v>
      </c>
      <c r="C106" s="56" t="s">
        <v>155</v>
      </c>
      <c r="D106" s="5">
        <v>100.00001789</v>
      </c>
      <c r="E106" s="5">
        <v>100.00002717</v>
      </c>
      <c r="F106" s="5">
        <v>100.00014408</v>
      </c>
      <c r="G106" s="5">
        <v>100.00014415</v>
      </c>
      <c r="H106" s="5">
        <v>100.00014883</v>
      </c>
      <c r="I106" s="5">
        <v>100.00014883999999</v>
      </c>
      <c r="J106" s="5">
        <v>100.00014885</v>
      </c>
      <c r="K106" s="5">
        <v>100.00025204000001</v>
      </c>
      <c r="L106" s="5">
        <v>100.00025208</v>
      </c>
      <c r="M106" s="5">
        <v>100.00025219</v>
      </c>
      <c r="N106" s="5">
        <v>100.00025239999999</v>
      </c>
      <c r="O106" s="5">
        <v>100.00025253</v>
      </c>
      <c r="P106" s="5">
        <v>100.00025313</v>
      </c>
      <c r="Q106" s="5">
        <v>100.00025493</v>
      </c>
      <c r="R106" s="5">
        <v>100.00028614999999</v>
      </c>
      <c r="S106" s="5">
        <v>100.00030218000001</v>
      </c>
      <c r="T106" s="5">
        <v>100.00030223</v>
      </c>
      <c r="U106" s="5">
        <v>100.00037806</v>
      </c>
      <c r="V106" s="5">
        <v>100.00044944</v>
      </c>
      <c r="W106" s="5">
        <v>100.00044957</v>
      </c>
      <c r="X106" s="5">
        <v>100.00043187999999</v>
      </c>
      <c r="Y106" s="5">
        <v>100.00067908</v>
      </c>
      <c r="Z106" s="5">
        <v>100.00065638</v>
      </c>
      <c r="AA106" s="5">
        <v>100.00065650000001</v>
      </c>
      <c r="AB106" s="5">
        <v>100.00065205999999</v>
      </c>
      <c r="AC106" s="5">
        <v>100.00101802</v>
      </c>
      <c r="AD106" s="5">
        <v>100.00133124</v>
      </c>
      <c r="AE106" s="5">
        <v>100.00122813</v>
      </c>
    </row>
    <row r="107" spans="1:31">
      <c r="A107" s="56" t="s">
        <v>73</v>
      </c>
      <c r="B107" s="56" t="s">
        <v>197</v>
      </c>
      <c r="C107" s="56" t="s">
        <v>138</v>
      </c>
      <c r="D107" s="5">
        <v>81.304999999999993</v>
      </c>
      <c r="E107" s="5">
        <v>177.50700000000001</v>
      </c>
      <c r="F107" s="5">
        <v>314.98700000000002</v>
      </c>
      <c r="G107" s="5">
        <v>485.21</v>
      </c>
      <c r="H107" s="5">
        <v>690.75199999999995</v>
      </c>
      <c r="I107" s="5">
        <v>942.36799999999994</v>
      </c>
      <c r="J107" s="5">
        <v>1319.33200001</v>
      </c>
      <c r="K107" s="5">
        <v>1646.1449322999999</v>
      </c>
      <c r="L107" s="5">
        <v>1997.99720783</v>
      </c>
      <c r="M107" s="5">
        <v>2398.7515556399999</v>
      </c>
      <c r="N107" s="5">
        <v>2891.4536417200002</v>
      </c>
      <c r="O107" s="5">
        <v>3423.7156849399998</v>
      </c>
      <c r="P107" s="5">
        <v>3981.1180689500002</v>
      </c>
      <c r="Q107" s="5">
        <v>4537.9600560899999</v>
      </c>
      <c r="R107" s="5">
        <v>5073.4149845700003</v>
      </c>
      <c r="S107" s="5">
        <v>5608.7046190199999</v>
      </c>
      <c r="T107" s="5">
        <v>6036.0734856200006</v>
      </c>
      <c r="U107" s="5">
        <v>6450.86907402</v>
      </c>
      <c r="V107" s="5">
        <v>6838.9187785800004</v>
      </c>
      <c r="W107" s="5">
        <v>7232.87679131</v>
      </c>
      <c r="X107" s="5">
        <v>7657.7471786699998</v>
      </c>
      <c r="Y107" s="5">
        <v>8085.00838931</v>
      </c>
      <c r="Z107" s="5">
        <v>8457.8420374799989</v>
      </c>
      <c r="AA107" s="5">
        <v>8838.1139046899989</v>
      </c>
      <c r="AB107" s="5">
        <v>9222.6653388399991</v>
      </c>
      <c r="AC107" s="5">
        <v>9616.4493741200004</v>
      </c>
      <c r="AD107" s="5">
        <v>10015.22371271</v>
      </c>
      <c r="AE107" s="5">
        <v>10037.2423246</v>
      </c>
    </row>
    <row r="108" spans="1:31">
      <c r="A108" s="56" t="s">
        <v>73</v>
      </c>
      <c r="B108" s="56" t="s">
        <v>197</v>
      </c>
      <c r="C108" s="56" t="s">
        <v>139</v>
      </c>
      <c r="D108" s="5">
        <v>417.096</v>
      </c>
      <c r="E108" s="5">
        <v>671.0329999999999</v>
      </c>
      <c r="F108" s="5">
        <v>922.27100000000007</v>
      </c>
      <c r="G108" s="5">
        <v>1125.8689999999999</v>
      </c>
      <c r="H108" s="5">
        <v>1299.7470000000001</v>
      </c>
      <c r="I108" s="5">
        <v>1450.7080000000001</v>
      </c>
      <c r="J108" s="5">
        <v>1685.163</v>
      </c>
      <c r="K108" s="5">
        <v>1990.6479999999999</v>
      </c>
      <c r="L108" s="5">
        <v>2286.2460000000001</v>
      </c>
      <c r="M108" s="5">
        <v>2596.1640000000002</v>
      </c>
      <c r="N108" s="5">
        <v>2968.3380000000002</v>
      </c>
      <c r="O108" s="5">
        <v>3348.63</v>
      </c>
      <c r="P108" s="5">
        <v>3694.0590000000002</v>
      </c>
      <c r="Q108" s="5">
        <v>3989.7469999999998</v>
      </c>
      <c r="R108" s="5">
        <v>4221.7790000000014</v>
      </c>
      <c r="S108" s="5">
        <v>4413.009</v>
      </c>
      <c r="T108" s="5">
        <v>4478</v>
      </c>
      <c r="U108" s="5">
        <v>4506.9669999999996</v>
      </c>
      <c r="V108" s="5">
        <v>4491.2079999999996</v>
      </c>
      <c r="W108" s="5">
        <v>4479.3630000000012</v>
      </c>
      <c r="X108" s="5">
        <v>4455.174</v>
      </c>
      <c r="Y108" s="5">
        <v>4424.643</v>
      </c>
      <c r="Z108" s="5">
        <v>4389.6200000000008</v>
      </c>
      <c r="AA108" s="5">
        <v>4351.1210000000001</v>
      </c>
      <c r="AB108" s="5">
        <v>4305.9329999999991</v>
      </c>
      <c r="AC108" s="5">
        <v>4258.4330000000009</v>
      </c>
      <c r="AD108" s="5">
        <v>4204.9129999999996</v>
      </c>
      <c r="AE108" s="5">
        <v>4204.9129999999996</v>
      </c>
    </row>
    <row r="109" spans="1:3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</row>
    <row r="110" spans="1:31">
      <c r="A110" s="56" t="s">
        <v>73</v>
      </c>
      <c r="B110" s="56" t="s">
        <v>198</v>
      </c>
      <c r="C110" s="56" t="s">
        <v>153</v>
      </c>
      <c r="D110" s="5">
        <v>0</v>
      </c>
      <c r="E110" s="5">
        <v>0</v>
      </c>
      <c r="F110" s="5">
        <v>0</v>
      </c>
      <c r="G110" s="5">
        <v>0</v>
      </c>
      <c r="H110" s="5">
        <v>0</v>
      </c>
      <c r="I110" s="5">
        <v>721.76855966999995</v>
      </c>
      <c r="J110" s="5">
        <v>721.76855966999995</v>
      </c>
      <c r="K110" s="5">
        <v>721.76855976000002</v>
      </c>
      <c r="L110" s="5">
        <v>721.76855977000002</v>
      </c>
      <c r="M110" s="5">
        <v>721.76855982999996</v>
      </c>
      <c r="N110" s="5">
        <v>721.76855984999997</v>
      </c>
      <c r="O110" s="5">
        <v>721.76855989000001</v>
      </c>
      <c r="P110" s="5">
        <v>721.76855997999996</v>
      </c>
      <c r="Q110" s="5">
        <v>721.76855999999998</v>
      </c>
      <c r="R110" s="5">
        <v>721.76856009000005</v>
      </c>
      <c r="S110" s="5">
        <v>721.76856009000005</v>
      </c>
      <c r="T110" s="5">
        <v>721.76856009999995</v>
      </c>
      <c r="U110" s="5">
        <v>721.76856019000002</v>
      </c>
      <c r="V110" s="5">
        <v>721.76856020000002</v>
      </c>
      <c r="W110" s="5">
        <v>721.76856022000004</v>
      </c>
      <c r="X110" s="5">
        <v>721.76856025999996</v>
      </c>
      <c r="Y110" s="5">
        <v>721.76856034000002</v>
      </c>
      <c r="Z110" s="5">
        <v>721.76856036000004</v>
      </c>
      <c r="AA110" s="5">
        <v>721.76856038000005</v>
      </c>
      <c r="AB110" s="5">
        <v>721.76856040999996</v>
      </c>
      <c r="AC110" s="5">
        <v>721.76856045</v>
      </c>
      <c r="AD110" s="5">
        <v>721.76856051000004</v>
      </c>
      <c r="AE110" s="5">
        <v>721.76856053999995</v>
      </c>
    </row>
    <row r="111" spans="1:31">
      <c r="A111" s="56" t="s">
        <v>73</v>
      </c>
      <c r="B111" s="56" t="s">
        <v>198</v>
      </c>
      <c r="C111" s="56" t="s">
        <v>154</v>
      </c>
      <c r="D111" s="5">
        <v>7.1999999999999997E-6</v>
      </c>
      <c r="E111" s="5">
        <v>1.2799999999999999E-5</v>
      </c>
      <c r="F111" s="5">
        <v>271.83131501999998</v>
      </c>
      <c r="G111" s="5">
        <v>271.83131501999998</v>
      </c>
      <c r="H111" s="5">
        <v>995.68396524000002</v>
      </c>
      <c r="I111" s="5">
        <v>995.68396527000004</v>
      </c>
      <c r="J111" s="5">
        <v>995.68396528000005</v>
      </c>
      <c r="K111" s="5">
        <v>995.68396546999998</v>
      </c>
      <c r="L111" s="5">
        <v>995.6839655</v>
      </c>
      <c r="M111" s="5">
        <v>995.68396552000002</v>
      </c>
      <c r="N111" s="5">
        <v>995.68396554000003</v>
      </c>
      <c r="O111" s="5">
        <v>995.68396557000005</v>
      </c>
      <c r="P111" s="5">
        <v>995.68396559999996</v>
      </c>
      <c r="Q111" s="5">
        <v>995.68396583000003</v>
      </c>
      <c r="R111" s="5">
        <v>995.68396583000003</v>
      </c>
      <c r="S111" s="5">
        <v>995.68396584000004</v>
      </c>
      <c r="T111" s="5">
        <v>995.68396584000004</v>
      </c>
      <c r="U111" s="5">
        <v>995.68396585999994</v>
      </c>
      <c r="V111" s="5">
        <v>995.68396585999994</v>
      </c>
      <c r="W111" s="5">
        <v>995.68396586999995</v>
      </c>
      <c r="X111" s="5">
        <v>995.68395868000005</v>
      </c>
      <c r="Y111" s="5">
        <v>995.68395309000005</v>
      </c>
      <c r="Z111" s="5">
        <v>723.85265088000006</v>
      </c>
      <c r="AA111" s="5">
        <v>723.85265089999996</v>
      </c>
      <c r="AB111" s="5">
        <v>3.0998000000000001E-4</v>
      </c>
      <c r="AC111" s="5">
        <v>4.2110999999999998E-4</v>
      </c>
      <c r="AD111" s="5">
        <v>7.6135000000000005E-4</v>
      </c>
      <c r="AE111" s="5">
        <v>7.6119000000000002E-4</v>
      </c>
    </row>
    <row r="112" spans="1:31">
      <c r="A112" s="56" t="s">
        <v>73</v>
      </c>
      <c r="B112" s="56" t="s">
        <v>198</v>
      </c>
      <c r="C112" s="56" t="s">
        <v>155</v>
      </c>
      <c r="D112" s="5">
        <v>125.23</v>
      </c>
      <c r="E112" s="5">
        <v>124.13</v>
      </c>
      <c r="F112" s="5">
        <v>124.13</v>
      </c>
      <c r="G112" s="5">
        <v>124.13</v>
      </c>
      <c r="H112" s="5">
        <v>125.23</v>
      </c>
      <c r="I112" s="5">
        <v>124.13</v>
      </c>
      <c r="J112" s="5">
        <v>124.13</v>
      </c>
      <c r="K112" s="5">
        <v>124.13</v>
      </c>
      <c r="L112" s="5">
        <v>124.13</v>
      </c>
      <c r="M112" s="5">
        <v>375.23</v>
      </c>
      <c r="N112" s="5">
        <v>374.13</v>
      </c>
      <c r="O112" s="5">
        <v>375.23</v>
      </c>
      <c r="P112" s="5">
        <v>374.13</v>
      </c>
      <c r="Q112" s="5">
        <v>374.13</v>
      </c>
      <c r="R112" s="5">
        <v>374.13</v>
      </c>
      <c r="S112" s="5">
        <v>375.23</v>
      </c>
      <c r="T112" s="5">
        <v>374.13</v>
      </c>
      <c r="U112" s="5">
        <v>374.13</v>
      </c>
      <c r="V112" s="5">
        <v>374.13</v>
      </c>
      <c r="W112" s="5">
        <v>374.13</v>
      </c>
      <c r="X112" s="5">
        <v>375.23</v>
      </c>
      <c r="Y112" s="5">
        <v>375.23</v>
      </c>
      <c r="Z112" s="5">
        <v>375.23</v>
      </c>
      <c r="AA112" s="5">
        <v>375.23</v>
      </c>
      <c r="AB112" s="5">
        <v>375.23</v>
      </c>
      <c r="AC112" s="5">
        <v>375.23</v>
      </c>
      <c r="AD112" s="5">
        <v>375.23</v>
      </c>
      <c r="AE112" s="5">
        <v>375.23</v>
      </c>
    </row>
    <row r="113" spans="1:31">
      <c r="A113" s="56" t="s">
        <v>73</v>
      </c>
      <c r="B113" s="56" t="s">
        <v>198</v>
      </c>
      <c r="C113" s="56" t="s">
        <v>138</v>
      </c>
      <c r="D113" s="5">
        <v>60.468000000000004</v>
      </c>
      <c r="E113" s="5">
        <v>148.648</v>
      </c>
      <c r="F113" s="5">
        <v>275.34800000000001</v>
      </c>
      <c r="G113" s="5">
        <v>442.274</v>
      </c>
      <c r="H113" s="5">
        <v>652.45000000000005</v>
      </c>
      <c r="I113" s="5">
        <v>876.23699999999997</v>
      </c>
      <c r="J113" s="5">
        <v>1210.5730000000001</v>
      </c>
      <c r="K113" s="5">
        <v>1499.50984408</v>
      </c>
      <c r="L113" s="5">
        <v>1763.8192452999999</v>
      </c>
      <c r="M113" s="5">
        <v>2059.8864297800001</v>
      </c>
      <c r="N113" s="5">
        <v>2436.6978076999999</v>
      </c>
      <c r="O113" s="5">
        <v>2865.7631302300001</v>
      </c>
      <c r="P113" s="5">
        <v>3329.05273197</v>
      </c>
      <c r="Q113" s="5">
        <v>3830.46070057</v>
      </c>
      <c r="R113" s="5">
        <v>4377.4487209399986</v>
      </c>
      <c r="S113" s="5">
        <v>4929.4277385200003</v>
      </c>
      <c r="T113" s="5">
        <v>5409.2202714200002</v>
      </c>
      <c r="U113" s="5">
        <v>5890.0950978299998</v>
      </c>
      <c r="V113" s="5">
        <v>6359.8153290499986</v>
      </c>
      <c r="W113" s="5">
        <v>6795.9670817799997</v>
      </c>
      <c r="X113" s="5">
        <v>7263.3692117000001</v>
      </c>
      <c r="Y113" s="5">
        <v>7737.8938246300004</v>
      </c>
      <c r="Z113" s="5">
        <v>8141.5914787000002</v>
      </c>
      <c r="AA113" s="5">
        <v>8553.9924650800003</v>
      </c>
      <c r="AB113" s="5">
        <v>8975.3127935100001</v>
      </c>
      <c r="AC113" s="5">
        <v>9404.9657990399992</v>
      </c>
      <c r="AD113" s="5">
        <v>9844.0621514499999</v>
      </c>
      <c r="AE113" s="5">
        <v>9881.1261620900004</v>
      </c>
    </row>
    <row r="114" spans="1:31">
      <c r="A114" s="56" t="s">
        <v>73</v>
      </c>
      <c r="B114" s="56" t="s">
        <v>198</v>
      </c>
      <c r="C114" s="56" t="s">
        <v>139</v>
      </c>
      <c r="D114" s="5">
        <v>329.29</v>
      </c>
      <c r="E114" s="5">
        <v>584.38700000000006</v>
      </c>
      <c r="F114" s="5">
        <v>822.70399999999995</v>
      </c>
      <c r="G114" s="5">
        <v>1038.2349999999999</v>
      </c>
      <c r="H114" s="5">
        <v>1227.8489999999999</v>
      </c>
      <c r="I114" s="5">
        <v>1335.8109999999999</v>
      </c>
      <c r="J114" s="5">
        <v>1514.9059999999999</v>
      </c>
      <c r="K114" s="5">
        <v>1768.1690000000001</v>
      </c>
      <c r="L114" s="5">
        <v>1950.5930000000001</v>
      </c>
      <c r="M114" s="5">
        <v>2135.6660000000002</v>
      </c>
      <c r="N114" s="5">
        <v>2379.1840000000002</v>
      </c>
      <c r="O114" s="5">
        <v>2646.8049999999998</v>
      </c>
      <c r="P114" s="5">
        <v>2900.177999999999</v>
      </c>
      <c r="Q114" s="5">
        <v>3149.181</v>
      </c>
      <c r="R114" s="5">
        <v>3402.641000000001</v>
      </c>
      <c r="S114" s="5">
        <v>3615.882000000001</v>
      </c>
      <c r="T114" s="5">
        <v>3731.2449999999999</v>
      </c>
      <c r="U114" s="5">
        <v>3816.4100000000012</v>
      </c>
      <c r="V114" s="5">
        <v>3863.6839999999988</v>
      </c>
      <c r="W114" s="5">
        <v>3875.1060000000002</v>
      </c>
      <c r="X114" s="5">
        <v>3873.7390000000009</v>
      </c>
      <c r="Y114" s="5">
        <v>3868.3439999999978</v>
      </c>
      <c r="Z114" s="5">
        <v>3856.3989999999999</v>
      </c>
      <c r="AA114" s="5">
        <v>3840.6070000000009</v>
      </c>
      <c r="AB114" s="5">
        <v>3820.0049999999992</v>
      </c>
      <c r="AC114" s="5">
        <v>3795.2550000000001</v>
      </c>
      <c r="AD114" s="5">
        <v>3765.7249999999999</v>
      </c>
      <c r="AE114" s="5">
        <v>3765.7249999999999</v>
      </c>
    </row>
    <row r="115" spans="1:3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</row>
    <row r="116" spans="1:31">
      <c r="A116" s="56" t="s">
        <v>73</v>
      </c>
      <c r="B116" s="56" t="s">
        <v>199</v>
      </c>
      <c r="C116" s="56" t="s">
        <v>153</v>
      </c>
      <c r="D116" s="5">
        <v>0</v>
      </c>
      <c r="E116" s="5">
        <v>0</v>
      </c>
      <c r="F116" s="5">
        <v>0</v>
      </c>
      <c r="G116" s="5">
        <v>0</v>
      </c>
      <c r="H116" s="5">
        <v>0</v>
      </c>
      <c r="I116" s="5">
        <v>0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5">
        <v>0</v>
      </c>
      <c r="R116" s="5">
        <v>0</v>
      </c>
      <c r="S116" s="5">
        <v>0</v>
      </c>
      <c r="T116" s="5">
        <v>0</v>
      </c>
      <c r="U116" s="5">
        <v>0</v>
      </c>
      <c r="V116" s="5">
        <v>0</v>
      </c>
      <c r="W116" s="5">
        <v>0</v>
      </c>
      <c r="X116" s="5">
        <v>0</v>
      </c>
      <c r="Y116" s="5">
        <v>0</v>
      </c>
      <c r="Z116" s="5">
        <v>0</v>
      </c>
      <c r="AA116" s="5">
        <v>0</v>
      </c>
      <c r="AB116" s="5">
        <v>0</v>
      </c>
      <c r="AC116" s="5">
        <v>0</v>
      </c>
      <c r="AD116" s="5">
        <v>0</v>
      </c>
      <c r="AE116" s="5">
        <v>0</v>
      </c>
    </row>
    <row r="117" spans="1:31">
      <c r="A117" s="56" t="s">
        <v>73</v>
      </c>
      <c r="B117" s="56" t="s">
        <v>199</v>
      </c>
      <c r="C117" s="56" t="s">
        <v>154</v>
      </c>
      <c r="D117" s="5">
        <v>7.8499999999999994E-6</v>
      </c>
      <c r="E117" s="5">
        <v>1.5339999999999999E-5</v>
      </c>
      <c r="F117" s="5">
        <v>3.11305539</v>
      </c>
      <c r="G117" s="5">
        <v>3.11305539</v>
      </c>
      <c r="H117" s="5">
        <v>3.1130553999999999</v>
      </c>
      <c r="I117" s="5">
        <v>3.1130779400000002</v>
      </c>
      <c r="J117" s="5">
        <v>3.1130780499999999</v>
      </c>
      <c r="K117" s="5">
        <v>3.1131083099999999</v>
      </c>
      <c r="L117" s="5">
        <v>3.11310836</v>
      </c>
      <c r="M117" s="5">
        <v>3.1131091500000001</v>
      </c>
      <c r="N117" s="5">
        <v>3.11310932</v>
      </c>
      <c r="O117" s="5">
        <v>3.1131093500000002</v>
      </c>
      <c r="P117" s="5">
        <v>3.11310946</v>
      </c>
      <c r="Q117" s="5">
        <v>3.1131097799999998</v>
      </c>
      <c r="R117" s="5">
        <v>3.1131375399999999</v>
      </c>
      <c r="S117" s="5">
        <v>3.1131416199999999</v>
      </c>
      <c r="T117" s="5">
        <v>3.1131416299999999</v>
      </c>
      <c r="U117" s="5">
        <v>3.1131416399999998</v>
      </c>
      <c r="V117" s="5">
        <v>3.1131416600000001</v>
      </c>
      <c r="W117" s="5">
        <v>3.11314169</v>
      </c>
      <c r="X117" s="5">
        <v>3.1131338799999999</v>
      </c>
      <c r="Y117" s="5">
        <v>3.1131970999999998</v>
      </c>
      <c r="Z117" s="5">
        <v>6.6856999999999995E-4</v>
      </c>
      <c r="AA117" s="5">
        <v>7.9579E-4</v>
      </c>
      <c r="AB117" s="5">
        <v>7.9584999999999996E-4</v>
      </c>
      <c r="AC117" s="5">
        <v>500.07253142000002</v>
      </c>
      <c r="AD117" s="5">
        <v>4419.5157419299994</v>
      </c>
      <c r="AE117" s="5">
        <v>4419.5157404400006</v>
      </c>
    </row>
    <row r="118" spans="1:31">
      <c r="A118" s="56" t="s">
        <v>73</v>
      </c>
      <c r="B118" s="56" t="s">
        <v>199</v>
      </c>
      <c r="C118" s="56" t="s">
        <v>155</v>
      </c>
      <c r="D118" s="5">
        <v>473.33</v>
      </c>
      <c r="E118" s="5">
        <v>473.33</v>
      </c>
      <c r="F118" s="5">
        <v>473.33</v>
      </c>
      <c r="G118" s="5">
        <v>473.33</v>
      </c>
      <c r="H118" s="5">
        <v>473.33</v>
      </c>
      <c r="I118" s="5">
        <v>473.33</v>
      </c>
      <c r="J118" s="5">
        <v>473.33</v>
      </c>
      <c r="K118" s="5">
        <v>473.33</v>
      </c>
      <c r="L118" s="5">
        <v>473.33</v>
      </c>
      <c r="M118" s="5">
        <v>473.33</v>
      </c>
      <c r="N118" s="5">
        <v>473.33</v>
      </c>
      <c r="O118" s="5">
        <v>473.33</v>
      </c>
      <c r="P118" s="5">
        <v>473.33</v>
      </c>
      <c r="Q118" s="5">
        <v>473.33</v>
      </c>
      <c r="R118" s="5">
        <v>473.33</v>
      </c>
      <c r="S118" s="5">
        <v>473.33</v>
      </c>
      <c r="T118" s="5">
        <v>473.33</v>
      </c>
      <c r="U118" s="5">
        <v>473.33</v>
      </c>
      <c r="V118" s="5">
        <v>473.33</v>
      </c>
      <c r="W118" s="5">
        <v>473.33</v>
      </c>
      <c r="X118" s="5">
        <v>473.33</v>
      </c>
      <c r="Y118" s="5">
        <v>475.43</v>
      </c>
      <c r="Z118" s="5">
        <v>473.33</v>
      </c>
      <c r="AA118" s="5">
        <v>473.33</v>
      </c>
      <c r="AB118" s="5">
        <v>473.33</v>
      </c>
      <c r="AC118" s="5">
        <v>473.33</v>
      </c>
      <c r="AD118" s="5">
        <v>473.33</v>
      </c>
      <c r="AE118" s="5">
        <v>473.33</v>
      </c>
    </row>
    <row r="119" spans="1:31">
      <c r="A119" s="56" t="s">
        <v>73</v>
      </c>
      <c r="B119" s="56" t="s">
        <v>199</v>
      </c>
      <c r="C119" s="56" t="s">
        <v>138</v>
      </c>
      <c r="D119" s="5">
        <v>103.374</v>
      </c>
      <c r="E119" s="5">
        <v>155.053</v>
      </c>
      <c r="F119" s="5">
        <v>211.02199999999999</v>
      </c>
      <c r="G119" s="5">
        <v>272.83999999999997</v>
      </c>
      <c r="H119" s="5">
        <v>342.29199999999997</v>
      </c>
      <c r="I119" s="5">
        <v>420.23</v>
      </c>
      <c r="J119" s="5">
        <v>540.44000000000005</v>
      </c>
      <c r="K119" s="5">
        <v>660.96435792</v>
      </c>
      <c r="L119" s="5">
        <v>796.17195317000005</v>
      </c>
      <c r="M119" s="5">
        <v>958.17402227999992</v>
      </c>
      <c r="N119" s="5">
        <v>1145.1947517999999</v>
      </c>
      <c r="O119" s="5">
        <v>1342.79875311</v>
      </c>
      <c r="P119" s="5">
        <v>1546.52399115</v>
      </c>
      <c r="Q119" s="5">
        <v>1757.30862804</v>
      </c>
      <c r="R119" s="5">
        <v>1963.7499641100001</v>
      </c>
      <c r="S119" s="5">
        <v>2169.9936781400002</v>
      </c>
      <c r="T119" s="5">
        <v>2330.4229793499999</v>
      </c>
      <c r="U119" s="5">
        <v>2480.8329372600001</v>
      </c>
      <c r="V119" s="5">
        <v>2619.9917203999998</v>
      </c>
      <c r="W119" s="5">
        <v>2760.18391509</v>
      </c>
      <c r="X119" s="5">
        <v>2910.0088553700002</v>
      </c>
      <c r="Y119" s="5">
        <v>3061.9195724699998</v>
      </c>
      <c r="Z119" s="5">
        <v>3195.6967666800001</v>
      </c>
      <c r="AA119" s="5">
        <v>3332.0470561000002</v>
      </c>
      <c r="AB119" s="5">
        <v>3471.4572458299999</v>
      </c>
      <c r="AC119" s="5">
        <v>3613.5280441999998</v>
      </c>
      <c r="AD119" s="5">
        <v>3758.3678000899999</v>
      </c>
      <c r="AE119" s="5">
        <v>3768.8095457300001</v>
      </c>
    </row>
    <row r="120" spans="1:31">
      <c r="A120" s="56" t="s">
        <v>73</v>
      </c>
      <c r="B120" s="56" t="s">
        <v>199</v>
      </c>
      <c r="C120" s="56" t="s">
        <v>139</v>
      </c>
      <c r="D120" s="5">
        <v>234.97200000000001</v>
      </c>
      <c r="E120" s="5">
        <v>315.15100000000001</v>
      </c>
      <c r="F120" s="5">
        <v>386.09899999999999</v>
      </c>
      <c r="G120" s="5">
        <v>448.88200000000001</v>
      </c>
      <c r="H120" s="5">
        <v>507.89399999999989</v>
      </c>
      <c r="I120" s="5">
        <v>563.8309999999999</v>
      </c>
      <c r="J120" s="5">
        <v>659.38799999999992</v>
      </c>
      <c r="K120" s="5">
        <v>765.72799999999984</v>
      </c>
      <c r="L120" s="5">
        <v>874.94299999999998</v>
      </c>
      <c r="M120" s="5">
        <v>999.57100000000003</v>
      </c>
      <c r="N120" s="5">
        <v>1136.279</v>
      </c>
      <c r="O120" s="5">
        <v>1272.079</v>
      </c>
      <c r="P120" s="5">
        <v>1391.741</v>
      </c>
      <c r="Q120" s="5">
        <v>1500.8810000000001</v>
      </c>
      <c r="R120" s="5">
        <v>1590.4770000000001</v>
      </c>
      <c r="S120" s="5">
        <v>1664.9549999999999</v>
      </c>
      <c r="T120" s="5">
        <v>1688.7670000000001</v>
      </c>
      <c r="U120" s="5">
        <v>1695.3050000000001</v>
      </c>
      <c r="V120" s="5">
        <v>1684.559</v>
      </c>
      <c r="W120" s="5">
        <v>1675.3009999999999</v>
      </c>
      <c r="X120" s="5">
        <v>1660.6060000000009</v>
      </c>
      <c r="Y120" s="5">
        <v>1645.1769999999999</v>
      </c>
      <c r="Z120" s="5">
        <v>1628.1010000000001</v>
      </c>
      <c r="AA120" s="5">
        <v>1610.2550000000001</v>
      </c>
      <c r="AB120" s="5">
        <v>1590.748</v>
      </c>
      <c r="AC120" s="5">
        <v>1570.4659999999999</v>
      </c>
      <c r="AD120" s="5">
        <v>1548.360000000001</v>
      </c>
      <c r="AE120" s="5">
        <v>1548.360000000001</v>
      </c>
    </row>
    <row r="121" spans="1:3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</row>
    <row r="122" spans="1:31">
      <c r="A122" s="56" t="s">
        <v>73</v>
      </c>
      <c r="B122" s="56" t="s">
        <v>200</v>
      </c>
      <c r="C122" s="56" t="s">
        <v>153</v>
      </c>
      <c r="D122" s="5">
        <v>0</v>
      </c>
      <c r="E122" s="5">
        <v>0</v>
      </c>
      <c r="F122" s="5">
        <v>0</v>
      </c>
      <c r="G122" s="5">
        <v>0</v>
      </c>
      <c r="H122" s="5">
        <v>0</v>
      </c>
      <c r="I122" s="5">
        <v>9.5589999999999998E-5</v>
      </c>
      <c r="J122" s="5">
        <v>9.5610000000000001E-5</v>
      </c>
      <c r="K122" s="5">
        <v>1.0199E-4</v>
      </c>
      <c r="L122" s="5">
        <v>1.3627999999999999E-4</v>
      </c>
      <c r="M122" s="5">
        <v>2.0337E-4</v>
      </c>
      <c r="N122" s="5">
        <v>2.0348999999999999E-4</v>
      </c>
      <c r="O122" s="5">
        <v>2.0361000000000001E-4</v>
      </c>
      <c r="P122" s="5">
        <v>2.0382000000000001E-4</v>
      </c>
      <c r="Q122" s="5">
        <v>2.0399E-4</v>
      </c>
      <c r="R122" s="5">
        <v>2.4683000000000002E-4</v>
      </c>
      <c r="S122" s="5">
        <v>2.5310000000000003E-4</v>
      </c>
      <c r="T122" s="5">
        <v>2.5963000000000001E-4</v>
      </c>
      <c r="U122" s="5">
        <v>2.5972000000000001E-4</v>
      </c>
      <c r="V122" s="5">
        <v>2.5977999999999998E-4</v>
      </c>
      <c r="W122" s="5">
        <v>4.0502000000000002E-4</v>
      </c>
      <c r="X122" s="5">
        <v>7.7037000000000004E-4</v>
      </c>
      <c r="Y122" s="5">
        <v>8.4652000000000002E-4</v>
      </c>
      <c r="Z122" s="5">
        <v>8.4658999999999993E-4</v>
      </c>
      <c r="AA122" s="5">
        <v>8.4661000000000003E-4</v>
      </c>
      <c r="AB122" s="5">
        <v>8.4665000000000001E-4</v>
      </c>
      <c r="AC122" s="5">
        <v>8.4672000000000002E-4</v>
      </c>
      <c r="AD122" s="5">
        <v>1.28207E-3</v>
      </c>
      <c r="AE122" s="5">
        <v>1.2821099999999999E-3</v>
      </c>
    </row>
    <row r="123" spans="1:31">
      <c r="A123" s="56" t="s">
        <v>73</v>
      </c>
      <c r="B123" s="56" t="s">
        <v>200</v>
      </c>
      <c r="C123" s="56" t="s">
        <v>154</v>
      </c>
      <c r="D123" s="5">
        <v>9.2299999999999997E-6</v>
      </c>
      <c r="E123" s="5">
        <v>1.239E-5</v>
      </c>
      <c r="F123" s="5">
        <v>1.6759999999999999E-5</v>
      </c>
      <c r="G123" s="5">
        <v>1.969E-5</v>
      </c>
      <c r="H123" s="5">
        <v>2.2860000000000001E-5</v>
      </c>
      <c r="I123" s="5">
        <v>2.853E-5</v>
      </c>
      <c r="J123" s="5">
        <v>3.3729999999999997E-5</v>
      </c>
      <c r="K123" s="5">
        <v>5.9049999999999999E-5</v>
      </c>
      <c r="L123" s="5">
        <v>8.1100000000000006E-5</v>
      </c>
      <c r="M123" s="5">
        <v>9.9339999999999994E-5</v>
      </c>
      <c r="N123" s="5">
        <v>9.9669999999999999E-5</v>
      </c>
      <c r="O123" s="5">
        <v>1.0056999999999999E-4</v>
      </c>
      <c r="P123" s="5">
        <v>1.1833E-4</v>
      </c>
      <c r="Q123" s="5">
        <v>1.2091000000000001E-4</v>
      </c>
      <c r="R123" s="5">
        <v>1.3163000000000001E-4</v>
      </c>
      <c r="S123" s="5">
        <v>1.4164000000000001E-4</v>
      </c>
      <c r="T123" s="5">
        <v>1.5414000000000001E-4</v>
      </c>
      <c r="U123" s="5">
        <v>1.5515E-4</v>
      </c>
      <c r="V123" s="5">
        <v>1.5808E-4</v>
      </c>
      <c r="W123" s="5">
        <v>1.8989000000000001E-4</v>
      </c>
      <c r="X123" s="5">
        <v>2.2886E-4</v>
      </c>
      <c r="Y123" s="5">
        <v>3.6131999999999999E-4</v>
      </c>
      <c r="Z123" s="5">
        <v>3.5795E-4</v>
      </c>
      <c r="AA123" s="5">
        <v>3.5515999999999998E-4</v>
      </c>
      <c r="AB123" s="5">
        <v>3.5261E-4</v>
      </c>
      <c r="AC123" s="5">
        <v>4.1745999999999998E-4</v>
      </c>
      <c r="AD123" s="5">
        <v>7.0255000000000003E-4</v>
      </c>
      <c r="AE123" s="5">
        <v>6.7728999999999999E-4</v>
      </c>
    </row>
    <row r="124" spans="1:31">
      <c r="A124" s="56" t="s">
        <v>73</v>
      </c>
      <c r="B124" s="56" t="s">
        <v>200</v>
      </c>
      <c r="C124" s="56" t="s">
        <v>155</v>
      </c>
      <c r="D124" s="5">
        <v>0</v>
      </c>
      <c r="E124" s="5">
        <v>0</v>
      </c>
      <c r="F124" s="5">
        <v>0</v>
      </c>
      <c r="G124" s="5">
        <v>0</v>
      </c>
      <c r="H124" s="5">
        <v>0</v>
      </c>
      <c r="I124" s="5">
        <v>0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5">
        <v>0</v>
      </c>
      <c r="R124" s="5">
        <v>0</v>
      </c>
      <c r="S124" s="5">
        <v>0</v>
      </c>
      <c r="T124" s="5">
        <v>0</v>
      </c>
      <c r="U124" s="5">
        <v>0</v>
      </c>
      <c r="V124" s="5">
        <v>0</v>
      </c>
      <c r="W124" s="5">
        <v>0</v>
      </c>
      <c r="X124" s="5">
        <v>0</v>
      </c>
      <c r="Y124" s="5">
        <v>0</v>
      </c>
      <c r="Z124" s="5">
        <v>0</v>
      </c>
      <c r="AA124" s="5">
        <v>0</v>
      </c>
      <c r="AB124" s="5">
        <v>0</v>
      </c>
      <c r="AC124" s="5">
        <v>0</v>
      </c>
      <c r="AD124" s="5">
        <v>0</v>
      </c>
      <c r="AE124" s="5">
        <v>0</v>
      </c>
    </row>
    <row r="125" spans="1:31">
      <c r="A125" s="56" t="s">
        <v>73</v>
      </c>
      <c r="B125" s="56" t="s">
        <v>200</v>
      </c>
      <c r="C125" s="56" t="s">
        <v>138</v>
      </c>
      <c r="D125" s="5">
        <v>7.9119999999999999</v>
      </c>
      <c r="E125" s="5">
        <v>15.837</v>
      </c>
      <c r="F125" s="5">
        <v>26.483000000000001</v>
      </c>
      <c r="G125" s="5">
        <v>39.381999999999998</v>
      </c>
      <c r="H125" s="5">
        <v>55.106999999999999</v>
      </c>
      <c r="I125" s="5">
        <v>73.650000000000006</v>
      </c>
      <c r="J125" s="5">
        <v>101.574</v>
      </c>
      <c r="K125" s="5">
        <v>125.72385559</v>
      </c>
      <c r="L125" s="5">
        <v>153.03731171000001</v>
      </c>
      <c r="M125" s="5">
        <v>186.23757463999999</v>
      </c>
      <c r="N125" s="5">
        <v>224.89593049000001</v>
      </c>
      <c r="O125" s="5">
        <v>266.87614852000002</v>
      </c>
      <c r="P125" s="5">
        <v>311.41755971999999</v>
      </c>
      <c r="Q125" s="5">
        <v>357.86743505999999</v>
      </c>
      <c r="R125" s="5">
        <v>404.78368934999997</v>
      </c>
      <c r="S125" s="5">
        <v>452.62481380999998</v>
      </c>
      <c r="T125" s="5">
        <v>492.5103479</v>
      </c>
      <c r="U125" s="5">
        <v>531.82907490000002</v>
      </c>
      <c r="V125" s="5">
        <v>570.22714911000003</v>
      </c>
      <c r="W125" s="5">
        <v>609.75050940999995</v>
      </c>
      <c r="X125" s="5">
        <v>651.78980555999999</v>
      </c>
      <c r="Y125" s="5">
        <v>694.24637111999994</v>
      </c>
      <c r="Z125" s="5">
        <v>729.87564465000003</v>
      </c>
      <c r="AA125" s="5">
        <v>765.66522693000002</v>
      </c>
      <c r="AB125" s="5">
        <v>801.68088179999995</v>
      </c>
      <c r="AC125" s="5">
        <v>838.08343994999996</v>
      </c>
      <c r="AD125" s="5">
        <v>874.67753663000008</v>
      </c>
      <c r="AE125" s="5">
        <v>876.72075081000003</v>
      </c>
    </row>
    <row r="126" spans="1:31">
      <c r="A126" s="56" t="s">
        <v>73</v>
      </c>
      <c r="B126" s="56" t="s">
        <v>200</v>
      </c>
      <c r="C126" s="56" t="s">
        <v>139</v>
      </c>
      <c r="D126" s="5">
        <v>45.622999999999998</v>
      </c>
      <c r="E126" s="5">
        <v>65.371999999999986</v>
      </c>
      <c r="F126" s="5">
        <v>82.352000000000004</v>
      </c>
      <c r="G126" s="5">
        <v>95.963999999999999</v>
      </c>
      <c r="H126" s="5">
        <v>107.131</v>
      </c>
      <c r="I126" s="5">
        <v>116.5</v>
      </c>
      <c r="J126" s="5">
        <v>131.535</v>
      </c>
      <c r="K126" s="5">
        <v>152.63800000000001</v>
      </c>
      <c r="L126" s="5">
        <v>173.941</v>
      </c>
      <c r="M126" s="5">
        <v>198.483</v>
      </c>
      <c r="N126" s="5">
        <v>225.34399999999999</v>
      </c>
      <c r="O126" s="5">
        <v>252.72800000000001</v>
      </c>
      <c r="P126" s="5">
        <v>277.85399999999998</v>
      </c>
      <c r="Q126" s="5">
        <v>300.80500000000012</v>
      </c>
      <c r="R126" s="5">
        <v>320.54399999999998</v>
      </c>
      <c r="S126" s="5">
        <v>337.48</v>
      </c>
      <c r="T126" s="5">
        <v>344.50700000000001</v>
      </c>
      <c r="U126" s="5">
        <v>348.54900000000009</v>
      </c>
      <c r="V126" s="5">
        <v>349.56599999999992</v>
      </c>
      <c r="W126" s="5">
        <v>350.81700000000012</v>
      </c>
      <c r="X126" s="5">
        <v>350.685</v>
      </c>
      <c r="Y126" s="5">
        <v>350.02999999999992</v>
      </c>
      <c r="Z126" s="5">
        <v>348.76900000000012</v>
      </c>
      <c r="AA126" s="5">
        <v>346.75099999999992</v>
      </c>
      <c r="AB126" s="5">
        <v>344.07600000000008</v>
      </c>
      <c r="AC126" s="5">
        <v>340.86599999999999</v>
      </c>
      <c r="AD126" s="5">
        <v>337.02600000000001</v>
      </c>
      <c r="AE126" s="5">
        <v>337.02600000000001</v>
      </c>
    </row>
    <row r="127" spans="1:31"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</row>
    <row r="128" spans="1:31">
      <c r="A128" s="56" t="s">
        <v>75</v>
      </c>
      <c r="B128" s="56" t="s">
        <v>163</v>
      </c>
      <c r="C128" s="56" t="s">
        <v>152</v>
      </c>
      <c r="D128" s="5">
        <v>0</v>
      </c>
      <c r="E128" s="5">
        <v>0</v>
      </c>
      <c r="F128" s="5">
        <v>680</v>
      </c>
      <c r="G128" s="5">
        <v>2040</v>
      </c>
      <c r="H128" s="5">
        <v>2040</v>
      </c>
      <c r="I128" s="5">
        <v>2040</v>
      </c>
      <c r="J128" s="5">
        <v>2040</v>
      </c>
      <c r="K128" s="5">
        <v>2040</v>
      </c>
      <c r="L128" s="5">
        <v>2040</v>
      </c>
      <c r="M128" s="5">
        <v>2040</v>
      </c>
      <c r="N128" s="5">
        <v>2040</v>
      </c>
      <c r="O128" s="5">
        <v>2040</v>
      </c>
      <c r="P128" s="5">
        <v>2040</v>
      </c>
      <c r="Q128" s="5">
        <v>2040</v>
      </c>
      <c r="R128" s="5">
        <v>2040</v>
      </c>
      <c r="S128" s="5">
        <v>2040</v>
      </c>
      <c r="T128" s="5">
        <v>2040</v>
      </c>
      <c r="U128" s="5">
        <v>2040</v>
      </c>
      <c r="V128" s="5">
        <v>2040</v>
      </c>
      <c r="W128" s="5">
        <v>2040</v>
      </c>
      <c r="X128" s="5">
        <v>2040</v>
      </c>
      <c r="Y128" s="5">
        <v>2040</v>
      </c>
      <c r="Z128" s="5">
        <v>2040</v>
      </c>
      <c r="AA128" s="5">
        <v>2040</v>
      </c>
      <c r="AB128" s="5">
        <v>2040</v>
      </c>
      <c r="AC128" s="5">
        <v>2040</v>
      </c>
      <c r="AD128" s="5">
        <v>2040</v>
      </c>
      <c r="AE128" s="5">
        <v>2040</v>
      </c>
    </row>
    <row r="129" spans="1:31">
      <c r="A129" s="56" t="s">
        <v>75</v>
      </c>
      <c r="B129" s="56" t="s">
        <v>163</v>
      </c>
      <c r="C129" s="56" t="s">
        <v>153</v>
      </c>
      <c r="D129" s="5">
        <v>160</v>
      </c>
      <c r="E129" s="5">
        <v>160</v>
      </c>
      <c r="F129" s="5">
        <v>160</v>
      </c>
      <c r="G129" s="5">
        <v>160</v>
      </c>
      <c r="H129" s="5">
        <v>160</v>
      </c>
      <c r="I129" s="5">
        <v>411.59315766999998</v>
      </c>
      <c r="J129" s="5">
        <v>411.59315766999998</v>
      </c>
      <c r="K129" s="5">
        <v>835.81870245000005</v>
      </c>
      <c r="L129" s="5">
        <v>835.81870245000005</v>
      </c>
      <c r="M129" s="5">
        <v>835.81870245000005</v>
      </c>
      <c r="N129" s="5">
        <v>835.81870245000005</v>
      </c>
      <c r="O129" s="5">
        <v>835.81870245000005</v>
      </c>
      <c r="P129" s="5">
        <v>835.81870247999996</v>
      </c>
      <c r="Q129" s="5">
        <v>835.81870249999997</v>
      </c>
      <c r="R129" s="5">
        <v>918.88389196000003</v>
      </c>
      <c r="S129" s="5">
        <v>918.88389207</v>
      </c>
      <c r="T129" s="5">
        <v>918.88389209000002</v>
      </c>
      <c r="U129" s="5">
        <v>1049.3277500700001</v>
      </c>
      <c r="V129" s="5">
        <v>1159.9999866799999</v>
      </c>
      <c r="W129" s="5">
        <v>1159.99998673</v>
      </c>
      <c r="X129" s="5">
        <v>1159.99998686</v>
      </c>
      <c r="Y129" s="5">
        <v>1160.0000000299999</v>
      </c>
      <c r="Z129" s="5">
        <v>1160.0000001000001</v>
      </c>
      <c r="AA129" s="5">
        <v>1160.0000001200001</v>
      </c>
      <c r="AB129" s="5">
        <v>1160.00000015</v>
      </c>
      <c r="AC129" s="5">
        <v>1160.00000034</v>
      </c>
      <c r="AD129" s="5">
        <v>1160.00000043</v>
      </c>
      <c r="AE129" s="5">
        <v>1160.00000045</v>
      </c>
    </row>
    <row r="130" spans="1:31">
      <c r="A130" s="56" t="s">
        <v>75</v>
      </c>
      <c r="B130" s="56" t="s">
        <v>163</v>
      </c>
      <c r="C130" s="56" t="s">
        <v>154</v>
      </c>
      <c r="D130" s="5">
        <v>80.000056659999998</v>
      </c>
      <c r="E130" s="5">
        <v>80.000101119999997</v>
      </c>
      <c r="F130" s="5">
        <v>679.99747785</v>
      </c>
      <c r="G130" s="5">
        <v>1191.5529711199999</v>
      </c>
      <c r="H130" s="5">
        <v>1605.0251770899999</v>
      </c>
      <c r="I130" s="5">
        <v>2462.2427617899998</v>
      </c>
      <c r="J130" s="5">
        <v>2462.2427956500001</v>
      </c>
      <c r="K130" s="5">
        <v>2462.2429202500002</v>
      </c>
      <c r="L130" s="5">
        <v>2462.24292079</v>
      </c>
      <c r="M130" s="5">
        <v>2462.24306295</v>
      </c>
      <c r="N130" s="5">
        <v>2462.24306351</v>
      </c>
      <c r="O130" s="5">
        <v>2462.2430639200002</v>
      </c>
      <c r="P130" s="5">
        <v>2462.24306867</v>
      </c>
      <c r="Q130" s="5">
        <v>2462.2431336700001</v>
      </c>
      <c r="R130" s="5">
        <v>2462.24510547</v>
      </c>
      <c r="S130" s="5">
        <v>2462.24518532</v>
      </c>
      <c r="T130" s="5">
        <v>2462.2451854599999</v>
      </c>
      <c r="U130" s="5">
        <v>2599.7878880799999</v>
      </c>
      <c r="V130" s="5">
        <v>2599.7878885199998</v>
      </c>
      <c r="W130" s="5">
        <v>2599.7878886499998</v>
      </c>
      <c r="X130" s="5">
        <v>2599.7878323199998</v>
      </c>
      <c r="Y130" s="5">
        <v>2599.78918402</v>
      </c>
      <c r="Z130" s="5">
        <v>1999.7918076200001</v>
      </c>
      <c r="AA130" s="5">
        <v>1488.23631497</v>
      </c>
      <c r="AB130" s="5">
        <v>1074.76441993</v>
      </c>
      <c r="AC130" s="5">
        <v>1656.43454582</v>
      </c>
      <c r="AD130" s="5">
        <v>1656.43505218</v>
      </c>
      <c r="AE130" s="5">
        <v>1656.43492803</v>
      </c>
    </row>
    <row r="131" spans="1:31">
      <c r="A131" s="56" t="s">
        <v>75</v>
      </c>
      <c r="B131" s="56" t="s">
        <v>163</v>
      </c>
      <c r="C131" s="56" t="s">
        <v>155</v>
      </c>
      <c r="D131" s="5">
        <v>50</v>
      </c>
      <c r="E131" s="5">
        <v>50</v>
      </c>
      <c r="F131" s="5">
        <v>50</v>
      </c>
      <c r="G131" s="5">
        <v>50</v>
      </c>
      <c r="H131" s="5">
        <v>50</v>
      </c>
      <c r="I131" s="5">
        <v>50</v>
      </c>
      <c r="J131" s="5">
        <v>50</v>
      </c>
      <c r="K131" s="5">
        <v>50</v>
      </c>
      <c r="L131" s="5">
        <v>50</v>
      </c>
      <c r="M131" s="5">
        <v>50</v>
      </c>
      <c r="N131" s="5">
        <v>50</v>
      </c>
      <c r="O131" s="5">
        <v>50</v>
      </c>
      <c r="P131" s="5">
        <v>50</v>
      </c>
      <c r="Q131" s="5">
        <v>50</v>
      </c>
      <c r="R131" s="5">
        <v>50</v>
      </c>
      <c r="S131" s="5">
        <v>50</v>
      </c>
      <c r="T131" s="5">
        <v>50</v>
      </c>
      <c r="U131" s="5">
        <v>50</v>
      </c>
      <c r="V131" s="5">
        <v>50</v>
      </c>
      <c r="W131" s="5">
        <v>50</v>
      </c>
      <c r="X131" s="5">
        <v>50</v>
      </c>
      <c r="Y131" s="5">
        <v>50</v>
      </c>
      <c r="Z131" s="5">
        <v>50</v>
      </c>
      <c r="AA131" s="5">
        <v>50</v>
      </c>
      <c r="AB131" s="5">
        <v>50</v>
      </c>
      <c r="AC131" s="5">
        <v>50</v>
      </c>
      <c r="AD131" s="5">
        <v>50</v>
      </c>
      <c r="AE131" s="5">
        <v>50</v>
      </c>
    </row>
    <row r="132" spans="1:31">
      <c r="A132" s="56" t="s">
        <v>75</v>
      </c>
      <c r="B132" s="56" t="s">
        <v>163</v>
      </c>
      <c r="C132" s="56" t="s">
        <v>138</v>
      </c>
      <c r="D132" s="5">
        <v>113.44800001</v>
      </c>
      <c r="E132" s="5">
        <v>234.46199999999999</v>
      </c>
      <c r="F132" s="5">
        <v>391.15199998999998</v>
      </c>
      <c r="G132" s="5">
        <v>583.14700001000006</v>
      </c>
      <c r="H132" s="5">
        <v>817.88</v>
      </c>
      <c r="I132" s="5">
        <v>1099.634</v>
      </c>
      <c r="J132" s="5">
        <v>1524.355</v>
      </c>
      <c r="K132" s="5">
        <v>1897.4574733300001</v>
      </c>
      <c r="L132" s="5">
        <v>2313.5186278800002</v>
      </c>
      <c r="M132" s="5">
        <v>2795.63337916</v>
      </c>
      <c r="N132" s="5">
        <v>3392.9003320800002</v>
      </c>
      <c r="O132" s="5">
        <v>4036.44119688</v>
      </c>
      <c r="P132" s="5">
        <v>4707.0090007500003</v>
      </c>
      <c r="Q132" s="5">
        <v>5411.0381473800007</v>
      </c>
      <c r="R132" s="5">
        <v>6114.3533389300001</v>
      </c>
      <c r="S132" s="5">
        <v>6822.3269472499996</v>
      </c>
      <c r="T132" s="5">
        <v>7403.449441499999</v>
      </c>
      <c r="U132" s="5">
        <v>7964.5992951899998</v>
      </c>
      <c r="V132" s="5">
        <v>8500.4033974100003</v>
      </c>
      <c r="W132" s="5">
        <v>9048.9515982400007</v>
      </c>
      <c r="X132" s="5">
        <v>9634.5546853399992</v>
      </c>
      <c r="Y132" s="5">
        <v>10227.264545690001</v>
      </c>
      <c r="Z132" s="5">
        <v>10733.091480859999</v>
      </c>
      <c r="AA132" s="5">
        <v>11244.056339999999</v>
      </c>
      <c r="AB132" s="5">
        <v>11762.80408254</v>
      </c>
      <c r="AC132" s="5">
        <v>12290.264823130001</v>
      </c>
      <c r="AD132" s="5">
        <v>12821.021079919999</v>
      </c>
      <c r="AE132" s="5">
        <v>12857.1914406</v>
      </c>
    </row>
    <row r="133" spans="1:31">
      <c r="A133" s="56" t="s">
        <v>75</v>
      </c>
      <c r="B133" s="56" t="s">
        <v>163</v>
      </c>
      <c r="C133" s="56" t="s">
        <v>139</v>
      </c>
      <c r="D133" s="5">
        <v>588.70600000000002</v>
      </c>
      <c r="E133" s="5">
        <v>887.91499999999996</v>
      </c>
      <c r="F133" s="5">
        <v>1132.692</v>
      </c>
      <c r="G133" s="5">
        <v>1330.7860000000001</v>
      </c>
      <c r="H133" s="5">
        <v>1501.11</v>
      </c>
      <c r="I133" s="5">
        <v>1644.835</v>
      </c>
      <c r="J133" s="5">
        <v>1879.2280000000001</v>
      </c>
      <c r="K133" s="5">
        <v>2206.7310000000002</v>
      </c>
      <c r="L133" s="5">
        <v>2538.018</v>
      </c>
      <c r="M133" s="5">
        <v>2892.1370000000002</v>
      </c>
      <c r="N133" s="5">
        <v>3323.8409999999999</v>
      </c>
      <c r="O133" s="5">
        <v>3759.110000000001</v>
      </c>
      <c r="P133" s="5">
        <v>4148.139000000001</v>
      </c>
      <c r="Q133" s="5">
        <v>4509.9309999999996</v>
      </c>
      <c r="R133" s="5">
        <v>4816.4500000000007</v>
      </c>
      <c r="S133" s="5">
        <v>5071.3830000000007</v>
      </c>
      <c r="T133" s="5">
        <v>5175.4100000000008</v>
      </c>
      <c r="U133" s="5">
        <v>5227.704999999999</v>
      </c>
      <c r="V133" s="5">
        <v>5227.0620000000017</v>
      </c>
      <c r="W133" s="5">
        <v>5230.3869999999988</v>
      </c>
      <c r="X133" s="5">
        <v>5215.023000000001</v>
      </c>
      <c r="Y133" s="5">
        <v>5193.7550000000001</v>
      </c>
      <c r="Z133" s="5">
        <v>5164.8889999999992</v>
      </c>
      <c r="AA133" s="5">
        <v>5128.3240000000014</v>
      </c>
      <c r="AB133" s="5">
        <v>5084.2170000000024</v>
      </c>
      <c r="AC133" s="5">
        <v>5035.3010000000013</v>
      </c>
      <c r="AD133" s="5">
        <v>4976.3359999999993</v>
      </c>
      <c r="AE133" s="5">
        <v>4976.3359999999993</v>
      </c>
    </row>
    <row r="134" spans="1:31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</row>
    <row r="135" spans="1:31">
      <c r="A135" s="56" t="s">
        <v>75</v>
      </c>
      <c r="B135" s="56" t="s">
        <v>197</v>
      </c>
      <c r="C135" s="56" t="s">
        <v>153</v>
      </c>
      <c r="D135" s="5">
        <v>0</v>
      </c>
      <c r="E135" s="5">
        <v>0</v>
      </c>
      <c r="F135" s="5">
        <v>0</v>
      </c>
      <c r="G135" s="5">
        <v>0</v>
      </c>
      <c r="H135" s="5">
        <v>0</v>
      </c>
      <c r="I135" s="5">
        <v>364.03780382000002</v>
      </c>
      <c r="J135" s="5">
        <v>364.03780382000002</v>
      </c>
      <c r="K135" s="5">
        <v>364.03805948000002</v>
      </c>
      <c r="L135" s="5">
        <v>364.03805948000002</v>
      </c>
      <c r="M135" s="5">
        <v>364.03805948000002</v>
      </c>
      <c r="N135" s="5">
        <v>364.03805949999997</v>
      </c>
      <c r="O135" s="5">
        <v>364.03805953</v>
      </c>
      <c r="P135" s="5">
        <v>364.03805957999998</v>
      </c>
      <c r="Q135" s="5">
        <v>364.03805962000001</v>
      </c>
      <c r="R135" s="5">
        <v>364.03813747999999</v>
      </c>
      <c r="S135" s="5">
        <v>364.03850877999997</v>
      </c>
      <c r="T135" s="5">
        <v>364.03850881</v>
      </c>
      <c r="U135" s="5">
        <v>364.03850887999999</v>
      </c>
      <c r="V135" s="5">
        <v>1443.2242477699999</v>
      </c>
      <c r="W135" s="5">
        <v>1443.22424783</v>
      </c>
      <c r="X135" s="5">
        <v>1443.2242479500001</v>
      </c>
      <c r="Y135" s="5">
        <v>1443.2242480800001</v>
      </c>
      <c r="Z135" s="5">
        <v>1443.2242481599999</v>
      </c>
      <c r="AA135" s="5">
        <v>1443.2242481999999</v>
      </c>
      <c r="AB135" s="5">
        <v>1443.22424826</v>
      </c>
      <c r="AC135" s="5">
        <v>1443.22424834</v>
      </c>
      <c r="AD135" s="5">
        <v>1443.2242485199999</v>
      </c>
      <c r="AE135" s="5">
        <v>1443.2242485500001</v>
      </c>
    </row>
    <row r="136" spans="1:31">
      <c r="A136" s="56" t="s">
        <v>75</v>
      </c>
      <c r="B136" s="56" t="s">
        <v>197</v>
      </c>
      <c r="C136" s="56" t="s">
        <v>154</v>
      </c>
      <c r="D136" s="5">
        <v>570.00002352000001</v>
      </c>
      <c r="E136" s="5">
        <v>570.00004525999998</v>
      </c>
      <c r="F136" s="5">
        <v>1126.4418921700001</v>
      </c>
      <c r="G136" s="5">
        <v>1502.26230386</v>
      </c>
      <c r="H136" s="5">
        <v>2570.5645112799998</v>
      </c>
      <c r="I136" s="5">
        <v>2900.0478093500001</v>
      </c>
      <c r="J136" s="5">
        <v>2900.0478093500001</v>
      </c>
      <c r="K136" s="5">
        <v>3439.45844098</v>
      </c>
      <c r="L136" s="5">
        <v>3439.4584410699999</v>
      </c>
      <c r="M136" s="5">
        <v>3439.4584411300002</v>
      </c>
      <c r="N136" s="5">
        <v>3439.4584412600002</v>
      </c>
      <c r="O136" s="5">
        <v>3439.4584413299999</v>
      </c>
      <c r="P136" s="5">
        <v>3439.4584418300001</v>
      </c>
      <c r="Q136" s="5">
        <v>3439.4584427700001</v>
      </c>
      <c r="R136" s="5">
        <v>5342.5374519500001</v>
      </c>
      <c r="S136" s="5">
        <v>5441.3284571699996</v>
      </c>
      <c r="T136" s="5">
        <v>5441.3284571800004</v>
      </c>
      <c r="U136" s="5">
        <v>5525.6982280100001</v>
      </c>
      <c r="V136" s="5">
        <v>8960.1628461300006</v>
      </c>
      <c r="W136" s="5">
        <v>8960.1628461700002</v>
      </c>
      <c r="X136" s="5">
        <v>8960.1628226899993</v>
      </c>
      <c r="Y136" s="5">
        <v>8960.1628028599989</v>
      </c>
      <c r="Z136" s="5">
        <v>9976.8886785699997</v>
      </c>
      <c r="AA136" s="5">
        <v>11334.125650939999</v>
      </c>
      <c r="AB136" s="5">
        <v>10557.180337080001</v>
      </c>
      <c r="AC136" s="5">
        <v>10505.46775978</v>
      </c>
      <c r="AD136" s="5">
        <v>14621.062685639999</v>
      </c>
      <c r="AE136" s="5">
        <v>14081.65205406</v>
      </c>
    </row>
    <row r="137" spans="1:31">
      <c r="A137" s="56" t="s">
        <v>75</v>
      </c>
      <c r="B137" s="56" t="s">
        <v>197</v>
      </c>
      <c r="C137" s="56" t="s">
        <v>155</v>
      </c>
      <c r="D137" s="5">
        <v>100.00001789</v>
      </c>
      <c r="E137" s="5">
        <v>100.00002717</v>
      </c>
      <c r="F137" s="5">
        <v>100.00014408</v>
      </c>
      <c r="G137" s="5">
        <v>100.00014415</v>
      </c>
      <c r="H137" s="5">
        <v>100.00014883</v>
      </c>
      <c r="I137" s="5">
        <v>100.00014883999999</v>
      </c>
      <c r="J137" s="5">
        <v>100.00014885</v>
      </c>
      <c r="K137" s="5">
        <v>100.00025204000001</v>
      </c>
      <c r="L137" s="5">
        <v>100.00025208</v>
      </c>
      <c r="M137" s="5">
        <v>100.00025219</v>
      </c>
      <c r="N137" s="5">
        <v>100.00025239999999</v>
      </c>
      <c r="O137" s="5">
        <v>100.00025253</v>
      </c>
      <c r="P137" s="5">
        <v>100.00025313</v>
      </c>
      <c r="Q137" s="5">
        <v>100.00025493</v>
      </c>
      <c r="R137" s="5">
        <v>100.00028614999999</v>
      </c>
      <c r="S137" s="5">
        <v>100.00030218000001</v>
      </c>
      <c r="T137" s="5">
        <v>100.00030223</v>
      </c>
      <c r="U137" s="5">
        <v>100.00037806</v>
      </c>
      <c r="V137" s="5">
        <v>100.00044944</v>
      </c>
      <c r="W137" s="5">
        <v>100.00044957</v>
      </c>
      <c r="X137" s="5">
        <v>100.00043187999999</v>
      </c>
      <c r="Y137" s="5">
        <v>100.00067908</v>
      </c>
      <c r="Z137" s="5">
        <v>100.00065638</v>
      </c>
      <c r="AA137" s="5">
        <v>100.00065650000001</v>
      </c>
      <c r="AB137" s="5">
        <v>100.00065205999999</v>
      </c>
      <c r="AC137" s="5">
        <v>100.00101802</v>
      </c>
      <c r="AD137" s="5">
        <v>100.00133124</v>
      </c>
      <c r="AE137" s="5">
        <v>100.00122813</v>
      </c>
    </row>
    <row r="138" spans="1:31">
      <c r="A138" s="56" t="s">
        <v>75</v>
      </c>
      <c r="B138" s="56" t="s">
        <v>197</v>
      </c>
      <c r="C138" s="56" t="s">
        <v>138</v>
      </c>
      <c r="D138" s="5">
        <v>81.304999999999993</v>
      </c>
      <c r="E138" s="5">
        <v>177.50700000000001</v>
      </c>
      <c r="F138" s="5">
        <v>314.98700000000002</v>
      </c>
      <c r="G138" s="5">
        <v>485.21</v>
      </c>
      <c r="H138" s="5">
        <v>690.75199999999995</v>
      </c>
      <c r="I138" s="5">
        <v>942.36799999999994</v>
      </c>
      <c r="J138" s="5">
        <v>1319.33200001</v>
      </c>
      <c r="K138" s="5">
        <v>1646.1449322999999</v>
      </c>
      <c r="L138" s="5">
        <v>1997.99720783</v>
      </c>
      <c r="M138" s="5">
        <v>2398.7515556399999</v>
      </c>
      <c r="N138" s="5">
        <v>2891.4536417200002</v>
      </c>
      <c r="O138" s="5">
        <v>3423.7156849399998</v>
      </c>
      <c r="P138" s="5">
        <v>3981.1180689500002</v>
      </c>
      <c r="Q138" s="5">
        <v>4537.9600560899999</v>
      </c>
      <c r="R138" s="5">
        <v>5073.4149845700003</v>
      </c>
      <c r="S138" s="5">
        <v>5608.7046190199999</v>
      </c>
      <c r="T138" s="5">
        <v>6036.0734856200006</v>
      </c>
      <c r="U138" s="5">
        <v>6450.86907402</v>
      </c>
      <c r="V138" s="5">
        <v>6838.9187785800004</v>
      </c>
      <c r="W138" s="5">
        <v>7232.87679131</v>
      </c>
      <c r="X138" s="5">
        <v>7657.7471786699998</v>
      </c>
      <c r="Y138" s="5">
        <v>8085.00838931</v>
      </c>
      <c r="Z138" s="5">
        <v>8457.8420374799989</v>
      </c>
      <c r="AA138" s="5">
        <v>8838.1139046899989</v>
      </c>
      <c r="AB138" s="5">
        <v>9222.6653388399991</v>
      </c>
      <c r="AC138" s="5">
        <v>9616.4493741200004</v>
      </c>
      <c r="AD138" s="5">
        <v>10015.22371271</v>
      </c>
      <c r="AE138" s="5">
        <v>10037.2423246</v>
      </c>
    </row>
    <row r="139" spans="1:31">
      <c r="A139" s="56" t="s">
        <v>75</v>
      </c>
      <c r="B139" s="56" t="s">
        <v>197</v>
      </c>
      <c r="C139" s="56" t="s">
        <v>139</v>
      </c>
      <c r="D139" s="5">
        <v>417.096</v>
      </c>
      <c r="E139" s="5">
        <v>671.0329999999999</v>
      </c>
      <c r="F139" s="5">
        <v>922.27100000000007</v>
      </c>
      <c r="G139" s="5">
        <v>1125.8689999999999</v>
      </c>
      <c r="H139" s="5">
        <v>1299.7470000000001</v>
      </c>
      <c r="I139" s="5">
        <v>1450.7080000000001</v>
      </c>
      <c r="J139" s="5">
        <v>1685.163</v>
      </c>
      <c r="K139" s="5">
        <v>1990.6479999999999</v>
      </c>
      <c r="L139" s="5">
        <v>2286.2460000000001</v>
      </c>
      <c r="M139" s="5">
        <v>2596.1640000000002</v>
      </c>
      <c r="N139" s="5">
        <v>2968.3380000000002</v>
      </c>
      <c r="O139" s="5">
        <v>3348.63</v>
      </c>
      <c r="P139" s="5">
        <v>3694.0590000000002</v>
      </c>
      <c r="Q139" s="5">
        <v>3989.7469999999998</v>
      </c>
      <c r="R139" s="5">
        <v>4221.7790000000014</v>
      </c>
      <c r="S139" s="5">
        <v>4413.009</v>
      </c>
      <c r="T139" s="5">
        <v>4478</v>
      </c>
      <c r="U139" s="5">
        <v>4506.9669999999996</v>
      </c>
      <c r="V139" s="5">
        <v>4491.2079999999996</v>
      </c>
      <c r="W139" s="5">
        <v>4479.3630000000012</v>
      </c>
      <c r="X139" s="5">
        <v>4455.174</v>
      </c>
      <c r="Y139" s="5">
        <v>4424.643</v>
      </c>
      <c r="Z139" s="5">
        <v>4389.6200000000008</v>
      </c>
      <c r="AA139" s="5">
        <v>4351.1210000000001</v>
      </c>
      <c r="AB139" s="5">
        <v>4305.9329999999991</v>
      </c>
      <c r="AC139" s="5">
        <v>4258.4330000000009</v>
      </c>
      <c r="AD139" s="5">
        <v>4204.9129999999996</v>
      </c>
      <c r="AE139" s="5">
        <v>4204.9129999999996</v>
      </c>
    </row>
    <row r="140" spans="1:3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</row>
    <row r="141" spans="1:31">
      <c r="A141" s="56" t="s">
        <v>75</v>
      </c>
      <c r="B141" s="56" t="s">
        <v>198</v>
      </c>
      <c r="C141" s="56" t="s">
        <v>153</v>
      </c>
      <c r="D141" s="5">
        <v>0</v>
      </c>
      <c r="E141" s="5">
        <v>0</v>
      </c>
      <c r="F141" s="5">
        <v>0</v>
      </c>
      <c r="G141" s="5">
        <v>0</v>
      </c>
      <c r="H141" s="5">
        <v>0</v>
      </c>
      <c r="I141" s="5">
        <v>721.76855966999995</v>
      </c>
      <c r="J141" s="5">
        <v>721.76855966999995</v>
      </c>
      <c r="K141" s="5">
        <v>721.76855976000002</v>
      </c>
      <c r="L141" s="5">
        <v>721.76855977000002</v>
      </c>
      <c r="M141" s="5">
        <v>721.76855982999996</v>
      </c>
      <c r="N141" s="5">
        <v>721.76855984999997</v>
      </c>
      <c r="O141" s="5">
        <v>721.76855989000001</v>
      </c>
      <c r="P141" s="5">
        <v>721.76855997999996</v>
      </c>
      <c r="Q141" s="5">
        <v>721.76855999999998</v>
      </c>
      <c r="R141" s="5">
        <v>721.76856009000005</v>
      </c>
      <c r="S141" s="5">
        <v>721.76856009000005</v>
      </c>
      <c r="T141" s="5">
        <v>721.76856009999995</v>
      </c>
      <c r="U141" s="5">
        <v>721.76856019000002</v>
      </c>
      <c r="V141" s="5">
        <v>721.76856020000002</v>
      </c>
      <c r="W141" s="5">
        <v>721.76856022000004</v>
      </c>
      <c r="X141" s="5">
        <v>721.76856025999996</v>
      </c>
      <c r="Y141" s="5">
        <v>721.76856034000002</v>
      </c>
      <c r="Z141" s="5">
        <v>721.76856036000004</v>
      </c>
      <c r="AA141" s="5">
        <v>721.76856038000005</v>
      </c>
      <c r="AB141" s="5">
        <v>721.76856040999996</v>
      </c>
      <c r="AC141" s="5">
        <v>721.76856045</v>
      </c>
      <c r="AD141" s="5">
        <v>721.76856051000004</v>
      </c>
      <c r="AE141" s="5">
        <v>721.76856053999995</v>
      </c>
    </row>
    <row r="142" spans="1:31">
      <c r="A142" s="56" t="s">
        <v>75</v>
      </c>
      <c r="B142" s="56" t="s">
        <v>198</v>
      </c>
      <c r="C142" s="56" t="s">
        <v>154</v>
      </c>
      <c r="D142" s="5">
        <v>7.1999999999999997E-6</v>
      </c>
      <c r="E142" s="5">
        <v>1.2799999999999999E-5</v>
      </c>
      <c r="F142" s="5">
        <v>271.83131501999998</v>
      </c>
      <c r="G142" s="5">
        <v>271.83131501999998</v>
      </c>
      <c r="H142" s="5">
        <v>995.68396524000002</v>
      </c>
      <c r="I142" s="5">
        <v>995.68396527000004</v>
      </c>
      <c r="J142" s="5">
        <v>995.68396528000005</v>
      </c>
      <c r="K142" s="5">
        <v>995.68396546999998</v>
      </c>
      <c r="L142" s="5">
        <v>995.6839655</v>
      </c>
      <c r="M142" s="5">
        <v>995.68396552000002</v>
      </c>
      <c r="N142" s="5">
        <v>995.68396554000003</v>
      </c>
      <c r="O142" s="5">
        <v>995.68396557000005</v>
      </c>
      <c r="P142" s="5">
        <v>995.68396559999996</v>
      </c>
      <c r="Q142" s="5">
        <v>995.68396583000003</v>
      </c>
      <c r="R142" s="5">
        <v>995.68396583000003</v>
      </c>
      <c r="S142" s="5">
        <v>995.68396584000004</v>
      </c>
      <c r="T142" s="5">
        <v>995.68396584000004</v>
      </c>
      <c r="U142" s="5">
        <v>995.68396585999994</v>
      </c>
      <c r="V142" s="5">
        <v>995.68396585999994</v>
      </c>
      <c r="W142" s="5">
        <v>995.68396586999995</v>
      </c>
      <c r="X142" s="5">
        <v>995.68395868000005</v>
      </c>
      <c r="Y142" s="5">
        <v>995.68395309000005</v>
      </c>
      <c r="Z142" s="5">
        <v>723.85265088000006</v>
      </c>
      <c r="AA142" s="5">
        <v>723.85265089999996</v>
      </c>
      <c r="AB142" s="5">
        <v>3.0998000000000001E-4</v>
      </c>
      <c r="AC142" s="5">
        <v>4.2110999999999998E-4</v>
      </c>
      <c r="AD142" s="5">
        <v>7.6135000000000005E-4</v>
      </c>
      <c r="AE142" s="5">
        <v>7.6119000000000002E-4</v>
      </c>
    </row>
    <row r="143" spans="1:31">
      <c r="A143" s="56" t="s">
        <v>75</v>
      </c>
      <c r="B143" s="56" t="s">
        <v>198</v>
      </c>
      <c r="C143" s="56" t="s">
        <v>155</v>
      </c>
      <c r="D143" s="5">
        <v>125.23</v>
      </c>
      <c r="E143" s="5">
        <v>124.13</v>
      </c>
      <c r="F143" s="5">
        <v>124.13</v>
      </c>
      <c r="G143" s="5">
        <v>124.13</v>
      </c>
      <c r="H143" s="5">
        <v>125.23</v>
      </c>
      <c r="I143" s="5">
        <v>124.13</v>
      </c>
      <c r="J143" s="5">
        <v>124.13</v>
      </c>
      <c r="K143" s="5">
        <v>124.13</v>
      </c>
      <c r="L143" s="5">
        <v>124.13</v>
      </c>
      <c r="M143" s="5">
        <v>375.23</v>
      </c>
      <c r="N143" s="5">
        <v>374.13</v>
      </c>
      <c r="O143" s="5">
        <v>375.23</v>
      </c>
      <c r="P143" s="5">
        <v>374.13</v>
      </c>
      <c r="Q143" s="5">
        <v>374.13</v>
      </c>
      <c r="R143" s="5">
        <v>374.13</v>
      </c>
      <c r="S143" s="5">
        <v>375.23</v>
      </c>
      <c r="T143" s="5">
        <v>374.13</v>
      </c>
      <c r="U143" s="5">
        <v>374.13</v>
      </c>
      <c r="V143" s="5">
        <v>374.13</v>
      </c>
      <c r="W143" s="5">
        <v>374.13</v>
      </c>
      <c r="X143" s="5">
        <v>375.23</v>
      </c>
      <c r="Y143" s="5">
        <v>375.23</v>
      </c>
      <c r="Z143" s="5">
        <v>375.23</v>
      </c>
      <c r="AA143" s="5">
        <v>375.23</v>
      </c>
      <c r="AB143" s="5">
        <v>375.23</v>
      </c>
      <c r="AC143" s="5">
        <v>375.23</v>
      </c>
      <c r="AD143" s="5">
        <v>375.23</v>
      </c>
      <c r="AE143" s="5">
        <v>375.23</v>
      </c>
    </row>
    <row r="144" spans="1:31">
      <c r="A144" s="56" t="s">
        <v>75</v>
      </c>
      <c r="B144" s="56" t="s">
        <v>198</v>
      </c>
      <c r="C144" s="56" t="s">
        <v>138</v>
      </c>
      <c r="D144" s="5">
        <v>60.468000000000004</v>
      </c>
      <c r="E144" s="5">
        <v>148.648</v>
      </c>
      <c r="F144" s="5">
        <v>275.34800000000001</v>
      </c>
      <c r="G144" s="5">
        <v>442.274</v>
      </c>
      <c r="H144" s="5">
        <v>652.45000000000005</v>
      </c>
      <c r="I144" s="5">
        <v>876.23699999999997</v>
      </c>
      <c r="J144" s="5">
        <v>1210.5730000000001</v>
      </c>
      <c r="K144" s="5">
        <v>1499.50984408</v>
      </c>
      <c r="L144" s="5">
        <v>1763.8192452999999</v>
      </c>
      <c r="M144" s="5">
        <v>2059.8864297800001</v>
      </c>
      <c r="N144" s="5">
        <v>2436.6978076999999</v>
      </c>
      <c r="O144" s="5">
        <v>2865.7631302300001</v>
      </c>
      <c r="P144" s="5">
        <v>3329.05273197</v>
      </c>
      <c r="Q144" s="5">
        <v>3830.46070057</v>
      </c>
      <c r="R144" s="5">
        <v>4377.4487209399986</v>
      </c>
      <c r="S144" s="5">
        <v>4929.4277385200003</v>
      </c>
      <c r="T144" s="5">
        <v>5409.2202714200002</v>
      </c>
      <c r="U144" s="5">
        <v>5890.0950978299998</v>
      </c>
      <c r="V144" s="5">
        <v>6359.8153290499986</v>
      </c>
      <c r="W144" s="5">
        <v>6795.9670817799997</v>
      </c>
      <c r="X144" s="5">
        <v>7263.3692117000001</v>
      </c>
      <c r="Y144" s="5">
        <v>7737.8938246300004</v>
      </c>
      <c r="Z144" s="5">
        <v>8141.5914787000002</v>
      </c>
      <c r="AA144" s="5">
        <v>8553.9924650800003</v>
      </c>
      <c r="AB144" s="5">
        <v>8975.3127935100001</v>
      </c>
      <c r="AC144" s="5">
        <v>9404.9657990399992</v>
      </c>
      <c r="AD144" s="5">
        <v>9844.0621514499999</v>
      </c>
      <c r="AE144" s="5">
        <v>9881.1261620900004</v>
      </c>
    </row>
    <row r="145" spans="1:31">
      <c r="A145" s="56" t="s">
        <v>75</v>
      </c>
      <c r="B145" s="56" t="s">
        <v>198</v>
      </c>
      <c r="C145" s="56" t="s">
        <v>139</v>
      </c>
      <c r="D145" s="5">
        <v>329.29</v>
      </c>
      <c r="E145" s="5">
        <v>584.38700000000006</v>
      </c>
      <c r="F145" s="5">
        <v>822.70399999999995</v>
      </c>
      <c r="G145" s="5">
        <v>1038.2349999999999</v>
      </c>
      <c r="H145" s="5">
        <v>1227.8489999999999</v>
      </c>
      <c r="I145" s="5">
        <v>1335.8109999999999</v>
      </c>
      <c r="J145" s="5">
        <v>1514.9059999999999</v>
      </c>
      <c r="K145" s="5">
        <v>1768.1690000000001</v>
      </c>
      <c r="L145" s="5">
        <v>1950.5930000000001</v>
      </c>
      <c r="M145" s="5">
        <v>2135.6660000000002</v>
      </c>
      <c r="N145" s="5">
        <v>2379.1840000000002</v>
      </c>
      <c r="O145" s="5">
        <v>2646.8049999999998</v>
      </c>
      <c r="P145" s="5">
        <v>2900.177999999999</v>
      </c>
      <c r="Q145" s="5">
        <v>3149.181</v>
      </c>
      <c r="R145" s="5">
        <v>3402.641000000001</v>
      </c>
      <c r="S145" s="5">
        <v>3615.882000000001</v>
      </c>
      <c r="T145" s="5">
        <v>3731.2449999999999</v>
      </c>
      <c r="U145" s="5">
        <v>3816.4100000000012</v>
      </c>
      <c r="V145" s="5">
        <v>3863.6839999999988</v>
      </c>
      <c r="W145" s="5">
        <v>3875.1060000000002</v>
      </c>
      <c r="X145" s="5">
        <v>3873.7390000000009</v>
      </c>
      <c r="Y145" s="5">
        <v>3868.3439999999978</v>
      </c>
      <c r="Z145" s="5">
        <v>3856.3989999999999</v>
      </c>
      <c r="AA145" s="5">
        <v>3840.6070000000009</v>
      </c>
      <c r="AB145" s="5">
        <v>3820.0049999999992</v>
      </c>
      <c r="AC145" s="5">
        <v>3795.2550000000001</v>
      </c>
      <c r="AD145" s="5">
        <v>3765.7249999999999</v>
      </c>
      <c r="AE145" s="5">
        <v>3765.7249999999999</v>
      </c>
    </row>
    <row r="146" spans="1:3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</row>
    <row r="147" spans="1:31">
      <c r="A147" s="56" t="s">
        <v>75</v>
      </c>
      <c r="B147" s="56" t="s">
        <v>199</v>
      </c>
      <c r="C147" s="56" t="s">
        <v>153</v>
      </c>
      <c r="D147" s="5">
        <v>0</v>
      </c>
      <c r="E147" s="5">
        <v>0</v>
      </c>
      <c r="F147" s="5">
        <v>0</v>
      </c>
      <c r="G147" s="5">
        <v>0</v>
      </c>
      <c r="H147" s="5">
        <v>0</v>
      </c>
      <c r="I147" s="5">
        <v>0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5">
        <v>0</v>
      </c>
      <c r="R147" s="5">
        <v>0</v>
      </c>
      <c r="S147" s="5">
        <v>0</v>
      </c>
      <c r="T147" s="5">
        <v>0</v>
      </c>
      <c r="U147" s="5">
        <v>0</v>
      </c>
      <c r="V147" s="5">
        <v>0</v>
      </c>
      <c r="W147" s="5">
        <v>0</v>
      </c>
      <c r="X147" s="5">
        <v>0</v>
      </c>
      <c r="Y147" s="5">
        <v>0</v>
      </c>
      <c r="Z147" s="5">
        <v>0</v>
      </c>
      <c r="AA147" s="5">
        <v>0</v>
      </c>
      <c r="AB147" s="5">
        <v>0</v>
      </c>
      <c r="AC147" s="5">
        <v>0</v>
      </c>
      <c r="AD147" s="5">
        <v>0</v>
      </c>
      <c r="AE147" s="5">
        <v>0</v>
      </c>
    </row>
    <row r="148" spans="1:31">
      <c r="A148" s="56" t="s">
        <v>75</v>
      </c>
      <c r="B148" s="56" t="s">
        <v>199</v>
      </c>
      <c r="C148" s="56" t="s">
        <v>154</v>
      </c>
      <c r="D148" s="5">
        <v>7.8499999999999994E-6</v>
      </c>
      <c r="E148" s="5">
        <v>1.5339999999999999E-5</v>
      </c>
      <c r="F148" s="5">
        <v>3.11305539</v>
      </c>
      <c r="G148" s="5">
        <v>3.11305539</v>
      </c>
      <c r="H148" s="5">
        <v>3.1130553999999999</v>
      </c>
      <c r="I148" s="5">
        <v>3.1130779400000002</v>
      </c>
      <c r="J148" s="5">
        <v>3.1130780499999999</v>
      </c>
      <c r="K148" s="5">
        <v>3.1131083099999999</v>
      </c>
      <c r="L148" s="5">
        <v>3.11310836</v>
      </c>
      <c r="M148" s="5">
        <v>3.1131091500000001</v>
      </c>
      <c r="N148" s="5">
        <v>3.11310932</v>
      </c>
      <c r="O148" s="5">
        <v>3.1131093500000002</v>
      </c>
      <c r="P148" s="5">
        <v>3.11310946</v>
      </c>
      <c r="Q148" s="5">
        <v>3.1131097799999998</v>
      </c>
      <c r="R148" s="5">
        <v>3.1131375399999999</v>
      </c>
      <c r="S148" s="5">
        <v>3.1131416199999999</v>
      </c>
      <c r="T148" s="5">
        <v>3.1131416299999999</v>
      </c>
      <c r="U148" s="5">
        <v>3.1131416399999998</v>
      </c>
      <c r="V148" s="5">
        <v>3.1131416600000001</v>
      </c>
      <c r="W148" s="5">
        <v>3.11314169</v>
      </c>
      <c r="X148" s="5">
        <v>3.1131338799999999</v>
      </c>
      <c r="Y148" s="5">
        <v>3.1131970999999998</v>
      </c>
      <c r="Z148" s="5">
        <v>6.6856999999999995E-4</v>
      </c>
      <c r="AA148" s="5">
        <v>7.9579E-4</v>
      </c>
      <c r="AB148" s="5">
        <v>7.9584999999999996E-4</v>
      </c>
      <c r="AC148" s="5">
        <v>500.07253142000002</v>
      </c>
      <c r="AD148" s="5">
        <v>4419.5157419299994</v>
      </c>
      <c r="AE148" s="5">
        <v>4419.5157404400006</v>
      </c>
    </row>
    <row r="149" spans="1:31">
      <c r="A149" s="56" t="s">
        <v>75</v>
      </c>
      <c r="B149" s="56" t="s">
        <v>199</v>
      </c>
      <c r="C149" s="56" t="s">
        <v>155</v>
      </c>
      <c r="D149" s="5">
        <v>473.33</v>
      </c>
      <c r="E149" s="5">
        <v>473.33</v>
      </c>
      <c r="F149" s="5">
        <v>473.33</v>
      </c>
      <c r="G149" s="5">
        <v>473.33</v>
      </c>
      <c r="H149" s="5">
        <v>473.33</v>
      </c>
      <c r="I149" s="5">
        <v>473.33</v>
      </c>
      <c r="J149" s="5">
        <v>473.33</v>
      </c>
      <c r="K149" s="5">
        <v>473.33</v>
      </c>
      <c r="L149" s="5">
        <v>473.33</v>
      </c>
      <c r="M149" s="5">
        <v>473.33</v>
      </c>
      <c r="N149" s="5">
        <v>473.33</v>
      </c>
      <c r="O149" s="5">
        <v>473.33</v>
      </c>
      <c r="P149" s="5">
        <v>473.33</v>
      </c>
      <c r="Q149" s="5">
        <v>473.33</v>
      </c>
      <c r="R149" s="5">
        <v>473.33</v>
      </c>
      <c r="S149" s="5">
        <v>473.33</v>
      </c>
      <c r="T149" s="5">
        <v>473.33</v>
      </c>
      <c r="U149" s="5">
        <v>473.33</v>
      </c>
      <c r="V149" s="5">
        <v>473.33</v>
      </c>
      <c r="W149" s="5">
        <v>473.33</v>
      </c>
      <c r="X149" s="5">
        <v>473.33</v>
      </c>
      <c r="Y149" s="5">
        <v>475.43</v>
      </c>
      <c r="Z149" s="5">
        <v>473.33</v>
      </c>
      <c r="AA149" s="5">
        <v>473.33</v>
      </c>
      <c r="AB149" s="5">
        <v>473.33</v>
      </c>
      <c r="AC149" s="5">
        <v>473.33</v>
      </c>
      <c r="AD149" s="5">
        <v>473.33</v>
      </c>
      <c r="AE149" s="5">
        <v>473.33</v>
      </c>
    </row>
    <row r="150" spans="1:31">
      <c r="A150" s="56" t="s">
        <v>75</v>
      </c>
      <c r="B150" s="56" t="s">
        <v>199</v>
      </c>
      <c r="C150" s="56" t="s">
        <v>138</v>
      </c>
      <c r="D150" s="5">
        <v>103.374</v>
      </c>
      <c r="E150" s="5">
        <v>155.053</v>
      </c>
      <c r="F150" s="5">
        <v>211.02199999999999</v>
      </c>
      <c r="G150" s="5">
        <v>272.83999999999997</v>
      </c>
      <c r="H150" s="5">
        <v>342.29199999999997</v>
      </c>
      <c r="I150" s="5">
        <v>420.23</v>
      </c>
      <c r="J150" s="5">
        <v>540.44000000000005</v>
      </c>
      <c r="K150" s="5">
        <v>660.96435792</v>
      </c>
      <c r="L150" s="5">
        <v>796.17195317000005</v>
      </c>
      <c r="M150" s="5">
        <v>958.17402227999992</v>
      </c>
      <c r="N150" s="5">
        <v>1145.1947517999999</v>
      </c>
      <c r="O150" s="5">
        <v>1342.79875311</v>
      </c>
      <c r="P150" s="5">
        <v>1546.52399115</v>
      </c>
      <c r="Q150" s="5">
        <v>1757.30862804</v>
      </c>
      <c r="R150" s="5">
        <v>1963.7499641100001</v>
      </c>
      <c r="S150" s="5">
        <v>2169.9936781400002</v>
      </c>
      <c r="T150" s="5">
        <v>2330.4229793499999</v>
      </c>
      <c r="U150" s="5">
        <v>2480.8329372600001</v>
      </c>
      <c r="V150" s="5">
        <v>2619.9917203999998</v>
      </c>
      <c r="W150" s="5">
        <v>2760.18391509</v>
      </c>
      <c r="X150" s="5">
        <v>2910.0088553700002</v>
      </c>
      <c r="Y150" s="5">
        <v>3061.9195724699998</v>
      </c>
      <c r="Z150" s="5">
        <v>3195.6967666800001</v>
      </c>
      <c r="AA150" s="5">
        <v>3332.0470561000002</v>
      </c>
      <c r="AB150" s="5">
        <v>3471.4572458299999</v>
      </c>
      <c r="AC150" s="5">
        <v>3613.5280441999998</v>
      </c>
      <c r="AD150" s="5">
        <v>3758.3678000899999</v>
      </c>
      <c r="AE150" s="5">
        <v>3768.8095457300001</v>
      </c>
    </row>
    <row r="151" spans="1:31">
      <c r="A151" s="56" t="s">
        <v>75</v>
      </c>
      <c r="B151" s="56" t="s">
        <v>199</v>
      </c>
      <c r="C151" s="56" t="s">
        <v>139</v>
      </c>
      <c r="D151" s="5">
        <v>234.97200000000001</v>
      </c>
      <c r="E151" s="5">
        <v>315.15100000000001</v>
      </c>
      <c r="F151" s="5">
        <v>386.09899999999999</v>
      </c>
      <c r="G151" s="5">
        <v>448.88200000000001</v>
      </c>
      <c r="H151" s="5">
        <v>507.89399999999989</v>
      </c>
      <c r="I151" s="5">
        <v>563.8309999999999</v>
      </c>
      <c r="J151" s="5">
        <v>659.38799999999992</v>
      </c>
      <c r="K151" s="5">
        <v>765.72799999999984</v>
      </c>
      <c r="L151" s="5">
        <v>874.94299999999998</v>
      </c>
      <c r="M151" s="5">
        <v>999.57100000000003</v>
      </c>
      <c r="N151" s="5">
        <v>1136.279</v>
      </c>
      <c r="O151" s="5">
        <v>1272.079</v>
      </c>
      <c r="P151" s="5">
        <v>1391.741</v>
      </c>
      <c r="Q151" s="5">
        <v>1500.8810000000001</v>
      </c>
      <c r="R151" s="5">
        <v>1590.4770000000001</v>
      </c>
      <c r="S151" s="5">
        <v>1664.9549999999999</v>
      </c>
      <c r="T151" s="5">
        <v>1688.7670000000001</v>
      </c>
      <c r="U151" s="5">
        <v>1695.3050000000001</v>
      </c>
      <c r="V151" s="5">
        <v>1684.559</v>
      </c>
      <c r="W151" s="5">
        <v>1675.3009999999999</v>
      </c>
      <c r="X151" s="5">
        <v>1660.6060000000009</v>
      </c>
      <c r="Y151" s="5">
        <v>1645.1769999999999</v>
      </c>
      <c r="Z151" s="5">
        <v>1628.1010000000001</v>
      </c>
      <c r="AA151" s="5">
        <v>1610.2550000000001</v>
      </c>
      <c r="AB151" s="5">
        <v>1590.748</v>
      </c>
      <c r="AC151" s="5">
        <v>1570.4659999999999</v>
      </c>
      <c r="AD151" s="5">
        <v>1548.360000000001</v>
      </c>
      <c r="AE151" s="5">
        <v>1548.360000000001</v>
      </c>
    </row>
    <row r="152" spans="1:3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</row>
    <row r="153" spans="1:31">
      <c r="A153" s="56" t="s">
        <v>75</v>
      </c>
      <c r="B153" s="56" t="s">
        <v>200</v>
      </c>
      <c r="C153" s="56" t="s">
        <v>153</v>
      </c>
      <c r="D153" s="5">
        <v>0</v>
      </c>
      <c r="E153" s="5">
        <v>0</v>
      </c>
      <c r="F153" s="5">
        <v>0</v>
      </c>
      <c r="G153" s="5">
        <v>0</v>
      </c>
      <c r="H153" s="5">
        <v>0</v>
      </c>
      <c r="I153" s="5">
        <v>9.5589999999999998E-5</v>
      </c>
      <c r="J153" s="5">
        <v>9.5610000000000001E-5</v>
      </c>
      <c r="K153" s="5">
        <v>1.0199E-4</v>
      </c>
      <c r="L153" s="5">
        <v>1.3627999999999999E-4</v>
      </c>
      <c r="M153" s="5">
        <v>2.0337E-4</v>
      </c>
      <c r="N153" s="5">
        <v>2.0348999999999999E-4</v>
      </c>
      <c r="O153" s="5">
        <v>2.0361000000000001E-4</v>
      </c>
      <c r="P153" s="5">
        <v>2.0382000000000001E-4</v>
      </c>
      <c r="Q153" s="5">
        <v>2.0399E-4</v>
      </c>
      <c r="R153" s="5">
        <v>2.4683000000000002E-4</v>
      </c>
      <c r="S153" s="5">
        <v>2.5310000000000003E-4</v>
      </c>
      <c r="T153" s="5">
        <v>2.5963000000000001E-4</v>
      </c>
      <c r="U153" s="5">
        <v>2.5972000000000001E-4</v>
      </c>
      <c r="V153" s="5">
        <v>2.5977999999999998E-4</v>
      </c>
      <c r="W153" s="5">
        <v>4.0502000000000002E-4</v>
      </c>
      <c r="X153" s="5">
        <v>7.7037000000000004E-4</v>
      </c>
      <c r="Y153" s="5">
        <v>8.4652000000000002E-4</v>
      </c>
      <c r="Z153" s="5">
        <v>8.4658999999999993E-4</v>
      </c>
      <c r="AA153" s="5">
        <v>8.4661000000000003E-4</v>
      </c>
      <c r="AB153" s="5">
        <v>8.4665000000000001E-4</v>
      </c>
      <c r="AC153" s="5">
        <v>8.4672000000000002E-4</v>
      </c>
      <c r="AD153" s="5">
        <v>1.28207E-3</v>
      </c>
      <c r="AE153" s="5">
        <v>1.2821099999999999E-3</v>
      </c>
    </row>
    <row r="154" spans="1:31">
      <c r="A154" s="56" t="s">
        <v>75</v>
      </c>
      <c r="B154" s="56" t="s">
        <v>200</v>
      </c>
      <c r="C154" s="56" t="s">
        <v>154</v>
      </c>
      <c r="D154" s="5">
        <v>9.2299999999999997E-6</v>
      </c>
      <c r="E154" s="5">
        <v>1.239E-5</v>
      </c>
      <c r="F154" s="5">
        <v>1.6759999999999999E-5</v>
      </c>
      <c r="G154" s="5">
        <v>1.969E-5</v>
      </c>
      <c r="H154" s="5">
        <v>2.2860000000000001E-5</v>
      </c>
      <c r="I154" s="5">
        <v>2.853E-5</v>
      </c>
      <c r="J154" s="5">
        <v>3.3729999999999997E-5</v>
      </c>
      <c r="K154" s="5">
        <v>5.9049999999999999E-5</v>
      </c>
      <c r="L154" s="5">
        <v>8.1100000000000006E-5</v>
      </c>
      <c r="M154" s="5">
        <v>9.9339999999999994E-5</v>
      </c>
      <c r="N154" s="5">
        <v>9.9669999999999999E-5</v>
      </c>
      <c r="O154" s="5">
        <v>1.0056999999999999E-4</v>
      </c>
      <c r="P154" s="5">
        <v>1.1833E-4</v>
      </c>
      <c r="Q154" s="5">
        <v>1.2091000000000001E-4</v>
      </c>
      <c r="R154" s="5">
        <v>1.3163000000000001E-4</v>
      </c>
      <c r="S154" s="5">
        <v>1.4164000000000001E-4</v>
      </c>
      <c r="T154" s="5">
        <v>1.5414000000000001E-4</v>
      </c>
      <c r="U154" s="5">
        <v>1.5515E-4</v>
      </c>
      <c r="V154" s="5">
        <v>1.5808E-4</v>
      </c>
      <c r="W154" s="5">
        <v>1.8989000000000001E-4</v>
      </c>
      <c r="X154" s="5">
        <v>2.2886E-4</v>
      </c>
      <c r="Y154" s="5">
        <v>3.6131999999999999E-4</v>
      </c>
      <c r="Z154" s="5">
        <v>3.5795E-4</v>
      </c>
      <c r="AA154" s="5">
        <v>3.5515999999999998E-4</v>
      </c>
      <c r="AB154" s="5">
        <v>3.5261E-4</v>
      </c>
      <c r="AC154" s="5">
        <v>4.1745999999999998E-4</v>
      </c>
      <c r="AD154" s="5">
        <v>7.0255000000000003E-4</v>
      </c>
      <c r="AE154" s="5">
        <v>6.7728999999999999E-4</v>
      </c>
    </row>
    <row r="155" spans="1:31">
      <c r="A155" s="56" t="s">
        <v>75</v>
      </c>
      <c r="B155" s="56" t="s">
        <v>200</v>
      </c>
      <c r="C155" s="56" t="s">
        <v>155</v>
      </c>
      <c r="D155" s="5">
        <v>0</v>
      </c>
      <c r="E155" s="5">
        <v>0</v>
      </c>
      <c r="F155" s="5">
        <v>0</v>
      </c>
      <c r="G155" s="5">
        <v>0</v>
      </c>
      <c r="H155" s="5">
        <v>0</v>
      </c>
      <c r="I155" s="5">
        <v>0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5">
        <v>0</v>
      </c>
      <c r="R155" s="5">
        <v>0</v>
      </c>
      <c r="S155" s="5">
        <v>0</v>
      </c>
      <c r="T155" s="5">
        <v>0</v>
      </c>
      <c r="U155" s="5">
        <v>0</v>
      </c>
      <c r="V155" s="5">
        <v>0</v>
      </c>
      <c r="W155" s="5">
        <v>0</v>
      </c>
      <c r="X155" s="5">
        <v>0</v>
      </c>
      <c r="Y155" s="5">
        <v>0</v>
      </c>
      <c r="Z155" s="5">
        <v>0</v>
      </c>
      <c r="AA155" s="5">
        <v>0</v>
      </c>
      <c r="AB155" s="5">
        <v>0</v>
      </c>
      <c r="AC155" s="5">
        <v>0</v>
      </c>
      <c r="AD155" s="5">
        <v>0</v>
      </c>
      <c r="AE155" s="5">
        <v>0</v>
      </c>
    </row>
    <row r="156" spans="1:31">
      <c r="A156" s="56" t="s">
        <v>75</v>
      </c>
      <c r="B156" s="56" t="s">
        <v>200</v>
      </c>
      <c r="C156" s="56" t="s">
        <v>138</v>
      </c>
      <c r="D156" s="5">
        <v>7.9119999999999999</v>
      </c>
      <c r="E156" s="5">
        <v>15.837</v>
      </c>
      <c r="F156" s="5">
        <v>26.483000000000001</v>
      </c>
      <c r="G156" s="5">
        <v>39.381999999999998</v>
      </c>
      <c r="H156" s="5">
        <v>55.106999999999999</v>
      </c>
      <c r="I156" s="5">
        <v>73.650000000000006</v>
      </c>
      <c r="J156" s="5">
        <v>101.574</v>
      </c>
      <c r="K156" s="5">
        <v>125.72385559</v>
      </c>
      <c r="L156" s="5">
        <v>153.03731171000001</v>
      </c>
      <c r="M156" s="5">
        <v>186.23757463999999</v>
      </c>
      <c r="N156" s="5">
        <v>224.89593049000001</v>
      </c>
      <c r="O156" s="5">
        <v>266.87614852000002</v>
      </c>
      <c r="P156" s="5">
        <v>311.41755971999999</v>
      </c>
      <c r="Q156" s="5">
        <v>357.86743505999999</v>
      </c>
      <c r="R156" s="5">
        <v>404.78368934999997</v>
      </c>
      <c r="S156" s="5">
        <v>452.62481380999998</v>
      </c>
      <c r="T156" s="5">
        <v>492.5103479</v>
      </c>
      <c r="U156" s="5">
        <v>531.82907490000002</v>
      </c>
      <c r="V156" s="5">
        <v>570.22714911000003</v>
      </c>
      <c r="W156" s="5">
        <v>609.75050940999995</v>
      </c>
      <c r="X156" s="5">
        <v>651.78980555999999</v>
      </c>
      <c r="Y156" s="5">
        <v>694.24637111999994</v>
      </c>
      <c r="Z156" s="5">
        <v>729.87564465000003</v>
      </c>
      <c r="AA156" s="5">
        <v>765.66522693000002</v>
      </c>
      <c r="AB156" s="5">
        <v>801.68088179999995</v>
      </c>
      <c r="AC156" s="5">
        <v>838.08343994999996</v>
      </c>
      <c r="AD156" s="5">
        <v>874.67753663000008</v>
      </c>
      <c r="AE156" s="5">
        <v>876.72075081000003</v>
      </c>
    </row>
    <row r="157" spans="1:31">
      <c r="A157" s="56" t="s">
        <v>75</v>
      </c>
      <c r="B157" s="56" t="s">
        <v>200</v>
      </c>
      <c r="C157" s="56" t="s">
        <v>139</v>
      </c>
      <c r="D157" s="5">
        <v>45.622999999999998</v>
      </c>
      <c r="E157" s="5">
        <v>65.371999999999986</v>
      </c>
      <c r="F157" s="5">
        <v>82.352000000000004</v>
      </c>
      <c r="G157" s="5">
        <v>95.963999999999999</v>
      </c>
      <c r="H157" s="5">
        <v>107.131</v>
      </c>
      <c r="I157" s="5">
        <v>116.5</v>
      </c>
      <c r="J157" s="5">
        <v>131.535</v>
      </c>
      <c r="K157" s="5">
        <v>152.63800000000001</v>
      </c>
      <c r="L157" s="5">
        <v>173.941</v>
      </c>
      <c r="M157" s="5">
        <v>198.483</v>
      </c>
      <c r="N157" s="5">
        <v>225.34399999999999</v>
      </c>
      <c r="O157" s="5">
        <v>252.72800000000001</v>
      </c>
      <c r="P157" s="5">
        <v>277.85399999999998</v>
      </c>
      <c r="Q157" s="5">
        <v>300.80500000000012</v>
      </c>
      <c r="R157" s="5">
        <v>320.54399999999998</v>
      </c>
      <c r="S157" s="5">
        <v>337.48</v>
      </c>
      <c r="T157" s="5">
        <v>344.50700000000001</v>
      </c>
      <c r="U157" s="5">
        <v>348.54900000000009</v>
      </c>
      <c r="V157" s="5">
        <v>349.56599999999992</v>
      </c>
      <c r="W157" s="5">
        <v>350.81700000000012</v>
      </c>
      <c r="X157" s="5">
        <v>350.685</v>
      </c>
      <c r="Y157" s="5">
        <v>350.02999999999992</v>
      </c>
      <c r="Z157" s="5">
        <v>348.76900000000012</v>
      </c>
      <c r="AA157" s="5">
        <v>346.75099999999992</v>
      </c>
      <c r="AB157" s="5">
        <v>344.07600000000008</v>
      </c>
      <c r="AC157" s="5">
        <v>340.86599999999999</v>
      </c>
      <c r="AD157" s="5">
        <v>337.02600000000001</v>
      </c>
      <c r="AE157" s="5">
        <v>337.02600000000001</v>
      </c>
    </row>
    <row r="158" spans="1:31"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</row>
    <row r="159" spans="1:31">
      <c r="A159" s="56" t="s">
        <v>80</v>
      </c>
      <c r="B159" s="56" t="s">
        <v>163</v>
      </c>
      <c r="C159" s="56" t="s">
        <v>152</v>
      </c>
      <c r="D159" s="5">
        <v>0</v>
      </c>
      <c r="E159" s="5">
        <v>0</v>
      </c>
      <c r="F159" s="5">
        <v>680</v>
      </c>
      <c r="G159" s="5">
        <v>2040</v>
      </c>
      <c r="H159" s="5">
        <v>2040</v>
      </c>
      <c r="I159" s="5">
        <v>2040</v>
      </c>
      <c r="J159" s="5">
        <v>2040</v>
      </c>
      <c r="K159" s="5">
        <v>2040</v>
      </c>
      <c r="L159" s="5">
        <v>2040</v>
      </c>
      <c r="M159" s="5">
        <v>2040</v>
      </c>
      <c r="N159" s="5">
        <v>2040</v>
      </c>
      <c r="O159" s="5">
        <v>2040</v>
      </c>
      <c r="P159" s="5">
        <v>2040</v>
      </c>
      <c r="Q159" s="5">
        <v>2040</v>
      </c>
      <c r="R159" s="5">
        <v>2040</v>
      </c>
      <c r="S159" s="5">
        <v>2040</v>
      </c>
      <c r="T159" s="5">
        <v>2040</v>
      </c>
      <c r="U159" s="5">
        <v>2040</v>
      </c>
      <c r="V159" s="5">
        <v>2040</v>
      </c>
      <c r="W159" s="5">
        <v>2040</v>
      </c>
      <c r="X159" s="5">
        <v>2040</v>
      </c>
      <c r="Y159" s="5">
        <v>2040</v>
      </c>
      <c r="Z159" s="5">
        <v>2040</v>
      </c>
      <c r="AA159" s="5">
        <v>2040</v>
      </c>
      <c r="AB159" s="5">
        <v>2040</v>
      </c>
      <c r="AC159" s="5">
        <v>2040</v>
      </c>
      <c r="AD159" s="5">
        <v>2040</v>
      </c>
      <c r="AE159" s="5">
        <v>2040</v>
      </c>
    </row>
    <row r="160" spans="1:31">
      <c r="A160" s="56" t="s">
        <v>80</v>
      </c>
      <c r="B160" s="56" t="s">
        <v>163</v>
      </c>
      <c r="C160" s="56" t="s">
        <v>153</v>
      </c>
      <c r="D160" s="5">
        <v>160</v>
      </c>
      <c r="E160" s="5">
        <v>160</v>
      </c>
      <c r="F160" s="5">
        <v>160</v>
      </c>
      <c r="G160" s="5">
        <v>160</v>
      </c>
      <c r="H160" s="5">
        <v>160</v>
      </c>
      <c r="I160" s="5">
        <v>560.70359673999997</v>
      </c>
      <c r="J160" s="5">
        <v>560.70359678</v>
      </c>
      <c r="K160" s="5">
        <v>826.66670353999996</v>
      </c>
      <c r="L160" s="5">
        <v>826.66670353999996</v>
      </c>
      <c r="M160" s="5">
        <v>826.66672799999992</v>
      </c>
      <c r="N160" s="5">
        <v>826.66672799999992</v>
      </c>
      <c r="O160" s="5">
        <v>826.66672799999992</v>
      </c>
      <c r="P160" s="5">
        <v>826.66672799999992</v>
      </c>
      <c r="Q160" s="5">
        <v>826.66672799999992</v>
      </c>
      <c r="R160" s="5">
        <v>826.66691164999997</v>
      </c>
      <c r="S160" s="5">
        <v>826.66694026999994</v>
      </c>
      <c r="T160" s="5">
        <v>826.66694067000003</v>
      </c>
      <c r="U160" s="5">
        <v>826.66709585000001</v>
      </c>
      <c r="V160" s="5">
        <v>826.66821859999993</v>
      </c>
      <c r="W160" s="5">
        <v>826.66821870000001</v>
      </c>
      <c r="X160" s="5">
        <v>910.00037299000007</v>
      </c>
      <c r="Y160" s="5">
        <v>910.00045214000011</v>
      </c>
      <c r="Z160" s="5">
        <v>910.00045217000002</v>
      </c>
      <c r="AA160" s="5">
        <v>910.00045219000003</v>
      </c>
      <c r="AB160" s="5">
        <v>910.00045222000006</v>
      </c>
      <c r="AC160" s="5">
        <v>910.00045225000008</v>
      </c>
      <c r="AD160" s="5">
        <v>910.0004522800001</v>
      </c>
      <c r="AE160" s="5">
        <v>910.00045232999992</v>
      </c>
    </row>
    <row r="161" spans="1:31">
      <c r="A161" s="56" t="s">
        <v>80</v>
      </c>
      <c r="B161" s="56" t="s">
        <v>163</v>
      </c>
      <c r="C161" s="56" t="s">
        <v>154</v>
      </c>
      <c r="D161" s="5">
        <v>456.33529700999998</v>
      </c>
      <c r="E161" s="5">
        <v>714.85045109999999</v>
      </c>
      <c r="F161" s="5">
        <v>1450.5675015899999</v>
      </c>
      <c r="G161" s="5">
        <v>2751.31467226</v>
      </c>
      <c r="H161" s="5">
        <v>3795.9089715199998</v>
      </c>
      <c r="I161" s="5">
        <v>4041.91212808</v>
      </c>
      <c r="J161" s="5">
        <v>4207.97702742</v>
      </c>
      <c r="K161" s="5">
        <v>4214.5690484899997</v>
      </c>
      <c r="L161" s="5">
        <v>4312.8843065600004</v>
      </c>
      <c r="M161" s="5">
        <v>4374.2461424700004</v>
      </c>
      <c r="N161" s="5">
        <v>4374.24614251</v>
      </c>
      <c r="O161" s="5">
        <v>4374.2461425399997</v>
      </c>
      <c r="P161" s="5">
        <v>4374.2461426500004</v>
      </c>
      <c r="Q161" s="5">
        <v>4374.2461430200001</v>
      </c>
      <c r="R161" s="5">
        <v>4374.2463572300003</v>
      </c>
      <c r="S161" s="5">
        <v>4374.2464675499996</v>
      </c>
      <c r="T161" s="5">
        <v>4768.9861129100009</v>
      </c>
      <c r="U161" s="5">
        <v>5022.95272501</v>
      </c>
      <c r="V161" s="5">
        <v>5295.0591883999996</v>
      </c>
      <c r="W161" s="5">
        <v>5295.0591888600002</v>
      </c>
      <c r="X161" s="5">
        <v>5089.0400074999998</v>
      </c>
      <c r="Y161" s="5">
        <v>4848.6620780499998</v>
      </c>
      <c r="Z161" s="5">
        <v>4794.4027978399999</v>
      </c>
      <c r="AA161" s="5">
        <v>4399.6606169199986</v>
      </c>
      <c r="AB161" s="5">
        <v>3924.7430113300011</v>
      </c>
      <c r="AC161" s="5">
        <v>4241.9249323500007</v>
      </c>
      <c r="AD161" s="5">
        <v>4077.5208424900002</v>
      </c>
      <c r="AE161" s="5">
        <v>4361.3277560899996</v>
      </c>
    </row>
    <row r="162" spans="1:31">
      <c r="A162" s="56" t="s">
        <v>80</v>
      </c>
      <c r="B162" s="56" t="s">
        <v>163</v>
      </c>
      <c r="C162" s="56" t="s">
        <v>155</v>
      </c>
      <c r="D162" s="5">
        <v>50</v>
      </c>
      <c r="E162" s="5">
        <v>50</v>
      </c>
      <c r="F162" s="5">
        <v>50</v>
      </c>
      <c r="G162" s="5">
        <v>50</v>
      </c>
      <c r="H162" s="5">
        <v>50</v>
      </c>
      <c r="I162" s="5">
        <v>50</v>
      </c>
      <c r="J162" s="5">
        <v>50</v>
      </c>
      <c r="K162" s="5">
        <v>50</v>
      </c>
      <c r="L162" s="5">
        <v>50</v>
      </c>
      <c r="M162" s="5">
        <v>50</v>
      </c>
      <c r="N162" s="5">
        <v>50</v>
      </c>
      <c r="O162" s="5">
        <v>50</v>
      </c>
      <c r="P162" s="5">
        <v>50</v>
      </c>
      <c r="Q162" s="5">
        <v>50</v>
      </c>
      <c r="R162" s="5">
        <v>50</v>
      </c>
      <c r="S162" s="5">
        <v>50</v>
      </c>
      <c r="T162" s="5">
        <v>50</v>
      </c>
      <c r="U162" s="5">
        <v>50</v>
      </c>
      <c r="V162" s="5">
        <v>50</v>
      </c>
      <c r="W162" s="5">
        <v>50</v>
      </c>
      <c r="X162" s="5">
        <v>50</v>
      </c>
      <c r="Y162" s="5">
        <v>50</v>
      </c>
      <c r="Z162" s="5">
        <v>50</v>
      </c>
      <c r="AA162" s="5">
        <v>50</v>
      </c>
      <c r="AB162" s="5">
        <v>50</v>
      </c>
      <c r="AC162" s="5">
        <v>50</v>
      </c>
      <c r="AD162" s="5">
        <v>50</v>
      </c>
      <c r="AE162" s="5">
        <v>50</v>
      </c>
    </row>
    <row r="163" spans="1:31">
      <c r="A163" s="56" t="s">
        <v>80</v>
      </c>
      <c r="B163" s="56" t="s">
        <v>163</v>
      </c>
      <c r="C163" s="56" t="s">
        <v>138</v>
      </c>
      <c r="D163" s="5">
        <v>113.44800001</v>
      </c>
      <c r="E163" s="5">
        <v>234.46199999999999</v>
      </c>
      <c r="F163" s="5">
        <v>391.15199998999998</v>
      </c>
      <c r="G163" s="5">
        <v>583.14700001000006</v>
      </c>
      <c r="H163" s="5">
        <v>817.88</v>
      </c>
      <c r="I163" s="5">
        <v>1099.634</v>
      </c>
      <c r="J163" s="5">
        <v>1524.355</v>
      </c>
      <c r="K163" s="5">
        <v>1897.4574733300001</v>
      </c>
      <c r="L163" s="5">
        <v>2313.5186278800002</v>
      </c>
      <c r="M163" s="5">
        <v>2795.63337916</v>
      </c>
      <c r="N163" s="5">
        <v>3392.9003320800002</v>
      </c>
      <c r="O163" s="5">
        <v>4036.44119688</v>
      </c>
      <c r="P163" s="5">
        <v>4707.0090007500003</v>
      </c>
      <c r="Q163" s="5">
        <v>5411.0381473800007</v>
      </c>
      <c r="R163" s="5">
        <v>6114.3533389300001</v>
      </c>
      <c r="S163" s="5">
        <v>6822.3269472499996</v>
      </c>
      <c r="T163" s="5">
        <v>7403.449441499999</v>
      </c>
      <c r="U163" s="5">
        <v>7964.5992951899998</v>
      </c>
      <c r="V163" s="5">
        <v>8500.4033974100003</v>
      </c>
      <c r="W163" s="5">
        <v>9048.9515982400007</v>
      </c>
      <c r="X163" s="5">
        <v>9634.5546853399992</v>
      </c>
      <c r="Y163" s="5">
        <v>10227.264545690001</v>
      </c>
      <c r="Z163" s="5">
        <v>10733.091480859999</v>
      </c>
      <c r="AA163" s="5">
        <v>11244.056339999999</v>
      </c>
      <c r="AB163" s="5">
        <v>11762.80408254</v>
      </c>
      <c r="AC163" s="5">
        <v>12290.264823130001</v>
      </c>
      <c r="AD163" s="5">
        <v>12821.021079919999</v>
      </c>
      <c r="AE163" s="5">
        <v>12857.1914406</v>
      </c>
    </row>
    <row r="164" spans="1:31">
      <c r="A164" s="56" t="s">
        <v>80</v>
      </c>
      <c r="B164" s="56" t="s">
        <v>163</v>
      </c>
      <c r="C164" s="56" t="s">
        <v>139</v>
      </c>
      <c r="D164" s="5">
        <v>588.70600000000002</v>
      </c>
      <c r="E164" s="5">
        <v>887.91499999999996</v>
      </c>
      <c r="F164" s="5">
        <v>1132.692</v>
      </c>
      <c r="G164" s="5">
        <v>1330.7860000000001</v>
      </c>
      <c r="H164" s="5">
        <v>1501.11</v>
      </c>
      <c r="I164" s="5">
        <v>1644.835</v>
      </c>
      <c r="J164" s="5">
        <v>1879.2280000000001</v>
      </c>
      <c r="K164" s="5">
        <v>2206.7310000000002</v>
      </c>
      <c r="L164" s="5">
        <v>2538.018</v>
      </c>
      <c r="M164" s="5">
        <v>2892.1370000000002</v>
      </c>
      <c r="N164" s="5">
        <v>3323.8409999999999</v>
      </c>
      <c r="O164" s="5">
        <v>3759.110000000001</v>
      </c>
      <c r="P164" s="5">
        <v>4148.139000000001</v>
      </c>
      <c r="Q164" s="5">
        <v>4509.9309999999996</v>
      </c>
      <c r="R164" s="5">
        <v>4816.4500000000007</v>
      </c>
      <c r="S164" s="5">
        <v>5071.3830000000007</v>
      </c>
      <c r="T164" s="5">
        <v>5175.4100000000008</v>
      </c>
      <c r="U164" s="5">
        <v>5227.704999999999</v>
      </c>
      <c r="V164" s="5">
        <v>5227.0620000000017</v>
      </c>
      <c r="W164" s="5">
        <v>5230.3869999999988</v>
      </c>
      <c r="X164" s="5">
        <v>5215.023000000001</v>
      </c>
      <c r="Y164" s="5">
        <v>5193.7550000000001</v>
      </c>
      <c r="Z164" s="5">
        <v>5164.8889999999992</v>
      </c>
      <c r="AA164" s="5">
        <v>5128.3240000000014</v>
      </c>
      <c r="AB164" s="5">
        <v>5084.2170000000024</v>
      </c>
      <c r="AC164" s="5">
        <v>5035.3010000000013</v>
      </c>
      <c r="AD164" s="5">
        <v>4976.3359999999993</v>
      </c>
      <c r="AE164" s="5">
        <v>4976.3359999999993</v>
      </c>
    </row>
    <row r="165" spans="1:3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</row>
    <row r="166" spans="1:31">
      <c r="A166" s="56" t="s">
        <v>80</v>
      </c>
      <c r="B166" s="56" t="s">
        <v>197</v>
      </c>
      <c r="C166" s="56" t="s">
        <v>153</v>
      </c>
      <c r="D166" s="5">
        <v>0</v>
      </c>
      <c r="E166" s="5">
        <v>0</v>
      </c>
      <c r="F166" s="5">
        <v>0</v>
      </c>
      <c r="G166" s="5">
        <v>0</v>
      </c>
      <c r="H166" s="5">
        <v>0</v>
      </c>
      <c r="I166" s="5">
        <v>1.2507999999999999E-4</v>
      </c>
      <c r="J166" s="5">
        <v>1.2507999999999999E-4</v>
      </c>
      <c r="K166" s="5">
        <v>1057.83158252</v>
      </c>
      <c r="L166" s="5">
        <v>1057.83158252</v>
      </c>
      <c r="M166" s="5">
        <v>1057.8315825300001</v>
      </c>
      <c r="N166" s="5">
        <v>1057.8315825300001</v>
      </c>
      <c r="O166" s="5">
        <v>1057.8315825300001</v>
      </c>
      <c r="P166" s="5">
        <v>1057.8315825300001</v>
      </c>
      <c r="Q166" s="5">
        <v>1057.8315825300001</v>
      </c>
      <c r="R166" s="5">
        <v>1688.27536287</v>
      </c>
      <c r="S166" s="5">
        <v>1688.27536289</v>
      </c>
      <c r="T166" s="5">
        <v>1688.2753628999999</v>
      </c>
      <c r="U166" s="5">
        <v>1688.27536293</v>
      </c>
      <c r="V166" s="5">
        <v>1688.2753630100001</v>
      </c>
      <c r="W166" s="5">
        <v>1688.2753630100001</v>
      </c>
      <c r="X166" s="5">
        <v>1688.27536306</v>
      </c>
      <c r="Y166" s="5">
        <v>1688.2753630699999</v>
      </c>
      <c r="Z166" s="5">
        <v>1688.27536308</v>
      </c>
      <c r="AA166" s="5">
        <v>1688.2753630899999</v>
      </c>
      <c r="AB166" s="5">
        <v>1688.2753631</v>
      </c>
      <c r="AC166" s="5">
        <v>1688.2753631099999</v>
      </c>
      <c r="AD166" s="5">
        <v>1688.2753631200001</v>
      </c>
      <c r="AE166" s="5">
        <v>1688.27536313</v>
      </c>
    </row>
    <row r="167" spans="1:31">
      <c r="A167" s="56" t="s">
        <v>80</v>
      </c>
      <c r="B167" s="56" t="s">
        <v>197</v>
      </c>
      <c r="C167" s="56" t="s">
        <v>154</v>
      </c>
      <c r="D167" s="5">
        <v>1201.13817062</v>
      </c>
      <c r="E167" s="5">
        <v>1201.13817062</v>
      </c>
      <c r="F167" s="5">
        <v>2061.8547578399998</v>
      </c>
      <c r="G167" s="5">
        <v>3463.0822325499989</v>
      </c>
      <c r="H167" s="5">
        <v>3463.0822330000001</v>
      </c>
      <c r="I167" s="5">
        <v>3463.0822330000001</v>
      </c>
      <c r="J167" s="5">
        <v>3463.0822330000001</v>
      </c>
      <c r="K167" s="5">
        <v>4065.2758724800001</v>
      </c>
      <c r="L167" s="5">
        <v>4855.2790835200003</v>
      </c>
      <c r="M167" s="5">
        <v>5481.8091536600004</v>
      </c>
      <c r="N167" s="5">
        <v>5481.80915387</v>
      </c>
      <c r="O167" s="5">
        <v>5481.8091540099986</v>
      </c>
      <c r="P167" s="5">
        <v>5766.4637639699986</v>
      </c>
      <c r="Q167" s="5">
        <v>5766.4637643799997</v>
      </c>
      <c r="R167" s="5">
        <v>5801.7404992699994</v>
      </c>
      <c r="S167" s="5">
        <v>7694.2148282800008</v>
      </c>
      <c r="T167" s="5">
        <v>7694.2148842099996</v>
      </c>
      <c r="U167" s="5">
        <v>7694.2148853399985</v>
      </c>
      <c r="V167" s="5">
        <v>8194.1160792999999</v>
      </c>
      <c r="W167" s="5">
        <v>8194.1160794299994</v>
      </c>
      <c r="X167" s="5">
        <v>8597.1570525200004</v>
      </c>
      <c r="Y167" s="5">
        <v>8597.1571271199991</v>
      </c>
      <c r="Z167" s="5">
        <v>7986.4405842100005</v>
      </c>
      <c r="AA167" s="5">
        <v>9770.2165759199997</v>
      </c>
      <c r="AB167" s="5">
        <v>9770.2165759700001</v>
      </c>
      <c r="AC167" s="5">
        <v>9770.2165765099999</v>
      </c>
      <c r="AD167" s="5">
        <v>13841.067965210001</v>
      </c>
      <c r="AE167" s="5">
        <v>13238.87432599</v>
      </c>
    </row>
    <row r="168" spans="1:31">
      <c r="A168" s="56" t="s">
        <v>80</v>
      </c>
      <c r="B168" s="56" t="s">
        <v>197</v>
      </c>
      <c r="C168" s="56" t="s">
        <v>155</v>
      </c>
      <c r="D168" s="5">
        <v>100.0000258</v>
      </c>
      <c r="E168" s="5">
        <v>100.00002581</v>
      </c>
      <c r="F168" s="5">
        <v>100.00002855</v>
      </c>
      <c r="G168" s="5">
        <v>100.00003082000001</v>
      </c>
      <c r="H168" s="5">
        <v>100.00003485000001</v>
      </c>
      <c r="I168" s="5">
        <v>100.00003486</v>
      </c>
      <c r="J168" s="5">
        <v>100.00003486999999</v>
      </c>
      <c r="K168" s="5">
        <v>100.00004242999999</v>
      </c>
      <c r="L168" s="5">
        <v>100.0000455</v>
      </c>
      <c r="M168" s="5">
        <v>100.0000548</v>
      </c>
      <c r="N168" s="5">
        <v>100.00005487999999</v>
      </c>
      <c r="O168" s="5">
        <v>100.000055</v>
      </c>
      <c r="P168" s="5">
        <v>100.00007128999999</v>
      </c>
      <c r="Q168" s="5">
        <v>100.00007187999999</v>
      </c>
      <c r="R168" s="5">
        <v>100.00026395</v>
      </c>
      <c r="S168" s="5">
        <v>100.00031127</v>
      </c>
      <c r="T168" s="5">
        <v>100.00031212</v>
      </c>
      <c r="U168" s="5">
        <v>100.00031237</v>
      </c>
      <c r="V168" s="5">
        <v>100.00041235</v>
      </c>
      <c r="W168" s="5">
        <v>100.00041252</v>
      </c>
      <c r="X168" s="5">
        <v>100.00048694</v>
      </c>
      <c r="Y168" s="5">
        <v>100.00049269</v>
      </c>
      <c r="Z168" s="5">
        <v>100.00048999000001</v>
      </c>
      <c r="AA168" s="5">
        <v>100.00073202</v>
      </c>
      <c r="AB168" s="5">
        <v>100.00072811</v>
      </c>
      <c r="AC168" s="5">
        <v>100.0007396</v>
      </c>
      <c r="AD168" s="5">
        <v>100.00101284</v>
      </c>
      <c r="AE168" s="5">
        <v>100.00100555</v>
      </c>
    </row>
    <row r="169" spans="1:31">
      <c r="A169" s="56" t="s">
        <v>80</v>
      </c>
      <c r="B169" s="56" t="s">
        <v>197</v>
      </c>
      <c r="C169" s="56" t="s">
        <v>138</v>
      </c>
      <c r="D169" s="5">
        <v>81.304999999999993</v>
      </c>
      <c r="E169" s="5">
        <v>177.50700000000001</v>
      </c>
      <c r="F169" s="5">
        <v>314.98700000000002</v>
      </c>
      <c r="G169" s="5">
        <v>485.21</v>
      </c>
      <c r="H169" s="5">
        <v>690.75199999999995</v>
      </c>
      <c r="I169" s="5">
        <v>942.36799999999994</v>
      </c>
      <c r="J169" s="5">
        <v>1319.33200001</v>
      </c>
      <c r="K169" s="5">
        <v>1646.1449322999999</v>
      </c>
      <c r="L169" s="5">
        <v>1997.99720783</v>
      </c>
      <c r="M169" s="5">
        <v>2398.7515556399999</v>
      </c>
      <c r="N169" s="5">
        <v>2891.4536417200002</v>
      </c>
      <c r="O169" s="5">
        <v>3423.7156849399998</v>
      </c>
      <c r="P169" s="5">
        <v>3981.1180689500002</v>
      </c>
      <c r="Q169" s="5">
        <v>4537.9600560899999</v>
      </c>
      <c r="R169" s="5">
        <v>5073.4149845700003</v>
      </c>
      <c r="S169" s="5">
        <v>5608.7046190199999</v>
      </c>
      <c r="T169" s="5">
        <v>6036.0734856200006</v>
      </c>
      <c r="U169" s="5">
        <v>6450.86907402</v>
      </c>
      <c r="V169" s="5">
        <v>6838.9187785800004</v>
      </c>
      <c r="W169" s="5">
        <v>7232.87679131</v>
      </c>
      <c r="X169" s="5">
        <v>7657.7471786699998</v>
      </c>
      <c r="Y169" s="5">
        <v>8085.00838931</v>
      </c>
      <c r="Z169" s="5">
        <v>8457.8420374799989</v>
      </c>
      <c r="AA169" s="5">
        <v>8838.1139046899989</v>
      </c>
      <c r="AB169" s="5">
        <v>9222.6653388399991</v>
      </c>
      <c r="AC169" s="5">
        <v>9616.4493741200004</v>
      </c>
      <c r="AD169" s="5">
        <v>10015.22371271</v>
      </c>
      <c r="AE169" s="5">
        <v>10037.2423246</v>
      </c>
    </row>
    <row r="170" spans="1:31">
      <c r="A170" s="56" t="s">
        <v>80</v>
      </c>
      <c r="B170" s="56" t="s">
        <v>197</v>
      </c>
      <c r="C170" s="56" t="s">
        <v>139</v>
      </c>
      <c r="D170" s="5">
        <v>417.096</v>
      </c>
      <c r="E170" s="5">
        <v>671.0329999999999</v>
      </c>
      <c r="F170" s="5">
        <v>922.27100000000007</v>
      </c>
      <c r="G170" s="5">
        <v>1125.8689999999999</v>
      </c>
      <c r="H170" s="5">
        <v>1299.7470000000001</v>
      </c>
      <c r="I170" s="5">
        <v>1450.7080000000001</v>
      </c>
      <c r="J170" s="5">
        <v>1685.163</v>
      </c>
      <c r="K170" s="5">
        <v>1990.6479999999999</v>
      </c>
      <c r="L170" s="5">
        <v>2286.2460000000001</v>
      </c>
      <c r="M170" s="5">
        <v>2596.1640000000002</v>
      </c>
      <c r="N170" s="5">
        <v>2968.3380000000002</v>
      </c>
      <c r="O170" s="5">
        <v>3348.63</v>
      </c>
      <c r="P170" s="5">
        <v>3694.0590000000002</v>
      </c>
      <c r="Q170" s="5">
        <v>3989.7469999999998</v>
      </c>
      <c r="R170" s="5">
        <v>4221.7790000000014</v>
      </c>
      <c r="S170" s="5">
        <v>4413.009</v>
      </c>
      <c r="T170" s="5">
        <v>4478</v>
      </c>
      <c r="U170" s="5">
        <v>4506.9669999999996</v>
      </c>
      <c r="V170" s="5">
        <v>4491.2079999999996</v>
      </c>
      <c r="W170" s="5">
        <v>4479.3630000000012</v>
      </c>
      <c r="X170" s="5">
        <v>4455.174</v>
      </c>
      <c r="Y170" s="5">
        <v>4424.643</v>
      </c>
      <c r="Z170" s="5">
        <v>4389.6200000000008</v>
      </c>
      <c r="AA170" s="5">
        <v>4351.1210000000001</v>
      </c>
      <c r="AB170" s="5">
        <v>4305.9329999999991</v>
      </c>
      <c r="AC170" s="5">
        <v>4258.4330000000009</v>
      </c>
      <c r="AD170" s="5">
        <v>4204.9129999999996</v>
      </c>
      <c r="AE170" s="5">
        <v>4204.9129999999996</v>
      </c>
    </row>
    <row r="171" spans="1:3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</row>
    <row r="172" spans="1:31">
      <c r="A172" s="56" t="s">
        <v>80</v>
      </c>
      <c r="B172" s="56" t="s">
        <v>198</v>
      </c>
      <c r="C172" s="56" t="s">
        <v>153</v>
      </c>
      <c r="D172" s="5">
        <v>0</v>
      </c>
      <c r="E172" s="5">
        <v>0</v>
      </c>
      <c r="F172" s="5">
        <v>0</v>
      </c>
      <c r="G172" s="5">
        <v>0</v>
      </c>
      <c r="H172" s="5">
        <v>0</v>
      </c>
      <c r="I172" s="5">
        <v>700.00001627999995</v>
      </c>
      <c r="J172" s="5">
        <v>700.00002303999997</v>
      </c>
      <c r="K172" s="5">
        <v>1099.99998411</v>
      </c>
      <c r="L172" s="5">
        <v>1099.99998413</v>
      </c>
      <c r="M172" s="5">
        <v>1099.9999841900001</v>
      </c>
      <c r="N172" s="5">
        <v>1099.9999842300001</v>
      </c>
      <c r="O172" s="5">
        <v>1099.9999842300001</v>
      </c>
      <c r="P172" s="5">
        <v>1099.9999842899999</v>
      </c>
      <c r="Q172" s="5">
        <v>1099.9999843400001</v>
      </c>
      <c r="R172" s="5">
        <v>1100.0000002100001</v>
      </c>
      <c r="S172" s="5">
        <v>1100.0000003</v>
      </c>
      <c r="T172" s="5">
        <v>1100.0000004000001</v>
      </c>
      <c r="U172" s="5">
        <v>1100.00000045</v>
      </c>
      <c r="V172" s="5">
        <v>1100.0000006099999</v>
      </c>
      <c r="W172" s="5">
        <v>1100.0000006400001</v>
      </c>
      <c r="X172" s="5">
        <v>1100.0000008100001</v>
      </c>
      <c r="Y172" s="5">
        <v>1100.0000008100001</v>
      </c>
      <c r="Z172" s="5">
        <v>1100.0000008100001</v>
      </c>
      <c r="AA172" s="5">
        <v>1100.0000008100001</v>
      </c>
      <c r="AB172" s="5">
        <v>1100.0000008100001</v>
      </c>
      <c r="AC172" s="5">
        <v>1100.0000008100001</v>
      </c>
      <c r="AD172" s="5">
        <v>1100.0000008100001</v>
      </c>
      <c r="AE172" s="5">
        <v>1100.0000008100001</v>
      </c>
    </row>
    <row r="173" spans="1:31">
      <c r="A173" s="56" t="s">
        <v>80</v>
      </c>
      <c r="B173" s="56" t="s">
        <v>198</v>
      </c>
      <c r="C173" s="56" t="s">
        <v>154</v>
      </c>
      <c r="D173" s="5">
        <v>3.5670000000000002E-5</v>
      </c>
      <c r="E173" s="5">
        <v>50.365044679999997</v>
      </c>
      <c r="F173" s="5">
        <v>450.01204703000002</v>
      </c>
      <c r="G173" s="5">
        <v>539.64949879999995</v>
      </c>
      <c r="H173" s="5">
        <v>1352.1050963099999</v>
      </c>
      <c r="I173" s="5">
        <v>1352.10509632</v>
      </c>
      <c r="J173" s="5">
        <v>2137.8397681000001</v>
      </c>
      <c r="K173" s="5">
        <v>2220.25921277</v>
      </c>
      <c r="L173" s="5">
        <v>2220.2592128599999</v>
      </c>
      <c r="M173" s="5">
        <v>2220.2592128599999</v>
      </c>
      <c r="N173" s="5">
        <v>2220.2592129</v>
      </c>
      <c r="O173" s="5">
        <v>2220.2592129099999</v>
      </c>
      <c r="P173" s="5">
        <v>2220.2592129599998</v>
      </c>
      <c r="Q173" s="5">
        <v>2226.9278114399999</v>
      </c>
      <c r="R173" s="5">
        <v>2226.9278124299999</v>
      </c>
      <c r="S173" s="5">
        <v>2226.9278130500002</v>
      </c>
      <c r="T173" s="5">
        <v>2226.9278131900001</v>
      </c>
      <c r="U173" s="5">
        <v>2226.9278136900002</v>
      </c>
      <c r="V173" s="5">
        <v>2226.9278137699998</v>
      </c>
      <c r="W173" s="5">
        <v>2226.9278138099999</v>
      </c>
      <c r="X173" s="5">
        <v>2226.9277784400001</v>
      </c>
      <c r="Y173" s="5">
        <v>2533.6346733700002</v>
      </c>
      <c r="Z173" s="5">
        <v>2133.9876710499998</v>
      </c>
      <c r="AA173" s="5">
        <v>2044.3502193700001</v>
      </c>
      <c r="AB173" s="5">
        <v>3135.78671184</v>
      </c>
      <c r="AC173" s="5">
        <v>3135.7867118700001</v>
      </c>
      <c r="AD173" s="5">
        <v>3330.2620081800001</v>
      </c>
      <c r="AE173" s="5">
        <v>3247.84256353</v>
      </c>
    </row>
    <row r="174" spans="1:31">
      <c r="A174" s="56" t="s">
        <v>80</v>
      </c>
      <c r="B174" s="56" t="s">
        <v>198</v>
      </c>
      <c r="C174" s="56" t="s">
        <v>155</v>
      </c>
      <c r="D174" s="5">
        <v>125.23</v>
      </c>
      <c r="E174" s="5">
        <v>124.13</v>
      </c>
      <c r="F174" s="5">
        <v>124.13</v>
      </c>
      <c r="G174" s="5">
        <v>124.13</v>
      </c>
      <c r="H174" s="5">
        <v>125.23</v>
      </c>
      <c r="I174" s="5">
        <v>124.13</v>
      </c>
      <c r="J174" s="5">
        <v>124.13</v>
      </c>
      <c r="K174" s="5">
        <v>124.13</v>
      </c>
      <c r="L174" s="5">
        <v>124.13</v>
      </c>
      <c r="M174" s="5">
        <v>375.23</v>
      </c>
      <c r="N174" s="5">
        <v>374.13</v>
      </c>
      <c r="O174" s="5">
        <v>375.23</v>
      </c>
      <c r="P174" s="5">
        <v>374.13</v>
      </c>
      <c r="Q174" s="5">
        <v>374.13</v>
      </c>
      <c r="R174" s="5">
        <v>374.13</v>
      </c>
      <c r="S174" s="5">
        <v>375.23</v>
      </c>
      <c r="T174" s="5">
        <v>374.13</v>
      </c>
      <c r="U174" s="5">
        <v>374.13</v>
      </c>
      <c r="V174" s="5">
        <v>374.13</v>
      </c>
      <c r="W174" s="5">
        <v>374.13</v>
      </c>
      <c r="X174" s="5">
        <v>375.23</v>
      </c>
      <c r="Y174" s="5">
        <v>375.23</v>
      </c>
      <c r="Z174" s="5">
        <v>375.23</v>
      </c>
      <c r="AA174" s="5">
        <v>375.23</v>
      </c>
      <c r="AB174" s="5">
        <v>375.23</v>
      </c>
      <c r="AC174" s="5">
        <v>375.23</v>
      </c>
      <c r="AD174" s="5">
        <v>375.23</v>
      </c>
      <c r="AE174" s="5">
        <v>375.23</v>
      </c>
    </row>
    <row r="175" spans="1:31">
      <c r="A175" s="56" t="s">
        <v>80</v>
      </c>
      <c r="B175" s="56" t="s">
        <v>198</v>
      </c>
      <c r="C175" s="56" t="s">
        <v>138</v>
      </c>
      <c r="D175" s="5">
        <v>60.468000000000004</v>
      </c>
      <c r="E175" s="5">
        <v>148.648</v>
      </c>
      <c r="F175" s="5">
        <v>275.34800000000001</v>
      </c>
      <c r="G175" s="5">
        <v>442.274</v>
      </c>
      <c r="H175" s="5">
        <v>652.45000000000005</v>
      </c>
      <c r="I175" s="5">
        <v>876.23699999999997</v>
      </c>
      <c r="J175" s="5">
        <v>1210.5730000000001</v>
      </c>
      <c r="K175" s="5">
        <v>1499.50984408</v>
      </c>
      <c r="L175" s="5">
        <v>1763.8192452999999</v>
      </c>
      <c r="M175" s="5">
        <v>2059.8864297800001</v>
      </c>
      <c r="N175" s="5">
        <v>2436.6978076999999</v>
      </c>
      <c r="O175" s="5">
        <v>2865.7631302300001</v>
      </c>
      <c r="P175" s="5">
        <v>3329.05273197</v>
      </c>
      <c r="Q175" s="5">
        <v>3830.46070057</v>
      </c>
      <c r="R175" s="5">
        <v>4377.4487209399986</v>
      </c>
      <c r="S175" s="5">
        <v>4929.4277385200003</v>
      </c>
      <c r="T175" s="5">
        <v>5409.2202714200002</v>
      </c>
      <c r="U175" s="5">
        <v>5890.0950978299998</v>
      </c>
      <c r="V175" s="5">
        <v>6359.8153290499986</v>
      </c>
      <c r="W175" s="5">
        <v>6795.9670817799997</v>
      </c>
      <c r="X175" s="5">
        <v>7263.3692117000001</v>
      </c>
      <c r="Y175" s="5">
        <v>7737.8938246300004</v>
      </c>
      <c r="Z175" s="5">
        <v>8141.5914787000002</v>
      </c>
      <c r="AA175" s="5">
        <v>8553.9924650800003</v>
      </c>
      <c r="AB175" s="5">
        <v>8975.3127935100001</v>
      </c>
      <c r="AC175" s="5">
        <v>9404.9657990399992</v>
      </c>
      <c r="AD175" s="5">
        <v>9844.0621514499999</v>
      </c>
      <c r="AE175" s="5">
        <v>9881.1261620900004</v>
      </c>
    </row>
    <row r="176" spans="1:31">
      <c r="A176" s="56" t="s">
        <v>80</v>
      </c>
      <c r="B176" s="56" t="s">
        <v>198</v>
      </c>
      <c r="C176" s="56" t="s">
        <v>139</v>
      </c>
      <c r="D176" s="5">
        <v>329.29</v>
      </c>
      <c r="E176" s="5">
        <v>584.38700000000006</v>
      </c>
      <c r="F176" s="5">
        <v>822.70399999999995</v>
      </c>
      <c r="G176" s="5">
        <v>1038.2349999999999</v>
      </c>
      <c r="H176" s="5">
        <v>1227.8489999999999</v>
      </c>
      <c r="I176" s="5">
        <v>1335.8109999999999</v>
      </c>
      <c r="J176" s="5">
        <v>1514.9059999999999</v>
      </c>
      <c r="K176" s="5">
        <v>1768.1690000000001</v>
      </c>
      <c r="L176" s="5">
        <v>1950.5930000000001</v>
      </c>
      <c r="M176" s="5">
        <v>2135.6660000000002</v>
      </c>
      <c r="N176" s="5">
        <v>2379.1840000000002</v>
      </c>
      <c r="O176" s="5">
        <v>2646.8049999999998</v>
      </c>
      <c r="P176" s="5">
        <v>2900.177999999999</v>
      </c>
      <c r="Q176" s="5">
        <v>3149.181</v>
      </c>
      <c r="R176" s="5">
        <v>3402.641000000001</v>
      </c>
      <c r="S176" s="5">
        <v>3615.882000000001</v>
      </c>
      <c r="T176" s="5">
        <v>3731.2449999999999</v>
      </c>
      <c r="U176" s="5">
        <v>3816.4100000000012</v>
      </c>
      <c r="V176" s="5">
        <v>3863.6839999999988</v>
      </c>
      <c r="W176" s="5">
        <v>3875.1060000000002</v>
      </c>
      <c r="X176" s="5">
        <v>3873.7390000000009</v>
      </c>
      <c r="Y176" s="5">
        <v>3868.3439999999978</v>
      </c>
      <c r="Z176" s="5">
        <v>3856.3989999999999</v>
      </c>
      <c r="AA176" s="5">
        <v>3840.6070000000009</v>
      </c>
      <c r="AB176" s="5">
        <v>3820.0049999999992</v>
      </c>
      <c r="AC176" s="5">
        <v>3795.2550000000001</v>
      </c>
      <c r="AD176" s="5">
        <v>3765.7249999999999</v>
      </c>
      <c r="AE176" s="5">
        <v>3765.7249999999999</v>
      </c>
    </row>
    <row r="177" spans="1:3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</row>
    <row r="178" spans="1:31">
      <c r="A178" s="56" t="s">
        <v>80</v>
      </c>
      <c r="B178" s="56" t="s">
        <v>199</v>
      </c>
      <c r="C178" s="56" t="s">
        <v>153</v>
      </c>
      <c r="D178" s="5">
        <v>0</v>
      </c>
      <c r="E178" s="5">
        <v>0</v>
      </c>
      <c r="F178" s="5">
        <v>0</v>
      </c>
      <c r="G178" s="5">
        <v>0</v>
      </c>
      <c r="H178" s="5">
        <v>0</v>
      </c>
      <c r="I178" s="5">
        <v>0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5">
        <v>0</v>
      </c>
      <c r="R178" s="5">
        <v>0</v>
      </c>
      <c r="S178" s="5">
        <v>0</v>
      </c>
      <c r="T178" s="5">
        <v>0</v>
      </c>
      <c r="U178" s="5">
        <v>0</v>
      </c>
      <c r="V178" s="5">
        <v>0</v>
      </c>
      <c r="W178" s="5">
        <v>0</v>
      </c>
      <c r="X178" s="5">
        <v>0</v>
      </c>
      <c r="Y178" s="5">
        <v>0</v>
      </c>
      <c r="Z178" s="5">
        <v>0</v>
      </c>
      <c r="AA178" s="5">
        <v>0</v>
      </c>
      <c r="AB178" s="5">
        <v>0</v>
      </c>
      <c r="AC178" s="5">
        <v>0</v>
      </c>
      <c r="AD178" s="5">
        <v>0</v>
      </c>
      <c r="AE178" s="5">
        <v>0</v>
      </c>
    </row>
    <row r="179" spans="1:31">
      <c r="A179" s="56" t="s">
        <v>80</v>
      </c>
      <c r="B179" s="56" t="s">
        <v>199</v>
      </c>
      <c r="C179" s="56" t="s">
        <v>154</v>
      </c>
      <c r="D179" s="5">
        <v>5.2750000000000001E-5</v>
      </c>
      <c r="E179" s="5">
        <v>29.390948259999998</v>
      </c>
      <c r="F179" s="5">
        <v>29.390948259999998</v>
      </c>
      <c r="G179" s="5">
        <v>29.390948269999999</v>
      </c>
      <c r="H179" s="5">
        <v>29.390948269999999</v>
      </c>
      <c r="I179" s="5">
        <v>29.3909591</v>
      </c>
      <c r="J179" s="5">
        <v>29.390959939999998</v>
      </c>
      <c r="K179" s="5">
        <v>331.86967515999999</v>
      </c>
      <c r="L179" s="5">
        <v>331.86967525</v>
      </c>
      <c r="M179" s="5">
        <v>338.06627995999997</v>
      </c>
      <c r="N179" s="5">
        <v>338.06628074000002</v>
      </c>
      <c r="O179" s="5">
        <v>338.06628076999999</v>
      </c>
      <c r="P179" s="5">
        <v>338.06628083999999</v>
      </c>
      <c r="Q179" s="5">
        <v>338.066281</v>
      </c>
      <c r="R179" s="5">
        <v>338.06634767000003</v>
      </c>
      <c r="S179" s="5">
        <v>338.06634817000003</v>
      </c>
      <c r="T179" s="5">
        <v>338.06634823000002</v>
      </c>
      <c r="U179" s="5">
        <v>338.06634881000002</v>
      </c>
      <c r="V179" s="5">
        <v>338.06635684000003</v>
      </c>
      <c r="W179" s="5">
        <v>338.06635689000001</v>
      </c>
      <c r="X179" s="5">
        <v>338.06630460999997</v>
      </c>
      <c r="Y179" s="5">
        <v>5400.7844331400001</v>
      </c>
      <c r="Z179" s="5">
        <v>8829.9985738000014</v>
      </c>
      <c r="AA179" s="5">
        <v>10337.778355709999</v>
      </c>
      <c r="AB179" s="5">
        <v>10337.77835588</v>
      </c>
      <c r="AC179" s="5">
        <v>10646.697851589999</v>
      </c>
      <c r="AD179" s="5">
        <v>36340.245635779997</v>
      </c>
      <c r="AE179" s="5">
        <v>36037.766930780002</v>
      </c>
    </row>
    <row r="180" spans="1:31">
      <c r="A180" s="56" t="s">
        <v>80</v>
      </c>
      <c r="B180" s="56" t="s">
        <v>199</v>
      </c>
      <c r="C180" s="56" t="s">
        <v>155</v>
      </c>
      <c r="D180" s="5">
        <v>473.33</v>
      </c>
      <c r="E180" s="5">
        <v>473.33</v>
      </c>
      <c r="F180" s="5">
        <v>473.33</v>
      </c>
      <c r="G180" s="5">
        <v>473.33</v>
      </c>
      <c r="H180" s="5">
        <v>473.33</v>
      </c>
      <c r="I180" s="5">
        <v>473.33</v>
      </c>
      <c r="J180" s="5">
        <v>473.33</v>
      </c>
      <c r="K180" s="5">
        <v>473.33</v>
      </c>
      <c r="L180" s="5">
        <v>473.33</v>
      </c>
      <c r="M180" s="5">
        <v>473.33</v>
      </c>
      <c r="N180" s="5">
        <v>473.33</v>
      </c>
      <c r="O180" s="5">
        <v>473.33</v>
      </c>
      <c r="P180" s="5">
        <v>473.33</v>
      </c>
      <c r="Q180" s="5">
        <v>473.33</v>
      </c>
      <c r="R180" s="5">
        <v>473.33</v>
      </c>
      <c r="S180" s="5">
        <v>473.33</v>
      </c>
      <c r="T180" s="5">
        <v>473.33</v>
      </c>
      <c r="U180" s="5">
        <v>473.33</v>
      </c>
      <c r="V180" s="5">
        <v>473.33</v>
      </c>
      <c r="W180" s="5">
        <v>473.33</v>
      </c>
      <c r="X180" s="5">
        <v>473.33</v>
      </c>
      <c r="Y180" s="5">
        <v>475.43</v>
      </c>
      <c r="Z180" s="5">
        <v>473.33</v>
      </c>
      <c r="AA180" s="5">
        <v>473.33</v>
      </c>
      <c r="AB180" s="5">
        <v>473.33</v>
      </c>
      <c r="AC180" s="5">
        <v>473.33</v>
      </c>
      <c r="AD180" s="5">
        <v>473.33</v>
      </c>
      <c r="AE180" s="5">
        <v>473.33</v>
      </c>
    </row>
    <row r="181" spans="1:31">
      <c r="A181" s="56" t="s">
        <v>80</v>
      </c>
      <c r="B181" s="56" t="s">
        <v>199</v>
      </c>
      <c r="C181" s="56" t="s">
        <v>138</v>
      </c>
      <c r="D181" s="5">
        <v>103.374</v>
      </c>
      <c r="E181" s="5">
        <v>155.053</v>
      </c>
      <c r="F181" s="5">
        <v>211.02199999999999</v>
      </c>
      <c r="G181" s="5">
        <v>272.83999999999997</v>
      </c>
      <c r="H181" s="5">
        <v>342.29199999999997</v>
      </c>
      <c r="I181" s="5">
        <v>420.23</v>
      </c>
      <c r="J181" s="5">
        <v>540.44000000000005</v>
      </c>
      <c r="K181" s="5">
        <v>660.96435792</v>
      </c>
      <c r="L181" s="5">
        <v>796.17195317000005</v>
      </c>
      <c r="M181" s="5">
        <v>958.17402227999992</v>
      </c>
      <c r="N181" s="5">
        <v>1145.1947517999999</v>
      </c>
      <c r="O181" s="5">
        <v>1342.79875311</v>
      </c>
      <c r="P181" s="5">
        <v>1546.52399115</v>
      </c>
      <c r="Q181" s="5">
        <v>1757.30862804</v>
      </c>
      <c r="R181" s="5">
        <v>1963.7499641100001</v>
      </c>
      <c r="S181" s="5">
        <v>2169.9936781400002</v>
      </c>
      <c r="T181" s="5">
        <v>2330.4229793499999</v>
      </c>
      <c r="U181" s="5">
        <v>2480.8329372600001</v>
      </c>
      <c r="V181" s="5">
        <v>2619.9917203999998</v>
      </c>
      <c r="W181" s="5">
        <v>2760.18391509</v>
      </c>
      <c r="X181" s="5">
        <v>2910.0088553700002</v>
      </c>
      <c r="Y181" s="5">
        <v>3061.9195724699998</v>
      </c>
      <c r="Z181" s="5">
        <v>3195.6967666800001</v>
      </c>
      <c r="AA181" s="5">
        <v>3332.0470561000002</v>
      </c>
      <c r="AB181" s="5">
        <v>3471.4572458299999</v>
      </c>
      <c r="AC181" s="5">
        <v>3613.5280441999998</v>
      </c>
      <c r="AD181" s="5">
        <v>3758.3678000899999</v>
      </c>
      <c r="AE181" s="5">
        <v>3768.8095457300001</v>
      </c>
    </row>
    <row r="182" spans="1:31">
      <c r="A182" s="56" t="s">
        <v>80</v>
      </c>
      <c r="B182" s="56" t="s">
        <v>199</v>
      </c>
      <c r="C182" s="56" t="s">
        <v>139</v>
      </c>
      <c r="D182" s="5">
        <v>234.97200000000001</v>
      </c>
      <c r="E182" s="5">
        <v>315.15100000000001</v>
      </c>
      <c r="F182" s="5">
        <v>386.09899999999999</v>
      </c>
      <c r="G182" s="5">
        <v>448.88200000000001</v>
      </c>
      <c r="H182" s="5">
        <v>507.89399999999989</v>
      </c>
      <c r="I182" s="5">
        <v>563.8309999999999</v>
      </c>
      <c r="J182" s="5">
        <v>659.38799999999992</v>
      </c>
      <c r="K182" s="5">
        <v>765.72799999999984</v>
      </c>
      <c r="L182" s="5">
        <v>874.94299999999998</v>
      </c>
      <c r="M182" s="5">
        <v>999.57100000000003</v>
      </c>
      <c r="N182" s="5">
        <v>1136.279</v>
      </c>
      <c r="O182" s="5">
        <v>1272.079</v>
      </c>
      <c r="P182" s="5">
        <v>1391.741</v>
      </c>
      <c r="Q182" s="5">
        <v>1500.8810000000001</v>
      </c>
      <c r="R182" s="5">
        <v>1590.4770000000001</v>
      </c>
      <c r="S182" s="5">
        <v>1664.9549999999999</v>
      </c>
      <c r="T182" s="5">
        <v>1688.7670000000001</v>
      </c>
      <c r="U182" s="5">
        <v>1695.3050000000001</v>
      </c>
      <c r="V182" s="5">
        <v>1684.559</v>
      </c>
      <c r="W182" s="5">
        <v>1675.3009999999999</v>
      </c>
      <c r="X182" s="5">
        <v>1660.6060000000009</v>
      </c>
      <c r="Y182" s="5">
        <v>1645.1769999999999</v>
      </c>
      <c r="Z182" s="5">
        <v>1628.1010000000001</v>
      </c>
      <c r="AA182" s="5">
        <v>1610.2550000000001</v>
      </c>
      <c r="AB182" s="5">
        <v>1590.748</v>
      </c>
      <c r="AC182" s="5">
        <v>1570.4659999999999</v>
      </c>
      <c r="AD182" s="5">
        <v>1548.360000000001</v>
      </c>
      <c r="AE182" s="5">
        <v>1548.360000000001</v>
      </c>
    </row>
    <row r="183" spans="1:3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</row>
    <row r="184" spans="1:31">
      <c r="A184" s="56" t="s">
        <v>80</v>
      </c>
      <c r="B184" s="56" t="s">
        <v>200</v>
      </c>
      <c r="C184" s="56" t="s">
        <v>153</v>
      </c>
      <c r="D184" s="5">
        <v>0</v>
      </c>
      <c r="E184" s="5">
        <v>0</v>
      </c>
      <c r="F184" s="5">
        <v>0</v>
      </c>
      <c r="G184" s="5">
        <v>0</v>
      </c>
      <c r="H184" s="5">
        <v>0</v>
      </c>
      <c r="I184" s="5">
        <v>4.1230000000000003E-5</v>
      </c>
      <c r="J184" s="5">
        <v>4.1499999999999999E-5</v>
      </c>
      <c r="K184" s="5">
        <v>4.8590000000000001E-5</v>
      </c>
      <c r="L184" s="5">
        <v>5.1899999999999988E-5</v>
      </c>
      <c r="M184" s="5">
        <v>6.6169999999999998E-5</v>
      </c>
      <c r="N184" s="5">
        <v>7.4330000000000002E-5</v>
      </c>
      <c r="O184" s="5">
        <v>7.4380000000000003E-5</v>
      </c>
      <c r="P184" s="5">
        <v>7.5260000000000008E-5</v>
      </c>
      <c r="Q184" s="5">
        <v>16.866457830000002</v>
      </c>
      <c r="R184" s="5">
        <v>16.866550910000001</v>
      </c>
      <c r="S184" s="5">
        <v>16.866554189999999</v>
      </c>
      <c r="T184" s="5">
        <v>16.866554189999999</v>
      </c>
      <c r="U184" s="5">
        <v>16.866554199999999</v>
      </c>
      <c r="V184" s="5">
        <v>16.866554300000001</v>
      </c>
      <c r="W184" s="5">
        <v>16.866554470000001</v>
      </c>
      <c r="X184" s="5">
        <v>16.86669638</v>
      </c>
      <c r="Y184" s="5">
        <v>16.866761589999999</v>
      </c>
      <c r="Z184" s="5">
        <v>16.86676173</v>
      </c>
      <c r="AA184" s="5">
        <v>16.867074630000001</v>
      </c>
      <c r="AB184" s="5">
        <v>16.8746033</v>
      </c>
      <c r="AC184" s="5">
        <v>16.87460338</v>
      </c>
      <c r="AD184" s="5">
        <v>1085.1352136400001</v>
      </c>
      <c r="AE184" s="5">
        <v>1085.13521369</v>
      </c>
    </row>
    <row r="185" spans="1:31">
      <c r="A185" s="56" t="s">
        <v>80</v>
      </c>
      <c r="B185" s="56" t="s">
        <v>200</v>
      </c>
      <c r="C185" s="56" t="s">
        <v>154</v>
      </c>
      <c r="D185" s="5">
        <v>4.4299999999999999E-6</v>
      </c>
      <c r="E185" s="5">
        <v>6.4400000000000002E-6</v>
      </c>
      <c r="F185" s="5">
        <v>8.7499999999999992E-6</v>
      </c>
      <c r="G185" s="5">
        <v>9.8099999999999992E-6</v>
      </c>
      <c r="H185" s="5">
        <v>1.198E-5</v>
      </c>
      <c r="I185" s="5">
        <v>1.658E-5</v>
      </c>
      <c r="J185" s="5">
        <v>1.825E-5</v>
      </c>
      <c r="K185" s="5">
        <v>2.109E-5</v>
      </c>
      <c r="L185" s="5">
        <v>2.143E-5</v>
      </c>
      <c r="M185" s="5">
        <v>2.323E-5</v>
      </c>
      <c r="N185" s="5">
        <v>3.012E-5</v>
      </c>
      <c r="O185" s="5">
        <v>3.0219999999999999E-5</v>
      </c>
      <c r="P185" s="5">
        <v>3.3949999999999999E-5</v>
      </c>
      <c r="Q185" s="5">
        <v>1.0200999999999999E-4</v>
      </c>
      <c r="R185" s="5">
        <v>2.1421E-4</v>
      </c>
      <c r="S185" s="5">
        <v>2.1792E-4</v>
      </c>
      <c r="T185" s="5">
        <v>2.1793E-4</v>
      </c>
      <c r="U185" s="5">
        <v>2.1798E-4</v>
      </c>
      <c r="V185" s="5">
        <v>2.1824999999999999E-4</v>
      </c>
      <c r="W185" s="5">
        <v>2.1932000000000001E-4</v>
      </c>
      <c r="X185" s="5">
        <v>2.4311999999999999E-4</v>
      </c>
      <c r="Y185" s="5">
        <v>2.8665E-4</v>
      </c>
      <c r="Z185" s="5">
        <v>2.8447999999999999E-4</v>
      </c>
      <c r="AA185" s="5">
        <v>4.5459E-4</v>
      </c>
      <c r="AB185" s="5">
        <v>5.3125000000000004E-4</v>
      </c>
      <c r="AC185" s="5">
        <v>8.9910999999999995E-4</v>
      </c>
      <c r="AD185" s="5">
        <v>4.96322E-3</v>
      </c>
      <c r="AE185" s="5">
        <v>4.9604200000000001E-3</v>
      </c>
    </row>
    <row r="186" spans="1:31">
      <c r="A186" s="56" t="s">
        <v>80</v>
      </c>
      <c r="B186" s="56" t="s">
        <v>200</v>
      </c>
      <c r="C186" s="56" t="s">
        <v>155</v>
      </c>
      <c r="D186" s="5">
        <v>0</v>
      </c>
      <c r="E186" s="5">
        <v>0</v>
      </c>
      <c r="F186" s="5">
        <v>0</v>
      </c>
      <c r="G186" s="5">
        <v>0</v>
      </c>
      <c r="H186" s="5">
        <v>0</v>
      </c>
      <c r="I186" s="5">
        <v>0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5">
        <v>0</v>
      </c>
      <c r="R186" s="5">
        <v>0</v>
      </c>
      <c r="S186" s="5">
        <v>0</v>
      </c>
      <c r="T186" s="5">
        <v>0</v>
      </c>
      <c r="U186" s="5">
        <v>0</v>
      </c>
      <c r="V186" s="5">
        <v>0</v>
      </c>
      <c r="W186" s="5">
        <v>0</v>
      </c>
      <c r="X186" s="5">
        <v>0</v>
      </c>
      <c r="Y186" s="5">
        <v>0</v>
      </c>
      <c r="Z186" s="5">
        <v>0</v>
      </c>
      <c r="AA186" s="5">
        <v>0</v>
      </c>
      <c r="AB186" s="5">
        <v>0</v>
      </c>
      <c r="AC186" s="5">
        <v>0</v>
      </c>
      <c r="AD186" s="5">
        <v>0</v>
      </c>
      <c r="AE186" s="5">
        <v>0</v>
      </c>
    </row>
    <row r="187" spans="1:31">
      <c r="A187" s="56" t="s">
        <v>80</v>
      </c>
      <c r="B187" s="56" t="s">
        <v>200</v>
      </c>
      <c r="C187" s="56" t="s">
        <v>138</v>
      </c>
      <c r="D187" s="5">
        <v>7.9119999999999999</v>
      </c>
      <c r="E187" s="5">
        <v>15.837</v>
      </c>
      <c r="F187" s="5">
        <v>26.483000000000001</v>
      </c>
      <c r="G187" s="5">
        <v>39.381999999999998</v>
      </c>
      <c r="H187" s="5">
        <v>55.106999999999999</v>
      </c>
      <c r="I187" s="5">
        <v>73.650000000000006</v>
      </c>
      <c r="J187" s="5">
        <v>101.574</v>
      </c>
      <c r="K187" s="5">
        <v>125.72385559</v>
      </c>
      <c r="L187" s="5">
        <v>153.03731171000001</v>
      </c>
      <c r="M187" s="5">
        <v>186.23757463999999</v>
      </c>
      <c r="N187" s="5">
        <v>224.89593049000001</v>
      </c>
      <c r="O187" s="5">
        <v>266.87614852000002</v>
      </c>
      <c r="P187" s="5">
        <v>311.41755971999999</v>
      </c>
      <c r="Q187" s="5">
        <v>357.86743505999999</v>
      </c>
      <c r="R187" s="5">
        <v>404.78368934999997</v>
      </c>
      <c r="S187" s="5">
        <v>452.62481380999998</v>
      </c>
      <c r="T187" s="5">
        <v>492.5103479</v>
      </c>
      <c r="U187" s="5">
        <v>531.82907490000002</v>
      </c>
      <c r="V187" s="5">
        <v>570.22714911000003</v>
      </c>
      <c r="W187" s="5">
        <v>609.75050940999995</v>
      </c>
      <c r="X187" s="5">
        <v>651.78980555999999</v>
      </c>
      <c r="Y187" s="5">
        <v>694.24637111999994</v>
      </c>
      <c r="Z187" s="5">
        <v>729.87564465000003</v>
      </c>
      <c r="AA187" s="5">
        <v>765.66522693000002</v>
      </c>
      <c r="AB187" s="5">
        <v>801.68088179999995</v>
      </c>
      <c r="AC187" s="5">
        <v>838.08343994999996</v>
      </c>
      <c r="AD187" s="5">
        <v>874.67753663000008</v>
      </c>
      <c r="AE187" s="5">
        <v>876.72075081000003</v>
      </c>
    </row>
    <row r="188" spans="1:31">
      <c r="A188" s="56" t="s">
        <v>80</v>
      </c>
      <c r="B188" s="56" t="s">
        <v>200</v>
      </c>
      <c r="C188" s="56" t="s">
        <v>139</v>
      </c>
      <c r="D188" s="5">
        <v>45.622999999999998</v>
      </c>
      <c r="E188" s="5">
        <v>65.371999999999986</v>
      </c>
      <c r="F188" s="5">
        <v>82.352000000000004</v>
      </c>
      <c r="G188" s="5">
        <v>95.963999999999999</v>
      </c>
      <c r="H188" s="5">
        <v>107.131</v>
      </c>
      <c r="I188" s="5">
        <v>116.5</v>
      </c>
      <c r="J188" s="5">
        <v>131.535</v>
      </c>
      <c r="K188" s="5">
        <v>152.63800000000001</v>
      </c>
      <c r="L188" s="5">
        <v>173.941</v>
      </c>
      <c r="M188" s="5">
        <v>198.483</v>
      </c>
      <c r="N188" s="5">
        <v>225.34399999999999</v>
      </c>
      <c r="O188" s="5">
        <v>252.72800000000001</v>
      </c>
      <c r="P188" s="5">
        <v>277.85399999999998</v>
      </c>
      <c r="Q188" s="5">
        <v>300.80500000000012</v>
      </c>
      <c r="R188" s="5">
        <v>320.54399999999998</v>
      </c>
      <c r="S188" s="5">
        <v>337.48</v>
      </c>
      <c r="T188" s="5">
        <v>344.50700000000001</v>
      </c>
      <c r="U188" s="5">
        <v>348.54900000000009</v>
      </c>
      <c r="V188" s="5">
        <v>349.56599999999992</v>
      </c>
      <c r="W188" s="5">
        <v>350.81700000000012</v>
      </c>
      <c r="X188" s="5">
        <v>350.685</v>
      </c>
      <c r="Y188" s="5">
        <v>350.02999999999992</v>
      </c>
      <c r="Z188" s="5">
        <v>348.76900000000012</v>
      </c>
      <c r="AA188" s="5">
        <v>346.75099999999992</v>
      </c>
      <c r="AB188" s="5">
        <v>344.07600000000008</v>
      </c>
      <c r="AC188" s="5">
        <v>340.86599999999999</v>
      </c>
      <c r="AD188" s="5">
        <v>337.02600000000001</v>
      </c>
      <c r="AE188" s="5">
        <v>337.02600000000001</v>
      </c>
    </row>
    <row r="189" spans="1:31"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</row>
  </sheetData>
  <autoFilter ref="A3:C188" xr:uid="{00000000-0009-0000-0000-000008000000}"/>
  <pageMargins left="0.7" right="0.7" top="0.75" bottom="0.75" header="0.3" footer="0.3"/>
  <pageSetup paperSize="9"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29">
    <tabColor theme="7"/>
  </sheetPr>
  <dimension ref="A1:AE189"/>
  <sheetViews>
    <sheetView zoomScaleNormal="100" workbookViewId="0">
      <pane xSplit="3" ySplit="3" topLeftCell="D4" activePane="bottomRight" state="frozen"/>
      <selection pane="topRight" activeCell="D1" sqref="D1"/>
      <selection pane="bottomLeft" activeCell="A4" sqref="A4"/>
      <selection pane="bottomRight"/>
    </sheetView>
  </sheetViews>
  <sheetFormatPr baseColWidth="10" defaultColWidth="9" defaultRowHeight="14"/>
  <cols>
    <col min="1" max="1" width="16.1640625" style="6" customWidth="1"/>
    <col min="2" max="2" width="10" style="6" customWidth="1"/>
    <col min="3" max="3" width="24.6640625" style="6" customWidth="1"/>
    <col min="4" max="4" width="9" style="6" customWidth="1"/>
    <col min="5" max="16384" width="9" style="6"/>
  </cols>
  <sheetData>
    <row r="1" spans="1:31" s="15" customFormat="1" ht="23.25" customHeight="1" thickBot="1">
      <c r="A1" s="1" t="s">
        <v>205</v>
      </c>
      <c r="B1" s="1"/>
      <c r="C1" s="49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</row>
    <row r="2" spans="1:31" s="7" customFormat="1" ht="15" customHeight="1" thickTop="1">
      <c r="A2" s="12" t="s">
        <v>206</v>
      </c>
      <c r="C2" s="12"/>
    </row>
    <row r="3" spans="1:31">
      <c r="A3" s="57" t="s">
        <v>191</v>
      </c>
      <c r="B3" s="57" t="s">
        <v>194</v>
      </c>
      <c r="C3" s="57" t="s">
        <v>195</v>
      </c>
      <c r="D3" s="57">
        <v>2024</v>
      </c>
      <c r="E3" s="57">
        <v>2025</v>
      </c>
      <c r="F3" s="57">
        <v>2026</v>
      </c>
      <c r="G3" s="57">
        <v>2027</v>
      </c>
      <c r="H3" s="57">
        <v>2028</v>
      </c>
      <c r="I3" s="57">
        <v>2029</v>
      </c>
      <c r="J3" s="57">
        <v>2030</v>
      </c>
      <c r="K3" s="57">
        <v>2031</v>
      </c>
      <c r="L3" s="57">
        <v>2032</v>
      </c>
      <c r="M3" s="57">
        <v>2033</v>
      </c>
      <c r="N3" s="57">
        <v>2034</v>
      </c>
      <c r="O3" s="57">
        <v>2035</v>
      </c>
      <c r="P3" s="57">
        <v>2036</v>
      </c>
      <c r="Q3" s="57">
        <v>2037</v>
      </c>
      <c r="R3" s="57">
        <v>2038</v>
      </c>
      <c r="S3" s="57">
        <v>2039</v>
      </c>
      <c r="T3" s="57">
        <v>2040</v>
      </c>
      <c r="U3" s="57">
        <v>2041</v>
      </c>
      <c r="V3" s="57">
        <v>2042</v>
      </c>
      <c r="W3" s="57">
        <v>2043</v>
      </c>
      <c r="X3" s="57">
        <v>2044</v>
      </c>
      <c r="Y3" s="57">
        <v>2045</v>
      </c>
      <c r="Z3" s="57">
        <v>2046</v>
      </c>
      <c r="AA3" s="57">
        <v>2047</v>
      </c>
      <c r="AB3" s="57">
        <v>2048</v>
      </c>
      <c r="AC3" s="57">
        <v>2049</v>
      </c>
      <c r="AD3" s="57">
        <v>2050</v>
      </c>
      <c r="AE3" s="57">
        <v>2051</v>
      </c>
    </row>
    <row r="4" spans="1:31">
      <c r="A4" s="56" t="s">
        <v>54</v>
      </c>
      <c r="B4" s="56" t="s">
        <v>163</v>
      </c>
      <c r="C4" s="56" t="s">
        <v>152</v>
      </c>
      <c r="D4" s="5">
        <v>0</v>
      </c>
      <c r="E4" s="5">
        <v>0</v>
      </c>
      <c r="F4" s="5">
        <v>116.28</v>
      </c>
      <c r="G4" s="5">
        <v>348.84</v>
      </c>
      <c r="H4" s="5">
        <v>348.84</v>
      </c>
      <c r="I4" s="5">
        <v>348.84</v>
      </c>
      <c r="J4" s="5">
        <v>348.84</v>
      </c>
      <c r="K4" s="5">
        <v>348.84</v>
      </c>
      <c r="L4" s="5">
        <v>348.84</v>
      </c>
      <c r="M4" s="5">
        <v>348.84</v>
      </c>
      <c r="N4" s="5">
        <v>348.84</v>
      </c>
      <c r="O4" s="5">
        <v>348.84</v>
      </c>
      <c r="P4" s="5">
        <v>348.84</v>
      </c>
      <c r="Q4" s="5">
        <v>348.84</v>
      </c>
      <c r="R4" s="5">
        <v>348.84</v>
      </c>
      <c r="S4" s="5">
        <v>348.84</v>
      </c>
      <c r="T4" s="5">
        <v>348.84</v>
      </c>
      <c r="U4" s="5">
        <v>348.84</v>
      </c>
      <c r="V4" s="5">
        <v>348.84</v>
      </c>
      <c r="W4" s="5">
        <v>348.84</v>
      </c>
      <c r="X4" s="5">
        <v>348.84</v>
      </c>
      <c r="Y4" s="5">
        <v>348.84</v>
      </c>
      <c r="Z4" s="5">
        <v>348.84</v>
      </c>
      <c r="AA4" s="5">
        <v>348.84</v>
      </c>
      <c r="AB4" s="5">
        <v>348.84</v>
      </c>
      <c r="AC4" s="5">
        <v>348.84</v>
      </c>
      <c r="AD4" s="5">
        <v>348.84</v>
      </c>
      <c r="AE4" s="5">
        <v>348.84</v>
      </c>
    </row>
    <row r="5" spans="1:31">
      <c r="A5" s="56" t="s">
        <v>54</v>
      </c>
      <c r="B5" s="56" t="s">
        <v>163</v>
      </c>
      <c r="C5" s="56" t="s">
        <v>153</v>
      </c>
      <c r="D5" s="5">
        <v>6.0490000000000004</v>
      </c>
      <c r="E5" s="5">
        <v>6.0490000000000004</v>
      </c>
      <c r="F5" s="5">
        <v>6.0490000000000004</v>
      </c>
      <c r="G5" s="5">
        <v>6.0490000000000004</v>
      </c>
      <c r="H5" s="5">
        <v>6.0490000000000004</v>
      </c>
      <c r="I5" s="5">
        <v>10.129285641279999</v>
      </c>
      <c r="J5" s="5">
        <v>10.129285641999999</v>
      </c>
      <c r="K5" s="5">
        <v>33.837111384639996</v>
      </c>
      <c r="L5" s="5">
        <v>33.837111384639996</v>
      </c>
      <c r="M5" s="5">
        <v>33.837111384639996</v>
      </c>
      <c r="N5" s="5">
        <v>33.837111384639996</v>
      </c>
      <c r="O5" s="5">
        <v>33.837111384639996</v>
      </c>
      <c r="P5" s="5">
        <v>33.837111384879996</v>
      </c>
      <c r="Q5" s="5">
        <v>33.837111385599997</v>
      </c>
      <c r="R5" s="5">
        <v>38.46008671984</v>
      </c>
      <c r="S5" s="5">
        <v>38.46008672176</v>
      </c>
      <c r="T5" s="5">
        <v>38.46008672248</v>
      </c>
      <c r="U5" s="5">
        <v>42.048999739599999</v>
      </c>
      <c r="V5" s="5">
        <v>42.048999755440001</v>
      </c>
      <c r="W5" s="5">
        <v>42.048999756880001</v>
      </c>
      <c r="X5" s="5">
        <v>42.048999760240001</v>
      </c>
      <c r="Y5" s="5">
        <v>42.049000012960001</v>
      </c>
      <c r="Z5" s="5">
        <v>42.049000013680001</v>
      </c>
      <c r="AA5" s="5">
        <v>42.049000013920001</v>
      </c>
      <c r="AB5" s="5">
        <v>42.049000014400001</v>
      </c>
      <c r="AC5" s="5">
        <v>42.049000015840001</v>
      </c>
      <c r="AD5" s="5">
        <v>42.049000016560001</v>
      </c>
      <c r="AE5" s="5">
        <v>42.049000016800001</v>
      </c>
    </row>
    <row r="6" spans="1:31">
      <c r="A6" s="56" t="s">
        <v>54</v>
      </c>
      <c r="B6" s="56" t="s">
        <v>163</v>
      </c>
      <c r="C6" s="56" t="s">
        <v>154</v>
      </c>
      <c r="D6" s="5">
        <v>0.22200037336</v>
      </c>
      <c r="E6" s="5">
        <v>0.22200070116000001</v>
      </c>
      <c r="F6" s="5">
        <v>5.0220086373199999</v>
      </c>
      <c r="G6" s="5">
        <v>14.902744351160001</v>
      </c>
      <c r="H6" s="5">
        <v>18.168498937199999</v>
      </c>
      <c r="I6" s="5">
        <v>18.168505029439999</v>
      </c>
      <c r="J6" s="5">
        <v>18.16850548048</v>
      </c>
      <c r="K6" s="5">
        <v>18.16850762884</v>
      </c>
      <c r="L6" s="5">
        <v>18.168507634000001</v>
      </c>
      <c r="M6" s="5">
        <v>18.168507730879998</v>
      </c>
      <c r="N6" s="5">
        <v>18.168507734279999</v>
      </c>
      <c r="O6" s="5">
        <v>18.168507736039999</v>
      </c>
      <c r="P6" s="5">
        <v>18.1685077462</v>
      </c>
      <c r="Q6" s="5">
        <v>18.168508362240001</v>
      </c>
      <c r="R6" s="5">
        <v>18.168511533</v>
      </c>
      <c r="S6" s="5">
        <v>18.168511537160001</v>
      </c>
      <c r="T6" s="5">
        <v>18.168511538000001</v>
      </c>
      <c r="U6" s="5">
        <v>20.37557193204</v>
      </c>
      <c r="V6" s="5">
        <v>20.37557193748</v>
      </c>
      <c r="W6" s="5">
        <v>20.37557193828</v>
      </c>
      <c r="X6" s="5">
        <v>20.375571567280002</v>
      </c>
      <c r="Y6" s="5">
        <v>20.375580287639998</v>
      </c>
      <c r="Z6" s="5">
        <v>15.57557235404</v>
      </c>
      <c r="AA6" s="5">
        <v>5.6948427752800006</v>
      </c>
      <c r="AB6" s="5">
        <v>2.429092849039999</v>
      </c>
      <c r="AC6" s="5">
        <v>13.3207668224</v>
      </c>
      <c r="AD6" s="5">
        <v>13.32076957312</v>
      </c>
      <c r="AE6" s="5">
        <v>13.32076830828</v>
      </c>
    </row>
    <row r="7" spans="1:31">
      <c r="A7" s="56" t="s">
        <v>54</v>
      </c>
      <c r="B7" s="56" t="s">
        <v>163</v>
      </c>
      <c r="C7" s="56" t="s">
        <v>155</v>
      </c>
      <c r="D7" s="5">
        <v>7.4999999999999997E-2</v>
      </c>
      <c r="E7" s="5">
        <v>7.4999999999999997E-2</v>
      </c>
      <c r="F7" s="5">
        <v>7.4999999999999997E-2</v>
      </c>
      <c r="G7" s="5">
        <v>7.4999999999999997E-2</v>
      </c>
      <c r="H7" s="5">
        <v>7.4999999999999997E-2</v>
      </c>
      <c r="I7" s="5">
        <v>7.4999999999999997E-2</v>
      </c>
      <c r="J7" s="5">
        <v>7.4999999999999997E-2</v>
      </c>
      <c r="K7" s="5">
        <v>7.4999999999999997E-2</v>
      </c>
      <c r="L7" s="5">
        <v>7.4999999999999997E-2</v>
      </c>
      <c r="M7" s="5">
        <v>7.4999999999999997E-2</v>
      </c>
      <c r="N7" s="5">
        <v>7.4999999999999997E-2</v>
      </c>
      <c r="O7" s="5">
        <v>7.4999999999999997E-2</v>
      </c>
      <c r="P7" s="5">
        <v>7.4999999999999997E-2</v>
      </c>
      <c r="Q7" s="5">
        <v>7.4999999999999997E-2</v>
      </c>
      <c r="R7" s="5">
        <v>7.4999999999999997E-2</v>
      </c>
      <c r="S7" s="5">
        <v>7.4999999999999997E-2</v>
      </c>
      <c r="T7" s="5">
        <v>7.4999999999999997E-2</v>
      </c>
      <c r="U7" s="5">
        <v>7.4999999999999997E-2</v>
      </c>
      <c r="V7" s="5">
        <v>7.4999999999999997E-2</v>
      </c>
      <c r="W7" s="5">
        <v>7.4999999999999997E-2</v>
      </c>
      <c r="X7" s="5">
        <v>7.4999999999999997E-2</v>
      </c>
      <c r="Y7" s="5">
        <v>7.4999999999999997E-2</v>
      </c>
      <c r="Z7" s="5">
        <v>7.4999999999999997E-2</v>
      </c>
      <c r="AA7" s="5">
        <v>7.4999999999999997E-2</v>
      </c>
      <c r="AB7" s="5">
        <v>7.4999999999999997E-2</v>
      </c>
      <c r="AC7" s="5">
        <v>7.4999999999999997E-2</v>
      </c>
      <c r="AD7" s="5">
        <v>7.4999999999999997E-2</v>
      </c>
      <c r="AE7" s="5">
        <v>7.4999999999999997E-2</v>
      </c>
    </row>
    <row r="8" spans="1:31">
      <c r="A8" s="56" t="s">
        <v>54</v>
      </c>
      <c r="B8" s="56" t="s">
        <v>163</v>
      </c>
      <c r="C8" s="56" t="s">
        <v>138</v>
      </c>
      <c r="D8" s="5">
        <v>0.22689600001999999</v>
      </c>
      <c r="E8" s="5">
        <v>0.46892400000000001</v>
      </c>
      <c r="F8" s="5">
        <v>0.78230399997999989</v>
      </c>
      <c r="G8" s="5">
        <v>1.1662940000199999</v>
      </c>
      <c r="H8" s="5">
        <v>1.6357600000000001</v>
      </c>
      <c r="I8" s="5">
        <v>2.199268</v>
      </c>
      <c r="J8" s="5">
        <v>3.0487099999999998</v>
      </c>
      <c r="K8" s="5">
        <v>4.0174130233050001</v>
      </c>
      <c r="L8" s="5">
        <v>5.1712473369150009</v>
      </c>
      <c r="M8" s="5">
        <v>6.5643127228599996</v>
      </c>
      <c r="N8" s="5">
        <v>8.2884793227449993</v>
      </c>
      <c r="O8" s="5">
        <v>10.218429673545</v>
      </c>
      <c r="P8" s="5">
        <v>12.308383506309999</v>
      </c>
      <c r="Q8" s="5">
        <v>14.584355252795</v>
      </c>
      <c r="R8" s="5">
        <v>16.969061380905</v>
      </c>
      <c r="S8" s="5">
        <v>19.488725551624999</v>
      </c>
      <c r="T8" s="5">
        <v>21.867825752750001</v>
      </c>
      <c r="U8" s="5">
        <v>24.341994509115001</v>
      </c>
      <c r="V8" s="5">
        <v>26.884085377984999</v>
      </c>
      <c r="W8" s="5">
        <v>29.590518085039999</v>
      </c>
      <c r="X8" s="5">
        <v>32.491556825389999</v>
      </c>
      <c r="Y8" s="5">
        <v>35.423194138299998</v>
      </c>
      <c r="Z8" s="5">
        <v>37.568077087310002</v>
      </c>
      <c r="AA8" s="5">
        <v>39.750041389935006</v>
      </c>
      <c r="AB8" s="5">
        <v>41.950261701525008</v>
      </c>
      <c r="AC8" s="5">
        <v>44.193283996604997</v>
      </c>
      <c r="AD8" s="5">
        <v>46.443557179385003</v>
      </c>
      <c r="AE8" s="5">
        <v>46.666472745165002</v>
      </c>
    </row>
    <row r="9" spans="1:31">
      <c r="A9" s="56" t="s">
        <v>54</v>
      </c>
      <c r="B9" s="56" t="s">
        <v>163</v>
      </c>
      <c r="C9" s="56" t="s">
        <v>139</v>
      </c>
      <c r="D9" s="5">
        <v>1.383016</v>
      </c>
      <c r="E9" s="5">
        <v>2.072533</v>
      </c>
      <c r="F9" s="5">
        <v>2.5995620000000002</v>
      </c>
      <c r="G9" s="5">
        <v>3.0013679999999998</v>
      </c>
      <c r="H9" s="5">
        <v>3.3320890000000012</v>
      </c>
      <c r="I9" s="5">
        <v>3.5841080000000001</v>
      </c>
      <c r="J9" s="5">
        <v>4.0625970000000002</v>
      </c>
      <c r="K9" s="5">
        <v>4.7117839999999998</v>
      </c>
      <c r="L9" s="5">
        <v>5.3454380000000006</v>
      </c>
      <c r="M9" s="5">
        <v>6.0464969999999996</v>
      </c>
      <c r="N9" s="5">
        <v>7.057053999999999</v>
      </c>
      <c r="O9" s="5">
        <v>8.0359169999999995</v>
      </c>
      <c r="P9" s="5">
        <v>8.843886000000003</v>
      </c>
      <c r="Q9" s="5">
        <v>9.5456280000000042</v>
      </c>
      <c r="R9" s="5">
        <v>10.089717</v>
      </c>
      <c r="S9" s="5">
        <v>10.485521</v>
      </c>
      <c r="T9" s="5">
        <v>10.593368</v>
      </c>
      <c r="U9" s="5">
        <v>10.570499999999999</v>
      </c>
      <c r="V9" s="5">
        <v>10.431234999999999</v>
      </c>
      <c r="W9" s="5">
        <v>10.359254999999999</v>
      </c>
      <c r="X9" s="5">
        <v>10.437241999999999</v>
      </c>
      <c r="Y9" s="5">
        <v>10.504849</v>
      </c>
      <c r="Z9" s="5">
        <v>10.5124</v>
      </c>
      <c r="AA9" s="5">
        <v>10.481263</v>
      </c>
      <c r="AB9" s="5">
        <v>10.402519</v>
      </c>
      <c r="AC9" s="5">
        <v>10.281580999999999</v>
      </c>
      <c r="AD9" s="5">
        <v>10.109814999999999</v>
      </c>
      <c r="AE9" s="5">
        <v>10.109814999999999</v>
      </c>
    </row>
    <row r="10" spans="1:31">
      <c r="A10" s="7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</row>
    <row r="11" spans="1:31">
      <c r="A11" s="56" t="s">
        <v>54</v>
      </c>
      <c r="B11" s="56" t="s">
        <v>197</v>
      </c>
      <c r="C11" s="56" t="s">
        <v>153</v>
      </c>
      <c r="D11" s="5">
        <v>0</v>
      </c>
      <c r="E11" s="5">
        <v>0</v>
      </c>
      <c r="F11" s="5">
        <v>0</v>
      </c>
      <c r="G11" s="5">
        <v>0</v>
      </c>
      <c r="H11" s="5">
        <v>0</v>
      </c>
      <c r="I11" s="5">
        <v>8.5427933445599997</v>
      </c>
      <c r="J11" s="5">
        <v>8.5427933445599997</v>
      </c>
      <c r="K11" s="5">
        <v>8.5427975757599981</v>
      </c>
      <c r="L11" s="5">
        <v>8.5427975757599981</v>
      </c>
      <c r="M11" s="5">
        <v>8.5427975759999981</v>
      </c>
      <c r="N11" s="5">
        <v>8.5427975764799982</v>
      </c>
      <c r="O11" s="5">
        <v>8.5427975772</v>
      </c>
      <c r="P11" s="5">
        <v>8.5427975784000001</v>
      </c>
      <c r="Q11" s="5">
        <v>8.5427975791199984</v>
      </c>
      <c r="R11" s="5">
        <v>8.5427996683199989</v>
      </c>
      <c r="S11" s="5">
        <v>8.5428091094400003</v>
      </c>
      <c r="T11" s="5">
        <v>8.5428091099199985</v>
      </c>
      <c r="U11" s="5">
        <v>8.5428091113599987</v>
      </c>
      <c r="V11" s="5">
        <v>34.83597116328</v>
      </c>
      <c r="W11" s="5">
        <v>34.83597116472</v>
      </c>
      <c r="X11" s="5">
        <v>34.835971167599993</v>
      </c>
      <c r="Y11" s="5">
        <v>34.835971170720001</v>
      </c>
      <c r="Z11" s="5">
        <v>34.835971172640001</v>
      </c>
      <c r="AA11" s="5">
        <v>34.835971173600001</v>
      </c>
      <c r="AB11" s="5">
        <v>34.835971175040001</v>
      </c>
      <c r="AC11" s="5">
        <v>34.835971176719987</v>
      </c>
      <c r="AD11" s="5">
        <v>34.835971180800001</v>
      </c>
      <c r="AE11" s="5">
        <v>34.835971181280001</v>
      </c>
    </row>
    <row r="12" spans="1:31">
      <c r="A12" s="56" t="s">
        <v>54</v>
      </c>
      <c r="B12" s="56" t="s">
        <v>197</v>
      </c>
      <c r="C12" s="56" t="s">
        <v>154</v>
      </c>
      <c r="D12" s="5">
        <v>5.7000002007199999</v>
      </c>
      <c r="E12" s="5">
        <v>5.7000003977600002</v>
      </c>
      <c r="F12" s="5">
        <v>10.1398208168</v>
      </c>
      <c r="G12" s="5">
        <v>13.11495649904</v>
      </c>
      <c r="H12" s="5">
        <v>24.086513463759999</v>
      </c>
      <c r="I12" s="5">
        <v>24.334860711600001</v>
      </c>
      <c r="J12" s="5">
        <v>24.334860711600001</v>
      </c>
      <c r="K12" s="5">
        <v>28.021051756239999</v>
      </c>
      <c r="L12" s="5">
        <v>28.021051757119999</v>
      </c>
      <c r="M12" s="5">
        <v>28.021051757759999</v>
      </c>
      <c r="N12" s="5">
        <v>28.021051758799999</v>
      </c>
      <c r="O12" s="5">
        <v>28.021051759359999</v>
      </c>
      <c r="P12" s="5">
        <v>28.021051764159999</v>
      </c>
      <c r="Q12" s="5">
        <v>28.02105177336</v>
      </c>
      <c r="R12" s="5">
        <v>44.069734109840013</v>
      </c>
      <c r="S12" s="5">
        <v>44.455408163119998</v>
      </c>
      <c r="T12" s="5">
        <v>44.455408163199998</v>
      </c>
      <c r="U12" s="5">
        <v>44.543277983759999</v>
      </c>
      <c r="V12" s="5">
        <v>72.361086217519997</v>
      </c>
      <c r="W12" s="5">
        <v>72.361086217839997</v>
      </c>
      <c r="X12" s="5">
        <v>72.361086017440002</v>
      </c>
      <c r="Y12" s="5">
        <v>72.361085973200005</v>
      </c>
      <c r="Z12" s="5">
        <v>81.302634738880002</v>
      </c>
      <c r="AA12" s="5">
        <v>92.771261141120007</v>
      </c>
      <c r="AB12" s="5">
        <v>83.248491355839988</v>
      </c>
      <c r="AC12" s="5">
        <v>86.29392219399999</v>
      </c>
      <c r="AD12" s="5">
        <v>117.95619534184</v>
      </c>
      <c r="AE12" s="5">
        <v>114.27000429768</v>
      </c>
    </row>
    <row r="13" spans="1:31">
      <c r="A13" s="56" t="s">
        <v>54</v>
      </c>
      <c r="B13" s="56" t="s">
        <v>197</v>
      </c>
      <c r="C13" s="56" t="s">
        <v>155</v>
      </c>
      <c r="D13" s="5">
        <v>0.150000038</v>
      </c>
      <c r="E13" s="5">
        <v>0.15000005861999999</v>
      </c>
      <c r="F13" s="5">
        <v>0.15000022396000001</v>
      </c>
      <c r="G13" s="5">
        <v>0.15000022399999999</v>
      </c>
      <c r="H13" s="5">
        <v>0.15000022403999999</v>
      </c>
      <c r="I13" s="5">
        <v>0.15000022405999999</v>
      </c>
      <c r="J13" s="5">
        <v>0.15000022407999999</v>
      </c>
      <c r="K13" s="5">
        <v>0.1500002671</v>
      </c>
      <c r="L13" s="5">
        <v>0.15000026722000001</v>
      </c>
      <c r="M13" s="5">
        <v>0.15000026748</v>
      </c>
      <c r="N13" s="5">
        <v>0.15000026795999999</v>
      </c>
      <c r="O13" s="5">
        <v>0.15000026824000001</v>
      </c>
      <c r="P13" s="5">
        <v>0.15000026958000001</v>
      </c>
      <c r="Q13" s="5">
        <v>0.15000027463999999</v>
      </c>
      <c r="R13" s="5">
        <v>0.15000055254</v>
      </c>
      <c r="S13" s="5">
        <v>0.15000061785999999</v>
      </c>
      <c r="T13" s="5">
        <v>0.15000061796</v>
      </c>
      <c r="U13" s="5">
        <v>0.15000077587999999</v>
      </c>
      <c r="V13" s="5">
        <v>0.15000091943999999</v>
      </c>
      <c r="W13" s="5">
        <v>0.15000091968000001</v>
      </c>
      <c r="X13" s="5">
        <v>0.15000088208000001</v>
      </c>
      <c r="Y13" s="5">
        <v>0.15000146519999999</v>
      </c>
      <c r="Z13" s="5">
        <v>0.15000141466</v>
      </c>
      <c r="AA13" s="5">
        <v>0.15000141514000001</v>
      </c>
      <c r="AB13" s="5">
        <v>0.15000141572</v>
      </c>
      <c r="AC13" s="5">
        <v>0.15000216554000001</v>
      </c>
      <c r="AD13" s="5">
        <v>0.15000274074</v>
      </c>
      <c r="AE13" s="5">
        <v>0.15000269788000001</v>
      </c>
    </row>
    <row r="14" spans="1:31">
      <c r="A14" s="56" t="s">
        <v>54</v>
      </c>
      <c r="B14" s="56" t="s">
        <v>197</v>
      </c>
      <c r="C14" s="56" t="s">
        <v>138</v>
      </c>
      <c r="D14" s="5">
        <v>0.16261</v>
      </c>
      <c r="E14" s="5">
        <v>0.355014</v>
      </c>
      <c r="F14" s="5">
        <v>0.62997400000000003</v>
      </c>
      <c r="G14" s="5">
        <v>0.97042000000000006</v>
      </c>
      <c r="H14" s="5">
        <v>1.3815040000000001</v>
      </c>
      <c r="I14" s="5">
        <v>1.884736</v>
      </c>
      <c r="J14" s="5">
        <v>2.6386640000199999</v>
      </c>
      <c r="K14" s="5">
        <v>3.4356469244849999</v>
      </c>
      <c r="L14" s="5">
        <v>4.3467942665549986</v>
      </c>
      <c r="M14" s="5">
        <v>5.4249257229399994</v>
      </c>
      <c r="N14" s="5">
        <v>6.7521069546200003</v>
      </c>
      <c r="O14" s="5">
        <v>8.2316563220549988</v>
      </c>
      <c r="P14" s="5">
        <v>9.830187086075</v>
      </c>
      <c r="Q14" s="5">
        <v>11.504859976764999</v>
      </c>
      <c r="R14" s="5">
        <v>13.20815436891</v>
      </c>
      <c r="S14" s="5">
        <v>14.992691261735001</v>
      </c>
      <c r="T14" s="5">
        <v>16.634760127705</v>
      </c>
      <c r="U14" s="5">
        <v>18.339508629169998</v>
      </c>
      <c r="V14" s="5">
        <v>20.067992617929999</v>
      </c>
      <c r="W14" s="5">
        <v>21.898684226135</v>
      </c>
      <c r="X14" s="5">
        <v>23.869794518694999</v>
      </c>
      <c r="Y14" s="5">
        <v>25.856969309135</v>
      </c>
      <c r="Z14" s="5">
        <v>27.335847318580001</v>
      </c>
      <c r="AA14" s="5">
        <v>28.846964689865001</v>
      </c>
      <c r="AB14" s="5">
        <v>30.36839988014</v>
      </c>
      <c r="AC14" s="5">
        <v>31.924638680019999</v>
      </c>
      <c r="AD14" s="5">
        <v>33.491159058100003</v>
      </c>
      <c r="AE14" s="5">
        <v>33.632173759099999</v>
      </c>
    </row>
    <row r="15" spans="1:31">
      <c r="A15" s="56" t="s">
        <v>54</v>
      </c>
      <c r="B15" s="56" t="s">
        <v>197</v>
      </c>
      <c r="C15" s="56" t="s">
        <v>139</v>
      </c>
      <c r="D15" s="5">
        <v>0.9910199999999999</v>
      </c>
      <c r="E15" s="5">
        <v>1.5847</v>
      </c>
      <c r="F15" s="5">
        <v>2.145769</v>
      </c>
      <c r="G15" s="5">
        <v>2.5698590000000001</v>
      </c>
      <c r="H15" s="5">
        <v>2.9110619999999998</v>
      </c>
      <c r="I15" s="5">
        <v>3.187287</v>
      </c>
      <c r="J15" s="5">
        <v>3.6698080000000002</v>
      </c>
      <c r="K15" s="5">
        <v>4.2750890000000004</v>
      </c>
      <c r="L15" s="5">
        <v>4.8314510000000004</v>
      </c>
      <c r="M15" s="5">
        <v>5.425275000000001</v>
      </c>
      <c r="N15" s="5">
        <v>6.2721</v>
      </c>
      <c r="O15" s="5">
        <v>7.1176219999999999</v>
      </c>
      <c r="P15" s="5">
        <v>7.8553970000000009</v>
      </c>
      <c r="Q15" s="5">
        <v>8.4270669999999992</v>
      </c>
      <c r="R15" s="5">
        <v>8.8181409999999989</v>
      </c>
      <c r="S15" s="5">
        <v>9.0998629999999991</v>
      </c>
      <c r="T15" s="5">
        <v>9.1506480000000003</v>
      </c>
      <c r="U15" s="5">
        <v>9.1067370000000007</v>
      </c>
      <c r="V15" s="5">
        <v>8.9548909999999999</v>
      </c>
      <c r="W15" s="5">
        <v>8.8541390000000018</v>
      </c>
      <c r="X15" s="5">
        <v>8.8880299999999988</v>
      </c>
      <c r="Y15" s="5">
        <v>8.9252970000000005</v>
      </c>
      <c r="Z15" s="5">
        <v>8.9418910000000036</v>
      </c>
      <c r="AA15" s="5">
        <v>8.9058689999999991</v>
      </c>
      <c r="AB15" s="5">
        <v>8.8108530000000016</v>
      </c>
      <c r="AC15" s="5">
        <v>8.6923450000000013</v>
      </c>
      <c r="AD15" s="5">
        <v>8.5435020000000002</v>
      </c>
      <c r="AE15" s="5">
        <v>8.5435020000000002</v>
      </c>
    </row>
    <row r="16" spans="1:31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</row>
    <row r="17" spans="1:31">
      <c r="A17" s="56" t="s">
        <v>54</v>
      </c>
      <c r="B17" s="56" t="s">
        <v>198</v>
      </c>
      <c r="C17" s="56" t="s">
        <v>153</v>
      </c>
      <c r="D17" s="5">
        <v>0</v>
      </c>
      <c r="E17" s="5">
        <v>0</v>
      </c>
      <c r="F17" s="5">
        <v>0</v>
      </c>
      <c r="G17" s="5">
        <v>0</v>
      </c>
      <c r="H17" s="5">
        <v>0</v>
      </c>
      <c r="I17" s="5">
        <v>17.338207524720001</v>
      </c>
      <c r="J17" s="5">
        <v>17.338207524720001</v>
      </c>
      <c r="K17" s="5">
        <v>17.338207526880002</v>
      </c>
      <c r="L17" s="5">
        <v>17.338207527120002</v>
      </c>
      <c r="M17" s="5">
        <v>17.338207529280002</v>
      </c>
      <c r="N17" s="5">
        <v>17.338207529999998</v>
      </c>
      <c r="O17" s="5">
        <v>17.338207531199998</v>
      </c>
      <c r="P17" s="5">
        <v>17.338207532879998</v>
      </c>
      <c r="Q17" s="5">
        <v>17.338207534079999</v>
      </c>
      <c r="R17" s="5">
        <v>17.338207535759999</v>
      </c>
      <c r="S17" s="5">
        <v>17.338207535759999</v>
      </c>
      <c r="T17" s="5">
        <v>17.338207535999999</v>
      </c>
      <c r="U17" s="5">
        <v>17.338207537199999</v>
      </c>
      <c r="V17" s="5">
        <v>17.338207537679999</v>
      </c>
      <c r="W17" s="5">
        <v>17.338207537919999</v>
      </c>
      <c r="X17" s="5">
        <v>17.338207538639999</v>
      </c>
      <c r="Y17" s="5">
        <v>17.338207540319999</v>
      </c>
      <c r="Z17" s="5">
        <v>17.338207540799999</v>
      </c>
      <c r="AA17" s="5">
        <v>17.338207541279999</v>
      </c>
      <c r="AB17" s="5">
        <v>17.338207541999999</v>
      </c>
      <c r="AC17" s="5">
        <v>17.338207542959999</v>
      </c>
      <c r="AD17" s="5">
        <v>17.338207544399999</v>
      </c>
      <c r="AE17" s="5">
        <v>17.338207544879999</v>
      </c>
    </row>
    <row r="18" spans="1:31">
      <c r="A18" s="56" t="s">
        <v>54</v>
      </c>
      <c r="B18" s="56" t="s">
        <v>198</v>
      </c>
      <c r="C18" s="56" t="s">
        <v>154</v>
      </c>
      <c r="D18" s="5">
        <v>6.1360000000000002E-8</v>
      </c>
      <c r="E18" s="5">
        <v>1.1176E-7</v>
      </c>
      <c r="F18" s="5">
        <v>2.1007514871200001</v>
      </c>
      <c r="G18" s="5">
        <v>2.1007514871200001</v>
      </c>
      <c r="H18" s="5">
        <v>7.9461239877600001</v>
      </c>
      <c r="I18" s="5">
        <v>7.9461239878400001</v>
      </c>
      <c r="J18" s="5">
        <v>7.9461239879200001</v>
      </c>
      <c r="K18" s="5">
        <v>7.9461239892000002</v>
      </c>
      <c r="L18" s="5">
        <v>7.9461239894399993</v>
      </c>
      <c r="M18" s="5">
        <v>7.9461239895999993</v>
      </c>
      <c r="N18" s="5">
        <v>7.9461239900000002</v>
      </c>
      <c r="O18" s="5">
        <v>7.9461239901600003</v>
      </c>
      <c r="P18" s="5">
        <v>7.9461239904800003</v>
      </c>
      <c r="Q18" s="5">
        <v>7.9461239925599996</v>
      </c>
      <c r="R18" s="5">
        <v>7.9461239926399996</v>
      </c>
      <c r="S18" s="5">
        <v>7.9461239927199996</v>
      </c>
      <c r="T18" s="5">
        <v>7.9461239927199996</v>
      </c>
      <c r="U18" s="5">
        <v>7.9461239927999996</v>
      </c>
      <c r="V18" s="5">
        <v>7.9461239927999996</v>
      </c>
      <c r="W18" s="5">
        <v>7.9461239928799996</v>
      </c>
      <c r="X18" s="5">
        <v>7.9461239315999999</v>
      </c>
      <c r="Y18" s="5">
        <v>7.9461238813600001</v>
      </c>
      <c r="Z18" s="5">
        <v>5.8453725060799986</v>
      </c>
      <c r="AA18" s="5">
        <v>5.8453725063200004</v>
      </c>
      <c r="AB18" s="5">
        <v>2.73888E-6</v>
      </c>
      <c r="AC18" s="5">
        <v>3.59264E-6</v>
      </c>
      <c r="AD18" s="5">
        <v>6.4892800000000001E-6</v>
      </c>
      <c r="AE18" s="5">
        <v>6.4882400000000002E-6</v>
      </c>
    </row>
    <row r="19" spans="1:31">
      <c r="A19" s="56" t="s">
        <v>54</v>
      </c>
      <c r="B19" s="56" t="s">
        <v>198</v>
      </c>
      <c r="C19" s="56" t="s">
        <v>155</v>
      </c>
      <c r="D19" s="5">
        <v>0.18956000000000001</v>
      </c>
      <c r="E19" s="5">
        <v>0.18845999999999999</v>
      </c>
      <c r="F19" s="5">
        <v>0.18845999999999999</v>
      </c>
      <c r="G19" s="5">
        <v>0.18845999999999999</v>
      </c>
      <c r="H19" s="5">
        <v>0.18956000000000001</v>
      </c>
      <c r="I19" s="5">
        <v>0.18845999999999999</v>
      </c>
      <c r="J19" s="5">
        <v>0.18845999999999999</v>
      </c>
      <c r="K19" s="5">
        <v>0.18845999999999999</v>
      </c>
      <c r="L19" s="5">
        <v>0.18845999999999999</v>
      </c>
      <c r="M19" s="5">
        <v>0.56455999999999995</v>
      </c>
      <c r="N19" s="5">
        <v>0.56345999999999996</v>
      </c>
      <c r="O19" s="5">
        <v>0.56455999999999995</v>
      </c>
      <c r="P19" s="5">
        <v>0.56345999999999996</v>
      </c>
      <c r="Q19" s="5">
        <v>0.56345999999999996</v>
      </c>
      <c r="R19" s="5">
        <v>0.56345999999999996</v>
      </c>
      <c r="S19" s="5">
        <v>0.56455999999999995</v>
      </c>
      <c r="T19" s="5">
        <v>0.56345999999999996</v>
      </c>
      <c r="U19" s="5">
        <v>0.56345999999999996</v>
      </c>
      <c r="V19" s="5">
        <v>0.56345999999999996</v>
      </c>
      <c r="W19" s="5">
        <v>0.56345999999999996</v>
      </c>
      <c r="X19" s="5">
        <v>0.56455999999999995</v>
      </c>
      <c r="Y19" s="5">
        <v>0.56455999999999995</v>
      </c>
      <c r="Z19" s="5">
        <v>0.56455999999999995</v>
      </c>
      <c r="AA19" s="5">
        <v>0.56455999999999995</v>
      </c>
      <c r="AB19" s="5">
        <v>0.56455999999999995</v>
      </c>
      <c r="AC19" s="5">
        <v>0.56455999999999995</v>
      </c>
      <c r="AD19" s="5">
        <v>0.56455999999999995</v>
      </c>
      <c r="AE19" s="5">
        <v>0.56455999999999995</v>
      </c>
    </row>
    <row r="20" spans="1:31">
      <c r="A20" s="56" t="s">
        <v>54</v>
      </c>
      <c r="B20" s="56" t="s">
        <v>198</v>
      </c>
      <c r="C20" s="56" t="s">
        <v>138</v>
      </c>
      <c r="D20" s="5">
        <v>0.120936</v>
      </c>
      <c r="E20" s="5">
        <v>0.297296</v>
      </c>
      <c r="F20" s="5">
        <v>0.55069600000000007</v>
      </c>
      <c r="G20" s="5">
        <v>0.884548</v>
      </c>
      <c r="H20" s="5">
        <v>1.3048999999999999</v>
      </c>
      <c r="I20" s="5">
        <v>1.7524740000000001</v>
      </c>
      <c r="J20" s="5">
        <v>2.4211459999999998</v>
      </c>
      <c r="K20" s="5">
        <v>3.1813956746800001</v>
      </c>
      <c r="L20" s="5">
        <v>3.9730135850499999</v>
      </c>
      <c r="M20" s="5">
        <v>4.9157786531299994</v>
      </c>
      <c r="N20" s="5">
        <v>6.10227136545</v>
      </c>
      <c r="O20" s="5">
        <v>7.4856171069549999</v>
      </c>
      <c r="P20" s="5">
        <v>9.023733221745001</v>
      </c>
      <c r="Q20" s="5">
        <v>10.735126954845001</v>
      </c>
      <c r="R20" s="5">
        <v>12.62743962799</v>
      </c>
      <c r="S20" s="5">
        <v>14.632258777420001</v>
      </c>
      <c r="T20" s="5">
        <v>16.585281307070002</v>
      </c>
      <c r="U20" s="5">
        <v>18.649605331555001</v>
      </c>
      <c r="V20" s="5">
        <v>20.788121796925001</v>
      </c>
      <c r="W20" s="5">
        <v>22.972598195130001</v>
      </c>
      <c r="X20" s="5">
        <v>25.317812299450001</v>
      </c>
      <c r="Y20" s="5">
        <v>27.690749009354999</v>
      </c>
      <c r="Z20" s="5">
        <v>29.426303068949998</v>
      </c>
      <c r="AA20" s="5">
        <v>31.201996453180001</v>
      </c>
      <c r="AB20" s="5">
        <v>32.998715744835003</v>
      </c>
      <c r="AC20" s="5">
        <v>34.833899291839998</v>
      </c>
      <c r="AD20" s="5">
        <v>36.689694287324997</v>
      </c>
      <c r="AE20" s="5">
        <v>36.894017377765003</v>
      </c>
    </row>
    <row r="21" spans="1:31">
      <c r="A21" s="56" t="s">
        <v>54</v>
      </c>
      <c r="B21" s="56" t="s">
        <v>198</v>
      </c>
      <c r="C21" s="56" t="s">
        <v>139</v>
      </c>
      <c r="D21" s="5">
        <v>0.77685599999999999</v>
      </c>
      <c r="E21" s="5">
        <v>1.382666</v>
      </c>
      <c r="F21" s="5">
        <v>1.919683</v>
      </c>
      <c r="G21" s="5">
        <v>2.3824130000000001</v>
      </c>
      <c r="H21" s="5">
        <v>2.771639</v>
      </c>
      <c r="I21" s="5">
        <v>2.9457979999999999</v>
      </c>
      <c r="J21" s="5">
        <v>3.2991079999999999</v>
      </c>
      <c r="K21" s="5">
        <v>3.7894770000000002</v>
      </c>
      <c r="L21" s="5">
        <v>4.0835509999999999</v>
      </c>
      <c r="M21" s="5">
        <v>4.3756220000000008</v>
      </c>
      <c r="N21" s="5">
        <v>4.9204770000000009</v>
      </c>
      <c r="O21" s="5">
        <v>5.5427699999999991</v>
      </c>
      <c r="P21" s="5">
        <v>6.109599000000002</v>
      </c>
      <c r="Q21" s="5">
        <v>6.6473720000000016</v>
      </c>
      <c r="R21" s="5">
        <v>7.1809369999999992</v>
      </c>
      <c r="S21" s="5">
        <v>7.5531689999999996</v>
      </c>
      <c r="T21" s="5">
        <v>7.7470940000000006</v>
      </c>
      <c r="U21" s="5">
        <v>7.8553220000000001</v>
      </c>
      <c r="V21" s="5">
        <v>7.8142190000000031</v>
      </c>
      <c r="W21" s="5">
        <v>7.6917759999999999</v>
      </c>
      <c r="X21" s="5">
        <v>7.6956379999999989</v>
      </c>
      <c r="Y21" s="5">
        <v>7.7426959999999978</v>
      </c>
      <c r="Z21" s="5">
        <v>7.7720720000000023</v>
      </c>
      <c r="AA21" s="5">
        <v>7.7958240000000014</v>
      </c>
      <c r="AB21" s="5">
        <v>7.8192950000000003</v>
      </c>
      <c r="AC21" s="5">
        <v>7.7733040000000004</v>
      </c>
      <c r="AD21" s="5">
        <v>7.7083300000000019</v>
      </c>
      <c r="AE21" s="5">
        <v>7.7083300000000019</v>
      </c>
    </row>
    <row r="22" spans="1:31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</row>
    <row r="23" spans="1:31">
      <c r="A23" s="56" t="s">
        <v>54</v>
      </c>
      <c r="B23" s="56" t="s">
        <v>199</v>
      </c>
      <c r="C23" s="56" t="s">
        <v>153</v>
      </c>
      <c r="D23" s="5">
        <v>0</v>
      </c>
      <c r="E23" s="5">
        <v>0</v>
      </c>
      <c r="F23" s="5">
        <v>0</v>
      </c>
      <c r="G23" s="5">
        <v>0</v>
      </c>
      <c r="H23" s="5">
        <v>0</v>
      </c>
      <c r="I23" s="5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5">
        <v>0</v>
      </c>
      <c r="R23" s="5">
        <v>0</v>
      </c>
      <c r="S23" s="5">
        <v>0</v>
      </c>
      <c r="T23" s="5">
        <v>0</v>
      </c>
      <c r="U23" s="5">
        <v>0</v>
      </c>
      <c r="V23" s="5">
        <v>0</v>
      </c>
      <c r="W23" s="5">
        <v>0</v>
      </c>
      <c r="X23" s="5">
        <v>0</v>
      </c>
      <c r="Y23" s="5">
        <v>0</v>
      </c>
      <c r="Z23" s="5">
        <v>0</v>
      </c>
      <c r="AA23" s="5">
        <v>0</v>
      </c>
      <c r="AB23" s="5">
        <v>0</v>
      </c>
      <c r="AC23" s="5">
        <v>0</v>
      </c>
      <c r="AD23" s="5">
        <v>0</v>
      </c>
      <c r="AE23" s="5">
        <v>0</v>
      </c>
    </row>
    <row r="24" spans="1:31">
      <c r="A24" s="56" t="s">
        <v>54</v>
      </c>
      <c r="B24" s="56" t="s">
        <v>199</v>
      </c>
      <c r="C24" s="56" t="s">
        <v>154</v>
      </c>
      <c r="D24" s="5">
        <v>6.6559999999999995E-8</v>
      </c>
      <c r="E24" s="5">
        <v>1.3360000000000001E-7</v>
      </c>
      <c r="F24" s="5">
        <v>5.2960645360000003E-2</v>
      </c>
      <c r="G24" s="5">
        <v>5.2960645360000003E-2</v>
      </c>
      <c r="H24" s="5">
        <v>5.2960645440000002E-2</v>
      </c>
      <c r="I24" s="5">
        <v>5.2960837599999998E-2</v>
      </c>
      <c r="J24" s="5">
        <v>5.2960838400000002E-2</v>
      </c>
      <c r="K24" s="5">
        <v>5.2960884799999997E-2</v>
      </c>
      <c r="L24" s="5">
        <v>5.2960885120000002E-2</v>
      </c>
      <c r="M24" s="5">
        <v>5.2960895520000002E-2</v>
      </c>
      <c r="N24" s="5">
        <v>5.2960896480000012E-2</v>
      </c>
      <c r="O24" s="5">
        <v>5.2960896639999998E-2</v>
      </c>
      <c r="P24" s="5">
        <v>5.2960897280000002E-2</v>
      </c>
      <c r="Q24" s="5">
        <v>5.29608996E-2</v>
      </c>
      <c r="R24" s="5">
        <v>5.2961256720000002E-2</v>
      </c>
      <c r="S24" s="5">
        <v>5.2961308479999997E-2</v>
      </c>
      <c r="T24" s="5">
        <v>5.2961308560000003E-2</v>
      </c>
      <c r="U24" s="5">
        <v>5.2961308640000003E-2</v>
      </c>
      <c r="V24" s="5">
        <v>5.2961308800000002E-2</v>
      </c>
      <c r="W24" s="5">
        <v>5.2961309040000008E-2</v>
      </c>
      <c r="X24" s="5">
        <v>5.2961242800000002E-2</v>
      </c>
      <c r="Y24" s="5">
        <v>5.2962426080000007E-2</v>
      </c>
      <c r="Z24" s="5">
        <v>5.8420799999999998E-6</v>
      </c>
      <c r="AA24" s="5">
        <v>6.9685600000000002E-6</v>
      </c>
      <c r="AB24" s="5">
        <v>6.9691199999999996E-6</v>
      </c>
      <c r="AC24" s="5">
        <v>3.8730071231199998</v>
      </c>
      <c r="AD24" s="5">
        <v>35.108321071840003</v>
      </c>
      <c r="AE24" s="5">
        <v>35.108321063840002</v>
      </c>
    </row>
    <row r="25" spans="1:31">
      <c r="A25" s="56" t="s">
        <v>54</v>
      </c>
      <c r="B25" s="56" t="s">
        <v>199</v>
      </c>
      <c r="C25" s="56" t="s">
        <v>155</v>
      </c>
      <c r="D25" s="5">
        <v>0.51570739999999993</v>
      </c>
      <c r="E25" s="5">
        <v>0.51570739999999993</v>
      </c>
      <c r="F25" s="5">
        <v>0.51570739999999993</v>
      </c>
      <c r="G25" s="5">
        <v>0.51570739999999993</v>
      </c>
      <c r="H25" s="5">
        <v>0.51570739999999993</v>
      </c>
      <c r="I25" s="5">
        <v>0.51570739999999993</v>
      </c>
      <c r="J25" s="5">
        <v>0.51570739999999993</v>
      </c>
      <c r="K25" s="5">
        <v>0.51570739999999993</v>
      </c>
      <c r="L25" s="5">
        <v>0.51570739999999993</v>
      </c>
      <c r="M25" s="5">
        <v>0.51570739999999993</v>
      </c>
      <c r="N25" s="5">
        <v>0.51570739999999993</v>
      </c>
      <c r="O25" s="5">
        <v>0.51570739999999993</v>
      </c>
      <c r="P25" s="5">
        <v>0.51570739999999993</v>
      </c>
      <c r="Q25" s="5">
        <v>0.51570739999999993</v>
      </c>
      <c r="R25" s="5">
        <v>0.51570739999999993</v>
      </c>
      <c r="S25" s="5">
        <v>0.51570739999999993</v>
      </c>
      <c r="T25" s="5">
        <v>0.51570739999999993</v>
      </c>
      <c r="U25" s="5">
        <v>0.51570739999999993</v>
      </c>
      <c r="V25" s="5">
        <v>0.51570739999999993</v>
      </c>
      <c r="W25" s="5">
        <v>0.51570739999999993</v>
      </c>
      <c r="X25" s="5">
        <v>0.51570739999999993</v>
      </c>
      <c r="Y25" s="5">
        <v>0.51990740000000002</v>
      </c>
      <c r="Z25" s="5">
        <v>0.51570739999999993</v>
      </c>
      <c r="AA25" s="5">
        <v>0.51570739999999993</v>
      </c>
      <c r="AB25" s="5">
        <v>0.51570739999999993</v>
      </c>
      <c r="AC25" s="5">
        <v>0.51570739999999993</v>
      </c>
      <c r="AD25" s="5">
        <v>0.51570739999999993</v>
      </c>
      <c r="AE25" s="5">
        <v>0.51570739999999993</v>
      </c>
    </row>
    <row r="26" spans="1:31">
      <c r="A26" s="56" t="s">
        <v>54</v>
      </c>
      <c r="B26" s="56" t="s">
        <v>199</v>
      </c>
      <c r="C26" s="56" t="s">
        <v>138</v>
      </c>
      <c r="D26" s="5">
        <v>0.20674799999999999</v>
      </c>
      <c r="E26" s="5">
        <v>0.31010599999999999</v>
      </c>
      <c r="F26" s="5">
        <v>0.42204399999999997</v>
      </c>
      <c r="G26" s="5">
        <v>0.54567999999999994</v>
      </c>
      <c r="H26" s="5">
        <v>0.68458399999999997</v>
      </c>
      <c r="I26" s="5">
        <v>0.84045999999999998</v>
      </c>
      <c r="J26" s="5">
        <v>1.0808800000000001</v>
      </c>
      <c r="K26" s="5">
        <v>1.37300804232</v>
      </c>
      <c r="L26" s="5">
        <v>1.7166496019449999</v>
      </c>
      <c r="M26" s="5">
        <v>2.1384336893799998</v>
      </c>
      <c r="N26" s="5">
        <v>2.6331003903000001</v>
      </c>
      <c r="O26" s="5">
        <v>3.174525901435</v>
      </c>
      <c r="P26" s="5">
        <v>3.7520569247749989</v>
      </c>
      <c r="Q26" s="5">
        <v>4.3704243383399994</v>
      </c>
      <c r="R26" s="5">
        <v>5.004647194935</v>
      </c>
      <c r="S26" s="5">
        <v>5.6663817641899996</v>
      </c>
      <c r="T26" s="5">
        <v>6.2614123244749997</v>
      </c>
      <c r="U26" s="5">
        <v>6.86628896671</v>
      </c>
      <c r="V26" s="5">
        <v>7.4745971234000006</v>
      </c>
      <c r="W26" s="5">
        <v>8.1153102782649995</v>
      </c>
      <c r="X26" s="5">
        <v>8.8012937706449996</v>
      </c>
      <c r="Y26" s="5">
        <v>9.4938328659949995</v>
      </c>
      <c r="Z26" s="5">
        <v>10.015714016780001</v>
      </c>
      <c r="AA26" s="5">
        <v>10.548546476849999</v>
      </c>
      <c r="AB26" s="5">
        <v>11.087862089554999</v>
      </c>
      <c r="AC26" s="5">
        <v>11.638021375699999</v>
      </c>
      <c r="AD26" s="5">
        <v>12.193672800765</v>
      </c>
      <c r="AE26" s="5">
        <v>12.246957138705</v>
      </c>
    </row>
    <row r="27" spans="1:31">
      <c r="A27" s="56" t="s">
        <v>54</v>
      </c>
      <c r="B27" s="56" t="s">
        <v>199</v>
      </c>
      <c r="C27" s="56" t="s">
        <v>139</v>
      </c>
      <c r="D27" s="5">
        <v>0.54603499999999994</v>
      </c>
      <c r="E27" s="5">
        <v>0.72162999999999988</v>
      </c>
      <c r="F27" s="5">
        <v>0.86684299999999992</v>
      </c>
      <c r="G27" s="5">
        <v>0.98809499999999995</v>
      </c>
      <c r="H27" s="5">
        <v>1.0984929999999999</v>
      </c>
      <c r="I27" s="5">
        <v>1.2010940000000001</v>
      </c>
      <c r="J27" s="5">
        <v>1.405373</v>
      </c>
      <c r="K27" s="5">
        <v>1.6230690000000001</v>
      </c>
      <c r="L27" s="5">
        <v>1.8401909999999999</v>
      </c>
      <c r="M27" s="5">
        <v>2.1150509999999989</v>
      </c>
      <c r="N27" s="5">
        <v>2.4270930000000002</v>
      </c>
      <c r="O27" s="5">
        <v>2.7215769999999999</v>
      </c>
      <c r="P27" s="5">
        <v>2.9594239999999998</v>
      </c>
      <c r="Q27" s="5">
        <v>3.160000000000001</v>
      </c>
      <c r="R27" s="5">
        <v>3.306436999999999</v>
      </c>
      <c r="S27" s="5">
        <v>3.4141500000000011</v>
      </c>
      <c r="T27" s="5">
        <v>3.4326570000000012</v>
      </c>
      <c r="U27" s="5">
        <v>3.409373</v>
      </c>
      <c r="V27" s="5">
        <v>3.350393</v>
      </c>
      <c r="W27" s="5">
        <v>3.3337880000000011</v>
      </c>
      <c r="X27" s="5">
        <v>3.3335029999999999</v>
      </c>
      <c r="Y27" s="5">
        <v>3.330041</v>
      </c>
      <c r="Z27" s="5">
        <v>3.3097660000000011</v>
      </c>
      <c r="AA27" s="5">
        <v>3.281092000000001</v>
      </c>
      <c r="AB27" s="5">
        <v>3.2383339999999992</v>
      </c>
      <c r="AC27" s="5">
        <v>3.1888819999999991</v>
      </c>
      <c r="AD27" s="5">
        <v>3.1313429999999989</v>
      </c>
      <c r="AE27" s="5">
        <v>3.1313429999999989</v>
      </c>
    </row>
    <row r="28" spans="1:31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</row>
    <row r="29" spans="1:31">
      <c r="A29" s="56" t="s">
        <v>54</v>
      </c>
      <c r="B29" s="56" t="s">
        <v>200</v>
      </c>
      <c r="C29" s="56" t="s">
        <v>153</v>
      </c>
      <c r="D29" s="5">
        <v>0</v>
      </c>
      <c r="E29" s="5">
        <v>0</v>
      </c>
      <c r="F29" s="5">
        <v>0</v>
      </c>
      <c r="G29" s="5">
        <v>0</v>
      </c>
      <c r="H29" s="5">
        <v>0</v>
      </c>
      <c r="I29" s="5">
        <v>3.3737599999999999E-6</v>
      </c>
      <c r="J29" s="5">
        <v>3.3744400000000009E-6</v>
      </c>
      <c r="K29" s="5">
        <v>3.6943599999999999E-6</v>
      </c>
      <c r="L29" s="5">
        <v>4.1117600000000008E-6</v>
      </c>
      <c r="M29" s="5">
        <v>4.3242399999999986E-6</v>
      </c>
      <c r="N29" s="5">
        <v>4.3248399999999999E-6</v>
      </c>
      <c r="O29" s="5">
        <v>4.3261199999999997E-6</v>
      </c>
      <c r="P29" s="5">
        <v>4.3277199999999998E-6</v>
      </c>
      <c r="Q29" s="5">
        <v>4.3286000000000004E-6</v>
      </c>
      <c r="R29" s="5">
        <v>5.7757200000000002E-6</v>
      </c>
      <c r="S29" s="5">
        <v>8.1983599999999999E-6</v>
      </c>
      <c r="T29" s="5">
        <v>8.3209999999999988E-6</v>
      </c>
      <c r="U29" s="5">
        <v>8.3267200000000008E-6</v>
      </c>
      <c r="V29" s="5">
        <v>8.3291600000000004E-6</v>
      </c>
      <c r="W29" s="5">
        <v>1.418248E-5</v>
      </c>
      <c r="X29" s="5">
        <v>2.6537759999999999E-5</v>
      </c>
      <c r="Y29" s="5">
        <v>2.961776E-5</v>
      </c>
      <c r="Z29" s="5">
        <v>2.9620000000000001E-5</v>
      </c>
      <c r="AA29" s="5">
        <v>2.9620680000000001E-5</v>
      </c>
      <c r="AB29" s="5">
        <v>2.9622040000000001E-5</v>
      </c>
      <c r="AC29" s="5">
        <v>2.9624279999999999E-5</v>
      </c>
      <c r="AD29" s="5">
        <v>4.3705319999999998E-5</v>
      </c>
      <c r="AE29" s="5">
        <v>4.3706679999999998E-5</v>
      </c>
    </row>
    <row r="30" spans="1:31">
      <c r="A30" s="56" t="s">
        <v>54</v>
      </c>
      <c r="B30" s="56" t="s">
        <v>200</v>
      </c>
      <c r="C30" s="56" t="s">
        <v>154</v>
      </c>
      <c r="D30" s="5">
        <v>3.8880000000000001E-8</v>
      </c>
      <c r="E30" s="5">
        <v>5.2240000000000003E-8</v>
      </c>
      <c r="F30" s="5">
        <v>7.1320000000000006E-8</v>
      </c>
      <c r="G30" s="5">
        <v>8.3239999999999996E-8</v>
      </c>
      <c r="H30" s="5">
        <v>9.6680000000000003E-8</v>
      </c>
      <c r="I30" s="5">
        <v>1.2128000000000001E-7</v>
      </c>
      <c r="J30" s="5">
        <v>1.4315999999999999E-7</v>
      </c>
      <c r="K30" s="5">
        <v>1.7611999999999999E-7</v>
      </c>
      <c r="L30" s="5">
        <v>1.7996E-7</v>
      </c>
      <c r="M30" s="5">
        <v>2.2244E-7</v>
      </c>
      <c r="N30" s="5">
        <v>2.2308000000000001E-7</v>
      </c>
      <c r="O30" s="5">
        <v>2.2424E-7</v>
      </c>
      <c r="P30" s="5">
        <v>2.6028E-7</v>
      </c>
      <c r="Q30" s="5">
        <v>2.6847999999999998E-7</v>
      </c>
      <c r="R30" s="5">
        <v>4.655199999999999E-7</v>
      </c>
      <c r="S30" s="5">
        <v>5.3724000000000006E-7</v>
      </c>
      <c r="T30" s="5">
        <v>5.5652000000000001E-7</v>
      </c>
      <c r="U30" s="5">
        <v>6.3259999999999999E-7</v>
      </c>
      <c r="V30" s="5">
        <v>6.4616000000000001E-7</v>
      </c>
      <c r="W30" s="5">
        <v>7.7627999999999996E-7</v>
      </c>
      <c r="X30" s="5">
        <v>9.3136000000000005E-7</v>
      </c>
      <c r="Y30" s="5">
        <v>1.54816E-6</v>
      </c>
      <c r="Z30" s="5">
        <v>1.5316399999999999E-6</v>
      </c>
      <c r="AA30" s="5">
        <v>1.52032E-6</v>
      </c>
      <c r="AB30" s="5">
        <v>1.50928E-6</v>
      </c>
      <c r="AC30" s="5">
        <v>1.7762E-6</v>
      </c>
      <c r="AD30" s="5">
        <v>2.9218000000000001E-6</v>
      </c>
      <c r="AE30" s="5">
        <v>2.8891200000000001E-6</v>
      </c>
    </row>
    <row r="31" spans="1:31">
      <c r="A31" s="56" t="s">
        <v>54</v>
      </c>
      <c r="B31" s="56" t="s">
        <v>200</v>
      </c>
      <c r="C31" s="56" t="s">
        <v>155</v>
      </c>
      <c r="D31" s="5">
        <v>0</v>
      </c>
      <c r="E31" s="5">
        <v>0</v>
      </c>
      <c r="F31" s="5">
        <v>0</v>
      </c>
      <c r="G31" s="5">
        <v>0</v>
      </c>
      <c r="H31" s="5">
        <v>0</v>
      </c>
      <c r="I31" s="5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  <c r="U31" s="5">
        <v>0</v>
      </c>
      <c r="V31" s="5">
        <v>0</v>
      </c>
      <c r="W31" s="5">
        <v>0</v>
      </c>
      <c r="X31" s="5">
        <v>0</v>
      </c>
      <c r="Y31" s="5">
        <v>0</v>
      </c>
      <c r="Z31" s="5">
        <v>0</v>
      </c>
      <c r="AA31" s="5">
        <v>0</v>
      </c>
      <c r="AB31" s="5">
        <v>0</v>
      </c>
      <c r="AC31" s="5">
        <v>0</v>
      </c>
      <c r="AD31" s="5">
        <v>0</v>
      </c>
      <c r="AE31" s="5">
        <v>0</v>
      </c>
    </row>
    <row r="32" spans="1:31">
      <c r="A32" s="56" t="s">
        <v>54</v>
      </c>
      <c r="B32" s="56" t="s">
        <v>200</v>
      </c>
      <c r="C32" s="56" t="s">
        <v>138</v>
      </c>
      <c r="D32" s="5">
        <v>1.5824000000000001E-2</v>
      </c>
      <c r="E32" s="5">
        <v>3.1674000000000001E-2</v>
      </c>
      <c r="F32" s="5">
        <v>5.2965999999999999E-2</v>
      </c>
      <c r="G32" s="5">
        <v>7.8764000000000001E-2</v>
      </c>
      <c r="H32" s="5">
        <v>0.11021400000000001</v>
      </c>
      <c r="I32" s="5">
        <v>0.14729999999999999</v>
      </c>
      <c r="J32" s="5">
        <v>0.203148</v>
      </c>
      <c r="K32" s="5">
        <v>0.26880177251499998</v>
      </c>
      <c r="L32" s="5">
        <v>0.34835914953500002</v>
      </c>
      <c r="M32" s="5">
        <v>0.44804788443999999</v>
      </c>
      <c r="N32" s="5">
        <v>0.56646640916500002</v>
      </c>
      <c r="O32" s="5">
        <v>0.70027676242000003</v>
      </c>
      <c r="P32" s="5">
        <v>0.84739425761999998</v>
      </c>
      <c r="Q32" s="5">
        <v>1.00750319801</v>
      </c>
      <c r="R32" s="5">
        <v>1.1770233594749999</v>
      </c>
      <c r="S32" s="5">
        <v>1.358038417385</v>
      </c>
      <c r="T32" s="5">
        <v>1.53179645715</v>
      </c>
      <c r="U32" s="5">
        <v>1.7147051366499999</v>
      </c>
      <c r="V32" s="5">
        <v>1.9047837674350001</v>
      </c>
      <c r="W32" s="5">
        <v>2.107657829985</v>
      </c>
      <c r="X32" s="5">
        <v>2.32465684726</v>
      </c>
      <c r="Y32" s="5">
        <v>2.5435191545200002</v>
      </c>
      <c r="Z32" s="5">
        <v>2.7020484795250002</v>
      </c>
      <c r="AA32" s="5">
        <v>2.8629284289050001</v>
      </c>
      <c r="AB32" s="5">
        <v>3.0244299952999998</v>
      </c>
      <c r="AC32" s="5">
        <v>3.1887067395750002</v>
      </c>
      <c r="AD32" s="5">
        <v>3.3534805613550001</v>
      </c>
      <c r="AE32" s="5">
        <v>3.3691903818850002</v>
      </c>
    </row>
    <row r="33" spans="1:31">
      <c r="A33" s="56" t="s">
        <v>54</v>
      </c>
      <c r="B33" s="56" t="s">
        <v>200</v>
      </c>
      <c r="C33" s="56" t="s">
        <v>139</v>
      </c>
      <c r="D33" s="5">
        <v>0.10725999999999999</v>
      </c>
      <c r="E33" s="5">
        <v>0.152032</v>
      </c>
      <c r="F33" s="5">
        <v>0.18812999999999999</v>
      </c>
      <c r="G33" s="5">
        <v>0.21496399999999999</v>
      </c>
      <c r="H33" s="5">
        <v>0.23591699999999999</v>
      </c>
      <c r="I33" s="5">
        <v>0.25203799999999998</v>
      </c>
      <c r="J33" s="5">
        <v>0.28246500000000002</v>
      </c>
      <c r="K33" s="5">
        <v>0.32365999999999989</v>
      </c>
      <c r="L33" s="5">
        <v>0.36382599999999998</v>
      </c>
      <c r="M33" s="5">
        <v>0.41711799999999999</v>
      </c>
      <c r="N33" s="5">
        <v>0.47821399999999997</v>
      </c>
      <c r="O33" s="5">
        <v>0.53914400000000007</v>
      </c>
      <c r="P33" s="5">
        <v>0.59150900000000006</v>
      </c>
      <c r="Q33" s="5">
        <v>0.63556900000000016</v>
      </c>
      <c r="R33" s="5">
        <v>0.67028699999999997</v>
      </c>
      <c r="S33" s="5">
        <v>0.69696700000000011</v>
      </c>
      <c r="T33" s="5">
        <v>0.70467600000000008</v>
      </c>
      <c r="U33" s="5">
        <v>0.70432300000000003</v>
      </c>
      <c r="V33" s="5">
        <v>0.69739800000000007</v>
      </c>
      <c r="W33" s="5">
        <v>0.69957599999999998</v>
      </c>
      <c r="X33" s="5">
        <v>0.70448199999999994</v>
      </c>
      <c r="Y33" s="5">
        <v>0.70940099999999984</v>
      </c>
      <c r="Z33" s="5">
        <v>0.71113999999999988</v>
      </c>
      <c r="AA33" s="5">
        <v>0.70904699999999976</v>
      </c>
      <c r="AB33" s="5">
        <v>0.70364899999999986</v>
      </c>
      <c r="AC33" s="5">
        <v>0.69557599999999997</v>
      </c>
      <c r="AD33" s="5">
        <v>0.68421600000000016</v>
      </c>
      <c r="AE33" s="5">
        <v>0.68421600000000016</v>
      </c>
    </row>
    <row r="34" spans="1:31"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</row>
    <row r="35" spans="1:31">
      <c r="A35" s="56" t="s">
        <v>66</v>
      </c>
      <c r="B35" s="56" t="s">
        <v>163</v>
      </c>
      <c r="C35" s="56" t="s">
        <v>152</v>
      </c>
      <c r="D35" s="5">
        <v>0</v>
      </c>
      <c r="E35" s="5">
        <v>0</v>
      </c>
      <c r="F35" s="5">
        <v>116.28</v>
      </c>
      <c r="G35" s="5">
        <v>348.84</v>
      </c>
      <c r="H35" s="5">
        <v>348.84</v>
      </c>
      <c r="I35" s="5">
        <v>348.84</v>
      </c>
      <c r="J35" s="5">
        <v>348.84</v>
      </c>
      <c r="K35" s="5">
        <v>348.84</v>
      </c>
      <c r="L35" s="5">
        <v>348.84</v>
      </c>
      <c r="M35" s="5">
        <v>348.84</v>
      </c>
      <c r="N35" s="5">
        <v>348.84</v>
      </c>
      <c r="O35" s="5">
        <v>348.84</v>
      </c>
      <c r="P35" s="5">
        <v>348.84</v>
      </c>
      <c r="Q35" s="5">
        <v>348.84</v>
      </c>
      <c r="R35" s="5">
        <v>348.84</v>
      </c>
      <c r="S35" s="5">
        <v>348.84</v>
      </c>
      <c r="T35" s="5">
        <v>348.84</v>
      </c>
      <c r="U35" s="5">
        <v>348.84</v>
      </c>
      <c r="V35" s="5">
        <v>348.84</v>
      </c>
      <c r="W35" s="5">
        <v>348.84</v>
      </c>
      <c r="X35" s="5">
        <v>348.84</v>
      </c>
      <c r="Y35" s="5">
        <v>348.84</v>
      </c>
      <c r="Z35" s="5">
        <v>348.84</v>
      </c>
      <c r="AA35" s="5">
        <v>348.84</v>
      </c>
      <c r="AB35" s="5">
        <v>348.84</v>
      </c>
      <c r="AC35" s="5">
        <v>348.84</v>
      </c>
      <c r="AD35" s="5">
        <v>348.84</v>
      </c>
      <c r="AE35" s="5">
        <v>348.84</v>
      </c>
    </row>
    <row r="36" spans="1:31">
      <c r="A36" s="56" t="s">
        <v>66</v>
      </c>
      <c r="B36" s="56" t="s">
        <v>163</v>
      </c>
      <c r="C36" s="56" t="s">
        <v>153</v>
      </c>
      <c r="D36" s="5">
        <v>6.0490000000000004</v>
      </c>
      <c r="E36" s="5">
        <v>6.0490000000000004</v>
      </c>
      <c r="F36" s="5">
        <v>6.0490000000000004</v>
      </c>
      <c r="G36" s="5">
        <v>6.0490000000000004</v>
      </c>
      <c r="H36" s="5">
        <v>6.0490000000000004</v>
      </c>
      <c r="I36" s="5">
        <v>13.0839409372</v>
      </c>
      <c r="J36" s="5">
        <v>13.0839409372</v>
      </c>
      <c r="K36" s="5">
        <v>33.44676707488</v>
      </c>
      <c r="L36" s="5">
        <v>33.44676707488</v>
      </c>
      <c r="M36" s="5">
        <v>33.44676707488</v>
      </c>
      <c r="N36" s="5">
        <v>33.44676707488</v>
      </c>
      <c r="O36" s="5">
        <v>33.44676707488</v>
      </c>
      <c r="P36" s="5">
        <v>33.44676707584</v>
      </c>
      <c r="Q36" s="5">
        <v>33.44676707656</v>
      </c>
      <c r="R36" s="5">
        <v>36.262213372960012</v>
      </c>
      <c r="S36" s="5">
        <v>36.262213377039998</v>
      </c>
      <c r="T36" s="5">
        <v>36.262213377760013</v>
      </c>
      <c r="U36" s="5">
        <v>39.392865970960003</v>
      </c>
      <c r="V36" s="5">
        <v>42.048999651279999</v>
      </c>
      <c r="W36" s="5">
        <v>42.048999653199999</v>
      </c>
      <c r="X36" s="5">
        <v>42.04899965752</v>
      </c>
      <c r="Y36" s="5">
        <v>42.04900000264</v>
      </c>
      <c r="Z36" s="5">
        <v>42.04900000528</v>
      </c>
      <c r="AA36" s="5">
        <v>42.049000006</v>
      </c>
      <c r="AB36" s="5">
        <v>42.0490000072</v>
      </c>
      <c r="AC36" s="5">
        <v>42.049000014160001</v>
      </c>
      <c r="AD36" s="5">
        <v>42.049000017520001</v>
      </c>
      <c r="AE36" s="5">
        <v>42.049000018240001</v>
      </c>
    </row>
    <row r="37" spans="1:31">
      <c r="A37" s="56" t="s">
        <v>66</v>
      </c>
      <c r="B37" s="56" t="s">
        <v>163</v>
      </c>
      <c r="C37" s="56" t="s">
        <v>154</v>
      </c>
      <c r="D37" s="5">
        <v>0.22200035016</v>
      </c>
      <c r="E37" s="5">
        <v>0.22200063948000001</v>
      </c>
      <c r="F37" s="5">
        <v>5.0219796216000008</v>
      </c>
      <c r="G37" s="5">
        <v>9.11442346736</v>
      </c>
      <c r="H37" s="5">
        <v>12.42220109716</v>
      </c>
      <c r="I37" s="5">
        <v>19.133124799200001</v>
      </c>
      <c r="J37" s="5">
        <v>19.13312496544</v>
      </c>
      <c r="K37" s="5">
        <v>19.133125800159998</v>
      </c>
      <c r="L37" s="5">
        <v>19.133125802919999</v>
      </c>
      <c r="M37" s="5">
        <v>19.133126686440001</v>
      </c>
      <c r="N37" s="5">
        <v>19.133126689680001</v>
      </c>
      <c r="O37" s="5">
        <v>19.133126692040001</v>
      </c>
      <c r="P37" s="5">
        <v>19.13312671568</v>
      </c>
      <c r="Q37" s="5">
        <v>19.133127085200002</v>
      </c>
      <c r="R37" s="5">
        <v>19.133142299999999</v>
      </c>
      <c r="S37" s="5">
        <v>19.133142918760001</v>
      </c>
      <c r="T37" s="5">
        <v>19.133142919680001</v>
      </c>
      <c r="U37" s="5">
        <v>20.233484453479999</v>
      </c>
      <c r="V37" s="5">
        <v>20.233484456439999</v>
      </c>
      <c r="W37" s="5">
        <v>20.233484457279999</v>
      </c>
      <c r="X37" s="5">
        <v>20.233484109239999</v>
      </c>
      <c r="Y37" s="5">
        <v>20.233493774519999</v>
      </c>
      <c r="Z37" s="5">
        <v>15.433514794440001</v>
      </c>
      <c r="AA37" s="5">
        <v>11.341070953119999</v>
      </c>
      <c r="AB37" s="5">
        <v>8.0332958101200003</v>
      </c>
      <c r="AC37" s="5">
        <v>12.83346171668</v>
      </c>
      <c r="AD37" s="5">
        <v>12.83346456908</v>
      </c>
      <c r="AE37" s="5">
        <v>12.833463737560001</v>
      </c>
    </row>
    <row r="38" spans="1:31">
      <c r="A38" s="56" t="s">
        <v>66</v>
      </c>
      <c r="B38" s="56" t="s">
        <v>163</v>
      </c>
      <c r="C38" s="56" t="s">
        <v>155</v>
      </c>
      <c r="D38" s="5">
        <v>7.4999999999999997E-2</v>
      </c>
      <c r="E38" s="5">
        <v>7.4999999999999997E-2</v>
      </c>
      <c r="F38" s="5">
        <v>7.4999999999999997E-2</v>
      </c>
      <c r="G38" s="5">
        <v>7.4999999999999997E-2</v>
      </c>
      <c r="H38" s="5">
        <v>7.4999999999999997E-2</v>
      </c>
      <c r="I38" s="5">
        <v>7.4999999999999997E-2</v>
      </c>
      <c r="J38" s="5">
        <v>7.4999999999999997E-2</v>
      </c>
      <c r="K38" s="5">
        <v>7.4999999999999997E-2</v>
      </c>
      <c r="L38" s="5">
        <v>7.4999999999999997E-2</v>
      </c>
      <c r="M38" s="5">
        <v>7.4999999999999997E-2</v>
      </c>
      <c r="N38" s="5">
        <v>7.4999999999999997E-2</v>
      </c>
      <c r="O38" s="5">
        <v>7.4999999999999997E-2</v>
      </c>
      <c r="P38" s="5">
        <v>7.4999999999999997E-2</v>
      </c>
      <c r="Q38" s="5">
        <v>7.4999999999999997E-2</v>
      </c>
      <c r="R38" s="5">
        <v>7.4999999999999997E-2</v>
      </c>
      <c r="S38" s="5">
        <v>7.4999999999999997E-2</v>
      </c>
      <c r="T38" s="5">
        <v>7.4999999999999997E-2</v>
      </c>
      <c r="U38" s="5">
        <v>7.4999999999999997E-2</v>
      </c>
      <c r="V38" s="5">
        <v>7.4999999999999997E-2</v>
      </c>
      <c r="W38" s="5">
        <v>7.4999999999999997E-2</v>
      </c>
      <c r="X38" s="5">
        <v>7.4999999999999997E-2</v>
      </c>
      <c r="Y38" s="5">
        <v>7.4999999999999997E-2</v>
      </c>
      <c r="Z38" s="5">
        <v>7.4999999999999997E-2</v>
      </c>
      <c r="AA38" s="5">
        <v>7.4999999999999997E-2</v>
      </c>
      <c r="AB38" s="5">
        <v>7.4999999999999997E-2</v>
      </c>
      <c r="AC38" s="5">
        <v>7.4999999999999997E-2</v>
      </c>
      <c r="AD38" s="5">
        <v>7.4999999999999997E-2</v>
      </c>
      <c r="AE38" s="5">
        <v>7.4999999999999997E-2</v>
      </c>
    </row>
    <row r="39" spans="1:31">
      <c r="A39" s="56" t="s">
        <v>66</v>
      </c>
      <c r="B39" s="56" t="s">
        <v>163</v>
      </c>
      <c r="C39" s="56" t="s">
        <v>138</v>
      </c>
      <c r="D39" s="5">
        <v>0.22689600001999999</v>
      </c>
      <c r="E39" s="5">
        <v>0.46892400000000001</v>
      </c>
      <c r="F39" s="5">
        <v>0.78230399997999989</v>
      </c>
      <c r="G39" s="5">
        <v>1.1662940000199999</v>
      </c>
      <c r="H39" s="5">
        <v>1.6357600000000001</v>
      </c>
      <c r="I39" s="5">
        <v>2.199268</v>
      </c>
      <c r="J39" s="5">
        <v>3.0487099999999998</v>
      </c>
      <c r="K39" s="5">
        <v>4.0174130233050001</v>
      </c>
      <c r="L39" s="5">
        <v>5.1712473369150009</v>
      </c>
      <c r="M39" s="5">
        <v>6.5643127228599996</v>
      </c>
      <c r="N39" s="5">
        <v>8.2884793227449993</v>
      </c>
      <c r="O39" s="5">
        <v>10.218429673545</v>
      </c>
      <c r="P39" s="5">
        <v>12.308383506309999</v>
      </c>
      <c r="Q39" s="5">
        <v>14.584355252795</v>
      </c>
      <c r="R39" s="5">
        <v>16.969061380905</v>
      </c>
      <c r="S39" s="5">
        <v>19.488725551624999</v>
      </c>
      <c r="T39" s="5">
        <v>21.867825752750001</v>
      </c>
      <c r="U39" s="5">
        <v>24.341994509115001</v>
      </c>
      <c r="V39" s="5">
        <v>26.884085377984999</v>
      </c>
      <c r="W39" s="5">
        <v>29.590518085039999</v>
      </c>
      <c r="X39" s="5">
        <v>32.491556825389999</v>
      </c>
      <c r="Y39" s="5">
        <v>35.423194138299998</v>
      </c>
      <c r="Z39" s="5">
        <v>37.568077087310002</v>
      </c>
      <c r="AA39" s="5">
        <v>39.750041389935006</v>
      </c>
      <c r="AB39" s="5">
        <v>41.950261701525008</v>
      </c>
      <c r="AC39" s="5">
        <v>44.193283996604997</v>
      </c>
      <c r="AD39" s="5">
        <v>46.443557179385003</v>
      </c>
      <c r="AE39" s="5">
        <v>46.666472745165002</v>
      </c>
    </row>
    <row r="40" spans="1:31">
      <c r="A40" s="56" t="s">
        <v>66</v>
      </c>
      <c r="B40" s="56" t="s">
        <v>163</v>
      </c>
      <c r="C40" s="56" t="s">
        <v>139</v>
      </c>
      <c r="D40" s="5">
        <v>1.383016</v>
      </c>
      <c r="E40" s="5">
        <v>2.072533</v>
      </c>
      <c r="F40" s="5">
        <v>2.5995620000000002</v>
      </c>
      <c r="G40" s="5">
        <v>3.0013679999999998</v>
      </c>
      <c r="H40" s="5">
        <v>3.3320890000000012</v>
      </c>
      <c r="I40" s="5">
        <v>3.5841080000000001</v>
      </c>
      <c r="J40" s="5">
        <v>4.0625970000000002</v>
      </c>
      <c r="K40" s="5">
        <v>4.7117839999999998</v>
      </c>
      <c r="L40" s="5">
        <v>5.3454380000000006</v>
      </c>
      <c r="M40" s="5">
        <v>6.0464969999999996</v>
      </c>
      <c r="N40" s="5">
        <v>7.057053999999999</v>
      </c>
      <c r="O40" s="5">
        <v>8.0359169999999995</v>
      </c>
      <c r="P40" s="5">
        <v>8.843886000000003</v>
      </c>
      <c r="Q40" s="5">
        <v>9.5456280000000042</v>
      </c>
      <c r="R40" s="5">
        <v>10.089717</v>
      </c>
      <c r="S40" s="5">
        <v>10.485521</v>
      </c>
      <c r="T40" s="5">
        <v>10.593368</v>
      </c>
      <c r="U40" s="5">
        <v>10.570499999999999</v>
      </c>
      <c r="V40" s="5">
        <v>10.431234999999999</v>
      </c>
      <c r="W40" s="5">
        <v>10.359254999999999</v>
      </c>
      <c r="X40" s="5">
        <v>10.437241999999999</v>
      </c>
      <c r="Y40" s="5">
        <v>10.504849</v>
      </c>
      <c r="Z40" s="5">
        <v>10.5124</v>
      </c>
      <c r="AA40" s="5">
        <v>10.481263</v>
      </c>
      <c r="AB40" s="5">
        <v>10.402519</v>
      </c>
      <c r="AC40" s="5">
        <v>10.281580999999999</v>
      </c>
      <c r="AD40" s="5">
        <v>10.109814999999999</v>
      </c>
      <c r="AE40" s="5">
        <v>10.109814999999999</v>
      </c>
    </row>
    <row r="41" spans="1:3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</row>
    <row r="42" spans="1:31">
      <c r="A42" s="56" t="s">
        <v>66</v>
      </c>
      <c r="B42" s="56" t="s">
        <v>197</v>
      </c>
      <c r="C42" s="56" t="s">
        <v>153</v>
      </c>
      <c r="D42" s="5">
        <v>0</v>
      </c>
      <c r="E42" s="5">
        <v>0</v>
      </c>
      <c r="F42" s="5">
        <v>0</v>
      </c>
      <c r="G42" s="5">
        <v>0</v>
      </c>
      <c r="H42" s="5">
        <v>0</v>
      </c>
      <c r="I42" s="5">
        <v>8.7369072916799997</v>
      </c>
      <c r="J42" s="5">
        <v>8.7369072916799997</v>
      </c>
      <c r="K42" s="5">
        <v>8.7369134275200011</v>
      </c>
      <c r="L42" s="5">
        <v>8.7369134275200011</v>
      </c>
      <c r="M42" s="5">
        <v>8.7369134275200011</v>
      </c>
      <c r="N42" s="5">
        <v>8.7369134280000011</v>
      </c>
      <c r="O42" s="5">
        <v>8.7369134287199994</v>
      </c>
      <c r="P42" s="5">
        <v>8.7369134299199995</v>
      </c>
      <c r="Q42" s="5">
        <v>8.7369134308800014</v>
      </c>
      <c r="R42" s="5">
        <v>8.7369152995200015</v>
      </c>
      <c r="S42" s="5">
        <v>8.7369242107200016</v>
      </c>
      <c r="T42" s="5">
        <v>8.7369242114400016</v>
      </c>
      <c r="U42" s="5">
        <v>8.73692421312</v>
      </c>
      <c r="V42" s="5">
        <v>34.637381946480012</v>
      </c>
      <c r="W42" s="5">
        <v>34.637381947920012</v>
      </c>
      <c r="X42" s="5">
        <v>34.637381950799998</v>
      </c>
      <c r="Y42" s="5">
        <v>34.637381953919999</v>
      </c>
      <c r="Z42" s="5">
        <v>34.637381955839999</v>
      </c>
      <c r="AA42" s="5">
        <v>34.637381956799999</v>
      </c>
      <c r="AB42" s="5">
        <v>34.637381958239999</v>
      </c>
      <c r="AC42" s="5">
        <v>34.637381960159999</v>
      </c>
      <c r="AD42" s="5">
        <v>34.637381964479999</v>
      </c>
      <c r="AE42" s="5">
        <v>34.637381965199999</v>
      </c>
    </row>
    <row r="43" spans="1:31">
      <c r="A43" s="56" t="s">
        <v>66</v>
      </c>
      <c r="B43" s="56" t="s">
        <v>197</v>
      </c>
      <c r="C43" s="56" t="s">
        <v>154</v>
      </c>
      <c r="D43" s="5">
        <v>5.7000001881599998</v>
      </c>
      <c r="E43" s="5">
        <v>5.7000003620799999</v>
      </c>
      <c r="F43" s="5">
        <v>10.15153513736</v>
      </c>
      <c r="G43" s="5">
        <v>13.158098430880001</v>
      </c>
      <c r="H43" s="5">
        <v>21.704516090239999</v>
      </c>
      <c r="I43" s="5">
        <v>24.340382474799998</v>
      </c>
      <c r="J43" s="5">
        <v>24.340382474799998</v>
      </c>
      <c r="K43" s="5">
        <v>28.655667527839999</v>
      </c>
      <c r="L43" s="5">
        <v>28.655667528559999</v>
      </c>
      <c r="M43" s="5">
        <v>28.655667529039999</v>
      </c>
      <c r="N43" s="5">
        <v>28.655667530079999</v>
      </c>
      <c r="O43" s="5">
        <v>28.655667530639999</v>
      </c>
      <c r="P43" s="5">
        <v>28.655667534639999</v>
      </c>
      <c r="Q43" s="5">
        <v>28.65566754216</v>
      </c>
      <c r="R43" s="5">
        <v>43.880299615600002</v>
      </c>
      <c r="S43" s="5">
        <v>44.670627657360001</v>
      </c>
      <c r="T43" s="5">
        <v>44.670627657440008</v>
      </c>
      <c r="U43" s="5">
        <v>45.345585824079997</v>
      </c>
      <c r="V43" s="5">
        <v>72.821302769040003</v>
      </c>
      <c r="W43" s="5">
        <v>72.821302769360003</v>
      </c>
      <c r="X43" s="5">
        <v>72.821302581520001</v>
      </c>
      <c r="Y43" s="5">
        <v>72.821302422879995</v>
      </c>
      <c r="Z43" s="5">
        <v>80.955109428559993</v>
      </c>
      <c r="AA43" s="5">
        <v>91.813005207519993</v>
      </c>
      <c r="AB43" s="5">
        <v>85.597442696640002</v>
      </c>
      <c r="AC43" s="5">
        <v>85.183742078240002</v>
      </c>
      <c r="AD43" s="5">
        <v>118.10850148512</v>
      </c>
      <c r="AE43" s="5">
        <v>113.79321643247999</v>
      </c>
    </row>
    <row r="44" spans="1:31">
      <c r="A44" s="56" t="s">
        <v>66</v>
      </c>
      <c r="B44" s="56" t="s">
        <v>197</v>
      </c>
      <c r="C44" s="56" t="s">
        <v>155</v>
      </c>
      <c r="D44" s="5">
        <v>0.15000003578000001</v>
      </c>
      <c r="E44" s="5">
        <v>0.15000005433999999</v>
      </c>
      <c r="F44" s="5">
        <v>0.15000028815999999</v>
      </c>
      <c r="G44" s="5">
        <v>0.15000028830000001</v>
      </c>
      <c r="H44" s="5">
        <v>0.15000029766</v>
      </c>
      <c r="I44" s="5">
        <v>0.15000029768000001</v>
      </c>
      <c r="J44" s="5">
        <v>0.15000029770000001</v>
      </c>
      <c r="K44" s="5">
        <v>0.15000050408000001</v>
      </c>
      <c r="L44" s="5">
        <v>0.15000050415999999</v>
      </c>
      <c r="M44" s="5">
        <v>0.15000050438000001</v>
      </c>
      <c r="N44" s="5">
        <v>0.15000050479999999</v>
      </c>
      <c r="O44" s="5">
        <v>0.15000050506000001</v>
      </c>
      <c r="P44" s="5">
        <v>0.15000050626</v>
      </c>
      <c r="Q44" s="5">
        <v>0.15000050985999999</v>
      </c>
      <c r="R44" s="5">
        <v>0.1500005723</v>
      </c>
      <c r="S44" s="5">
        <v>0.15000060436000001</v>
      </c>
      <c r="T44" s="5">
        <v>0.15000060445999999</v>
      </c>
      <c r="U44" s="5">
        <v>0.15000075612</v>
      </c>
      <c r="V44" s="5">
        <v>0.15000089888000001</v>
      </c>
      <c r="W44" s="5">
        <v>0.15000089914</v>
      </c>
      <c r="X44" s="5">
        <v>0.15000086375999999</v>
      </c>
      <c r="Y44" s="5">
        <v>0.15000135815999999</v>
      </c>
      <c r="Z44" s="5">
        <v>0.15000131276000001</v>
      </c>
      <c r="AA44" s="5">
        <v>0.150001313</v>
      </c>
      <c r="AB44" s="5">
        <v>0.15000130412000001</v>
      </c>
      <c r="AC44" s="5">
        <v>0.15000203604000001</v>
      </c>
      <c r="AD44" s="5">
        <v>0.15000266247999999</v>
      </c>
      <c r="AE44" s="5">
        <v>0.15000245626</v>
      </c>
    </row>
    <row r="45" spans="1:31">
      <c r="A45" s="56" t="s">
        <v>66</v>
      </c>
      <c r="B45" s="56" t="s">
        <v>197</v>
      </c>
      <c r="C45" s="56" t="s">
        <v>138</v>
      </c>
      <c r="D45" s="5">
        <v>0.16261</v>
      </c>
      <c r="E45" s="5">
        <v>0.355014</v>
      </c>
      <c r="F45" s="5">
        <v>0.62997400000000003</v>
      </c>
      <c r="G45" s="5">
        <v>0.97042000000000006</v>
      </c>
      <c r="H45" s="5">
        <v>1.3815040000000001</v>
      </c>
      <c r="I45" s="5">
        <v>1.884736</v>
      </c>
      <c r="J45" s="5">
        <v>2.6386640000199999</v>
      </c>
      <c r="K45" s="5">
        <v>3.4356469244849999</v>
      </c>
      <c r="L45" s="5">
        <v>4.3467942665549986</v>
      </c>
      <c r="M45" s="5">
        <v>5.4249257229399994</v>
      </c>
      <c r="N45" s="5">
        <v>6.7521069546200003</v>
      </c>
      <c r="O45" s="5">
        <v>8.2316563220549988</v>
      </c>
      <c r="P45" s="5">
        <v>9.830187086075</v>
      </c>
      <c r="Q45" s="5">
        <v>11.504859976764999</v>
      </c>
      <c r="R45" s="5">
        <v>13.20815436891</v>
      </c>
      <c r="S45" s="5">
        <v>14.992691261735001</v>
      </c>
      <c r="T45" s="5">
        <v>16.634760127705</v>
      </c>
      <c r="U45" s="5">
        <v>18.339508629169998</v>
      </c>
      <c r="V45" s="5">
        <v>20.067992617929999</v>
      </c>
      <c r="W45" s="5">
        <v>21.898684226135</v>
      </c>
      <c r="X45" s="5">
        <v>23.869794518694999</v>
      </c>
      <c r="Y45" s="5">
        <v>25.856969309135</v>
      </c>
      <c r="Z45" s="5">
        <v>27.335847318580001</v>
      </c>
      <c r="AA45" s="5">
        <v>28.846964689865001</v>
      </c>
      <c r="AB45" s="5">
        <v>30.36839988014</v>
      </c>
      <c r="AC45" s="5">
        <v>31.924638680019999</v>
      </c>
      <c r="AD45" s="5">
        <v>33.491159058100003</v>
      </c>
      <c r="AE45" s="5">
        <v>33.632173759099999</v>
      </c>
    </row>
    <row r="46" spans="1:31">
      <c r="A46" s="56" t="s">
        <v>66</v>
      </c>
      <c r="B46" s="56" t="s">
        <v>197</v>
      </c>
      <c r="C46" s="56" t="s">
        <v>139</v>
      </c>
      <c r="D46" s="5">
        <v>0.9910199999999999</v>
      </c>
      <c r="E46" s="5">
        <v>1.5847</v>
      </c>
      <c r="F46" s="5">
        <v>2.145769</v>
      </c>
      <c r="G46" s="5">
        <v>2.5698590000000001</v>
      </c>
      <c r="H46" s="5">
        <v>2.9110619999999998</v>
      </c>
      <c r="I46" s="5">
        <v>3.187287</v>
      </c>
      <c r="J46" s="5">
        <v>3.6698080000000002</v>
      </c>
      <c r="K46" s="5">
        <v>4.2750890000000004</v>
      </c>
      <c r="L46" s="5">
        <v>4.8314510000000004</v>
      </c>
      <c r="M46" s="5">
        <v>5.425275000000001</v>
      </c>
      <c r="N46" s="5">
        <v>6.2721</v>
      </c>
      <c r="O46" s="5">
        <v>7.1176219999999999</v>
      </c>
      <c r="P46" s="5">
        <v>7.8553970000000009</v>
      </c>
      <c r="Q46" s="5">
        <v>8.4270669999999992</v>
      </c>
      <c r="R46" s="5">
        <v>8.8181409999999989</v>
      </c>
      <c r="S46" s="5">
        <v>9.0998629999999991</v>
      </c>
      <c r="T46" s="5">
        <v>9.1506480000000003</v>
      </c>
      <c r="U46" s="5">
        <v>9.1067370000000007</v>
      </c>
      <c r="V46" s="5">
        <v>8.9548909999999999</v>
      </c>
      <c r="W46" s="5">
        <v>8.8541390000000018</v>
      </c>
      <c r="X46" s="5">
        <v>8.8880299999999988</v>
      </c>
      <c r="Y46" s="5">
        <v>8.9252970000000005</v>
      </c>
      <c r="Z46" s="5">
        <v>8.9418910000000036</v>
      </c>
      <c r="AA46" s="5">
        <v>8.9058689999999991</v>
      </c>
      <c r="AB46" s="5">
        <v>8.8108530000000016</v>
      </c>
      <c r="AC46" s="5">
        <v>8.6923450000000013</v>
      </c>
      <c r="AD46" s="5">
        <v>8.5435020000000002</v>
      </c>
      <c r="AE46" s="5">
        <v>8.5435020000000002</v>
      </c>
    </row>
    <row r="47" spans="1:3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</row>
    <row r="48" spans="1:31">
      <c r="A48" s="56" t="s">
        <v>66</v>
      </c>
      <c r="B48" s="56" t="s">
        <v>198</v>
      </c>
      <c r="C48" s="56" t="s">
        <v>153</v>
      </c>
      <c r="D48" s="5">
        <v>0</v>
      </c>
      <c r="E48" s="5">
        <v>0</v>
      </c>
      <c r="F48" s="5">
        <v>0</v>
      </c>
      <c r="G48" s="5">
        <v>0</v>
      </c>
      <c r="H48" s="5">
        <v>0</v>
      </c>
      <c r="I48" s="5">
        <v>17.322445432079999</v>
      </c>
      <c r="J48" s="5">
        <v>17.322445432079999</v>
      </c>
      <c r="K48" s="5">
        <v>17.322445434239999</v>
      </c>
      <c r="L48" s="5">
        <v>17.322445434479999</v>
      </c>
      <c r="M48" s="5">
        <v>17.322445435919999</v>
      </c>
      <c r="N48" s="5">
        <v>17.322445436399999</v>
      </c>
      <c r="O48" s="5">
        <v>17.322445437359999</v>
      </c>
      <c r="P48" s="5">
        <v>17.322445439519999</v>
      </c>
      <c r="Q48" s="5">
        <v>17.322445439999999</v>
      </c>
      <c r="R48" s="5">
        <v>17.322445442159999</v>
      </c>
      <c r="S48" s="5">
        <v>17.322445442159999</v>
      </c>
      <c r="T48" s="5">
        <v>17.322445442399999</v>
      </c>
      <c r="U48" s="5">
        <v>17.32244544456</v>
      </c>
      <c r="V48" s="5">
        <v>17.3224454448</v>
      </c>
      <c r="W48" s="5">
        <v>17.32244544528</v>
      </c>
      <c r="X48" s="5">
        <v>17.32244544624</v>
      </c>
      <c r="Y48" s="5">
        <v>17.32244544816</v>
      </c>
      <c r="Z48" s="5">
        <v>17.32244544864</v>
      </c>
      <c r="AA48" s="5">
        <v>17.32244544912</v>
      </c>
      <c r="AB48" s="5">
        <v>17.32244544984</v>
      </c>
      <c r="AC48" s="5">
        <v>17.3224454508</v>
      </c>
      <c r="AD48" s="5">
        <v>17.32244545224</v>
      </c>
      <c r="AE48" s="5">
        <v>17.32244545296</v>
      </c>
    </row>
    <row r="49" spans="1:31">
      <c r="A49" s="56" t="s">
        <v>66</v>
      </c>
      <c r="B49" s="56" t="s">
        <v>198</v>
      </c>
      <c r="C49" s="56" t="s">
        <v>154</v>
      </c>
      <c r="D49" s="5">
        <v>5.76E-8</v>
      </c>
      <c r="E49" s="5">
        <v>1.024E-7</v>
      </c>
      <c r="F49" s="5">
        <v>2.1746505201600002</v>
      </c>
      <c r="G49" s="5">
        <v>2.1746505201600002</v>
      </c>
      <c r="H49" s="5">
        <v>7.9654717219200002</v>
      </c>
      <c r="I49" s="5">
        <v>7.9654717221600002</v>
      </c>
      <c r="J49" s="5">
        <v>7.9654717222400002</v>
      </c>
      <c r="K49" s="5">
        <v>7.9654717237599986</v>
      </c>
      <c r="L49" s="5">
        <v>7.9654717240000004</v>
      </c>
      <c r="M49" s="5">
        <v>7.9654717241600004</v>
      </c>
      <c r="N49" s="5">
        <v>7.9654717243200004</v>
      </c>
      <c r="O49" s="5">
        <v>7.9654717245600004</v>
      </c>
      <c r="P49" s="5">
        <v>7.9654717248000004</v>
      </c>
      <c r="Q49" s="5">
        <v>7.9654717266400006</v>
      </c>
      <c r="R49" s="5">
        <v>7.9654717266400006</v>
      </c>
      <c r="S49" s="5">
        <v>7.9654717267200006</v>
      </c>
      <c r="T49" s="5">
        <v>7.9654717267200006</v>
      </c>
      <c r="U49" s="5">
        <v>7.9654717268799997</v>
      </c>
      <c r="V49" s="5">
        <v>7.9654717268799997</v>
      </c>
      <c r="W49" s="5">
        <v>7.9654717269599997</v>
      </c>
      <c r="X49" s="5">
        <v>7.9654716694400003</v>
      </c>
      <c r="Y49" s="5">
        <v>7.9654716247200001</v>
      </c>
      <c r="Z49" s="5">
        <v>5.7908212070399996</v>
      </c>
      <c r="AA49" s="5">
        <v>5.7908212071999996</v>
      </c>
      <c r="AB49" s="5">
        <v>2.4798399999999998E-6</v>
      </c>
      <c r="AC49" s="5">
        <v>3.3688799999999999E-6</v>
      </c>
      <c r="AD49" s="5">
        <v>6.0908000000000002E-6</v>
      </c>
      <c r="AE49" s="5">
        <v>6.0895199999999996E-6</v>
      </c>
    </row>
    <row r="50" spans="1:31">
      <c r="A50" s="56" t="s">
        <v>66</v>
      </c>
      <c r="B50" s="56" t="s">
        <v>198</v>
      </c>
      <c r="C50" s="56" t="s">
        <v>155</v>
      </c>
      <c r="D50" s="5">
        <v>0.18956000000000001</v>
      </c>
      <c r="E50" s="5">
        <v>0.18845999999999999</v>
      </c>
      <c r="F50" s="5">
        <v>0.18845999999999999</v>
      </c>
      <c r="G50" s="5">
        <v>0.18845999999999999</v>
      </c>
      <c r="H50" s="5">
        <v>0.18956000000000001</v>
      </c>
      <c r="I50" s="5">
        <v>0.18845999999999999</v>
      </c>
      <c r="J50" s="5">
        <v>0.18845999999999999</v>
      </c>
      <c r="K50" s="5">
        <v>0.18845999999999999</v>
      </c>
      <c r="L50" s="5">
        <v>0.18845999999999999</v>
      </c>
      <c r="M50" s="5">
        <v>0.56455999999999995</v>
      </c>
      <c r="N50" s="5">
        <v>0.56345999999999996</v>
      </c>
      <c r="O50" s="5">
        <v>0.56455999999999995</v>
      </c>
      <c r="P50" s="5">
        <v>0.56345999999999996</v>
      </c>
      <c r="Q50" s="5">
        <v>0.56345999999999996</v>
      </c>
      <c r="R50" s="5">
        <v>0.56345999999999996</v>
      </c>
      <c r="S50" s="5">
        <v>0.56455999999999995</v>
      </c>
      <c r="T50" s="5">
        <v>0.56345999999999996</v>
      </c>
      <c r="U50" s="5">
        <v>0.56345999999999996</v>
      </c>
      <c r="V50" s="5">
        <v>0.56345999999999996</v>
      </c>
      <c r="W50" s="5">
        <v>0.56345999999999996</v>
      </c>
      <c r="X50" s="5">
        <v>0.56455999999999995</v>
      </c>
      <c r="Y50" s="5">
        <v>0.56455999999999995</v>
      </c>
      <c r="Z50" s="5">
        <v>0.56455999999999995</v>
      </c>
      <c r="AA50" s="5">
        <v>0.56455999999999995</v>
      </c>
      <c r="AB50" s="5">
        <v>0.56455999999999995</v>
      </c>
      <c r="AC50" s="5">
        <v>0.56455999999999995</v>
      </c>
      <c r="AD50" s="5">
        <v>0.56455999999999995</v>
      </c>
      <c r="AE50" s="5">
        <v>0.56455999999999995</v>
      </c>
    </row>
    <row r="51" spans="1:31">
      <c r="A51" s="56" t="s">
        <v>66</v>
      </c>
      <c r="B51" s="56" t="s">
        <v>198</v>
      </c>
      <c r="C51" s="56" t="s">
        <v>138</v>
      </c>
      <c r="D51" s="5">
        <v>0.120936</v>
      </c>
      <c r="E51" s="5">
        <v>0.297296</v>
      </c>
      <c r="F51" s="5">
        <v>0.55069600000000007</v>
      </c>
      <c r="G51" s="5">
        <v>0.884548</v>
      </c>
      <c r="H51" s="5">
        <v>1.3048999999999999</v>
      </c>
      <c r="I51" s="5">
        <v>1.7524740000000001</v>
      </c>
      <c r="J51" s="5">
        <v>2.4211459999999998</v>
      </c>
      <c r="K51" s="5">
        <v>3.1813956746800001</v>
      </c>
      <c r="L51" s="5">
        <v>3.9730135850499999</v>
      </c>
      <c r="M51" s="5">
        <v>4.9157786531299994</v>
      </c>
      <c r="N51" s="5">
        <v>6.10227136545</v>
      </c>
      <c r="O51" s="5">
        <v>7.4856171069549999</v>
      </c>
      <c r="P51" s="5">
        <v>9.023733221745001</v>
      </c>
      <c r="Q51" s="5">
        <v>10.735126954845001</v>
      </c>
      <c r="R51" s="5">
        <v>12.62743962799</v>
      </c>
      <c r="S51" s="5">
        <v>14.632258777420001</v>
      </c>
      <c r="T51" s="5">
        <v>16.585281307070002</v>
      </c>
      <c r="U51" s="5">
        <v>18.649605331555001</v>
      </c>
      <c r="V51" s="5">
        <v>20.788121796925001</v>
      </c>
      <c r="W51" s="5">
        <v>22.972598195130001</v>
      </c>
      <c r="X51" s="5">
        <v>25.317812299450001</v>
      </c>
      <c r="Y51" s="5">
        <v>27.690749009354999</v>
      </c>
      <c r="Z51" s="5">
        <v>29.426303068949998</v>
      </c>
      <c r="AA51" s="5">
        <v>31.201996453180001</v>
      </c>
      <c r="AB51" s="5">
        <v>32.998715744835003</v>
      </c>
      <c r="AC51" s="5">
        <v>34.833899291839998</v>
      </c>
      <c r="AD51" s="5">
        <v>36.689694287324997</v>
      </c>
      <c r="AE51" s="5">
        <v>36.894017377765003</v>
      </c>
    </row>
    <row r="52" spans="1:31">
      <c r="A52" s="56" t="s">
        <v>66</v>
      </c>
      <c r="B52" s="56" t="s">
        <v>198</v>
      </c>
      <c r="C52" s="56" t="s">
        <v>139</v>
      </c>
      <c r="D52" s="5">
        <v>0.77685599999999999</v>
      </c>
      <c r="E52" s="5">
        <v>1.382666</v>
      </c>
      <c r="F52" s="5">
        <v>1.919683</v>
      </c>
      <c r="G52" s="5">
        <v>2.3824130000000001</v>
      </c>
      <c r="H52" s="5">
        <v>2.771639</v>
      </c>
      <c r="I52" s="5">
        <v>2.9457979999999999</v>
      </c>
      <c r="J52" s="5">
        <v>3.2991079999999999</v>
      </c>
      <c r="K52" s="5">
        <v>3.7894770000000002</v>
      </c>
      <c r="L52" s="5">
        <v>4.0835509999999999</v>
      </c>
      <c r="M52" s="5">
        <v>4.3756220000000008</v>
      </c>
      <c r="N52" s="5">
        <v>4.9204770000000009</v>
      </c>
      <c r="O52" s="5">
        <v>5.5427699999999991</v>
      </c>
      <c r="P52" s="5">
        <v>6.109599000000002</v>
      </c>
      <c r="Q52" s="5">
        <v>6.6473720000000016</v>
      </c>
      <c r="R52" s="5">
        <v>7.1809369999999992</v>
      </c>
      <c r="S52" s="5">
        <v>7.5531689999999996</v>
      </c>
      <c r="T52" s="5">
        <v>7.7470940000000006</v>
      </c>
      <c r="U52" s="5">
        <v>7.8553220000000001</v>
      </c>
      <c r="V52" s="5">
        <v>7.8142190000000031</v>
      </c>
      <c r="W52" s="5">
        <v>7.6917759999999999</v>
      </c>
      <c r="X52" s="5">
        <v>7.6956379999999989</v>
      </c>
      <c r="Y52" s="5">
        <v>7.7426959999999978</v>
      </c>
      <c r="Z52" s="5">
        <v>7.7720720000000023</v>
      </c>
      <c r="AA52" s="5">
        <v>7.7958240000000014</v>
      </c>
      <c r="AB52" s="5">
        <v>7.8192950000000003</v>
      </c>
      <c r="AC52" s="5">
        <v>7.7733040000000004</v>
      </c>
      <c r="AD52" s="5">
        <v>7.7083300000000019</v>
      </c>
      <c r="AE52" s="5">
        <v>7.7083300000000019</v>
      </c>
    </row>
    <row r="53" spans="1:3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</row>
    <row r="54" spans="1:31">
      <c r="A54" s="56" t="s">
        <v>66</v>
      </c>
      <c r="B54" s="56" t="s">
        <v>199</v>
      </c>
      <c r="C54" s="56" t="s">
        <v>153</v>
      </c>
      <c r="D54" s="5">
        <v>0</v>
      </c>
      <c r="E54" s="5">
        <v>0</v>
      </c>
      <c r="F54" s="5">
        <v>0</v>
      </c>
      <c r="G54" s="5">
        <v>0</v>
      </c>
      <c r="H54" s="5">
        <v>0</v>
      </c>
      <c r="I54" s="5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0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</row>
    <row r="55" spans="1:31">
      <c r="A55" s="56" t="s">
        <v>66</v>
      </c>
      <c r="B55" s="56" t="s">
        <v>199</v>
      </c>
      <c r="C55" s="56" t="s">
        <v>154</v>
      </c>
      <c r="D55" s="5">
        <v>6.2799999999999993E-8</v>
      </c>
      <c r="E55" s="5">
        <v>1.2272E-7</v>
      </c>
      <c r="F55" s="5">
        <v>2.4904443120000001E-2</v>
      </c>
      <c r="G55" s="5">
        <v>2.4904443120000001E-2</v>
      </c>
      <c r="H55" s="5">
        <v>2.4904443200000001E-2</v>
      </c>
      <c r="I55" s="5">
        <v>2.4904623519999999E-2</v>
      </c>
      <c r="J55" s="5">
        <v>2.4904624399999999E-2</v>
      </c>
      <c r="K55" s="5">
        <v>2.4904866479999999E-2</v>
      </c>
      <c r="L55" s="5">
        <v>2.4904866880000001E-2</v>
      </c>
      <c r="M55" s="5">
        <v>2.49048732E-2</v>
      </c>
      <c r="N55" s="5">
        <v>2.4904874560000002E-2</v>
      </c>
      <c r="O55" s="5">
        <v>2.4904874800000001E-2</v>
      </c>
      <c r="P55" s="5">
        <v>2.4904875680000001E-2</v>
      </c>
      <c r="Q55" s="5">
        <v>2.4904878240000001E-2</v>
      </c>
      <c r="R55" s="5">
        <v>2.4905100320000002E-2</v>
      </c>
      <c r="S55" s="5">
        <v>2.490513296E-2</v>
      </c>
      <c r="T55" s="5">
        <v>2.4905133039999999E-2</v>
      </c>
      <c r="U55" s="5">
        <v>2.4905133119999999E-2</v>
      </c>
      <c r="V55" s="5">
        <v>2.4905133279999998E-2</v>
      </c>
      <c r="W55" s="5">
        <v>2.4905133520000001E-2</v>
      </c>
      <c r="X55" s="5">
        <v>2.4905071040000001E-2</v>
      </c>
      <c r="Y55" s="5">
        <v>2.4905576799999999E-2</v>
      </c>
      <c r="Z55" s="5">
        <v>5.3485599999999997E-6</v>
      </c>
      <c r="AA55" s="5">
        <v>6.3663200000000001E-6</v>
      </c>
      <c r="AB55" s="5">
        <v>6.3667999999999998E-6</v>
      </c>
      <c r="AC55" s="5">
        <v>4.0005802513599997</v>
      </c>
      <c r="AD55" s="5">
        <v>35.356125935439998</v>
      </c>
      <c r="AE55" s="5">
        <v>35.356125923519997</v>
      </c>
    </row>
    <row r="56" spans="1:31">
      <c r="A56" s="56" t="s">
        <v>66</v>
      </c>
      <c r="B56" s="56" t="s">
        <v>199</v>
      </c>
      <c r="C56" s="56" t="s">
        <v>155</v>
      </c>
      <c r="D56" s="5">
        <v>0.51570739999999993</v>
      </c>
      <c r="E56" s="5">
        <v>0.51570739999999993</v>
      </c>
      <c r="F56" s="5">
        <v>0.51570739999999993</v>
      </c>
      <c r="G56" s="5">
        <v>0.51570739999999993</v>
      </c>
      <c r="H56" s="5">
        <v>0.51570739999999993</v>
      </c>
      <c r="I56" s="5">
        <v>0.51570739999999993</v>
      </c>
      <c r="J56" s="5">
        <v>0.51570739999999993</v>
      </c>
      <c r="K56" s="5">
        <v>0.51570739999999993</v>
      </c>
      <c r="L56" s="5">
        <v>0.51570739999999993</v>
      </c>
      <c r="M56" s="5">
        <v>0.51570739999999993</v>
      </c>
      <c r="N56" s="5">
        <v>0.51570739999999993</v>
      </c>
      <c r="O56" s="5">
        <v>0.51570739999999993</v>
      </c>
      <c r="P56" s="5">
        <v>0.51570739999999993</v>
      </c>
      <c r="Q56" s="5">
        <v>0.51570739999999993</v>
      </c>
      <c r="R56" s="5">
        <v>0.51570739999999993</v>
      </c>
      <c r="S56" s="5">
        <v>0.51570739999999993</v>
      </c>
      <c r="T56" s="5">
        <v>0.51570739999999993</v>
      </c>
      <c r="U56" s="5">
        <v>0.51570739999999993</v>
      </c>
      <c r="V56" s="5">
        <v>0.51570739999999993</v>
      </c>
      <c r="W56" s="5">
        <v>0.51570739999999993</v>
      </c>
      <c r="X56" s="5">
        <v>0.51570739999999993</v>
      </c>
      <c r="Y56" s="5">
        <v>0.51990740000000002</v>
      </c>
      <c r="Z56" s="5">
        <v>0.51570739999999993</v>
      </c>
      <c r="AA56" s="5">
        <v>0.51570739999999993</v>
      </c>
      <c r="AB56" s="5">
        <v>0.51570739999999993</v>
      </c>
      <c r="AC56" s="5">
        <v>0.51570739999999993</v>
      </c>
      <c r="AD56" s="5">
        <v>0.51570739999999993</v>
      </c>
      <c r="AE56" s="5">
        <v>0.51570739999999993</v>
      </c>
    </row>
    <row r="57" spans="1:31">
      <c r="A57" s="56" t="s">
        <v>66</v>
      </c>
      <c r="B57" s="56" t="s">
        <v>199</v>
      </c>
      <c r="C57" s="56" t="s">
        <v>138</v>
      </c>
      <c r="D57" s="5">
        <v>0.20674799999999999</v>
      </c>
      <c r="E57" s="5">
        <v>0.31010599999999999</v>
      </c>
      <c r="F57" s="5">
        <v>0.42204399999999997</v>
      </c>
      <c r="G57" s="5">
        <v>0.54567999999999994</v>
      </c>
      <c r="H57" s="5">
        <v>0.68458399999999997</v>
      </c>
      <c r="I57" s="5">
        <v>0.84045999999999998</v>
      </c>
      <c r="J57" s="5">
        <v>1.0808800000000001</v>
      </c>
      <c r="K57" s="5">
        <v>1.37300804232</v>
      </c>
      <c r="L57" s="5">
        <v>1.7166496019449999</v>
      </c>
      <c r="M57" s="5">
        <v>2.1384336893799998</v>
      </c>
      <c r="N57" s="5">
        <v>2.6331003903000001</v>
      </c>
      <c r="O57" s="5">
        <v>3.174525901435</v>
      </c>
      <c r="P57" s="5">
        <v>3.7520569247749989</v>
      </c>
      <c r="Q57" s="5">
        <v>4.3704243383399994</v>
      </c>
      <c r="R57" s="5">
        <v>5.004647194935</v>
      </c>
      <c r="S57" s="5">
        <v>5.6663817641899996</v>
      </c>
      <c r="T57" s="5">
        <v>6.2614123244749997</v>
      </c>
      <c r="U57" s="5">
        <v>6.86628896671</v>
      </c>
      <c r="V57" s="5">
        <v>7.4745971234000006</v>
      </c>
      <c r="W57" s="5">
        <v>8.1153102782649995</v>
      </c>
      <c r="X57" s="5">
        <v>8.8012937706449996</v>
      </c>
      <c r="Y57" s="5">
        <v>9.4938328659949995</v>
      </c>
      <c r="Z57" s="5">
        <v>10.015714016780001</v>
      </c>
      <c r="AA57" s="5">
        <v>10.548546476849999</v>
      </c>
      <c r="AB57" s="5">
        <v>11.087862089554999</v>
      </c>
      <c r="AC57" s="5">
        <v>11.638021375699999</v>
      </c>
      <c r="AD57" s="5">
        <v>12.193672800765</v>
      </c>
      <c r="AE57" s="5">
        <v>12.246957138705</v>
      </c>
    </row>
    <row r="58" spans="1:31">
      <c r="A58" s="56" t="s">
        <v>66</v>
      </c>
      <c r="B58" s="56" t="s">
        <v>199</v>
      </c>
      <c r="C58" s="56" t="s">
        <v>139</v>
      </c>
      <c r="D58" s="5">
        <v>0.54603499999999994</v>
      </c>
      <c r="E58" s="5">
        <v>0.72162999999999988</v>
      </c>
      <c r="F58" s="5">
        <v>0.86684299999999992</v>
      </c>
      <c r="G58" s="5">
        <v>0.98809499999999995</v>
      </c>
      <c r="H58" s="5">
        <v>1.0984929999999999</v>
      </c>
      <c r="I58" s="5">
        <v>1.2010940000000001</v>
      </c>
      <c r="J58" s="5">
        <v>1.405373</v>
      </c>
      <c r="K58" s="5">
        <v>1.6230690000000001</v>
      </c>
      <c r="L58" s="5">
        <v>1.8401909999999999</v>
      </c>
      <c r="M58" s="5">
        <v>2.1150509999999989</v>
      </c>
      <c r="N58" s="5">
        <v>2.4270930000000002</v>
      </c>
      <c r="O58" s="5">
        <v>2.7215769999999999</v>
      </c>
      <c r="P58" s="5">
        <v>2.9594239999999998</v>
      </c>
      <c r="Q58" s="5">
        <v>3.160000000000001</v>
      </c>
      <c r="R58" s="5">
        <v>3.306436999999999</v>
      </c>
      <c r="S58" s="5">
        <v>3.4141500000000011</v>
      </c>
      <c r="T58" s="5">
        <v>3.4326570000000012</v>
      </c>
      <c r="U58" s="5">
        <v>3.409373</v>
      </c>
      <c r="V58" s="5">
        <v>3.350393</v>
      </c>
      <c r="W58" s="5">
        <v>3.3337880000000011</v>
      </c>
      <c r="X58" s="5">
        <v>3.3335029999999999</v>
      </c>
      <c r="Y58" s="5">
        <v>3.330041</v>
      </c>
      <c r="Z58" s="5">
        <v>3.3097660000000011</v>
      </c>
      <c r="AA58" s="5">
        <v>3.281092000000001</v>
      </c>
      <c r="AB58" s="5">
        <v>3.2383339999999992</v>
      </c>
      <c r="AC58" s="5">
        <v>3.1888819999999991</v>
      </c>
      <c r="AD58" s="5">
        <v>3.1313429999999989</v>
      </c>
      <c r="AE58" s="5">
        <v>3.1313429999999989</v>
      </c>
    </row>
    <row r="59" spans="1:3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</row>
    <row r="60" spans="1:31">
      <c r="A60" s="56" t="s">
        <v>66</v>
      </c>
      <c r="B60" s="56" t="s">
        <v>200</v>
      </c>
      <c r="C60" s="56" t="s">
        <v>153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3.09032E-6</v>
      </c>
      <c r="J60" s="5">
        <v>3.091000000000001E-6</v>
      </c>
      <c r="K60" s="5">
        <v>3.2846799999999999E-6</v>
      </c>
      <c r="L60" s="5">
        <v>4.33896E-6</v>
      </c>
      <c r="M60" s="5">
        <v>6.5294399999999999E-6</v>
      </c>
      <c r="N60" s="5">
        <v>6.5338E-6</v>
      </c>
      <c r="O60" s="5">
        <v>6.5378799999999991E-6</v>
      </c>
      <c r="P60" s="5">
        <v>6.5434800000000013E-6</v>
      </c>
      <c r="Q60" s="5">
        <v>6.5502399999999998E-6</v>
      </c>
      <c r="R60" s="5">
        <v>8.0711999999999999E-6</v>
      </c>
      <c r="S60" s="5">
        <v>8.2873199999999991E-6</v>
      </c>
      <c r="T60" s="5">
        <v>8.4839999999999987E-6</v>
      </c>
      <c r="U60" s="5">
        <v>8.4866400000000005E-6</v>
      </c>
      <c r="V60" s="5">
        <v>8.4883999999999999E-6</v>
      </c>
      <c r="W60" s="5">
        <v>1.3939520000000001E-5</v>
      </c>
      <c r="X60" s="5">
        <v>2.5858679999999999E-5</v>
      </c>
      <c r="Y60" s="5">
        <v>2.7650480000000001E-5</v>
      </c>
      <c r="Z60" s="5">
        <v>2.7652719999999998E-5</v>
      </c>
      <c r="AA60" s="5">
        <v>2.7653399999999999E-5</v>
      </c>
      <c r="AB60" s="5">
        <v>2.7654759999999999E-5</v>
      </c>
      <c r="AC60" s="5">
        <v>2.7657E-5</v>
      </c>
      <c r="AD60" s="5">
        <v>4.1617920000000001E-5</v>
      </c>
      <c r="AE60" s="5">
        <v>4.1619280000000002E-5</v>
      </c>
    </row>
    <row r="61" spans="1:31">
      <c r="A61" s="56" t="s">
        <v>66</v>
      </c>
      <c r="B61" s="56" t="s">
        <v>200</v>
      </c>
      <c r="C61" s="56" t="s">
        <v>154</v>
      </c>
      <c r="D61" s="5">
        <v>3.6920000000000002E-8</v>
      </c>
      <c r="E61" s="5">
        <v>4.9560000000000002E-8</v>
      </c>
      <c r="F61" s="5">
        <v>6.7039999999999997E-8</v>
      </c>
      <c r="G61" s="5">
        <v>7.8759999999999999E-8</v>
      </c>
      <c r="H61" s="5">
        <v>9.1440000000000004E-8</v>
      </c>
      <c r="I61" s="5">
        <v>1.1412000000000001E-7</v>
      </c>
      <c r="J61" s="5">
        <v>1.3491999999999999E-7</v>
      </c>
      <c r="K61" s="5">
        <v>2.3620000000000001E-7</v>
      </c>
      <c r="L61" s="5">
        <v>3.2440000000000002E-7</v>
      </c>
      <c r="M61" s="5">
        <v>3.9736000000000001E-7</v>
      </c>
      <c r="N61" s="5">
        <v>3.9868000000000002E-7</v>
      </c>
      <c r="O61" s="5">
        <v>4.0228000000000003E-7</v>
      </c>
      <c r="P61" s="5">
        <v>4.7332000000000001E-7</v>
      </c>
      <c r="Q61" s="5">
        <v>4.8364000000000006E-7</v>
      </c>
      <c r="R61" s="5">
        <v>5.2652000000000009E-7</v>
      </c>
      <c r="S61" s="5">
        <v>5.6656000000000007E-7</v>
      </c>
      <c r="T61" s="5">
        <v>6.1656000000000001E-7</v>
      </c>
      <c r="U61" s="5">
        <v>6.2060000000000004E-7</v>
      </c>
      <c r="V61" s="5">
        <v>6.3231999999999999E-7</v>
      </c>
      <c r="W61" s="5">
        <v>7.5956000000000006E-7</v>
      </c>
      <c r="X61" s="5">
        <v>9.1544E-7</v>
      </c>
      <c r="Y61" s="5">
        <v>1.44528E-6</v>
      </c>
      <c r="Z61" s="5">
        <v>1.4318E-6</v>
      </c>
      <c r="AA61" s="5">
        <v>1.42064E-6</v>
      </c>
      <c r="AB61" s="5">
        <v>1.4104399999999999E-6</v>
      </c>
      <c r="AC61" s="5">
        <v>1.6698399999999999E-6</v>
      </c>
      <c r="AD61" s="5">
        <v>2.8101999999999998E-6</v>
      </c>
      <c r="AE61" s="5">
        <v>2.70916E-6</v>
      </c>
    </row>
    <row r="62" spans="1:31">
      <c r="A62" s="56" t="s">
        <v>66</v>
      </c>
      <c r="B62" s="56" t="s">
        <v>200</v>
      </c>
      <c r="C62" s="56" t="s">
        <v>155</v>
      </c>
      <c r="D62" s="5">
        <v>0</v>
      </c>
      <c r="E62" s="5">
        <v>0</v>
      </c>
      <c r="F62" s="5">
        <v>0</v>
      </c>
      <c r="G62" s="5">
        <v>0</v>
      </c>
      <c r="H62" s="5">
        <v>0</v>
      </c>
      <c r="I62" s="5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5">
        <v>0</v>
      </c>
      <c r="R62" s="5">
        <v>0</v>
      </c>
      <c r="S62" s="5">
        <v>0</v>
      </c>
      <c r="T62" s="5">
        <v>0</v>
      </c>
      <c r="U62" s="5">
        <v>0</v>
      </c>
      <c r="V62" s="5">
        <v>0</v>
      </c>
      <c r="W62" s="5">
        <v>0</v>
      </c>
      <c r="X62" s="5">
        <v>0</v>
      </c>
      <c r="Y62" s="5">
        <v>0</v>
      </c>
      <c r="Z62" s="5">
        <v>0</v>
      </c>
      <c r="AA62" s="5">
        <v>0</v>
      </c>
      <c r="AB62" s="5">
        <v>0</v>
      </c>
      <c r="AC62" s="5">
        <v>0</v>
      </c>
      <c r="AD62" s="5">
        <v>0</v>
      </c>
      <c r="AE62" s="5">
        <v>0</v>
      </c>
    </row>
    <row r="63" spans="1:31">
      <c r="A63" s="56" t="s">
        <v>66</v>
      </c>
      <c r="B63" s="56" t="s">
        <v>200</v>
      </c>
      <c r="C63" s="56" t="s">
        <v>138</v>
      </c>
      <c r="D63" s="5">
        <v>1.5824000000000001E-2</v>
      </c>
      <c r="E63" s="5">
        <v>3.1674000000000001E-2</v>
      </c>
      <c r="F63" s="5">
        <v>5.2965999999999999E-2</v>
      </c>
      <c r="G63" s="5">
        <v>7.8764000000000001E-2</v>
      </c>
      <c r="H63" s="5">
        <v>0.11021400000000001</v>
      </c>
      <c r="I63" s="5">
        <v>0.14729999999999999</v>
      </c>
      <c r="J63" s="5">
        <v>0.203148</v>
      </c>
      <c r="K63" s="5">
        <v>0.26880177251499998</v>
      </c>
      <c r="L63" s="5">
        <v>0.34835914953500002</v>
      </c>
      <c r="M63" s="5">
        <v>0.44804788443999999</v>
      </c>
      <c r="N63" s="5">
        <v>0.56646640916500002</v>
      </c>
      <c r="O63" s="5">
        <v>0.70027676242000003</v>
      </c>
      <c r="P63" s="5">
        <v>0.84739425761999998</v>
      </c>
      <c r="Q63" s="5">
        <v>1.00750319801</v>
      </c>
      <c r="R63" s="5">
        <v>1.1770233594749999</v>
      </c>
      <c r="S63" s="5">
        <v>1.358038417385</v>
      </c>
      <c r="T63" s="5">
        <v>1.53179645715</v>
      </c>
      <c r="U63" s="5">
        <v>1.7147051366499999</v>
      </c>
      <c r="V63" s="5">
        <v>1.9047837674350001</v>
      </c>
      <c r="W63" s="5">
        <v>2.107657829985</v>
      </c>
      <c r="X63" s="5">
        <v>2.32465684726</v>
      </c>
      <c r="Y63" s="5">
        <v>2.5435191545200002</v>
      </c>
      <c r="Z63" s="5">
        <v>2.7020484795250002</v>
      </c>
      <c r="AA63" s="5">
        <v>2.8629284289050001</v>
      </c>
      <c r="AB63" s="5">
        <v>3.0244299952999998</v>
      </c>
      <c r="AC63" s="5">
        <v>3.1887067395750002</v>
      </c>
      <c r="AD63" s="5">
        <v>3.3534805613550001</v>
      </c>
      <c r="AE63" s="5">
        <v>3.3691903818850002</v>
      </c>
    </row>
    <row r="64" spans="1:31">
      <c r="A64" s="56" t="s">
        <v>66</v>
      </c>
      <c r="B64" s="56" t="s">
        <v>200</v>
      </c>
      <c r="C64" s="56" t="s">
        <v>139</v>
      </c>
      <c r="D64" s="5">
        <v>0.10725999999999999</v>
      </c>
      <c r="E64" s="5">
        <v>0.152032</v>
      </c>
      <c r="F64" s="5">
        <v>0.18812999999999999</v>
      </c>
      <c r="G64" s="5">
        <v>0.21496399999999999</v>
      </c>
      <c r="H64" s="5">
        <v>0.23591699999999999</v>
      </c>
      <c r="I64" s="5">
        <v>0.25203799999999998</v>
      </c>
      <c r="J64" s="5">
        <v>0.28246500000000002</v>
      </c>
      <c r="K64" s="5">
        <v>0.32365999999999989</v>
      </c>
      <c r="L64" s="5">
        <v>0.36382599999999998</v>
      </c>
      <c r="M64" s="5">
        <v>0.41711799999999999</v>
      </c>
      <c r="N64" s="5">
        <v>0.47821399999999997</v>
      </c>
      <c r="O64" s="5">
        <v>0.53914400000000007</v>
      </c>
      <c r="P64" s="5">
        <v>0.59150900000000006</v>
      </c>
      <c r="Q64" s="5">
        <v>0.63556900000000016</v>
      </c>
      <c r="R64" s="5">
        <v>0.67028699999999997</v>
      </c>
      <c r="S64" s="5">
        <v>0.69696700000000011</v>
      </c>
      <c r="T64" s="5">
        <v>0.70467600000000008</v>
      </c>
      <c r="U64" s="5">
        <v>0.70432300000000003</v>
      </c>
      <c r="V64" s="5">
        <v>0.69739800000000007</v>
      </c>
      <c r="W64" s="5">
        <v>0.69957599999999998</v>
      </c>
      <c r="X64" s="5">
        <v>0.70448199999999994</v>
      </c>
      <c r="Y64" s="5">
        <v>0.70940099999999984</v>
      </c>
      <c r="Z64" s="5">
        <v>0.71113999999999988</v>
      </c>
      <c r="AA64" s="5">
        <v>0.70904699999999976</v>
      </c>
      <c r="AB64" s="5">
        <v>0.70364899999999986</v>
      </c>
      <c r="AC64" s="5">
        <v>0.69557599999999997</v>
      </c>
      <c r="AD64" s="5">
        <v>0.68421600000000016</v>
      </c>
      <c r="AE64" s="5">
        <v>0.68421600000000016</v>
      </c>
    </row>
    <row r="65" spans="1:31"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</row>
    <row r="66" spans="1:31">
      <c r="A66" s="56" t="s">
        <v>70</v>
      </c>
      <c r="B66" s="56" t="s">
        <v>163</v>
      </c>
      <c r="C66" s="56" t="s">
        <v>152</v>
      </c>
      <c r="D66" s="5">
        <v>0</v>
      </c>
      <c r="E66" s="5">
        <v>0</v>
      </c>
      <c r="F66" s="5">
        <v>116.28</v>
      </c>
      <c r="G66" s="5">
        <v>348.84</v>
      </c>
      <c r="H66" s="5">
        <v>348.84</v>
      </c>
      <c r="I66" s="5">
        <v>348.84</v>
      </c>
      <c r="J66" s="5">
        <v>348.84</v>
      </c>
      <c r="K66" s="5">
        <v>348.84</v>
      </c>
      <c r="L66" s="5">
        <v>348.84</v>
      </c>
      <c r="M66" s="5">
        <v>348.84</v>
      </c>
      <c r="N66" s="5">
        <v>348.84</v>
      </c>
      <c r="O66" s="5">
        <v>348.84</v>
      </c>
      <c r="P66" s="5">
        <v>348.84</v>
      </c>
      <c r="Q66" s="5">
        <v>348.84</v>
      </c>
      <c r="R66" s="5">
        <v>348.84</v>
      </c>
      <c r="S66" s="5">
        <v>348.84</v>
      </c>
      <c r="T66" s="5">
        <v>348.84</v>
      </c>
      <c r="U66" s="5">
        <v>348.84</v>
      </c>
      <c r="V66" s="5">
        <v>348.84</v>
      </c>
      <c r="W66" s="5">
        <v>348.84</v>
      </c>
      <c r="X66" s="5">
        <v>348.84</v>
      </c>
      <c r="Y66" s="5">
        <v>348.84</v>
      </c>
      <c r="Z66" s="5">
        <v>348.84</v>
      </c>
      <c r="AA66" s="5">
        <v>348.84</v>
      </c>
      <c r="AB66" s="5">
        <v>348.84</v>
      </c>
      <c r="AC66" s="5">
        <v>348.84</v>
      </c>
      <c r="AD66" s="5">
        <v>348.84</v>
      </c>
      <c r="AE66" s="5">
        <v>348.84</v>
      </c>
    </row>
    <row r="67" spans="1:31">
      <c r="A67" s="56" t="s">
        <v>70</v>
      </c>
      <c r="B67" s="56" t="s">
        <v>163</v>
      </c>
      <c r="C67" s="56" t="s">
        <v>153</v>
      </c>
      <c r="D67" s="5">
        <v>6.0490000000000004</v>
      </c>
      <c r="E67" s="5">
        <v>6.0490000000000004</v>
      </c>
      <c r="F67" s="5">
        <v>6.0490000000000004</v>
      </c>
      <c r="G67" s="5">
        <v>6.0490000000000004</v>
      </c>
      <c r="H67" s="5">
        <v>6.0490000000000004</v>
      </c>
      <c r="I67" s="5">
        <v>10.129285641279999</v>
      </c>
      <c r="J67" s="5">
        <v>10.129285641999999</v>
      </c>
      <c r="K67" s="5">
        <v>33.837111384639996</v>
      </c>
      <c r="L67" s="5">
        <v>33.837111384639996</v>
      </c>
      <c r="M67" s="5">
        <v>33.837111384639996</v>
      </c>
      <c r="N67" s="5">
        <v>33.837111384639996</v>
      </c>
      <c r="O67" s="5">
        <v>33.837111384639996</v>
      </c>
      <c r="P67" s="5">
        <v>33.837111384879996</v>
      </c>
      <c r="Q67" s="5">
        <v>33.837111385599997</v>
      </c>
      <c r="R67" s="5">
        <v>38.46008671984</v>
      </c>
      <c r="S67" s="5">
        <v>38.46008672176</v>
      </c>
      <c r="T67" s="5">
        <v>38.46008672248</v>
      </c>
      <c r="U67" s="5">
        <v>42.048999739599999</v>
      </c>
      <c r="V67" s="5">
        <v>42.048999755440001</v>
      </c>
      <c r="W67" s="5">
        <v>42.048999756880001</v>
      </c>
      <c r="X67" s="5">
        <v>42.048999760240001</v>
      </c>
      <c r="Y67" s="5">
        <v>42.049000012960001</v>
      </c>
      <c r="Z67" s="5">
        <v>42.049000013680001</v>
      </c>
      <c r="AA67" s="5">
        <v>42.049000013920001</v>
      </c>
      <c r="AB67" s="5">
        <v>42.049000014400001</v>
      </c>
      <c r="AC67" s="5">
        <v>42.049000015840001</v>
      </c>
      <c r="AD67" s="5">
        <v>42.049000016560001</v>
      </c>
      <c r="AE67" s="5">
        <v>42.049000016800001</v>
      </c>
    </row>
    <row r="68" spans="1:31">
      <c r="A68" s="56" t="s">
        <v>70</v>
      </c>
      <c r="B68" s="56" t="s">
        <v>163</v>
      </c>
      <c r="C68" s="56" t="s">
        <v>154</v>
      </c>
      <c r="D68" s="5">
        <v>0.22200037336</v>
      </c>
      <c r="E68" s="5">
        <v>0.22200070116000001</v>
      </c>
      <c r="F68" s="5">
        <v>5.0220086373199999</v>
      </c>
      <c r="G68" s="5">
        <v>14.902744351160001</v>
      </c>
      <c r="H68" s="5">
        <v>18.168498937199999</v>
      </c>
      <c r="I68" s="5">
        <v>18.168505029439999</v>
      </c>
      <c r="J68" s="5">
        <v>18.16850548048</v>
      </c>
      <c r="K68" s="5">
        <v>18.16850762884</v>
      </c>
      <c r="L68" s="5">
        <v>18.168507634000001</v>
      </c>
      <c r="M68" s="5">
        <v>18.168507730879998</v>
      </c>
      <c r="N68" s="5">
        <v>18.168507734279999</v>
      </c>
      <c r="O68" s="5">
        <v>18.168507736039999</v>
      </c>
      <c r="P68" s="5">
        <v>18.1685077462</v>
      </c>
      <c r="Q68" s="5">
        <v>18.168508362240001</v>
      </c>
      <c r="R68" s="5">
        <v>18.168511533</v>
      </c>
      <c r="S68" s="5">
        <v>18.168511537160001</v>
      </c>
      <c r="T68" s="5">
        <v>18.168511538000001</v>
      </c>
      <c r="U68" s="5">
        <v>20.37557193204</v>
      </c>
      <c r="V68" s="5">
        <v>20.37557193748</v>
      </c>
      <c r="W68" s="5">
        <v>20.37557193828</v>
      </c>
      <c r="X68" s="5">
        <v>20.375571567280002</v>
      </c>
      <c r="Y68" s="5">
        <v>20.375580287639998</v>
      </c>
      <c r="Z68" s="5">
        <v>15.57557235404</v>
      </c>
      <c r="AA68" s="5">
        <v>5.6948427752800006</v>
      </c>
      <c r="AB68" s="5">
        <v>2.429092849039999</v>
      </c>
      <c r="AC68" s="5">
        <v>13.3207668224</v>
      </c>
      <c r="AD68" s="5">
        <v>13.32076957312</v>
      </c>
      <c r="AE68" s="5">
        <v>13.32076830828</v>
      </c>
    </row>
    <row r="69" spans="1:31">
      <c r="A69" s="56" t="s">
        <v>70</v>
      </c>
      <c r="B69" s="56" t="s">
        <v>163</v>
      </c>
      <c r="C69" s="56" t="s">
        <v>155</v>
      </c>
      <c r="D69" s="5">
        <v>7.4999999999999997E-2</v>
      </c>
      <c r="E69" s="5">
        <v>7.4999999999999997E-2</v>
      </c>
      <c r="F69" s="5">
        <v>7.4999999999999997E-2</v>
      </c>
      <c r="G69" s="5">
        <v>7.4999999999999997E-2</v>
      </c>
      <c r="H69" s="5">
        <v>7.4999999999999997E-2</v>
      </c>
      <c r="I69" s="5">
        <v>7.4999999999999997E-2</v>
      </c>
      <c r="J69" s="5">
        <v>7.4999999999999997E-2</v>
      </c>
      <c r="K69" s="5">
        <v>7.4999999999999997E-2</v>
      </c>
      <c r="L69" s="5">
        <v>7.4999999999999997E-2</v>
      </c>
      <c r="M69" s="5">
        <v>7.4999999999999997E-2</v>
      </c>
      <c r="N69" s="5">
        <v>7.4999999999999997E-2</v>
      </c>
      <c r="O69" s="5">
        <v>7.4999999999999997E-2</v>
      </c>
      <c r="P69" s="5">
        <v>7.4999999999999997E-2</v>
      </c>
      <c r="Q69" s="5">
        <v>7.4999999999999997E-2</v>
      </c>
      <c r="R69" s="5">
        <v>7.4999999999999997E-2</v>
      </c>
      <c r="S69" s="5">
        <v>7.4999999999999997E-2</v>
      </c>
      <c r="T69" s="5">
        <v>7.4999999999999997E-2</v>
      </c>
      <c r="U69" s="5">
        <v>7.4999999999999997E-2</v>
      </c>
      <c r="V69" s="5">
        <v>7.4999999999999997E-2</v>
      </c>
      <c r="W69" s="5">
        <v>7.4999999999999997E-2</v>
      </c>
      <c r="X69" s="5">
        <v>7.4999999999999997E-2</v>
      </c>
      <c r="Y69" s="5">
        <v>7.4999999999999997E-2</v>
      </c>
      <c r="Z69" s="5">
        <v>7.4999999999999997E-2</v>
      </c>
      <c r="AA69" s="5">
        <v>7.4999999999999997E-2</v>
      </c>
      <c r="AB69" s="5">
        <v>7.4999999999999997E-2</v>
      </c>
      <c r="AC69" s="5">
        <v>7.4999999999999997E-2</v>
      </c>
      <c r="AD69" s="5">
        <v>7.4999999999999997E-2</v>
      </c>
      <c r="AE69" s="5">
        <v>7.4999999999999997E-2</v>
      </c>
    </row>
    <row r="70" spans="1:31">
      <c r="A70" s="56" t="s">
        <v>70</v>
      </c>
      <c r="B70" s="56" t="s">
        <v>163</v>
      </c>
      <c r="C70" s="56" t="s">
        <v>138</v>
      </c>
      <c r="D70" s="5">
        <v>0.22689600001999999</v>
      </c>
      <c r="E70" s="5">
        <v>0.46892400000000001</v>
      </c>
      <c r="F70" s="5">
        <v>0.78230399997999989</v>
      </c>
      <c r="G70" s="5">
        <v>1.1662940000199999</v>
      </c>
      <c r="H70" s="5">
        <v>1.6357600000000001</v>
      </c>
      <c r="I70" s="5">
        <v>2.199268</v>
      </c>
      <c r="J70" s="5">
        <v>3.0487099999999998</v>
      </c>
      <c r="K70" s="5">
        <v>4.0174130233050001</v>
      </c>
      <c r="L70" s="5">
        <v>5.1712473369150009</v>
      </c>
      <c r="M70" s="5">
        <v>6.5643127228599996</v>
      </c>
      <c r="N70" s="5">
        <v>8.2884793227449993</v>
      </c>
      <c r="O70" s="5">
        <v>10.218429673545</v>
      </c>
      <c r="P70" s="5">
        <v>12.308383506309999</v>
      </c>
      <c r="Q70" s="5">
        <v>14.584355252795</v>
      </c>
      <c r="R70" s="5">
        <v>16.969061380905</v>
      </c>
      <c r="S70" s="5">
        <v>19.488725551624999</v>
      </c>
      <c r="T70" s="5">
        <v>21.867825752750001</v>
      </c>
      <c r="U70" s="5">
        <v>24.341994509115001</v>
      </c>
      <c r="V70" s="5">
        <v>26.884085377984999</v>
      </c>
      <c r="W70" s="5">
        <v>29.590518085039999</v>
      </c>
      <c r="X70" s="5">
        <v>32.491556825389999</v>
      </c>
      <c r="Y70" s="5">
        <v>35.423194138299998</v>
      </c>
      <c r="Z70" s="5">
        <v>37.568077087310002</v>
      </c>
      <c r="AA70" s="5">
        <v>39.750041389935006</v>
      </c>
      <c r="AB70" s="5">
        <v>41.950261701525008</v>
      </c>
      <c r="AC70" s="5">
        <v>44.193283996604997</v>
      </c>
      <c r="AD70" s="5">
        <v>46.443557179385003</v>
      </c>
      <c r="AE70" s="5">
        <v>46.666472745165002</v>
      </c>
    </row>
    <row r="71" spans="1:31">
      <c r="A71" s="56" t="s">
        <v>70</v>
      </c>
      <c r="B71" s="56" t="s">
        <v>163</v>
      </c>
      <c r="C71" s="56" t="s">
        <v>139</v>
      </c>
      <c r="D71" s="5">
        <v>1.383016</v>
      </c>
      <c r="E71" s="5">
        <v>2.072533</v>
      </c>
      <c r="F71" s="5">
        <v>2.5995620000000002</v>
      </c>
      <c r="G71" s="5">
        <v>3.0013679999999998</v>
      </c>
      <c r="H71" s="5">
        <v>3.3320890000000012</v>
      </c>
      <c r="I71" s="5">
        <v>3.5841080000000001</v>
      </c>
      <c r="J71" s="5">
        <v>4.0625970000000002</v>
      </c>
      <c r="K71" s="5">
        <v>4.7117839999999998</v>
      </c>
      <c r="L71" s="5">
        <v>5.3454380000000006</v>
      </c>
      <c r="M71" s="5">
        <v>6.0464969999999996</v>
      </c>
      <c r="N71" s="5">
        <v>7.057053999999999</v>
      </c>
      <c r="O71" s="5">
        <v>8.0359169999999995</v>
      </c>
      <c r="P71" s="5">
        <v>8.843886000000003</v>
      </c>
      <c r="Q71" s="5">
        <v>9.5456280000000042</v>
      </c>
      <c r="R71" s="5">
        <v>10.089717</v>
      </c>
      <c r="S71" s="5">
        <v>10.485521</v>
      </c>
      <c r="T71" s="5">
        <v>10.593368</v>
      </c>
      <c r="U71" s="5">
        <v>10.570499999999999</v>
      </c>
      <c r="V71" s="5">
        <v>10.431234999999999</v>
      </c>
      <c r="W71" s="5">
        <v>10.359254999999999</v>
      </c>
      <c r="X71" s="5">
        <v>10.437241999999999</v>
      </c>
      <c r="Y71" s="5">
        <v>10.504849</v>
      </c>
      <c r="Z71" s="5">
        <v>10.5124</v>
      </c>
      <c r="AA71" s="5">
        <v>10.481263</v>
      </c>
      <c r="AB71" s="5">
        <v>10.402519</v>
      </c>
      <c r="AC71" s="5">
        <v>10.281580999999999</v>
      </c>
      <c r="AD71" s="5">
        <v>10.109814999999999</v>
      </c>
      <c r="AE71" s="5">
        <v>10.109814999999999</v>
      </c>
    </row>
    <row r="72" spans="1:3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</row>
    <row r="73" spans="1:31">
      <c r="A73" s="56" t="s">
        <v>70</v>
      </c>
      <c r="B73" s="56" t="s">
        <v>197</v>
      </c>
      <c r="C73" s="56" t="s">
        <v>153</v>
      </c>
      <c r="D73" s="5">
        <v>0</v>
      </c>
      <c r="E73" s="5">
        <v>0</v>
      </c>
      <c r="F73" s="5">
        <v>0</v>
      </c>
      <c r="G73" s="5">
        <v>0</v>
      </c>
      <c r="H73" s="5">
        <v>0</v>
      </c>
      <c r="I73" s="5">
        <v>8.5427933445599997</v>
      </c>
      <c r="J73" s="5">
        <v>8.5427933445599997</v>
      </c>
      <c r="K73" s="5">
        <v>8.5427975757599981</v>
      </c>
      <c r="L73" s="5">
        <v>8.5427975757599981</v>
      </c>
      <c r="M73" s="5">
        <v>8.5427975759999981</v>
      </c>
      <c r="N73" s="5">
        <v>8.5427975764799982</v>
      </c>
      <c r="O73" s="5">
        <v>8.5427975772</v>
      </c>
      <c r="P73" s="5">
        <v>8.5427975784000001</v>
      </c>
      <c r="Q73" s="5">
        <v>8.5427975791199984</v>
      </c>
      <c r="R73" s="5">
        <v>8.5427996683199989</v>
      </c>
      <c r="S73" s="5">
        <v>8.5428091094400003</v>
      </c>
      <c r="T73" s="5">
        <v>8.5428091099199985</v>
      </c>
      <c r="U73" s="5">
        <v>8.5428091113599987</v>
      </c>
      <c r="V73" s="5">
        <v>34.83597116328</v>
      </c>
      <c r="W73" s="5">
        <v>34.83597116472</v>
      </c>
      <c r="X73" s="5">
        <v>34.835971167599993</v>
      </c>
      <c r="Y73" s="5">
        <v>34.835971170720001</v>
      </c>
      <c r="Z73" s="5">
        <v>34.835971172640001</v>
      </c>
      <c r="AA73" s="5">
        <v>34.835971173600001</v>
      </c>
      <c r="AB73" s="5">
        <v>34.835971175040001</v>
      </c>
      <c r="AC73" s="5">
        <v>34.835971176719987</v>
      </c>
      <c r="AD73" s="5">
        <v>34.835971180800001</v>
      </c>
      <c r="AE73" s="5">
        <v>34.835971181280001</v>
      </c>
    </row>
    <row r="74" spans="1:31">
      <c r="A74" s="56" t="s">
        <v>70</v>
      </c>
      <c r="B74" s="56" t="s">
        <v>197</v>
      </c>
      <c r="C74" s="56" t="s">
        <v>154</v>
      </c>
      <c r="D74" s="5">
        <v>5.7000002007199999</v>
      </c>
      <c r="E74" s="5">
        <v>5.7000003977600002</v>
      </c>
      <c r="F74" s="5">
        <v>10.1398208168</v>
      </c>
      <c r="G74" s="5">
        <v>13.11495649904</v>
      </c>
      <c r="H74" s="5">
        <v>24.086513463759999</v>
      </c>
      <c r="I74" s="5">
        <v>24.334860711600001</v>
      </c>
      <c r="J74" s="5">
        <v>24.334860711600001</v>
      </c>
      <c r="K74" s="5">
        <v>28.021051756239999</v>
      </c>
      <c r="L74" s="5">
        <v>28.021051757119999</v>
      </c>
      <c r="M74" s="5">
        <v>28.021051757759999</v>
      </c>
      <c r="N74" s="5">
        <v>28.021051758799999</v>
      </c>
      <c r="O74" s="5">
        <v>28.021051759359999</v>
      </c>
      <c r="P74" s="5">
        <v>28.021051764159999</v>
      </c>
      <c r="Q74" s="5">
        <v>28.02105177336</v>
      </c>
      <c r="R74" s="5">
        <v>44.069734109840013</v>
      </c>
      <c r="S74" s="5">
        <v>44.455408163119998</v>
      </c>
      <c r="T74" s="5">
        <v>44.455408163199998</v>
      </c>
      <c r="U74" s="5">
        <v>44.543277983759999</v>
      </c>
      <c r="V74" s="5">
        <v>72.361086217519997</v>
      </c>
      <c r="W74" s="5">
        <v>72.361086217839997</v>
      </c>
      <c r="X74" s="5">
        <v>72.361086017440002</v>
      </c>
      <c r="Y74" s="5">
        <v>72.361085973200005</v>
      </c>
      <c r="Z74" s="5">
        <v>81.302634738880002</v>
      </c>
      <c r="AA74" s="5">
        <v>92.771261141120007</v>
      </c>
      <c r="AB74" s="5">
        <v>83.248491355839988</v>
      </c>
      <c r="AC74" s="5">
        <v>86.29392219399999</v>
      </c>
      <c r="AD74" s="5">
        <v>117.95619534184</v>
      </c>
      <c r="AE74" s="5">
        <v>114.27000429768</v>
      </c>
    </row>
    <row r="75" spans="1:31">
      <c r="A75" s="56" t="s">
        <v>70</v>
      </c>
      <c r="B75" s="56" t="s">
        <v>197</v>
      </c>
      <c r="C75" s="56" t="s">
        <v>155</v>
      </c>
      <c r="D75" s="5">
        <v>0.150000038</v>
      </c>
      <c r="E75" s="5">
        <v>0.15000005861999999</v>
      </c>
      <c r="F75" s="5">
        <v>0.15000022396000001</v>
      </c>
      <c r="G75" s="5">
        <v>0.15000022399999999</v>
      </c>
      <c r="H75" s="5">
        <v>0.15000022403999999</v>
      </c>
      <c r="I75" s="5">
        <v>0.15000022405999999</v>
      </c>
      <c r="J75" s="5">
        <v>0.15000022407999999</v>
      </c>
      <c r="K75" s="5">
        <v>0.1500002671</v>
      </c>
      <c r="L75" s="5">
        <v>0.15000026722000001</v>
      </c>
      <c r="M75" s="5">
        <v>0.15000026748</v>
      </c>
      <c r="N75" s="5">
        <v>0.15000026795999999</v>
      </c>
      <c r="O75" s="5">
        <v>0.15000026824000001</v>
      </c>
      <c r="P75" s="5">
        <v>0.15000026958000001</v>
      </c>
      <c r="Q75" s="5">
        <v>0.15000027463999999</v>
      </c>
      <c r="R75" s="5">
        <v>0.15000055254</v>
      </c>
      <c r="S75" s="5">
        <v>0.15000061785999999</v>
      </c>
      <c r="T75" s="5">
        <v>0.15000061796</v>
      </c>
      <c r="U75" s="5">
        <v>0.15000077587999999</v>
      </c>
      <c r="V75" s="5">
        <v>0.15000091943999999</v>
      </c>
      <c r="W75" s="5">
        <v>0.15000091968000001</v>
      </c>
      <c r="X75" s="5">
        <v>0.15000088208000001</v>
      </c>
      <c r="Y75" s="5">
        <v>0.15000146519999999</v>
      </c>
      <c r="Z75" s="5">
        <v>0.15000141466</v>
      </c>
      <c r="AA75" s="5">
        <v>0.15000141514000001</v>
      </c>
      <c r="AB75" s="5">
        <v>0.15000141572</v>
      </c>
      <c r="AC75" s="5">
        <v>0.15000216554000001</v>
      </c>
      <c r="AD75" s="5">
        <v>0.15000274074</v>
      </c>
      <c r="AE75" s="5">
        <v>0.15000269788000001</v>
      </c>
    </row>
    <row r="76" spans="1:31">
      <c r="A76" s="56" t="s">
        <v>70</v>
      </c>
      <c r="B76" s="56" t="s">
        <v>197</v>
      </c>
      <c r="C76" s="56" t="s">
        <v>138</v>
      </c>
      <c r="D76" s="5">
        <v>0.16261</v>
      </c>
      <c r="E76" s="5">
        <v>0.355014</v>
      </c>
      <c r="F76" s="5">
        <v>0.62997400000000003</v>
      </c>
      <c r="G76" s="5">
        <v>0.97042000000000006</v>
      </c>
      <c r="H76" s="5">
        <v>1.3815040000000001</v>
      </c>
      <c r="I76" s="5">
        <v>1.884736</v>
      </c>
      <c r="J76" s="5">
        <v>2.6386640000199999</v>
      </c>
      <c r="K76" s="5">
        <v>3.4356469244849999</v>
      </c>
      <c r="L76" s="5">
        <v>4.3467942665549986</v>
      </c>
      <c r="M76" s="5">
        <v>5.4249257229399994</v>
      </c>
      <c r="N76" s="5">
        <v>6.7521069546200003</v>
      </c>
      <c r="O76" s="5">
        <v>8.2316563220549988</v>
      </c>
      <c r="P76" s="5">
        <v>9.830187086075</v>
      </c>
      <c r="Q76" s="5">
        <v>11.504859976764999</v>
      </c>
      <c r="R76" s="5">
        <v>13.20815436891</v>
      </c>
      <c r="S76" s="5">
        <v>14.992691261735001</v>
      </c>
      <c r="T76" s="5">
        <v>16.634760127705</v>
      </c>
      <c r="U76" s="5">
        <v>18.339508629169998</v>
      </c>
      <c r="V76" s="5">
        <v>20.067992617929999</v>
      </c>
      <c r="W76" s="5">
        <v>21.898684226135</v>
      </c>
      <c r="X76" s="5">
        <v>23.869794518694999</v>
      </c>
      <c r="Y76" s="5">
        <v>25.856969309135</v>
      </c>
      <c r="Z76" s="5">
        <v>27.335847318580001</v>
      </c>
      <c r="AA76" s="5">
        <v>28.846964689865001</v>
      </c>
      <c r="AB76" s="5">
        <v>30.36839988014</v>
      </c>
      <c r="AC76" s="5">
        <v>31.924638680019999</v>
      </c>
      <c r="AD76" s="5">
        <v>33.491159058100003</v>
      </c>
      <c r="AE76" s="5">
        <v>33.632173759099999</v>
      </c>
    </row>
    <row r="77" spans="1:31">
      <c r="A77" s="56" t="s">
        <v>70</v>
      </c>
      <c r="B77" s="56" t="s">
        <v>197</v>
      </c>
      <c r="C77" s="56" t="s">
        <v>139</v>
      </c>
      <c r="D77" s="5">
        <v>0.9910199999999999</v>
      </c>
      <c r="E77" s="5">
        <v>1.5847</v>
      </c>
      <c r="F77" s="5">
        <v>2.145769</v>
      </c>
      <c r="G77" s="5">
        <v>2.5698590000000001</v>
      </c>
      <c r="H77" s="5">
        <v>2.9110619999999998</v>
      </c>
      <c r="I77" s="5">
        <v>3.187287</v>
      </c>
      <c r="J77" s="5">
        <v>3.6698080000000002</v>
      </c>
      <c r="K77" s="5">
        <v>4.2750890000000004</v>
      </c>
      <c r="L77" s="5">
        <v>4.8314510000000004</v>
      </c>
      <c r="M77" s="5">
        <v>5.425275000000001</v>
      </c>
      <c r="N77" s="5">
        <v>6.2721</v>
      </c>
      <c r="O77" s="5">
        <v>7.1176219999999999</v>
      </c>
      <c r="P77" s="5">
        <v>7.8553970000000009</v>
      </c>
      <c r="Q77" s="5">
        <v>8.4270669999999992</v>
      </c>
      <c r="R77" s="5">
        <v>8.8181409999999989</v>
      </c>
      <c r="S77" s="5">
        <v>9.0998629999999991</v>
      </c>
      <c r="T77" s="5">
        <v>9.1506480000000003</v>
      </c>
      <c r="U77" s="5">
        <v>9.1067370000000007</v>
      </c>
      <c r="V77" s="5">
        <v>8.9548909999999999</v>
      </c>
      <c r="W77" s="5">
        <v>8.8541390000000018</v>
      </c>
      <c r="X77" s="5">
        <v>8.8880299999999988</v>
      </c>
      <c r="Y77" s="5">
        <v>8.9252970000000005</v>
      </c>
      <c r="Z77" s="5">
        <v>8.9418910000000036</v>
      </c>
      <c r="AA77" s="5">
        <v>8.9058689999999991</v>
      </c>
      <c r="AB77" s="5">
        <v>8.8108530000000016</v>
      </c>
      <c r="AC77" s="5">
        <v>8.6923450000000013</v>
      </c>
      <c r="AD77" s="5">
        <v>8.5435020000000002</v>
      </c>
      <c r="AE77" s="5">
        <v>8.5435020000000002</v>
      </c>
    </row>
    <row r="78" spans="1:3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</row>
    <row r="79" spans="1:31">
      <c r="A79" s="56" t="s">
        <v>70</v>
      </c>
      <c r="B79" s="56" t="s">
        <v>198</v>
      </c>
      <c r="C79" s="56" t="s">
        <v>153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17.338207524720001</v>
      </c>
      <c r="J79" s="5">
        <v>17.338207524720001</v>
      </c>
      <c r="K79" s="5">
        <v>17.338207526880002</v>
      </c>
      <c r="L79" s="5">
        <v>17.338207527120002</v>
      </c>
      <c r="M79" s="5">
        <v>17.338207529280002</v>
      </c>
      <c r="N79" s="5">
        <v>17.338207529999998</v>
      </c>
      <c r="O79" s="5">
        <v>17.338207531199998</v>
      </c>
      <c r="P79" s="5">
        <v>17.338207532879998</v>
      </c>
      <c r="Q79" s="5">
        <v>17.338207534079999</v>
      </c>
      <c r="R79" s="5">
        <v>17.338207535759999</v>
      </c>
      <c r="S79" s="5">
        <v>17.338207535759999</v>
      </c>
      <c r="T79" s="5">
        <v>17.338207535999999</v>
      </c>
      <c r="U79" s="5">
        <v>17.338207537199999</v>
      </c>
      <c r="V79" s="5">
        <v>17.338207537679999</v>
      </c>
      <c r="W79" s="5">
        <v>17.338207537919999</v>
      </c>
      <c r="X79" s="5">
        <v>17.338207538639999</v>
      </c>
      <c r="Y79" s="5">
        <v>17.338207540319999</v>
      </c>
      <c r="Z79" s="5">
        <v>17.338207540799999</v>
      </c>
      <c r="AA79" s="5">
        <v>17.338207541279999</v>
      </c>
      <c r="AB79" s="5">
        <v>17.338207541999999</v>
      </c>
      <c r="AC79" s="5">
        <v>17.338207542959999</v>
      </c>
      <c r="AD79" s="5">
        <v>17.338207544399999</v>
      </c>
      <c r="AE79" s="5">
        <v>17.338207544879999</v>
      </c>
    </row>
    <row r="80" spans="1:31">
      <c r="A80" s="56" t="s">
        <v>70</v>
      </c>
      <c r="B80" s="56" t="s">
        <v>198</v>
      </c>
      <c r="C80" s="56" t="s">
        <v>154</v>
      </c>
      <c r="D80" s="5">
        <v>6.1360000000000002E-8</v>
      </c>
      <c r="E80" s="5">
        <v>1.1176E-7</v>
      </c>
      <c r="F80" s="5">
        <v>2.1007514871200001</v>
      </c>
      <c r="G80" s="5">
        <v>2.1007514871200001</v>
      </c>
      <c r="H80" s="5">
        <v>7.9461239877600001</v>
      </c>
      <c r="I80" s="5">
        <v>7.9461239878400001</v>
      </c>
      <c r="J80" s="5">
        <v>7.9461239879200001</v>
      </c>
      <c r="K80" s="5">
        <v>7.9461239892000002</v>
      </c>
      <c r="L80" s="5">
        <v>7.9461239894399993</v>
      </c>
      <c r="M80" s="5">
        <v>7.9461239895999993</v>
      </c>
      <c r="N80" s="5">
        <v>7.9461239900000002</v>
      </c>
      <c r="O80" s="5">
        <v>7.9461239901600003</v>
      </c>
      <c r="P80" s="5">
        <v>7.9461239904800003</v>
      </c>
      <c r="Q80" s="5">
        <v>7.9461239925599996</v>
      </c>
      <c r="R80" s="5">
        <v>7.9461239926399996</v>
      </c>
      <c r="S80" s="5">
        <v>7.9461239927199996</v>
      </c>
      <c r="T80" s="5">
        <v>7.9461239927199996</v>
      </c>
      <c r="U80" s="5">
        <v>7.9461239927999996</v>
      </c>
      <c r="V80" s="5">
        <v>7.9461239927999996</v>
      </c>
      <c r="W80" s="5">
        <v>7.9461239928799996</v>
      </c>
      <c r="X80" s="5">
        <v>7.9461239315999999</v>
      </c>
      <c r="Y80" s="5">
        <v>7.9461238813600001</v>
      </c>
      <c r="Z80" s="5">
        <v>5.8453725060799986</v>
      </c>
      <c r="AA80" s="5">
        <v>5.8453725063200004</v>
      </c>
      <c r="AB80" s="5">
        <v>2.73888E-6</v>
      </c>
      <c r="AC80" s="5">
        <v>3.59264E-6</v>
      </c>
      <c r="AD80" s="5">
        <v>6.4892800000000001E-6</v>
      </c>
      <c r="AE80" s="5">
        <v>6.4882400000000002E-6</v>
      </c>
    </row>
    <row r="81" spans="1:31">
      <c r="A81" s="56" t="s">
        <v>70</v>
      </c>
      <c r="B81" s="56" t="s">
        <v>198</v>
      </c>
      <c r="C81" s="56" t="s">
        <v>155</v>
      </c>
      <c r="D81" s="5">
        <v>0.18956000000000001</v>
      </c>
      <c r="E81" s="5">
        <v>0.18845999999999999</v>
      </c>
      <c r="F81" s="5">
        <v>0.18845999999999999</v>
      </c>
      <c r="G81" s="5">
        <v>0.18845999999999999</v>
      </c>
      <c r="H81" s="5">
        <v>0.18956000000000001</v>
      </c>
      <c r="I81" s="5">
        <v>0.18845999999999999</v>
      </c>
      <c r="J81" s="5">
        <v>0.18845999999999999</v>
      </c>
      <c r="K81" s="5">
        <v>0.18845999999999999</v>
      </c>
      <c r="L81" s="5">
        <v>0.18845999999999999</v>
      </c>
      <c r="M81" s="5">
        <v>0.56455999999999995</v>
      </c>
      <c r="N81" s="5">
        <v>0.56345999999999996</v>
      </c>
      <c r="O81" s="5">
        <v>0.56455999999999995</v>
      </c>
      <c r="P81" s="5">
        <v>0.56345999999999996</v>
      </c>
      <c r="Q81" s="5">
        <v>0.56345999999999996</v>
      </c>
      <c r="R81" s="5">
        <v>0.56345999999999996</v>
      </c>
      <c r="S81" s="5">
        <v>0.56455999999999995</v>
      </c>
      <c r="T81" s="5">
        <v>0.56345999999999996</v>
      </c>
      <c r="U81" s="5">
        <v>0.56345999999999996</v>
      </c>
      <c r="V81" s="5">
        <v>0.56345999999999996</v>
      </c>
      <c r="W81" s="5">
        <v>0.56345999999999996</v>
      </c>
      <c r="X81" s="5">
        <v>0.56455999999999995</v>
      </c>
      <c r="Y81" s="5">
        <v>0.56455999999999995</v>
      </c>
      <c r="Z81" s="5">
        <v>0.56455999999999995</v>
      </c>
      <c r="AA81" s="5">
        <v>0.56455999999999995</v>
      </c>
      <c r="AB81" s="5">
        <v>0.56455999999999995</v>
      </c>
      <c r="AC81" s="5">
        <v>0.56455999999999995</v>
      </c>
      <c r="AD81" s="5">
        <v>0.56455999999999995</v>
      </c>
      <c r="AE81" s="5">
        <v>0.56455999999999995</v>
      </c>
    </row>
    <row r="82" spans="1:31">
      <c r="A82" s="56" t="s">
        <v>70</v>
      </c>
      <c r="B82" s="56" t="s">
        <v>198</v>
      </c>
      <c r="C82" s="56" t="s">
        <v>138</v>
      </c>
      <c r="D82" s="5">
        <v>0.120936</v>
      </c>
      <c r="E82" s="5">
        <v>0.297296</v>
      </c>
      <c r="F82" s="5">
        <v>0.55069600000000007</v>
      </c>
      <c r="G82" s="5">
        <v>0.884548</v>
      </c>
      <c r="H82" s="5">
        <v>1.3048999999999999</v>
      </c>
      <c r="I82" s="5">
        <v>1.7524740000000001</v>
      </c>
      <c r="J82" s="5">
        <v>2.4211459999999998</v>
      </c>
      <c r="K82" s="5">
        <v>3.1813956746800001</v>
      </c>
      <c r="L82" s="5">
        <v>3.9730135850499999</v>
      </c>
      <c r="M82" s="5">
        <v>4.9157786531299994</v>
      </c>
      <c r="N82" s="5">
        <v>6.10227136545</v>
      </c>
      <c r="O82" s="5">
        <v>7.4856171069549999</v>
      </c>
      <c r="P82" s="5">
        <v>9.023733221745001</v>
      </c>
      <c r="Q82" s="5">
        <v>10.735126954845001</v>
      </c>
      <c r="R82" s="5">
        <v>12.62743962799</v>
      </c>
      <c r="S82" s="5">
        <v>14.632258777420001</v>
      </c>
      <c r="T82" s="5">
        <v>16.585281307070002</v>
      </c>
      <c r="U82" s="5">
        <v>18.649605331555001</v>
      </c>
      <c r="V82" s="5">
        <v>20.788121796925001</v>
      </c>
      <c r="W82" s="5">
        <v>22.972598195130001</v>
      </c>
      <c r="X82" s="5">
        <v>25.317812299450001</v>
      </c>
      <c r="Y82" s="5">
        <v>27.690749009354999</v>
      </c>
      <c r="Z82" s="5">
        <v>29.426303068949998</v>
      </c>
      <c r="AA82" s="5">
        <v>31.201996453180001</v>
      </c>
      <c r="AB82" s="5">
        <v>32.998715744835003</v>
      </c>
      <c r="AC82" s="5">
        <v>34.833899291839998</v>
      </c>
      <c r="AD82" s="5">
        <v>36.689694287324997</v>
      </c>
      <c r="AE82" s="5">
        <v>36.894017377765003</v>
      </c>
    </row>
    <row r="83" spans="1:31">
      <c r="A83" s="56" t="s">
        <v>70</v>
      </c>
      <c r="B83" s="56" t="s">
        <v>198</v>
      </c>
      <c r="C83" s="56" t="s">
        <v>139</v>
      </c>
      <c r="D83" s="5">
        <v>0.77685599999999999</v>
      </c>
      <c r="E83" s="5">
        <v>1.382666</v>
      </c>
      <c r="F83" s="5">
        <v>1.919683</v>
      </c>
      <c r="G83" s="5">
        <v>2.3824130000000001</v>
      </c>
      <c r="H83" s="5">
        <v>2.771639</v>
      </c>
      <c r="I83" s="5">
        <v>2.9457979999999999</v>
      </c>
      <c r="J83" s="5">
        <v>3.2991079999999999</v>
      </c>
      <c r="K83" s="5">
        <v>3.7894770000000002</v>
      </c>
      <c r="L83" s="5">
        <v>4.0835509999999999</v>
      </c>
      <c r="M83" s="5">
        <v>4.3756220000000008</v>
      </c>
      <c r="N83" s="5">
        <v>4.9204770000000009</v>
      </c>
      <c r="O83" s="5">
        <v>5.5427699999999991</v>
      </c>
      <c r="P83" s="5">
        <v>6.109599000000002</v>
      </c>
      <c r="Q83" s="5">
        <v>6.6473720000000016</v>
      </c>
      <c r="R83" s="5">
        <v>7.1809369999999992</v>
      </c>
      <c r="S83" s="5">
        <v>7.5531689999999996</v>
      </c>
      <c r="T83" s="5">
        <v>7.7470940000000006</v>
      </c>
      <c r="U83" s="5">
        <v>7.8553220000000001</v>
      </c>
      <c r="V83" s="5">
        <v>7.8142190000000031</v>
      </c>
      <c r="W83" s="5">
        <v>7.6917759999999999</v>
      </c>
      <c r="X83" s="5">
        <v>7.6956379999999989</v>
      </c>
      <c r="Y83" s="5">
        <v>7.7426959999999978</v>
      </c>
      <c r="Z83" s="5">
        <v>7.7720720000000023</v>
      </c>
      <c r="AA83" s="5">
        <v>7.7958240000000014</v>
      </c>
      <c r="AB83" s="5">
        <v>7.8192950000000003</v>
      </c>
      <c r="AC83" s="5">
        <v>7.7733040000000004</v>
      </c>
      <c r="AD83" s="5">
        <v>7.7083300000000019</v>
      </c>
      <c r="AE83" s="5">
        <v>7.7083300000000019</v>
      </c>
    </row>
    <row r="84" spans="1:3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</row>
    <row r="85" spans="1:31">
      <c r="A85" s="56" t="s">
        <v>70</v>
      </c>
      <c r="B85" s="56" t="s">
        <v>199</v>
      </c>
      <c r="C85" s="56" t="s">
        <v>153</v>
      </c>
      <c r="D85" s="5">
        <v>0</v>
      </c>
      <c r="E85" s="5">
        <v>0</v>
      </c>
      <c r="F85" s="5">
        <v>0</v>
      </c>
      <c r="G85" s="5">
        <v>0</v>
      </c>
      <c r="H85" s="5">
        <v>0</v>
      </c>
      <c r="I85" s="5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5">
        <v>0</v>
      </c>
      <c r="R85" s="5">
        <v>0</v>
      </c>
      <c r="S85" s="5">
        <v>0</v>
      </c>
      <c r="T85" s="5">
        <v>0</v>
      </c>
      <c r="U85" s="5">
        <v>0</v>
      </c>
      <c r="V85" s="5">
        <v>0</v>
      </c>
      <c r="W85" s="5">
        <v>0</v>
      </c>
      <c r="X85" s="5">
        <v>0</v>
      </c>
      <c r="Y85" s="5">
        <v>0</v>
      </c>
      <c r="Z85" s="5">
        <v>0</v>
      </c>
      <c r="AA85" s="5">
        <v>0</v>
      </c>
      <c r="AB85" s="5">
        <v>0</v>
      </c>
      <c r="AC85" s="5">
        <v>0</v>
      </c>
      <c r="AD85" s="5">
        <v>0</v>
      </c>
      <c r="AE85" s="5">
        <v>0</v>
      </c>
    </row>
    <row r="86" spans="1:31">
      <c r="A86" s="56" t="s">
        <v>70</v>
      </c>
      <c r="B86" s="56" t="s">
        <v>199</v>
      </c>
      <c r="C86" s="56" t="s">
        <v>154</v>
      </c>
      <c r="D86" s="5">
        <v>6.6559999999999995E-8</v>
      </c>
      <c r="E86" s="5">
        <v>1.3360000000000001E-7</v>
      </c>
      <c r="F86" s="5">
        <v>5.2960645360000003E-2</v>
      </c>
      <c r="G86" s="5">
        <v>5.2960645360000003E-2</v>
      </c>
      <c r="H86" s="5">
        <v>5.2960645440000002E-2</v>
      </c>
      <c r="I86" s="5">
        <v>5.2960837599999998E-2</v>
      </c>
      <c r="J86" s="5">
        <v>5.2960838400000002E-2</v>
      </c>
      <c r="K86" s="5">
        <v>5.2960884799999997E-2</v>
      </c>
      <c r="L86" s="5">
        <v>5.2960885120000002E-2</v>
      </c>
      <c r="M86" s="5">
        <v>5.2960895520000002E-2</v>
      </c>
      <c r="N86" s="5">
        <v>5.2960896480000012E-2</v>
      </c>
      <c r="O86" s="5">
        <v>5.2960896639999998E-2</v>
      </c>
      <c r="P86" s="5">
        <v>5.2960897280000002E-2</v>
      </c>
      <c r="Q86" s="5">
        <v>5.29608996E-2</v>
      </c>
      <c r="R86" s="5">
        <v>5.2961256720000002E-2</v>
      </c>
      <c r="S86" s="5">
        <v>5.2961308479999997E-2</v>
      </c>
      <c r="T86" s="5">
        <v>5.2961308560000003E-2</v>
      </c>
      <c r="U86" s="5">
        <v>5.2961308640000003E-2</v>
      </c>
      <c r="V86" s="5">
        <v>5.2961308800000002E-2</v>
      </c>
      <c r="W86" s="5">
        <v>5.2961309040000008E-2</v>
      </c>
      <c r="X86" s="5">
        <v>5.2961242800000002E-2</v>
      </c>
      <c r="Y86" s="5">
        <v>5.2962426080000007E-2</v>
      </c>
      <c r="Z86" s="5">
        <v>5.8420799999999998E-6</v>
      </c>
      <c r="AA86" s="5">
        <v>6.9685600000000002E-6</v>
      </c>
      <c r="AB86" s="5">
        <v>6.9691199999999996E-6</v>
      </c>
      <c r="AC86" s="5">
        <v>3.8730071231199998</v>
      </c>
      <c r="AD86" s="5">
        <v>35.108321071840003</v>
      </c>
      <c r="AE86" s="5">
        <v>35.108321063840002</v>
      </c>
    </row>
    <row r="87" spans="1:31">
      <c r="A87" s="56" t="s">
        <v>70</v>
      </c>
      <c r="B87" s="56" t="s">
        <v>199</v>
      </c>
      <c r="C87" s="56" t="s">
        <v>155</v>
      </c>
      <c r="D87" s="5">
        <v>0.51570739999999993</v>
      </c>
      <c r="E87" s="5">
        <v>0.51570739999999993</v>
      </c>
      <c r="F87" s="5">
        <v>0.51570739999999993</v>
      </c>
      <c r="G87" s="5">
        <v>0.51570739999999993</v>
      </c>
      <c r="H87" s="5">
        <v>0.51570739999999993</v>
      </c>
      <c r="I87" s="5">
        <v>0.51570739999999993</v>
      </c>
      <c r="J87" s="5">
        <v>0.51570739999999993</v>
      </c>
      <c r="K87" s="5">
        <v>0.51570739999999993</v>
      </c>
      <c r="L87" s="5">
        <v>0.51570739999999993</v>
      </c>
      <c r="M87" s="5">
        <v>0.51570739999999993</v>
      </c>
      <c r="N87" s="5">
        <v>0.51570739999999993</v>
      </c>
      <c r="O87" s="5">
        <v>0.51570739999999993</v>
      </c>
      <c r="P87" s="5">
        <v>0.51570739999999993</v>
      </c>
      <c r="Q87" s="5">
        <v>0.51570739999999993</v>
      </c>
      <c r="R87" s="5">
        <v>0.51570739999999993</v>
      </c>
      <c r="S87" s="5">
        <v>0.51570739999999993</v>
      </c>
      <c r="T87" s="5">
        <v>0.51570739999999993</v>
      </c>
      <c r="U87" s="5">
        <v>0.51570739999999993</v>
      </c>
      <c r="V87" s="5">
        <v>0.51570739999999993</v>
      </c>
      <c r="W87" s="5">
        <v>0.51570739999999993</v>
      </c>
      <c r="X87" s="5">
        <v>0.51570739999999993</v>
      </c>
      <c r="Y87" s="5">
        <v>0.51990740000000002</v>
      </c>
      <c r="Z87" s="5">
        <v>0.51570739999999993</v>
      </c>
      <c r="AA87" s="5">
        <v>0.51570739999999993</v>
      </c>
      <c r="AB87" s="5">
        <v>0.51570739999999993</v>
      </c>
      <c r="AC87" s="5">
        <v>0.51570739999999993</v>
      </c>
      <c r="AD87" s="5">
        <v>0.51570739999999993</v>
      </c>
      <c r="AE87" s="5">
        <v>0.51570739999999993</v>
      </c>
    </row>
    <row r="88" spans="1:31">
      <c r="A88" s="56" t="s">
        <v>70</v>
      </c>
      <c r="B88" s="56" t="s">
        <v>199</v>
      </c>
      <c r="C88" s="56" t="s">
        <v>138</v>
      </c>
      <c r="D88" s="5">
        <v>0.20674799999999999</v>
      </c>
      <c r="E88" s="5">
        <v>0.31010599999999999</v>
      </c>
      <c r="F88" s="5">
        <v>0.42204399999999997</v>
      </c>
      <c r="G88" s="5">
        <v>0.54567999999999994</v>
      </c>
      <c r="H88" s="5">
        <v>0.68458399999999997</v>
      </c>
      <c r="I88" s="5">
        <v>0.84045999999999998</v>
      </c>
      <c r="J88" s="5">
        <v>1.0808800000000001</v>
      </c>
      <c r="K88" s="5">
        <v>1.37300804232</v>
      </c>
      <c r="L88" s="5">
        <v>1.7166496019449999</v>
      </c>
      <c r="M88" s="5">
        <v>2.1384336893799998</v>
      </c>
      <c r="N88" s="5">
        <v>2.6331003903000001</v>
      </c>
      <c r="O88" s="5">
        <v>3.174525901435</v>
      </c>
      <c r="P88" s="5">
        <v>3.7520569247749989</v>
      </c>
      <c r="Q88" s="5">
        <v>4.3704243383399994</v>
      </c>
      <c r="R88" s="5">
        <v>5.004647194935</v>
      </c>
      <c r="S88" s="5">
        <v>5.6663817641899996</v>
      </c>
      <c r="T88" s="5">
        <v>6.2614123244749997</v>
      </c>
      <c r="U88" s="5">
        <v>6.86628896671</v>
      </c>
      <c r="V88" s="5">
        <v>7.4745971234000006</v>
      </c>
      <c r="W88" s="5">
        <v>8.1153102782649995</v>
      </c>
      <c r="X88" s="5">
        <v>8.8012937706449996</v>
      </c>
      <c r="Y88" s="5">
        <v>9.4938328659949995</v>
      </c>
      <c r="Z88" s="5">
        <v>10.015714016780001</v>
      </c>
      <c r="AA88" s="5">
        <v>10.548546476849999</v>
      </c>
      <c r="AB88" s="5">
        <v>11.087862089554999</v>
      </c>
      <c r="AC88" s="5">
        <v>11.638021375699999</v>
      </c>
      <c r="AD88" s="5">
        <v>12.193672800765</v>
      </c>
      <c r="AE88" s="5">
        <v>12.246957138705</v>
      </c>
    </row>
    <row r="89" spans="1:31">
      <c r="A89" s="56" t="s">
        <v>70</v>
      </c>
      <c r="B89" s="56" t="s">
        <v>199</v>
      </c>
      <c r="C89" s="56" t="s">
        <v>139</v>
      </c>
      <c r="D89" s="5">
        <v>0.54603499999999994</v>
      </c>
      <c r="E89" s="5">
        <v>0.72162999999999988</v>
      </c>
      <c r="F89" s="5">
        <v>0.86684299999999992</v>
      </c>
      <c r="G89" s="5">
        <v>0.98809499999999995</v>
      </c>
      <c r="H89" s="5">
        <v>1.0984929999999999</v>
      </c>
      <c r="I89" s="5">
        <v>1.2010940000000001</v>
      </c>
      <c r="J89" s="5">
        <v>1.405373</v>
      </c>
      <c r="K89" s="5">
        <v>1.6230690000000001</v>
      </c>
      <c r="L89" s="5">
        <v>1.8401909999999999</v>
      </c>
      <c r="M89" s="5">
        <v>2.1150509999999989</v>
      </c>
      <c r="N89" s="5">
        <v>2.4270930000000002</v>
      </c>
      <c r="O89" s="5">
        <v>2.7215769999999999</v>
      </c>
      <c r="P89" s="5">
        <v>2.9594239999999998</v>
      </c>
      <c r="Q89" s="5">
        <v>3.160000000000001</v>
      </c>
      <c r="R89" s="5">
        <v>3.306436999999999</v>
      </c>
      <c r="S89" s="5">
        <v>3.4141500000000011</v>
      </c>
      <c r="T89" s="5">
        <v>3.4326570000000012</v>
      </c>
      <c r="U89" s="5">
        <v>3.409373</v>
      </c>
      <c r="V89" s="5">
        <v>3.350393</v>
      </c>
      <c r="W89" s="5">
        <v>3.3337880000000011</v>
      </c>
      <c r="X89" s="5">
        <v>3.3335029999999999</v>
      </c>
      <c r="Y89" s="5">
        <v>3.330041</v>
      </c>
      <c r="Z89" s="5">
        <v>3.3097660000000011</v>
      </c>
      <c r="AA89" s="5">
        <v>3.281092000000001</v>
      </c>
      <c r="AB89" s="5">
        <v>3.2383339999999992</v>
      </c>
      <c r="AC89" s="5">
        <v>3.1888819999999991</v>
      </c>
      <c r="AD89" s="5">
        <v>3.1313429999999989</v>
      </c>
      <c r="AE89" s="5">
        <v>3.1313429999999989</v>
      </c>
    </row>
    <row r="90" spans="1:3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</row>
    <row r="91" spans="1:31">
      <c r="A91" s="56" t="s">
        <v>70</v>
      </c>
      <c r="B91" s="56" t="s">
        <v>200</v>
      </c>
      <c r="C91" s="56" t="s">
        <v>153</v>
      </c>
      <c r="D91" s="5">
        <v>0</v>
      </c>
      <c r="E91" s="5">
        <v>0</v>
      </c>
      <c r="F91" s="5">
        <v>0</v>
      </c>
      <c r="G91" s="5">
        <v>0</v>
      </c>
      <c r="H91" s="5">
        <v>0</v>
      </c>
      <c r="I91" s="5">
        <v>3.3737599999999999E-6</v>
      </c>
      <c r="J91" s="5">
        <v>3.3744400000000009E-6</v>
      </c>
      <c r="K91" s="5">
        <v>3.6943599999999999E-6</v>
      </c>
      <c r="L91" s="5">
        <v>4.1117600000000008E-6</v>
      </c>
      <c r="M91" s="5">
        <v>4.3242399999999986E-6</v>
      </c>
      <c r="N91" s="5">
        <v>4.3248399999999999E-6</v>
      </c>
      <c r="O91" s="5">
        <v>4.3261199999999997E-6</v>
      </c>
      <c r="P91" s="5">
        <v>4.3277199999999998E-6</v>
      </c>
      <c r="Q91" s="5">
        <v>4.3286000000000004E-6</v>
      </c>
      <c r="R91" s="5">
        <v>5.7757200000000002E-6</v>
      </c>
      <c r="S91" s="5">
        <v>8.1983599999999999E-6</v>
      </c>
      <c r="T91" s="5">
        <v>8.3209999999999988E-6</v>
      </c>
      <c r="U91" s="5">
        <v>8.3267200000000008E-6</v>
      </c>
      <c r="V91" s="5">
        <v>8.3291600000000004E-6</v>
      </c>
      <c r="W91" s="5">
        <v>1.418248E-5</v>
      </c>
      <c r="X91" s="5">
        <v>2.6537759999999999E-5</v>
      </c>
      <c r="Y91" s="5">
        <v>2.961776E-5</v>
      </c>
      <c r="Z91" s="5">
        <v>2.9620000000000001E-5</v>
      </c>
      <c r="AA91" s="5">
        <v>2.9620680000000001E-5</v>
      </c>
      <c r="AB91" s="5">
        <v>2.9622040000000001E-5</v>
      </c>
      <c r="AC91" s="5">
        <v>2.9624279999999999E-5</v>
      </c>
      <c r="AD91" s="5">
        <v>4.3705319999999998E-5</v>
      </c>
      <c r="AE91" s="5">
        <v>4.3706679999999998E-5</v>
      </c>
    </row>
    <row r="92" spans="1:31">
      <c r="A92" s="56" t="s">
        <v>70</v>
      </c>
      <c r="B92" s="56" t="s">
        <v>200</v>
      </c>
      <c r="C92" s="56" t="s">
        <v>154</v>
      </c>
      <c r="D92" s="5">
        <v>3.8880000000000001E-8</v>
      </c>
      <c r="E92" s="5">
        <v>5.2240000000000003E-8</v>
      </c>
      <c r="F92" s="5">
        <v>7.1320000000000006E-8</v>
      </c>
      <c r="G92" s="5">
        <v>8.3239999999999996E-8</v>
      </c>
      <c r="H92" s="5">
        <v>9.6680000000000003E-8</v>
      </c>
      <c r="I92" s="5">
        <v>1.2128000000000001E-7</v>
      </c>
      <c r="J92" s="5">
        <v>1.4315999999999999E-7</v>
      </c>
      <c r="K92" s="5">
        <v>1.7611999999999999E-7</v>
      </c>
      <c r="L92" s="5">
        <v>1.7996E-7</v>
      </c>
      <c r="M92" s="5">
        <v>2.2244E-7</v>
      </c>
      <c r="N92" s="5">
        <v>2.2308000000000001E-7</v>
      </c>
      <c r="O92" s="5">
        <v>2.2424E-7</v>
      </c>
      <c r="P92" s="5">
        <v>2.6028E-7</v>
      </c>
      <c r="Q92" s="5">
        <v>2.6847999999999998E-7</v>
      </c>
      <c r="R92" s="5">
        <v>4.655199999999999E-7</v>
      </c>
      <c r="S92" s="5">
        <v>5.3724000000000006E-7</v>
      </c>
      <c r="T92" s="5">
        <v>5.5652000000000001E-7</v>
      </c>
      <c r="U92" s="5">
        <v>6.3259999999999999E-7</v>
      </c>
      <c r="V92" s="5">
        <v>6.4616000000000001E-7</v>
      </c>
      <c r="W92" s="5">
        <v>7.7627999999999996E-7</v>
      </c>
      <c r="X92" s="5">
        <v>9.3136000000000005E-7</v>
      </c>
      <c r="Y92" s="5">
        <v>1.54816E-6</v>
      </c>
      <c r="Z92" s="5">
        <v>1.5316399999999999E-6</v>
      </c>
      <c r="AA92" s="5">
        <v>1.52032E-6</v>
      </c>
      <c r="AB92" s="5">
        <v>1.50928E-6</v>
      </c>
      <c r="AC92" s="5">
        <v>1.7762E-6</v>
      </c>
      <c r="AD92" s="5">
        <v>2.9218000000000001E-6</v>
      </c>
      <c r="AE92" s="5">
        <v>2.8891200000000001E-6</v>
      </c>
    </row>
    <row r="93" spans="1:31">
      <c r="A93" s="56" t="s">
        <v>70</v>
      </c>
      <c r="B93" s="56" t="s">
        <v>200</v>
      </c>
      <c r="C93" s="56" t="s">
        <v>155</v>
      </c>
      <c r="D93" s="5">
        <v>0</v>
      </c>
      <c r="E93" s="5">
        <v>0</v>
      </c>
      <c r="F93" s="5">
        <v>0</v>
      </c>
      <c r="G93" s="5">
        <v>0</v>
      </c>
      <c r="H93" s="5">
        <v>0</v>
      </c>
      <c r="I93" s="5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5">
        <v>0</v>
      </c>
      <c r="R93" s="5">
        <v>0</v>
      </c>
      <c r="S93" s="5">
        <v>0</v>
      </c>
      <c r="T93" s="5">
        <v>0</v>
      </c>
      <c r="U93" s="5">
        <v>0</v>
      </c>
      <c r="V93" s="5">
        <v>0</v>
      </c>
      <c r="W93" s="5">
        <v>0</v>
      </c>
      <c r="X93" s="5">
        <v>0</v>
      </c>
      <c r="Y93" s="5">
        <v>0</v>
      </c>
      <c r="Z93" s="5">
        <v>0</v>
      </c>
      <c r="AA93" s="5">
        <v>0</v>
      </c>
      <c r="AB93" s="5">
        <v>0</v>
      </c>
      <c r="AC93" s="5">
        <v>0</v>
      </c>
      <c r="AD93" s="5">
        <v>0</v>
      </c>
      <c r="AE93" s="5">
        <v>0</v>
      </c>
    </row>
    <row r="94" spans="1:31">
      <c r="A94" s="56" t="s">
        <v>70</v>
      </c>
      <c r="B94" s="56" t="s">
        <v>200</v>
      </c>
      <c r="C94" s="56" t="s">
        <v>138</v>
      </c>
      <c r="D94" s="5">
        <v>1.5824000000000001E-2</v>
      </c>
      <c r="E94" s="5">
        <v>3.1674000000000001E-2</v>
      </c>
      <c r="F94" s="5">
        <v>5.2965999999999999E-2</v>
      </c>
      <c r="G94" s="5">
        <v>7.8764000000000001E-2</v>
      </c>
      <c r="H94" s="5">
        <v>0.11021400000000001</v>
      </c>
      <c r="I94" s="5">
        <v>0.14729999999999999</v>
      </c>
      <c r="J94" s="5">
        <v>0.203148</v>
      </c>
      <c r="K94" s="5">
        <v>0.26880177251499998</v>
      </c>
      <c r="L94" s="5">
        <v>0.34835914953500002</v>
      </c>
      <c r="M94" s="5">
        <v>0.44804788443999999</v>
      </c>
      <c r="N94" s="5">
        <v>0.56646640916500002</v>
      </c>
      <c r="O94" s="5">
        <v>0.70027676242000003</v>
      </c>
      <c r="P94" s="5">
        <v>0.84739425761999998</v>
      </c>
      <c r="Q94" s="5">
        <v>1.00750319801</v>
      </c>
      <c r="R94" s="5">
        <v>1.1770233594749999</v>
      </c>
      <c r="S94" s="5">
        <v>1.358038417385</v>
      </c>
      <c r="T94" s="5">
        <v>1.53179645715</v>
      </c>
      <c r="U94" s="5">
        <v>1.7147051366499999</v>
      </c>
      <c r="V94" s="5">
        <v>1.9047837674350001</v>
      </c>
      <c r="W94" s="5">
        <v>2.107657829985</v>
      </c>
      <c r="X94" s="5">
        <v>2.32465684726</v>
      </c>
      <c r="Y94" s="5">
        <v>2.5435191545200002</v>
      </c>
      <c r="Z94" s="5">
        <v>2.7020484795250002</v>
      </c>
      <c r="AA94" s="5">
        <v>2.8629284289050001</v>
      </c>
      <c r="AB94" s="5">
        <v>3.0244299952999998</v>
      </c>
      <c r="AC94" s="5">
        <v>3.1887067395750002</v>
      </c>
      <c r="AD94" s="5">
        <v>3.3534805613550001</v>
      </c>
      <c r="AE94" s="5">
        <v>3.3691903818850002</v>
      </c>
    </row>
    <row r="95" spans="1:31">
      <c r="A95" s="56" t="s">
        <v>70</v>
      </c>
      <c r="B95" s="56" t="s">
        <v>200</v>
      </c>
      <c r="C95" s="56" t="s">
        <v>139</v>
      </c>
      <c r="D95" s="5">
        <v>0.10725999999999999</v>
      </c>
      <c r="E95" s="5">
        <v>0.152032</v>
      </c>
      <c r="F95" s="5">
        <v>0.18812999999999999</v>
      </c>
      <c r="G95" s="5">
        <v>0.21496399999999999</v>
      </c>
      <c r="H95" s="5">
        <v>0.23591699999999999</v>
      </c>
      <c r="I95" s="5">
        <v>0.25203799999999998</v>
      </c>
      <c r="J95" s="5">
        <v>0.28246500000000002</v>
      </c>
      <c r="K95" s="5">
        <v>0.32365999999999989</v>
      </c>
      <c r="L95" s="5">
        <v>0.36382599999999998</v>
      </c>
      <c r="M95" s="5">
        <v>0.41711799999999999</v>
      </c>
      <c r="N95" s="5">
        <v>0.47821399999999997</v>
      </c>
      <c r="O95" s="5">
        <v>0.53914400000000007</v>
      </c>
      <c r="P95" s="5">
        <v>0.59150900000000006</v>
      </c>
      <c r="Q95" s="5">
        <v>0.63556900000000016</v>
      </c>
      <c r="R95" s="5">
        <v>0.67028699999999997</v>
      </c>
      <c r="S95" s="5">
        <v>0.69696700000000011</v>
      </c>
      <c r="T95" s="5">
        <v>0.70467600000000008</v>
      </c>
      <c r="U95" s="5">
        <v>0.70432300000000003</v>
      </c>
      <c r="V95" s="5">
        <v>0.69739800000000007</v>
      </c>
      <c r="W95" s="5">
        <v>0.69957599999999998</v>
      </c>
      <c r="X95" s="5">
        <v>0.70448199999999994</v>
      </c>
      <c r="Y95" s="5">
        <v>0.70940099999999984</v>
      </c>
      <c r="Z95" s="5">
        <v>0.71113999999999988</v>
      </c>
      <c r="AA95" s="5">
        <v>0.70904699999999976</v>
      </c>
      <c r="AB95" s="5">
        <v>0.70364899999999986</v>
      </c>
      <c r="AC95" s="5">
        <v>0.69557599999999997</v>
      </c>
      <c r="AD95" s="5">
        <v>0.68421600000000016</v>
      </c>
      <c r="AE95" s="5">
        <v>0.68421600000000016</v>
      </c>
    </row>
    <row r="96" spans="1:31"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</row>
    <row r="97" spans="1:31">
      <c r="A97" s="56" t="s">
        <v>73</v>
      </c>
      <c r="B97" s="56" t="s">
        <v>163</v>
      </c>
      <c r="C97" s="56" t="s">
        <v>152</v>
      </c>
      <c r="D97" s="5">
        <v>0</v>
      </c>
      <c r="E97" s="5">
        <v>0</v>
      </c>
      <c r="F97" s="5">
        <v>116.28</v>
      </c>
      <c r="G97" s="5">
        <v>348.84</v>
      </c>
      <c r="H97" s="5">
        <v>348.84</v>
      </c>
      <c r="I97" s="5">
        <v>348.84</v>
      </c>
      <c r="J97" s="5">
        <v>348.84</v>
      </c>
      <c r="K97" s="5">
        <v>348.84</v>
      </c>
      <c r="L97" s="5">
        <v>348.84</v>
      </c>
      <c r="M97" s="5">
        <v>348.84</v>
      </c>
      <c r="N97" s="5">
        <v>348.84</v>
      </c>
      <c r="O97" s="5">
        <v>348.84</v>
      </c>
      <c r="P97" s="5">
        <v>348.84</v>
      </c>
      <c r="Q97" s="5">
        <v>348.84</v>
      </c>
      <c r="R97" s="5">
        <v>348.84</v>
      </c>
      <c r="S97" s="5">
        <v>348.84</v>
      </c>
      <c r="T97" s="5">
        <v>348.84</v>
      </c>
      <c r="U97" s="5">
        <v>348.84</v>
      </c>
      <c r="V97" s="5">
        <v>348.84</v>
      </c>
      <c r="W97" s="5">
        <v>348.84</v>
      </c>
      <c r="X97" s="5">
        <v>348.84</v>
      </c>
      <c r="Y97" s="5">
        <v>348.84</v>
      </c>
      <c r="Z97" s="5">
        <v>348.84</v>
      </c>
      <c r="AA97" s="5">
        <v>348.84</v>
      </c>
      <c r="AB97" s="5">
        <v>348.84</v>
      </c>
      <c r="AC97" s="5">
        <v>348.84</v>
      </c>
      <c r="AD97" s="5">
        <v>348.84</v>
      </c>
      <c r="AE97" s="5">
        <v>348.84</v>
      </c>
    </row>
    <row r="98" spans="1:31">
      <c r="A98" s="56" t="s">
        <v>73</v>
      </c>
      <c r="B98" s="56" t="s">
        <v>163</v>
      </c>
      <c r="C98" s="56" t="s">
        <v>153</v>
      </c>
      <c r="D98" s="5">
        <v>6.0490000000000004</v>
      </c>
      <c r="E98" s="5">
        <v>6.0490000000000004</v>
      </c>
      <c r="F98" s="5">
        <v>6.0490000000000004</v>
      </c>
      <c r="G98" s="5">
        <v>6.0490000000000004</v>
      </c>
      <c r="H98" s="5">
        <v>6.0490000000000004</v>
      </c>
      <c r="I98" s="5">
        <v>13.0839409372</v>
      </c>
      <c r="J98" s="5">
        <v>13.0839409372</v>
      </c>
      <c r="K98" s="5">
        <v>33.44676707488</v>
      </c>
      <c r="L98" s="5">
        <v>33.44676707488</v>
      </c>
      <c r="M98" s="5">
        <v>33.44676707488</v>
      </c>
      <c r="N98" s="5">
        <v>33.44676707488</v>
      </c>
      <c r="O98" s="5">
        <v>33.44676707488</v>
      </c>
      <c r="P98" s="5">
        <v>33.44676707584</v>
      </c>
      <c r="Q98" s="5">
        <v>33.44676707656</v>
      </c>
      <c r="R98" s="5">
        <v>36.262213372960012</v>
      </c>
      <c r="S98" s="5">
        <v>36.262213377039998</v>
      </c>
      <c r="T98" s="5">
        <v>36.262213377760013</v>
      </c>
      <c r="U98" s="5">
        <v>39.392865970960003</v>
      </c>
      <c r="V98" s="5">
        <v>42.048999651279999</v>
      </c>
      <c r="W98" s="5">
        <v>42.048999653199999</v>
      </c>
      <c r="X98" s="5">
        <v>42.04899965752</v>
      </c>
      <c r="Y98" s="5">
        <v>42.04900000264</v>
      </c>
      <c r="Z98" s="5">
        <v>42.04900000528</v>
      </c>
      <c r="AA98" s="5">
        <v>42.049000006</v>
      </c>
      <c r="AB98" s="5">
        <v>42.0490000072</v>
      </c>
      <c r="AC98" s="5">
        <v>42.049000014160001</v>
      </c>
      <c r="AD98" s="5">
        <v>42.049000017520001</v>
      </c>
      <c r="AE98" s="5">
        <v>42.049000018240001</v>
      </c>
    </row>
    <row r="99" spans="1:31">
      <c r="A99" s="56" t="s">
        <v>73</v>
      </c>
      <c r="B99" s="56" t="s">
        <v>163</v>
      </c>
      <c r="C99" s="56" t="s">
        <v>154</v>
      </c>
      <c r="D99" s="5">
        <v>0.22200035016</v>
      </c>
      <c r="E99" s="5">
        <v>0.22200063948000001</v>
      </c>
      <c r="F99" s="5">
        <v>5.0219796216000008</v>
      </c>
      <c r="G99" s="5">
        <v>9.11442346736</v>
      </c>
      <c r="H99" s="5">
        <v>12.42220109716</v>
      </c>
      <c r="I99" s="5">
        <v>19.133124799200001</v>
      </c>
      <c r="J99" s="5">
        <v>19.13312496544</v>
      </c>
      <c r="K99" s="5">
        <v>19.133125800159998</v>
      </c>
      <c r="L99" s="5">
        <v>19.133125802919999</v>
      </c>
      <c r="M99" s="5">
        <v>19.133126686440001</v>
      </c>
      <c r="N99" s="5">
        <v>19.133126689680001</v>
      </c>
      <c r="O99" s="5">
        <v>19.133126692040001</v>
      </c>
      <c r="P99" s="5">
        <v>19.13312671568</v>
      </c>
      <c r="Q99" s="5">
        <v>19.133127085200002</v>
      </c>
      <c r="R99" s="5">
        <v>19.133142299999999</v>
      </c>
      <c r="S99" s="5">
        <v>19.133142918760001</v>
      </c>
      <c r="T99" s="5">
        <v>19.133142919680001</v>
      </c>
      <c r="U99" s="5">
        <v>20.233484453479999</v>
      </c>
      <c r="V99" s="5">
        <v>20.233484456439999</v>
      </c>
      <c r="W99" s="5">
        <v>20.233484457279999</v>
      </c>
      <c r="X99" s="5">
        <v>20.233484109239999</v>
      </c>
      <c r="Y99" s="5">
        <v>20.233493774519999</v>
      </c>
      <c r="Z99" s="5">
        <v>15.433514794440001</v>
      </c>
      <c r="AA99" s="5">
        <v>11.341070953119999</v>
      </c>
      <c r="AB99" s="5">
        <v>8.0332958101200003</v>
      </c>
      <c r="AC99" s="5">
        <v>12.83346171668</v>
      </c>
      <c r="AD99" s="5">
        <v>12.83346456908</v>
      </c>
      <c r="AE99" s="5">
        <v>12.833463737560001</v>
      </c>
    </row>
    <row r="100" spans="1:31">
      <c r="A100" s="56" t="s">
        <v>73</v>
      </c>
      <c r="B100" s="56" t="s">
        <v>163</v>
      </c>
      <c r="C100" s="56" t="s">
        <v>155</v>
      </c>
      <c r="D100" s="5">
        <v>7.4999999999999997E-2</v>
      </c>
      <c r="E100" s="5">
        <v>7.4999999999999997E-2</v>
      </c>
      <c r="F100" s="5">
        <v>7.4999999999999997E-2</v>
      </c>
      <c r="G100" s="5">
        <v>7.4999999999999997E-2</v>
      </c>
      <c r="H100" s="5">
        <v>7.4999999999999997E-2</v>
      </c>
      <c r="I100" s="5">
        <v>7.4999999999999997E-2</v>
      </c>
      <c r="J100" s="5">
        <v>7.4999999999999997E-2</v>
      </c>
      <c r="K100" s="5">
        <v>7.4999999999999997E-2</v>
      </c>
      <c r="L100" s="5">
        <v>7.4999999999999997E-2</v>
      </c>
      <c r="M100" s="5">
        <v>7.4999999999999997E-2</v>
      </c>
      <c r="N100" s="5">
        <v>7.4999999999999997E-2</v>
      </c>
      <c r="O100" s="5">
        <v>7.4999999999999997E-2</v>
      </c>
      <c r="P100" s="5">
        <v>7.4999999999999997E-2</v>
      </c>
      <c r="Q100" s="5">
        <v>7.4999999999999997E-2</v>
      </c>
      <c r="R100" s="5">
        <v>7.4999999999999997E-2</v>
      </c>
      <c r="S100" s="5">
        <v>7.4999999999999997E-2</v>
      </c>
      <c r="T100" s="5">
        <v>7.4999999999999997E-2</v>
      </c>
      <c r="U100" s="5">
        <v>7.4999999999999997E-2</v>
      </c>
      <c r="V100" s="5">
        <v>7.4999999999999997E-2</v>
      </c>
      <c r="W100" s="5">
        <v>7.4999999999999997E-2</v>
      </c>
      <c r="X100" s="5">
        <v>7.4999999999999997E-2</v>
      </c>
      <c r="Y100" s="5">
        <v>7.4999999999999997E-2</v>
      </c>
      <c r="Z100" s="5">
        <v>7.4999999999999997E-2</v>
      </c>
      <c r="AA100" s="5">
        <v>7.4999999999999997E-2</v>
      </c>
      <c r="AB100" s="5">
        <v>7.4999999999999997E-2</v>
      </c>
      <c r="AC100" s="5">
        <v>7.4999999999999997E-2</v>
      </c>
      <c r="AD100" s="5">
        <v>7.4999999999999997E-2</v>
      </c>
      <c r="AE100" s="5">
        <v>7.4999999999999997E-2</v>
      </c>
    </row>
    <row r="101" spans="1:31">
      <c r="A101" s="56" t="s">
        <v>73</v>
      </c>
      <c r="B101" s="56" t="s">
        <v>163</v>
      </c>
      <c r="C101" s="56" t="s">
        <v>138</v>
      </c>
      <c r="D101" s="5">
        <v>0.22689600001999999</v>
      </c>
      <c r="E101" s="5">
        <v>0.46892400000000001</v>
      </c>
      <c r="F101" s="5">
        <v>0.78230399997999989</v>
      </c>
      <c r="G101" s="5">
        <v>1.1662940000199999</v>
      </c>
      <c r="H101" s="5">
        <v>1.6357600000000001</v>
      </c>
      <c r="I101" s="5">
        <v>2.199268</v>
      </c>
      <c r="J101" s="5">
        <v>3.0487099999999998</v>
      </c>
      <c r="K101" s="5">
        <v>4.0174130233050001</v>
      </c>
      <c r="L101" s="5">
        <v>5.1712473369150009</v>
      </c>
      <c r="M101" s="5">
        <v>6.5643127228599996</v>
      </c>
      <c r="N101" s="5">
        <v>8.2884793227449993</v>
      </c>
      <c r="O101" s="5">
        <v>10.218429673545</v>
      </c>
      <c r="P101" s="5">
        <v>12.308383506309999</v>
      </c>
      <c r="Q101" s="5">
        <v>14.584355252795</v>
      </c>
      <c r="R101" s="5">
        <v>16.969061380905</v>
      </c>
      <c r="S101" s="5">
        <v>19.488725551624999</v>
      </c>
      <c r="T101" s="5">
        <v>21.867825752750001</v>
      </c>
      <c r="U101" s="5">
        <v>24.341994509115001</v>
      </c>
      <c r="V101" s="5">
        <v>26.884085377984999</v>
      </c>
      <c r="W101" s="5">
        <v>29.590518085039999</v>
      </c>
      <c r="X101" s="5">
        <v>32.491556825389999</v>
      </c>
      <c r="Y101" s="5">
        <v>35.423194138299998</v>
      </c>
      <c r="Z101" s="5">
        <v>37.568077087310002</v>
      </c>
      <c r="AA101" s="5">
        <v>39.750041389935006</v>
      </c>
      <c r="AB101" s="5">
        <v>41.950261701525008</v>
      </c>
      <c r="AC101" s="5">
        <v>44.193283996604997</v>
      </c>
      <c r="AD101" s="5">
        <v>46.443557179385003</v>
      </c>
      <c r="AE101" s="5">
        <v>46.666472745165002</v>
      </c>
    </row>
    <row r="102" spans="1:31">
      <c r="A102" s="56" t="s">
        <v>73</v>
      </c>
      <c r="B102" s="56" t="s">
        <v>163</v>
      </c>
      <c r="C102" s="56" t="s">
        <v>139</v>
      </c>
      <c r="D102" s="5">
        <v>1.383016</v>
      </c>
      <c r="E102" s="5">
        <v>2.072533</v>
      </c>
      <c r="F102" s="5">
        <v>2.5995620000000002</v>
      </c>
      <c r="G102" s="5">
        <v>3.0013679999999998</v>
      </c>
      <c r="H102" s="5">
        <v>3.3320890000000012</v>
      </c>
      <c r="I102" s="5">
        <v>3.5841080000000001</v>
      </c>
      <c r="J102" s="5">
        <v>4.0625970000000002</v>
      </c>
      <c r="K102" s="5">
        <v>4.7117839999999998</v>
      </c>
      <c r="L102" s="5">
        <v>5.3454380000000006</v>
      </c>
      <c r="M102" s="5">
        <v>6.0464969999999996</v>
      </c>
      <c r="N102" s="5">
        <v>7.057053999999999</v>
      </c>
      <c r="O102" s="5">
        <v>8.0359169999999995</v>
      </c>
      <c r="P102" s="5">
        <v>8.843886000000003</v>
      </c>
      <c r="Q102" s="5">
        <v>9.5456280000000042</v>
      </c>
      <c r="R102" s="5">
        <v>10.089717</v>
      </c>
      <c r="S102" s="5">
        <v>10.485521</v>
      </c>
      <c r="T102" s="5">
        <v>10.593368</v>
      </c>
      <c r="U102" s="5">
        <v>10.570499999999999</v>
      </c>
      <c r="V102" s="5">
        <v>10.431234999999999</v>
      </c>
      <c r="W102" s="5">
        <v>10.359254999999999</v>
      </c>
      <c r="X102" s="5">
        <v>10.437241999999999</v>
      </c>
      <c r="Y102" s="5">
        <v>10.504849</v>
      </c>
      <c r="Z102" s="5">
        <v>10.5124</v>
      </c>
      <c r="AA102" s="5">
        <v>10.481263</v>
      </c>
      <c r="AB102" s="5">
        <v>10.402519</v>
      </c>
      <c r="AC102" s="5">
        <v>10.281580999999999</v>
      </c>
      <c r="AD102" s="5">
        <v>10.109814999999999</v>
      </c>
      <c r="AE102" s="5">
        <v>10.109814999999999</v>
      </c>
    </row>
    <row r="103" spans="1:3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</row>
    <row r="104" spans="1:31">
      <c r="A104" s="56" t="s">
        <v>73</v>
      </c>
      <c r="B104" s="56" t="s">
        <v>197</v>
      </c>
      <c r="C104" s="56" t="s">
        <v>153</v>
      </c>
      <c r="D104" s="5">
        <v>0</v>
      </c>
      <c r="E104" s="5">
        <v>0</v>
      </c>
      <c r="F104" s="5">
        <v>0</v>
      </c>
      <c r="G104" s="5">
        <v>0</v>
      </c>
      <c r="H104" s="5">
        <v>0</v>
      </c>
      <c r="I104" s="5">
        <v>8.7369072916799997</v>
      </c>
      <c r="J104" s="5">
        <v>8.7369072916799997</v>
      </c>
      <c r="K104" s="5">
        <v>8.7369134275200011</v>
      </c>
      <c r="L104" s="5">
        <v>8.7369134275200011</v>
      </c>
      <c r="M104" s="5">
        <v>8.7369134275200011</v>
      </c>
      <c r="N104" s="5">
        <v>8.7369134280000011</v>
      </c>
      <c r="O104" s="5">
        <v>8.7369134287199994</v>
      </c>
      <c r="P104" s="5">
        <v>8.7369134299199995</v>
      </c>
      <c r="Q104" s="5">
        <v>8.7369134308800014</v>
      </c>
      <c r="R104" s="5">
        <v>8.7369152995200015</v>
      </c>
      <c r="S104" s="5">
        <v>8.7369242107200016</v>
      </c>
      <c r="T104" s="5">
        <v>8.7369242114400016</v>
      </c>
      <c r="U104" s="5">
        <v>8.73692421312</v>
      </c>
      <c r="V104" s="5">
        <v>34.637381946480012</v>
      </c>
      <c r="W104" s="5">
        <v>34.637381947920012</v>
      </c>
      <c r="X104" s="5">
        <v>34.637381950799998</v>
      </c>
      <c r="Y104" s="5">
        <v>34.637381953919999</v>
      </c>
      <c r="Z104" s="5">
        <v>34.637381955839999</v>
      </c>
      <c r="AA104" s="5">
        <v>34.637381956799999</v>
      </c>
      <c r="AB104" s="5">
        <v>34.637381958239999</v>
      </c>
      <c r="AC104" s="5">
        <v>34.637381960159999</v>
      </c>
      <c r="AD104" s="5">
        <v>34.637381964479999</v>
      </c>
      <c r="AE104" s="5">
        <v>34.637381965199999</v>
      </c>
    </row>
    <row r="105" spans="1:31">
      <c r="A105" s="56" t="s">
        <v>73</v>
      </c>
      <c r="B105" s="56" t="s">
        <v>197</v>
      </c>
      <c r="C105" s="56" t="s">
        <v>154</v>
      </c>
      <c r="D105" s="5">
        <v>5.7000001881599998</v>
      </c>
      <c r="E105" s="5">
        <v>5.7000003620799999</v>
      </c>
      <c r="F105" s="5">
        <v>10.15153513736</v>
      </c>
      <c r="G105" s="5">
        <v>13.158098430880001</v>
      </c>
      <c r="H105" s="5">
        <v>21.704516090239999</v>
      </c>
      <c r="I105" s="5">
        <v>24.340382474799998</v>
      </c>
      <c r="J105" s="5">
        <v>24.340382474799998</v>
      </c>
      <c r="K105" s="5">
        <v>28.655667527839999</v>
      </c>
      <c r="L105" s="5">
        <v>28.655667528559999</v>
      </c>
      <c r="M105" s="5">
        <v>28.655667529039999</v>
      </c>
      <c r="N105" s="5">
        <v>28.655667530079999</v>
      </c>
      <c r="O105" s="5">
        <v>28.655667530639999</v>
      </c>
      <c r="P105" s="5">
        <v>28.655667534639999</v>
      </c>
      <c r="Q105" s="5">
        <v>28.65566754216</v>
      </c>
      <c r="R105" s="5">
        <v>43.880299615600002</v>
      </c>
      <c r="S105" s="5">
        <v>44.670627657360001</v>
      </c>
      <c r="T105" s="5">
        <v>44.670627657440008</v>
      </c>
      <c r="U105" s="5">
        <v>45.345585824079997</v>
      </c>
      <c r="V105" s="5">
        <v>72.821302769040003</v>
      </c>
      <c r="W105" s="5">
        <v>72.821302769360003</v>
      </c>
      <c r="X105" s="5">
        <v>72.821302581520001</v>
      </c>
      <c r="Y105" s="5">
        <v>72.821302422879995</v>
      </c>
      <c r="Z105" s="5">
        <v>80.955109428559993</v>
      </c>
      <c r="AA105" s="5">
        <v>91.813005207519993</v>
      </c>
      <c r="AB105" s="5">
        <v>85.597442696640002</v>
      </c>
      <c r="AC105" s="5">
        <v>85.183742078240002</v>
      </c>
      <c r="AD105" s="5">
        <v>118.10850148512</v>
      </c>
      <c r="AE105" s="5">
        <v>113.79321643247999</v>
      </c>
    </row>
    <row r="106" spans="1:31">
      <c r="A106" s="56" t="s">
        <v>73</v>
      </c>
      <c r="B106" s="56" t="s">
        <v>197</v>
      </c>
      <c r="C106" s="56" t="s">
        <v>155</v>
      </c>
      <c r="D106" s="5">
        <v>0.15000003578000001</v>
      </c>
      <c r="E106" s="5">
        <v>0.15000005433999999</v>
      </c>
      <c r="F106" s="5">
        <v>0.15000028815999999</v>
      </c>
      <c r="G106" s="5">
        <v>0.15000028830000001</v>
      </c>
      <c r="H106" s="5">
        <v>0.15000029766</v>
      </c>
      <c r="I106" s="5">
        <v>0.15000029768000001</v>
      </c>
      <c r="J106" s="5">
        <v>0.15000029770000001</v>
      </c>
      <c r="K106" s="5">
        <v>0.15000050408000001</v>
      </c>
      <c r="L106" s="5">
        <v>0.15000050415999999</v>
      </c>
      <c r="M106" s="5">
        <v>0.15000050438000001</v>
      </c>
      <c r="N106" s="5">
        <v>0.15000050479999999</v>
      </c>
      <c r="O106" s="5">
        <v>0.15000050506000001</v>
      </c>
      <c r="P106" s="5">
        <v>0.15000050626</v>
      </c>
      <c r="Q106" s="5">
        <v>0.15000050985999999</v>
      </c>
      <c r="R106" s="5">
        <v>0.1500005723</v>
      </c>
      <c r="S106" s="5">
        <v>0.15000060436000001</v>
      </c>
      <c r="T106" s="5">
        <v>0.15000060445999999</v>
      </c>
      <c r="U106" s="5">
        <v>0.15000075612</v>
      </c>
      <c r="V106" s="5">
        <v>0.15000089888000001</v>
      </c>
      <c r="W106" s="5">
        <v>0.15000089914</v>
      </c>
      <c r="X106" s="5">
        <v>0.15000086375999999</v>
      </c>
      <c r="Y106" s="5">
        <v>0.15000135815999999</v>
      </c>
      <c r="Z106" s="5">
        <v>0.15000131276000001</v>
      </c>
      <c r="AA106" s="5">
        <v>0.150001313</v>
      </c>
      <c r="AB106" s="5">
        <v>0.15000130412000001</v>
      </c>
      <c r="AC106" s="5">
        <v>0.15000203604000001</v>
      </c>
      <c r="AD106" s="5">
        <v>0.15000266247999999</v>
      </c>
      <c r="AE106" s="5">
        <v>0.15000245626</v>
      </c>
    </row>
    <row r="107" spans="1:31">
      <c r="A107" s="56" t="s">
        <v>73</v>
      </c>
      <c r="B107" s="56" t="s">
        <v>197</v>
      </c>
      <c r="C107" s="56" t="s">
        <v>138</v>
      </c>
      <c r="D107" s="5">
        <v>0.16261</v>
      </c>
      <c r="E107" s="5">
        <v>0.355014</v>
      </c>
      <c r="F107" s="5">
        <v>0.62997400000000003</v>
      </c>
      <c r="G107" s="5">
        <v>0.97042000000000006</v>
      </c>
      <c r="H107" s="5">
        <v>1.3815040000000001</v>
      </c>
      <c r="I107" s="5">
        <v>1.884736</v>
      </c>
      <c r="J107" s="5">
        <v>2.6386640000199999</v>
      </c>
      <c r="K107" s="5">
        <v>3.4356469244849999</v>
      </c>
      <c r="L107" s="5">
        <v>4.3467942665549986</v>
      </c>
      <c r="M107" s="5">
        <v>5.4249257229399994</v>
      </c>
      <c r="N107" s="5">
        <v>6.7521069546200003</v>
      </c>
      <c r="O107" s="5">
        <v>8.2316563220549988</v>
      </c>
      <c r="P107" s="5">
        <v>9.830187086075</v>
      </c>
      <c r="Q107" s="5">
        <v>11.504859976764999</v>
      </c>
      <c r="R107" s="5">
        <v>13.20815436891</v>
      </c>
      <c r="S107" s="5">
        <v>14.992691261735001</v>
      </c>
      <c r="T107" s="5">
        <v>16.634760127705</v>
      </c>
      <c r="U107" s="5">
        <v>18.339508629169998</v>
      </c>
      <c r="V107" s="5">
        <v>20.067992617929999</v>
      </c>
      <c r="W107" s="5">
        <v>21.898684226135</v>
      </c>
      <c r="X107" s="5">
        <v>23.869794518694999</v>
      </c>
      <c r="Y107" s="5">
        <v>25.856969309135</v>
      </c>
      <c r="Z107" s="5">
        <v>27.335847318580001</v>
      </c>
      <c r="AA107" s="5">
        <v>28.846964689865001</v>
      </c>
      <c r="AB107" s="5">
        <v>30.36839988014</v>
      </c>
      <c r="AC107" s="5">
        <v>31.924638680019999</v>
      </c>
      <c r="AD107" s="5">
        <v>33.491159058100003</v>
      </c>
      <c r="AE107" s="5">
        <v>33.632173759099999</v>
      </c>
    </row>
    <row r="108" spans="1:31">
      <c r="A108" s="56" t="s">
        <v>73</v>
      </c>
      <c r="B108" s="56" t="s">
        <v>197</v>
      </c>
      <c r="C108" s="56" t="s">
        <v>139</v>
      </c>
      <c r="D108" s="5">
        <v>0.9910199999999999</v>
      </c>
      <c r="E108" s="5">
        <v>1.5847</v>
      </c>
      <c r="F108" s="5">
        <v>2.145769</v>
      </c>
      <c r="G108" s="5">
        <v>2.5698590000000001</v>
      </c>
      <c r="H108" s="5">
        <v>2.9110619999999998</v>
      </c>
      <c r="I108" s="5">
        <v>3.187287</v>
      </c>
      <c r="J108" s="5">
        <v>3.6698080000000002</v>
      </c>
      <c r="K108" s="5">
        <v>4.2750890000000004</v>
      </c>
      <c r="L108" s="5">
        <v>4.8314510000000004</v>
      </c>
      <c r="M108" s="5">
        <v>5.425275000000001</v>
      </c>
      <c r="N108" s="5">
        <v>6.2721</v>
      </c>
      <c r="O108" s="5">
        <v>7.1176219999999999</v>
      </c>
      <c r="P108" s="5">
        <v>7.8553970000000009</v>
      </c>
      <c r="Q108" s="5">
        <v>8.4270669999999992</v>
      </c>
      <c r="R108" s="5">
        <v>8.8181409999999989</v>
      </c>
      <c r="S108" s="5">
        <v>9.0998629999999991</v>
      </c>
      <c r="T108" s="5">
        <v>9.1506480000000003</v>
      </c>
      <c r="U108" s="5">
        <v>9.1067370000000007</v>
      </c>
      <c r="V108" s="5">
        <v>8.9548909999999999</v>
      </c>
      <c r="W108" s="5">
        <v>8.8541390000000018</v>
      </c>
      <c r="X108" s="5">
        <v>8.8880299999999988</v>
      </c>
      <c r="Y108" s="5">
        <v>8.9252970000000005</v>
      </c>
      <c r="Z108" s="5">
        <v>8.9418910000000036</v>
      </c>
      <c r="AA108" s="5">
        <v>8.9058689999999991</v>
      </c>
      <c r="AB108" s="5">
        <v>8.8108530000000016</v>
      </c>
      <c r="AC108" s="5">
        <v>8.6923450000000013</v>
      </c>
      <c r="AD108" s="5">
        <v>8.5435020000000002</v>
      </c>
      <c r="AE108" s="5">
        <v>8.5435020000000002</v>
      </c>
    </row>
    <row r="109" spans="1:3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</row>
    <row r="110" spans="1:31">
      <c r="A110" s="56" t="s">
        <v>73</v>
      </c>
      <c r="B110" s="56" t="s">
        <v>198</v>
      </c>
      <c r="C110" s="56" t="s">
        <v>153</v>
      </c>
      <c r="D110" s="5">
        <v>0</v>
      </c>
      <c r="E110" s="5">
        <v>0</v>
      </c>
      <c r="F110" s="5">
        <v>0</v>
      </c>
      <c r="G110" s="5">
        <v>0</v>
      </c>
      <c r="H110" s="5">
        <v>0</v>
      </c>
      <c r="I110" s="5">
        <v>17.322445432079999</v>
      </c>
      <c r="J110" s="5">
        <v>17.322445432079999</v>
      </c>
      <c r="K110" s="5">
        <v>17.322445434239999</v>
      </c>
      <c r="L110" s="5">
        <v>17.322445434479999</v>
      </c>
      <c r="M110" s="5">
        <v>17.322445435919999</v>
      </c>
      <c r="N110" s="5">
        <v>17.322445436399999</v>
      </c>
      <c r="O110" s="5">
        <v>17.322445437359999</v>
      </c>
      <c r="P110" s="5">
        <v>17.322445439519999</v>
      </c>
      <c r="Q110" s="5">
        <v>17.322445439999999</v>
      </c>
      <c r="R110" s="5">
        <v>17.322445442159999</v>
      </c>
      <c r="S110" s="5">
        <v>17.322445442159999</v>
      </c>
      <c r="T110" s="5">
        <v>17.322445442399999</v>
      </c>
      <c r="U110" s="5">
        <v>17.32244544456</v>
      </c>
      <c r="V110" s="5">
        <v>17.3224454448</v>
      </c>
      <c r="W110" s="5">
        <v>17.32244544528</v>
      </c>
      <c r="X110" s="5">
        <v>17.32244544624</v>
      </c>
      <c r="Y110" s="5">
        <v>17.32244544816</v>
      </c>
      <c r="Z110" s="5">
        <v>17.32244544864</v>
      </c>
      <c r="AA110" s="5">
        <v>17.32244544912</v>
      </c>
      <c r="AB110" s="5">
        <v>17.32244544984</v>
      </c>
      <c r="AC110" s="5">
        <v>17.3224454508</v>
      </c>
      <c r="AD110" s="5">
        <v>17.32244545224</v>
      </c>
      <c r="AE110" s="5">
        <v>17.32244545296</v>
      </c>
    </row>
    <row r="111" spans="1:31">
      <c r="A111" s="56" t="s">
        <v>73</v>
      </c>
      <c r="B111" s="56" t="s">
        <v>198</v>
      </c>
      <c r="C111" s="56" t="s">
        <v>154</v>
      </c>
      <c r="D111" s="5">
        <v>5.76E-8</v>
      </c>
      <c r="E111" s="5">
        <v>1.024E-7</v>
      </c>
      <c r="F111" s="5">
        <v>2.1746505201600002</v>
      </c>
      <c r="G111" s="5">
        <v>2.1746505201600002</v>
      </c>
      <c r="H111" s="5">
        <v>7.9654717219200002</v>
      </c>
      <c r="I111" s="5">
        <v>7.9654717221600002</v>
      </c>
      <c r="J111" s="5">
        <v>7.9654717222400002</v>
      </c>
      <c r="K111" s="5">
        <v>7.9654717237599986</v>
      </c>
      <c r="L111" s="5">
        <v>7.9654717240000004</v>
      </c>
      <c r="M111" s="5">
        <v>7.9654717241600004</v>
      </c>
      <c r="N111" s="5">
        <v>7.9654717243200004</v>
      </c>
      <c r="O111" s="5">
        <v>7.9654717245600004</v>
      </c>
      <c r="P111" s="5">
        <v>7.9654717248000004</v>
      </c>
      <c r="Q111" s="5">
        <v>7.9654717266400006</v>
      </c>
      <c r="R111" s="5">
        <v>7.9654717266400006</v>
      </c>
      <c r="S111" s="5">
        <v>7.9654717267200006</v>
      </c>
      <c r="T111" s="5">
        <v>7.9654717267200006</v>
      </c>
      <c r="U111" s="5">
        <v>7.9654717268799997</v>
      </c>
      <c r="V111" s="5">
        <v>7.9654717268799997</v>
      </c>
      <c r="W111" s="5">
        <v>7.9654717269599997</v>
      </c>
      <c r="X111" s="5">
        <v>7.9654716694400003</v>
      </c>
      <c r="Y111" s="5">
        <v>7.9654716247200001</v>
      </c>
      <c r="Z111" s="5">
        <v>5.7908212070399996</v>
      </c>
      <c r="AA111" s="5">
        <v>5.7908212071999996</v>
      </c>
      <c r="AB111" s="5">
        <v>2.4798399999999998E-6</v>
      </c>
      <c r="AC111" s="5">
        <v>3.3688799999999999E-6</v>
      </c>
      <c r="AD111" s="5">
        <v>6.0908000000000002E-6</v>
      </c>
      <c r="AE111" s="5">
        <v>6.0895199999999996E-6</v>
      </c>
    </row>
    <row r="112" spans="1:31">
      <c r="A112" s="56" t="s">
        <v>73</v>
      </c>
      <c r="B112" s="56" t="s">
        <v>198</v>
      </c>
      <c r="C112" s="56" t="s">
        <v>155</v>
      </c>
      <c r="D112" s="5">
        <v>0.18956000000000001</v>
      </c>
      <c r="E112" s="5">
        <v>0.18845999999999999</v>
      </c>
      <c r="F112" s="5">
        <v>0.18845999999999999</v>
      </c>
      <c r="G112" s="5">
        <v>0.18845999999999999</v>
      </c>
      <c r="H112" s="5">
        <v>0.18956000000000001</v>
      </c>
      <c r="I112" s="5">
        <v>0.18845999999999999</v>
      </c>
      <c r="J112" s="5">
        <v>0.18845999999999999</v>
      </c>
      <c r="K112" s="5">
        <v>0.18845999999999999</v>
      </c>
      <c r="L112" s="5">
        <v>0.18845999999999999</v>
      </c>
      <c r="M112" s="5">
        <v>0.56455999999999995</v>
      </c>
      <c r="N112" s="5">
        <v>0.56345999999999996</v>
      </c>
      <c r="O112" s="5">
        <v>0.56455999999999995</v>
      </c>
      <c r="P112" s="5">
        <v>0.56345999999999996</v>
      </c>
      <c r="Q112" s="5">
        <v>0.56345999999999996</v>
      </c>
      <c r="R112" s="5">
        <v>0.56345999999999996</v>
      </c>
      <c r="S112" s="5">
        <v>0.56455999999999995</v>
      </c>
      <c r="T112" s="5">
        <v>0.56345999999999996</v>
      </c>
      <c r="U112" s="5">
        <v>0.56345999999999996</v>
      </c>
      <c r="V112" s="5">
        <v>0.56345999999999996</v>
      </c>
      <c r="W112" s="5">
        <v>0.56345999999999996</v>
      </c>
      <c r="X112" s="5">
        <v>0.56455999999999995</v>
      </c>
      <c r="Y112" s="5">
        <v>0.56455999999999995</v>
      </c>
      <c r="Z112" s="5">
        <v>0.56455999999999995</v>
      </c>
      <c r="AA112" s="5">
        <v>0.56455999999999995</v>
      </c>
      <c r="AB112" s="5">
        <v>0.56455999999999995</v>
      </c>
      <c r="AC112" s="5">
        <v>0.56455999999999995</v>
      </c>
      <c r="AD112" s="5">
        <v>0.56455999999999995</v>
      </c>
      <c r="AE112" s="5">
        <v>0.56455999999999995</v>
      </c>
    </row>
    <row r="113" spans="1:31">
      <c r="A113" s="56" t="s">
        <v>73</v>
      </c>
      <c r="B113" s="56" t="s">
        <v>198</v>
      </c>
      <c r="C113" s="56" t="s">
        <v>138</v>
      </c>
      <c r="D113" s="5">
        <v>0.120936</v>
      </c>
      <c r="E113" s="5">
        <v>0.297296</v>
      </c>
      <c r="F113" s="5">
        <v>0.55069600000000007</v>
      </c>
      <c r="G113" s="5">
        <v>0.884548</v>
      </c>
      <c r="H113" s="5">
        <v>1.3048999999999999</v>
      </c>
      <c r="I113" s="5">
        <v>1.7524740000000001</v>
      </c>
      <c r="J113" s="5">
        <v>2.4211459999999998</v>
      </c>
      <c r="K113" s="5">
        <v>3.1813956746800001</v>
      </c>
      <c r="L113" s="5">
        <v>3.9730135850499999</v>
      </c>
      <c r="M113" s="5">
        <v>4.9157786531299994</v>
      </c>
      <c r="N113" s="5">
        <v>6.10227136545</v>
      </c>
      <c r="O113" s="5">
        <v>7.4856171069549999</v>
      </c>
      <c r="P113" s="5">
        <v>9.023733221745001</v>
      </c>
      <c r="Q113" s="5">
        <v>10.735126954845001</v>
      </c>
      <c r="R113" s="5">
        <v>12.62743962799</v>
      </c>
      <c r="S113" s="5">
        <v>14.632258777420001</v>
      </c>
      <c r="T113" s="5">
        <v>16.585281307070002</v>
      </c>
      <c r="U113" s="5">
        <v>18.649605331555001</v>
      </c>
      <c r="V113" s="5">
        <v>20.788121796925001</v>
      </c>
      <c r="W113" s="5">
        <v>22.972598195130001</v>
      </c>
      <c r="X113" s="5">
        <v>25.317812299450001</v>
      </c>
      <c r="Y113" s="5">
        <v>27.690749009354999</v>
      </c>
      <c r="Z113" s="5">
        <v>29.426303068949998</v>
      </c>
      <c r="AA113" s="5">
        <v>31.201996453180001</v>
      </c>
      <c r="AB113" s="5">
        <v>32.998715744835003</v>
      </c>
      <c r="AC113" s="5">
        <v>34.833899291839998</v>
      </c>
      <c r="AD113" s="5">
        <v>36.689694287324997</v>
      </c>
      <c r="AE113" s="5">
        <v>36.894017377765003</v>
      </c>
    </row>
    <row r="114" spans="1:31">
      <c r="A114" s="56" t="s">
        <v>73</v>
      </c>
      <c r="B114" s="56" t="s">
        <v>198</v>
      </c>
      <c r="C114" s="56" t="s">
        <v>139</v>
      </c>
      <c r="D114" s="5">
        <v>0.77685599999999999</v>
      </c>
      <c r="E114" s="5">
        <v>1.382666</v>
      </c>
      <c r="F114" s="5">
        <v>1.919683</v>
      </c>
      <c r="G114" s="5">
        <v>2.3824130000000001</v>
      </c>
      <c r="H114" s="5">
        <v>2.771639</v>
      </c>
      <c r="I114" s="5">
        <v>2.9457979999999999</v>
      </c>
      <c r="J114" s="5">
        <v>3.2991079999999999</v>
      </c>
      <c r="K114" s="5">
        <v>3.7894770000000002</v>
      </c>
      <c r="L114" s="5">
        <v>4.0835509999999999</v>
      </c>
      <c r="M114" s="5">
        <v>4.3756220000000008</v>
      </c>
      <c r="N114" s="5">
        <v>4.9204770000000009</v>
      </c>
      <c r="O114" s="5">
        <v>5.5427699999999991</v>
      </c>
      <c r="P114" s="5">
        <v>6.109599000000002</v>
      </c>
      <c r="Q114" s="5">
        <v>6.6473720000000016</v>
      </c>
      <c r="R114" s="5">
        <v>7.1809369999999992</v>
      </c>
      <c r="S114" s="5">
        <v>7.5531689999999996</v>
      </c>
      <c r="T114" s="5">
        <v>7.7470940000000006</v>
      </c>
      <c r="U114" s="5">
        <v>7.8553220000000001</v>
      </c>
      <c r="V114" s="5">
        <v>7.8142190000000031</v>
      </c>
      <c r="W114" s="5">
        <v>7.6917759999999999</v>
      </c>
      <c r="X114" s="5">
        <v>7.6956379999999989</v>
      </c>
      <c r="Y114" s="5">
        <v>7.7426959999999978</v>
      </c>
      <c r="Z114" s="5">
        <v>7.7720720000000023</v>
      </c>
      <c r="AA114" s="5">
        <v>7.7958240000000014</v>
      </c>
      <c r="AB114" s="5">
        <v>7.8192950000000003</v>
      </c>
      <c r="AC114" s="5">
        <v>7.7733040000000004</v>
      </c>
      <c r="AD114" s="5">
        <v>7.7083300000000019</v>
      </c>
      <c r="AE114" s="5">
        <v>7.7083300000000019</v>
      </c>
    </row>
    <row r="115" spans="1:3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</row>
    <row r="116" spans="1:31">
      <c r="A116" s="56" t="s">
        <v>73</v>
      </c>
      <c r="B116" s="56" t="s">
        <v>199</v>
      </c>
      <c r="C116" s="56" t="s">
        <v>153</v>
      </c>
      <c r="D116" s="5">
        <v>0</v>
      </c>
      <c r="E116" s="5">
        <v>0</v>
      </c>
      <c r="F116" s="5">
        <v>0</v>
      </c>
      <c r="G116" s="5">
        <v>0</v>
      </c>
      <c r="H116" s="5">
        <v>0</v>
      </c>
      <c r="I116" s="5">
        <v>0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5">
        <v>0</v>
      </c>
      <c r="R116" s="5">
        <v>0</v>
      </c>
      <c r="S116" s="5">
        <v>0</v>
      </c>
      <c r="T116" s="5">
        <v>0</v>
      </c>
      <c r="U116" s="5">
        <v>0</v>
      </c>
      <c r="V116" s="5">
        <v>0</v>
      </c>
      <c r="W116" s="5">
        <v>0</v>
      </c>
      <c r="X116" s="5">
        <v>0</v>
      </c>
      <c r="Y116" s="5">
        <v>0</v>
      </c>
      <c r="Z116" s="5">
        <v>0</v>
      </c>
      <c r="AA116" s="5">
        <v>0</v>
      </c>
      <c r="AB116" s="5">
        <v>0</v>
      </c>
      <c r="AC116" s="5">
        <v>0</v>
      </c>
      <c r="AD116" s="5">
        <v>0</v>
      </c>
      <c r="AE116" s="5">
        <v>0</v>
      </c>
    </row>
    <row r="117" spans="1:31">
      <c r="A117" s="56" t="s">
        <v>73</v>
      </c>
      <c r="B117" s="56" t="s">
        <v>199</v>
      </c>
      <c r="C117" s="56" t="s">
        <v>154</v>
      </c>
      <c r="D117" s="5">
        <v>6.2799999999999993E-8</v>
      </c>
      <c r="E117" s="5">
        <v>1.2272E-7</v>
      </c>
      <c r="F117" s="5">
        <v>2.4904443120000001E-2</v>
      </c>
      <c r="G117" s="5">
        <v>2.4904443120000001E-2</v>
      </c>
      <c r="H117" s="5">
        <v>2.4904443200000001E-2</v>
      </c>
      <c r="I117" s="5">
        <v>2.4904623519999999E-2</v>
      </c>
      <c r="J117" s="5">
        <v>2.4904624399999999E-2</v>
      </c>
      <c r="K117" s="5">
        <v>2.4904866479999999E-2</v>
      </c>
      <c r="L117" s="5">
        <v>2.4904866880000001E-2</v>
      </c>
      <c r="M117" s="5">
        <v>2.49048732E-2</v>
      </c>
      <c r="N117" s="5">
        <v>2.4904874560000002E-2</v>
      </c>
      <c r="O117" s="5">
        <v>2.4904874800000001E-2</v>
      </c>
      <c r="P117" s="5">
        <v>2.4904875680000001E-2</v>
      </c>
      <c r="Q117" s="5">
        <v>2.4904878240000001E-2</v>
      </c>
      <c r="R117" s="5">
        <v>2.4905100320000002E-2</v>
      </c>
      <c r="S117" s="5">
        <v>2.490513296E-2</v>
      </c>
      <c r="T117" s="5">
        <v>2.4905133039999999E-2</v>
      </c>
      <c r="U117" s="5">
        <v>2.4905133119999999E-2</v>
      </c>
      <c r="V117" s="5">
        <v>2.4905133279999998E-2</v>
      </c>
      <c r="W117" s="5">
        <v>2.4905133520000001E-2</v>
      </c>
      <c r="X117" s="5">
        <v>2.4905071040000001E-2</v>
      </c>
      <c r="Y117" s="5">
        <v>2.4905576799999999E-2</v>
      </c>
      <c r="Z117" s="5">
        <v>5.3485599999999997E-6</v>
      </c>
      <c r="AA117" s="5">
        <v>6.3663200000000001E-6</v>
      </c>
      <c r="AB117" s="5">
        <v>6.3667999999999998E-6</v>
      </c>
      <c r="AC117" s="5">
        <v>4.0005802513599997</v>
      </c>
      <c r="AD117" s="5">
        <v>35.356125935439998</v>
      </c>
      <c r="AE117" s="5">
        <v>35.356125923519997</v>
      </c>
    </row>
    <row r="118" spans="1:31">
      <c r="A118" s="56" t="s">
        <v>73</v>
      </c>
      <c r="B118" s="56" t="s">
        <v>199</v>
      </c>
      <c r="C118" s="56" t="s">
        <v>155</v>
      </c>
      <c r="D118" s="5">
        <v>0.51570739999999993</v>
      </c>
      <c r="E118" s="5">
        <v>0.51570739999999993</v>
      </c>
      <c r="F118" s="5">
        <v>0.51570739999999993</v>
      </c>
      <c r="G118" s="5">
        <v>0.51570739999999993</v>
      </c>
      <c r="H118" s="5">
        <v>0.51570739999999993</v>
      </c>
      <c r="I118" s="5">
        <v>0.51570739999999993</v>
      </c>
      <c r="J118" s="5">
        <v>0.51570739999999993</v>
      </c>
      <c r="K118" s="5">
        <v>0.51570739999999993</v>
      </c>
      <c r="L118" s="5">
        <v>0.51570739999999993</v>
      </c>
      <c r="M118" s="5">
        <v>0.51570739999999993</v>
      </c>
      <c r="N118" s="5">
        <v>0.51570739999999993</v>
      </c>
      <c r="O118" s="5">
        <v>0.51570739999999993</v>
      </c>
      <c r="P118" s="5">
        <v>0.51570739999999993</v>
      </c>
      <c r="Q118" s="5">
        <v>0.51570739999999993</v>
      </c>
      <c r="R118" s="5">
        <v>0.51570739999999993</v>
      </c>
      <c r="S118" s="5">
        <v>0.51570739999999993</v>
      </c>
      <c r="T118" s="5">
        <v>0.51570739999999993</v>
      </c>
      <c r="U118" s="5">
        <v>0.51570739999999993</v>
      </c>
      <c r="V118" s="5">
        <v>0.51570739999999993</v>
      </c>
      <c r="W118" s="5">
        <v>0.51570739999999993</v>
      </c>
      <c r="X118" s="5">
        <v>0.51570739999999993</v>
      </c>
      <c r="Y118" s="5">
        <v>0.51990740000000002</v>
      </c>
      <c r="Z118" s="5">
        <v>0.51570739999999993</v>
      </c>
      <c r="AA118" s="5">
        <v>0.51570739999999993</v>
      </c>
      <c r="AB118" s="5">
        <v>0.51570739999999993</v>
      </c>
      <c r="AC118" s="5">
        <v>0.51570739999999993</v>
      </c>
      <c r="AD118" s="5">
        <v>0.51570739999999993</v>
      </c>
      <c r="AE118" s="5">
        <v>0.51570739999999993</v>
      </c>
    </row>
    <row r="119" spans="1:31">
      <c r="A119" s="56" t="s">
        <v>73</v>
      </c>
      <c r="B119" s="56" t="s">
        <v>199</v>
      </c>
      <c r="C119" s="56" t="s">
        <v>138</v>
      </c>
      <c r="D119" s="5">
        <v>0.20674799999999999</v>
      </c>
      <c r="E119" s="5">
        <v>0.31010599999999999</v>
      </c>
      <c r="F119" s="5">
        <v>0.42204399999999997</v>
      </c>
      <c r="G119" s="5">
        <v>0.54567999999999994</v>
      </c>
      <c r="H119" s="5">
        <v>0.68458399999999997</v>
      </c>
      <c r="I119" s="5">
        <v>0.84045999999999998</v>
      </c>
      <c r="J119" s="5">
        <v>1.0808800000000001</v>
      </c>
      <c r="K119" s="5">
        <v>1.37300804232</v>
      </c>
      <c r="L119" s="5">
        <v>1.7166496019449999</v>
      </c>
      <c r="M119" s="5">
        <v>2.1384336893799998</v>
      </c>
      <c r="N119" s="5">
        <v>2.6331003903000001</v>
      </c>
      <c r="O119" s="5">
        <v>3.174525901435</v>
      </c>
      <c r="P119" s="5">
        <v>3.7520569247749989</v>
      </c>
      <c r="Q119" s="5">
        <v>4.3704243383399994</v>
      </c>
      <c r="R119" s="5">
        <v>5.004647194935</v>
      </c>
      <c r="S119" s="5">
        <v>5.6663817641899996</v>
      </c>
      <c r="T119" s="5">
        <v>6.2614123244749997</v>
      </c>
      <c r="U119" s="5">
        <v>6.86628896671</v>
      </c>
      <c r="V119" s="5">
        <v>7.4745971234000006</v>
      </c>
      <c r="W119" s="5">
        <v>8.1153102782649995</v>
      </c>
      <c r="X119" s="5">
        <v>8.8012937706449996</v>
      </c>
      <c r="Y119" s="5">
        <v>9.4938328659949995</v>
      </c>
      <c r="Z119" s="5">
        <v>10.015714016780001</v>
      </c>
      <c r="AA119" s="5">
        <v>10.548546476849999</v>
      </c>
      <c r="AB119" s="5">
        <v>11.087862089554999</v>
      </c>
      <c r="AC119" s="5">
        <v>11.638021375699999</v>
      </c>
      <c r="AD119" s="5">
        <v>12.193672800765</v>
      </c>
      <c r="AE119" s="5">
        <v>12.246957138705</v>
      </c>
    </row>
    <row r="120" spans="1:31">
      <c r="A120" s="56" t="s">
        <v>73</v>
      </c>
      <c r="B120" s="56" t="s">
        <v>199</v>
      </c>
      <c r="C120" s="56" t="s">
        <v>139</v>
      </c>
      <c r="D120" s="5">
        <v>0.54603499999999994</v>
      </c>
      <c r="E120" s="5">
        <v>0.72162999999999988</v>
      </c>
      <c r="F120" s="5">
        <v>0.86684299999999992</v>
      </c>
      <c r="G120" s="5">
        <v>0.98809499999999995</v>
      </c>
      <c r="H120" s="5">
        <v>1.0984929999999999</v>
      </c>
      <c r="I120" s="5">
        <v>1.2010940000000001</v>
      </c>
      <c r="J120" s="5">
        <v>1.405373</v>
      </c>
      <c r="K120" s="5">
        <v>1.6230690000000001</v>
      </c>
      <c r="L120" s="5">
        <v>1.8401909999999999</v>
      </c>
      <c r="M120" s="5">
        <v>2.1150509999999989</v>
      </c>
      <c r="N120" s="5">
        <v>2.4270930000000002</v>
      </c>
      <c r="O120" s="5">
        <v>2.7215769999999999</v>
      </c>
      <c r="P120" s="5">
        <v>2.9594239999999998</v>
      </c>
      <c r="Q120" s="5">
        <v>3.160000000000001</v>
      </c>
      <c r="R120" s="5">
        <v>3.306436999999999</v>
      </c>
      <c r="S120" s="5">
        <v>3.4141500000000011</v>
      </c>
      <c r="T120" s="5">
        <v>3.4326570000000012</v>
      </c>
      <c r="U120" s="5">
        <v>3.409373</v>
      </c>
      <c r="V120" s="5">
        <v>3.350393</v>
      </c>
      <c r="W120" s="5">
        <v>3.3337880000000011</v>
      </c>
      <c r="X120" s="5">
        <v>3.3335029999999999</v>
      </c>
      <c r="Y120" s="5">
        <v>3.330041</v>
      </c>
      <c r="Z120" s="5">
        <v>3.3097660000000011</v>
      </c>
      <c r="AA120" s="5">
        <v>3.281092000000001</v>
      </c>
      <c r="AB120" s="5">
        <v>3.2383339999999992</v>
      </c>
      <c r="AC120" s="5">
        <v>3.1888819999999991</v>
      </c>
      <c r="AD120" s="5">
        <v>3.1313429999999989</v>
      </c>
      <c r="AE120" s="5">
        <v>3.1313429999999989</v>
      </c>
    </row>
    <row r="121" spans="1:3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</row>
    <row r="122" spans="1:31">
      <c r="A122" s="56" t="s">
        <v>73</v>
      </c>
      <c r="B122" s="56" t="s">
        <v>200</v>
      </c>
      <c r="C122" s="56" t="s">
        <v>153</v>
      </c>
      <c r="D122" s="5">
        <v>0</v>
      </c>
      <c r="E122" s="5">
        <v>0</v>
      </c>
      <c r="F122" s="5">
        <v>0</v>
      </c>
      <c r="G122" s="5">
        <v>0</v>
      </c>
      <c r="H122" s="5">
        <v>0</v>
      </c>
      <c r="I122" s="5">
        <v>3.09032E-6</v>
      </c>
      <c r="J122" s="5">
        <v>3.091000000000001E-6</v>
      </c>
      <c r="K122" s="5">
        <v>3.2846799999999999E-6</v>
      </c>
      <c r="L122" s="5">
        <v>4.33896E-6</v>
      </c>
      <c r="M122" s="5">
        <v>6.5294399999999999E-6</v>
      </c>
      <c r="N122" s="5">
        <v>6.5338E-6</v>
      </c>
      <c r="O122" s="5">
        <v>6.5378799999999991E-6</v>
      </c>
      <c r="P122" s="5">
        <v>6.5434800000000013E-6</v>
      </c>
      <c r="Q122" s="5">
        <v>6.5502399999999998E-6</v>
      </c>
      <c r="R122" s="5">
        <v>8.0711999999999999E-6</v>
      </c>
      <c r="S122" s="5">
        <v>8.2873199999999991E-6</v>
      </c>
      <c r="T122" s="5">
        <v>8.4839999999999987E-6</v>
      </c>
      <c r="U122" s="5">
        <v>8.4866400000000005E-6</v>
      </c>
      <c r="V122" s="5">
        <v>8.4883999999999999E-6</v>
      </c>
      <c r="W122" s="5">
        <v>1.3939520000000001E-5</v>
      </c>
      <c r="X122" s="5">
        <v>2.5858679999999999E-5</v>
      </c>
      <c r="Y122" s="5">
        <v>2.7650480000000001E-5</v>
      </c>
      <c r="Z122" s="5">
        <v>2.7652719999999998E-5</v>
      </c>
      <c r="AA122" s="5">
        <v>2.7653399999999999E-5</v>
      </c>
      <c r="AB122" s="5">
        <v>2.7654759999999999E-5</v>
      </c>
      <c r="AC122" s="5">
        <v>2.7657E-5</v>
      </c>
      <c r="AD122" s="5">
        <v>4.1617920000000001E-5</v>
      </c>
      <c r="AE122" s="5">
        <v>4.1619280000000002E-5</v>
      </c>
    </row>
    <row r="123" spans="1:31">
      <c r="A123" s="56" t="s">
        <v>73</v>
      </c>
      <c r="B123" s="56" t="s">
        <v>200</v>
      </c>
      <c r="C123" s="56" t="s">
        <v>154</v>
      </c>
      <c r="D123" s="5">
        <v>3.6920000000000002E-8</v>
      </c>
      <c r="E123" s="5">
        <v>4.9560000000000002E-8</v>
      </c>
      <c r="F123" s="5">
        <v>6.7039999999999997E-8</v>
      </c>
      <c r="G123" s="5">
        <v>7.8759999999999999E-8</v>
      </c>
      <c r="H123" s="5">
        <v>9.1440000000000004E-8</v>
      </c>
      <c r="I123" s="5">
        <v>1.1412000000000001E-7</v>
      </c>
      <c r="J123" s="5">
        <v>1.3491999999999999E-7</v>
      </c>
      <c r="K123" s="5">
        <v>2.3620000000000001E-7</v>
      </c>
      <c r="L123" s="5">
        <v>3.2440000000000002E-7</v>
      </c>
      <c r="M123" s="5">
        <v>3.9736000000000001E-7</v>
      </c>
      <c r="N123" s="5">
        <v>3.9868000000000002E-7</v>
      </c>
      <c r="O123" s="5">
        <v>4.0228000000000003E-7</v>
      </c>
      <c r="P123" s="5">
        <v>4.7332000000000001E-7</v>
      </c>
      <c r="Q123" s="5">
        <v>4.8364000000000006E-7</v>
      </c>
      <c r="R123" s="5">
        <v>5.2652000000000009E-7</v>
      </c>
      <c r="S123" s="5">
        <v>5.6656000000000007E-7</v>
      </c>
      <c r="T123" s="5">
        <v>6.1656000000000001E-7</v>
      </c>
      <c r="U123" s="5">
        <v>6.2060000000000004E-7</v>
      </c>
      <c r="V123" s="5">
        <v>6.3231999999999999E-7</v>
      </c>
      <c r="W123" s="5">
        <v>7.5956000000000006E-7</v>
      </c>
      <c r="X123" s="5">
        <v>9.1544E-7</v>
      </c>
      <c r="Y123" s="5">
        <v>1.44528E-6</v>
      </c>
      <c r="Z123" s="5">
        <v>1.4318E-6</v>
      </c>
      <c r="AA123" s="5">
        <v>1.42064E-6</v>
      </c>
      <c r="AB123" s="5">
        <v>1.4104399999999999E-6</v>
      </c>
      <c r="AC123" s="5">
        <v>1.6698399999999999E-6</v>
      </c>
      <c r="AD123" s="5">
        <v>2.8101999999999998E-6</v>
      </c>
      <c r="AE123" s="5">
        <v>2.70916E-6</v>
      </c>
    </row>
    <row r="124" spans="1:31">
      <c r="A124" s="56" t="s">
        <v>73</v>
      </c>
      <c r="B124" s="56" t="s">
        <v>200</v>
      </c>
      <c r="C124" s="56" t="s">
        <v>155</v>
      </c>
      <c r="D124" s="5">
        <v>0</v>
      </c>
      <c r="E124" s="5">
        <v>0</v>
      </c>
      <c r="F124" s="5">
        <v>0</v>
      </c>
      <c r="G124" s="5">
        <v>0</v>
      </c>
      <c r="H124" s="5">
        <v>0</v>
      </c>
      <c r="I124" s="5">
        <v>0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5">
        <v>0</v>
      </c>
      <c r="R124" s="5">
        <v>0</v>
      </c>
      <c r="S124" s="5">
        <v>0</v>
      </c>
      <c r="T124" s="5">
        <v>0</v>
      </c>
      <c r="U124" s="5">
        <v>0</v>
      </c>
      <c r="V124" s="5">
        <v>0</v>
      </c>
      <c r="W124" s="5">
        <v>0</v>
      </c>
      <c r="X124" s="5">
        <v>0</v>
      </c>
      <c r="Y124" s="5">
        <v>0</v>
      </c>
      <c r="Z124" s="5">
        <v>0</v>
      </c>
      <c r="AA124" s="5">
        <v>0</v>
      </c>
      <c r="AB124" s="5">
        <v>0</v>
      </c>
      <c r="AC124" s="5">
        <v>0</v>
      </c>
      <c r="AD124" s="5">
        <v>0</v>
      </c>
      <c r="AE124" s="5">
        <v>0</v>
      </c>
    </row>
    <row r="125" spans="1:31">
      <c r="A125" s="56" t="s">
        <v>73</v>
      </c>
      <c r="B125" s="56" t="s">
        <v>200</v>
      </c>
      <c r="C125" s="56" t="s">
        <v>138</v>
      </c>
      <c r="D125" s="5">
        <v>1.5824000000000001E-2</v>
      </c>
      <c r="E125" s="5">
        <v>3.1674000000000001E-2</v>
      </c>
      <c r="F125" s="5">
        <v>5.2965999999999999E-2</v>
      </c>
      <c r="G125" s="5">
        <v>7.8764000000000001E-2</v>
      </c>
      <c r="H125" s="5">
        <v>0.11021400000000001</v>
      </c>
      <c r="I125" s="5">
        <v>0.14729999999999999</v>
      </c>
      <c r="J125" s="5">
        <v>0.203148</v>
      </c>
      <c r="K125" s="5">
        <v>0.26880177251499998</v>
      </c>
      <c r="L125" s="5">
        <v>0.34835914953500002</v>
      </c>
      <c r="M125" s="5">
        <v>0.44804788443999999</v>
      </c>
      <c r="N125" s="5">
        <v>0.56646640916500002</v>
      </c>
      <c r="O125" s="5">
        <v>0.70027676242000003</v>
      </c>
      <c r="P125" s="5">
        <v>0.84739425761999998</v>
      </c>
      <c r="Q125" s="5">
        <v>1.00750319801</v>
      </c>
      <c r="R125" s="5">
        <v>1.1770233594749999</v>
      </c>
      <c r="S125" s="5">
        <v>1.358038417385</v>
      </c>
      <c r="T125" s="5">
        <v>1.53179645715</v>
      </c>
      <c r="U125" s="5">
        <v>1.7147051366499999</v>
      </c>
      <c r="V125" s="5">
        <v>1.9047837674350001</v>
      </c>
      <c r="W125" s="5">
        <v>2.107657829985</v>
      </c>
      <c r="X125" s="5">
        <v>2.32465684726</v>
      </c>
      <c r="Y125" s="5">
        <v>2.5435191545200002</v>
      </c>
      <c r="Z125" s="5">
        <v>2.7020484795250002</v>
      </c>
      <c r="AA125" s="5">
        <v>2.8629284289050001</v>
      </c>
      <c r="AB125" s="5">
        <v>3.0244299952999998</v>
      </c>
      <c r="AC125" s="5">
        <v>3.1887067395750002</v>
      </c>
      <c r="AD125" s="5">
        <v>3.3534805613550001</v>
      </c>
      <c r="AE125" s="5">
        <v>3.3691903818850002</v>
      </c>
    </row>
    <row r="126" spans="1:31">
      <c r="A126" s="56" t="s">
        <v>73</v>
      </c>
      <c r="B126" s="56" t="s">
        <v>200</v>
      </c>
      <c r="C126" s="56" t="s">
        <v>139</v>
      </c>
      <c r="D126" s="5">
        <v>0.10725999999999999</v>
      </c>
      <c r="E126" s="5">
        <v>0.152032</v>
      </c>
      <c r="F126" s="5">
        <v>0.18812999999999999</v>
      </c>
      <c r="G126" s="5">
        <v>0.21496399999999999</v>
      </c>
      <c r="H126" s="5">
        <v>0.23591699999999999</v>
      </c>
      <c r="I126" s="5">
        <v>0.25203799999999998</v>
      </c>
      <c r="J126" s="5">
        <v>0.28246500000000002</v>
      </c>
      <c r="K126" s="5">
        <v>0.32365999999999989</v>
      </c>
      <c r="L126" s="5">
        <v>0.36382599999999998</v>
      </c>
      <c r="M126" s="5">
        <v>0.41711799999999999</v>
      </c>
      <c r="N126" s="5">
        <v>0.47821399999999997</v>
      </c>
      <c r="O126" s="5">
        <v>0.53914400000000007</v>
      </c>
      <c r="P126" s="5">
        <v>0.59150900000000006</v>
      </c>
      <c r="Q126" s="5">
        <v>0.63556900000000016</v>
      </c>
      <c r="R126" s="5">
        <v>0.67028699999999997</v>
      </c>
      <c r="S126" s="5">
        <v>0.69696700000000011</v>
      </c>
      <c r="T126" s="5">
        <v>0.70467600000000008</v>
      </c>
      <c r="U126" s="5">
        <v>0.70432300000000003</v>
      </c>
      <c r="V126" s="5">
        <v>0.69739800000000007</v>
      </c>
      <c r="W126" s="5">
        <v>0.69957599999999998</v>
      </c>
      <c r="X126" s="5">
        <v>0.70448199999999994</v>
      </c>
      <c r="Y126" s="5">
        <v>0.70940099999999984</v>
      </c>
      <c r="Z126" s="5">
        <v>0.71113999999999988</v>
      </c>
      <c r="AA126" s="5">
        <v>0.70904699999999976</v>
      </c>
      <c r="AB126" s="5">
        <v>0.70364899999999986</v>
      </c>
      <c r="AC126" s="5">
        <v>0.69557599999999997</v>
      </c>
      <c r="AD126" s="5">
        <v>0.68421600000000016</v>
      </c>
      <c r="AE126" s="5">
        <v>0.68421600000000016</v>
      </c>
    </row>
    <row r="127" spans="1:31"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</row>
    <row r="128" spans="1:31">
      <c r="A128" s="56" t="s">
        <v>75</v>
      </c>
      <c r="B128" s="56" t="s">
        <v>163</v>
      </c>
      <c r="C128" s="56" t="s">
        <v>152</v>
      </c>
      <c r="D128" s="5">
        <v>0</v>
      </c>
      <c r="E128" s="5">
        <v>0</v>
      </c>
      <c r="F128" s="5">
        <v>116.28</v>
      </c>
      <c r="G128" s="5">
        <v>348.84</v>
      </c>
      <c r="H128" s="5">
        <v>348.84</v>
      </c>
      <c r="I128" s="5">
        <v>348.84</v>
      </c>
      <c r="J128" s="5">
        <v>348.84</v>
      </c>
      <c r="K128" s="5">
        <v>348.84</v>
      </c>
      <c r="L128" s="5">
        <v>348.84</v>
      </c>
      <c r="M128" s="5">
        <v>348.84</v>
      </c>
      <c r="N128" s="5">
        <v>348.84</v>
      </c>
      <c r="O128" s="5">
        <v>348.84</v>
      </c>
      <c r="P128" s="5">
        <v>348.84</v>
      </c>
      <c r="Q128" s="5">
        <v>348.84</v>
      </c>
      <c r="R128" s="5">
        <v>348.84</v>
      </c>
      <c r="S128" s="5">
        <v>348.84</v>
      </c>
      <c r="T128" s="5">
        <v>348.84</v>
      </c>
      <c r="U128" s="5">
        <v>348.84</v>
      </c>
      <c r="V128" s="5">
        <v>348.84</v>
      </c>
      <c r="W128" s="5">
        <v>348.84</v>
      </c>
      <c r="X128" s="5">
        <v>348.84</v>
      </c>
      <c r="Y128" s="5">
        <v>348.84</v>
      </c>
      <c r="Z128" s="5">
        <v>348.84</v>
      </c>
      <c r="AA128" s="5">
        <v>348.84</v>
      </c>
      <c r="AB128" s="5">
        <v>348.84</v>
      </c>
      <c r="AC128" s="5">
        <v>348.84</v>
      </c>
      <c r="AD128" s="5">
        <v>348.84</v>
      </c>
      <c r="AE128" s="5">
        <v>348.84</v>
      </c>
    </row>
    <row r="129" spans="1:31">
      <c r="A129" s="56" t="s">
        <v>75</v>
      </c>
      <c r="B129" s="56" t="s">
        <v>163</v>
      </c>
      <c r="C129" s="56" t="s">
        <v>153</v>
      </c>
      <c r="D129" s="5">
        <v>6.0490000000000004</v>
      </c>
      <c r="E129" s="5">
        <v>6.0490000000000004</v>
      </c>
      <c r="F129" s="5">
        <v>6.0490000000000004</v>
      </c>
      <c r="G129" s="5">
        <v>6.0490000000000004</v>
      </c>
      <c r="H129" s="5">
        <v>6.0490000000000004</v>
      </c>
      <c r="I129" s="5">
        <v>13.0839409372</v>
      </c>
      <c r="J129" s="5">
        <v>13.0839409372</v>
      </c>
      <c r="K129" s="5">
        <v>33.44676707488</v>
      </c>
      <c r="L129" s="5">
        <v>33.44676707488</v>
      </c>
      <c r="M129" s="5">
        <v>33.44676707488</v>
      </c>
      <c r="N129" s="5">
        <v>33.44676707488</v>
      </c>
      <c r="O129" s="5">
        <v>33.44676707488</v>
      </c>
      <c r="P129" s="5">
        <v>33.44676707584</v>
      </c>
      <c r="Q129" s="5">
        <v>33.44676707656</v>
      </c>
      <c r="R129" s="5">
        <v>36.262213372960012</v>
      </c>
      <c r="S129" s="5">
        <v>36.262213377039998</v>
      </c>
      <c r="T129" s="5">
        <v>36.262213377760013</v>
      </c>
      <c r="U129" s="5">
        <v>39.392865970960003</v>
      </c>
      <c r="V129" s="5">
        <v>42.048999651279999</v>
      </c>
      <c r="W129" s="5">
        <v>42.048999653199999</v>
      </c>
      <c r="X129" s="5">
        <v>42.04899965752</v>
      </c>
      <c r="Y129" s="5">
        <v>42.04900000264</v>
      </c>
      <c r="Z129" s="5">
        <v>42.04900000528</v>
      </c>
      <c r="AA129" s="5">
        <v>42.049000006</v>
      </c>
      <c r="AB129" s="5">
        <v>42.0490000072</v>
      </c>
      <c r="AC129" s="5">
        <v>42.049000014160001</v>
      </c>
      <c r="AD129" s="5">
        <v>42.049000017520001</v>
      </c>
      <c r="AE129" s="5">
        <v>42.049000018240001</v>
      </c>
    </row>
    <row r="130" spans="1:31">
      <c r="A130" s="56" t="s">
        <v>75</v>
      </c>
      <c r="B130" s="56" t="s">
        <v>163</v>
      </c>
      <c r="C130" s="56" t="s">
        <v>154</v>
      </c>
      <c r="D130" s="5">
        <v>0.22200035016</v>
      </c>
      <c r="E130" s="5">
        <v>0.22200063948000001</v>
      </c>
      <c r="F130" s="5">
        <v>5.0219796216000008</v>
      </c>
      <c r="G130" s="5">
        <v>9.11442346736</v>
      </c>
      <c r="H130" s="5">
        <v>12.42220109716</v>
      </c>
      <c r="I130" s="5">
        <v>19.133124799200001</v>
      </c>
      <c r="J130" s="5">
        <v>19.13312496544</v>
      </c>
      <c r="K130" s="5">
        <v>19.133125800159998</v>
      </c>
      <c r="L130" s="5">
        <v>19.133125802919999</v>
      </c>
      <c r="M130" s="5">
        <v>19.133126686440001</v>
      </c>
      <c r="N130" s="5">
        <v>19.133126689680001</v>
      </c>
      <c r="O130" s="5">
        <v>19.133126692040001</v>
      </c>
      <c r="P130" s="5">
        <v>19.13312671568</v>
      </c>
      <c r="Q130" s="5">
        <v>19.133127085200002</v>
      </c>
      <c r="R130" s="5">
        <v>19.133142299999999</v>
      </c>
      <c r="S130" s="5">
        <v>19.133142918760001</v>
      </c>
      <c r="T130" s="5">
        <v>19.133142919680001</v>
      </c>
      <c r="U130" s="5">
        <v>20.233484453479999</v>
      </c>
      <c r="V130" s="5">
        <v>20.233484456439999</v>
      </c>
      <c r="W130" s="5">
        <v>20.233484457279999</v>
      </c>
      <c r="X130" s="5">
        <v>20.233484109239999</v>
      </c>
      <c r="Y130" s="5">
        <v>20.233493774519999</v>
      </c>
      <c r="Z130" s="5">
        <v>15.433514794440001</v>
      </c>
      <c r="AA130" s="5">
        <v>11.341070953119999</v>
      </c>
      <c r="AB130" s="5">
        <v>8.0332958101200003</v>
      </c>
      <c r="AC130" s="5">
        <v>12.83346171668</v>
      </c>
      <c r="AD130" s="5">
        <v>12.83346456908</v>
      </c>
      <c r="AE130" s="5">
        <v>12.833463737560001</v>
      </c>
    </row>
    <row r="131" spans="1:31">
      <c r="A131" s="56" t="s">
        <v>75</v>
      </c>
      <c r="B131" s="56" t="s">
        <v>163</v>
      </c>
      <c r="C131" s="56" t="s">
        <v>155</v>
      </c>
      <c r="D131" s="5">
        <v>7.4999999999999997E-2</v>
      </c>
      <c r="E131" s="5">
        <v>7.4999999999999997E-2</v>
      </c>
      <c r="F131" s="5">
        <v>7.4999999999999997E-2</v>
      </c>
      <c r="G131" s="5">
        <v>7.4999999999999997E-2</v>
      </c>
      <c r="H131" s="5">
        <v>7.4999999999999997E-2</v>
      </c>
      <c r="I131" s="5">
        <v>7.4999999999999997E-2</v>
      </c>
      <c r="J131" s="5">
        <v>7.4999999999999997E-2</v>
      </c>
      <c r="K131" s="5">
        <v>7.4999999999999997E-2</v>
      </c>
      <c r="L131" s="5">
        <v>7.4999999999999997E-2</v>
      </c>
      <c r="M131" s="5">
        <v>7.4999999999999997E-2</v>
      </c>
      <c r="N131" s="5">
        <v>7.4999999999999997E-2</v>
      </c>
      <c r="O131" s="5">
        <v>7.4999999999999997E-2</v>
      </c>
      <c r="P131" s="5">
        <v>7.4999999999999997E-2</v>
      </c>
      <c r="Q131" s="5">
        <v>7.4999999999999997E-2</v>
      </c>
      <c r="R131" s="5">
        <v>7.4999999999999997E-2</v>
      </c>
      <c r="S131" s="5">
        <v>7.4999999999999997E-2</v>
      </c>
      <c r="T131" s="5">
        <v>7.4999999999999997E-2</v>
      </c>
      <c r="U131" s="5">
        <v>7.4999999999999997E-2</v>
      </c>
      <c r="V131" s="5">
        <v>7.4999999999999997E-2</v>
      </c>
      <c r="W131" s="5">
        <v>7.4999999999999997E-2</v>
      </c>
      <c r="X131" s="5">
        <v>7.4999999999999997E-2</v>
      </c>
      <c r="Y131" s="5">
        <v>7.4999999999999997E-2</v>
      </c>
      <c r="Z131" s="5">
        <v>7.4999999999999997E-2</v>
      </c>
      <c r="AA131" s="5">
        <v>7.4999999999999997E-2</v>
      </c>
      <c r="AB131" s="5">
        <v>7.4999999999999997E-2</v>
      </c>
      <c r="AC131" s="5">
        <v>7.4999999999999997E-2</v>
      </c>
      <c r="AD131" s="5">
        <v>7.4999999999999997E-2</v>
      </c>
      <c r="AE131" s="5">
        <v>7.4999999999999997E-2</v>
      </c>
    </row>
    <row r="132" spans="1:31">
      <c r="A132" s="56" t="s">
        <v>75</v>
      </c>
      <c r="B132" s="56" t="s">
        <v>163</v>
      </c>
      <c r="C132" s="56" t="s">
        <v>138</v>
      </c>
      <c r="D132" s="5">
        <v>0.22689600001999999</v>
      </c>
      <c r="E132" s="5">
        <v>0.46892400000000001</v>
      </c>
      <c r="F132" s="5">
        <v>0.78230399997999989</v>
      </c>
      <c r="G132" s="5">
        <v>1.1662940000199999</v>
      </c>
      <c r="H132" s="5">
        <v>1.6357600000000001</v>
      </c>
      <c r="I132" s="5">
        <v>2.199268</v>
      </c>
      <c r="J132" s="5">
        <v>3.0487099999999998</v>
      </c>
      <c r="K132" s="5">
        <v>4.0174130233050001</v>
      </c>
      <c r="L132" s="5">
        <v>5.1712473369150009</v>
      </c>
      <c r="M132" s="5">
        <v>6.5643127228599996</v>
      </c>
      <c r="N132" s="5">
        <v>8.2884793227449993</v>
      </c>
      <c r="O132" s="5">
        <v>10.218429673545</v>
      </c>
      <c r="P132" s="5">
        <v>12.308383506309999</v>
      </c>
      <c r="Q132" s="5">
        <v>14.584355252795</v>
      </c>
      <c r="R132" s="5">
        <v>16.969061380905</v>
      </c>
      <c r="S132" s="5">
        <v>19.488725551624999</v>
      </c>
      <c r="T132" s="5">
        <v>21.867825752750001</v>
      </c>
      <c r="U132" s="5">
        <v>24.341994509115001</v>
      </c>
      <c r="V132" s="5">
        <v>26.884085377984999</v>
      </c>
      <c r="W132" s="5">
        <v>29.590518085039999</v>
      </c>
      <c r="X132" s="5">
        <v>32.491556825389999</v>
      </c>
      <c r="Y132" s="5">
        <v>35.423194138299998</v>
      </c>
      <c r="Z132" s="5">
        <v>37.568077087310002</v>
      </c>
      <c r="AA132" s="5">
        <v>39.750041389935006</v>
      </c>
      <c r="AB132" s="5">
        <v>41.950261701525008</v>
      </c>
      <c r="AC132" s="5">
        <v>44.193283996604997</v>
      </c>
      <c r="AD132" s="5">
        <v>46.443557179385003</v>
      </c>
      <c r="AE132" s="5">
        <v>46.666472745165002</v>
      </c>
    </row>
    <row r="133" spans="1:31">
      <c r="A133" s="56" t="s">
        <v>75</v>
      </c>
      <c r="B133" s="56" t="s">
        <v>163</v>
      </c>
      <c r="C133" s="56" t="s">
        <v>139</v>
      </c>
      <c r="D133" s="5">
        <v>1.383016</v>
      </c>
      <c r="E133" s="5">
        <v>2.072533</v>
      </c>
      <c r="F133" s="5">
        <v>2.5995620000000002</v>
      </c>
      <c r="G133" s="5">
        <v>3.0013679999999998</v>
      </c>
      <c r="H133" s="5">
        <v>3.3320890000000012</v>
      </c>
      <c r="I133" s="5">
        <v>3.5841080000000001</v>
      </c>
      <c r="J133" s="5">
        <v>4.0625970000000002</v>
      </c>
      <c r="K133" s="5">
        <v>4.7117839999999998</v>
      </c>
      <c r="L133" s="5">
        <v>5.3454380000000006</v>
      </c>
      <c r="M133" s="5">
        <v>6.0464969999999996</v>
      </c>
      <c r="N133" s="5">
        <v>7.057053999999999</v>
      </c>
      <c r="O133" s="5">
        <v>8.0359169999999995</v>
      </c>
      <c r="P133" s="5">
        <v>8.843886000000003</v>
      </c>
      <c r="Q133" s="5">
        <v>9.5456280000000042</v>
      </c>
      <c r="R133" s="5">
        <v>10.089717</v>
      </c>
      <c r="S133" s="5">
        <v>10.485521</v>
      </c>
      <c r="T133" s="5">
        <v>10.593368</v>
      </c>
      <c r="U133" s="5">
        <v>10.570499999999999</v>
      </c>
      <c r="V133" s="5">
        <v>10.431234999999999</v>
      </c>
      <c r="W133" s="5">
        <v>10.359254999999999</v>
      </c>
      <c r="X133" s="5">
        <v>10.437241999999999</v>
      </c>
      <c r="Y133" s="5">
        <v>10.504849</v>
      </c>
      <c r="Z133" s="5">
        <v>10.5124</v>
      </c>
      <c r="AA133" s="5">
        <v>10.481263</v>
      </c>
      <c r="AB133" s="5">
        <v>10.402519</v>
      </c>
      <c r="AC133" s="5">
        <v>10.281580999999999</v>
      </c>
      <c r="AD133" s="5">
        <v>10.109814999999999</v>
      </c>
      <c r="AE133" s="5">
        <v>10.109814999999999</v>
      </c>
    </row>
    <row r="134" spans="1:31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</row>
    <row r="135" spans="1:31">
      <c r="A135" s="56" t="s">
        <v>75</v>
      </c>
      <c r="B135" s="56" t="s">
        <v>197</v>
      </c>
      <c r="C135" s="56" t="s">
        <v>153</v>
      </c>
      <c r="D135" s="5">
        <v>0</v>
      </c>
      <c r="E135" s="5">
        <v>0</v>
      </c>
      <c r="F135" s="5">
        <v>0</v>
      </c>
      <c r="G135" s="5">
        <v>0</v>
      </c>
      <c r="H135" s="5">
        <v>0</v>
      </c>
      <c r="I135" s="5">
        <v>8.7369072916799997</v>
      </c>
      <c r="J135" s="5">
        <v>8.7369072916799997</v>
      </c>
      <c r="K135" s="5">
        <v>8.7369134275200011</v>
      </c>
      <c r="L135" s="5">
        <v>8.7369134275200011</v>
      </c>
      <c r="M135" s="5">
        <v>8.7369134275200011</v>
      </c>
      <c r="N135" s="5">
        <v>8.7369134280000011</v>
      </c>
      <c r="O135" s="5">
        <v>8.7369134287199994</v>
      </c>
      <c r="P135" s="5">
        <v>8.7369134299199995</v>
      </c>
      <c r="Q135" s="5">
        <v>8.7369134308800014</v>
      </c>
      <c r="R135" s="5">
        <v>8.7369152995200015</v>
      </c>
      <c r="S135" s="5">
        <v>8.7369242107200016</v>
      </c>
      <c r="T135" s="5">
        <v>8.7369242114400016</v>
      </c>
      <c r="U135" s="5">
        <v>8.73692421312</v>
      </c>
      <c r="V135" s="5">
        <v>34.637381946480012</v>
      </c>
      <c r="W135" s="5">
        <v>34.637381947920012</v>
      </c>
      <c r="X135" s="5">
        <v>34.637381950799998</v>
      </c>
      <c r="Y135" s="5">
        <v>34.637381953919999</v>
      </c>
      <c r="Z135" s="5">
        <v>34.637381955839999</v>
      </c>
      <c r="AA135" s="5">
        <v>34.637381956799999</v>
      </c>
      <c r="AB135" s="5">
        <v>34.637381958239999</v>
      </c>
      <c r="AC135" s="5">
        <v>34.637381960159999</v>
      </c>
      <c r="AD135" s="5">
        <v>34.637381964479999</v>
      </c>
      <c r="AE135" s="5">
        <v>34.637381965199999</v>
      </c>
    </row>
    <row r="136" spans="1:31">
      <c r="A136" s="56" t="s">
        <v>75</v>
      </c>
      <c r="B136" s="56" t="s">
        <v>197</v>
      </c>
      <c r="C136" s="56" t="s">
        <v>154</v>
      </c>
      <c r="D136" s="5">
        <v>5.7000001881599998</v>
      </c>
      <c r="E136" s="5">
        <v>5.7000003620799999</v>
      </c>
      <c r="F136" s="5">
        <v>10.15153513736</v>
      </c>
      <c r="G136" s="5">
        <v>13.158098430880001</v>
      </c>
      <c r="H136" s="5">
        <v>21.704516090239999</v>
      </c>
      <c r="I136" s="5">
        <v>24.340382474799998</v>
      </c>
      <c r="J136" s="5">
        <v>24.340382474799998</v>
      </c>
      <c r="K136" s="5">
        <v>28.655667527839999</v>
      </c>
      <c r="L136" s="5">
        <v>28.655667528559999</v>
      </c>
      <c r="M136" s="5">
        <v>28.655667529039999</v>
      </c>
      <c r="N136" s="5">
        <v>28.655667530079999</v>
      </c>
      <c r="O136" s="5">
        <v>28.655667530639999</v>
      </c>
      <c r="P136" s="5">
        <v>28.655667534639999</v>
      </c>
      <c r="Q136" s="5">
        <v>28.65566754216</v>
      </c>
      <c r="R136" s="5">
        <v>43.880299615600002</v>
      </c>
      <c r="S136" s="5">
        <v>44.670627657360001</v>
      </c>
      <c r="T136" s="5">
        <v>44.670627657440008</v>
      </c>
      <c r="U136" s="5">
        <v>45.345585824079997</v>
      </c>
      <c r="V136" s="5">
        <v>72.821302769040003</v>
      </c>
      <c r="W136" s="5">
        <v>72.821302769360003</v>
      </c>
      <c r="X136" s="5">
        <v>72.821302581520001</v>
      </c>
      <c r="Y136" s="5">
        <v>72.821302422879995</v>
      </c>
      <c r="Z136" s="5">
        <v>80.955109428559993</v>
      </c>
      <c r="AA136" s="5">
        <v>91.813005207519993</v>
      </c>
      <c r="AB136" s="5">
        <v>85.597442696640002</v>
      </c>
      <c r="AC136" s="5">
        <v>85.183742078240002</v>
      </c>
      <c r="AD136" s="5">
        <v>118.10850148512</v>
      </c>
      <c r="AE136" s="5">
        <v>113.79321643247999</v>
      </c>
    </row>
    <row r="137" spans="1:31">
      <c r="A137" s="56" t="s">
        <v>75</v>
      </c>
      <c r="B137" s="56" t="s">
        <v>197</v>
      </c>
      <c r="C137" s="56" t="s">
        <v>155</v>
      </c>
      <c r="D137" s="5">
        <v>0.15000003578000001</v>
      </c>
      <c r="E137" s="5">
        <v>0.15000005433999999</v>
      </c>
      <c r="F137" s="5">
        <v>0.15000028815999999</v>
      </c>
      <c r="G137" s="5">
        <v>0.15000028830000001</v>
      </c>
      <c r="H137" s="5">
        <v>0.15000029766</v>
      </c>
      <c r="I137" s="5">
        <v>0.15000029768000001</v>
      </c>
      <c r="J137" s="5">
        <v>0.15000029770000001</v>
      </c>
      <c r="K137" s="5">
        <v>0.15000050408000001</v>
      </c>
      <c r="L137" s="5">
        <v>0.15000050415999999</v>
      </c>
      <c r="M137" s="5">
        <v>0.15000050438000001</v>
      </c>
      <c r="N137" s="5">
        <v>0.15000050479999999</v>
      </c>
      <c r="O137" s="5">
        <v>0.15000050506000001</v>
      </c>
      <c r="P137" s="5">
        <v>0.15000050626</v>
      </c>
      <c r="Q137" s="5">
        <v>0.15000050985999999</v>
      </c>
      <c r="R137" s="5">
        <v>0.1500005723</v>
      </c>
      <c r="S137" s="5">
        <v>0.15000060436000001</v>
      </c>
      <c r="T137" s="5">
        <v>0.15000060445999999</v>
      </c>
      <c r="U137" s="5">
        <v>0.15000075612</v>
      </c>
      <c r="V137" s="5">
        <v>0.15000089888000001</v>
      </c>
      <c r="W137" s="5">
        <v>0.15000089914</v>
      </c>
      <c r="X137" s="5">
        <v>0.15000086375999999</v>
      </c>
      <c r="Y137" s="5">
        <v>0.15000135815999999</v>
      </c>
      <c r="Z137" s="5">
        <v>0.15000131276000001</v>
      </c>
      <c r="AA137" s="5">
        <v>0.150001313</v>
      </c>
      <c r="AB137" s="5">
        <v>0.15000130412000001</v>
      </c>
      <c r="AC137" s="5">
        <v>0.15000203604000001</v>
      </c>
      <c r="AD137" s="5">
        <v>0.15000266247999999</v>
      </c>
      <c r="AE137" s="5">
        <v>0.15000245626</v>
      </c>
    </row>
    <row r="138" spans="1:31">
      <c r="A138" s="56" t="s">
        <v>75</v>
      </c>
      <c r="B138" s="56" t="s">
        <v>197</v>
      </c>
      <c r="C138" s="56" t="s">
        <v>138</v>
      </c>
      <c r="D138" s="5">
        <v>0.16261</v>
      </c>
      <c r="E138" s="5">
        <v>0.355014</v>
      </c>
      <c r="F138" s="5">
        <v>0.62997400000000003</v>
      </c>
      <c r="G138" s="5">
        <v>0.97042000000000006</v>
      </c>
      <c r="H138" s="5">
        <v>1.3815040000000001</v>
      </c>
      <c r="I138" s="5">
        <v>1.884736</v>
      </c>
      <c r="J138" s="5">
        <v>2.6386640000199999</v>
      </c>
      <c r="K138" s="5">
        <v>3.4356469244849999</v>
      </c>
      <c r="L138" s="5">
        <v>4.3467942665549986</v>
      </c>
      <c r="M138" s="5">
        <v>5.4249257229399994</v>
      </c>
      <c r="N138" s="5">
        <v>6.7521069546200003</v>
      </c>
      <c r="O138" s="5">
        <v>8.2316563220549988</v>
      </c>
      <c r="P138" s="5">
        <v>9.830187086075</v>
      </c>
      <c r="Q138" s="5">
        <v>11.504859976764999</v>
      </c>
      <c r="R138" s="5">
        <v>13.20815436891</v>
      </c>
      <c r="S138" s="5">
        <v>14.992691261735001</v>
      </c>
      <c r="T138" s="5">
        <v>16.634760127705</v>
      </c>
      <c r="U138" s="5">
        <v>18.339508629169998</v>
      </c>
      <c r="V138" s="5">
        <v>20.067992617929999</v>
      </c>
      <c r="W138" s="5">
        <v>21.898684226135</v>
      </c>
      <c r="X138" s="5">
        <v>23.869794518694999</v>
      </c>
      <c r="Y138" s="5">
        <v>25.856969309135</v>
      </c>
      <c r="Z138" s="5">
        <v>27.335847318580001</v>
      </c>
      <c r="AA138" s="5">
        <v>28.846964689865001</v>
      </c>
      <c r="AB138" s="5">
        <v>30.36839988014</v>
      </c>
      <c r="AC138" s="5">
        <v>31.924638680019999</v>
      </c>
      <c r="AD138" s="5">
        <v>33.491159058100003</v>
      </c>
      <c r="AE138" s="5">
        <v>33.632173759099999</v>
      </c>
    </row>
    <row r="139" spans="1:31">
      <c r="A139" s="56" t="s">
        <v>75</v>
      </c>
      <c r="B139" s="56" t="s">
        <v>197</v>
      </c>
      <c r="C139" s="56" t="s">
        <v>139</v>
      </c>
      <c r="D139" s="5">
        <v>0.9910199999999999</v>
      </c>
      <c r="E139" s="5">
        <v>1.5847</v>
      </c>
      <c r="F139" s="5">
        <v>2.145769</v>
      </c>
      <c r="G139" s="5">
        <v>2.5698590000000001</v>
      </c>
      <c r="H139" s="5">
        <v>2.9110619999999998</v>
      </c>
      <c r="I139" s="5">
        <v>3.187287</v>
      </c>
      <c r="J139" s="5">
        <v>3.6698080000000002</v>
      </c>
      <c r="K139" s="5">
        <v>4.2750890000000004</v>
      </c>
      <c r="L139" s="5">
        <v>4.8314510000000004</v>
      </c>
      <c r="M139" s="5">
        <v>5.425275000000001</v>
      </c>
      <c r="N139" s="5">
        <v>6.2721</v>
      </c>
      <c r="O139" s="5">
        <v>7.1176219999999999</v>
      </c>
      <c r="P139" s="5">
        <v>7.8553970000000009</v>
      </c>
      <c r="Q139" s="5">
        <v>8.4270669999999992</v>
      </c>
      <c r="R139" s="5">
        <v>8.8181409999999989</v>
      </c>
      <c r="S139" s="5">
        <v>9.0998629999999991</v>
      </c>
      <c r="T139" s="5">
        <v>9.1506480000000003</v>
      </c>
      <c r="U139" s="5">
        <v>9.1067370000000007</v>
      </c>
      <c r="V139" s="5">
        <v>8.9548909999999999</v>
      </c>
      <c r="W139" s="5">
        <v>8.8541390000000018</v>
      </c>
      <c r="X139" s="5">
        <v>8.8880299999999988</v>
      </c>
      <c r="Y139" s="5">
        <v>8.9252970000000005</v>
      </c>
      <c r="Z139" s="5">
        <v>8.9418910000000036</v>
      </c>
      <c r="AA139" s="5">
        <v>8.9058689999999991</v>
      </c>
      <c r="AB139" s="5">
        <v>8.8108530000000016</v>
      </c>
      <c r="AC139" s="5">
        <v>8.6923450000000013</v>
      </c>
      <c r="AD139" s="5">
        <v>8.5435020000000002</v>
      </c>
      <c r="AE139" s="5">
        <v>8.5435020000000002</v>
      </c>
    </row>
    <row r="140" spans="1:3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</row>
    <row r="141" spans="1:31">
      <c r="A141" s="56" t="s">
        <v>75</v>
      </c>
      <c r="B141" s="56" t="s">
        <v>198</v>
      </c>
      <c r="C141" s="56" t="s">
        <v>153</v>
      </c>
      <c r="D141" s="5">
        <v>0</v>
      </c>
      <c r="E141" s="5">
        <v>0</v>
      </c>
      <c r="F141" s="5">
        <v>0</v>
      </c>
      <c r="G141" s="5">
        <v>0</v>
      </c>
      <c r="H141" s="5">
        <v>0</v>
      </c>
      <c r="I141" s="5">
        <v>17.322445432079999</v>
      </c>
      <c r="J141" s="5">
        <v>17.322445432079999</v>
      </c>
      <c r="K141" s="5">
        <v>17.322445434239999</v>
      </c>
      <c r="L141" s="5">
        <v>17.322445434479999</v>
      </c>
      <c r="M141" s="5">
        <v>17.322445435919999</v>
      </c>
      <c r="N141" s="5">
        <v>17.322445436399999</v>
      </c>
      <c r="O141" s="5">
        <v>17.322445437359999</v>
      </c>
      <c r="P141" s="5">
        <v>17.322445439519999</v>
      </c>
      <c r="Q141" s="5">
        <v>17.322445439999999</v>
      </c>
      <c r="R141" s="5">
        <v>17.322445442159999</v>
      </c>
      <c r="S141" s="5">
        <v>17.322445442159999</v>
      </c>
      <c r="T141" s="5">
        <v>17.322445442399999</v>
      </c>
      <c r="U141" s="5">
        <v>17.32244544456</v>
      </c>
      <c r="V141" s="5">
        <v>17.3224454448</v>
      </c>
      <c r="W141" s="5">
        <v>17.32244544528</v>
      </c>
      <c r="X141" s="5">
        <v>17.32244544624</v>
      </c>
      <c r="Y141" s="5">
        <v>17.32244544816</v>
      </c>
      <c r="Z141" s="5">
        <v>17.32244544864</v>
      </c>
      <c r="AA141" s="5">
        <v>17.32244544912</v>
      </c>
      <c r="AB141" s="5">
        <v>17.32244544984</v>
      </c>
      <c r="AC141" s="5">
        <v>17.3224454508</v>
      </c>
      <c r="AD141" s="5">
        <v>17.32244545224</v>
      </c>
      <c r="AE141" s="5">
        <v>17.32244545296</v>
      </c>
    </row>
    <row r="142" spans="1:31">
      <c r="A142" s="56" t="s">
        <v>75</v>
      </c>
      <c r="B142" s="56" t="s">
        <v>198</v>
      </c>
      <c r="C142" s="56" t="s">
        <v>154</v>
      </c>
      <c r="D142" s="5">
        <v>5.76E-8</v>
      </c>
      <c r="E142" s="5">
        <v>1.024E-7</v>
      </c>
      <c r="F142" s="5">
        <v>2.1746505201600002</v>
      </c>
      <c r="G142" s="5">
        <v>2.1746505201600002</v>
      </c>
      <c r="H142" s="5">
        <v>7.9654717219200002</v>
      </c>
      <c r="I142" s="5">
        <v>7.9654717221600002</v>
      </c>
      <c r="J142" s="5">
        <v>7.9654717222400002</v>
      </c>
      <c r="K142" s="5">
        <v>7.9654717237599986</v>
      </c>
      <c r="L142" s="5">
        <v>7.9654717240000004</v>
      </c>
      <c r="M142" s="5">
        <v>7.9654717241600004</v>
      </c>
      <c r="N142" s="5">
        <v>7.9654717243200004</v>
      </c>
      <c r="O142" s="5">
        <v>7.9654717245600004</v>
      </c>
      <c r="P142" s="5">
        <v>7.9654717248000004</v>
      </c>
      <c r="Q142" s="5">
        <v>7.9654717266400006</v>
      </c>
      <c r="R142" s="5">
        <v>7.9654717266400006</v>
      </c>
      <c r="S142" s="5">
        <v>7.9654717267200006</v>
      </c>
      <c r="T142" s="5">
        <v>7.9654717267200006</v>
      </c>
      <c r="U142" s="5">
        <v>7.9654717268799997</v>
      </c>
      <c r="V142" s="5">
        <v>7.9654717268799997</v>
      </c>
      <c r="W142" s="5">
        <v>7.9654717269599997</v>
      </c>
      <c r="X142" s="5">
        <v>7.9654716694400003</v>
      </c>
      <c r="Y142" s="5">
        <v>7.9654716247200001</v>
      </c>
      <c r="Z142" s="5">
        <v>5.7908212070399996</v>
      </c>
      <c r="AA142" s="5">
        <v>5.7908212071999996</v>
      </c>
      <c r="AB142" s="5">
        <v>2.4798399999999998E-6</v>
      </c>
      <c r="AC142" s="5">
        <v>3.3688799999999999E-6</v>
      </c>
      <c r="AD142" s="5">
        <v>6.0908000000000002E-6</v>
      </c>
      <c r="AE142" s="5">
        <v>6.0895199999999996E-6</v>
      </c>
    </row>
    <row r="143" spans="1:31">
      <c r="A143" s="56" t="s">
        <v>75</v>
      </c>
      <c r="B143" s="56" t="s">
        <v>198</v>
      </c>
      <c r="C143" s="56" t="s">
        <v>155</v>
      </c>
      <c r="D143" s="5">
        <v>0.18956000000000001</v>
      </c>
      <c r="E143" s="5">
        <v>0.18845999999999999</v>
      </c>
      <c r="F143" s="5">
        <v>0.18845999999999999</v>
      </c>
      <c r="G143" s="5">
        <v>0.18845999999999999</v>
      </c>
      <c r="H143" s="5">
        <v>0.18956000000000001</v>
      </c>
      <c r="I143" s="5">
        <v>0.18845999999999999</v>
      </c>
      <c r="J143" s="5">
        <v>0.18845999999999999</v>
      </c>
      <c r="K143" s="5">
        <v>0.18845999999999999</v>
      </c>
      <c r="L143" s="5">
        <v>0.18845999999999999</v>
      </c>
      <c r="M143" s="5">
        <v>0.56455999999999995</v>
      </c>
      <c r="N143" s="5">
        <v>0.56345999999999996</v>
      </c>
      <c r="O143" s="5">
        <v>0.56455999999999995</v>
      </c>
      <c r="P143" s="5">
        <v>0.56345999999999996</v>
      </c>
      <c r="Q143" s="5">
        <v>0.56345999999999996</v>
      </c>
      <c r="R143" s="5">
        <v>0.56345999999999996</v>
      </c>
      <c r="S143" s="5">
        <v>0.56455999999999995</v>
      </c>
      <c r="T143" s="5">
        <v>0.56345999999999996</v>
      </c>
      <c r="U143" s="5">
        <v>0.56345999999999996</v>
      </c>
      <c r="V143" s="5">
        <v>0.56345999999999996</v>
      </c>
      <c r="W143" s="5">
        <v>0.56345999999999996</v>
      </c>
      <c r="X143" s="5">
        <v>0.56455999999999995</v>
      </c>
      <c r="Y143" s="5">
        <v>0.56455999999999995</v>
      </c>
      <c r="Z143" s="5">
        <v>0.56455999999999995</v>
      </c>
      <c r="AA143" s="5">
        <v>0.56455999999999995</v>
      </c>
      <c r="AB143" s="5">
        <v>0.56455999999999995</v>
      </c>
      <c r="AC143" s="5">
        <v>0.56455999999999995</v>
      </c>
      <c r="AD143" s="5">
        <v>0.56455999999999995</v>
      </c>
      <c r="AE143" s="5">
        <v>0.56455999999999995</v>
      </c>
    </row>
    <row r="144" spans="1:31">
      <c r="A144" s="56" t="s">
        <v>75</v>
      </c>
      <c r="B144" s="56" t="s">
        <v>198</v>
      </c>
      <c r="C144" s="56" t="s">
        <v>138</v>
      </c>
      <c r="D144" s="5">
        <v>0.120936</v>
      </c>
      <c r="E144" s="5">
        <v>0.297296</v>
      </c>
      <c r="F144" s="5">
        <v>0.55069600000000007</v>
      </c>
      <c r="G144" s="5">
        <v>0.884548</v>
      </c>
      <c r="H144" s="5">
        <v>1.3048999999999999</v>
      </c>
      <c r="I144" s="5">
        <v>1.7524740000000001</v>
      </c>
      <c r="J144" s="5">
        <v>2.4211459999999998</v>
      </c>
      <c r="K144" s="5">
        <v>3.1813956746800001</v>
      </c>
      <c r="L144" s="5">
        <v>3.9730135850499999</v>
      </c>
      <c r="M144" s="5">
        <v>4.9157786531299994</v>
      </c>
      <c r="N144" s="5">
        <v>6.10227136545</v>
      </c>
      <c r="O144" s="5">
        <v>7.4856171069549999</v>
      </c>
      <c r="P144" s="5">
        <v>9.023733221745001</v>
      </c>
      <c r="Q144" s="5">
        <v>10.735126954845001</v>
      </c>
      <c r="R144" s="5">
        <v>12.62743962799</v>
      </c>
      <c r="S144" s="5">
        <v>14.632258777420001</v>
      </c>
      <c r="T144" s="5">
        <v>16.585281307070002</v>
      </c>
      <c r="U144" s="5">
        <v>18.649605331555001</v>
      </c>
      <c r="V144" s="5">
        <v>20.788121796925001</v>
      </c>
      <c r="W144" s="5">
        <v>22.972598195130001</v>
      </c>
      <c r="X144" s="5">
        <v>25.317812299450001</v>
      </c>
      <c r="Y144" s="5">
        <v>27.690749009354999</v>
      </c>
      <c r="Z144" s="5">
        <v>29.426303068949998</v>
      </c>
      <c r="AA144" s="5">
        <v>31.201996453180001</v>
      </c>
      <c r="AB144" s="5">
        <v>32.998715744835003</v>
      </c>
      <c r="AC144" s="5">
        <v>34.833899291839998</v>
      </c>
      <c r="AD144" s="5">
        <v>36.689694287324997</v>
      </c>
      <c r="AE144" s="5">
        <v>36.894017377765003</v>
      </c>
    </row>
    <row r="145" spans="1:31">
      <c r="A145" s="56" t="s">
        <v>75</v>
      </c>
      <c r="B145" s="56" t="s">
        <v>198</v>
      </c>
      <c r="C145" s="56" t="s">
        <v>139</v>
      </c>
      <c r="D145" s="5">
        <v>0.77685599999999999</v>
      </c>
      <c r="E145" s="5">
        <v>1.382666</v>
      </c>
      <c r="F145" s="5">
        <v>1.919683</v>
      </c>
      <c r="G145" s="5">
        <v>2.3824130000000001</v>
      </c>
      <c r="H145" s="5">
        <v>2.771639</v>
      </c>
      <c r="I145" s="5">
        <v>2.9457979999999999</v>
      </c>
      <c r="J145" s="5">
        <v>3.2991079999999999</v>
      </c>
      <c r="K145" s="5">
        <v>3.7894770000000002</v>
      </c>
      <c r="L145" s="5">
        <v>4.0835509999999999</v>
      </c>
      <c r="M145" s="5">
        <v>4.3756220000000008</v>
      </c>
      <c r="N145" s="5">
        <v>4.9204770000000009</v>
      </c>
      <c r="O145" s="5">
        <v>5.5427699999999991</v>
      </c>
      <c r="P145" s="5">
        <v>6.109599000000002</v>
      </c>
      <c r="Q145" s="5">
        <v>6.6473720000000016</v>
      </c>
      <c r="R145" s="5">
        <v>7.1809369999999992</v>
      </c>
      <c r="S145" s="5">
        <v>7.5531689999999996</v>
      </c>
      <c r="T145" s="5">
        <v>7.7470940000000006</v>
      </c>
      <c r="U145" s="5">
        <v>7.8553220000000001</v>
      </c>
      <c r="V145" s="5">
        <v>7.8142190000000031</v>
      </c>
      <c r="W145" s="5">
        <v>7.6917759999999999</v>
      </c>
      <c r="X145" s="5">
        <v>7.6956379999999989</v>
      </c>
      <c r="Y145" s="5">
        <v>7.7426959999999978</v>
      </c>
      <c r="Z145" s="5">
        <v>7.7720720000000023</v>
      </c>
      <c r="AA145" s="5">
        <v>7.7958240000000014</v>
      </c>
      <c r="AB145" s="5">
        <v>7.8192950000000003</v>
      </c>
      <c r="AC145" s="5">
        <v>7.7733040000000004</v>
      </c>
      <c r="AD145" s="5">
        <v>7.7083300000000019</v>
      </c>
      <c r="AE145" s="5">
        <v>7.7083300000000019</v>
      </c>
    </row>
    <row r="146" spans="1:3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</row>
    <row r="147" spans="1:31">
      <c r="A147" s="56" t="s">
        <v>75</v>
      </c>
      <c r="B147" s="56" t="s">
        <v>199</v>
      </c>
      <c r="C147" s="56" t="s">
        <v>153</v>
      </c>
      <c r="D147" s="5">
        <v>0</v>
      </c>
      <c r="E147" s="5">
        <v>0</v>
      </c>
      <c r="F147" s="5">
        <v>0</v>
      </c>
      <c r="G147" s="5">
        <v>0</v>
      </c>
      <c r="H147" s="5">
        <v>0</v>
      </c>
      <c r="I147" s="5">
        <v>0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5">
        <v>0</v>
      </c>
      <c r="R147" s="5">
        <v>0</v>
      </c>
      <c r="S147" s="5">
        <v>0</v>
      </c>
      <c r="T147" s="5">
        <v>0</v>
      </c>
      <c r="U147" s="5">
        <v>0</v>
      </c>
      <c r="V147" s="5">
        <v>0</v>
      </c>
      <c r="W147" s="5">
        <v>0</v>
      </c>
      <c r="X147" s="5">
        <v>0</v>
      </c>
      <c r="Y147" s="5">
        <v>0</v>
      </c>
      <c r="Z147" s="5">
        <v>0</v>
      </c>
      <c r="AA147" s="5">
        <v>0</v>
      </c>
      <c r="AB147" s="5">
        <v>0</v>
      </c>
      <c r="AC147" s="5">
        <v>0</v>
      </c>
      <c r="AD147" s="5">
        <v>0</v>
      </c>
      <c r="AE147" s="5">
        <v>0</v>
      </c>
    </row>
    <row r="148" spans="1:31">
      <c r="A148" s="56" t="s">
        <v>75</v>
      </c>
      <c r="B148" s="56" t="s">
        <v>199</v>
      </c>
      <c r="C148" s="56" t="s">
        <v>154</v>
      </c>
      <c r="D148" s="5">
        <v>6.2799999999999993E-8</v>
      </c>
      <c r="E148" s="5">
        <v>1.2272E-7</v>
      </c>
      <c r="F148" s="5">
        <v>2.4904443120000001E-2</v>
      </c>
      <c r="G148" s="5">
        <v>2.4904443120000001E-2</v>
      </c>
      <c r="H148" s="5">
        <v>2.4904443200000001E-2</v>
      </c>
      <c r="I148" s="5">
        <v>2.4904623519999999E-2</v>
      </c>
      <c r="J148" s="5">
        <v>2.4904624399999999E-2</v>
      </c>
      <c r="K148" s="5">
        <v>2.4904866479999999E-2</v>
      </c>
      <c r="L148" s="5">
        <v>2.4904866880000001E-2</v>
      </c>
      <c r="M148" s="5">
        <v>2.49048732E-2</v>
      </c>
      <c r="N148" s="5">
        <v>2.4904874560000002E-2</v>
      </c>
      <c r="O148" s="5">
        <v>2.4904874800000001E-2</v>
      </c>
      <c r="P148" s="5">
        <v>2.4904875680000001E-2</v>
      </c>
      <c r="Q148" s="5">
        <v>2.4904878240000001E-2</v>
      </c>
      <c r="R148" s="5">
        <v>2.4905100320000002E-2</v>
      </c>
      <c r="S148" s="5">
        <v>2.490513296E-2</v>
      </c>
      <c r="T148" s="5">
        <v>2.4905133039999999E-2</v>
      </c>
      <c r="U148" s="5">
        <v>2.4905133119999999E-2</v>
      </c>
      <c r="V148" s="5">
        <v>2.4905133279999998E-2</v>
      </c>
      <c r="W148" s="5">
        <v>2.4905133520000001E-2</v>
      </c>
      <c r="X148" s="5">
        <v>2.4905071040000001E-2</v>
      </c>
      <c r="Y148" s="5">
        <v>2.4905576799999999E-2</v>
      </c>
      <c r="Z148" s="5">
        <v>5.3485599999999997E-6</v>
      </c>
      <c r="AA148" s="5">
        <v>6.3663200000000001E-6</v>
      </c>
      <c r="AB148" s="5">
        <v>6.3667999999999998E-6</v>
      </c>
      <c r="AC148" s="5">
        <v>4.0005802513599997</v>
      </c>
      <c r="AD148" s="5">
        <v>35.356125935439998</v>
      </c>
      <c r="AE148" s="5">
        <v>35.356125923519997</v>
      </c>
    </row>
    <row r="149" spans="1:31">
      <c r="A149" s="56" t="s">
        <v>75</v>
      </c>
      <c r="B149" s="56" t="s">
        <v>199</v>
      </c>
      <c r="C149" s="56" t="s">
        <v>155</v>
      </c>
      <c r="D149" s="5">
        <v>0.51570739999999993</v>
      </c>
      <c r="E149" s="5">
        <v>0.51570739999999993</v>
      </c>
      <c r="F149" s="5">
        <v>0.51570739999999993</v>
      </c>
      <c r="G149" s="5">
        <v>0.51570739999999993</v>
      </c>
      <c r="H149" s="5">
        <v>0.51570739999999993</v>
      </c>
      <c r="I149" s="5">
        <v>0.51570739999999993</v>
      </c>
      <c r="J149" s="5">
        <v>0.51570739999999993</v>
      </c>
      <c r="K149" s="5">
        <v>0.51570739999999993</v>
      </c>
      <c r="L149" s="5">
        <v>0.51570739999999993</v>
      </c>
      <c r="M149" s="5">
        <v>0.51570739999999993</v>
      </c>
      <c r="N149" s="5">
        <v>0.51570739999999993</v>
      </c>
      <c r="O149" s="5">
        <v>0.51570739999999993</v>
      </c>
      <c r="P149" s="5">
        <v>0.51570739999999993</v>
      </c>
      <c r="Q149" s="5">
        <v>0.51570739999999993</v>
      </c>
      <c r="R149" s="5">
        <v>0.51570739999999993</v>
      </c>
      <c r="S149" s="5">
        <v>0.51570739999999993</v>
      </c>
      <c r="T149" s="5">
        <v>0.51570739999999993</v>
      </c>
      <c r="U149" s="5">
        <v>0.51570739999999993</v>
      </c>
      <c r="V149" s="5">
        <v>0.51570739999999993</v>
      </c>
      <c r="W149" s="5">
        <v>0.51570739999999993</v>
      </c>
      <c r="X149" s="5">
        <v>0.51570739999999993</v>
      </c>
      <c r="Y149" s="5">
        <v>0.51990740000000002</v>
      </c>
      <c r="Z149" s="5">
        <v>0.51570739999999993</v>
      </c>
      <c r="AA149" s="5">
        <v>0.51570739999999993</v>
      </c>
      <c r="AB149" s="5">
        <v>0.51570739999999993</v>
      </c>
      <c r="AC149" s="5">
        <v>0.51570739999999993</v>
      </c>
      <c r="AD149" s="5">
        <v>0.51570739999999993</v>
      </c>
      <c r="AE149" s="5">
        <v>0.51570739999999993</v>
      </c>
    </row>
    <row r="150" spans="1:31">
      <c r="A150" s="56" t="s">
        <v>75</v>
      </c>
      <c r="B150" s="56" t="s">
        <v>199</v>
      </c>
      <c r="C150" s="56" t="s">
        <v>138</v>
      </c>
      <c r="D150" s="5">
        <v>0.20674799999999999</v>
      </c>
      <c r="E150" s="5">
        <v>0.31010599999999999</v>
      </c>
      <c r="F150" s="5">
        <v>0.42204399999999997</v>
      </c>
      <c r="G150" s="5">
        <v>0.54567999999999994</v>
      </c>
      <c r="H150" s="5">
        <v>0.68458399999999997</v>
      </c>
      <c r="I150" s="5">
        <v>0.84045999999999998</v>
      </c>
      <c r="J150" s="5">
        <v>1.0808800000000001</v>
      </c>
      <c r="K150" s="5">
        <v>1.37300804232</v>
      </c>
      <c r="L150" s="5">
        <v>1.7166496019449999</v>
      </c>
      <c r="M150" s="5">
        <v>2.1384336893799998</v>
      </c>
      <c r="N150" s="5">
        <v>2.6331003903000001</v>
      </c>
      <c r="O150" s="5">
        <v>3.174525901435</v>
      </c>
      <c r="P150" s="5">
        <v>3.7520569247749989</v>
      </c>
      <c r="Q150" s="5">
        <v>4.3704243383399994</v>
      </c>
      <c r="R150" s="5">
        <v>5.004647194935</v>
      </c>
      <c r="S150" s="5">
        <v>5.6663817641899996</v>
      </c>
      <c r="T150" s="5">
        <v>6.2614123244749997</v>
      </c>
      <c r="U150" s="5">
        <v>6.86628896671</v>
      </c>
      <c r="V150" s="5">
        <v>7.4745971234000006</v>
      </c>
      <c r="W150" s="5">
        <v>8.1153102782649995</v>
      </c>
      <c r="X150" s="5">
        <v>8.8012937706449996</v>
      </c>
      <c r="Y150" s="5">
        <v>9.4938328659949995</v>
      </c>
      <c r="Z150" s="5">
        <v>10.015714016780001</v>
      </c>
      <c r="AA150" s="5">
        <v>10.548546476849999</v>
      </c>
      <c r="AB150" s="5">
        <v>11.087862089554999</v>
      </c>
      <c r="AC150" s="5">
        <v>11.638021375699999</v>
      </c>
      <c r="AD150" s="5">
        <v>12.193672800765</v>
      </c>
      <c r="AE150" s="5">
        <v>12.246957138705</v>
      </c>
    </row>
    <row r="151" spans="1:31">
      <c r="A151" s="56" t="s">
        <v>75</v>
      </c>
      <c r="B151" s="56" t="s">
        <v>199</v>
      </c>
      <c r="C151" s="56" t="s">
        <v>139</v>
      </c>
      <c r="D151" s="5">
        <v>0.54603499999999994</v>
      </c>
      <c r="E151" s="5">
        <v>0.72162999999999988</v>
      </c>
      <c r="F151" s="5">
        <v>0.86684299999999992</v>
      </c>
      <c r="G151" s="5">
        <v>0.98809499999999995</v>
      </c>
      <c r="H151" s="5">
        <v>1.0984929999999999</v>
      </c>
      <c r="I151" s="5">
        <v>1.2010940000000001</v>
      </c>
      <c r="J151" s="5">
        <v>1.405373</v>
      </c>
      <c r="K151" s="5">
        <v>1.6230690000000001</v>
      </c>
      <c r="L151" s="5">
        <v>1.8401909999999999</v>
      </c>
      <c r="M151" s="5">
        <v>2.1150509999999989</v>
      </c>
      <c r="N151" s="5">
        <v>2.4270930000000002</v>
      </c>
      <c r="O151" s="5">
        <v>2.7215769999999999</v>
      </c>
      <c r="P151" s="5">
        <v>2.9594239999999998</v>
      </c>
      <c r="Q151" s="5">
        <v>3.160000000000001</v>
      </c>
      <c r="R151" s="5">
        <v>3.306436999999999</v>
      </c>
      <c r="S151" s="5">
        <v>3.4141500000000011</v>
      </c>
      <c r="T151" s="5">
        <v>3.4326570000000012</v>
      </c>
      <c r="U151" s="5">
        <v>3.409373</v>
      </c>
      <c r="V151" s="5">
        <v>3.350393</v>
      </c>
      <c r="W151" s="5">
        <v>3.3337880000000011</v>
      </c>
      <c r="X151" s="5">
        <v>3.3335029999999999</v>
      </c>
      <c r="Y151" s="5">
        <v>3.330041</v>
      </c>
      <c r="Z151" s="5">
        <v>3.3097660000000011</v>
      </c>
      <c r="AA151" s="5">
        <v>3.281092000000001</v>
      </c>
      <c r="AB151" s="5">
        <v>3.2383339999999992</v>
      </c>
      <c r="AC151" s="5">
        <v>3.1888819999999991</v>
      </c>
      <c r="AD151" s="5">
        <v>3.1313429999999989</v>
      </c>
      <c r="AE151" s="5">
        <v>3.1313429999999989</v>
      </c>
    </row>
    <row r="152" spans="1:3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</row>
    <row r="153" spans="1:31">
      <c r="A153" s="56" t="s">
        <v>75</v>
      </c>
      <c r="B153" s="56" t="s">
        <v>200</v>
      </c>
      <c r="C153" s="56" t="s">
        <v>153</v>
      </c>
      <c r="D153" s="5">
        <v>0</v>
      </c>
      <c r="E153" s="5">
        <v>0</v>
      </c>
      <c r="F153" s="5">
        <v>0</v>
      </c>
      <c r="G153" s="5">
        <v>0</v>
      </c>
      <c r="H153" s="5">
        <v>0</v>
      </c>
      <c r="I153" s="5">
        <v>3.09032E-6</v>
      </c>
      <c r="J153" s="5">
        <v>3.091000000000001E-6</v>
      </c>
      <c r="K153" s="5">
        <v>3.2846799999999999E-6</v>
      </c>
      <c r="L153" s="5">
        <v>4.33896E-6</v>
      </c>
      <c r="M153" s="5">
        <v>6.5294399999999999E-6</v>
      </c>
      <c r="N153" s="5">
        <v>6.5338E-6</v>
      </c>
      <c r="O153" s="5">
        <v>6.5378799999999991E-6</v>
      </c>
      <c r="P153" s="5">
        <v>6.5434800000000013E-6</v>
      </c>
      <c r="Q153" s="5">
        <v>6.5502399999999998E-6</v>
      </c>
      <c r="R153" s="5">
        <v>8.0711999999999999E-6</v>
      </c>
      <c r="S153" s="5">
        <v>8.2873199999999991E-6</v>
      </c>
      <c r="T153" s="5">
        <v>8.4839999999999987E-6</v>
      </c>
      <c r="U153" s="5">
        <v>8.4866400000000005E-6</v>
      </c>
      <c r="V153" s="5">
        <v>8.4883999999999999E-6</v>
      </c>
      <c r="W153" s="5">
        <v>1.3939520000000001E-5</v>
      </c>
      <c r="X153" s="5">
        <v>2.5858679999999999E-5</v>
      </c>
      <c r="Y153" s="5">
        <v>2.7650480000000001E-5</v>
      </c>
      <c r="Z153" s="5">
        <v>2.7652719999999998E-5</v>
      </c>
      <c r="AA153" s="5">
        <v>2.7653399999999999E-5</v>
      </c>
      <c r="AB153" s="5">
        <v>2.7654759999999999E-5</v>
      </c>
      <c r="AC153" s="5">
        <v>2.7657E-5</v>
      </c>
      <c r="AD153" s="5">
        <v>4.1617920000000001E-5</v>
      </c>
      <c r="AE153" s="5">
        <v>4.1619280000000002E-5</v>
      </c>
    </row>
    <row r="154" spans="1:31">
      <c r="A154" s="56" t="s">
        <v>75</v>
      </c>
      <c r="B154" s="56" t="s">
        <v>200</v>
      </c>
      <c r="C154" s="56" t="s">
        <v>154</v>
      </c>
      <c r="D154" s="5">
        <v>3.6920000000000002E-8</v>
      </c>
      <c r="E154" s="5">
        <v>4.9560000000000002E-8</v>
      </c>
      <c r="F154" s="5">
        <v>6.7039999999999997E-8</v>
      </c>
      <c r="G154" s="5">
        <v>7.8759999999999999E-8</v>
      </c>
      <c r="H154" s="5">
        <v>9.1440000000000004E-8</v>
      </c>
      <c r="I154" s="5">
        <v>1.1412000000000001E-7</v>
      </c>
      <c r="J154" s="5">
        <v>1.3491999999999999E-7</v>
      </c>
      <c r="K154" s="5">
        <v>2.3620000000000001E-7</v>
      </c>
      <c r="L154" s="5">
        <v>3.2440000000000002E-7</v>
      </c>
      <c r="M154" s="5">
        <v>3.9736000000000001E-7</v>
      </c>
      <c r="N154" s="5">
        <v>3.9868000000000002E-7</v>
      </c>
      <c r="O154" s="5">
        <v>4.0228000000000003E-7</v>
      </c>
      <c r="P154" s="5">
        <v>4.7332000000000001E-7</v>
      </c>
      <c r="Q154" s="5">
        <v>4.8364000000000006E-7</v>
      </c>
      <c r="R154" s="5">
        <v>5.2652000000000009E-7</v>
      </c>
      <c r="S154" s="5">
        <v>5.6656000000000007E-7</v>
      </c>
      <c r="T154" s="5">
        <v>6.1656000000000001E-7</v>
      </c>
      <c r="U154" s="5">
        <v>6.2060000000000004E-7</v>
      </c>
      <c r="V154" s="5">
        <v>6.3231999999999999E-7</v>
      </c>
      <c r="W154" s="5">
        <v>7.5956000000000006E-7</v>
      </c>
      <c r="X154" s="5">
        <v>9.1544E-7</v>
      </c>
      <c r="Y154" s="5">
        <v>1.44528E-6</v>
      </c>
      <c r="Z154" s="5">
        <v>1.4318E-6</v>
      </c>
      <c r="AA154" s="5">
        <v>1.42064E-6</v>
      </c>
      <c r="AB154" s="5">
        <v>1.4104399999999999E-6</v>
      </c>
      <c r="AC154" s="5">
        <v>1.6698399999999999E-6</v>
      </c>
      <c r="AD154" s="5">
        <v>2.8101999999999998E-6</v>
      </c>
      <c r="AE154" s="5">
        <v>2.70916E-6</v>
      </c>
    </row>
    <row r="155" spans="1:31">
      <c r="A155" s="56" t="s">
        <v>75</v>
      </c>
      <c r="B155" s="56" t="s">
        <v>200</v>
      </c>
      <c r="C155" s="56" t="s">
        <v>155</v>
      </c>
      <c r="D155" s="5">
        <v>0</v>
      </c>
      <c r="E155" s="5">
        <v>0</v>
      </c>
      <c r="F155" s="5">
        <v>0</v>
      </c>
      <c r="G155" s="5">
        <v>0</v>
      </c>
      <c r="H155" s="5">
        <v>0</v>
      </c>
      <c r="I155" s="5">
        <v>0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5">
        <v>0</v>
      </c>
      <c r="R155" s="5">
        <v>0</v>
      </c>
      <c r="S155" s="5">
        <v>0</v>
      </c>
      <c r="T155" s="5">
        <v>0</v>
      </c>
      <c r="U155" s="5">
        <v>0</v>
      </c>
      <c r="V155" s="5">
        <v>0</v>
      </c>
      <c r="W155" s="5">
        <v>0</v>
      </c>
      <c r="X155" s="5">
        <v>0</v>
      </c>
      <c r="Y155" s="5">
        <v>0</v>
      </c>
      <c r="Z155" s="5">
        <v>0</v>
      </c>
      <c r="AA155" s="5">
        <v>0</v>
      </c>
      <c r="AB155" s="5">
        <v>0</v>
      </c>
      <c r="AC155" s="5">
        <v>0</v>
      </c>
      <c r="AD155" s="5">
        <v>0</v>
      </c>
      <c r="AE155" s="5">
        <v>0</v>
      </c>
    </row>
    <row r="156" spans="1:31">
      <c r="A156" s="56" t="s">
        <v>75</v>
      </c>
      <c r="B156" s="56" t="s">
        <v>200</v>
      </c>
      <c r="C156" s="56" t="s">
        <v>138</v>
      </c>
      <c r="D156" s="5">
        <v>1.5824000000000001E-2</v>
      </c>
      <c r="E156" s="5">
        <v>3.1674000000000001E-2</v>
      </c>
      <c r="F156" s="5">
        <v>5.2965999999999999E-2</v>
      </c>
      <c r="G156" s="5">
        <v>7.8764000000000001E-2</v>
      </c>
      <c r="H156" s="5">
        <v>0.11021400000000001</v>
      </c>
      <c r="I156" s="5">
        <v>0.14729999999999999</v>
      </c>
      <c r="J156" s="5">
        <v>0.203148</v>
      </c>
      <c r="K156" s="5">
        <v>0.26880177251499998</v>
      </c>
      <c r="L156" s="5">
        <v>0.34835914953500002</v>
      </c>
      <c r="M156" s="5">
        <v>0.44804788443999999</v>
      </c>
      <c r="N156" s="5">
        <v>0.56646640916500002</v>
      </c>
      <c r="O156" s="5">
        <v>0.70027676242000003</v>
      </c>
      <c r="P156" s="5">
        <v>0.84739425761999998</v>
      </c>
      <c r="Q156" s="5">
        <v>1.00750319801</v>
      </c>
      <c r="R156" s="5">
        <v>1.1770233594749999</v>
      </c>
      <c r="S156" s="5">
        <v>1.358038417385</v>
      </c>
      <c r="T156" s="5">
        <v>1.53179645715</v>
      </c>
      <c r="U156" s="5">
        <v>1.7147051366499999</v>
      </c>
      <c r="V156" s="5">
        <v>1.9047837674350001</v>
      </c>
      <c r="W156" s="5">
        <v>2.107657829985</v>
      </c>
      <c r="X156" s="5">
        <v>2.32465684726</v>
      </c>
      <c r="Y156" s="5">
        <v>2.5435191545200002</v>
      </c>
      <c r="Z156" s="5">
        <v>2.7020484795250002</v>
      </c>
      <c r="AA156" s="5">
        <v>2.8629284289050001</v>
      </c>
      <c r="AB156" s="5">
        <v>3.0244299952999998</v>
      </c>
      <c r="AC156" s="5">
        <v>3.1887067395750002</v>
      </c>
      <c r="AD156" s="5">
        <v>3.3534805613550001</v>
      </c>
      <c r="AE156" s="5">
        <v>3.3691903818850002</v>
      </c>
    </row>
    <row r="157" spans="1:31">
      <c r="A157" s="56" t="s">
        <v>75</v>
      </c>
      <c r="B157" s="56" t="s">
        <v>200</v>
      </c>
      <c r="C157" s="56" t="s">
        <v>139</v>
      </c>
      <c r="D157" s="5">
        <v>0.10725999999999999</v>
      </c>
      <c r="E157" s="5">
        <v>0.152032</v>
      </c>
      <c r="F157" s="5">
        <v>0.18812999999999999</v>
      </c>
      <c r="G157" s="5">
        <v>0.21496399999999999</v>
      </c>
      <c r="H157" s="5">
        <v>0.23591699999999999</v>
      </c>
      <c r="I157" s="5">
        <v>0.25203799999999998</v>
      </c>
      <c r="J157" s="5">
        <v>0.28246500000000002</v>
      </c>
      <c r="K157" s="5">
        <v>0.32365999999999989</v>
      </c>
      <c r="L157" s="5">
        <v>0.36382599999999998</v>
      </c>
      <c r="M157" s="5">
        <v>0.41711799999999999</v>
      </c>
      <c r="N157" s="5">
        <v>0.47821399999999997</v>
      </c>
      <c r="O157" s="5">
        <v>0.53914400000000007</v>
      </c>
      <c r="P157" s="5">
        <v>0.59150900000000006</v>
      </c>
      <c r="Q157" s="5">
        <v>0.63556900000000016</v>
      </c>
      <c r="R157" s="5">
        <v>0.67028699999999997</v>
      </c>
      <c r="S157" s="5">
        <v>0.69696700000000011</v>
      </c>
      <c r="T157" s="5">
        <v>0.70467600000000008</v>
      </c>
      <c r="U157" s="5">
        <v>0.70432300000000003</v>
      </c>
      <c r="V157" s="5">
        <v>0.69739800000000007</v>
      </c>
      <c r="W157" s="5">
        <v>0.69957599999999998</v>
      </c>
      <c r="X157" s="5">
        <v>0.70448199999999994</v>
      </c>
      <c r="Y157" s="5">
        <v>0.70940099999999984</v>
      </c>
      <c r="Z157" s="5">
        <v>0.71113999999999988</v>
      </c>
      <c r="AA157" s="5">
        <v>0.70904699999999976</v>
      </c>
      <c r="AB157" s="5">
        <v>0.70364899999999986</v>
      </c>
      <c r="AC157" s="5">
        <v>0.69557599999999997</v>
      </c>
      <c r="AD157" s="5">
        <v>0.68421600000000016</v>
      </c>
      <c r="AE157" s="5">
        <v>0.68421600000000016</v>
      </c>
    </row>
    <row r="158" spans="1:31"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</row>
    <row r="159" spans="1:31">
      <c r="A159" s="56" t="s">
        <v>80</v>
      </c>
      <c r="B159" s="56" t="s">
        <v>163</v>
      </c>
      <c r="C159" s="56" t="s">
        <v>152</v>
      </c>
      <c r="D159" s="5">
        <v>0</v>
      </c>
      <c r="E159" s="5">
        <v>0</v>
      </c>
      <c r="F159" s="5">
        <v>116.28</v>
      </c>
      <c r="G159" s="5">
        <v>348.84</v>
      </c>
      <c r="H159" s="5">
        <v>348.84</v>
      </c>
      <c r="I159" s="5">
        <v>348.84</v>
      </c>
      <c r="J159" s="5">
        <v>348.84</v>
      </c>
      <c r="K159" s="5">
        <v>348.84</v>
      </c>
      <c r="L159" s="5">
        <v>348.84</v>
      </c>
      <c r="M159" s="5">
        <v>348.84</v>
      </c>
      <c r="N159" s="5">
        <v>348.84</v>
      </c>
      <c r="O159" s="5">
        <v>348.84</v>
      </c>
      <c r="P159" s="5">
        <v>348.84</v>
      </c>
      <c r="Q159" s="5">
        <v>348.84</v>
      </c>
      <c r="R159" s="5">
        <v>348.84</v>
      </c>
      <c r="S159" s="5">
        <v>348.84</v>
      </c>
      <c r="T159" s="5">
        <v>348.84</v>
      </c>
      <c r="U159" s="5">
        <v>348.84</v>
      </c>
      <c r="V159" s="5">
        <v>348.84</v>
      </c>
      <c r="W159" s="5">
        <v>348.84</v>
      </c>
      <c r="X159" s="5">
        <v>348.84</v>
      </c>
      <c r="Y159" s="5">
        <v>348.84</v>
      </c>
      <c r="Z159" s="5">
        <v>348.84</v>
      </c>
      <c r="AA159" s="5">
        <v>348.84</v>
      </c>
      <c r="AB159" s="5">
        <v>348.84</v>
      </c>
      <c r="AC159" s="5">
        <v>348.84</v>
      </c>
      <c r="AD159" s="5">
        <v>348.84</v>
      </c>
      <c r="AE159" s="5">
        <v>348.84</v>
      </c>
    </row>
    <row r="160" spans="1:31">
      <c r="A160" s="56" t="s">
        <v>80</v>
      </c>
      <c r="B160" s="56" t="s">
        <v>163</v>
      </c>
      <c r="C160" s="56" t="s">
        <v>153</v>
      </c>
      <c r="D160" s="5">
        <v>6.0490000000000004</v>
      </c>
      <c r="E160" s="5">
        <v>6.0490000000000004</v>
      </c>
      <c r="F160" s="5">
        <v>6.0490000000000004</v>
      </c>
      <c r="G160" s="5">
        <v>6.0490000000000004</v>
      </c>
      <c r="H160" s="5">
        <v>6.0490000000000004</v>
      </c>
      <c r="I160" s="5">
        <v>25.28277091072</v>
      </c>
      <c r="J160" s="5">
        <v>25.2827709124</v>
      </c>
      <c r="K160" s="5">
        <v>34.049001927040003</v>
      </c>
      <c r="L160" s="5">
        <v>34.049001927040003</v>
      </c>
      <c r="M160" s="5">
        <v>34.0490030992</v>
      </c>
      <c r="N160" s="5">
        <v>34.0490030992</v>
      </c>
      <c r="O160" s="5">
        <v>34.0490030992</v>
      </c>
      <c r="P160" s="5">
        <v>34.0490030992</v>
      </c>
      <c r="Q160" s="5">
        <v>34.0490030992</v>
      </c>
      <c r="R160" s="5">
        <v>34.049011753599999</v>
      </c>
      <c r="S160" s="5">
        <v>34.049013126639998</v>
      </c>
      <c r="T160" s="5">
        <v>34.04901314512</v>
      </c>
      <c r="U160" s="5">
        <v>34.049020587999998</v>
      </c>
      <c r="V160" s="5">
        <v>34.049074477360001</v>
      </c>
      <c r="W160" s="5">
        <v>34.049074480720002</v>
      </c>
      <c r="X160" s="5">
        <v>38.049017883040001</v>
      </c>
      <c r="Y160" s="5">
        <v>38.049021682240003</v>
      </c>
      <c r="Z160" s="5">
        <v>38.049021683680003</v>
      </c>
      <c r="AA160" s="5">
        <v>38.049021684640003</v>
      </c>
      <c r="AB160" s="5">
        <v>38.049021686080003</v>
      </c>
      <c r="AC160" s="5">
        <v>38.049021687520003</v>
      </c>
      <c r="AD160" s="5">
        <v>38.049021688960003</v>
      </c>
      <c r="AE160" s="5">
        <v>38.049021691359997</v>
      </c>
    </row>
    <row r="161" spans="1:31">
      <c r="A161" s="56" t="s">
        <v>80</v>
      </c>
      <c r="B161" s="56" t="s">
        <v>163</v>
      </c>
      <c r="C161" s="56" t="s">
        <v>154</v>
      </c>
      <c r="D161" s="5">
        <v>3.23268206852</v>
      </c>
      <c r="E161" s="5">
        <v>5.3008033012400002</v>
      </c>
      <c r="F161" s="5">
        <v>11.18653970512</v>
      </c>
      <c r="G161" s="5">
        <v>21.5925170704</v>
      </c>
      <c r="H161" s="5">
        <v>29.949271464439999</v>
      </c>
      <c r="I161" s="5">
        <v>31.917296716919999</v>
      </c>
      <c r="J161" s="5">
        <v>33.245815911599998</v>
      </c>
      <c r="K161" s="5">
        <v>33.298552076519996</v>
      </c>
      <c r="L161" s="5">
        <v>34.08507414108</v>
      </c>
      <c r="M161" s="5">
        <v>34.575968764160002</v>
      </c>
      <c r="N161" s="5">
        <v>34.575968764480002</v>
      </c>
      <c r="O161" s="5">
        <v>34.575968764720002</v>
      </c>
      <c r="P161" s="5">
        <v>34.575968765440003</v>
      </c>
      <c r="Q161" s="5">
        <v>34.575968767760003</v>
      </c>
      <c r="R161" s="5">
        <v>34.575970183560003</v>
      </c>
      <c r="S161" s="5">
        <v>34.575970965000003</v>
      </c>
      <c r="T161" s="5">
        <v>37.7338880378</v>
      </c>
      <c r="U161" s="5">
        <v>39.765620933679998</v>
      </c>
      <c r="V161" s="5">
        <v>41.942472640040002</v>
      </c>
      <c r="W161" s="5">
        <v>41.942472643000002</v>
      </c>
      <c r="X161" s="5">
        <v>40.294319007479999</v>
      </c>
      <c r="Y161" s="5">
        <v>38.371295551960003</v>
      </c>
      <c r="Z161" s="5">
        <v>37.937221309720002</v>
      </c>
      <c r="AA161" s="5">
        <v>34.779283820560003</v>
      </c>
      <c r="AB161" s="5">
        <v>30.979942953239998</v>
      </c>
      <c r="AC161" s="5">
        <v>33.517398122160003</v>
      </c>
      <c r="AD161" s="5">
        <v>32.202165227040012</v>
      </c>
      <c r="AE161" s="5">
        <v>34.472620530039997</v>
      </c>
    </row>
    <row r="162" spans="1:31">
      <c r="A162" s="56" t="s">
        <v>80</v>
      </c>
      <c r="B162" s="56" t="s">
        <v>163</v>
      </c>
      <c r="C162" s="56" t="s">
        <v>155</v>
      </c>
      <c r="D162" s="5">
        <v>7.4999999999999997E-2</v>
      </c>
      <c r="E162" s="5">
        <v>7.4999999999999997E-2</v>
      </c>
      <c r="F162" s="5">
        <v>7.4999999999999997E-2</v>
      </c>
      <c r="G162" s="5">
        <v>7.4999999999999997E-2</v>
      </c>
      <c r="H162" s="5">
        <v>7.4999999999999997E-2</v>
      </c>
      <c r="I162" s="5">
        <v>7.4999999999999997E-2</v>
      </c>
      <c r="J162" s="5">
        <v>7.4999999999999997E-2</v>
      </c>
      <c r="K162" s="5">
        <v>7.4999999999999997E-2</v>
      </c>
      <c r="L162" s="5">
        <v>7.4999999999999997E-2</v>
      </c>
      <c r="M162" s="5">
        <v>7.4999999999999997E-2</v>
      </c>
      <c r="N162" s="5">
        <v>7.4999999999999997E-2</v>
      </c>
      <c r="O162" s="5">
        <v>7.4999999999999997E-2</v>
      </c>
      <c r="P162" s="5">
        <v>7.4999999999999997E-2</v>
      </c>
      <c r="Q162" s="5">
        <v>7.4999999999999997E-2</v>
      </c>
      <c r="R162" s="5">
        <v>7.4999999999999997E-2</v>
      </c>
      <c r="S162" s="5">
        <v>7.4999999999999997E-2</v>
      </c>
      <c r="T162" s="5">
        <v>7.4999999999999997E-2</v>
      </c>
      <c r="U162" s="5">
        <v>7.4999999999999997E-2</v>
      </c>
      <c r="V162" s="5">
        <v>7.4999999999999997E-2</v>
      </c>
      <c r="W162" s="5">
        <v>7.4999999999999997E-2</v>
      </c>
      <c r="X162" s="5">
        <v>7.4999999999999997E-2</v>
      </c>
      <c r="Y162" s="5">
        <v>7.4999999999999997E-2</v>
      </c>
      <c r="Z162" s="5">
        <v>7.4999999999999997E-2</v>
      </c>
      <c r="AA162" s="5">
        <v>7.4999999999999997E-2</v>
      </c>
      <c r="AB162" s="5">
        <v>7.4999999999999997E-2</v>
      </c>
      <c r="AC162" s="5">
        <v>7.4999999999999997E-2</v>
      </c>
      <c r="AD162" s="5">
        <v>7.4999999999999997E-2</v>
      </c>
      <c r="AE162" s="5">
        <v>7.4999999999999997E-2</v>
      </c>
    </row>
    <row r="163" spans="1:31">
      <c r="A163" s="56" t="s">
        <v>80</v>
      </c>
      <c r="B163" s="56" t="s">
        <v>163</v>
      </c>
      <c r="C163" s="56" t="s">
        <v>138</v>
      </c>
      <c r="D163" s="5">
        <v>0.22689600001999999</v>
      </c>
      <c r="E163" s="5">
        <v>0.46892400000000001</v>
      </c>
      <c r="F163" s="5">
        <v>0.78230399997999989</v>
      </c>
      <c r="G163" s="5">
        <v>1.1662940000199999</v>
      </c>
      <c r="H163" s="5">
        <v>1.6357600000000001</v>
      </c>
      <c r="I163" s="5">
        <v>2.199268</v>
      </c>
      <c r="J163" s="5">
        <v>3.0487099999999998</v>
      </c>
      <c r="K163" s="5">
        <v>4.0174130233050001</v>
      </c>
      <c r="L163" s="5">
        <v>5.1712473369150009</v>
      </c>
      <c r="M163" s="5">
        <v>6.5643127228599996</v>
      </c>
      <c r="N163" s="5">
        <v>8.2884793227449993</v>
      </c>
      <c r="O163" s="5">
        <v>10.218429673545</v>
      </c>
      <c r="P163" s="5">
        <v>12.308383506309999</v>
      </c>
      <c r="Q163" s="5">
        <v>14.584355252795</v>
      </c>
      <c r="R163" s="5">
        <v>16.969061380905</v>
      </c>
      <c r="S163" s="5">
        <v>19.488725551624999</v>
      </c>
      <c r="T163" s="5">
        <v>21.867825752750001</v>
      </c>
      <c r="U163" s="5">
        <v>24.341994509115001</v>
      </c>
      <c r="V163" s="5">
        <v>26.884085377984999</v>
      </c>
      <c r="W163" s="5">
        <v>29.590518085039999</v>
      </c>
      <c r="X163" s="5">
        <v>32.491556825389999</v>
      </c>
      <c r="Y163" s="5">
        <v>35.423194138299998</v>
      </c>
      <c r="Z163" s="5">
        <v>37.568077087310002</v>
      </c>
      <c r="AA163" s="5">
        <v>39.750041389935006</v>
      </c>
      <c r="AB163" s="5">
        <v>41.950261701525008</v>
      </c>
      <c r="AC163" s="5">
        <v>44.193283996604997</v>
      </c>
      <c r="AD163" s="5">
        <v>46.443557179385003</v>
      </c>
      <c r="AE163" s="5">
        <v>46.666472745165002</v>
      </c>
    </row>
    <row r="164" spans="1:31">
      <c r="A164" s="56" t="s">
        <v>80</v>
      </c>
      <c r="B164" s="56" t="s">
        <v>163</v>
      </c>
      <c r="C164" s="56" t="s">
        <v>139</v>
      </c>
      <c r="D164" s="5">
        <v>1.383016</v>
      </c>
      <c r="E164" s="5">
        <v>2.072533</v>
      </c>
      <c r="F164" s="5">
        <v>2.5995620000000002</v>
      </c>
      <c r="G164" s="5">
        <v>3.0013679999999998</v>
      </c>
      <c r="H164" s="5">
        <v>3.3320890000000012</v>
      </c>
      <c r="I164" s="5">
        <v>3.5841080000000001</v>
      </c>
      <c r="J164" s="5">
        <v>4.0625970000000002</v>
      </c>
      <c r="K164" s="5">
        <v>4.7117839999999998</v>
      </c>
      <c r="L164" s="5">
        <v>5.3454380000000006</v>
      </c>
      <c r="M164" s="5">
        <v>6.0464969999999996</v>
      </c>
      <c r="N164" s="5">
        <v>7.057053999999999</v>
      </c>
      <c r="O164" s="5">
        <v>8.0359169999999995</v>
      </c>
      <c r="P164" s="5">
        <v>8.843886000000003</v>
      </c>
      <c r="Q164" s="5">
        <v>9.5456280000000042</v>
      </c>
      <c r="R164" s="5">
        <v>10.089717</v>
      </c>
      <c r="S164" s="5">
        <v>10.485521</v>
      </c>
      <c r="T164" s="5">
        <v>10.593368</v>
      </c>
      <c r="U164" s="5">
        <v>10.570499999999999</v>
      </c>
      <c r="V164" s="5">
        <v>10.431234999999999</v>
      </c>
      <c r="W164" s="5">
        <v>10.359254999999999</v>
      </c>
      <c r="X164" s="5">
        <v>10.437241999999999</v>
      </c>
      <c r="Y164" s="5">
        <v>10.504849</v>
      </c>
      <c r="Z164" s="5">
        <v>10.5124</v>
      </c>
      <c r="AA164" s="5">
        <v>10.481263</v>
      </c>
      <c r="AB164" s="5">
        <v>10.402519</v>
      </c>
      <c r="AC164" s="5">
        <v>10.281580999999999</v>
      </c>
      <c r="AD164" s="5">
        <v>10.109814999999999</v>
      </c>
      <c r="AE164" s="5">
        <v>10.109814999999999</v>
      </c>
    </row>
    <row r="165" spans="1:3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</row>
    <row r="166" spans="1:31">
      <c r="A166" s="56" t="s">
        <v>80</v>
      </c>
      <c r="B166" s="56" t="s">
        <v>197</v>
      </c>
      <c r="C166" s="56" t="s">
        <v>153</v>
      </c>
      <c r="D166" s="5">
        <v>0</v>
      </c>
      <c r="E166" s="5">
        <v>0</v>
      </c>
      <c r="F166" s="5">
        <v>0</v>
      </c>
      <c r="G166" s="5">
        <v>0</v>
      </c>
      <c r="H166" s="5">
        <v>0</v>
      </c>
      <c r="I166" s="5">
        <v>3.0019200000000001E-6</v>
      </c>
      <c r="J166" s="5">
        <v>3.0019200000000001E-6</v>
      </c>
      <c r="K166" s="5">
        <v>25.38795798048</v>
      </c>
      <c r="L166" s="5">
        <v>25.38795798048</v>
      </c>
      <c r="M166" s="5">
        <v>25.38795798072</v>
      </c>
      <c r="N166" s="5">
        <v>25.38795798072</v>
      </c>
      <c r="O166" s="5">
        <v>25.38795798072</v>
      </c>
      <c r="P166" s="5">
        <v>25.38795798072</v>
      </c>
      <c r="Q166" s="5">
        <v>25.38795798072</v>
      </c>
      <c r="R166" s="5">
        <v>40.518608708880002</v>
      </c>
      <c r="S166" s="5">
        <v>40.518608709360002</v>
      </c>
      <c r="T166" s="5">
        <v>40.518608709600002</v>
      </c>
      <c r="U166" s="5">
        <v>40.518608710320002</v>
      </c>
      <c r="V166" s="5">
        <v>40.518608712240002</v>
      </c>
      <c r="W166" s="5">
        <v>40.518608712240002</v>
      </c>
      <c r="X166" s="5">
        <v>40.518608713440003</v>
      </c>
      <c r="Y166" s="5">
        <v>40.518608713680003</v>
      </c>
      <c r="Z166" s="5">
        <v>40.518608713920003</v>
      </c>
      <c r="AA166" s="5">
        <v>40.518608714160003</v>
      </c>
      <c r="AB166" s="5">
        <v>40.518608714400003</v>
      </c>
      <c r="AC166" s="5">
        <v>40.518608714640003</v>
      </c>
      <c r="AD166" s="5">
        <v>40.518608714880003</v>
      </c>
      <c r="AE166" s="5">
        <v>40.518608715120003</v>
      </c>
    </row>
    <row r="167" spans="1:31">
      <c r="A167" s="56" t="s">
        <v>80</v>
      </c>
      <c r="B167" s="56" t="s">
        <v>197</v>
      </c>
      <c r="C167" s="56" t="s">
        <v>154</v>
      </c>
      <c r="D167" s="5">
        <v>10.74910482624</v>
      </c>
      <c r="E167" s="5">
        <v>10.74910482624</v>
      </c>
      <c r="F167" s="5">
        <v>17.634837523800002</v>
      </c>
      <c r="G167" s="5">
        <v>28.84465732116</v>
      </c>
      <c r="H167" s="5">
        <v>28.8446573232</v>
      </c>
      <c r="I167" s="5">
        <v>28.8446573232</v>
      </c>
      <c r="J167" s="5">
        <v>28.8446573232</v>
      </c>
      <c r="K167" s="5">
        <v>33.662206359480003</v>
      </c>
      <c r="L167" s="5">
        <v>39.98223204192</v>
      </c>
      <c r="M167" s="5">
        <v>44.994472546079997</v>
      </c>
      <c r="N167" s="5">
        <v>44.994472547080001</v>
      </c>
      <c r="O167" s="5">
        <v>44.994472547720001</v>
      </c>
      <c r="P167" s="5">
        <v>47.271709182720002</v>
      </c>
      <c r="Q167" s="5">
        <v>47.271709184840013</v>
      </c>
      <c r="R167" s="5">
        <v>47.553921514679999</v>
      </c>
      <c r="S167" s="5">
        <v>62.693715629240003</v>
      </c>
      <c r="T167" s="5">
        <v>62.693715855359997</v>
      </c>
      <c r="U167" s="5">
        <v>62.693715860719998</v>
      </c>
      <c r="V167" s="5">
        <v>66.692923960360005</v>
      </c>
      <c r="W167" s="5">
        <v>66.692923961039995</v>
      </c>
      <c r="X167" s="5">
        <v>69.917251413160002</v>
      </c>
      <c r="Y167" s="5">
        <v>69.917251711719999</v>
      </c>
      <c r="Z167" s="5">
        <v>65.031519191640001</v>
      </c>
      <c r="AA167" s="5">
        <v>79.301722601720002</v>
      </c>
      <c r="AB167" s="5">
        <v>79.301722602119995</v>
      </c>
      <c r="AC167" s="5">
        <v>79.301722604839995</v>
      </c>
      <c r="AD167" s="5">
        <v>111.86852549092001</v>
      </c>
      <c r="AE167" s="5">
        <v>107.05097645604</v>
      </c>
    </row>
    <row r="168" spans="1:31">
      <c r="A168" s="56" t="s">
        <v>80</v>
      </c>
      <c r="B168" s="56" t="s">
        <v>197</v>
      </c>
      <c r="C168" s="56" t="s">
        <v>155</v>
      </c>
      <c r="D168" s="5">
        <v>0.15000005159999999</v>
      </c>
      <c r="E168" s="5">
        <v>0.15000005161999999</v>
      </c>
      <c r="F168" s="5">
        <v>0.1500000571</v>
      </c>
      <c r="G168" s="5">
        <v>0.15000006163999999</v>
      </c>
      <c r="H168" s="5">
        <v>0.15000006969999999</v>
      </c>
      <c r="I168" s="5">
        <v>0.15000006971999999</v>
      </c>
      <c r="J168" s="5">
        <v>0.15000006973999999</v>
      </c>
      <c r="K168" s="5">
        <v>0.15000008485999999</v>
      </c>
      <c r="L168" s="5">
        <v>0.150000091</v>
      </c>
      <c r="M168" s="5">
        <v>0.15000010959999999</v>
      </c>
      <c r="N168" s="5">
        <v>0.15000010976</v>
      </c>
      <c r="O168" s="5">
        <v>0.15000010999999999</v>
      </c>
      <c r="P168" s="5">
        <v>0.15000014258</v>
      </c>
      <c r="Q168" s="5">
        <v>0.15000014376000001</v>
      </c>
      <c r="R168" s="5">
        <v>0.15000052790000001</v>
      </c>
      <c r="S168" s="5">
        <v>0.15000062253999999</v>
      </c>
      <c r="T168" s="5">
        <v>0.15000062423999999</v>
      </c>
      <c r="U168" s="5">
        <v>0.15000062474</v>
      </c>
      <c r="V168" s="5">
        <v>0.15000082470000001</v>
      </c>
      <c r="W168" s="5">
        <v>0.15000082504000001</v>
      </c>
      <c r="X168" s="5">
        <v>0.15000097388</v>
      </c>
      <c r="Y168" s="5">
        <v>0.15000098538000001</v>
      </c>
      <c r="Z168" s="5">
        <v>0.15000097998</v>
      </c>
      <c r="AA168" s="5">
        <v>0.15000146404</v>
      </c>
      <c r="AB168" s="5">
        <v>0.15000145622</v>
      </c>
      <c r="AC168" s="5">
        <v>0.15000147920000001</v>
      </c>
      <c r="AD168" s="5">
        <v>0.15000202568000001</v>
      </c>
      <c r="AE168" s="5">
        <v>0.1500020111</v>
      </c>
    </row>
    <row r="169" spans="1:31">
      <c r="A169" s="56" t="s">
        <v>80</v>
      </c>
      <c r="B169" s="56" t="s">
        <v>197</v>
      </c>
      <c r="C169" s="56" t="s">
        <v>138</v>
      </c>
      <c r="D169" s="5">
        <v>0.16261</v>
      </c>
      <c r="E169" s="5">
        <v>0.355014</v>
      </c>
      <c r="F169" s="5">
        <v>0.62997400000000003</v>
      </c>
      <c r="G169" s="5">
        <v>0.97042000000000006</v>
      </c>
      <c r="H169" s="5">
        <v>1.3815040000000001</v>
      </c>
      <c r="I169" s="5">
        <v>1.884736</v>
      </c>
      <c r="J169" s="5">
        <v>2.6386640000199999</v>
      </c>
      <c r="K169" s="5">
        <v>3.4356469244849999</v>
      </c>
      <c r="L169" s="5">
        <v>4.3467942665549986</v>
      </c>
      <c r="M169" s="5">
        <v>5.4249257229399994</v>
      </c>
      <c r="N169" s="5">
        <v>6.7521069546200003</v>
      </c>
      <c r="O169" s="5">
        <v>8.2316563220549988</v>
      </c>
      <c r="P169" s="5">
        <v>9.830187086075</v>
      </c>
      <c r="Q169" s="5">
        <v>11.504859976764999</v>
      </c>
      <c r="R169" s="5">
        <v>13.20815436891</v>
      </c>
      <c r="S169" s="5">
        <v>14.992691261735001</v>
      </c>
      <c r="T169" s="5">
        <v>16.634760127705</v>
      </c>
      <c r="U169" s="5">
        <v>18.339508629169998</v>
      </c>
      <c r="V169" s="5">
        <v>20.067992617929999</v>
      </c>
      <c r="W169" s="5">
        <v>21.898684226135</v>
      </c>
      <c r="X169" s="5">
        <v>23.869794518694999</v>
      </c>
      <c r="Y169" s="5">
        <v>25.856969309135</v>
      </c>
      <c r="Z169" s="5">
        <v>27.335847318580001</v>
      </c>
      <c r="AA169" s="5">
        <v>28.846964689865001</v>
      </c>
      <c r="AB169" s="5">
        <v>30.36839988014</v>
      </c>
      <c r="AC169" s="5">
        <v>31.924638680019999</v>
      </c>
      <c r="AD169" s="5">
        <v>33.491159058100003</v>
      </c>
      <c r="AE169" s="5">
        <v>33.632173759099999</v>
      </c>
    </row>
    <row r="170" spans="1:31">
      <c r="A170" s="56" t="s">
        <v>80</v>
      </c>
      <c r="B170" s="56" t="s">
        <v>197</v>
      </c>
      <c r="C170" s="56" t="s">
        <v>139</v>
      </c>
      <c r="D170" s="5">
        <v>0.9910199999999999</v>
      </c>
      <c r="E170" s="5">
        <v>1.5847</v>
      </c>
      <c r="F170" s="5">
        <v>2.145769</v>
      </c>
      <c r="G170" s="5">
        <v>2.5698590000000001</v>
      </c>
      <c r="H170" s="5">
        <v>2.9110619999999998</v>
      </c>
      <c r="I170" s="5">
        <v>3.187287</v>
      </c>
      <c r="J170" s="5">
        <v>3.6698080000000002</v>
      </c>
      <c r="K170" s="5">
        <v>4.2750890000000004</v>
      </c>
      <c r="L170" s="5">
        <v>4.8314510000000004</v>
      </c>
      <c r="M170" s="5">
        <v>5.425275000000001</v>
      </c>
      <c r="N170" s="5">
        <v>6.2721</v>
      </c>
      <c r="O170" s="5">
        <v>7.1176219999999999</v>
      </c>
      <c r="P170" s="5">
        <v>7.8553970000000009</v>
      </c>
      <c r="Q170" s="5">
        <v>8.4270669999999992</v>
      </c>
      <c r="R170" s="5">
        <v>8.8181409999999989</v>
      </c>
      <c r="S170" s="5">
        <v>9.0998629999999991</v>
      </c>
      <c r="T170" s="5">
        <v>9.1506480000000003</v>
      </c>
      <c r="U170" s="5">
        <v>9.1067370000000007</v>
      </c>
      <c r="V170" s="5">
        <v>8.9548909999999999</v>
      </c>
      <c r="W170" s="5">
        <v>8.8541390000000018</v>
      </c>
      <c r="X170" s="5">
        <v>8.8880299999999988</v>
      </c>
      <c r="Y170" s="5">
        <v>8.9252970000000005</v>
      </c>
      <c r="Z170" s="5">
        <v>8.9418910000000036</v>
      </c>
      <c r="AA170" s="5">
        <v>8.9058689999999991</v>
      </c>
      <c r="AB170" s="5">
        <v>8.8108530000000016</v>
      </c>
      <c r="AC170" s="5">
        <v>8.6923450000000013</v>
      </c>
      <c r="AD170" s="5">
        <v>8.5435020000000002</v>
      </c>
      <c r="AE170" s="5">
        <v>8.5435020000000002</v>
      </c>
    </row>
    <row r="171" spans="1:3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</row>
    <row r="172" spans="1:31">
      <c r="A172" s="56" t="s">
        <v>80</v>
      </c>
      <c r="B172" s="56" t="s">
        <v>198</v>
      </c>
      <c r="C172" s="56" t="s">
        <v>153</v>
      </c>
      <c r="D172" s="5">
        <v>0</v>
      </c>
      <c r="E172" s="5">
        <v>0</v>
      </c>
      <c r="F172" s="5">
        <v>0</v>
      </c>
      <c r="G172" s="5">
        <v>0</v>
      </c>
      <c r="H172" s="5">
        <v>0</v>
      </c>
      <c r="I172" s="5">
        <v>16.800000781680001</v>
      </c>
      <c r="J172" s="5">
        <v>16.80000110592</v>
      </c>
      <c r="K172" s="5">
        <v>35.999999237280001</v>
      </c>
      <c r="L172" s="5">
        <v>35.999999238239987</v>
      </c>
      <c r="M172" s="5">
        <v>35.999999241120001</v>
      </c>
      <c r="N172" s="5">
        <v>35.999999243040001</v>
      </c>
      <c r="O172" s="5">
        <v>35.999999243040001</v>
      </c>
      <c r="P172" s="5">
        <v>35.999999245920002</v>
      </c>
      <c r="Q172" s="5">
        <v>35.999999248320002</v>
      </c>
      <c r="R172" s="5">
        <v>36.000000010080001</v>
      </c>
      <c r="S172" s="5">
        <v>36.000000014400001</v>
      </c>
      <c r="T172" s="5">
        <v>36.000000019200002</v>
      </c>
      <c r="U172" s="5">
        <v>36.000000021600002</v>
      </c>
      <c r="V172" s="5">
        <v>36.000000029280002</v>
      </c>
      <c r="W172" s="5">
        <v>36.000000030720003</v>
      </c>
      <c r="X172" s="5">
        <v>36.000000038880003</v>
      </c>
      <c r="Y172" s="5">
        <v>36.000000038880003</v>
      </c>
      <c r="Z172" s="5">
        <v>36.000000038880003</v>
      </c>
      <c r="AA172" s="5">
        <v>36.000000038880003</v>
      </c>
      <c r="AB172" s="5">
        <v>36.000000038880003</v>
      </c>
      <c r="AC172" s="5">
        <v>36.000000038880003</v>
      </c>
      <c r="AD172" s="5">
        <v>36.000000038880003</v>
      </c>
      <c r="AE172" s="5">
        <v>36.000000038880003</v>
      </c>
    </row>
    <row r="173" spans="1:31">
      <c r="A173" s="56" t="s">
        <v>80</v>
      </c>
      <c r="B173" s="56" t="s">
        <v>198</v>
      </c>
      <c r="C173" s="56" t="s">
        <v>154</v>
      </c>
      <c r="D173" s="5">
        <v>2.8536000000000001E-7</v>
      </c>
      <c r="E173" s="5">
        <v>0.40292035743999999</v>
      </c>
      <c r="F173" s="5">
        <v>3.6000963762399998</v>
      </c>
      <c r="G173" s="5">
        <v>4.3171959903999992</v>
      </c>
      <c r="H173" s="5">
        <v>10.816840770480001</v>
      </c>
      <c r="I173" s="5">
        <v>10.816840770560001</v>
      </c>
      <c r="J173" s="5">
        <v>17.102718144800001</v>
      </c>
      <c r="K173" s="5">
        <v>17.762073702159999</v>
      </c>
      <c r="L173" s="5">
        <v>17.762073702879999</v>
      </c>
      <c r="M173" s="5">
        <v>17.762073702879999</v>
      </c>
      <c r="N173" s="5">
        <v>17.762073703199999</v>
      </c>
      <c r="O173" s="5">
        <v>17.762073703279999</v>
      </c>
      <c r="P173" s="5">
        <v>17.762073703679999</v>
      </c>
      <c r="Q173" s="5">
        <v>17.81542249152</v>
      </c>
      <c r="R173" s="5">
        <v>17.81542249944</v>
      </c>
      <c r="S173" s="5">
        <v>17.815422504400001</v>
      </c>
      <c r="T173" s="5">
        <v>17.815422505520001</v>
      </c>
      <c r="U173" s="5">
        <v>17.815422509520001</v>
      </c>
      <c r="V173" s="5">
        <v>17.815422510160001</v>
      </c>
      <c r="W173" s="5">
        <v>17.815422510480001</v>
      </c>
      <c r="X173" s="5">
        <v>17.815422227519999</v>
      </c>
      <c r="Y173" s="5">
        <v>20.269077386959999</v>
      </c>
      <c r="Z173" s="5">
        <v>17.071901368399999</v>
      </c>
      <c r="AA173" s="5">
        <v>16.35480175496</v>
      </c>
      <c r="AB173" s="5">
        <v>25.086293694719998</v>
      </c>
      <c r="AC173" s="5">
        <v>25.086293694959998</v>
      </c>
      <c r="AD173" s="5">
        <v>26.642096065440001</v>
      </c>
      <c r="AE173" s="5">
        <v>25.982740508239999</v>
      </c>
    </row>
    <row r="174" spans="1:31">
      <c r="A174" s="56" t="s">
        <v>80</v>
      </c>
      <c r="B174" s="56" t="s">
        <v>198</v>
      </c>
      <c r="C174" s="56" t="s">
        <v>155</v>
      </c>
      <c r="D174" s="5">
        <v>0.18956000000000001</v>
      </c>
      <c r="E174" s="5">
        <v>0.18845999999999999</v>
      </c>
      <c r="F174" s="5">
        <v>0.18845999999999999</v>
      </c>
      <c r="G174" s="5">
        <v>0.18845999999999999</v>
      </c>
      <c r="H174" s="5">
        <v>0.18956000000000001</v>
      </c>
      <c r="I174" s="5">
        <v>0.18845999999999999</v>
      </c>
      <c r="J174" s="5">
        <v>0.18845999999999999</v>
      </c>
      <c r="K174" s="5">
        <v>0.18845999999999999</v>
      </c>
      <c r="L174" s="5">
        <v>0.18845999999999999</v>
      </c>
      <c r="M174" s="5">
        <v>0.56455999999999995</v>
      </c>
      <c r="N174" s="5">
        <v>0.56345999999999996</v>
      </c>
      <c r="O174" s="5">
        <v>0.56455999999999995</v>
      </c>
      <c r="P174" s="5">
        <v>0.56345999999999996</v>
      </c>
      <c r="Q174" s="5">
        <v>0.56345999999999996</v>
      </c>
      <c r="R174" s="5">
        <v>0.56345999999999996</v>
      </c>
      <c r="S174" s="5">
        <v>0.56455999999999995</v>
      </c>
      <c r="T174" s="5">
        <v>0.56345999999999996</v>
      </c>
      <c r="U174" s="5">
        <v>0.56345999999999996</v>
      </c>
      <c r="V174" s="5">
        <v>0.56345999999999996</v>
      </c>
      <c r="W174" s="5">
        <v>0.56345999999999996</v>
      </c>
      <c r="X174" s="5">
        <v>0.56455999999999995</v>
      </c>
      <c r="Y174" s="5">
        <v>0.56455999999999995</v>
      </c>
      <c r="Z174" s="5">
        <v>0.56455999999999995</v>
      </c>
      <c r="AA174" s="5">
        <v>0.56455999999999995</v>
      </c>
      <c r="AB174" s="5">
        <v>0.56455999999999995</v>
      </c>
      <c r="AC174" s="5">
        <v>0.56455999999999995</v>
      </c>
      <c r="AD174" s="5">
        <v>0.56455999999999995</v>
      </c>
      <c r="AE174" s="5">
        <v>0.56455999999999995</v>
      </c>
    </row>
    <row r="175" spans="1:31">
      <c r="A175" s="56" t="s">
        <v>80</v>
      </c>
      <c r="B175" s="56" t="s">
        <v>198</v>
      </c>
      <c r="C175" s="56" t="s">
        <v>138</v>
      </c>
      <c r="D175" s="5">
        <v>0.120936</v>
      </c>
      <c r="E175" s="5">
        <v>0.297296</v>
      </c>
      <c r="F175" s="5">
        <v>0.55069600000000007</v>
      </c>
      <c r="G175" s="5">
        <v>0.884548</v>
      </c>
      <c r="H175" s="5">
        <v>1.3048999999999999</v>
      </c>
      <c r="I175" s="5">
        <v>1.7524740000000001</v>
      </c>
      <c r="J175" s="5">
        <v>2.4211459999999998</v>
      </c>
      <c r="K175" s="5">
        <v>3.1813956746800001</v>
      </c>
      <c r="L175" s="5">
        <v>3.9730135850499999</v>
      </c>
      <c r="M175" s="5">
        <v>4.9157786531299994</v>
      </c>
      <c r="N175" s="5">
        <v>6.10227136545</v>
      </c>
      <c r="O175" s="5">
        <v>7.4856171069549999</v>
      </c>
      <c r="P175" s="5">
        <v>9.023733221745001</v>
      </c>
      <c r="Q175" s="5">
        <v>10.735126954845001</v>
      </c>
      <c r="R175" s="5">
        <v>12.62743962799</v>
      </c>
      <c r="S175" s="5">
        <v>14.632258777420001</v>
      </c>
      <c r="T175" s="5">
        <v>16.585281307070002</v>
      </c>
      <c r="U175" s="5">
        <v>18.649605331555001</v>
      </c>
      <c r="V175" s="5">
        <v>20.788121796925001</v>
      </c>
      <c r="W175" s="5">
        <v>22.972598195130001</v>
      </c>
      <c r="X175" s="5">
        <v>25.317812299450001</v>
      </c>
      <c r="Y175" s="5">
        <v>27.690749009354999</v>
      </c>
      <c r="Z175" s="5">
        <v>29.426303068949998</v>
      </c>
      <c r="AA175" s="5">
        <v>31.201996453180001</v>
      </c>
      <c r="AB175" s="5">
        <v>32.998715744835003</v>
      </c>
      <c r="AC175" s="5">
        <v>34.833899291839998</v>
      </c>
      <c r="AD175" s="5">
        <v>36.689694287324997</v>
      </c>
      <c r="AE175" s="5">
        <v>36.894017377765003</v>
      </c>
    </row>
    <row r="176" spans="1:31">
      <c r="A176" s="56" t="s">
        <v>80</v>
      </c>
      <c r="B176" s="56" t="s">
        <v>198</v>
      </c>
      <c r="C176" s="56" t="s">
        <v>139</v>
      </c>
      <c r="D176" s="5">
        <v>0.77685599999999999</v>
      </c>
      <c r="E176" s="5">
        <v>1.382666</v>
      </c>
      <c r="F176" s="5">
        <v>1.919683</v>
      </c>
      <c r="G176" s="5">
        <v>2.3824130000000001</v>
      </c>
      <c r="H176" s="5">
        <v>2.771639</v>
      </c>
      <c r="I176" s="5">
        <v>2.9457979999999999</v>
      </c>
      <c r="J176" s="5">
        <v>3.2991079999999999</v>
      </c>
      <c r="K176" s="5">
        <v>3.7894770000000002</v>
      </c>
      <c r="L176" s="5">
        <v>4.0835509999999999</v>
      </c>
      <c r="M176" s="5">
        <v>4.3756220000000008</v>
      </c>
      <c r="N176" s="5">
        <v>4.9204770000000009</v>
      </c>
      <c r="O176" s="5">
        <v>5.5427699999999991</v>
      </c>
      <c r="P176" s="5">
        <v>6.109599000000002</v>
      </c>
      <c r="Q176" s="5">
        <v>6.6473720000000016</v>
      </c>
      <c r="R176" s="5">
        <v>7.1809369999999992</v>
      </c>
      <c r="S176" s="5">
        <v>7.5531689999999996</v>
      </c>
      <c r="T176" s="5">
        <v>7.7470940000000006</v>
      </c>
      <c r="U176" s="5">
        <v>7.8553220000000001</v>
      </c>
      <c r="V176" s="5">
        <v>7.8142190000000031</v>
      </c>
      <c r="W176" s="5">
        <v>7.6917759999999999</v>
      </c>
      <c r="X176" s="5">
        <v>7.6956379999999989</v>
      </c>
      <c r="Y176" s="5">
        <v>7.7426959999999978</v>
      </c>
      <c r="Z176" s="5">
        <v>7.7720720000000023</v>
      </c>
      <c r="AA176" s="5">
        <v>7.7958240000000014</v>
      </c>
      <c r="AB176" s="5">
        <v>7.8192950000000003</v>
      </c>
      <c r="AC176" s="5">
        <v>7.7733040000000004</v>
      </c>
      <c r="AD176" s="5">
        <v>7.7083300000000019</v>
      </c>
      <c r="AE176" s="5">
        <v>7.7083300000000019</v>
      </c>
    </row>
    <row r="177" spans="1:3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</row>
    <row r="178" spans="1:31">
      <c r="A178" s="56" t="s">
        <v>80</v>
      </c>
      <c r="B178" s="56" t="s">
        <v>199</v>
      </c>
      <c r="C178" s="56" t="s">
        <v>153</v>
      </c>
      <c r="D178" s="5">
        <v>0</v>
      </c>
      <c r="E178" s="5">
        <v>0</v>
      </c>
      <c r="F178" s="5">
        <v>0</v>
      </c>
      <c r="G178" s="5">
        <v>0</v>
      </c>
      <c r="H178" s="5">
        <v>0</v>
      </c>
      <c r="I178" s="5">
        <v>0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5">
        <v>0</v>
      </c>
      <c r="R178" s="5">
        <v>0</v>
      </c>
      <c r="S178" s="5">
        <v>0</v>
      </c>
      <c r="T178" s="5">
        <v>0</v>
      </c>
      <c r="U178" s="5">
        <v>0</v>
      </c>
      <c r="V178" s="5">
        <v>0</v>
      </c>
      <c r="W178" s="5">
        <v>0</v>
      </c>
      <c r="X178" s="5">
        <v>0</v>
      </c>
      <c r="Y178" s="5">
        <v>0</v>
      </c>
      <c r="Z178" s="5">
        <v>0</v>
      </c>
      <c r="AA178" s="5">
        <v>0</v>
      </c>
      <c r="AB178" s="5">
        <v>0</v>
      </c>
      <c r="AC178" s="5">
        <v>0</v>
      </c>
      <c r="AD178" s="5">
        <v>0</v>
      </c>
      <c r="AE178" s="5">
        <v>0</v>
      </c>
    </row>
    <row r="179" spans="1:31">
      <c r="A179" s="56" t="s">
        <v>80</v>
      </c>
      <c r="B179" s="56" t="s">
        <v>199</v>
      </c>
      <c r="C179" s="56" t="s">
        <v>154</v>
      </c>
      <c r="D179" s="5">
        <v>4.2199999999999999E-7</v>
      </c>
      <c r="E179" s="5">
        <v>0.23512758608000001</v>
      </c>
      <c r="F179" s="5">
        <v>0.23512758608000001</v>
      </c>
      <c r="G179" s="5">
        <v>0.23512758616000001</v>
      </c>
      <c r="H179" s="5">
        <v>0.23512758616000001</v>
      </c>
      <c r="I179" s="5">
        <v>0.23512767279999999</v>
      </c>
      <c r="J179" s="5">
        <v>0.23512767951999999</v>
      </c>
      <c r="K179" s="5">
        <v>2.654957401279999</v>
      </c>
      <c r="L179" s="5">
        <v>2.654957402</v>
      </c>
      <c r="M179" s="5">
        <v>2.7045302396799999</v>
      </c>
      <c r="N179" s="5">
        <v>2.70453024592</v>
      </c>
      <c r="O179" s="5">
        <v>2.70453024616</v>
      </c>
      <c r="P179" s="5">
        <v>2.7045302467200001</v>
      </c>
      <c r="Q179" s="5">
        <v>2.7045302480000002</v>
      </c>
      <c r="R179" s="5">
        <v>2.7045307813599999</v>
      </c>
      <c r="S179" s="5">
        <v>2.7045307853599998</v>
      </c>
      <c r="T179" s="5">
        <v>2.7045307858399998</v>
      </c>
      <c r="U179" s="5">
        <v>2.7045307904799998</v>
      </c>
      <c r="V179" s="5">
        <v>2.7045308547200002</v>
      </c>
      <c r="W179" s="5">
        <v>2.7045308551199998</v>
      </c>
      <c r="X179" s="5">
        <v>2.7045304368799998</v>
      </c>
      <c r="Y179" s="5">
        <v>43.206275465120008</v>
      </c>
      <c r="Z179" s="5">
        <v>70.639988590400009</v>
      </c>
      <c r="AA179" s="5">
        <v>82.702226845680002</v>
      </c>
      <c r="AB179" s="5">
        <v>82.702226847039995</v>
      </c>
      <c r="AC179" s="5">
        <v>85.173582812719999</v>
      </c>
      <c r="AD179" s="5">
        <v>290.72196508624</v>
      </c>
      <c r="AE179" s="5">
        <v>288.30213544624002</v>
      </c>
    </row>
    <row r="180" spans="1:31">
      <c r="A180" s="56" t="s">
        <v>80</v>
      </c>
      <c r="B180" s="56" t="s">
        <v>199</v>
      </c>
      <c r="C180" s="56" t="s">
        <v>155</v>
      </c>
      <c r="D180" s="5">
        <v>0.51570739999999993</v>
      </c>
      <c r="E180" s="5">
        <v>0.51570739999999993</v>
      </c>
      <c r="F180" s="5">
        <v>0.51570739999999993</v>
      </c>
      <c r="G180" s="5">
        <v>0.51570739999999993</v>
      </c>
      <c r="H180" s="5">
        <v>0.51570739999999993</v>
      </c>
      <c r="I180" s="5">
        <v>0.51570739999999993</v>
      </c>
      <c r="J180" s="5">
        <v>0.51570739999999993</v>
      </c>
      <c r="K180" s="5">
        <v>0.51570739999999993</v>
      </c>
      <c r="L180" s="5">
        <v>0.51570739999999993</v>
      </c>
      <c r="M180" s="5">
        <v>0.51570739999999993</v>
      </c>
      <c r="N180" s="5">
        <v>0.51570739999999993</v>
      </c>
      <c r="O180" s="5">
        <v>0.51570739999999993</v>
      </c>
      <c r="P180" s="5">
        <v>0.51570739999999993</v>
      </c>
      <c r="Q180" s="5">
        <v>0.51570739999999993</v>
      </c>
      <c r="R180" s="5">
        <v>0.51570739999999993</v>
      </c>
      <c r="S180" s="5">
        <v>0.51570739999999993</v>
      </c>
      <c r="T180" s="5">
        <v>0.51570739999999993</v>
      </c>
      <c r="U180" s="5">
        <v>0.51570739999999993</v>
      </c>
      <c r="V180" s="5">
        <v>0.51570739999999993</v>
      </c>
      <c r="W180" s="5">
        <v>0.51570739999999993</v>
      </c>
      <c r="X180" s="5">
        <v>0.51570739999999993</v>
      </c>
      <c r="Y180" s="5">
        <v>0.51990740000000002</v>
      </c>
      <c r="Z180" s="5">
        <v>0.51570739999999993</v>
      </c>
      <c r="AA180" s="5">
        <v>0.51570739999999993</v>
      </c>
      <c r="AB180" s="5">
        <v>0.51570739999999993</v>
      </c>
      <c r="AC180" s="5">
        <v>0.51570739999999993</v>
      </c>
      <c r="AD180" s="5">
        <v>0.51570739999999993</v>
      </c>
      <c r="AE180" s="5">
        <v>0.51570739999999993</v>
      </c>
    </row>
    <row r="181" spans="1:31">
      <c r="A181" s="56" t="s">
        <v>80</v>
      </c>
      <c r="B181" s="56" t="s">
        <v>199</v>
      </c>
      <c r="C181" s="56" t="s">
        <v>138</v>
      </c>
      <c r="D181" s="5">
        <v>0.20674799999999999</v>
      </c>
      <c r="E181" s="5">
        <v>0.31010599999999999</v>
      </c>
      <c r="F181" s="5">
        <v>0.42204399999999997</v>
      </c>
      <c r="G181" s="5">
        <v>0.54567999999999994</v>
      </c>
      <c r="H181" s="5">
        <v>0.68458399999999997</v>
      </c>
      <c r="I181" s="5">
        <v>0.84045999999999998</v>
      </c>
      <c r="J181" s="5">
        <v>1.0808800000000001</v>
      </c>
      <c r="K181" s="5">
        <v>1.37300804232</v>
      </c>
      <c r="L181" s="5">
        <v>1.7166496019449999</v>
      </c>
      <c r="M181" s="5">
        <v>2.1384336893799998</v>
      </c>
      <c r="N181" s="5">
        <v>2.6331003903000001</v>
      </c>
      <c r="O181" s="5">
        <v>3.174525901435</v>
      </c>
      <c r="P181" s="5">
        <v>3.7520569247749989</v>
      </c>
      <c r="Q181" s="5">
        <v>4.3704243383399994</v>
      </c>
      <c r="R181" s="5">
        <v>5.004647194935</v>
      </c>
      <c r="S181" s="5">
        <v>5.6663817641899996</v>
      </c>
      <c r="T181" s="5">
        <v>6.2614123244749997</v>
      </c>
      <c r="U181" s="5">
        <v>6.86628896671</v>
      </c>
      <c r="V181" s="5">
        <v>7.4745971234000006</v>
      </c>
      <c r="W181" s="5">
        <v>8.1153102782649995</v>
      </c>
      <c r="X181" s="5">
        <v>8.8012937706449996</v>
      </c>
      <c r="Y181" s="5">
        <v>9.4938328659949995</v>
      </c>
      <c r="Z181" s="5">
        <v>10.015714016780001</v>
      </c>
      <c r="AA181" s="5">
        <v>10.548546476849999</v>
      </c>
      <c r="AB181" s="5">
        <v>11.087862089554999</v>
      </c>
      <c r="AC181" s="5">
        <v>11.638021375699999</v>
      </c>
      <c r="AD181" s="5">
        <v>12.193672800765</v>
      </c>
      <c r="AE181" s="5">
        <v>12.246957138705</v>
      </c>
    </row>
    <row r="182" spans="1:31">
      <c r="A182" s="56" t="s">
        <v>80</v>
      </c>
      <c r="B182" s="56" t="s">
        <v>199</v>
      </c>
      <c r="C182" s="56" t="s">
        <v>139</v>
      </c>
      <c r="D182" s="5">
        <v>0.54603499999999994</v>
      </c>
      <c r="E182" s="5">
        <v>0.72162999999999988</v>
      </c>
      <c r="F182" s="5">
        <v>0.86684299999999992</v>
      </c>
      <c r="G182" s="5">
        <v>0.98809499999999995</v>
      </c>
      <c r="H182" s="5">
        <v>1.0984929999999999</v>
      </c>
      <c r="I182" s="5">
        <v>1.2010940000000001</v>
      </c>
      <c r="J182" s="5">
        <v>1.405373</v>
      </c>
      <c r="K182" s="5">
        <v>1.6230690000000001</v>
      </c>
      <c r="L182" s="5">
        <v>1.8401909999999999</v>
      </c>
      <c r="M182" s="5">
        <v>2.1150509999999989</v>
      </c>
      <c r="N182" s="5">
        <v>2.4270930000000002</v>
      </c>
      <c r="O182" s="5">
        <v>2.7215769999999999</v>
      </c>
      <c r="P182" s="5">
        <v>2.9594239999999998</v>
      </c>
      <c r="Q182" s="5">
        <v>3.160000000000001</v>
      </c>
      <c r="R182" s="5">
        <v>3.306436999999999</v>
      </c>
      <c r="S182" s="5">
        <v>3.4141500000000011</v>
      </c>
      <c r="T182" s="5">
        <v>3.4326570000000012</v>
      </c>
      <c r="U182" s="5">
        <v>3.409373</v>
      </c>
      <c r="V182" s="5">
        <v>3.350393</v>
      </c>
      <c r="W182" s="5">
        <v>3.3337880000000011</v>
      </c>
      <c r="X182" s="5">
        <v>3.3335029999999999</v>
      </c>
      <c r="Y182" s="5">
        <v>3.330041</v>
      </c>
      <c r="Z182" s="5">
        <v>3.3097660000000011</v>
      </c>
      <c r="AA182" s="5">
        <v>3.281092000000001</v>
      </c>
      <c r="AB182" s="5">
        <v>3.2383339999999992</v>
      </c>
      <c r="AC182" s="5">
        <v>3.1888819999999991</v>
      </c>
      <c r="AD182" s="5">
        <v>3.1313429999999989</v>
      </c>
      <c r="AE182" s="5">
        <v>3.1313429999999989</v>
      </c>
    </row>
    <row r="183" spans="1:3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</row>
    <row r="184" spans="1:31">
      <c r="A184" s="56" t="s">
        <v>80</v>
      </c>
      <c r="B184" s="56" t="s">
        <v>200</v>
      </c>
      <c r="C184" s="56" t="s">
        <v>153</v>
      </c>
      <c r="D184" s="5">
        <v>0</v>
      </c>
      <c r="E184" s="5">
        <v>0</v>
      </c>
      <c r="F184" s="5">
        <v>0</v>
      </c>
      <c r="G184" s="5">
        <v>0</v>
      </c>
      <c r="H184" s="5">
        <v>0</v>
      </c>
      <c r="I184" s="5">
        <v>1.1862E-6</v>
      </c>
      <c r="J184" s="5">
        <v>1.19424E-6</v>
      </c>
      <c r="K184" s="5">
        <v>1.4141599999999999E-6</v>
      </c>
      <c r="L184" s="5">
        <v>1.5162E-6</v>
      </c>
      <c r="M184" s="5">
        <v>1.9502E-6</v>
      </c>
      <c r="N184" s="5">
        <v>2.1983199999999999E-6</v>
      </c>
      <c r="O184" s="5">
        <v>2.1996800000000002E-6</v>
      </c>
      <c r="P184" s="5">
        <v>2.2251999999999999E-6</v>
      </c>
      <c r="Q184" s="5">
        <v>0.33733509971999998</v>
      </c>
      <c r="R184" s="5">
        <v>0.33733875720000001</v>
      </c>
      <c r="S184" s="5">
        <v>0.33733883112000002</v>
      </c>
      <c r="T184" s="5">
        <v>0.33733883112000002</v>
      </c>
      <c r="U184" s="5">
        <v>0.33733883135999998</v>
      </c>
      <c r="V184" s="5">
        <v>0.33733883467999998</v>
      </c>
      <c r="W184" s="5">
        <v>0.33733883887999999</v>
      </c>
      <c r="X184" s="5">
        <v>0.33734412512</v>
      </c>
      <c r="Y184" s="5">
        <v>0.33734616820000002</v>
      </c>
      <c r="Z184" s="5">
        <v>0.33734617292000002</v>
      </c>
      <c r="AA184" s="5">
        <v>0.33735654244000007</v>
      </c>
      <c r="AB184" s="5">
        <v>0.33769567288000002</v>
      </c>
      <c r="AC184" s="5">
        <v>0.33769567488000002</v>
      </c>
      <c r="AD184" s="5">
        <v>23.043415031359999</v>
      </c>
      <c r="AE184" s="5">
        <v>23.043415032719999</v>
      </c>
    </row>
    <row r="185" spans="1:31">
      <c r="A185" s="56" t="s">
        <v>80</v>
      </c>
      <c r="B185" s="56" t="s">
        <v>200</v>
      </c>
      <c r="C185" s="56" t="s">
        <v>154</v>
      </c>
      <c r="D185" s="5">
        <v>1.7719999999999999E-8</v>
      </c>
      <c r="E185" s="5">
        <v>2.576E-8</v>
      </c>
      <c r="F185" s="5">
        <v>3.5000000000000002E-8</v>
      </c>
      <c r="G185" s="5">
        <v>3.9239999999999999E-8</v>
      </c>
      <c r="H185" s="5">
        <v>4.7920000000000002E-8</v>
      </c>
      <c r="I185" s="5">
        <v>6.6320000000000001E-8</v>
      </c>
      <c r="J185" s="5">
        <v>7.3000000000000005E-8</v>
      </c>
      <c r="K185" s="5">
        <v>8.4359999999999996E-8</v>
      </c>
      <c r="L185" s="5">
        <v>8.5720000000000003E-8</v>
      </c>
      <c r="M185" s="5">
        <v>9.2920000000000001E-8</v>
      </c>
      <c r="N185" s="5">
        <v>1.2048E-7</v>
      </c>
      <c r="O185" s="5">
        <v>1.2088000000000001E-7</v>
      </c>
      <c r="P185" s="5">
        <v>1.3580000000000001E-7</v>
      </c>
      <c r="Q185" s="5">
        <v>4.0803999999999999E-7</v>
      </c>
      <c r="R185" s="5">
        <v>8.5684000000000004E-7</v>
      </c>
      <c r="S185" s="5">
        <v>8.7168000000000003E-7</v>
      </c>
      <c r="T185" s="5">
        <v>8.7171999999999997E-7</v>
      </c>
      <c r="U185" s="5">
        <v>8.7191999999999999E-7</v>
      </c>
      <c r="V185" s="5">
        <v>8.7299999999999994E-7</v>
      </c>
      <c r="W185" s="5">
        <v>8.7728000000000003E-7</v>
      </c>
      <c r="X185" s="5">
        <v>9.7247999999999988E-7</v>
      </c>
      <c r="Y185" s="5">
        <v>1.1466E-6</v>
      </c>
      <c r="Z185" s="5">
        <v>1.1379200000000001E-6</v>
      </c>
      <c r="AA185" s="5">
        <v>1.81836E-6</v>
      </c>
      <c r="AB185" s="5">
        <v>2.125E-6</v>
      </c>
      <c r="AC185" s="5">
        <v>3.5964399999999998E-6</v>
      </c>
      <c r="AD185" s="5">
        <v>1.985288E-5</v>
      </c>
      <c r="AE185" s="5">
        <v>1.9841679999999999E-5</v>
      </c>
    </row>
    <row r="186" spans="1:31">
      <c r="A186" s="56" t="s">
        <v>80</v>
      </c>
      <c r="B186" s="56" t="s">
        <v>200</v>
      </c>
      <c r="C186" s="56" t="s">
        <v>155</v>
      </c>
      <c r="D186" s="5">
        <v>0</v>
      </c>
      <c r="E186" s="5">
        <v>0</v>
      </c>
      <c r="F186" s="5">
        <v>0</v>
      </c>
      <c r="G186" s="5">
        <v>0</v>
      </c>
      <c r="H186" s="5">
        <v>0</v>
      </c>
      <c r="I186" s="5">
        <v>0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5">
        <v>0</v>
      </c>
      <c r="R186" s="5">
        <v>0</v>
      </c>
      <c r="S186" s="5">
        <v>0</v>
      </c>
      <c r="T186" s="5">
        <v>0</v>
      </c>
      <c r="U186" s="5">
        <v>0</v>
      </c>
      <c r="V186" s="5">
        <v>0</v>
      </c>
      <c r="W186" s="5">
        <v>0</v>
      </c>
      <c r="X186" s="5">
        <v>0</v>
      </c>
      <c r="Y186" s="5">
        <v>0</v>
      </c>
      <c r="Z186" s="5">
        <v>0</v>
      </c>
      <c r="AA186" s="5">
        <v>0</v>
      </c>
      <c r="AB186" s="5">
        <v>0</v>
      </c>
      <c r="AC186" s="5">
        <v>0</v>
      </c>
      <c r="AD186" s="5">
        <v>0</v>
      </c>
      <c r="AE186" s="5">
        <v>0</v>
      </c>
    </row>
    <row r="187" spans="1:31">
      <c r="A187" s="56" t="s">
        <v>80</v>
      </c>
      <c r="B187" s="56" t="s">
        <v>200</v>
      </c>
      <c r="C187" s="56" t="s">
        <v>138</v>
      </c>
      <c r="D187" s="5">
        <v>1.5824000000000001E-2</v>
      </c>
      <c r="E187" s="5">
        <v>3.1674000000000001E-2</v>
      </c>
      <c r="F187" s="5">
        <v>5.2965999999999999E-2</v>
      </c>
      <c r="G187" s="5">
        <v>7.8764000000000001E-2</v>
      </c>
      <c r="H187" s="5">
        <v>0.11021400000000001</v>
      </c>
      <c r="I187" s="5">
        <v>0.14729999999999999</v>
      </c>
      <c r="J187" s="5">
        <v>0.203148</v>
      </c>
      <c r="K187" s="5">
        <v>0.26880177251499998</v>
      </c>
      <c r="L187" s="5">
        <v>0.34835914953500002</v>
      </c>
      <c r="M187" s="5">
        <v>0.44804788443999999</v>
      </c>
      <c r="N187" s="5">
        <v>0.56646640916500002</v>
      </c>
      <c r="O187" s="5">
        <v>0.70027676242000003</v>
      </c>
      <c r="P187" s="5">
        <v>0.84739425761999998</v>
      </c>
      <c r="Q187" s="5">
        <v>1.00750319801</v>
      </c>
      <c r="R187" s="5">
        <v>1.1770233594749999</v>
      </c>
      <c r="S187" s="5">
        <v>1.358038417385</v>
      </c>
      <c r="T187" s="5">
        <v>1.53179645715</v>
      </c>
      <c r="U187" s="5">
        <v>1.7147051366499999</v>
      </c>
      <c r="V187" s="5">
        <v>1.9047837674350001</v>
      </c>
      <c r="W187" s="5">
        <v>2.107657829985</v>
      </c>
      <c r="X187" s="5">
        <v>2.32465684726</v>
      </c>
      <c r="Y187" s="5">
        <v>2.5435191545200002</v>
      </c>
      <c r="Z187" s="5">
        <v>2.7020484795250002</v>
      </c>
      <c r="AA187" s="5">
        <v>2.8629284289050001</v>
      </c>
      <c r="AB187" s="5">
        <v>3.0244299952999998</v>
      </c>
      <c r="AC187" s="5">
        <v>3.1887067395750002</v>
      </c>
      <c r="AD187" s="5">
        <v>3.3534805613550001</v>
      </c>
      <c r="AE187" s="5">
        <v>3.3691903818850002</v>
      </c>
    </row>
    <row r="188" spans="1:31">
      <c r="A188" s="56" t="s">
        <v>80</v>
      </c>
      <c r="B188" s="56" t="s">
        <v>200</v>
      </c>
      <c r="C188" s="56" t="s">
        <v>139</v>
      </c>
      <c r="D188" s="5">
        <v>0.10725999999999999</v>
      </c>
      <c r="E188" s="5">
        <v>0.152032</v>
      </c>
      <c r="F188" s="5">
        <v>0.18812999999999999</v>
      </c>
      <c r="G188" s="5">
        <v>0.21496399999999999</v>
      </c>
      <c r="H188" s="5">
        <v>0.23591699999999999</v>
      </c>
      <c r="I188" s="5">
        <v>0.25203799999999998</v>
      </c>
      <c r="J188" s="5">
        <v>0.28246500000000002</v>
      </c>
      <c r="K188" s="5">
        <v>0.32365999999999989</v>
      </c>
      <c r="L188" s="5">
        <v>0.36382599999999998</v>
      </c>
      <c r="M188" s="5">
        <v>0.41711799999999999</v>
      </c>
      <c r="N188" s="5">
        <v>0.47821399999999997</v>
      </c>
      <c r="O188" s="5">
        <v>0.53914400000000007</v>
      </c>
      <c r="P188" s="5">
        <v>0.59150900000000006</v>
      </c>
      <c r="Q188" s="5">
        <v>0.63556900000000016</v>
      </c>
      <c r="R188" s="5">
        <v>0.67028699999999997</v>
      </c>
      <c r="S188" s="5">
        <v>0.69696700000000011</v>
      </c>
      <c r="T188" s="5">
        <v>0.70467600000000008</v>
      </c>
      <c r="U188" s="5">
        <v>0.70432300000000003</v>
      </c>
      <c r="V188" s="5">
        <v>0.69739800000000007</v>
      </c>
      <c r="W188" s="5">
        <v>0.69957599999999998</v>
      </c>
      <c r="X188" s="5">
        <v>0.70448199999999994</v>
      </c>
      <c r="Y188" s="5">
        <v>0.70940099999999984</v>
      </c>
      <c r="Z188" s="5">
        <v>0.71113999999999988</v>
      </c>
      <c r="AA188" s="5">
        <v>0.70904699999999976</v>
      </c>
      <c r="AB188" s="5">
        <v>0.70364899999999986</v>
      </c>
      <c r="AC188" s="5">
        <v>0.69557599999999997</v>
      </c>
      <c r="AD188" s="5">
        <v>0.68421600000000016</v>
      </c>
      <c r="AE188" s="5">
        <v>0.68421600000000016</v>
      </c>
    </row>
    <row r="189" spans="1:31"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</row>
  </sheetData>
  <autoFilter ref="A3:C188" xr:uid="{00000000-0009-0000-0000-000009000000}"/>
  <pageMargins left="0.7" right="0.7" top="0.75" bottom="0.75" header="0.3" footer="0.3"/>
  <pageSetup paperSize="9"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68">
    <tabColor theme="7"/>
  </sheetPr>
  <dimension ref="A1:AE369"/>
  <sheetViews>
    <sheetView zoomScaleNormal="100" workbookViewId="0">
      <pane xSplit="3" ySplit="3" topLeftCell="D4" activePane="bottomRight" state="frozen"/>
      <selection pane="topRight" activeCell="D1" sqref="D1"/>
      <selection pane="bottomLeft" activeCell="A4" sqref="A4"/>
      <selection pane="bottomRight"/>
    </sheetView>
  </sheetViews>
  <sheetFormatPr baseColWidth="10" defaultColWidth="9" defaultRowHeight="14"/>
  <cols>
    <col min="1" max="1" width="16.1640625" style="6" customWidth="1"/>
    <col min="2" max="2" width="10" style="6" customWidth="1"/>
    <col min="3" max="3" width="27.6640625" style="6" customWidth="1"/>
    <col min="4" max="4" width="9" style="6" customWidth="1"/>
    <col min="5" max="16384" width="9" style="6"/>
  </cols>
  <sheetData>
    <row r="1" spans="1:31" s="15" customFormat="1" ht="23.25" customHeight="1" thickBot="1">
      <c r="A1" s="1" t="s">
        <v>207</v>
      </c>
      <c r="B1" s="1"/>
      <c r="C1" s="49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</row>
    <row r="2" spans="1:31" s="7" customFormat="1" ht="15" customHeight="1" thickTop="1">
      <c r="A2" s="54" t="s">
        <v>208</v>
      </c>
      <c r="C2" s="54"/>
    </row>
    <row r="3" spans="1:31">
      <c r="A3" s="57" t="s">
        <v>191</v>
      </c>
      <c r="B3" s="57" t="s">
        <v>194</v>
      </c>
      <c r="C3" s="57" t="s">
        <v>195</v>
      </c>
      <c r="D3" s="57">
        <v>2024</v>
      </c>
      <c r="E3" s="57">
        <v>2025</v>
      </c>
      <c r="F3" s="57">
        <v>2026</v>
      </c>
      <c r="G3" s="57">
        <v>2027</v>
      </c>
      <c r="H3" s="57">
        <v>2028</v>
      </c>
      <c r="I3" s="57">
        <v>2029</v>
      </c>
      <c r="J3" s="57">
        <v>2030</v>
      </c>
      <c r="K3" s="57">
        <v>2031</v>
      </c>
      <c r="L3" s="57">
        <v>2032</v>
      </c>
      <c r="M3" s="57">
        <v>2033</v>
      </c>
      <c r="N3" s="57">
        <v>2034</v>
      </c>
      <c r="O3" s="57">
        <v>2035</v>
      </c>
      <c r="P3" s="57">
        <v>2036</v>
      </c>
      <c r="Q3" s="57">
        <v>2037</v>
      </c>
      <c r="R3" s="57">
        <v>2038</v>
      </c>
      <c r="S3" s="57">
        <v>2039</v>
      </c>
      <c r="T3" s="57">
        <v>2040</v>
      </c>
      <c r="U3" s="57">
        <v>2041</v>
      </c>
      <c r="V3" s="57">
        <v>2042</v>
      </c>
      <c r="W3" s="57">
        <v>2043</v>
      </c>
      <c r="X3" s="57">
        <v>2044</v>
      </c>
      <c r="Y3" s="57">
        <v>2045</v>
      </c>
      <c r="Z3" s="57">
        <v>2046</v>
      </c>
      <c r="AA3" s="57">
        <v>2047</v>
      </c>
      <c r="AB3" s="57">
        <v>2048</v>
      </c>
      <c r="AC3" s="57">
        <v>2049</v>
      </c>
      <c r="AD3" s="57">
        <v>2050</v>
      </c>
      <c r="AE3" s="57">
        <v>2051</v>
      </c>
    </row>
    <row r="4" spans="1:31">
      <c r="A4" s="56" t="s">
        <v>54</v>
      </c>
      <c r="B4" s="56" t="s">
        <v>163</v>
      </c>
      <c r="C4" s="56" t="s">
        <v>132</v>
      </c>
      <c r="D4" s="5">
        <v>316</v>
      </c>
      <c r="E4" s="5">
        <v>316</v>
      </c>
      <c r="F4" s="5">
        <v>316</v>
      </c>
      <c r="G4" s="5">
        <v>316</v>
      </c>
      <c r="H4" s="5">
        <v>316</v>
      </c>
      <c r="I4" s="5">
        <v>316</v>
      </c>
      <c r="J4" s="5">
        <v>316</v>
      </c>
      <c r="K4" s="5">
        <v>316</v>
      </c>
      <c r="L4" s="5">
        <v>316</v>
      </c>
      <c r="M4" s="5">
        <v>316</v>
      </c>
      <c r="N4" s="5">
        <v>316</v>
      </c>
      <c r="O4" s="5">
        <v>316</v>
      </c>
      <c r="P4" s="5">
        <v>316</v>
      </c>
      <c r="Q4" s="5">
        <v>316</v>
      </c>
      <c r="R4" s="5">
        <v>316</v>
      </c>
      <c r="S4" s="5">
        <v>316</v>
      </c>
      <c r="T4" s="5">
        <v>316</v>
      </c>
      <c r="U4" s="5">
        <v>316</v>
      </c>
      <c r="V4" s="5">
        <v>316</v>
      </c>
      <c r="W4" s="5">
        <v>316</v>
      </c>
      <c r="X4" s="5">
        <v>316</v>
      </c>
      <c r="Y4" s="5">
        <v>316</v>
      </c>
      <c r="Z4" s="5">
        <v>316</v>
      </c>
      <c r="AA4" s="5">
        <v>316</v>
      </c>
      <c r="AB4" s="5">
        <v>316</v>
      </c>
      <c r="AC4" s="5">
        <v>316</v>
      </c>
      <c r="AD4" s="5">
        <v>316</v>
      </c>
      <c r="AE4" s="5">
        <v>316</v>
      </c>
    </row>
    <row r="5" spans="1:31">
      <c r="A5" s="56" t="s">
        <v>54</v>
      </c>
      <c r="B5" s="56" t="s">
        <v>163</v>
      </c>
      <c r="C5" s="56" t="s">
        <v>133</v>
      </c>
      <c r="D5" s="5">
        <v>0</v>
      </c>
      <c r="E5" s="5">
        <v>0</v>
      </c>
      <c r="F5" s="5">
        <v>0</v>
      </c>
      <c r="G5" s="5">
        <v>0</v>
      </c>
      <c r="H5" s="5">
        <v>0</v>
      </c>
      <c r="I5" s="5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5">
        <v>0</v>
      </c>
      <c r="R5" s="5">
        <v>0</v>
      </c>
      <c r="S5" s="5">
        <v>0</v>
      </c>
      <c r="T5" s="5">
        <v>0</v>
      </c>
      <c r="U5" s="5">
        <v>0</v>
      </c>
      <c r="V5" s="5">
        <v>0</v>
      </c>
      <c r="W5" s="5">
        <v>0</v>
      </c>
      <c r="X5" s="5">
        <v>0</v>
      </c>
      <c r="Y5" s="5">
        <v>0</v>
      </c>
      <c r="Z5" s="5">
        <v>0</v>
      </c>
      <c r="AA5" s="5">
        <v>0</v>
      </c>
      <c r="AB5" s="5">
        <v>0</v>
      </c>
      <c r="AC5" s="5">
        <v>0</v>
      </c>
      <c r="AD5" s="5">
        <v>0</v>
      </c>
      <c r="AE5" s="5">
        <v>0</v>
      </c>
    </row>
    <row r="6" spans="1:31">
      <c r="A6" s="56" t="s">
        <v>54</v>
      </c>
      <c r="B6" s="56" t="s">
        <v>163</v>
      </c>
      <c r="C6" s="56" t="s">
        <v>134</v>
      </c>
      <c r="D6" s="5">
        <v>0</v>
      </c>
      <c r="E6" s="5">
        <v>2.65E-6</v>
      </c>
      <c r="F6" s="5">
        <v>2.65E-6</v>
      </c>
      <c r="G6" s="5">
        <v>7.9500000000000001E-6</v>
      </c>
      <c r="H6" s="5">
        <v>7.9500000000000001E-6</v>
      </c>
      <c r="I6" s="5">
        <v>7.9500000000000001E-6</v>
      </c>
      <c r="J6" s="5">
        <v>7.9500000000000001E-6</v>
      </c>
      <c r="K6" s="5">
        <v>3.7100000000000001E-5</v>
      </c>
      <c r="L6" s="5">
        <v>3.7100000000000001E-5</v>
      </c>
      <c r="M6" s="5">
        <v>6.0949999999999998E-5</v>
      </c>
      <c r="N6" s="5">
        <v>6.0949999999999998E-5</v>
      </c>
      <c r="O6" s="5">
        <v>7.4200000000000001E-5</v>
      </c>
      <c r="P6" s="5">
        <v>9.2750000000000005E-5</v>
      </c>
      <c r="Q6" s="5">
        <v>1.1129999999999999E-4</v>
      </c>
      <c r="R6" s="5">
        <v>1.1129999999999999E-4</v>
      </c>
      <c r="S6" s="5">
        <v>1.272E-4</v>
      </c>
      <c r="T6" s="5">
        <v>1.325E-4</v>
      </c>
      <c r="U6" s="5">
        <v>1.3779999999999999E-4</v>
      </c>
      <c r="V6" s="5">
        <v>1.5105000000000001E-4</v>
      </c>
      <c r="W6" s="5">
        <v>1.8019999999999999E-4</v>
      </c>
      <c r="X6" s="5">
        <v>3.2065000000000001E-4</v>
      </c>
      <c r="Y6" s="5">
        <v>3.2065000000000001E-4</v>
      </c>
      <c r="Z6" s="5">
        <v>3.8160000000000001E-4</v>
      </c>
      <c r="AA6" s="5">
        <v>3.8160000000000001E-4</v>
      </c>
      <c r="AB6" s="5">
        <v>3.8160000000000001E-4</v>
      </c>
      <c r="AC6" s="5">
        <v>3.8160000000000001E-4</v>
      </c>
      <c r="AD6" s="5">
        <v>5.0615000000000002E-4</v>
      </c>
      <c r="AE6" s="5">
        <v>5.0615000000000002E-4</v>
      </c>
    </row>
    <row r="7" spans="1:31">
      <c r="A7" s="56" t="s">
        <v>54</v>
      </c>
      <c r="B7" s="56" t="s">
        <v>163</v>
      </c>
      <c r="C7" s="56" t="s">
        <v>135</v>
      </c>
      <c r="D7" s="5">
        <v>0</v>
      </c>
      <c r="E7" s="5">
        <v>0</v>
      </c>
      <c r="F7" s="5">
        <v>0</v>
      </c>
      <c r="G7" s="5">
        <v>0</v>
      </c>
      <c r="H7" s="5">
        <v>0</v>
      </c>
      <c r="I7" s="5">
        <v>0</v>
      </c>
      <c r="J7" s="5">
        <v>0</v>
      </c>
      <c r="K7" s="5">
        <v>3.4449999999999997E-5</v>
      </c>
      <c r="L7" s="5">
        <v>3.4449999999999997E-5</v>
      </c>
      <c r="M7" s="5">
        <v>6.6249999999999998E-5</v>
      </c>
      <c r="N7" s="5">
        <v>6.6249999999999998E-5</v>
      </c>
      <c r="O7" s="5">
        <v>8.2150000000000005E-5</v>
      </c>
      <c r="P7" s="5">
        <v>1.0069999999999999E-4</v>
      </c>
      <c r="Q7" s="5">
        <v>1.1925E-4</v>
      </c>
      <c r="R7" s="5">
        <v>1.1925E-4</v>
      </c>
      <c r="S7" s="5">
        <v>1.325E-4</v>
      </c>
      <c r="T7" s="5">
        <v>1.4045E-4</v>
      </c>
      <c r="U7" s="5">
        <v>1.5105000000000001E-4</v>
      </c>
      <c r="V7" s="5">
        <v>1.6430000000000001E-4</v>
      </c>
      <c r="W7" s="5">
        <v>1.8019999999999999E-4</v>
      </c>
      <c r="X7" s="5">
        <v>67.297696050000013</v>
      </c>
      <c r="Y7" s="5">
        <v>67.297696050000013</v>
      </c>
      <c r="Z7" s="5">
        <v>817.49671124999998</v>
      </c>
      <c r="AA7" s="5">
        <v>817.49671124999998</v>
      </c>
      <c r="AB7" s="5">
        <v>817.49671124999998</v>
      </c>
      <c r="AC7" s="5">
        <v>817.49671124999998</v>
      </c>
      <c r="AD7" s="5">
        <v>817.49671124999998</v>
      </c>
      <c r="AE7" s="5">
        <v>817.49671124999998</v>
      </c>
    </row>
    <row r="8" spans="1:31">
      <c r="A8" s="56" t="s">
        <v>54</v>
      </c>
      <c r="B8" s="56" t="s">
        <v>163</v>
      </c>
      <c r="C8" s="56" t="s">
        <v>136</v>
      </c>
      <c r="D8" s="5">
        <v>0</v>
      </c>
      <c r="E8" s="5">
        <v>0</v>
      </c>
      <c r="F8" s="5">
        <v>0</v>
      </c>
      <c r="G8" s="5">
        <v>0</v>
      </c>
      <c r="H8" s="5">
        <v>0</v>
      </c>
      <c r="I8" s="5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5">
        <v>0</v>
      </c>
      <c r="R8" s="5">
        <v>0</v>
      </c>
      <c r="S8" s="5">
        <v>0</v>
      </c>
      <c r="T8" s="5">
        <v>0</v>
      </c>
      <c r="U8" s="5">
        <v>0</v>
      </c>
      <c r="V8" s="5">
        <v>0</v>
      </c>
      <c r="W8" s="5">
        <v>0</v>
      </c>
      <c r="X8" s="5">
        <v>0</v>
      </c>
      <c r="Y8" s="5">
        <v>0</v>
      </c>
      <c r="Z8" s="5">
        <v>0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</row>
    <row r="9" spans="1:31">
      <c r="A9" s="56" t="s">
        <v>54</v>
      </c>
      <c r="B9" s="56" t="s">
        <v>163</v>
      </c>
      <c r="C9" s="56" t="s">
        <v>152</v>
      </c>
      <c r="D9" s="5">
        <v>0</v>
      </c>
      <c r="E9" s="5">
        <v>0</v>
      </c>
      <c r="F9" s="5">
        <v>680</v>
      </c>
      <c r="G9" s="5">
        <v>2040</v>
      </c>
      <c r="H9" s="5">
        <v>2040</v>
      </c>
      <c r="I9" s="5">
        <v>2040</v>
      </c>
      <c r="J9" s="5">
        <v>2040</v>
      </c>
      <c r="K9" s="5">
        <v>2040</v>
      </c>
      <c r="L9" s="5">
        <v>2040</v>
      </c>
      <c r="M9" s="5">
        <v>2040</v>
      </c>
      <c r="N9" s="5">
        <v>2040</v>
      </c>
      <c r="O9" s="5">
        <v>2040</v>
      </c>
      <c r="P9" s="5">
        <v>2040</v>
      </c>
      <c r="Q9" s="5">
        <v>2040</v>
      </c>
      <c r="R9" s="5">
        <v>2040</v>
      </c>
      <c r="S9" s="5">
        <v>2040</v>
      </c>
      <c r="T9" s="5">
        <v>2040</v>
      </c>
      <c r="U9" s="5">
        <v>2040</v>
      </c>
      <c r="V9" s="5">
        <v>2040</v>
      </c>
      <c r="W9" s="5">
        <v>2040</v>
      </c>
      <c r="X9" s="5">
        <v>2040</v>
      </c>
      <c r="Y9" s="5">
        <v>2040</v>
      </c>
      <c r="Z9" s="5">
        <v>2040</v>
      </c>
      <c r="AA9" s="5">
        <v>2040</v>
      </c>
      <c r="AB9" s="5">
        <v>2040</v>
      </c>
      <c r="AC9" s="5">
        <v>2040</v>
      </c>
      <c r="AD9" s="5">
        <v>2040</v>
      </c>
      <c r="AE9" s="5">
        <v>2040</v>
      </c>
    </row>
    <row r="10" spans="1:31">
      <c r="A10" s="56" t="s">
        <v>54</v>
      </c>
      <c r="B10" s="56" t="s">
        <v>163</v>
      </c>
      <c r="C10" s="56" t="s">
        <v>153</v>
      </c>
      <c r="D10" s="5">
        <v>0</v>
      </c>
      <c r="E10" s="5">
        <v>0</v>
      </c>
      <c r="F10" s="5">
        <v>0</v>
      </c>
      <c r="G10" s="5">
        <v>0</v>
      </c>
      <c r="H10" s="5">
        <v>0</v>
      </c>
      <c r="I10" s="5">
        <v>163.65162756999999</v>
      </c>
      <c r="J10" s="5">
        <v>163.65162759</v>
      </c>
      <c r="K10" s="5">
        <v>657.83800782999992</v>
      </c>
      <c r="L10" s="5">
        <v>657.83800782999992</v>
      </c>
      <c r="M10" s="5">
        <v>657.83800782999992</v>
      </c>
      <c r="N10" s="5">
        <v>657.83800782999992</v>
      </c>
      <c r="O10" s="5">
        <v>657.83800782999992</v>
      </c>
      <c r="P10" s="5">
        <v>657.83800784000005</v>
      </c>
      <c r="Q10" s="5">
        <v>657.83800785999995</v>
      </c>
      <c r="R10" s="5">
        <v>850.46194660000003</v>
      </c>
      <c r="S10" s="5">
        <v>850.46194666000008</v>
      </c>
      <c r="T10" s="5">
        <v>850.46194667999998</v>
      </c>
      <c r="U10" s="5">
        <v>999.99998901000004</v>
      </c>
      <c r="V10" s="5">
        <v>999.99998961999995</v>
      </c>
      <c r="W10" s="5">
        <v>999.99998965999998</v>
      </c>
      <c r="X10" s="5">
        <v>999.99998975999983</v>
      </c>
      <c r="Y10" s="5">
        <v>1000.00000029</v>
      </c>
      <c r="Z10" s="5">
        <v>1000.00000032</v>
      </c>
      <c r="AA10" s="5">
        <v>1000.00000033</v>
      </c>
      <c r="AB10" s="5">
        <v>1000.0000003500001</v>
      </c>
      <c r="AC10" s="5">
        <v>1000.00000041</v>
      </c>
      <c r="AD10" s="5">
        <v>1000.00000044</v>
      </c>
      <c r="AE10" s="5">
        <v>1000.00000045</v>
      </c>
    </row>
    <row r="11" spans="1:31">
      <c r="A11" s="56" t="s">
        <v>54</v>
      </c>
      <c r="B11" s="56" t="s">
        <v>163</v>
      </c>
      <c r="C11" s="56" t="s">
        <v>154</v>
      </c>
      <c r="D11" s="5">
        <v>6.0399999999999998E-5</v>
      </c>
      <c r="E11" s="5">
        <v>1.1065000000000001E-4</v>
      </c>
      <c r="F11" s="5">
        <v>600.00110732000007</v>
      </c>
      <c r="G11" s="5">
        <v>1845.1081681799999</v>
      </c>
      <c r="H11" s="5">
        <v>2457.2342971500002</v>
      </c>
      <c r="I11" s="5">
        <v>2457.2350623100001</v>
      </c>
      <c r="J11" s="5">
        <v>2457.2351304899998</v>
      </c>
      <c r="K11" s="5">
        <v>2457.2354052300002</v>
      </c>
      <c r="L11" s="5">
        <v>2457.2354060899988</v>
      </c>
      <c r="M11" s="5">
        <v>2457.2354205900001</v>
      </c>
      <c r="N11" s="5">
        <v>2457.2354212</v>
      </c>
      <c r="O11" s="5">
        <v>2457.2354215199989</v>
      </c>
      <c r="P11" s="5">
        <v>2457.2354234599989</v>
      </c>
      <c r="Q11" s="5">
        <v>2457.2355103199989</v>
      </c>
      <c r="R11" s="5">
        <v>2457.2360248699988</v>
      </c>
      <c r="S11" s="5">
        <v>2457.2360256999991</v>
      </c>
      <c r="T11" s="5">
        <v>2457.2360258299991</v>
      </c>
      <c r="U11" s="5">
        <v>2733.1185851899991</v>
      </c>
      <c r="V11" s="5">
        <v>2733.1185859099992</v>
      </c>
      <c r="W11" s="5">
        <v>2733.1185860299979</v>
      </c>
      <c r="X11" s="5">
        <v>2733.1185860899982</v>
      </c>
      <c r="Y11" s="5">
        <v>2733.1198697399991</v>
      </c>
      <c r="Z11" s="5">
        <v>2733.1198697799991</v>
      </c>
      <c r="AA11" s="5">
        <v>2733.1202070199979</v>
      </c>
      <c r="AB11" s="5">
        <v>2733.1202070899981</v>
      </c>
      <c r="AC11" s="5">
        <v>4094.580637969997</v>
      </c>
      <c r="AD11" s="5">
        <v>4094.5811292199969</v>
      </c>
      <c r="AE11" s="5">
        <v>4094.5811292299968</v>
      </c>
    </row>
    <row r="12" spans="1:31">
      <c r="A12" s="56" t="s">
        <v>54</v>
      </c>
      <c r="B12" s="56" t="s">
        <v>163</v>
      </c>
      <c r="C12" s="56" t="s">
        <v>155</v>
      </c>
      <c r="D12" s="5">
        <v>0</v>
      </c>
      <c r="E12" s="5">
        <v>0</v>
      </c>
      <c r="F12" s="5">
        <v>0</v>
      </c>
      <c r="G12" s="5">
        <v>0</v>
      </c>
      <c r="H12" s="5">
        <v>0</v>
      </c>
      <c r="I12" s="5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5">
        <v>0</v>
      </c>
      <c r="R12" s="5">
        <v>0</v>
      </c>
      <c r="S12" s="5">
        <v>0</v>
      </c>
      <c r="T12" s="5">
        <v>0</v>
      </c>
      <c r="U12" s="5">
        <v>0</v>
      </c>
      <c r="V12" s="5">
        <v>0</v>
      </c>
      <c r="W12" s="5">
        <v>0</v>
      </c>
      <c r="X12" s="5">
        <v>0</v>
      </c>
      <c r="Y12" s="5">
        <v>0</v>
      </c>
      <c r="Z12" s="5">
        <v>0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</row>
    <row r="13" spans="1:31">
      <c r="A13" s="56" t="s">
        <v>54</v>
      </c>
      <c r="B13" s="56" t="s">
        <v>163</v>
      </c>
      <c r="C13" s="56" t="s">
        <v>138</v>
      </c>
      <c r="D13" s="5">
        <v>101.801</v>
      </c>
      <c r="E13" s="5">
        <v>222.81499998999999</v>
      </c>
      <c r="F13" s="5">
        <v>379.50499997999998</v>
      </c>
      <c r="G13" s="5">
        <v>571.5</v>
      </c>
      <c r="H13" s="5">
        <v>806.23299998999983</v>
      </c>
      <c r="I13" s="5">
        <v>1087.98699999</v>
      </c>
      <c r="J13" s="5">
        <v>1512.70799999</v>
      </c>
      <c r="K13" s="5">
        <v>1885.81047332</v>
      </c>
      <c r="L13" s="5">
        <v>2301.8716278699999</v>
      </c>
      <c r="M13" s="5">
        <v>2783.9863791500011</v>
      </c>
      <c r="N13" s="5">
        <v>3381.253332069999</v>
      </c>
      <c r="O13" s="5">
        <v>4024.7941968700011</v>
      </c>
      <c r="P13" s="5">
        <v>4695.3620007400013</v>
      </c>
      <c r="Q13" s="5">
        <v>5399.39114737</v>
      </c>
      <c r="R13" s="5">
        <v>6102.7063389200002</v>
      </c>
      <c r="S13" s="5">
        <v>6810.6799472400016</v>
      </c>
      <c r="T13" s="5">
        <v>7391.802441490001</v>
      </c>
      <c r="U13" s="5">
        <v>7952.95229518</v>
      </c>
      <c r="V13" s="5">
        <v>8488.7563974000004</v>
      </c>
      <c r="W13" s="5">
        <v>9037.3045982299973</v>
      </c>
      <c r="X13" s="5">
        <v>9622.9076853299957</v>
      </c>
      <c r="Y13" s="5">
        <v>10215.61754567999</v>
      </c>
      <c r="Z13" s="5">
        <v>10721.44448084999</v>
      </c>
      <c r="AA13" s="5">
        <v>11232.40933998999</v>
      </c>
      <c r="AB13" s="5">
        <v>11751.15708252999</v>
      </c>
      <c r="AC13" s="5">
        <v>12278.61782311999</v>
      </c>
      <c r="AD13" s="5">
        <v>12809.37407991</v>
      </c>
      <c r="AE13" s="5">
        <v>12845.544440589991</v>
      </c>
    </row>
    <row r="14" spans="1:31">
      <c r="A14" s="56" t="s">
        <v>54</v>
      </c>
      <c r="B14" s="56" t="s">
        <v>163</v>
      </c>
      <c r="C14" s="56" t="s">
        <v>139</v>
      </c>
      <c r="D14" s="5">
        <v>417.09300000000002</v>
      </c>
      <c r="E14" s="5">
        <v>716.30199999999991</v>
      </c>
      <c r="F14" s="5">
        <v>961.07899999999995</v>
      </c>
      <c r="G14" s="5">
        <v>1159.173</v>
      </c>
      <c r="H14" s="5">
        <v>1329.4970000000001</v>
      </c>
      <c r="I14" s="5">
        <v>1473.222</v>
      </c>
      <c r="J14" s="5">
        <v>1707.615</v>
      </c>
      <c r="K14" s="5">
        <v>2035.1179999999999</v>
      </c>
      <c r="L14" s="5">
        <v>2366.4050000000002</v>
      </c>
      <c r="M14" s="5">
        <v>2720.5239999999999</v>
      </c>
      <c r="N14" s="5">
        <v>3152.228000000001</v>
      </c>
      <c r="O14" s="5">
        <v>3587.4970000000012</v>
      </c>
      <c r="P14" s="5">
        <v>3976.5260000000012</v>
      </c>
      <c r="Q14" s="5">
        <v>4338.3179999999993</v>
      </c>
      <c r="R14" s="5">
        <v>4644.8370000000004</v>
      </c>
      <c r="S14" s="5">
        <v>4899.7700000000004</v>
      </c>
      <c r="T14" s="5">
        <v>5003.7969999999996</v>
      </c>
      <c r="U14" s="5">
        <v>5056.0919999999987</v>
      </c>
      <c r="V14" s="5">
        <v>5055.4490000000014</v>
      </c>
      <c r="W14" s="5">
        <v>5058.7739999999994</v>
      </c>
      <c r="X14" s="5">
        <v>5043.4100000000008</v>
      </c>
      <c r="Y14" s="5">
        <v>5022.1419999999998</v>
      </c>
      <c r="Z14" s="5">
        <v>4993.2759999999989</v>
      </c>
      <c r="AA14" s="5">
        <v>4956.7110000000002</v>
      </c>
      <c r="AB14" s="5">
        <v>4912.6040000000021</v>
      </c>
      <c r="AC14" s="5">
        <v>4863.688000000001</v>
      </c>
      <c r="AD14" s="5">
        <v>4804.722999999999</v>
      </c>
      <c r="AE14" s="5">
        <v>4804.722999999999</v>
      </c>
    </row>
    <row r="15" spans="1:31">
      <c r="A15" s="56" t="s">
        <v>54</v>
      </c>
      <c r="B15" s="56" t="s">
        <v>163</v>
      </c>
      <c r="C15" s="56" t="s">
        <v>146</v>
      </c>
      <c r="D15" s="5">
        <v>30.660440774895221</v>
      </c>
      <c r="E15" s="5">
        <v>63.707079795840343</v>
      </c>
      <c r="F15" s="5">
        <v>96.113566606678262</v>
      </c>
      <c r="G15" s="5">
        <v>271.17148892604598</v>
      </c>
      <c r="H15" s="5">
        <v>495.16897300941548</v>
      </c>
      <c r="I15" s="5">
        <v>615.38218040003517</v>
      </c>
      <c r="J15" s="5">
        <v>761.82554397458875</v>
      </c>
      <c r="K15" s="5">
        <v>848.62379042476528</v>
      </c>
      <c r="L15" s="5">
        <v>870.32809527618019</v>
      </c>
      <c r="M15" s="5">
        <v>894.86237590655264</v>
      </c>
      <c r="N15" s="5">
        <v>922.81072260867018</v>
      </c>
      <c r="O15" s="5">
        <v>949.52350397690293</v>
      </c>
      <c r="P15" s="5">
        <v>975.09921656703023</v>
      </c>
      <c r="Q15" s="5">
        <v>997.25861067855772</v>
      </c>
      <c r="R15" s="5">
        <v>1002.879461750648</v>
      </c>
      <c r="S15" s="5">
        <v>1036.1559052436401</v>
      </c>
      <c r="T15" s="5">
        <v>1056.4183616802679</v>
      </c>
      <c r="U15" s="5">
        <v>1090.1341983879081</v>
      </c>
      <c r="V15" s="5">
        <v>1112.9262385629449</v>
      </c>
      <c r="W15" s="5">
        <v>1121.100988497878</v>
      </c>
      <c r="X15" s="5">
        <v>1130.5594593952051</v>
      </c>
      <c r="Y15" s="5">
        <v>1163.2916553417001</v>
      </c>
      <c r="Z15" s="5">
        <v>1170.331089475043</v>
      </c>
      <c r="AA15" s="5">
        <v>1211.7861754024</v>
      </c>
      <c r="AB15" s="5">
        <v>1270.596030393378</v>
      </c>
      <c r="AC15" s="5">
        <v>1324.8050550425919</v>
      </c>
      <c r="AD15" s="5">
        <v>1373.7554601067959</v>
      </c>
      <c r="AE15" s="5">
        <v>1439.1927728928069</v>
      </c>
    </row>
    <row r="16" spans="1:31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</row>
    <row r="17" spans="1:31">
      <c r="A17" s="56" t="s">
        <v>54</v>
      </c>
      <c r="B17" s="56" t="s">
        <v>197</v>
      </c>
      <c r="C17" s="56" t="s">
        <v>132</v>
      </c>
      <c r="D17" s="5">
        <v>0</v>
      </c>
      <c r="E17" s="5">
        <v>0</v>
      </c>
      <c r="F17" s="5">
        <v>0</v>
      </c>
      <c r="G17" s="5">
        <v>0</v>
      </c>
      <c r="H17" s="5">
        <v>0</v>
      </c>
      <c r="I17" s="5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5">
        <v>0</v>
      </c>
      <c r="R17" s="5">
        <v>0</v>
      </c>
      <c r="S17" s="5">
        <v>0</v>
      </c>
      <c r="T17" s="5">
        <v>0</v>
      </c>
      <c r="U17" s="5">
        <v>0</v>
      </c>
      <c r="V17" s="5">
        <v>0</v>
      </c>
      <c r="W17" s="5">
        <v>0</v>
      </c>
      <c r="X17" s="5">
        <v>0</v>
      </c>
      <c r="Y17" s="5">
        <v>0</v>
      </c>
      <c r="Z17" s="5">
        <v>0</v>
      </c>
      <c r="AA17" s="5">
        <v>0</v>
      </c>
      <c r="AB17" s="5">
        <v>0</v>
      </c>
      <c r="AC17" s="5">
        <v>0</v>
      </c>
      <c r="AD17" s="5">
        <v>0</v>
      </c>
      <c r="AE17" s="5">
        <v>0</v>
      </c>
    </row>
    <row r="18" spans="1:31">
      <c r="A18" s="56" t="s">
        <v>54</v>
      </c>
      <c r="B18" s="56" t="s">
        <v>197</v>
      </c>
      <c r="C18" s="56" t="s">
        <v>133</v>
      </c>
      <c r="D18" s="5">
        <v>0</v>
      </c>
      <c r="E18" s="5">
        <v>0</v>
      </c>
      <c r="F18" s="5">
        <v>0</v>
      </c>
      <c r="G18" s="5">
        <v>0</v>
      </c>
      <c r="H18" s="5">
        <v>0</v>
      </c>
      <c r="I18" s="5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  <c r="U18" s="5">
        <v>0</v>
      </c>
      <c r="V18" s="5">
        <v>0</v>
      </c>
      <c r="W18" s="5">
        <v>0</v>
      </c>
      <c r="X18" s="5">
        <v>0</v>
      </c>
      <c r="Y18" s="5">
        <v>0</v>
      </c>
      <c r="Z18" s="5">
        <v>0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</row>
    <row r="19" spans="1:31">
      <c r="A19" s="56" t="s">
        <v>54</v>
      </c>
      <c r="B19" s="56" t="s">
        <v>197</v>
      </c>
      <c r="C19" s="56" t="s">
        <v>134</v>
      </c>
      <c r="D19" s="5">
        <v>0</v>
      </c>
      <c r="E19" s="5">
        <v>8.239999999999999E-6</v>
      </c>
      <c r="F19" s="5">
        <v>1.403E-5</v>
      </c>
      <c r="G19" s="5">
        <v>1.5500000000000001E-5</v>
      </c>
      <c r="H19" s="5">
        <v>1.6480000000000001E-5</v>
      </c>
      <c r="I19" s="5">
        <v>440.37400374999999</v>
      </c>
      <c r="J19" s="5">
        <v>440.37400374999999</v>
      </c>
      <c r="K19" s="5">
        <v>440.37405439000003</v>
      </c>
      <c r="L19" s="5">
        <v>440.37405439000003</v>
      </c>
      <c r="M19" s="5">
        <v>440.37405998000003</v>
      </c>
      <c r="N19" s="5">
        <v>440.37406291999997</v>
      </c>
      <c r="O19" s="5">
        <v>440.37408441000002</v>
      </c>
      <c r="P19" s="5">
        <v>440.37410060000002</v>
      </c>
      <c r="Q19" s="5">
        <v>440.37412209000001</v>
      </c>
      <c r="R19" s="5">
        <v>440.37412209000001</v>
      </c>
      <c r="S19" s="5">
        <v>1044.4464086200001</v>
      </c>
      <c r="T19" s="5">
        <v>1044.4464086200001</v>
      </c>
      <c r="U19" s="5">
        <v>1044.4464086200001</v>
      </c>
      <c r="V19" s="5">
        <v>1044.4464086200001</v>
      </c>
      <c r="W19" s="5">
        <v>1044.4464086200001</v>
      </c>
      <c r="X19" s="5">
        <v>1044.44642187</v>
      </c>
      <c r="Y19" s="5">
        <v>1332.3934798</v>
      </c>
      <c r="Z19" s="5">
        <v>1332.39353643</v>
      </c>
      <c r="AA19" s="5">
        <v>1332.39353643</v>
      </c>
      <c r="AB19" s="5">
        <v>1332.39353643</v>
      </c>
      <c r="AC19" s="5">
        <v>1332.39353643</v>
      </c>
      <c r="AD19" s="5">
        <v>2283.6603371299989</v>
      </c>
      <c r="AE19" s="5">
        <v>2283.6603371299989</v>
      </c>
    </row>
    <row r="20" spans="1:31">
      <c r="A20" s="56" t="s">
        <v>54</v>
      </c>
      <c r="B20" s="56" t="s">
        <v>197</v>
      </c>
      <c r="C20" s="56" t="s">
        <v>135</v>
      </c>
      <c r="D20" s="5">
        <v>0</v>
      </c>
      <c r="E20" s="5">
        <v>0</v>
      </c>
      <c r="F20" s="5">
        <v>0</v>
      </c>
      <c r="G20" s="5">
        <v>0</v>
      </c>
      <c r="H20" s="5">
        <v>0</v>
      </c>
      <c r="I20" s="5">
        <v>0</v>
      </c>
      <c r="J20" s="5">
        <v>0</v>
      </c>
      <c r="K20" s="5">
        <v>3.4449999999999997E-5</v>
      </c>
      <c r="L20" s="5">
        <v>3.4449999999999997E-5</v>
      </c>
      <c r="M20" s="5">
        <v>4.5049999999999997E-5</v>
      </c>
      <c r="N20" s="5">
        <v>6.0949999999999998E-5</v>
      </c>
      <c r="O20" s="5">
        <v>7.9499999999999994E-5</v>
      </c>
      <c r="P20" s="5">
        <v>9.8049999999999998E-5</v>
      </c>
      <c r="Q20" s="5">
        <v>1.166E-4</v>
      </c>
      <c r="R20" s="5">
        <v>1.166E-4</v>
      </c>
      <c r="S20" s="5">
        <v>1.5635000000000001E-4</v>
      </c>
      <c r="T20" s="5">
        <v>1.5635000000000001E-4</v>
      </c>
      <c r="U20" s="5">
        <v>1.5635000000000001E-4</v>
      </c>
      <c r="V20" s="5">
        <v>1.9875000000000001E-4</v>
      </c>
      <c r="W20" s="5">
        <v>1.9875000000000001E-4</v>
      </c>
      <c r="X20" s="5">
        <v>1.9875000000000001E-4</v>
      </c>
      <c r="Y20" s="5">
        <v>4.081E-4</v>
      </c>
      <c r="Z20" s="5">
        <v>283.38087435</v>
      </c>
      <c r="AA20" s="5">
        <v>283.38087435</v>
      </c>
      <c r="AB20" s="5">
        <v>283.38087435</v>
      </c>
      <c r="AC20" s="5">
        <v>283.38087435</v>
      </c>
      <c r="AD20" s="5">
        <v>283.38087435</v>
      </c>
      <c r="AE20" s="5">
        <v>283.38087435</v>
      </c>
    </row>
    <row r="21" spans="1:31">
      <c r="A21" s="56" t="s">
        <v>54</v>
      </c>
      <c r="B21" s="56" t="s">
        <v>197</v>
      </c>
      <c r="C21" s="56" t="s">
        <v>136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  <c r="S21" s="5">
        <v>0</v>
      </c>
      <c r="T21" s="5">
        <v>0</v>
      </c>
      <c r="U21" s="5">
        <v>0</v>
      </c>
      <c r="V21" s="5">
        <v>0</v>
      </c>
      <c r="W21" s="5">
        <v>0</v>
      </c>
      <c r="X21" s="5">
        <v>0</v>
      </c>
      <c r="Y21" s="5">
        <v>0</v>
      </c>
      <c r="Z21" s="5">
        <v>0</v>
      </c>
      <c r="AA21" s="5">
        <v>0</v>
      </c>
      <c r="AB21" s="5">
        <v>0</v>
      </c>
      <c r="AC21" s="5">
        <v>0</v>
      </c>
      <c r="AD21" s="5">
        <v>0</v>
      </c>
      <c r="AE21" s="5">
        <v>0</v>
      </c>
    </row>
    <row r="22" spans="1:31">
      <c r="A22" s="56" t="s">
        <v>54</v>
      </c>
      <c r="B22" s="56" t="s">
        <v>197</v>
      </c>
      <c r="C22" s="56" t="s">
        <v>153</v>
      </c>
      <c r="D22" s="5">
        <v>0</v>
      </c>
      <c r="E22" s="5">
        <v>0</v>
      </c>
      <c r="F22" s="5">
        <v>0</v>
      </c>
      <c r="G22" s="5">
        <v>0</v>
      </c>
      <c r="H22" s="5">
        <v>0</v>
      </c>
      <c r="I22" s="5">
        <v>355.94972268999999</v>
      </c>
      <c r="J22" s="5">
        <v>355.94972268999999</v>
      </c>
      <c r="K22" s="5">
        <v>355.94989899000001</v>
      </c>
      <c r="L22" s="5">
        <v>355.94989899000001</v>
      </c>
      <c r="M22" s="5">
        <v>355.94989900000002</v>
      </c>
      <c r="N22" s="5">
        <v>355.94989901999998</v>
      </c>
      <c r="O22" s="5">
        <v>355.94989905</v>
      </c>
      <c r="P22" s="5">
        <v>355.94989909999998</v>
      </c>
      <c r="Q22" s="5">
        <v>355.94989913000001</v>
      </c>
      <c r="R22" s="5">
        <v>355.94998618000011</v>
      </c>
      <c r="S22" s="5">
        <v>355.95037955999999</v>
      </c>
      <c r="T22" s="5">
        <v>355.95037958</v>
      </c>
      <c r="U22" s="5">
        <v>355.95037964000011</v>
      </c>
      <c r="V22" s="5">
        <v>1451.4987984700001</v>
      </c>
      <c r="W22" s="5">
        <v>1451.4987985299999</v>
      </c>
      <c r="X22" s="5">
        <v>1451.49879865</v>
      </c>
      <c r="Y22" s="5">
        <v>1451.49879878</v>
      </c>
      <c r="Z22" s="5">
        <v>1451.4987988600001</v>
      </c>
      <c r="AA22" s="5">
        <v>1451.4987989000001</v>
      </c>
      <c r="AB22" s="5">
        <v>1451.4987989599999</v>
      </c>
      <c r="AC22" s="5">
        <v>1451.4987990300001</v>
      </c>
      <c r="AD22" s="5">
        <v>1451.4987991999999</v>
      </c>
      <c r="AE22" s="5">
        <v>1451.4987992199999</v>
      </c>
    </row>
    <row r="23" spans="1:31">
      <c r="A23" s="56" t="s">
        <v>54</v>
      </c>
      <c r="B23" s="56" t="s">
        <v>197</v>
      </c>
      <c r="C23" s="56" t="s">
        <v>154</v>
      </c>
      <c r="D23" s="5">
        <v>2.5089999999999999E-5</v>
      </c>
      <c r="E23" s="5">
        <v>4.9720000000000012E-5</v>
      </c>
      <c r="F23" s="5">
        <v>554.97760210000001</v>
      </c>
      <c r="G23" s="5">
        <v>926.86956237999993</v>
      </c>
      <c r="H23" s="5">
        <v>2298.3141829699998</v>
      </c>
      <c r="I23" s="5">
        <v>2329.3575889499998</v>
      </c>
      <c r="J23" s="5">
        <v>2329.3575889499998</v>
      </c>
      <c r="K23" s="5">
        <v>2790.1314695299998</v>
      </c>
      <c r="L23" s="5">
        <v>2790.13146964</v>
      </c>
      <c r="M23" s="5">
        <v>2790.13146972</v>
      </c>
      <c r="N23" s="5">
        <v>2790.13146985</v>
      </c>
      <c r="O23" s="5">
        <v>2790.1314699200002</v>
      </c>
      <c r="P23" s="5">
        <v>2790.1314705200002</v>
      </c>
      <c r="Q23" s="5">
        <v>2790.1314716699999</v>
      </c>
      <c r="R23" s="5">
        <v>4796.2167637299999</v>
      </c>
      <c r="S23" s="5">
        <v>4844.4260203899994</v>
      </c>
      <c r="T23" s="5">
        <v>4844.4260204000002</v>
      </c>
      <c r="U23" s="5">
        <v>4855.4097479700004</v>
      </c>
      <c r="V23" s="5">
        <v>8332.635777190002</v>
      </c>
      <c r="W23" s="5">
        <v>8332.6357772300016</v>
      </c>
      <c r="X23" s="5">
        <v>8332.6357772300016</v>
      </c>
      <c r="Y23" s="5">
        <v>8332.6357897200014</v>
      </c>
      <c r="Z23" s="5">
        <v>9755.3069367000007</v>
      </c>
      <c r="AA23" s="5">
        <v>11560.775235200001</v>
      </c>
      <c r="AB23" s="5">
        <v>11560.775235200001</v>
      </c>
      <c r="AC23" s="5">
        <v>11972.49749591</v>
      </c>
      <c r="AD23" s="5">
        <v>15930.281639389999</v>
      </c>
      <c r="AE23" s="5">
        <v>15930.281639389999</v>
      </c>
    </row>
    <row r="24" spans="1:31">
      <c r="A24" s="56" t="s">
        <v>54</v>
      </c>
      <c r="B24" s="56" t="s">
        <v>197</v>
      </c>
      <c r="C24" s="56" t="s">
        <v>155</v>
      </c>
      <c r="D24" s="5">
        <v>1.9000000000000001E-5</v>
      </c>
      <c r="E24" s="5">
        <v>2.9309999999999999E-5</v>
      </c>
      <c r="F24" s="5">
        <v>1.1198E-4</v>
      </c>
      <c r="G24" s="5">
        <v>1.12E-4</v>
      </c>
      <c r="H24" s="5">
        <v>1.1202E-4</v>
      </c>
      <c r="I24" s="5">
        <v>1.1203E-4</v>
      </c>
      <c r="J24" s="5">
        <v>1.1204E-4</v>
      </c>
      <c r="K24" s="5">
        <v>1.3354999999999999E-4</v>
      </c>
      <c r="L24" s="5">
        <v>1.3360999999999999E-4</v>
      </c>
      <c r="M24" s="5">
        <v>1.3374E-4</v>
      </c>
      <c r="N24" s="5">
        <v>1.3397999999999999E-4</v>
      </c>
      <c r="O24" s="5">
        <v>1.3412E-4</v>
      </c>
      <c r="P24" s="5">
        <v>1.3479E-4</v>
      </c>
      <c r="Q24" s="5">
        <v>1.3731999999999999E-4</v>
      </c>
      <c r="R24" s="5">
        <v>2.7627000000000001E-4</v>
      </c>
      <c r="S24" s="5">
        <v>3.0893000000000001E-4</v>
      </c>
      <c r="T24" s="5">
        <v>3.0897999999999999E-4</v>
      </c>
      <c r="U24" s="5">
        <v>3.8793999999999998E-4</v>
      </c>
      <c r="V24" s="5">
        <v>4.5972E-4</v>
      </c>
      <c r="W24" s="5">
        <v>4.5983999999999999E-4</v>
      </c>
      <c r="X24" s="5">
        <v>4.5983999999999999E-4</v>
      </c>
      <c r="Y24" s="5">
        <v>7.5139999999999994E-4</v>
      </c>
      <c r="Z24" s="5">
        <v>7.5139999999999994E-4</v>
      </c>
      <c r="AA24" s="5">
        <v>7.5163999999999993E-4</v>
      </c>
      <c r="AB24" s="5">
        <v>7.5192999999999994E-4</v>
      </c>
      <c r="AC24" s="5">
        <v>1.12684E-3</v>
      </c>
      <c r="AD24" s="5">
        <v>1.4144400000000001E-3</v>
      </c>
      <c r="AE24" s="5">
        <v>1.4144400000000001E-3</v>
      </c>
    </row>
    <row r="25" spans="1:31">
      <c r="A25" s="56" t="s">
        <v>54</v>
      </c>
      <c r="B25" s="56" t="s">
        <v>197</v>
      </c>
      <c r="C25" s="56" t="s">
        <v>138</v>
      </c>
      <c r="D25" s="5">
        <v>74.000999999999991</v>
      </c>
      <c r="E25" s="5">
        <v>170.203</v>
      </c>
      <c r="F25" s="5">
        <v>307.68299999999999</v>
      </c>
      <c r="G25" s="5">
        <v>477.90599999999989</v>
      </c>
      <c r="H25" s="5">
        <v>683.44799999999998</v>
      </c>
      <c r="I25" s="5">
        <v>935.06399999999996</v>
      </c>
      <c r="J25" s="5">
        <v>1312.0280000099999</v>
      </c>
      <c r="K25" s="5">
        <v>1638.8409323000001</v>
      </c>
      <c r="L25" s="5">
        <v>1990.6932078299999</v>
      </c>
      <c r="M25" s="5">
        <v>2391.4475556399998</v>
      </c>
      <c r="N25" s="5">
        <v>2884.1496417200001</v>
      </c>
      <c r="O25" s="5">
        <v>3416.4116849400011</v>
      </c>
      <c r="P25" s="5">
        <v>3973.814068950001</v>
      </c>
      <c r="Q25" s="5">
        <v>4530.6560560899998</v>
      </c>
      <c r="R25" s="5">
        <v>5066.1109845699993</v>
      </c>
      <c r="S25" s="5">
        <v>5601.4006190199989</v>
      </c>
      <c r="T25" s="5">
        <v>6028.7694856199996</v>
      </c>
      <c r="U25" s="5">
        <v>6443.565074019999</v>
      </c>
      <c r="V25" s="5">
        <v>6831.6147785800003</v>
      </c>
      <c r="W25" s="5">
        <v>7225.57279131</v>
      </c>
      <c r="X25" s="5">
        <v>7650.4431786699988</v>
      </c>
      <c r="Y25" s="5">
        <v>8077.7043893099999</v>
      </c>
      <c r="Z25" s="5">
        <v>8450.5380374800006</v>
      </c>
      <c r="AA25" s="5">
        <v>8830.8099046900006</v>
      </c>
      <c r="AB25" s="5">
        <v>9215.3613388400008</v>
      </c>
      <c r="AC25" s="5">
        <v>9609.1453741200021</v>
      </c>
      <c r="AD25" s="5">
        <v>10007.91971271</v>
      </c>
      <c r="AE25" s="5">
        <v>10029.9383246</v>
      </c>
    </row>
    <row r="26" spans="1:31">
      <c r="A26" s="56" t="s">
        <v>54</v>
      </c>
      <c r="B26" s="56" t="s">
        <v>197</v>
      </c>
      <c r="C26" s="56" t="s">
        <v>139</v>
      </c>
      <c r="D26" s="5">
        <v>315.67899999999997</v>
      </c>
      <c r="E26" s="5">
        <v>569.61599999999987</v>
      </c>
      <c r="F26" s="5">
        <v>820.85400000000004</v>
      </c>
      <c r="G26" s="5">
        <v>1024.452</v>
      </c>
      <c r="H26" s="5">
        <v>1198.33</v>
      </c>
      <c r="I26" s="5">
        <v>1349.2909999999999</v>
      </c>
      <c r="J26" s="5">
        <v>1583.746000000001</v>
      </c>
      <c r="K26" s="5">
        <v>1889.231</v>
      </c>
      <c r="L26" s="5">
        <v>2184.8290000000002</v>
      </c>
      <c r="M26" s="5">
        <v>2494.7469999999998</v>
      </c>
      <c r="N26" s="5">
        <v>2866.9209999999998</v>
      </c>
      <c r="O26" s="5">
        <v>3247.2130000000002</v>
      </c>
      <c r="P26" s="5">
        <v>3592.6419999999998</v>
      </c>
      <c r="Q26" s="5">
        <v>3888.33</v>
      </c>
      <c r="R26" s="5">
        <v>4120.362000000001</v>
      </c>
      <c r="S26" s="5">
        <v>4311.5919999999996</v>
      </c>
      <c r="T26" s="5">
        <v>4376.5829999999996</v>
      </c>
      <c r="U26" s="5">
        <v>4405.5499999999993</v>
      </c>
      <c r="V26" s="5">
        <v>4389.7909999999993</v>
      </c>
      <c r="W26" s="5">
        <v>4377.9460000000008</v>
      </c>
      <c r="X26" s="5">
        <v>4353.7569999999996</v>
      </c>
      <c r="Y26" s="5">
        <v>4323.2259999999997</v>
      </c>
      <c r="Z26" s="5">
        <v>4288.2030000000004</v>
      </c>
      <c r="AA26" s="5">
        <v>4249.7039999999997</v>
      </c>
      <c r="AB26" s="5">
        <v>4204.5159999999987</v>
      </c>
      <c r="AC26" s="5">
        <v>4157.0160000000014</v>
      </c>
      <c r="AD26" s="5">
        <v>4103.4959999999992</v>
      </c>
      <c r="AE26" s="5">
        <v>4103.4959999999992</v>
      </c>
    </row>
    <row r="27" spans="1:31">
      <c r="A27" s="56" t="s">
        <v>54</v>
      </c>
      <c r="B27" s="56" t="s">
        <v>197</v>
      </c>
      <c r="C27" s="56" t="s">
        <v>146</v>
      </c>
      <c r="D27" s="5">
        <v>28.250568165401209</v>
      </c>
      <c r="E27" s="5">
        <v>57.984082519045188</v>
      </c>
      <c r="F27" s="5">
        <v>87.984363689163416</v>
      </c>
      <c r="G27" s="5">
        <v>118.5202868536303</v>
      </c>
      <c r="H27" s="5">
        <v>161.05691983968831</v>
      </c>
      <c r="I27" s="5">
        <v>194.1032598775956</v>
      </c>
      <c r="J27" s="5">
        <v>227.93823684229119</v>
      </c>
      <c r="K27" s="5">
        <v>266.13392778345383</v>
      </c>
      <c r="L27" s="5">
        <v>307.91599866385837</v>
      </c>
      <c r="M27" s="5">
        <v>357.33122135207981</v>
      </c>
      <c r="N27" s="5">
        <v>400.9931263169268</v>
      </c>
      <c r="O27" s="5">
        <v>452.01705504396921</v>
      </c>
      <c r="P27" s="5">
        <v>503.29314390950202</v>
      </c>
      <c r="Q27" s="5">
        <v>558.157845767406</v>
      </c>
      <c r="R27" s="5">
        <v>613.22322392402464</v>
      </c>
      <c r="S27" s="5">
        <v>679.02951652783554</v>
      </c>
      <c r="T27" s="5">
        <v>736.58016372655379</v>
      </c>
      <c r="U27" s="5">
        <v>801.92129074151421</v>
      </c>
      <c r="V27" s="5">
        <v>855.66726112410993</v>
      </c>
      <c r="W27" s="5">
        <v>908.05729462161355</v>
      </c>
      <c r="X27" s="5">
        <v>960.26231120480941</v>
      </c>
      <c r="Y27" s="5">
        <v>1014.2322565285</v>
      </c>
      <c r="Z27" s="5">
        <v>1064.568890524178</v>
      </c>
      <c r="AA27" s="5">
        <v>1107.3958125478359</v>
      </c>
      <c r="AB27" s="5">
        <v>1148.2754989213399</v>
      </c>
      <c r="AC27" s="5">
        <v>1185.362948807179</v>
      </c>
      <c r="AD27" s="5">
        <v>1226.8511397490431</v>
      </c>
      <c r="AE27" s="5">
        <v>1267.3846312329961</v>
      </c>
    </row>
    <row r="28" spans="1:31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</row>
    <row r="29" spans="1:31">
      <c r="A29" s="56" t="s">
        <v>54</v>
      </c>
      <c r="B29" s="56" t="s">
        <v>198</v>
      </c>
      <c r="C29" s="56" t="s">
        <v>132</v>
      </c>
      <c r="D29" s="5">
        <v>0</v>
      </c>
      <c r="E29" s="5">
        <v>0</v>
      </c>
      <c r="F29" s="5">
        <v>0</v>
      </c>
      <c r="G29" s="5">
        <v>0</v>
      </c>
      <c r="H29" s="5">
        <v>0</v>
      </c>
      <c r="I29" s="5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5">
        <v>0</v>
      </c>
      <c r="R29" s="5">
        <v>0</v>
      </c>
      <c r="S29" s="5">
        <v>0</v>
      </c>
      <c r="T29" s="5">
        <v>0</v>
      </c>
      <c r="U29" s="5">
        <v>0</v>
      </c>
      <c r="V29" s="5">
        <v>0</v>
      </c>
      <c r="W29" s="5">
        <v>0</v>
      </c>
      <c r="X29" s="5">
        <v>0</v>
      </c>
      <c r="Y29" s="5">
        <v>0</v>
      </c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 s="5">
        <v>0</v>
      </c>
    </row>
    <row r="30" spans="1:31">
      <c r="A30" s="56" t="s">
        <v>54</v>
      </c>
      <c r="B30" s="56" t="s">
        <v>198</v>
      </c>
      <c r="C30" s="56" t="s">
        <v>133</v>
      </c>
      <c r="D30" s="5">
        <v>0</v>
      </c>
      <c r="E30" s="5">
        <v>0</v>
      </c>
      <c r="F30" s="5">
        <v>0</v>
      </c>
      <c r="G30" s="5">
        <v>0</v>
      </c>
      <c r="H30" s="5">
        <v>0</v>
      </c>
      <c r="I30" s="5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>
        <v>0</v>
      </c>
      <c r="V30" s="5">
        <v>0</v>
      </c>
      <c r="W30" s="5">
        <v>0</v>
      </c>
      <c r="X30" s="5">
        <v>0</v>
      </c>
      <c r="Y30" s="5">
        <v>0</v>
      </c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</row>
    <row r="31" spans="1:31">
      <c r="A31" s="56" t="s">
        <v>54</v>
      </c>
      <c r="B31" s="56" t="s">
        <v>198</v>
      </c>
      <c r="C31" s="56" t="s">
        <v>134</v>
      </c>
      <c r="D31" s="5">
        <v>0</v>
      </c>
      <c r="E31" s="5">
        <v>2.65E-6</v>
      </c>
      <c r="F31" s="5">
        <v>1.325E-5</v>
      </c>
      <c r="G31" s="5">
        <v>1.325E-5</v>
      </c>
      <c r="H31" s="5">
        <v>1.325E-5</v>
      </c>
      <c r="I31" s="5">
        <v>1.325E-5</v>
      </c>
      <c r="J31" s="5">
        <v>1.325E-5</v>
      </c>
      <c r="K31" s="5">
        <v>1.59E-5</v>
      </c>
      <c r="L31" s="5">
        <v>2.385E-5</v>
      </c>
      <c r="M31" s="5">
        <v>5.8299999999999987E-5</v>
      </c>
      <c r="N31" s="5">
        <v>5.8299999999999987E-5</v>
      </c>
      <c r="O31" s="5">
        <v>7.6849999999999998E-5</v>
      </c>
      <c r="P31" s="5">
        <v>9.2750000000000005E-5</v>
      </c>
      <c r="Q31" s="5">
        <v>1.1129999999999999E-4</v>
      </c>
      <c r="R31" s="5">
        <v>1.1129999999999999E-4</v>
      </c>
      <c r="S31" s="5">
        <v>1.2985000000000001E-4</v>
      </c>
      <c r="T31" s="5">
        <v>1.2985000000000001E-4</v>
      </c>
      <c r="U31" s="5">
        <v>1.4045E-4</v>
      </c>
      <c r="V31" s="5">
        <v>1.5635000000000001E-4</v>
      </c>
      <c r="W31" s="5">
        <v>2.0670000000000001E-4</v>
      </c>
      <c r="X31" s="5">
        <v>804.97753090000003</v>
      </c>
      <c r="Y31" s="5">
        <v>804.97753090000003</v>
      </c>
      <c r="Z31" s="5">
        <v>804.97755210000003</v>
      </c>
      <c r="AA31" s="5">
        <v>804.97755210000003</v>
      </c>
      <c r="AB31" s="5">
        <v>804.97756270000002</v>
      </c>
      <c r="AC31" s="5">
        <v>804.97757330000013</v>
      </c>
      <c r="AD31" s="5">
        <v>1168.1970196</v>
      </c>
      <c r="AE31" s="5">
        <v>1168.1970196</v>
      </c>
    </row>
    <row r="32" spans="1:31">
      <c r="A32" s="56" t="s">
        <v>54</v>
      </c>
      <c r="B32" s="56" t="s">
        <v>198</v>
      </c>
      <c r="C32" s="56" t="s">
        <v>135</v>
      </c>
      <c r="D32" s="5">
        <v>0</v>
      </c>
      <c r="E32" s="5">
        <v>0</v>
      </c>
      <c r="F32" s="5">
        <v>0</v>
      </c>
      <c r="G32" s="5">
        <v>0</v>
      </c>
      <c r="H32" s="5">
        <v>0</v>
      </c>
      <c r="I32" s="5">
        <v>0</v>
      </c>
      <c r="J32" s="5">
        <v>0</v>
      </c>
      <c r="K32" s="5">
        <v>1.59E-5</v>
      </c>
      <c r="L32" s="5">
        <v>2.65E-5</v>
      </c>
      <c r="M32" s="5">
        <v>5.8300000000000001E-5</v>
      </c>
      <c r="N32" s="5">
        <v>6.0949999999999998E-5</v>
      </c>
      <c r="O32" s="5">
        <v>7.9499999999999994E-5</v>
      </c>
      <c r="P32" s="5">
        <v>9.8049999999999998E-5</v>
      </c>
      <c r="Q32" s="5">
        <v>1.166E-4</v>
      </c>
      <c r="R32" s="5">
        <v>1.166E-4</v>
      </c>
      <c r="S32" s="5">
        <v>1.272E-4</v>
      </c>
      <c r="T32" s="5">
        <v>1.3515000000000001E-4</v>
      </c>
      <c r="U32" s="5">
        <v>1.484E-4</v>
      </c>
      <c r="V32" s="5">
        <v>1.6165E-4</v>
      </c>
      <c r="W32" s="5">
        <v>1.8019999999999999E-4</v>
      </c>
      <c r="X32" s="5">
        <v>2.12E-4</v>
      </c>
      <c r="Y32" s="5">
        <v>2.12E-4</v>
      </c>
      <c r="Z32" s="5">
        <v>1.0149499999999999E-3</v>
      </c>
      <c r="AA32" s="5">
        <v>1.0149499999999999E-3</v>
      </c>
      <c r="AB32" s="5">
        <v>1.0149499999999999E-3</v>
      </c>
      <c r="AC32" s="5">
        <v>1.0149499999999999E-3</v>
      </c>
      <c r="AD32" s="5">
        <v>1867.3656261000001</v>
      </c>
      <c r="AE32" s="5">
        <v>1867.3656261000001</v>
      </c>
    </row>
    <row r="33" spans="1:31">
      <c r="A33" s="56" t="s">
        <v>54</v>
      </c>
      <c r="B33" s="56" t="s">
        <v>198</v>
      </c>
      <c r="C33" s="56" t="s">
        <v>136</v>
      </c>
      <c r="D33" s="5">
        <v>0</v>
      </c>
      <c r="E33" s="5">
        <v>0</v>
      </c>
      <c r="F33" s="5">
        <v>0</v>
      </c>
      <c r="G33" s="5">
        <v>0</v>
      </c>
      <c r="H33" s="5">
        <v>0</v>
      </c>
      <c r="I33" s="5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5">
        <v>0</v>
      </c>
      <c r="R33" s="5">
        <v>0</v>
      </c>
      <c r="S33" s="5">
        <v>0</v>
      </c>
      <c r="T33" s="5">
        <v>0</v>
      </c>
      <c r="U33" s="5">
        <v>0</v>
      </c>
      <c r="V33" s="5">
        <v>0</v>
      </c>
      <c r="W33" s="5">
        <v>0</v>
      </c>
      <c r="X33" s="5">
        <v>0</v>
      </c>
      <c r="Y33" s="5">
        <v>0</v>
      </c>
      <c r="Z33" s="5">
        <v>0</v>
      </c>
      <c r="AA33" s="5">
        <v>0</v>
      </c>
      <c r="AB33" s="5">
        <v>0</v>
      </c>
      <c r="AC33" s="5">
        <v>0</v>
      </c>
      <c r="AD33" s="5">
        <v>0</v>
      </c>
      <c r="AE33" s="5">
        <v>0</v>
      </c>
    </row>
    <row r="34" spans="1:31">
      <c r="A34" s="56" t="s">
        <v>54</v>
      </c>
      <c r="B34" s="56" t="s">
        <v>198</v>
      </c>
      <c r="C34" s="56" t="s">
        <v>153</v>
      </c>
      <c r="D34" s="5">
        <v>0</v>
      </c>
      <c r="E34" s="5">
        <v>0</v>
      </c>
      <c r="F34" s="5">
        <v>0</v>
      </c>
      <c r="G34" s="5">
        <v>0</v>
      </c>
      <c r="H34" s="5">
        <v>0</v>
      </c>
      <c r="I34" s="5">
        <v>722.42531353000004</v>
      </c>
      <c r="J34" s="5">
        <v>722.42531353000004</v>
      </c>
      <c r="K34" s="5">
        <v>722.42531362</v>
      </c>
      <c r="L34" s="5">
        <v>722.42531363000001</v>
      </c>
      <c r="M34" s="5">
        <v>722.42531371999996</v>
      </c>
      <c r="N34" s="5">
        <v>722.42531374999999</v>
      </c>
      <c r="O34" s="5">
        <v>722.42531380000003</v>
      </c>
      <c r="P34" s="5">
        <v>722.42531386999997</v>
      </c>
      <c r="Q34" s="5">
        <v>722.42531392000001</v>
      </c>
      <c r="R34" s="5">
        <v>722.42531398999995</v>
      </c>
      <c r="S34" s="5">
        <v>722.42531398999995</v>
      </c>
      <c r="T34" s="5">
        <v>722.42531399999996</v>
      </c>
      <c r="U34" s="5">
        <v>722.42531405</v>
      </c>
      <c r="V34" s="5">
        <v>722.42531407000001</v>
      </c>
      <c r="W34" s="5">
        <v>722.42531408000002</v>
      </c>
      <c r="X34" s="5">
        <v>722.42531411000004</v>
      </c>
      <c r="Y34" s="5">
        <v>722.42531417999999</v>
      </c>
      <c r="Z34" s="5">
        <v>722.4253142</v>
      </c>
      <c r="AA34" s="5">
        <v>722.42531422000002</v>
      </c>
      <c r="AB34" s="5">
        <v>722.42531425000004</v>
      </c>
      <c r="AC34" s="5">
        <v>722.42531428999996</v>
      </c>
      <c r="AD34" s="5">
        <v>722.42531435000001</v>
      </c>
      <c r="AE34" s="5">
        <v>722.42531437000002</v>
      </c>
    </row>
    <row r="35" spans="1:31">
      <c r="A35" s="56" t="s">
        <v>54</v>
      </c>
      <c r="B35" s="56" t="s">
        <v>198</v>
      </c>
      <c r="C35" s="56" t="s">
        <v>154</v>
      </c>
      <c r="D35" s="5">
        <v>7.6699999999999994E-6</v>
      </c>
      <c r="E35" s="5">
        <v>1.397E-5</v>
      </c>
      <c r="F35" s="5">
        <v>262.59393589000001</v>
      </c>
      <c r="G35" s="5">
        <v>262.59393589000001</v>
      </c>
      <c r="H35" s="5">
        <v>993.26549847000001</v>
      </c>
      <c r="I35" s="5">
        <v>993.26549848000002</v>
      </c>
      <c r="J35" s="5">
        <v>993.26549849000003</v>
      </c>
      <c r="K35" s="5">
        <v>993.26549865000004</v>
      </c>
      <c r="L35" s="5">
        <v>993.26549867999995</v>
      </c>
      <c r="M35" s="5">
        <v>993.26549869999997</v>
      </c>
      <c r="N35" s="5">
        <v>993.26549875000001</v>
      </c>
      <c r="O35" s="5">
        <v>993.26549877000002</v>
      </c>
      <c r="P35" s="5">
        <v>993.26549881000005</v>
      </c>
      <c r="Q35" s="5">
        <v>993.26549907000003</v>
      </c>
      <c r="R35" s="5">
        <v>993.26549908000004</v>
      </c>
      <c r="S35" s="5">
        <v>993.26549909000005</v>
      </c>
      <c r="T35" s="5">
        <v>993.26549909000005</v>
      </c>
      <c r="U35" s="5">
        <v>993.26549910000006</v>
      </c>
      <c r="V35" s="5">
        <v>993.26549910000006</v>
      </c>
      <c r="W35" s="5">
        <v>993.26549910999995</v>
      </c>
      <c r="X35" s="5">
        <v>993.26549910999995</v>
      </c>
      <c r="Y35" s="5">
        <v>993.26549910999995</v>
      </c>
      <c r="Z35" s="5">
        <v>993.26549910999995</v>
      </c>
      <c r="AA35" s="5">
        <v>993.26549913999997</v>
      </c>
      <c r="AB35" s="5">
        <v>993.26549913999997</v>
      </c>
      <c r="AC35" s="5">
        <v>993.26560585999994</v>
      </c>
      <c r="AD35" s="5">
        <v>993.26596793999988</v>
      </c>
      <c r="AE35" s="5">
        <v>993.26596793999988</v>
      </c>
    </row>
    <row r="36" spans="1:31">
      <c r="A36" s="56" t="s">
        <v>54</v>
      </c>
      <c r="B36" s="56" t="s">
        <v>198</v>
      </c>
      <c r="C36" s="56" t="s">
        <v>155</v>
      </c>
      <c r="D36" s="5">
        <v>0</v>
      </c>
      <c r="E36" s="5">
        <v>0</v>
      </c>
      <c r="F36" s="5">
        <v>0</v>
      </c>
      <c r="G36" s="5">
        <v>0</v>
      </c>
      <c r="H36" s="5">
        <v>1.0999999999999981</v>
      </c>
      <c r="I36" s="5">
        <v>1.0999999999999981</v>
      </c>
      <c r="J36" s="5">
        <v>1.0999999999999981</v>
      </c>
      <c r="K36" s="5">
        <v>1.0999999999999981</v>
      </c>
      <c r="L36" s="5">
        <v>1.0999999999999981</v>
      </c>
      <c r="M36" s="5">
        <v>252.2</v>
      </c>
      <c r="N36" s="5">
        <v>252.2</v>
      </c>
      <c r="O36" s="5">
        <v>253.3</v>
      </c>
      <c r="P36" s="5">
        <v>253.3</v>
      </c>
      <c r="Q36" s="5">
        <v>253.3</v>
      </c>
      <c r="R36" s="5">
        <v>253.3</v>
      </c>
      <c r="S36" s="5">
        <v>254.4</v>
      </c>
      <c r="T36" s="5">
        <v>254.4</v>
      </c>
      <c r="U36" s="5">
        <v>254.4</v>
      </c>
      <c r="V36" s="5">
        <v>254.4</v>
      </c>
      <c r="W36" s="5">
        <v>254.4</v>
      </c>
      <c r="X36" s="5">
        <v>255.5</v>
      </c>
      <c r="Y36" s="5">
        <v>255.5</v>
      </c>
      <c r="Z36" s="5">
        <v>255.5</v>
      </c>
      <c r="AA36" s="5">
        <v>255.5</v>
      </c>
      <c r="AB36" s="5">
        <v>255.5</v>
      </c>
      <c r="AC36" s="5">
        <v>255.5</v>
      </c>
      <c r="AD36" s="5">
        <v>255.5</v>
      </c>
      <c r="AE36" s="5">
        <v>255.5</v>
      </c>
    </row>
    <row r="37" spans="1:31">
      <c r="A37" s="56" t="s">
        <v>54</v>
      </c>
      <c r="B37" s="56" t="s">
        <v>198</v>
      </c>
      <c r="C37" s="56" t="s">
        <v>138</v>
      </c>
      <c r="D37" s="5">
        <v>54.76</v>
      </c>
      <c r="E37" s="5">
        <v>142.94</v>
      </c>
      <c r="F37" s="5">
        <v>269.64</v>
      </c>
      <c r="G37" s="5">
        <v>436.56599999999997</v>
      </c>
      <c r="H37" s="5">
        <v>646.74199999999996</v>
      </c>
      <c r="I37" s="5">
        <v>870.52899999999988</v>
      </c>
      <c r="J37" s="5">
        <v>1204.865</v>
      </c>
      <c r="K37" s="5">
        <v>1493.8018440799999</v>
      </c>
      <c r="L37" s="5">
        <v>1758.1112453000001</v>
      </c>
      <c r="M37" s="5">
        <v>2054.17842978</v>
      </c>
      <c r="N37" s="5">
        <v>2430.9898076999998</v>
      </c>
      <c r="O37" s="5">
        <v>2860.05513023</v>
      </c>
      <c r="P37" s="5">
        <v>3323.3447319699999</v>
      </c>
      <c r="Q37" s="5">
        <v>3824.752700569999</v>
      </c>
      <c r="R37" s="5">
        <v>4371.7407209399998</v>
      </c>
      <c r="S37" s="5">
        <v>4923.7197385200006</v>
      </c>
      <c r="T37" s="5">
        <v>5403.5122714200006</v>
      </c>
      <c r="U37" s="5">
        <v>5884.3870978300001</v>
      </c>
      <c r="V37" s="5">
        <v>6354.1073290500008</v>
      </c>
      <c r="W37" s="5">
        <v>6790.2590817799992</v>
      </c>
      <c r="X37" s="5">
        <v>7257.6612117000004</v>
      </c>
      <c r="Y37" s="5">
        <v>7732.1858246300008</v>
      </c>
      <c r="Z37" s="5">
        <v>8135.8834787000014</v>
      </c>
      <c r="AA37" s="5">
        <v>8548.284465079998</v>
      </c>
      <c r="AB37" s="5">
        <v>8969.6047935099978</v>
      </c>
      <c r="AC37" s="5">
        <v>9399.2577990399968</v>
      </c>
      <c r="AD37" s="5">
        <v>9838.3541514499975</v>
      </c>
      <c r="AE37" s="5">
        <v>9875.4181620899963</v>
      </c>
    </row>
    <row r="38" spans="1:31">
      <c r="A38" s="56" t="s">
        <v>54</v>
      </c>
      <c r="B38" s="56" t="s">
        <v>198</v>
      </c>
      <c r="C38" s="56" t="s">
        <v>139</v>
      </c>
      <c r="D38" s="5">
        <v>232.40600000000001</v>
      </c>
      <c r="E38" s="5">
        <v>487.50299999999999</v>
      </c>
      <c r="F38" s="5">
        <v>725.81999999999994</v>
      </c>
      <c r="G38" s="5">
        <v>941.35100000000011</v>
      </c>
      <c r="H38" s="5">
        <v>1130.9649999999999</v>
      </c>
      <c r="I38" s="5">
        <v>1238.9269999999999</v>
      </c>
      <c r="J38" s="5">
        <v>1418.0219999999999</v>
      </c>
      <c r="K38" s="5">
        <v>1671.2850000000001</v>
      </c>
      <c r="L38" s="5">
        <v>1853.7090000000001</v>
      </c>
      <c r="M38" s="5">
        <v>2038.7819999999999</v>
      </c>
      <c r="N38" s="5">
        <v>2282.3000000000002</v>
      </c>
      <c r="O38" s="5">
        <v>2549.9209999999998</v>
      </c>
      <c r="P38" s="5">
        <v>2803.293999999999</v>
      </c>
      <c r="Q38" s="5">
        <v>3052.297</v>
      </c>
      <c r="R38" s="5">
        <v>3305.757000000001</v>
      </c>
      <c r="S38" s="5">
        <v>3518.998000000001</v>
      </c>
      <c r="T38" s="5">
        <v>3634.3609999999999</v>
      </c>
      <c r="U38" s="5">
        <v>3719.5260000000012</v>
      </c>
      <c r="V38" s="5">
        <v>3766.7999999999988</v>
      </c>
      <c r="W38" s="5">
        <v>3778.2220000000002</v>
      </c>
      <c r="X38" s="5">
        <v>3776.8550000000009</v>
      </c>
      <c r="Y38" s="5">
        <v>3771.4599999999982</v>
      </c>
      <c r="Z38" s="5">
        <v>3759.5149999999999</v>
      </c>
      <c r="AA38" s="5">
        <v>3743.7230000000009</v>
      </c>
      <c r="AB38" s="5">
        <v>3723.1209999999992</v>
      </c>
      <c r="AC38" s="5">
        <v>3698.3710000000001</v>
      </c>
      <c r="AD38" s="5">
        <v>3668.8409999999999</v>
      </c>
      <c r="AE38" s="5">
        <v>3668.8409999999999</v>
      </c>
    </row>
    <row r="39" spans="1:31">
      <c r="A39" s="56" t="s">
        <v>54</v>
      </c>
      <c r="B39" s="56" t="s">
        <v>198</v>
      </c>
      <c r="C39" s="56" t="s">
        <v>146</v>
      </c>
      <c r="D39" s="5">
        <v>24.041795763756941</v>
      </c>
      <c r="E39" s="5">
        <v>49.840544805946557</v>
      </c>
      <c r="F39" s="5">
        <v>73.796448543649007</v>
      </c>
      <c r="G39" s="5">
        <v>93.220156022651196</v>
      </c>
      <c r="H39" s="5">
        <v>117.6011136743614</v>
      </c>
      <c r="I39" s="5">
        <v>158.4915207229059</v>
      </c>
      <c r="J39" s="5">
        <v>196.25216173629499</v>
      </c>
      <c r="K39" s="5">
        <v>228.02909969269081</v>
      </c>
      <c r="L39" s="5">
        <v>266.23061544669753</v>
      </c>
      <c r="M39" s="5">
        <v>307.26462508111427</v>
      </c>
      <c r="N39" s="5">
        <v>344.26525291126228</v>
      </c>
      <c r="O39" s="5">
        <v>381.02950629459252</v>
      </c>
      <c r="P39" s="5">
        <v>424.96491006353148</v>
      </c>
      <c r="Q39" s="5">
        <v>467.96456838499068</v>
      </c>
      <c r="R39" s="5">
        <v>508.57751132095541</v>
      </c>
      <c r="S39" s="5">
        <v>548.91682733933317</v>
      </c>
      <c r="T39" s="5">
        <v>595.70785159645152</v>
      </c>
      <c r="U39" s="5">
        <v>635.13434245057454</v>
      </c>
      <c r="V39" s="5">
        <v>680.9604075683086</v>
      </c>
      <c r="W39" s="5">
        <v>724.7442948878122</v>
      </c>
      <c r="X39" s="5">
        <v>774.71282555569132</v>
      </c>
      <c r="Y39" s="5">
        <v>825.24801830352703</v>
      </c>
      <c r="Z39" s="5">
        <v>870.59940555804656</v>
      </c>
      <c r="AA39" s="5">
        <v>909.95584643872871</v>
      </c>
      <c r="AB39" s="5">
        <v>950.45507328702115</v>
      </c>
      <c r="AC39" s="5">
        <v>999.98597238817774</v>
      </c>
      <c r="AD39" s="5">
        <v>1005.949804121596</v>
      </c>
      <c r="AE39" s="5">
        <v>1061.001428097162</v>
      </c>
    </row>
    <row r="40" spans="1:3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</row>
    <row r="41" spans="1:31">
      <c r="A41" s="56" t="s">
        <v>54</v>
      </c>
      <c r="B41" s="56" t="s">
        <v>199</v>
      </c>
      <c r="C41" s="56" t="s">
        <v>132</v>
      </c>
      <c r="D41" s="5">
        <v>0</v>
      </c>
      <c r="E41" s="5">
        <v>0</v>
      </c>
      <c r="F41" s="5">
        <v>0</v>
      </c>
      <c r="G41" s="5">
        <v>0</v>
      </c>
      <c r="H41" s="5">
        <v>0</v>
      </c>
      <c r="I41" s="5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5">
        <v>0</v>
      </c>
      <c r="R41" s="5">
        <v>0</v>
      </c>
      <c r="S41" s="5">
        <v>0</v>
      </c>
      <c r="T41" s="5">
        <v>0</v>
      </c>
      <c r="U41" s="5">
        <v>0</v>
      </c>
      <c r="V41" s="5">
        <v>0</v>
      </c>
      <c r="W41" s="5">
        <v>0</v>
      </c>
      <c r="X41" s="5">
        <v>0</v>
      </c>
      <c r="Y41" s="5">
        <v>0</v>
      </c>
      <c r="Z41" s="5">
        <v>0</v>
      </c>
      <c r="AA41" s="5">
        <v>0</v>
      </c>
      <c r="AB41" s="5">
        <v>0</v>
      </c>
      <c r="AC41" s="5">
        <v>0</v>
      </c>
      <c r="AD41" s="5">
        <v>0</v>
      </c>
      <c r="AE41" s="5">
        <v>0</v>
      </c>
    </row>
    <row r="42" spans="1:31">
      <c r="A42" s="56" t="s">
        <v>54</v>
      </c>
      <c r="B42" s="56" t="s">
        <v>199</v>
      </c>
      <c r="C42" s="56" t="s">
        <v>133</v>
      </c>
      <c r="D42" s="5">
        <v>0</v>
      </c>
      <c r="E42" s="5">
        <v>0</v>
      </c>
      <c r="F42" s="5">
        <v>0</v>
      </c>
      <c r="G42" s="5">
        <v>0</v>
      </c>
      <c r="H42" s="5">
        <v>0</v>
      </c>
      <c r="I42" s="5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5">
        <v>0</v>
      </c>
      <c r="R42" s="5">
        <v>0</v>
      </c>
      <c r="S42" s="5">
        <v>0</v>
      </c>
      <c r="T42" s="5">
        <v>0</v>
      </c>
      <c r="U42" s="5">
        <v>0</v>
      </c>
      <c r="V42" s="5">
        <v>0</v>
      </c>
      <c r="W42" s="5">
        <v>0</v>
      </c>
      <c r="X42" s="5">
        <v>0</v>
      </c>
      <c r="Y42" s="5">
        <v>0</v>
      </c>
      <c r="Z42" s="5">
        <v>0</v>
      </c>
      <c r="AA42" s="5">
        <v>0</v>
      </c>
      <c r="AB42" s="5">
        <v>0</v>
      </c>
      <c r="AC42" s="5">
        <v>0</v>
      </c>
      <c r="AD42" s="5">
        <v>0</v>
      </c>
      <c r="AE42" s="5">
        <v>0</v>
      </c>
    </row>
    <row r="43" spans="1:31">
      <c r="A43" s="56" t="s">
        <v>54</v>
      </c>
      <c r="B43" s="56" t="s">
        <v>199</v>
      </c>
      <c r="C43" s="56" t="s">
        <v>134</v>
      </c>
      <c r="D43" s="5">
        <v>0</v>
      </c>
      <c r="E43" s="5">
        <v>5.3000000000000001E-6</v>
      </c>
      <c r="F43" s="5">
        <v>1.06E-5</v>
      </c>
      <c r="G43" s="5">
        <v>1.06E-5</v>
      </c>
      <c r="H43" s="5">
        <v>1.06E-5</v>
      </c>
      <c r="I43" s="5">
        <v>1.06E-5</v>
      </c>
      <c r="J43" s="5">
        <v>1.06E-5</v>
      </c>
      <c r="K43" s="5">
        <v>1.59E-5</v>
      </c>
      <c r="L43" s="5">
        <v>2.12E-5</v>
      </c>
      <c r="M43" s="5">
        <v>5.0349999999999997E-5</v>
      </c>
      <c r="N43" s="5">
        <v>5.5649999999999997E-5</v>
      </c>
      <c r="O43" s="5">
        <v>7.4200000000000001E-5</v>
      </c>
      <c r="P43" s="5">
        <v>9.0099999999999995E-5</v>
      </c>
      <c r="Q43" s="5">
        <v>1.0865E-4</v>
      </c>
      <c r="R43" s="5">
        <v>1.0865E-4</v>
      </c>
      <c r="S43" s="5">
        <v>952.25952769999992</v>
      </c>
      <c r="T43" s="5">
        <v>952.25952769999992</v>
      </c>
      <c r="U43" s="5">
        <v>952.25952769999992</v>
      </c>
      <c r="V43" s="5">
        <v>952.25952769999992</v>
      </c>
      <c r="W43" s="5">
        <v>952.25952769999992</v>
      </c>
      <c r="X43" s="5">
        <v>1581.1288070000001</v>
      </c>
      <c r="Y43" s="5">
        <v>1581.1288070000001</v>
      </c>
      <c r="Z43" s="5">
        <v>2676.8814038999999</v>
      </c>
      <c r="AA43" s="5">
        <v>2676.8814038999999</v>
      </c>
      <c r="AB43" s="5">
        <v>2676.8814038999999</v>
      </c>
      <c r="AC43" s="5">
        <v>2676.8814038999999</v>
      </c>
      <c r="AD43" s="5">
        <v>6917.2421722499994</v>
      </c>
      <c r="AE43" s="5">
        <v>6917.2421722499994</v>
      </c>
    </row>
    <row r="44" spans="1:31">
      <c r="A44" s="56" t="s">
        <v>54</v>
      </c>
      <c r="B44" s="56" t="s">
        <v>199</v>
      </c>
      <c r="C44" s="56" t="s">
        <v>135</v>
      </c>
      <c r="D44" s="5">
        <v>0</v>
      </c>
      <c r="E44" s="5">
        <v>0</v>
      </c>
      <c r="F44" s="5">
        <v>0</v>
      </c>
      <c r="G44" s="5">
        <v>0</v>
      </c>
      <c r="H44" s="5">
        <v>0</v>
      </c>
      <c r="I44" s="5">
        <v>0</v>
      </c>
      <c r="J44" s="5">
        <v>0</v>
      </c>
      <c r="K44" s="5">
        <v>1.59E-5</v>
      </c>
      <c r="L44" s="5">
        <v>2.65E-5</v>
      </c>
      <c r="M44" s="5">
        <v>5.3000000000000001E-5</v>
      </c>
      <c r="N44" s="5">
        <v>6.0949999999999998E-5</v>
      </c>
      <c r="O44" s="5">
        <v>7.9499999999999994E-5</v>
      </c>
      <c r="P44" s="5">
        <v>9.8049999999999998E-5</v>
      </c>
      <c r="Q44" s="5">
        <v>1.166E-4</v>
      </c>
      <c r="R44" s="5">
        <v>1.166E-4</v>
      </c>
      <c r="S44" s="5">
        <v>1.484E-4</v>
      </c>
      <c r="T44" s="5">
        <v>1.484E-4</v>
      </c>
      <c r="U44" s="5">
        <v>1.484E-4</v>
      </c>
      <c r="V44" s="5">
        <v>1.6165E-4</v>
      </c>
      <c r="W44" s="5">
        <v>1.749E-4</v>
      </c>
      <c r="X44" s="5">
        <v>1.908E-4</v>
      </c>
      <c r="Y44" s="5">
        <v>1.908E-4</v>
      </c>
      <c r="Z44" s="5">
        <v>338.57281390000003</v>
      </c>
      <c r="AA44" s="5">
        <v>338.57281390000003</v>
      </c>
      <c r="AB44" s="5">
        <v>338.57281390000003</v>
      </c>
      <c r="AC44" s="5">
        <v>338.57281390000003</v>
      </c>
      <c r="AD44" s="5">
        <v>2008.78242295</v>
      </c>
      <c r="AE44" s="5">
        <v>2008.78242295</v>
      </c>
    </row>
    <row r="45" spans="1:31">
      <c r="A45" s="56" t="s">
        <v>54</v>
      </c>
      <c r="B45" s="56" t="s">
        <v>199</v>
      </c>
      <c r="C45" s="56" t="s">
        <v>136</v>
      </c>
      <c r="D45" s="5">
        <v>0</v>
      </c>
      <c r="E45" s="5">
        <v>0</v>
      </c>
      <c r="F45" s="5">
        <v>0</v>
      </c>
      <c r="G45" s="5">
        <v>0</v>
      </c>
      <c r="H45" s="5">
        <v>0</v>
      </c>
      <c r="I45" s="5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5">
        <v>0</v>
      </c>
      <c r="R45" s="5">
        <v>0</v>
      </c>
      <c r="S45" s="5">
        <v>0</v>
      </c>
      <c r="T45" s="5">
        <v>0</v>
      </c>
      <c r="U45" s="5">
        <v>0</v>
      </c>
      <c r="V45" s="5">
        <v>0</v>
      </c>
      <c r="W45" s="5">
        <v>0</v>
      </c>
      <c r="X45" s="5">
        <v>0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</row>
    <row r="46" spans="1:31">
      <c r="A46" s="56" t="s">
        <v>54</v>
      </c>
      <c r="B46" s="56" t="s">
        <v>199</v>
      </c>
      <c r="C46" s="56" t="s">
        <v>153</v>
      </c>
      <c r="D46" s="5">
        <v>0</v>
      </c>
      <c r="E46" s="5">
        <v>0</v>
      </c>
      <c r="F46" s="5">
        <v>0</v>
      </c>
      <c r="G46" s="5">
        <v>0</v>
      </c>
      <c r="H46" s="5">
        <v>0</v>
      </c>
      <c r="I46" s="5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5">
        <v>0</v>
      </c>
      <c r="R46" s="5">
        <v>0</v>
      </c>
      <c r="S46" s="5">
        <v>0</v>
      </c>
      <c r="T46" s="5">
        <v>0</v>
      </c>
      <c r="U46" s="5">
        <v>0</v>
      </c>
      <c r="V46" s="5">
        <v>0</v>
      </c>
      <c r="W46" s="5">
        <v>0</v>
      </c>
      <c r="X46" s="5">
        <v>0</v>
      </c>
      <c r="Y46" s="5">
        <v>0</v>
      </c>
      <c r="Z46" s="5">
        <v>0</v>
      </c>
      <c r="AA46" s="5">
        <v>0</v>
      </c>
      <c r="AB46" s="5">
        <v>0</v>
      </c>
      <c r="AC46" s="5">
        <v>0</v>
      </c>
      <c r="AD46" s="5">
        <v>0</v>
      </c>
      <c r="AE46" s="5">
        <v>0</v>
      </c>
    </row>
    <row r="47" spans="1:31">
      <c r="A47" s="56" t="s">
        <v>54</v>
      </c>
      <c r="B47" s="56" t="s">
        <v>199</v>
      </c>
      <c r="C47" s="56" t="s">
        <v>154</v>
      </c>
      <c r="D47" s="5">
        <v>8.32E-6</v>
      </c>
      <c r="E47" s="5">
        <v>1.6699999999999999E-5</v>
      </c>
      <c r="F47" s="5">
        <v>6.6200806700000001</v>
      </c>
      <c r="G47" s="5">
        <v>6.6200806700000001</v>
      </c>
      <c r="H47" s="5">
        <v>6.6200806800000001</v>
      </c>
      <c r="I47" s="5">
        <v>6.6201046999999997</v>
      </c>
      <c r="J47" s="5">
        <v>6.6201048</v>
      </c>
      <c r="K47" s="5">
        <v>6.6201106000000003</v>
      </c>
      <c r="L47" s="5">
        <v>6.62011064</v>
      </c>
      <c r="M47" s="5">
        <v>6.6201119400000001</v>
      </c>
      <c r="N47" s="5">
        <v>6.6201120600000003</v>
      </c>
      <c r="O47" s="5">
        <v>6.6201120800000002</v>
      </c>
      <c r="P47" s="5">
        <v>6.6201121599999997</v>
      </c>
      <c r="Q47" s="5">
        <v>6.6201124499999997</v>
      </c>
      <c r="R47" s="5">
        <v>6.6201570899999993</v>
      </c>
      <c r="S47" s="5">
        <v>6.6201635599999991</v>
      </c>
      <c r="T47" s="5">
        <v>6.620163569999999</v>
      </c>
      <c r="U47" s="5">
        <v>6.6201635799999989</v>
      </c>
      <c r="V47" s="5">
        <v>6.6201635999999988</v>
      </c>
      <c r="W47" s="5">
        <v>6.6201636300000004</v>
      </c>
      <c r="X47" s="5">
        <v>6.6201636599999993</v>
      </c>
      <c r="Y47" s="5">
        <v>6.6203115699999993</v>
      </c>
      <c r="Z47" s="5">
        <v>6.620311619999999</v>
      </c>
      <c r="AA47" s="5">
        <v>6.6204524299999994</v>
      </c>
      <c r="AB47" s="5">
        <v>6.620452499999999</v>
      </c>
      <c r="AC47" s="5">
        <v>490.74547174999998</v>
      </c>
      <c r="AD47" s="5">
        <v>4395.1597153399989</v>
      </c>
      <c r="AE47" s="5">
        <v>4395.1597153499988</v>
      </c>
    </row>
    <row r="48" spans="1:31">
      <c r="A48" s="56" t="s">
        <v>54</v>
      </c>
      <c r="B48" s="56" t="s">
        <v>199</v>
      </c>
      <c r="C48" s="56" t="s">
        <v>155</v>
      </c>
      <c r="D48" s="5">
        <v>268</v>
      </c>
      <c r="E48" s="5">
        <v>268</v>
      </c>
      <c r="F48" s="5">
        <v>268</v>
      </c>
      <c r="G48" s="5">
        <v>268</v>
      </c>
      <c r="H48" s="5">
        <v>268</v>
      </c>
      <c r="I48" s="5">
        <v>268</v>
      </c>
      <c r="J48" s="5">
        <v>268</v>
      </c>
      <c r="K48" s="5">
        <v>268</v>
      </c>
      <c r="L48" s="5">
        <v>268</v>
      </c>
      <c r="M48" s="5">
        <v>268</v>
      </c>
      <c r="N48" s="5">
        <v>268</v>
      </c>
      <c r="O48" s="5">
        <v>268</v>
      </c>
      <c r="P48" s="5">
        <v>268</v>
      </c>
      <c r="Q48" s="5">
        <v>268</v>
      </c>
      <c r="R48" s="5">
        <v>268</v>
      </c>
      <c r="S48" s="5">
        <v>268</v>
      </c>
      <c r="T48" s="5">
        <v>268</v>
      </c>
      <c r="U48" s="5">
        <v>268</v>
      </c>
      <c r="V48" s="5">
        <v>268</v>
      </c>
      <c r="W48" s="5">
        <v>268</v>
      </c>
      <c r="X48" s="5">
        <v>268</v>
      </c>
      <c r="Y48" s="5">
        <v>270.10000000000002</v>
      </c>
      <c r="Z48" s="5">
        <v>270.10000000000002</v>
      </c>
      <c r="AA48" s="5">
        <v>270.10000000000002</v>
      </c>
      <c r="AB48" s="5">
        <v>270.10000000000002</v>
      </c>
      <c r="AC48" s="5">
        <v>270.10000000000002</v>
      </c>
      <c r="AD48" s="5">
        <v>270.10000000000002</v>
      </c>
      <c r="AE48" s="5">
        <v>270.10000000000002</v>
      </c>
    </row>
    <row r="49" spans="1:31">
      <c r="A49" s="56" t="s">
        <v>54</v>
      </c>
      <c r="B49" s="56" t="s">
        <v>199</v>
      </c>
      <c r="C49" s="56" t="s">
        <v>138</v>
      </c>
      <c r="D49" s="5">
        <v>73.838999999999999</v>
      </c>
      <c r="E49" s="5">
        <v>125.518</v>
      </c>
      <c r="F49" s="5">
        <v>181.48699999999999</v>
      </c>
      <c r="G49" s="5">
        <v>243.30500000000001</v>
      </c>
      <c r="H49" s="5">
        <v>312.75699999999989</v>
      </c>
      <c r="I49" s="5">
        <v>390.69499999999999</v>
      </c>
      <c r="J49" s="5">
        <v>510.90499999999997</v>
      </c>
      <c r="K49" s="5">
        <v>631.42935792000003</v>
      </c>
      <c r="L49" s="5">
        <v>766.63695316999997</v>
      </c>
      <c r="M49" s="5">
        <v>928.63902228000006</v>
      </c>
      <c r="N49" s="5">
        <v>1115.6597518000001</v>
      </c>
      <c r="O49" s="5">
        <v>1313.2637531099999</v>
      </c>
      <c r="P49" s="5">
        <v>1516.9889911499999</v>
      </c>
      <c r="Q49" s="5">
        <v>1727.7736280399999</v>
      </c>
      <c r="R49" s="5">
        <v>1934.21496411</v>
      </c>
      <c r="S49" s="5">
        <v>2140.4586781399998</v>
      </c>
      <c r="T49" s="5">
        <v>2300.88797935</v>
      </c>
      <c r="U49" s="5">
        <v>2451.2979372599998</v>
      </c>
      <c r="V49" s="5">
        <v>2590.4567204</v>
      </c>
      <c r="W49" s="5">
        <v>2730.6489150900002</v>
      </c>
      <c r="X49" s="5">
        <v>2880.4738553699999</v>
      </c>
      <c r="Y49" s="5">
        <v>3032.38457247</v>
      </c>
      <c r="Z49" s="5">
        <v>3166.1617666799998</v>
      </c>
      <c r="AA49" s="5">
        <v>3302.5120560999999</v>
      </c>
      <c r="AB49" s="5">
        <v>3441.9222458300001</v>
      </c>
      <c r="AC49" s="5">
        <v>3583.9930442</v>
      </c>
      <c r="AD49" s="5">
        <v>3728.8328000900001</v>
      </c>
      <c r="AE49" s="5">
        <v>3739.2745457300011</v>
      </c>
    </row>
    <row r="50" spans="1:31">
      <c r="A50" s="56" t="s">
        <v>54</v>
      </c>
      <c r="B50" s="56" t="s">
        <v>199</v>
      </c>
      <c r="C50" s="56" t="s">
        <v>139</v>
      </c>
      <c r="D50" s="5">
        <v>148.76599999999999</v>
      </c>
      <c r="E50" s="5">
        <v>228.94499999999999</v>
      </c>
      <c r="F50" s="5">
        <v>299.89299999999997</v>
      </c>
      <c r="G50" s="5">
        <v>362.67599999999999</v>
      </c>
      <c r="H50" s="5">
        <v>421.68799999999987</v>
      </c>
      <c r="I50" s="5">
        <v>477.62499999999989</v>
      </c>
      <c r="J50" s="5">
        <v>573.1819999999999</v>
      </c>
      <c r="K50" s="5">
        <v>679.52199999999982</v>
      </c>
      <c r="L50" s="5">
        <v>788.73699999999997</v>
      </c>
      <c r="M50" s="5">
        <v>913.36500000000001</v>
      </c>
      <c r="N50" s="5">
        <v>1050.0730000000001</v>
      </c>
      <c r="O50" s="5">
        <v>1185.873</v>
      </c>
      <c r="P50" s="5">
        <v>1305.5350000000001</v>
      </c>
      <c r="Q50" s="5">
        <v>1414.675</v>
      </c>
      <c r="R50" s="5">
        <v>1504.271</v>
      </c>
      <c r="S50" s="5">
        <v>1578.749</v>
      </c>
      <c r="T50" s="5">
        <v>1602.5609999999999</v>
      </c>
      <c r="U50" s="5">
        <v>1609.0989999999999</v>
      </c>
      <c r="V50" s="5">
        <v>1598.3530000000001</v>
      </c>
      <c r="W50" s="5">
        <v>1589.095</v>
      </c>
      <c r="X50" s="5">
        <v>1574.400000000001</v>
      </c>
      <c r="Y50" s="5">
        <v>1558.971</v>
      </c>
      <c r="Z50" s="5">
        <v>1541.895</v>
      </c>
      <c r="AA50" s="5">
        <v>1524.049</v>
      </c>
      <c r="AB50" s="5">
        <v>1504.5419999999999</v>
      </c>
      <c r="AC50" s="5">
        <v>1484.26</v>
      </c>
      <c r="AD50" s="5">
        <v>1462.1540000000009</v>
      </c>
      <c r="AE50" s="5">
        <v>1462.1540000000009</v>
      </c>
    </row>
    <row r="51" spans="1:31">
      <c r="A51" s="56" t="s">
        <v>54</v>
      </c>
      <c r="B51" s="56" t="s">
        <v>199</v>
      </c>
      <c r="C51" s="56" t="s">
        <v>146</v>
      </c>
      <c r="D51" s="5">
        <v>9.4104411891122624</v>
      </c>
      <c r="E51" s="5">
        <v>19.1171326900546</v>
      </c>
      <c r="F51" s="5">
        <v>28.86393389375321</v>
      </c>
      <c r="G51" s="5">
        <v>38.20099845606476</v>
      </c>
      <c r="H51" s="5">
        <v>48.598214221626137</v>
      </c>
      <c r="I51" s="5">
        <v>59.919361857769047</v>
      </c>
      <c r="J51" s="5">
        <v>71.787700324340221</v>
      </c>
      <c r="K51" s="5">
        <v>84.348675359954797</v>
      </c>
      <c r="L51" s="5">
        <v>97.007930534518096</v>
      </c>
      <c r="M51" s="5">
        <v>111.5604965828495</v>
      </c>
      <c r="N51" s="5">
        <v>124.19304075747129</v>
      </c>
      <c r="O51" s="5">
        <v>137.65076340912901</v>
      </c>
      <c r="P51" s="5">
        <v>152.19677722443481</v>
      </c>
      <c r="Q51" s="5">
        <v>168.2316264126373</v>
      </c>
      <c r="R51" s="5">
        <v>183.67314008142711</v>
      </c>
      <c r="S51" s="5">
        <v>200.27553031576909</v>
      </c>
      <c r="T51" s="5">
        <v>215.1731201551988</v>
      </c>
      <c r="U51" s="5">
        <v>233.4702794947107</v>
      </c>
      <c r="V51" s="5">
        <v>248.98735969599181</v>
      </c>
      <c r="W51" s="5">
        <v>268.52614921800489</v>
      </c>
      <c r="X51" s="5">
        <v>286.54652036799519</v>
      </c>
      <c r="Y51" s="5">
        <v>304.57471653401348</v>
      </c>
      <c r="Z51" s="5">
        <v>324.48352334013498</v>
      </c>
      <c r="AA51" s="5">
        <v>337.46344582782058</v>
      </c>
      <c r="AB51" s="5">
        <v>357.05423402303569</v>
      </c>
      <c r="AC51" s="5">
        <v>378.05489141158279</v>
      </c>
      <c r="AD51" s="5">
        <v>399.6434408851494</v>
      </c>
      <c r="AE51" s="5">
        <v>402.5032303933412</v>
      </c>
    </row>
    <row r="52" spans="1:3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</row>
    <row r="53" spans="1:31">
      <c r="A53" s="56" t="s">
        <v>54</v>
      </c>
      <c r="B53" s="56" t="s">
        <v>200</v>
      </c>
      <c r="C53" s="56" t="s">
        <v>132</v>
      </c>
      <c r="D53" s="5">
        <v>0</v>
      </c>
      <c r="E53" s="5">
        <v>0</v>
      </c>
      <c r="F53" s="5">
        <v>0</v>
      </c>
      <c r="G53" s="5">
        <v>0</v>
      </c>
      <c r="H53" s="5">
        <v>0</v>
      </c>
      <c r="I53" s="5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5">
        <v>0</v>
      </c>
      <c r="R53" s="5">
        <v>0</v>
      </c>
      <c r="S53" s="5">
        <v>0</v>
      </c>
      <c r="T53" s="5">
        <v>0</v>
      </c>
      <c r="U53" s="5">
        <v>0</v>
      </c>
      <c r="V53" s="5">
        <v>0</v>
      </c>
      <c r="W53" s="5">
        <v>0</v>
      </c>
      <c r="X53" s="5">
        <v>0</v>
      </c>
      <c r="Y53" s="5">
        <v>0</v>
      </c>
      <c r="Z53" s="5">
        <v>0</v>
      </c>
      <c r="AA53" s="5">
        <v>0</v>
      </c>
      <c r="AB53" s="5">
        <v>0</v>
      </c>
      <c r="AC53" s="5">
        <v>0</v>
      </c>
      <c r="AD53" s="5">
        <v>0</v>
      </c>
      <c r="AE53" s="5">
        <v>0</v>
      </c>
    </row>
    <row r="54" spans="1:31">
      <c r="A54" s="56" t="s">
        <v>54</v>
      </c>
      <c r="B54" s="56" t="s">
        <v>200</v>
      </c>
      <c r="C54" s="56" t="s">
        <v>133</v>
      </c>
      <c r="D54" s="5">
        <v>0</v>
      </c>
      <c r="E54" s="5">
        <v>0</v>
      </c>
      <c r="F54" s="5">
        <v>0</v>
      </c>
      <c r="G54" s="5">
        <v>0</v>
      </c>
      <c r="H54" s="5">
        <v>0</v>
      </c>
      <c r="I54" s="5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0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</row>
    <row r="55" spans="1:31">
      <c r="A55" s="56" t="s">
        <v>54</v>
      </c>
      <c r="B55" s="56" t="s">
        <v>200</v>
      </c>
      <c r="C55" s="56" t="s">
        <v>134</v>
      </c>
      <c r="D55" s="5">
        <v>0</v>
      </c>
      <c r="E55" s="5">
        <v>2.65E-6</v>
      </c>
      <c r="F55" s="5">
        <v>2.65E-6</v>
      </c>
      <c r="G55" s="5">
        <v>2.65E-6</v>
      </c>
      <c r="H55" s="5">
        <v>2.65E-6</v>
      </c>
      <c r="I55" s="5">
        <v>2.65E-6</v>
      </c>
      <c r="J55" s="5">
        <v>2.65E-6</v>
      </c>
      <c r="K55" s="5">
        <v>5.3000000000000001E-6</v>
      </c>
      <c r="L55" s="5">
        <v>2.385E-5</v>
      </c>
      <c r="M55" s="5">
        <v>4.5049999999999997E-5</v>
      </c>
      <c r="N55" s="5">
        <v>5.8300000000000001E-5</v>
      </c>
      <c r="O55" s="5">
        <v>7.6849999999999998E-5</v>
      </c>
      <c r="P55" s="5">
        <v>9.5400000000000001E-5</v>
      </c>
      <c r="Q55" s="5">
        <v>1.1395000000000001E-4</v>
      </c>
      <c r="R55" s="5">
        <v>1.1395000000000001E-4</v>
      </c>
      <c r="S55" s="5">
        <v>1.2454999999999999E-4</v>
      </c>
      <c r="T55" s="5">
        <v>1.325E-4</v>
      </c>
      <c r="U55" s="5">
        <v>1.4310000000000001E-4</v>
      </c>
      <c r="V55" s="5">
        <v>1.5105000000000001E-4</v>
      </c>
      <c r="W55" s="5">
        <v>1.6165E-4</v>
      </c>
      <c r="X55" s="5">
        <v>451.72876524999998</v>
      </c>
      <c r="Y55" s="5">
        <v>451.72876524999998</v>
      </c>
      <c r="Z55" s="5">
        <v>451.72877584999998</v>
      </c>
      <c r="AA55" s="5">
        <v>451.72878644999997</v>
      </c>
      <c r="AB55" s="5">
        <v>451.72879705000003</v>
      </c>
      <c r="AC55" s="5">
        <v>451.72880765000002</v>
      </c>
      <c r="AD55" s="5">
        <v>526.49547834999998</v>
      </c>
      <c r="AE55" s="5">
        <v>526.49547834999998</v>
      </c>
    </row>
    <row r="56" spans="1:31">
      <c r="A56" s="56" t="s">
        <v>54</v>
      </c>
      <c r="B56" s="56" t="s">
        <v>200</v>
      </c>
      <c r="C56" s="56" t="s">
        <v>135</v>
      </c>
      <c r="D56" s="5">
        <v>0</v>
      </c>
      <c r="E56" s="5">
        <v>0</v>
      </c>
      <c r="F56" s="5">
        <v>0</v>
      </c>
      <c r="G56" s="5">
        <v>0</v>
      </c>
      <c r="H56" s="5">
        <v>0</v>
      </c>
      <c r="I56" s="5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5">
        <v>0</v>
      </c>
      <c r="R56" s="5">
        <v>0</v>
      </c>
      <c r="S56" s="5">
        <v>0</v>
      </c>
      <c r="T56" s="5">
        <v>0</v>
      </c>
      <c r="U56" s="5">
        <v>0</v>
      </c>
      <c r="V56" s="5">
        <v>0</v>
      </c>
      <c r="W56" s="5">
        <v>0</v>
      </c>
      <c r="X56" s="5">
        <v>0</v>
      </c>
      <c r="Y56" s="5">
        <v>0</v>
      </c>
      <c r="Z56" s="5">
        <v>0</v>
      </c>
      <c r="AA56" s="5">
        <v>0</v>
      </c>
      <c r="AB56" s="5">
        <v>0</v>
      </c>
      <c r="AC56" s="5">
        <v>0</v>
      </c>
      <c r="AD56" s="5">
        <v>0</v>
      </c>
      <c r="AE56" s="5">
        <v>0</v>
      </c>
    </row>
    <row r="57" spans="1:31">
      <c r="A57" s="56" t="s">
        <v>54</v>
      </c>
      <c r="B57" s="56" t="s">
        <v>200</v>
      </c>
      <c r="C57" s="56" t="s">
        <v>136</v>
      </c>
      <c r="D57" s="5">
        <v>0</v>
      </c>
      <c r="E57" s="5">
        <v>0</v>
      </c>
      <c r="F57" s="5">
        <v>0</v>
      </c>
      <c r="G57" s="5">
        <v>0</v>
      </c>
      <c r="H57" s="5">
        <v>0</v>
      </c>
      <c r="I57" s="5">
        <v>0</v>
      </c>
      <c r="J57" s="5">
        <v>390.00000000000011</v>
      </c>
      <c r="K57" s="5">
        <v>390.00000000000011</v>
      </c>
      <c r="L57" s="5">
        <v>390.00000000000011</v>
      </c>
      <c r="M57" s="5">
        <v>390.00000000000011</v>
      </c>
      <c r="N57" s="5">
        <v>390.00000000000011</v>
      </c>
      <c r="O57" s="5">
        <v>390.00000000000011</v>
      </c>
      <c r="P57" s="5">
        <v>390.00000000000011</v>
      </c>
      <c r="Q57" s="5">
        <v>390.00000000000011</v>
      </c>
      <c r="R57" s="5">
        <v>390.00000000000011</v>
      </c>
      <c r="S57" s="5">
        <v>390.00000000000011</v>
      </c>
      <c r="T57" s="5">
        <v>390.00000000000011</v>
      </c>
      <c r="U57" s="5">
        <v>390.00000000000011</v>
      </c>
      <c r="V57" s="5">
        <v>390.00000000000011</v>
      </c>
      <c r="W57" s="5">
        <v>390.00000000000011</v>
      </c>
      <c r="X57" s="5">
        <v>390.00000000000011</v>
      </c>
      <c r="Y57" s="5">
        <v>390.00000000000011</v>
      </c>
      <c r="Z57" s="5">
        <v>390.00000000000011</v>
      </c>
      <c r="AA57" s="5">
        <v>390.00000000000011</v>
      </c>
      <c r="AB57" s="5">
        <v>390.00000000000011</v>
      </c>
      <c r="AC57" s="5">
        <v>390.00000000000011</v>
      </c>
      <c r="AD57" s="5">
        <v>390.00000000000011</v>
      </c>
      <c r="AE57" s="5">
        <v>390.00000000000011</v>
      </c>
    </row>
    <row r="58" spans="1:31">
      <c r="A58" s="56" t="s">
        <v>54</v>
      </c>
      <c r="B58" s="56" t="s">
        <v>200</v>
      </c>
      <c r="C58" s="56" t="s">
        <v>153</v>
      </c>
      <c r="D58" s="5">
        <v>0</v>
      </c>
      <c r="E58" s="5">
        <v>0</v>
      </c>
      <c r="F58" s="5">
        <v>0</v>
      </c>
      <c r="G58" s="5">
        <v>0</v>
      </c>
      <c r="H58" s="5">
        <v>0</v>
      </c>
      <c r="I58" s="5">
        <v>1.0412E-4</v>
      </c>
      <c r="J58" s="5">
        <v>1.0414E-4</v>
      </c>
      <c r="K58" s="5">
        <v>1.1343E-4</v>
      </c>
      <c r="L58" s="5">
        <v>1.3185000000000001E-4</v>
      </c>
      <c r="M58" s="5">
        <v>1.3727999999999999E-4</v>
      </c>
      <c r="N58" s="5">
        <v>1.3731E-4</v>
      </c>
      <c r="O58" s="5">
        <v>1.3736E-4</v>
      </c>
      <c r="P58" s="5">
        <v>1.3744000000000001E-4</v>
      </c>
      <c r="Q58" s="5">
        <v>1.3747E-4</v>
      </c>
      <c r="R58" s="5">
        <v>1.7897E-4</v>
      </c>
      <c r="S58" s="5">
        <v>2.5001E-4</v>
      </c>
      <c r="T58" s="5">
        <v>2.5386000000000001E-4</v>
      </c>
      <c r="U58" s="5">
        <v>2.5409E-4</v>
      </c>
      <c r="V58" s="5">
        <v>2.5417000000000001E-4</v>
      </c>
      <c r="W58" s="5">
        <v>4.1181999999999992E-4</v>
      </c>
      <c r="X58" s="5">
        <v>7.9003000000000005E-4</v>
      </c>
      <c r="Y58" s="5">
        <v>9.0742000000000014E-4</v>
      </c>
      <c r="Z58" s="5">
        <v>9.0749000000000016E-4</v>
      </c>
      <c r="AA58" s="5">
        <v>9.0751000000000004E-4</v>
      </c>
      <c r="AB58" s="5">
        <v>9.0755000000000013E-4</v>
      </c>
      <c r="AC58" s="5">
        <v>9.0762000000000004E-4</v>
      </c>
      <c r="AD58" s="5">
        <v>1.3461199999999999E-3</v>
      </c>
      <c r="AE58" s="5">
        <v>1.3461600000000001E-3</v>
      </c>
    </row>
    <row r="59" spans="1:31">
      <c r="A59" s="56" t="s">
        <v>54</v>
      </c>
      <c r="B59" s="56" t="s">
        <v>200</v>
      </c>
      <c r="C59" s="56" t="s">
        <v>154</v>
      </c>
      <c r="D59" s="5">
        <v>9.7200000000000001E-6</v>
      </c>
      <c r="E59" s="5">
        <v>1.306E-5</v>
      </c>
      <c r="F59" s="5">
        <v>1.783E-5</v>
      </c>
      <c r="G59" s="5">
        <v>2.0809999999999999E-5</v>
      </c>
      <c r="H59" s="5">
        <v>2.4170000000000001E-5</v>
      </c>
      <c r="I59" s="5">
        <v>3.0320000000000001E-5</v>
      </c>
      <c r="J59" s="5">
        <v>3.5790000000000001E-5</v>
      </c>
      <c r="K59" s="5">
        <v>4.4029999999999997E-5</v>
      </c>
      <c r="L59" s="5">
        <v>4.4990000000000001E-5</v>
      </c>
      <c r="M59" s="5">
        <v>5.5609999999999998E-5</v>
      </c>
      <c r="N59" s="5">
        <v>5.5770000000000003E-5</v>
      </c>
      <c r="O59" s="5">
        <v>5.6060000000000002E-5</v>
      </c>
      <c r="P59" s="5">
        <v>6.5069999999999999E-5</v>
      </c>
      <c r="Q59" s="5">
        <v>6.7119999999999994E-5</v>
      </c>
      <c r="R59" s="5">
        <v>1.1637999999999999E-4</v>
      </c>
      <c r="S59" s="5">
        <v>1.3431000000000001E-4</v>
      </c>
      <c r="T59" s="5">
        <v>1.3913E-4</v>
      </c>
      <c r="U59" s="5">
        <v>1.5815E-4</v>
      </c>
      <c r="V59" s="5">
        <v>1.6154E-4</v>
      </c>
      <c r="W59" s="5">
        <v>1.9406999999999999E-4</v>
      </c>
      <c r="X59" s="5">
        <v>2.3284E-4</v>
      </c>
      <c r="Y59" s="5">
        <v>3.8704000000000001E-4</v>
      </c>
      <c r="Z59" s="5">
        <v>3.8704000000000001E-4</v>
      </c>
      <c r="AA59" s="5">
        <v>3.8704000000000001E-4</v>
      </c>
      <c r="AB59" s="5">
        <v>3.8704000000000001E-4</v>
      </c>
      <c r="AC59" s="5">
        <v>4.5376999999999999E-4</v>
      </c>
      <c r="AD59" s="5">
        <v>7.4017000000000006E-4</v>
      </c>
      <c r="AE59" s="5">
        <v>7.4017000000000006E-4</v>
      </c>
    </row>
    <row r="60" spans="1:31">
      <c r="A60" s="56" t="s">
        <v>54</v>
      </c>
      <c r="B60" s="56" t="s">
        <v>200</v>
      </c>
      <c r="C60" s="56" t="s">
        <v>155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  <c r="S60" s="5">
        <v>0</v>
      </c>
      <c r="T60" s="5">
        <v>0</v>
      </c>
      <c r="U60" s="5">
        <v>0</v>
      </c>
      <c r="V60" s="5">
        <v>0</v>
      </c>
      <c r="W60" s="5">
        <v>0</v>
      </c>
      <c r="X60" s="5">
        <v>0</v>
      </c>
      <c r="Y60" s="5">
        <v>0</v>
      </c>
      <c r="Z60" s="5">
        <v>0</v>
      </c>
      <c r="AA60" s="5">
        <v>0</v>
      </c>
      <c r="AB60" s="5">
        <v>0</v>
      </c>
      <c r="AC60" s="5">
        <v>0</v>
      </c>
      <c r="AD60" s="5">
        <v>0</v>
      </c>
      <c r="AE60" s="5">
        <v>0</v>
      </c>
    </row>
    <row r="61" spans="1:31">
      <c r="A61" s="56" t="s">
        <v>54</v>
      </c>
      <c r="B61" s="56" t="s">
        <v>200</v>
      </c>
      <c r="C61" s="56" t="s">
        <v>138</v>
      </c>
      <c r="D61" s="5">
        <v>7.2569999999999997</v>
      </c>
      <c r="E61" s="5">
        <v>15.182</v>
      </c>
      <c r="F61" s="5">
        <v>25.827999999999999</v>
      </c>
      <c r="G61" s="5">
        <v>38.726999999999997</v>
      </c>
      <c r="H61" s="5">
        <v>54.451999999999998</v>
      </c>
      <c r="I61" s="5">
        <v>72.995000000000005</v>
      </c>
      <c r="J61" s="5">
        <v>100.919</v>
      </c>
      <c r="K61" s="5">
        <v>125.06885559</v>
      </c>
      <c r="L61" s="5">
        <v>152.38231171000001</v>
      </c>
      <c r="M61" s="5">
        <v>185.58257463999999</v>
      </c>
      <c r="N61" s="5">
        <v>224.24093049000001</v>
      </c>
      <c r="O61" s="5">
        <v>266.22114851999999</v>
      </c>
      <c r="P61" s="5">
        <v>310.76255972000001</v>
      </c>
      <c r="Q61" s="5">
        <v>357.21243506000002</v>
      </c>
      <c r="R61" s="5">
        <v>404.12868935</v>
      </c>
      <c r="S61" s="5">
        <v>451.96981380999989</v>
      </c>
      <c r="T61" s="5">
        <v>491.85534790000003</v>
      </c>
      <c r="U61" s="5">
        <v>531.17407489999994</v>
      </c>
      <c r="V61" s="5">
        <v>569.57214910999994</v>
      </c>
      <c r="W61" s="5">
        <v>609.09550940999998</v>
      </c>
      <c r="X61" s="5">
        <v>651.13480556000002</v>
      </c>
      <c r="Y61" s="5">
        <v>693.59137111999996</v>
      </c>
      <c r="Z61" s="5">
        <v>729.22064465000005</v>
      </c>
      <c r="AA61" s="5">
        <v>765.01022692999993</v>
      </c>
      <c r="AB61" s="5">
        <v>801.02588179999987</v>
      </c>
      <c r="AC61" s="5">
        <v>837.42843994999998</v>
      </c>
      <c r="AD61" s="5">
        <v>874.02253662999988</v>
      </c>
      <c r="AE61" s="5">
        <v>876.06575080999994</v>
      </c>
    </row>
    <row r="62" spans="1:31">
      <c r="A62" s="56" t="s">
        <v>54</v>
      </c>
      <c r="B62" s="56" t="s">
        <v>200</v>
      </c>
      <c r="C62" s="56" t="s">
        <v>139</v>
      </c>
      <c r="D62" s="5">
        <v>33.210999999999999</v>
      </c>
      <c r="E62" s="5">
        <v>52.959999999999987</v>
      </c>
      <c r="F62" s="5">
        <v>69.94</v>
      </c>
      <c r="G62" s="5">
        <v>83.551999999999992</v>
      </c>
      <c r="H62" s="5">
        <v>94.718999999999994</v>
      </c>
      <c r="I62" s="5">
        <v>104.08799999999999</v>
      </c>
      <c r="J62" s="5">
        <v>119.123</v>
      </c>
      <c r="K62" s="5">
        <v>140.226</v>
      </c>
      <c r="L62" s="5">
        <v>161.529</v>
      </c>
      <c r="M62" s="5">
        <v>186.071</v>
      </c>
      <c r="N62" s="5">
        <v>212.93199999999999</v>
      </c>
      <c r="O62" s="5">
        <v>240.31599999999989</v>
      </c>
      <c r="P62" s="5">
        <v>265.44200000000012</v>
      </c>
      <c r="Q62" s="5">
        <v>288.39300000000009</v>
      </c>
      <c r="R62" s="5">
        <v>308.13200000000012</v>
      </c>
      <c r="S62" s="5">
        <v>325.06799999999998</v>
      </c>
      <c r="T62" s="5">
        <v>332.09500000000003</v>
      </c>
      <c r="U62" s="5">
        <v>336.13700000000011</v>
      </c>
      <c r="V62" s="5">
        <v>337.15399999999988</v>
      </c>
      <c r="W62" s="5">
        <v>338.40500000000009</v>
      </c>
      <c r="X62" s="5">
        <v>338.27300000000002</v>
      </c>
      <c r="Y62" s="5">
        <v>337.61799999999988</v>
      </c>
      <c r="Z62" s="5">
        <v>336.35700000000008</v>
      </c>
      <c r="AA62" s="5">
        <v>334.33899999999988</v>
      </c>
      <c r="AB62" s="5">
        <v>331.66400000000021</v>
      </c>
      <c r="AC62" s="5">
        <v>328.45400000000001</v>
      </c>
      <c r="AD62" s="5">
        <v>324.61399999999998</v>
      </c>
      <c r="AE62" s="5">
        <v>324.61399999999998</v>
      </c>
    </row>
    <row r="63" spans="1:31">
      <c r="A63" s="56" t="s">
        <v>54</v>
      </c>
      <c r="B63" s="56" t="s">
        <v>200</v>
      </c>
      <c r="C63" s="56" t="s">
        <v>146</v>
      </c>
      <c r="D63" s="5">
        <v>1.757509709339111</v>
      </c>
      <c r="E63" s="5">
        <v>3.4779107311225488</v>
      </c>
      <c r="F63" s="5">
        <v>4.9305556283669887</v>
      </c>
      <c r="G63" s="5">
        <v>6.2735463029534628</v>
      </c>
      <c r="H63" s="5">
        <v>7.7233088929174301</v>
      </c>
      <c r="I63" s="5">
        <v>9.7108762155443671</v>
      </c>
      <c r="J63" s="5">
        <v>11.34277345867272</v>
      </c>
      <c r="K63" s="5">
        <v>12.758780570974469</v>
      </c>
      <c r="L63" s="5">
        <v>14.412490287310071</v>
      </c>
      <c r="M63" s="5">
        <v>15.946858902916601</v>
      </c>
      <c r="N63" s="5">
        <v>17.286242187596269</v>
      </c>
      <c r="O63" s="5">
        <v>18.417501269622729</v>
      </c>
      <c r="P63" s="5">
        <v>19.687799813539211</v>
      </c>
      <c r="Q63" s="5">
        <v>21.082308853695281</v>
      </c>
      <c r="R63" s="5">
        <v>22.634448521775312</v>
      </c>
      <c r="S63" s="5">
        <v>24.192077203732421</v>
      </c>
      <c r="T63" s="5">
        <v>25.484826309117562</v>
      </c>
      <c r="U63" s="5">
        <v>26.90169988405772</v>
      </c>
      <c r="V63" s="5">
        <v>28.2741128893569</v>
      </c>
      <c r="W63" s="5">
        <v>29.910423906920951</v>
      </c>
      <c r="X63" s="5">
        <v>31.9851593705902</v>
      </c>
      <c r="Y63" s="5">
        <v>34.444894461290588</v>
      </c>
      <c r="Z63" s="5">
        <v>36.996043512256762</v>
      </c>
      <c r="AA63" s="5">
        <v>39.192755357990173</v>
      </c>
      <c r="AB63" s="5">
        <v>41.231988831273377</v>
      </c>
      <c r="AC63" s="5">
        <v>43.483485964347558</v>
      </c>
      <c r="AD63" s="5">
        <v>45.38856231733768</v>
      </c>
      <c r="AE63" s="5">
        <v>43.666807733237157</v>
      </c>
    </row>
    <row r="64" spans="1:3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</row>
    <row r="65" spans="1:31">
      <c r="A65" s="56" t="s">
        <v>66</v>
      </c>
      <c r="B65" s="56" t="s">
        <v>163</v>
      </c>
      <c r="C65" s="56" t="s">
        <v>132</v>
      </c>
      <c r="D65" s="5">
        <v>316</v>
      </c>
      <c r="E65" s="5">
        <v>316</v>
      </c>
      <c r="F65" s="5">
        <v>316</v>
      </c>
      <c r="G65" s="5">
        <v>316</v>
      </c>
      <c r="H65" s="5">
        <v>316</v>
      </c>
      <c r="I65" s="5">
        <v>316</v>
      </c>
      <c r="J65" s="5">
        <v>316</v>
      </c>
      <c r="K65" s="5">
        <v>316</v>
      </c>
      <c r="L65" s="5">
        <v>316</v>
      </c>
      <c r="M65" s="5">
        <v>316</v>
      </c>
      <c r="N65" s="5">
        <v>316</v>
      </c>
      <c r="O65" s="5">
        <v>316</v>
      </c>
      <c r="P65" s="5">
        <v>316</v>
      </c>
      <c r="Q65" s="5">
        <v>316</v>
      </c>
      <c r="R65" s="5">
        <v>316</v>
      </c>
      <c r="S65" s="5">
        <v>316</v>
      </c>
      <c r="T65" s="5">
        <v>316</v>
      </c>
      <c r="U65" s="5">
        <v>316</v>
      </c>
      <c r="V65" s="5">
        <v>316</v>
      </c>
      <c r="W65" s="5">
        <v>316</v>
      </c>
      <c r="X65" s="5">
        <v>316</v>
      </c>
      <c r="Y65" s="5">
        <v>316</v>
      </c>
      <c r="Z65" s="5">
        <v>316</v>
      </c>
      <c r="AA65" s="5">
        <v>316</v>
      </c>
      <c r="AB65" s="5">
        <v>316</v>
      </c>
      <c r="AC65" s="5">
        <v>316</v>
      </c>
      <c r="AD65" s="5">
        <v>316</v>
      </c>
      <c r="AE65" s="5">
        <v>316</v>
      </c>
    </row>
    <row r="66" spans="1:31">
      <c r="A66" s="56" t="s">
        <v>66</v>
      </c>
      <c r="B66" s="56" t="s">
        <v>163</v>
      </c>
      <c r="C66" s="56" t="s">
        <v>133</v>
      </c>
      <c r="D66" s="5">
        <v>0</v>
      </c>
      <c r="E66" s="5">
        <v>0</v>
      </c>
      <c r="F66" s="5">
        <v>0</v>
      </c>
      <c r="G66" s="5">
        <v>0</v>
      </c>
      <c r="H66" s="5">
        <v>0</v>
      </c>
      <c r="I66" s="5">
        <v>0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5">
        <v>0</v>
      </c>
      <c r="R66" s="5">
        <v>0</v>
      </c>
      <c r="S66" s="5">
        <v>0</v>
      </c>
      <c r="T66" s="5">
        <v>0</v>
      </c>
      <c r="U66" s="5">
        <v>0</v>
      </c>
      <c r="V66" s="5">
        <v>0</v>
      </c>
      <c r="W66" s="5">
        <v>0</v>
      </c>
      <c r="X66" s="5">
        <v>0</v>
      </c>
      <c r="Y66" s="5">
        <v>0</v>
      </c>
      <c r="Z66" s="5">
        <v>0</v>
      </c>
      <c r="AA66" s="5">
        <v>0</v>
      </c>
      <c r="AB66" s="5">
        <v>0</v>
      </c>
      <c r="AC66" s="5">
        <v>0</v>
      </c>
      <c r="AD66" s="5">
        <v>0</v>
      </c>
      <c r="AE66" s="5">
        <v>0</v>
      </c>
    </row>
    <row r="67" spans="1:31">
      <c r="A67" s="56" t="s">
        <v>66</v>
      </c>
      <c r="B67" s="56" t="s">
        <v>163</v>
      </c>
      <c r="C67" s="56" t="s">
        <v>134</v>
      </c>
      <c r="D67" s="5">
        <v>0</v>
      </c>
      <c r="E67" s="5">
        <v>2.65E-6</v>
      </c>
      <c r="F67" s="5">
        <v>2.65E-6</v>
      </c>
      <c r="G67" s="5">
        <v>5.3000000000000001E-6</v>
      </c>
      <c r="H67" s="5">
        <v>5.3000000000000001E-6</v>
      </c>
      <c r="I67" s="5">
        <v>7.9500000000000001E-6</v>
      </c>
      <c r="J67" s="5">
        <v>7.9500000000000001E-6</v>
      </c>
      <c r="K67" s="5">
        <v>6.0949999999999998E-5</v>
      </c>
      <c r="L67" s="5">
        <v>6.0949999999999998E-5</v>
      </c>
      <c r="M67" s="5">
        <v>6.0949999999999998E-5</v>
      </c>
      <c r="N67" s="5">
        <v>6.0949999999999998E-5</v>
      </c>
      <c r="O67" s="5">
        <v>6.8899999999999994E-5</v>
      </c>
      <c r="P67" s="5">
        <v>8.2150000000000005E-5</v>
      </c>
      <c r="Q67" s="5">
        <v>9.8049999999999998E-5</v>
      </c>
      <c r="R67" s="5">
        <v>9.8049999999999998E-5</v>
      </c>
      <c r="S67" s="5">
        <v>1.166E-4</v>
      </c>
      <c r="T67" s="5">
        <v>1.2454999999999999E-4</v>
      </c>
      <c r="U67" s="5">
        <v>1.3515000000000001E-4</v>
      </c>
      <c r="V67" s="5">
        <v>1.5105000000000001E-4</v>
      </c>
      <c r="W67" s="5">
        <v>1.8285E-4</v>
      </c>
      <c r="X67" s="5">
        <v>3.2594999999999998E-4</v>
      </c>
      <c r="Y67" s="5">
        <v>3.2594999999999998E-4</v>
      </c>
      <c r="Z67" s="5">
        <v>3.8955000000000001E-4</v>
      </c>
      <c r="AA67" s="5">
        <v>3.8955000000000001E-4</v>
      </c>
      <c r="AB67" s="5">
        <v>3.8955000000000001E-4</v>
      </c>
      <c r="AC67" s="5">
        <v>3.8955000000000001E-4</v>
      </c>
      <c r="AD67" s="5">
        <v>5.1409999999999997E-4</v>
      </c>
      <c r="AE67" s="5">
        <v>5.1409999999999997E-4</v>
      </c>
    </row>
    <row r="68" spans="1:31">
      <c r="A68" s="56" t="s">
        <v>66</v>
      </c>
      <c r="B68" s="56" t="s">
        <v>163</v>
      </c>
      <c r="C68" s="56" t="s">
        <v>135</v>
      </c>
      <c r="D68" s="5">
        <v>0</v>
      </c>
      <c r="E68" s="5">
        <v>0</v>
      </c>
      <c r="F68" s="5">
        <v>0</v>
      </c>
      <c r="G68" s="5">
        <v>0</v>
      </c>
      <c r="H68" s="5">
        <v>0</v>
      </c>
      <c r="I68" s="5">
        <v>0</v>
      </c>
      <c r="J68" s="5">
        <v>0</v>
      </c>
      <c r="K68" s="5">
        <v>5.5649999999999997E-5</v>
      </c>
      <c r="L68" s="5">
        <v>5.5649999999999997E-5</v>
      </c>
      <c r="M68" s="5">
        <v>6.3600000000000001E-5</v>
      </c>
      <c r="N68" s="5">
        <v>6.3600000000000001E-5</v>
      </c>
      <c r="O68" s="5">
        <v>7.4200000000000001E-5</v>
      </c>
      <c r="P68" s="5">
        <v>9.0099999999999995E-5</v>
      </c>
      <c r="Q68" s="5">
        <v>1.06E-4</v>
      </c>
      <c r="R68" s="5">
        <v>1.06E-4</v>
      </c>
      <c r="S68" s="5">
        <v>1.219E-4</v>
      </c>
      <c r="T68" s="5">
        <v>1.325E-4</v>
      </c>
      <c r="U68" s="5">
        <v>1.4574999999999999E-4</v>
      </c>
      <c r="V68" s="5">
        <v>1.6165E-4</v>
      </c>
      <c r="W68" s="5">
        <v>1.8019999999999999E-4</v>
      </c>
      <c r="X68" s="5">
        <v>10.87403385</v>
      </c>
      <c r="Y68" s="5">
        <v>10.87403385</v>
      </c>
      <c r="Z68" s="5">
        <v>728.53815900000006</v>
      </c>
      <c r="AA68" s="5">
        <v>728.53815900000006</v>
      </c>
      <c r="AB68" s="5">
        <v>728.53815900000006</v>
      </c>
      <c r="AC68" s="5">
        <v>728.53815900000006</v>
      </c>
      <c r="AD68" s="5">
        <v>728.53815900000006</v>
      </c>
      <c r="AE68" s="5">
        <v>728.53815900000006</v>
      </c>
    </row>
    <row r="69" spans="1:31">
      <c r="A69" s="56" t="s">
        <v>66</v>
      </c>
      <c r="B69" s="56" t="s">
        <v>163</v>
      </c>
      <c r="C69" s="56" t="s">
        <v>136</v>
      </c>
      <c r="D69" s="5">
        <v>0</v>
      </c>
      <c r="E69" s="5">
        <v>0</v>
      </c>
      <c r="F69" s="5">
        <v>0</v>
      </c>
      <c r="G69" s="5">
        <v>0</v>
      </c>
      <c r="H69" s="5">
        <v>0</v>
      </c>
      <c r="I69" s="5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5">
        <v>0</v>
      </c>
      <c r="R69" s="5">
        <v>0</v>
      </c>
      <c r="S69" s="5">
        <v>0</v>
      </c>
      <c r="T69" s="5">
        <v>0</v>
      </c>
      <c r="U69" s="5">
        <v>0</v>
      </c>
      <c r="V69" s="5">
        <v>0</v>
      </c>
      <c r="W69" s="5">
        <v>0</v>
      </c>
      <c r="X69" s="5">
        <v>0</v>
      </c>
      <c r="Y69" s="5">
        <v>0</v>
      </c>
      <c r="Z69" s="5">
        <v>0</v>
      </c>
      <c r="AA69" s="5">
        <v>0</v>
      </c>
      <c r="AB69" s="5">
        <v>0</v>
      </c>
      <c r="AC69" s="5">
        <v>0</v>
      </c>
      <c r="AD69" s="5">
        <v>0</v>
      </c>
      <c r="AE69" s="5">
        <v>0</v>
      </c>
    </row>
    <row r="70" spans="1:31">
      <c r="A70" s="56" t="s">
        <v>66</v>
      </c>
      <c r="B70" s="56" t="s">
        <v>163</v>
      </c>
      <c r="C70" s="56" t="s">
        <v>152</v>
      </c>
      <c r="D70" s="5">
        <v>0</v>
      </c>
      <c r="E70" s="5">
        <v>0</v>
      </c>
      <c r="F70" s="5">
        <v>680</v>
      </c>
      <c r="G70" s="5">
        <v>2040</v>
      </c>
      <c r="H70" s="5">
        <v>2040</v>
      </c>
      <c r="I70" s="5">
        <v>2040</v>
      </c>
      <c r="J70" s="5">
        <v>2040</v>
      </c>
      <c r="K70" s="5">
        <v>2040</v>
      </c>
      <c r="L70" s="5">
        <v>2040</v>
      </c>
      <c r="M70" s="5">
        <v>2040</v>
      </c>
      <c r="N70" s="5">
        <v>2040</v>
      </c>
      <c r="O70" s="5">
        <v>2040</v>
      </c>
      <c r="P70" s="5">
        <v>2040</v>
      </c>
      <c r="Q70" s="5">
        <v>2040</v>
      </c>
      <c r="R70" s="5">
        <v>2040</v>
      </c>
      <c r="S70" s="5">
        <v>2040</v>
      </c>
      <c r="T70" s="5">
        <v>2040</v>
      </c>
      <c r="U70" s="5">
        <v>2040</v>
      </c>
      <c r="V70" s="5">
        <v>2040</v>
      </c>
      <c r="W70" s="5">
        <v>2040</v>
      </c>
      <c r="X70" s="5">
        <v>2040</v>
      </c>
      <c r="Y70" s="5">
        <v>2040</v>
      </c>
      <c r="Z70" s="5">
        <v>2040</v>
      </c>
      <c r="AA70" s="5">
        <v>2040</v>
      </c>
      <c r="AB70" s="5">
        <v>2040</v>
      </c>
      <c r="AC70" s="5">
        <v>2040</v>
      </c>
      <c r="AD70" s="5">
        <v>2040</v>
      </c>
      <c r="AE70" s="5">
        <v>2040</v>
      </c>
    </row>
    <row r="71" spans="1:31">
      <c r="A71" s="56" t="s">
        <v>66</v>
      </c>
      <c r="B71" s="56" t="s">
        <v>163</v>
      </c>
      <c r="C71" s="56" t="s">
        <v>153</v>
      </c>
      <c r="D71" s="5">
        <v>0</v>
      </c>
      <c r="E71" s="5">
        <v>0</v>
      </c>
      <c r="F71" s="5">
        <v>0</v>
      </c>
      <c r="G71" s="5">
        <v>0</v>
      </c>
      <c r="H71" s="5">
        <v>0</v>
      </c>
      <c r="I71" s="5">
        <v>251.59315767000001</v>
      </c>
      <c r="J71" s="5">
        <v>251.59315767000001</v>
      </c>
      <c r="K71" s="5">
        <v>675.81870244999993</v>
      </c>
      <c r="L71" s="5">
        <v>675.81870244999993</v>
      </c>
      <c r="M71" s="5">
        <v>675.81870244999993</v>
      </c>
      <c r="N71" s="5">
        <v>675.81870244999993</v>
      </c>
      <c r="O71" s="5">
        <v>675.81870244999993</v>
      </c>
      <c r="P71" s="5">
        <v>675.81870247999996</v>
      </c>
      <c r="Q71" s="5">
        <v>675.81870249999997</v>
      </c>
      <c r="R71" s="5">
        <v>758.88389196000003</v>
      </c>
      <c r="S71" s="5">
        <v>758.88389207</v>
      </c>
      <c r="T71" s="5">
        <v>758.88389209000013</v>
      </c>
      <c r="U71" s="5">
        <v>889.32775007000009</v>
      </c>
      <c r="V71" s="5">
        <v>999.99998668000012</v>
      </c>
      <c r="W71" s="5">
        <v>999.99998673000005</v>
      </c>
      <c r="X71" s="5">
        <v>999.99998686000015</v>
      </c>
      <c r="Y71" s="5">
        <v>1000.00000003</v>
      </c>
      <c r="Z71" s="5">
        <v>1000.0000001</v>
      </c>
      <c r="AA71" s="5">
        <v>1000.00000012</v>
      </c>
      <c r="AB71" s="5">
        <v>1000.00000015</v>
      </c>
      <c r="AC71" s="5">
        <v>1000.00000034</v>
      </c>
      <c r="AD71" s="5">
        <v>1000.00000043</v>
      </c>
      <c r="AE71" s="5">
        <v>1000.00000045</v>
      </c>
    </row>
    <row r="72" spans="1:31">
      <c r="A72" s="56" t="s">
        <v>66</v>
      </c>
      <c r="B72" s="56" t="s">
        <v>163</v>
      </c>
      <c r="C72" s="56" t="s">
        <v>154</v>
      </c>
      <c r="D72" s="5">
        <v>5.6660000000000003E-5</v>
      </c>
      <c r="E72" s="5">
        <v>1.0111999999999999E-4</v>
      </c>
      <c r="F72" s="5">
        <v>599.99747785</v>
      </c>
      <c r="G72" s="5">
        <v>1111.5529711199999</v>
      </c>
      <c r="H72" s="5">
        <v>1525.0251770899999</v>
      </c>
      <c r="I72" s="5">
        <v>2382.2427617899998</v>
      </c>
      <c r="J72" s="5">
        <v>2382.2427956500001</v>
      </c>
      <c r="K72" s="5">
        <v>2382.2429202500002</v>
      </c>
      <c r="L72" s="5">
        <v>2382.24292079</v>
      </c>
      <c r="M72" s="5">
        <v>2382.24306295</v>
      </c>
      <c r="N72" s="5">
        <v>2382.24306351</v>
      </c>
      <c r="O72" s="5">
        <v>2382.2430639200002</v>
      </c>
      <c r="P72" s="5">
        <v>2382.24306867</v>
      </c>
      <c r="Q72" s="5">
        <v>2382.2431336700001</v>
      </c>
      <c r="R72" s="5">
        <v>2382.24510547</v>
      </c>
      <c r="S72" s="5">
        <v>2382.24518532</v>
      </c>
      <c r="T72" s="5">
        <v>2382.2451854599999</v>
      </c>
      <c r="U72" s="5">
        <v>2519.7878880799999</v>
      </c>
      <c r="V72" s="5">
        <v>2519.7878885200012</v>
      </c>
      <c r="W72" s="5">
        <v>2519.7878886499998</v>
      </c>
      <c r="X72" s="5">
        <v>2519.7878887000002</v>
      </c>
      <c r="Y72" s="5">
        <v>2519.7892557499999</v>
      </c>
      <c r="Z72" s="5">
        <v>2519.7892557999999</v>
      </c>
      <c r="AA72" s="5">
        <v>2519.78925626</v>
      </c>
      <c r="AB72" s="5">
        <v>2519.7892563099999</v>
      </c>
      <c r="AC72" s="5">
        <v>3138.1607116800001</v>
      </c>
      <c r="AD72" s="5">
        <v>3138.1612180400002</v>
      </c>
      <c r="AE72" s="5">
        <v>3138.1612180699999</v>
      </c>
    </row>
    <row r="73" spans="1:31">
      <c r="A73" s="56" t="s">
        <v>66</v>
      </c>
      <c r="B73" s="56" t="s">
        <v>163</v>
      </c>
      <c r="C73" s="56" t="s">
        <v>155</v>
      </c>
      <c r="D73" s="5">
        <v>0</v>
      </c>
      <c r="E73" s="5">
        <v>0</v>
      </c>
      <c r="F73" s="5">
        <v>0</v>
      </c>
      <c r="G73" s="5">
        <v>0</v>
      </c>
      <c r="H73" s="5">
        <v>0</v>
      </c>
      <c r="I73" s="5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5">
        <v>0</v>
      </c>
      <c r="R73" s="5">
        <v>0</v>
      </c>
      <c r="S73" s="5">
        <v>0</v>
      </c>
      <c r="T73" s="5">
        <v>0</v>
      </c>
      <c r="U73" s="5">
        <v>0</v>
      </c>
      <c r="V73" s="5">
        <v>0</v>
      </c>
      <c r="W73" s="5">
        <v>0</v>
      </c>
      <c r="X73" s="5">
        <v>0</v>
      </c>
      <c r="Y73" s="5">
        <v>0</v>
      </c>
      <c r="Z73" s="5">
        <v>0</v>
      </c>
      <c r="AA73" s="5">
        <v>0</v>
      </c>
      <c r="AB73" s="5">
        <v>0</v>
      </c>
      <c r="AC73" s="5">
        <v>0</v>
      </c>
      <c r="AD73" s="5">
        <v>0</v>
      </c>
      <c r="AE73" s="5">
        <v>0</v>
      </c>
    </row>
    <row r="74" spans="1:31">
      <c r="A74" s="56" t="s">
        <v>66</v>
      </c>
      <c r="B74" s="56" t="s">
        <v>163</v>
      </c>
      <c r="C74" s="56" t="s">
        <v>138</v>
      </c>
      <c r="D74" s="5">
        <v>101.801</v>
      </c>
      <c r="E74" s="5">
        <v>222.81499998999999</v>
      </c>
      <c r="F74" s="5">
        <v>379.50499997999998</v>
      </c>
      <c r="G74" s="5">
        <v>571.5</v>
      </c>
      <c r="H74" s="5">
        <v>806.23299998999983</v>
      </c>
      <c r="I74" s="5">
        <v>1087.98699999</v>
      </c>
      <c r="J74" s="5">
        <v>1512.70799999</v>
      </c>
      <c r="K74" s="5">
        <v>1885.81047332</v>
      </c>
      <c r="L74" s="5">
        <v>2301.8716278699999</v>
      </c>
      <c r="M74" s="5">
        <v>2783.9863791500011</v>
      </c>
      <c r="N74" s="5">
        <v>3381.253332069999</v>
      </c>
      <c r="O74" s="5">
        <v>4024.7941968700011</v>
      </c>
      <c r="P74" s="5">
        <v>4695.3620007400013</v>
      </c>
      <c r="Q74" s="5">
        <v>5399.39114737</v>
      </c>
      <c r="R74" s="5">
        <v>6102.7063389200002</v>
      </c>
      <c r="S74" s="5">
        <v>6810.6799472400016</v>
      </c>
      <c r="T74" s="5">
        <v>7391.802441490001</v>
      </c>
      <c r="U74" s="5">
        <v>7952.95229518</v>
      </c>
      <c r="V74" s="5">
        <v>8488.7563974000004</v>
      </c>
      <c r="W74" s="5">
        <v>9037.3045982299973</v>
      </c>
      <c r="X74" s="5">
        <v>9622.9076853299957</v>
      </c>
      <c r="Y74" s="5">
        <v>10215.61754567999</v>
      </c>
      <c r="Z74" s="5">
        <v>10721.44448084999</v>
      </c>
      <c r="AA74" s="5">
        <v>11232.40933998999</v>
      </c>
      <c r="AB74" s="5">
        <v>11751.15708252999</v>
      </c>
      <c r="AC74" s="5">
        <v>12278.61782311999</v>
      </c>
      <c r="AD74" s="5">
        <v>12809.37407991</v>
      </c>
      <c r="AE74" s="5">
        <v>12845.544440589991</v>
      </c>
    </row>
    <row r="75" spans="1:31">
      <c r="A75" s="56" t="s">
        <v>66</v>
      </c>
      <c r="B75" s="56" t="s">
        <v>163</v>
      </c>
      <c r="C75" s="56" t="s">
        <v>139</v>
      </c>
      <c r="D75" s="5">
        <v>417.09300000000002</v>
      </c>
      <c r="E75" s="5">
        <v>716.30199999999991</v>
      </c>
      <c r="F75" s="5">
        <v>961.07899999999995</v>
      </c>
      <c r="G75" s="5">
        <v>1159.173</v>
      </c>
      <c r="H75" s="5">
        <v>1329.4970000000001</v>
      </c>
      <c r="I75" s="5">
        <v>1473.222</v>
      </c>
      <c r="J75" s="5">
        <v>1707.615</v>
      </c>
      <c r="K75" s="5">
        <v>2035.1179999999999</v>
      </c>
      <c r="L75" s="5">
        <v>2366.4050000000002</v>
      </c>
      <c r="M75" s="5">
        <v>2720.5239999999999</v>
      </c>
      <c r="N75" s="5">
        <v>3152.228000000001</v>
      </c>
      <c r="O75" s="5">
        <v>3587.4970000000012</v>
      </c>
      <c r="P75" s="5">
        <v>3976.5260000000012</v>
      </c>
      <c r="Q75" s="5">
        <v>4338.3179999999993</v>
      </c>
      <c r="R75" s="5">
        <v>4644.8370000000004</v>
      </c>
      <c r="S75" s="5">
        <v>4899.7700000000004</v>
      </c>
      <c r="T75" s="5">
        <v>5003.7969999999996</v>
      </c>
      <c r="U75" s="5">
        <v>5056.0919999999987</v>
      </c>
      <c r="V75" s="5">
        <v>5055.4490000000014</v>
      </c>
      <c r="W75" s="5">
        <v>5058.7739999999994</v>
      </c>
      <c r="X75" s="5">
        <v>5043.4100000000008</v>
      </c>
      <c r="Y75" s="5">
        <v>5022.1419999999998</v>
      </c>
      <c r="Z75" s="5">
        <v>4993.2759999999989</v>
      </c>
      <c r="AA75" s="5">
        <v>4956.7110000000002</v>
      </c>
      <c r="AB75" s="5">
        <v>4912.6040000000021</v>
      </c>
      <c r="AC75" s="5">
        <v>4863.688000000001</v>
      </c>
      <c r="AD75" s="5">
        <v>4804.722999999999</v>
      </c>
      <c r="AE75" s="5">
        <v>4804.722999999999</v>
      </c>
    </row>
    <row r="76" spans="1:31">
      <c r="A76" s="56" t="s">
        <v>66</v>
      </c>
      <c r="B76" s="56" t="s">
        <v>163</v>
      </c>
      <c r="C76" s="56" t="s">
        <v>146</v>
      </c>
      <c r="D76" s="5">
        <v>30.660440774895221</v>
      </c>
      <c r="E76" s="5">
        <v>63.707079795840343</v>
      </c>
      <c r="F76" s="5">
        <v>96.113566606678262</v>
      </c>
      <c r="G76" s="5">
        <v>271.17148892604598</v>
      </c>
      <c r="H76" s="5">
        <v>495.16897300941548</v>
      </c>
      <c r="I76" s="5">
        <v>615.38218040003517</v>
      </c>
      <c r="J76" s="5">
        <v>761.82554397458875</v>
      </c>
      <c r="K76" s="5">
        <v>848.62379042476528</v>
      </c>
      <c r="L76" s="5">
        <v>870.32809527618019</v>
      </c>
      <c r="M76" s="5">
        <v>894.86237590655264</v>
      </c>
      <c r="N76" s="5">
        <v>922.81072260867018</v>
      </c>
      <c r="O76" s="5">
        <v>949.52350397690293</v>
      </c>
      <c r="P76" s="5">
        <v>975.09921656703023</v>
      </c>
      <c r="Q76" s="5">
        <v>997.25861067855772</v>
      </c>
      <c r="R76" s="5">
        <v>1002.879461750648</v>
      </c>
      <c r="S76" s="5">
        <v>1036.1559052436401</v>
      </c>
      <c r="T76" s="5">
        <v>1056.4183616802679</v>
      </c>
      <c r="U76" s="5">
        <v>1090.1341983879081</v>
      </c>
      <c r="V76" s="5">
        <v>1112.9262385629449</v>
      </c>
      <c r="W76" s="5">
        <v>1121.100988497878</v>
      </c>
      <c r="X76" s="5">
        <v>1130.5594593952051</v>
      </c>
      <c r="Y76" s="5">
        <v>1163.2916553417001</v>
      </c>
      <c r="Z76" s="5">
        <v>1170.331089475043</v>
      </c>
      <c r="AA76" s="5">
        <v>1211.7861754024</v>
      </c>
      <c r="AB76" s="5">
        <v>1270.596030393378</v>
      </c>
      <c r="AC76" s="5">
        <v>1324.8050550425919</v>
      </c>
      <c r="AD76" s="5">
        <v>1373.7554601067959</v>
      </c>
      <c r="AE76" s="5">
        <v>1439.1927728928069</v>
      </c>
    </row>
    <row r="77" spans="1:3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</row>
    <row r="78" spans="1:31">
      <c r="A78" s="56" t="s">
        <v>66</v>
      </c>
      <c r="B78" s="56" t="s">
        <v>197</v>
      </c>
      <c r="C78" s="56" t="s">
        <v>132</v>
      </c>
      <c r="D78" s="5">
        <v>0</v>
      </c>
      <c r="E78" s="5">
        <v>0</v>
      </c>
      <c r="F78" s="5">
        <v>0</v>
      </c>
      <c r="G78" s="5">
        <v>0</v>
      </c>
      <c r="H78" s="5">
        <v>0</v>
      </c>
      <c r="I78" s="5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5">
        <v>0</v>
      </c>
      <c r="R78" s="5">
        <v>0</v>
      </c>
      <c r="S78" s="5">
        <v>0</v>
      </c>
      <c r="T78" s="5">
        <v>0</v>
      </c>
      <c r="U78" s="5">
        <v>0</v>
      </c>
      <c r="V78" s="5">
        <v>0</v>
      </c>
      <c r="W78" s="5">
        <v>0</v>
      </c>
      <c r="X78" s="5">
        <v>0</v>
      </c>
      <c r="Y78" s="5">
        <v>0</v>
      </c>
      <c r="Z78" s="5">
        <v>0</v>
      </c>
      <c r="AA78" s="5">
        <v>0</v>
      </c>
      <c r="AB78" s="5">
        <v>0</v>
      </c>
      <c r="AC78" s="5">
        <v>0</v>
      </c>
      <c r="AD78" s="5">
        <v>0</v>
      </c>
      <c r="AE78" s="5">
        <v>0</v>
      </c>
    </row>
    <row r="79" spans="1:31">
      <c r="A79" s="56" t="s">
        <v>66</v>
      </c>
      <c r="B79" s="56" t="s">
        <v>197</v>
      </c>
      <c r="C79" s="56" t="s">
        <v>133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  <c r="S79" s="5">
        <v>0</v>
      </c>
      <c r="T79" s="5">
        <v>0</v>
      </c>
      <c r="U79" s="5">
        <v>0</v>
      </c>
      <c r="V79" s="5">
        <v>0</v>
      </c>
      <c r="W79" s="5">
        <v>0</v>
      </c>
      <c r="X79" s="5">
        <v>0</v>
      </c>
      <c r="Y79" s="5">
        <v>0</v>
      </c>
      <c r="Z79" s="5">
        <v>0</v>
      </c>
      <c r="AA79" s="5">
        <v>0</v>
      </c>
      <c r="AB79" s="5">
        <v>0</v>
      </c>
      <c r="AC79" s="5">
        <v>0</v>
      </c>
      <c r="AD79" s="5">
        <v>0</v>
      </c>
      <c r="AE79" s="5">
        <v>0</v>
      </c>
    </row>
    <row r="80" spans="1:31">
      <c r="A80" s="56" t="s">
        <v>66</v>
      </c>
      <c r="B80" s="56" t="s">
        <v>197</v>
      </c>
      <c r="C80" s="56" t="s">
        <v>134</v>
      </c>
      <c r="D80" s="5">
        <v>0</v>
      </c>
      <c r="E80" s="5">
        <v>5.1000000000000003E-6</v>
      </c>
      <c r="F80" s="5">
        <v>1.3540000000000001E-5</v>
      </c>
      <c r="G80" s="5">
        <v>1.501E-5</v>
      </c>
      <c r="H80" s="5">
        <v>1.5990000000000001E-5</v>
      </c>
      <c r="I80" s="5">
        <v>440.45739243999998</v>
      </c>
      <c r="J80" s="5">
        <v>440.45739243999998</v>
      </c>
      <c r="K80" s="5">
        <v>440.45745054000002</v>
      </c>
      <c r="L80" s="5">
        <v>440.45745054000002</v>
      </c>
      <c r="M80" s="5">
        <v>440.45745298999998</v>
      </c>
      <c r="N80" s="5">
        <v>440.45745543999999</v>
      </c>
      <c r="O80" s="5">
        <v>440.45746849</v>
      </c>
      <c r="P80" s="5">
        <v>440.45748153999989</v>
      </c>
      <c r="Q80" s="5">
        <v>440.45749724000001</v>
      </c>
      <c r="R80" s="5">
        <v>440.45749724000001</v>
      </c>
      <c r="S80" s="5">
        <v>1029.7094667399999</v>
      </c>
      <c r="T80" s="5">
        <v>1029.7094667399999</v>
      </c>
      <c r="U80" s="5">
        <v>1029.7094667399999</v>
      </c>
      <c r="V80" s="5">
        <v>1029.7094667399999</v>
      </c>
      <c r="W80" s="5">
        <v>1029.7094667399999</v>
      </c>
      <c r="X80" s="5">
        <v>1029.70948264</v>
      </c>
      <c r="Y80" s="5">
        <v>1302.4614916099999</v>
      </c>
      <c r="Z80" s="5">
        <v>1334.3947813100001</v>
      </c>
      <c r="AA80" s="5">
        <v>1334.3947813100001</v>
      </c>
      <c r="AB80" s="5">
        <v>1334.3947813100001</v>
      </c>
      <c r="AC80" s="5">
        <v>1334.3947813100001</v>
      </c>
      <c r="AD80" s="5">
        <v>2275.8019479400009</v>
      </c>
      <c r="AE80" s="5">
        <v>2275.8019479400009</v>
      </c>
    </row>
    <row r="81" spans="1:31">
      <c r="A81" s="56" t="s">
        <v>66</v>
      </c>
      <c r="B81" s="56" t="s">
        <v>197</v>
      </c>
      <c r="C81" s="56" t="s">
        <v>135</v>
      </c>
      <c r="D81" s="5">
        <v>0</v>
      </c>
      <c r="E81" s="5">
        <v>0</v>
      </c>
      <c r="F81" s="5">
        <v>0</v>
      </c>
      <c r="G81" s="5">
        <v>0</v>
      </c>
      <c r="H81" s="5">
        <v>0</v>
      </c>
      <c r="I81" s="5">
        <v>0</v>
      </c>
      <c r="J81" s="5">
        <v>0</v>
      </c>
      <c r="K81" s="5">
        <v>4.5049999999999997E-5</v>
      </c>
      <c r="L81" s="5">
        <v>4.5049999999999997E-5</v>
      </c>
      <c r="M81" s="5">
        <v>4.5049999999999997E-5</v>
      </c>
      <c r="N81" s="5">
        <v>5.8300000000000001E-5</v>
      </c>
      <c r="O81" s="5">
        <v>7.4200000000000001E-5</v>
      </c>
      <c r="P81" s="5">
        <v>8.7449999999999998E-5</v>
      </c>
      <c r="Q81" s="5">
        <v>1.0335E-4</v>
      </c>
      <c r="R81" s="5">
        <v>1.0335E-4</v>
      </c>
      <c r="S81" s="5">
        <v>1.4574999999999999E-4</v>
      </c>
      <c r="T81" s="5">
        <v>1.4574999999999999E-4</v>
      </c>
      <c r="U81" s="5">
        <v>1.4574999999999999E-4</v>
      </c>
      <c r="V81" s="5">
        <v>2.0139999999999999E-4</v>
      </c>
      <c r="W81" s="5">
        <v>2.0139999999999999E-4</v>
      </c>
      <c r="X81" s="5">
        <v>2.0139999999999999E-4</v>
      </c>
      <c r="Y81" s="5">
        <v>3.6570000000000011E-4</v>
      </c>
      <c r="Z81" s="5">
        <v>311.34903795000002</v>
      </c>
      <c r="AA81" s="5">
        <v>311.34903795000002</v>
      </c>
      <c r="AB81" s="5">
        <v>311.34903795000002</v>
      </c>
      <c r="AC81" s="5">
        <v>311.34903795000002</v>
      </c>
      <c r="AD81" s="5">
        <v>311.34903795000002</v>
      </c>
      <c r="AE81" s="5">
        <v>311.34903795000002</v>
      </c>
    </row>
    <row r="82" spans="1:31">
      <c r="A82" s="56" t="s">
        <v>66</v>
      </c>
      <c r="B82" s="56" t="s">
        <v>197</v>
      </c>
      <c r="C82" s="56" t="s">
        <v>136</v>
      </c>
      <c r="D82" s="5">
        <v>0</v>
      </c>
      <c r="E82" s="5">
        <v>0</v>
      </c>
      <c r="F82" s="5">
        <v>0</v>
      </c>
      <c r="G82" s="5">
        <v>0</v>
      </c>
      <c r="H82" s="5">
        <v>0</v>
      </c>
      <c r="I82" s="5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5">
        <v>0</v>
      </c>
      <c r="R82" s="5">
        <v>0</v>
      </c>
      <c r="S82" s="5">
        <v>0</v>
      </c>
      <c r="T82" s="5">
        <v>0</v>
      </c>
      <c r="U82" s="5">
        <v>0</v>
      </c>
      <c r="V82" s="5">
        <v>0</v>
      </c>
      <c r="W82" s="5">
        <v>0</v>
      </c>
      <c r="X82" s="5">
        <v>0</v>
      </c>
      <c r="Y82" s="5">
        <v>0</v>
      </c>
      <c r="Z82" s="5">
        <v>0</v>
      </c>
      <c r="AA82" s="5">
        <v>0</v>
      </c>
      <c r="AB82" s="5">
        <v>0</v>
      </c>
      <c r="AC82" s="5">
        <v>0</v>
      </c>
      <c r="AD82" s="5">
        <v>0</v>
      </c>
      <c r="AE82" s="5">
        <v>0</v>
      </c>
    </row>
    <row r="83" spans="1:31">
      <c r="A83" s="56" t="s">
        <v>66</v>
      </c>
      <c r="B83" s="56" t="s">
        <v>197</v>
      </c>
      <c r="C83" s="56" t="s">
        <v>153</v>
      </c>
      <c r="D83" s="5">
        <v>0</v>
      </c>
      <c r="E83" s="5">
        <v>0</v>
      </c>
      <c r="F83" s="5">
        <v>0</v>
      </c>
      <c r="G83" s="5">
        <v>0</v>
      </c>
      <c r="H83" s="5">
        <v>0</v>
      </c>
      <c r="I83" s="5">
        <v>364.03780382000002</v>
      </c>
      <c r="J83" s="5">
        <v>364.03780382000002</v>
      </c>
      <c r="K83" s="5">
        <v>364.03805948000002</v>
      </c>
      <c r="L83" s="5">
        <v>364.03805948000002</v>
      </c>
      <c r="M83" s="5">
        <v>364.03805948000002</v>
      </c>
      <c r="N83" s="5">
        <v>364.03805949999997</v>
      </c>
      <c r="O83" s="5">
        <v>364.03805953</v>
      </c>
      <c r="P83" s="5">
        <v>364.03805957999998</v>
      </c>
      <c r="Q83" s="5">
        <v>364.03805962000013</v>
      </c>
      <c r="R83" s="5">
        <v>364.03813747999999</v>
      </c>
      <c r="S83" s="5">
        <v>364.03850878000009</v>
      </c>
      <c r="T83" s="5">
        <v>364.03850881000011</v>
      </c>
      <c r="U83" s="5">
        <v>364.03850888000011</v>
      </c>
      <c r="V83" s="5">
        <v>1443.2242477699999</v>
      </c>
      <c r="W83" s="5">
        <v>1443.22424783</v>
      </c>
      <c r="X83" s="5">
        <v>1443.2242479500001</v>
      </c>
      <c r="Y83" s="5">
        <v>1443.2242480800001</v>
      </c>
      <c r="Z83" s="5">
        <v>1443.2242481599999</v>
      </c>
      <c r="AA83" s="5">
        <v>1443.2242481999999</v>
      </c>
      <c r="AB83" s="5">
        <v>1443.22424826</v>
      </c>
      <c r="AC83" s="5">
        <v>1443.22424834</v>
      </c>
      <c r="AD83" s="5">
        <v>1443.2242485199999</v>
      </c>
      <c r="AE83" s="5">
        <v>1443.2242485500001</v>
      </c>
    </row>
    <row r="84" spans="1:31">
      <c r="A84" s="56" t="s">
        <v>66</v>
      </c>
      <c r="B84" s="56" t="s">
        <v>197</v>
      </c>
      <c r="C84" s="56" t="s">
        <v>154</v>
      </c>
      <c r="D84" s="5">
        <v>2.3519999999999998E-5</v>
      </c>
      <c r="E84" s="5">
        <v>4.5259999999999997E-5</v>
      </c>
      <c r="F84" s="5">
        <v>556.44189217000007</v>
      </c>
      <c r="G84" s="5">
        <v>932.26230385999997</v>
      </c>
      <c r="H84" s="5">
        <v>2000.56451128</v>
      </c>
      <c r="I84" s="5">
        <v>2330.0478093500001</v>
      </c>
      <c r="J84" s="5">
        <v>2330.0478093500001</v>
      </c>
      <c r="K84" s="5">
        <v>2869.45844098</v>
      </c>
      <c r="L84" s="5">
        <v>2869.4584410699999</v>
      </c>
      <c r="M84" s="5">
        <v>2869.4584411300011</v>
      </c>
      <c r="N84" s="5">
        <v>2869.4584412600002</v>
      </c>
      <c r="O84" s="5">
        <v>2869.4584413299999</v>
      </c>
      <c r="P84" s="5">
        <v>2869.458441830001</v>
      </c>
      <c r="Q84" s="5">
        <v>2869.4584427700011</v>
      </c>
      <c r="R84" s="5">
        <v>4772.5374519500001</v>
      </c>
      <c r="S84" s="5">
        <v>4871.3284571700005</v>
      </c>
      <c r="T84" s="5">
        <v>4871.3284571800014</v>
      </c>
      <c r="U84" s="5">
        <v>4955.698228010001</v>
      </c>
      <c r="V84" s="5">
        <v>8390.1628461299988</v>
      </c>
      <c r="W84" s="5">
        <v>8390.1628461699984</v>
      </c>
      <c r="X84" s="5">
        <v>8390.1628461699984</v>
      </c>
      <c r="Y84" s="5">
        <v>8390.1628461699984</v>
      </c>
      <c r="Z84" s="5">
        <v>9713.3305670999998</v>
      </c>
      <c r="AA84" s="5">
        <v>11446.38750705</v>
      </c>
      <c r="AB84" s="5">
        <v>11446.38750705</v>
      </c>
      <c r="AC84" s="5">
        <v>11474.93548916</v>
      </c>
      <c r="AD84" s="5">
        <v>15590.53041502001</v>
      </c>
      <c r="AE84" s="5">
        <v>15590.53041502001</v>
      </c>
    </row>
    <row r="85" spans="1:31">
      <c r="A85" s="56" t="s">
        <v>66</v>
      </c>
      <c r="B85" s="56" t="s">
        <v>197</v>
      </c>
      <c r="C85" s="56" t="s">
        <v>155</v>
      </c>
      <c r="D85" s="5">
        <v>1.789E-5</v>
      </c>
      <c r="E85" s="5">
        <v>2.7169999999999999E-5</v>
      </c>
      <c r="F85" s="5">
        <v>1.4407999999999999E-4</v>
      </c>
      <c r="G85" s="5">
        <v>1.4415000000000001E-4</v>
      </c>
      <c r="H85" s="5">
        <v>1.4883E-4</v>
      </c>
      <c r="I85" s="5">
        <v>1.4883999999999999E-4</v>
      </c>
      <c r="J85" s="5">
        <v>1.4885000000000001E-4</v>
      </c>
      <c r="K85" s="5">
        <v>2.5203999999999998E-4</v>
      </c>
      <c r="L85" s="5">
        <v>2.5208000000000001E-4</v>
      </c>
      <c r="M85" s="5">
        <v>2.5219000000000001E-4</v>
      </c>
      <c r="N85" s="5">
        <v>2.5240000000000001E-4</v>
      </c>
      <c r="O85" s="5">
        <v>2.5253E-4</v>
      </c>
      <c r="P85" s="5">
        <v>2.5313000000000001E-4</v>
      </c>
      <c r="Q85" s="5">
        <v>2.5493E-4</v>
      </c>
      <c r="R85" s="5">
        <v>2.8614999999999999E-4</v>
      </c>
      <c r="S85" s="5">
        <v>3.0217999999999998E-4</v>
      </c>
      <c r="T85" s="5">
        <v>3.0223000000000001E-4</v>
      </c>
      <c r="U85" s="5">
        <v>3.7806E-4</v>
      </c>
      <c r="V85" s="5">
        <v>4.4944000000000001E-4</v>
      </c>
      <c r="W85" s="5">
        <v>4.4956999999999999E-4</v>
      </c>
      <c r="X85" s="5">
        <v>4.4956999999999999E-4</v>
      </c>
      <c r="Y85" s="5">
        <v>6.9676999999999998E-4</v>
      </c>
      <c r="Z85" s="5">
        <v>6.9676999999999998E-4</v>
      </c>
      <c r="AA85" s="5">
        <v>6.9688999999999992E-4</v>
      </c>
      <c r="AB85" s="5">
        <v>6.9688999999999992E-4</v>
      </c>
      <c r="AC85" s="5">
        <v>1.0628499999999999E-3</v>
      </c>
      <c r="AD85" s="5">
        <v>1.3760700000000001E-3</v>
      </c>
      <c r="AE85" s="5">
        <v>1.3760700000000001E-3</v>
      </c>
    </row>
    <row r="86" spans="1:31">
      <c r="A86" s="56" t="s">
        <v>66</v>
      </c>
      <c r="B86" s="56" t="s">
        <v>197</v>
      </c>
      <c r="C86" s="56" t="s">
        <v>138</v>
      </c>
      <c r="D86" s="5">
        <v>74.000999999999991</v>
      </c>
      <c r="E86" s="5">
        <v>170.203</v>
      </c>
      <c r="F86" s="5">
        <v>307.68299999999999</v>
      </c>
      <c r="G86" s="5">
        <v>477.90599999999989</v>
      </c>
      <c r="H86" s="5">
        <v>683.44799999999998</v>
      </c>
      <c r="I86" s="5">
        <v>935.06399999999996</v>
      </c>
      <c r="J86" s="5">
        <v>1312.0280000099999</v>
      </c>
      <c r="K86" s="5">
        <v>1638.8409323000001</v>
      </c>
      <c r="L86" s="5">
        <v>1990.6932078299999</v>
      </c>
      <c r="M86" s="5">
        <v>2391.4475556399998</v>
      </c>
      <c r="N86" s="5">
        <v>2884.1496417200001</v>
      </c>
      <c r="O86" s="5">
        <v>3416.4116849400011</v>
      </c>
      <c r="P86" s="5">
        <v>3973.814068950001</v>
      </c>
      <c r="Q86" s="5">
        <v>4530.6560560899998</v>
      </c>
      <c r="R86" s="5">
        <v>5066.1109845699993</v>
      </c>
      <c r="S86" s="5">
        <v>5601.4006190199989</v>
      </c>
      <c r="T86" s="5">
        <v>6028.7694856199996</v>
      </c>
      <c r="U86" s="5">
        <v>6443.565074019999</v>
      </c>
      <c r="V86" s="5">
        <v>6831.6147785800003</v>
      </c>
      <c r="W86" s="5">
        <v>7225.57279131</v>
      </c>
      <c r="X86" s="5">
        <v>7650.4431786699988</v>
      </c>
      <c r="Y86" s="5">
        <v>8077.7043893099999</v>
      </c>
      <c r="Z86" s="5">
        <v>8450.5380374800006</v>
      </c>
      <c r="AA86" s="5">
        <v>8830.8099046900006</v>
      </c>
      <c r="AB86" s="5">
        <v>9215.3613388400008</v>
      </c>
      <c r="AC86" s="5">
        <v>9609.1453741200021</v>
      </c>
      <c r="AD86" s="5">
        <v>10007.91971271</v>
      </c>
      <c r="AE86" s="5">
        <v>10029.9383246</v>
      </c>
    </row>
    <row r="87" spans="1:31">
      <c r="A87" s="56" t="s">
        <v>66</v>
      </c>
      <c r="B87" s="56" t="s">
        <v>197</v>
      </c>
      <c r="C87" s="56" t="s">
        <v>139</v>
      </c>
      <c r="D87" s="5">
        <v>315.67899999999997</v>
      </c>
      <c r="E87" s="5">
        <v>569.61599999999987</v>
      </c>
      <c r="F87" s="5">
        <v>820.85400000000004</v>
      </c>
      <c r="G87" s="5">
        <v>1024.452</v>
      </c>
      <c r="H87" s="5">
        <v>1198.33</v>
      </c>
      <c r="I87" s="5">
        <v>1349.2909999999999</v>
      </c>
      <c r="J87" s="5">
        <v>1583.746000000001</v>
      </c>
      <c r="K87" s="5">
        <v>1889.231</v>
      </c>
      <c r="L87" s="5">
        <v>2184.8290000000002</v>
      </c>
      <c r="M87" s="5">
        <v>2494.7469999999998</v>
      </c>
      <c r="N87" s="5">
        <v>2866.9209999999998</v>
      </c>
      <c r="O87" s="5">
        <v>3247.2130000000002</v>
      </c>
      <c r="P87" s="5">
        <v>3592.6419999999998</v>
      </c>
      <c r="Q87" s="5">
        <v>3888.33</v>
      </c>
      <c r="R87" s="5">
        <v>4120.362000000001</v>
      </c>
      <c r="S87" s="5">
        <v>4311.5919999999996</v>
      </c>
      <c r="T87" s="5">
        <v>4376.5829999999996</v>
      </c>
      <c r="U87" s="5">
        <v>4405.5499999999993</v>
      </c>
      <c r="V87" s="5">
        <v>4389.7909999999993</v>
      </c>
      <c r="W87" s="5">
        <v>4377.9460000000008</v>
      </c>
      <c r="X87" s="5">
        <v>4353.7569999999996</v>
      </c>
      <c r="Y87" s="5">
        <v>4323.2259999999997</v>
      </c>
      <c r="Z87" s="5">
        <v>4288.2030000000004</v>
      </c>
      <c r="AA87" s="5">
        <v>4249.7039999999997</v>
      </c>
      <c r="AB87" s="5">
        <v>4204.5159999999987</v>
      </c>
      <c r="AC87" s="5">
        <v>4157.0160000000014</v>
      </c>
      <c r="AD87" s="5">
        <v>4103.4959999999992</v>
      </c>
      <c r="AE87" s="5">
        <v>4103.4959999999992</v>
      </c>
    </row>
    <row r="88" spans="1:31">
      <c r="A88" s="56" t="s">
        <v>66</v>
      </c>
      <c r="B88" s="56" t="s">
        <v>197</v>
      </c>
      <c r="C88" s="56" t="s">
        <v>146</v>
      </c>
      <c r="D88" s="5">
        <v>28.250568165401209</v>
      </c>
      <c r="E88" s="5">
        <v>57.984082519045188</v>
      </c>
      <c r="F88" s="5">
        <v>87.984363689163416</v>
      </c>
      <c r="G88" s="5">
        <v>118.5202868536303</v>
      </c>
      <c r="H88" s="5">
        <v>161.05691983968831</v>
      </c>
      <c r="I88" s="5">
        <v>194.1032598775956</v>
      </c>
      <c r="J88" s="5">
        <v>227.93823684229119</v>
      </c>
      <c r="K88" s="5">
        <v>266.13392778345383</v>
      </c>
      <c r="L88" s="5">
        <v>307.91599866385837</v>
      </c>
      <c r="M88" s="5">
        <v>357.33122135207981</v>
      </c>
      <c r="N88" s="5">
        <v>400.9931263169268</v>
      </c>
      <c r="O88" s="5">
        <v>452.01705504396921</v>
      </c>
      <c r="P88" s="5">
        <v>503.29314390950202</v>
      </c>
      <c r="Q88" s="5">
        <v>558.157845767406</v>
      </c>
      <c r="R88" s="5">
        <v>613.22322392402464</v>
      </c>
      <c r="S88" s="5">
        <v>679.02951652783554</v>
      </c>
      <c r="T88" s="5">
        <v>736.58016372655379</v>
      </c>
      <c r="U88" s="5">
        <v>801.92129074151421</v>
      </c>
      <c r="V88" s="5">
        <v>855.66726112410993</v>
      </c>
      <c r="W88" s="5">
        <v>908.05729462161355</v>
      </c>
      <c r="X88" s="5">
        <v>960.26231120480941</v>
      </c>
      <c r="Y88" s="5">
        <v>1014.2322565285</v>
      </c>
      <c r="Z88" s="5">
        <v>1064.568890524178</v>
      </c>
      <c r="AA88" s="5">
        <v>1107.3958125478359</v>
      </c>
      <c r="AB88" s="5">
        <v>1148.2754989213399</v>
      </c>
      <c r="AC88" s="5">
        <v>1185.362948807179</v>
      </c>
      <c r="AD88" s="5">
        <v>1226.8511397490431</v>
      </c>
      <c r="AE88" s="5">
        <v>1267.3846312329961</v>
      </c>
    </row>
    <row r="89" spans="1:3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</row>
    <row r="90" spans="1:31">
      <c r="A90" s="56" t="s">
        <v>66</v>
      </c>
      <c r="B90" s="56" t="s">
        <v>198</v>
      </c>
      <c r="C90" s="56" t="s">
        <v>132</v>
      </c>
      <c r="D90" s="5">
        <v>0</v>
      </c>
      <c r="E90" s="5">
        <v>0</v>
      </c>
      <c r="F90" s="5">
        <v>0</v>
      </c>
      <c r="G90" s="5">
        <v>0</v>
      </c>
      <c r="H90" s="5">
        <v>0</v>
      </c>
      <c r="I90" s="5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5">
        <v>0</v>
      </c>
      <c r="R90" s="5">
        <v>0</v>
      </c>
      <c r="S90" s="5">
        <v>0</v>
      </c>
      <c r="T90" s="5">
        <v>0</v>
      </c>
      <c r="U90" s="5">
        <v>0</v>
      </c>
      <c r="V90" s="5">
        <v>0</v>
      </c>
      <c r="W90" s="5">
        <v>0</v>
      </c>
      <c r="X90" s="5">
        <v>0</v>
      </c>
      <c r="Y90" s="5">
        <v>0</v>
      </c>
      <c r="Z90" s="5">
        <v>0</v>
      </c>
      <c r="AA90" s="5">
        <v>0</v>
      </c>
      <c r="AB90" s="5">
        <v>0</v>
      </c>
      <c r="AC90" s="5">
        <v>0</v>
      </c>
      <c r="AD90" s="5">
        <v>0</v>
      </c>
      <c r="AE90" s="5">
        <v>0</v>
      </c>
    </row>
    <row r="91" spans="1:31">
      <c r="A91" s="56" t="s">
        <v>66</v>
      </c>
      <c r="B91" s="56" t="s">
        <v>198</v>
      </c>
      <c r="C91" s="56" t="s">
        <v>133</v>
      </c>
      <c r="D91" s="5">
        <v>0</v>
      </c>
      <c r="E91" s="5">
        <v>0</v>
      </c>
      <c r="F91" s="5">
        <v>0</v>
      </c>
      <c r="G91" s="5">
        <v>0</v>
      </c>
      <c r="H91" s="5">
        <v>0</v>
      </c>
      <c r="I91" s="5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5">
        <v>0</v>
      </c>
      <c r="R91" s="5">
        <v>0</v>
      </c>
      <c r="S91" s="5">
        <v>0</v>
      </c>
      <c r="T91" s="5">
        <v>0</v>
      </c>
      <c r="U91" s="5">
        <v>0</v>
      </c>
      <c r="V91" s="5">
        <v>0</v>
      </c>
      <c r="W91" s="5">
        <v>0</v>
      </c>
      <c r="X91" s="5">
        <v>0</v>
      </c>
      <c r="Y91" s="5">
        <v>0</v>
      </c>
      <c r="Z91" s="5">
        <v>0</v>
      </c>
      <c r="AA91" s="5">
        <v>0</v>
      </c>
      <c r="AB91" s="5">
        <v>0</v>
      </c>
      <c r="AC91" s="5">
        <v>0</v>
      </c>
      <c r="AD91" s="5">
        <v>0</v>
      </c>
      <c r="AE91" s="5">
        <v>0</v>
      </c>
    </row>
    <row r="92" spans="1:31">
      <c r="A92" s="56" t="s">
        <v>66</v>
      </c>
      <c r="B92" s="56" t="s">
        <v>198</v>
      </c>
      <c r="C92" s="56" t="s">
        <v>134</v>
      </c>
      <c r="D92" s="5">
        <v>0</v>
      </c>
      <c r="E92" s="5">
        <v>2.65E-6</v>
      </c>
      <c r="F92" s="5">
        <v>1.325E-5</v>
      </c>
      <c r="G92" s="5">
        <v>1.325E-5</v>
      </c>
      <c r="H92" s="5">
        <v>1.325E-5</v>
      </c>
      <c r="I92" s="5">
        <v>1.325E-5</v>
      </c>
      <c r="J92" s="5">
        <v>1.325E-5</v>
      </c>
      <c r="K92" s="5">
        <v>2.65E-5</v>
      </c>
      <c r="L92" s="5">
        <v>2.65E-5</v>
      </c>
      <c r="M92" s="5">
        <v>5.3000000000000001E-5</v>
      </c>
      <c r="N92" s="5">
        <v>5.3000000000000001E-5</v>
      </c>
      <c r="O92" s="5">
        <v>6.8899999999999994E-5</v>
      </c>
      <c r="P92" s="5">
        <v>8.2150000000000005E-5</v>
      </c>
      <c r="Q92" s="5">
        <v>9.8049999999999998E-5</v>
      </c>
      <c r="R92" s="5">
        <v>9.8049999999999998E-5</v>
      </c>
      <c r="S92" s="5">
        <v>1.1925E-4</v>
      </c>
      <c r="T92" s="5">
        <v>1.219E-4</v>
      </c>
      <c r="U92" s="5">
        <v>1.3515000000000001E-4</v>
      </c>
      <c r="V92" s="5">
        <v>1.537E-4</v>
      </c>
      <c r="W92" s="5">
        <v>2.0934999999999999E-4</v>
      </c>
      <c r="X92" s="5">
        <v>814.92022489999999</v>
      </c>
      <c r="Y92" s="5">
        <v>814.92022489999999</v>
      </c>
      <c r="Z92" s="5">
        <v>814.92024875000004</v>
      </c>
      <c r="AA92" s="5">
        <v>814.92024875000004</v>
      </c>
      <c r="AB92" s="5">
        <v>814.92026199999998</v>
      </c>
      <c r="AC92" s="5">
        <v>814.92027525000003</v>
      </c>
      <c r="AD92" s="5">
        <v>1156.5237404500001</v>
      </c>
      <c r="AE92" s="5">
        <v>1156.5237404500001</v>
      </c>
    </row>
    <row r="93" spans="1:31">
      <c r="A93" s="56" t="s">
        <v>66</v>
      </c>
      <c r="B93" s="56" t="s">
        <v>198</v>
      </c>
      <c r="C93" s="56" t="s">
        <v>135</v>
      </c>
      <c r="D93" s="5">
        <v>0</v>
      </c>
      <c r="E93" s="5">
        <v>0</v>
      </c>
      <c r="F93" s="5">
        <v>0</v>
      </c>
      <c r="G93" s="5">
        <v>0</v>
      </c>
      <c r="H93" s="5">
        <v>0</v>
      </c>
      <c r="I93" s="5">
        <v>0</v>
      </c>
      <c r="J93" s="5">
        <v>0</v>
      </c>
      <c r="K93" s="5">
        <v>2.65E-5</v>
      </c>
      <c r="L93" s="5">
        <v>2.915E-5</v>
      </c>
      <c r="M93" s="5">
        <v>5.8300000000000001E-5</v>
      </c>
      <c r="N93" s="5">
        <v>6.0949999999999998E-5</v>
      </c>
      <c r="O93" s="5">
        <v>7.6849999999999998E-5</v>
      </c>
      <c r="P93" s="5">
        <v>9.2750000000000005E-5</v>
      </c>
      <c r="Q93" s="5">
        <v>1.0865E-4</v>
      </c>
      <c r="R93" s="5">
        <v>1.0865E-4</v>
      </c>
      <c r="S93" s="5">
        <v>1.219E-4</v>
      </c>
      <c r="T93" s="5">
        <v>1.325E-4</v>
      </c>
      <c r="U93" s="5">
        <v>1.484E-4</v>
      </c>
      <c r="V93" s="5">
        <v>1.6430000000000001E-4</v>
      </c>
      <c r="W93" s="5">
        <v>1.8550000000000001E-4</v>
      </c>
      <c r="X93" s="5">
        <v>2.173E-4</v>
      </c>
      <c r="Y93" s="5">
        <v>2.173E-4</v>
      </c>
      <c r="Z93" s="5">
        <v>1.03615E-3</v>
      </c>
      <c r="AA93" s="5">
        <v>1.03615E-3</v>
      </c>
      <c r="AB93" s="5">
        <v>1.03615E-3</v>
      </c>
      <c r="AC93" s="5">
        <v>1.03615E-3</v>
      </c>
      <c r="AD93" s="5">
        <v>1872.6498135500001</v>
      </c>
      <c r="AE93" s="5">
        <v>1872.6498135500001</v>
      </c>
    </row>
    <row r="94" spans="1:31">
      <c r="A94" s="56" t="s">
        <v>66</v>
      </c>
      <c r="B94" s="56" t="s">
        <v>198</v>
      </c>
      <c r="C94" s="56" t="s">
        <v>136</v>
      </c>
      <c r="D94" s="5">
        <v>0</v>
      </c>
      <c r="E94" s="5">
        <v>0</v>
      </c>
      <c r="F94" s="5">
        <v>0</v>
      </c>
      <c r="G94" s="5">
        <v>0</v>
      </c>
      <c r="H94" s="5">
        <v>0</v>
      </c>
      <c r="I94" s="5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5">
        <v>0</v>
      </c>
      <c r="R94" s="5">
        <v>0</v>
      </c>
      <c r="S94" s="5">
        <v>0</v>
      </c>
      <c r="T94" s="5">
        <v>0</v>
      </c>
      <c r="U94" s="5">
        <v>0</v>
      </c>
      <c r="V94" s="5">
        <v>0</v>
      </c>
      <c r="W94" s="5">
        <v>0</v>
      </c>
      <c r="X94" s="5">
        <v>0</v>
      </c>
      <c r="Y94" s="5">
        <v>0</v>
      </c>
      <c r="Z94" s="5">
        <v>0</v>
      </c>
      <c r="AA94" s="5">
        <v>0</v>
      </c>
      <c r="AB94" s="5">
        <v>0</v>
      </c>
      <c r="AC94" s="5">
        <v>0</v>
      </c>
      <c r="AD94" s="5">
        <v>0</v>
      </c>
      <c r="AE94" s="5">
        <v>0</v>
      </c>
    </row>
    <row r="95" spans="1:31">
      <c r="A95" s="56" t="s">
        <v>66</v>
      </c>
      <c r="B95" s="56" t="s">
        <v>198</v>
      </c>
      <c r="C95" s="56" t="s">
        <v>153</v>
      </c>
      <c r="D95" s="5">
        <v>0</v>
      </c>
      <c r="E95" s="5">
        <v>0</v>
      </c>
      <c r="F95" s="5">
        <v>0</v>
      </c>
      <c r="G95" s="5">
        <v>0</v>
      </c>
      <c r="H95" s="5">
        <v>0</v>
      </c>
      <c r="I95" s="5">
        <v>721.76855966999995</v>
      </c>
      <c r="J95" s="5">
        <v>721.76855966999995</v>
      </c>
      <c r="K95" s="5">
        <v>721.76855976000002</v>
      </c>
      <c r="L95" s="5">
        <v>721.76855977000002</v>
      </c>
      <c r="M95" s="5">
        <v>721.76855982999996</v>
      </c>
      <c r="N95" s="5">
        <v>721.76855984999997</v>
      </c>
      <c r="O95" s="5">
        <v>721.76855989000001</v>
      </c>
      <c r="P95" s="5">
        <v>721.76855997999996</v>
      </c>
      <c r="Q95" s="5">
        <v>721.76855999999998</v>
      </c>
      <c r="R95" s="5">
        <v>721.76856009000005</v>
      </c>
      <c r="S95" s="5">
        <v>721.76856009000005</v>
      </c>
      <c r="T95" s="5">
        <v>721.76856009999995</v>
      </c>
      <c r="U95" s="5">
        <v>721.76856019000002</v>
      </c>
      <c r="V95" s="5">
        <v>721.76856020000002</v>
      </c>
      <c r="W95" s="5">
        <v>721.76856022000004</v>
      </c>
      <c r="X95" s="5">
        <v>721.76856025999996</v>
      </c>
      <c r="Y95" s="5">
        <v>721.76856034000002</v>
      </c>
      <c r="Z95" s="5">
        <v>721.76856036000004</v>
      </c>
      <c r="AA95" s="5">
        <v>721.76856038000005</v>
      </c>
      <c r="AB95" s="5">
        <v>721.76856040999996</v>
      </c>
      <c r="AC95" s="5">
        <v>721.76856045</v>
      </c>
      <c r="AD95" s="5">
        <v>721.76856051000004</v>
      </c>
      <c r="AE95" s="5">
        <v>721.76856053999995</v>
      </c>
    </row>
    <row r="96" spans="1:31">
      <c r="A96" s="56" t="s">
        <v>66</v>
      </c>
      <c r="B96" s="56" t="s">
        <v>198</v>
      </c>
      <c r="C96" s="56" t="s">
        <v>154</v>
      </c>
      <c r="D96" s="5">
        <v>7.1999999999999997E-6</v>
      </c>
      <c r="E96" s="5">
        <v>1.2799999999999999E-5</v>
      </c>
      <c r="F96" s="5">
        <v>271.83131501999998</v>
      </c>
      <c r="G96" s="5">
        <v>271.83131501999998</v>
      </c>
      <c r="H96" s="5">
        <v>995.68396523999991</v>
      </c>
      <c r="I96" s="5">
        <v>995.68396526999993</v>
      </c>
      <c r="J96" s="5">
        <v>995.68396527999994</v>
      </c>
      <c r="K96" s="5">
        <v>995.68396546999986</v>
      </c>
      <c r="L96" s="5">
        <v>995.68396549999989</v>
      </c>
      <c r="M96" s="5">
        <v>995.6839655199999</v>
      </c>
      <c r="N96" s="5">
        <v>995.68396553999992</v>
      </c>
      <c r="O96" s="5">
        <v>995.68396556999994</v>
      </c>
      <c r="P96" s="5">
        <v>995.68396559999985</v>
      </c>
      <c r="Q96" s="5">
        <v>995.68396582999992</v>
      </c>
      <c r="R96" s="5">
        <v>995.68396582999992</v>
      </c>
      <c r="S96" s="5">
        <v>995.68396583999993</v>
      </c>
      <c r="T96" s="5">
        <v>995.68396583999993</v>
      </c>
      <c r="U96" s="5">
        <v>995.68396585999983</v>
      </c>
      <c r="V96" s="5">
        <v>995.68396585999983</v>
      </c>
      <c r="W96" s="5">
        <v>995.68396586999984</v>
      </c>
      <c r="X96" s="5">
        <v>995.68396586999984</v>
      </c>
      <c r="Y96" s="5">
        <v>995.68396586999984</v>
      </c>
      <c r="Z96" s="5">
        <v>995.68396586999984</v>
      </c>
      <c r="AA96" s="5">
        <v>995.68396588999974</v>
      </c>
      <c r="AB96" s="5">
        <v>995.68396588999974</v>
      </c>
      <c r="AC96" s="5">
        <v>995.68407701999979</v>
      </c>
      <c r="AD96" s="5">
        <v>995.6844172599998</v>
      </c>
      <c r="AE96" s="5">
        <v>995.6844172599998</v>
      </c>
    </row>
    <row r="97" spans="1:31">
      <c r="A97" s="56" t="s">
        <v>66</v>
      </c>
      <c r="B97" s="56" t="s">
        <v>198</v>
      </c>
      <c r="C97" s="56" t="s">
        <v>155</v>
      </c>
      <c r="D97" s="5">
        <v>0</v>
      </c>
      <c r="E97" s="5">
        <v>0</v>
      </c>
      <c r="F97" s="5">
        <v>0</v>
      </c>
      <c r="G97" s="5">
        <v>0</v>
      </c>
      <c r="H97" s="5">
        <v>1.0999999999999981</v>
      </c>
      <c r="I97" s="5">
        <v>1.0999999999999981</v>
      </c>
      <c r="J97" s="5">
        <v>1.0999999999999981</v>
      </c>
      <c r="K97" s="5">
        <v>1.0999999999999981</v>
      </c>
      <c r="L97" s="5">
        <v>1.0999999999999981</v>
      </c>
      <c r="M97" s="5">
        <v>252.2</v>
      </c>
      <c r="N97" s="5">
        <v>252.2</v>
      </c>
      <c r="O97" s="5">
        <v>253.3</v>
      </c>
      <c r="P97" s="5">
        <v>253.3</v>
      </c>
      <c r="Q97" s="5">
        <v>253.3</v>
      </c>
      <c r="R97" s="5">
        <v>253.3</v>
      </c>
      <c r="S97" s="5">
        <v>254.4</v>
      </c>
      <c r="T97" s="5">
        <v>254.4</v>
      </c>
      <c r="U97" s="5">
        <v>254.4</v>
      </c>
      <c r="V97" s="5">
        <v>254.4</v>
      </c>
      <c r="W97" s="5">
        <v>254.4</v>
      </c>
      <c r="X97" s="5">
        <v>255.5</v>
      </c>
      <c r="Y97" s="5">
        <v>255.5</v>
      </c>
      <c r="Z97" s="5">
        <v>255.5</v>
      </c>
      <c r="AA97" s="5">
        <v>255.5</v>
      </c>
      <c r="AB97" s="5">
        <v>255.5</v>
      </c>
      <c r="AC97" s="5">
        <v>255.5</v>
      </c>
      <c r="AD97" s="5">
        <v>255.5</v>
      </c>
      <c r="AE97" s="5">
        <v>255.5</v>
      </c>
    </row>
    <row r="98" spans="1:31">
      <c r="A98" s="56" t="s">
        <v>66</v>
      </c>
      <c r="B98" s="56" t="s">
        <v>198</v>
      </c>
      <c r="C98" s="56" t="s">
        <v>138</v>
      </c>
      <c r="D98" s="5">
        <v>54.76</v>
      </c>
      <c r="E98" s="5">
        <v>142.94</v>
      </c>
      <c r="F98" s="5">
        <v>269.64</v>
      </c>
      <c r="G98" s="5">
        <v>436.56599999999997</v>
      </c>
      <c r="H98" s="5">
        <v>646.74199999999996</v>
      </c>
      <c r="I98" s="5">
        <v>870.52899999999988</v>
      </c>
      <c r="J98" s="5">
        <v>1204.865</v>
      </c>
      <c r="K98" s="5">
        <v>1493.8018440799999</v>
      </c>
      <c r="L98" s="5">
        <v>1758.1112453000001</v>
      </c>
      <c r="M98" s="5">
        <v>2054.17842978</v>
      </c>
      <c r="N98" s="5">
        <v>2430.9898076999998</v>
      </c>
      <c r="O98" s="5">
        <v>2860.05513023</v>
      </c>
      <c r="P98" s="5">
        <v>3323.3447319699999</v>
      </c>
      <c r="Q98" s="5">
        <v>3824.752700569999</v>
      </c>
      <c r="R98" s="5">
        <v>4371.7407209399998</v>
      </c>
      <c r="S98" s="5">
        <v>4923.7197385200006</v>
      </c>
      <c r="T98" s="5">
        <v>5403.5122714200006</v>
      </c>
      <c r="U98" s="5">
        <v>5884.3870978300001</v>
      </c>
      <c r="V98" s="5">
        <v>6354.1073290500008</v>
      </c>
      <c r="W98" s="5">
        <v>6790.2590817799992</v>
      </c>
      <c r="X98" s="5">
        <v>7257.6612117000004</v>
      </c>
      <c r="Y98" s="5">
        <v>7732.1858246300008</v>
      </c>
      <c r="Z98" s="5">
        <v>8135.8834787000014</v>
      </c>
      <c r="AA98" s="5">
        <v>8548.284465079998</v>
      </c>
      <c r="AB98" s="5">
        <v>8969.6047935099978</v>
      </c>
      <c r="AC98" s="5">
        <v>9399.2577990399968</v>
      </c>
      <c r="AD98" s="5">
        <v>9838.3541514499975</v>
      </c>
      <c r="AE98" s="5">
        <v>9875.4181620899963</v>
      </c>
    </row>
    <row r="99" spans="1:31">
      <c r="A99" s="56" t="s">
        <v>66</v>
      </c>
      <c r="B99" s="56" t="s">
        <v>198</v>
      </c>
      <c r="C99" s="56" t="s">
        <v>139</v>
      </c>
      <c r="D99" s="5">
        <v>232.40600000000001</v>
      </c>
      <c r="E99" s="5">
        <v>487.50299999999999</v>
      </c>
      <c r="F99" s="5">
        <v>725.81999999999994</v>
      </c>
      <c r="G99" s="5">
        <v>941.35100000000011</v>
      </c>
      <c r="H99" s="5">
        <v>1130.9649999999999</v>
      </c>
      <c r="I99" s="5">
        <v>1238.9269999999999</v>
      </c>
      <c r="J99" s="5">
        <v>1418.0219999999999</v>
      </c>
      <c r="K99" s="5">
        <v>1671.2850000000001</v>
      </c>
      <c r="L99" s="5">
        <v>1853.7090000000001</v>
      </c>
      <c r="M99" s="5">
        <v>2038.7819999999999</v>
      </c>
      <c r="N99" s="5">
        <v>2282.3000000000002</v>
      </c>
      <c r="O99" s="5">
        <v>2549.9209999999998</v>
      </c>
      <c r="P99" s="5">
        <v>2803.293999999999</v>
      </c>
      <c r="Q99" s="5">
        <v>3052.297</v>
      </c>
      <c r="R99" s="5">
        <v>3305.757000000001</v>
      </c>
      <c r="S99" s="5">
        <v>3518.998000000001</v>
      </c>
      <c r="T99" s="5">
        <v>3634.3609999999999</v>
      </c>
      <c r="U99" s="5">
        <v>3719.5260000000012</v>
      </c>
      <c r="V99" s="5">
        <v>3766.7999999999988</v>
      </c>
      <c r="W99" s="5">
        <v>3778.2220000000002</v>
      </c>
      <c r="X99" s="5">
        <v>3776.8550000000009</v>
      </c>
      <c r="Y99" s="5">
        <v>3771.4599999999982</v>
      </c>
      <c r="Z99" s="5">
        <v>3759.5149999999999</v>
      </c>
      <c r="AA99" s="5">
        <v>3743.7230000000009</v>
      </c>
      <c r="AB99" s="5">
        <v>3723.1209999999992</v>
      </c>
      <c r="AC99" s="5">
        <v>3698.3710000000001</v>
      </c>
      <c r="AD99" s="5">
        <v>3668.8409999999999</v>
      </c>
      <c r="AE99" s="5">
        <v>3668.8409999999999</v>
      </c>
    </row>
    <row r="100" spans="1:31">
      <c r="A100" s="56" t="s">
        <v>66</v>
      </c>
      <c r="B100" s="56" t="s">
        <v>198</v>
      </c>
      <c r="C100" s="56" t="s">
        <v>146</v>
      </c>
      <c r="D100" s="5">
        <v>24.041795763756941</v>
      </c>
      <c r="E100" s="5">
        <v>49.840544805946557</v>
      </c>
      <c r="F100" s="5">
        <v>73.796448543649007</v>
      </c>
      <c r="G100" s="5">
        <v>93.220156022651196</v>
      </c>
      <c r="H100" s="5">
        <v>117.6011136743614</v>
      </c>
      <c r="I100" s="5">
        <v>158.4915207229059</v>
      </c>
      <c r="J100" s="5">
        <v>196.25216173629499</v>
      </c>
      <c r="K100" s="5">
        <v>228.02909969269081</v>
      </c>
      <c r="L100" s="5">
        <v>266.23061544669753</v>
      </c>
      <c r="M100" s="5">
        <v>307.26462508111427</v>
      </c>
      <c r="N100" s="5">
        <v>344.26525291126228</v>
      </c>
      <c r="O100" s="5">
        <v>381.02950629459252</v>
      </c>
      <c r="P100" s="5">
        <v>424.96491006353148</v>
      </c>
      <c r="Q100" s="5">
        <v>467.96456838499068</v>
      </c>
      <c r="R100" s="5">
        <v>508.57751132095541</v>
      </c>
      <c r="S100" s="5">
        <v>548.91682733933317</v>
      </c>
      <c r="T100" s="5">
        <v>595.70785159645152</v>
      </c>
      <c r="U100" s="5">
        <v>635.13434245057454</v>
      </c>
      <c r="V100" s="5">
        <v>680.9604075683086</v>
      </c>
      <c r="W100" s="5">
        <v>724.7442948878122</v>
      </c>
      <c r="X100" s="5">
        <v>774.71282555569132</v>
      </c>
      <c r="Y100" s="5">
        <v>825.24801830352703</v>
      </c>
      <c r="Z100" s="5">
        <v>870.59940555804656</v>
      </c>
      <c r="AA100" s="5">
        <v>909.95584643872871</v>
      </c>
      <c r="AB100" s="5">
        <v>950.45507328702115</v>
      </c>
      <c r="AC100" s="5">
        <v>999.98597238817774</v>
      </c>
      <c r="AD100" s="5">
        <v>1005.949804121596</v>
      </c>
      <c r="AE100" s="5">
        <v>1061.001428097162</v>
      </c>
    </row>
    <row r="101" spans="1:3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</row>
    <row r="102" spans="1:31">
      <c r="A102" s="56" t="s">
        <v>66</v>
      </c>
      <c r="B102" s="56" t="s">
        <v>199</v>
      </c>
      <c r="C102" s="56" t="s">
        <v>132</v>
      </c>
      <c r="D102" s="5">
        <v>0</v>
      </c>
      <c r="E102" s="5">
        <v>0</v>
      </c>
      <c r="F102" s="5">
        <v>0</v>
      </c>
      <c r="G102" s="5">
        <v>0</v>
      </c>
      <c r="H102" s="5">
        <v>0</v>
      </c>
      <c r="I102" s="5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5">
        <v>0</v>
      </c>
      <c r="R102" s="5">
        <v>0</v>
      </c>
      <c r="S102" s="5">
        <v>0</v>
      </c>
      <c r="T102" s="5">
        <v>0</v>
      </c>
      <c r="U102" s="5">
        <v>0</v>
      </c>
      <c r="V102" s="5">
        <v>0</v>
      </c>
      <c r="W102" s="5">
        <v>0</v>
      </c>
      <c r="X102" s="5">
        <v>0</v>
      </c>
      <c r="Y102" s="5">
        <v>0</v>
      </c>
      <c r="Z102" s="5">
        <v>0</v>
      </c>
      <c r="AA102" s="5">
        <v>0</v>
      </c>
      <c r="AB102" s="5">
        <v>0</v>
      </c>
      <c r="AC102" s="5">
        <v>0</v>
      </c>
      <c r="AD102" s="5">
        <v>0</v>
      </c>
      <c r="AE102" s="5">
        <v>0</v>
      </c>
    </row>
    <row r="103" spans="1:31">
      <c r="A103" s="56" t="s">
        <v>66</v>
      </c>
      <c r="B103" s="56" t="s">
        <v>199</v>
      </c>
      <c r="C103" s="56" t="s">
        <v>133</v>
      </c>
      <c r="D103" s="5">
        <v>0</v>
      </c>
      <c r="E103" s="5">
        <v>0</v>
      </c>
      <c r="F103" s="5">
        <v>0</v>
      </c>
      <c r="G103" s="5">
        <v>0</v>
      </c>
      <c r="H103" s="5">
        <v>0</v>
      </c>
      <c r="I103" s="5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5">
        <v>0</v>
      </c>
      <c r="R103" s="5">
        <v>0</v>
      </c>
      <c r="S103" s="5">
        <v>0</v>
      </c>
      <c r="T103" s="5">
        <v>0</v>
      </c>
      <c r="U103" s="5">
        <v>0</v>
      </c>
      <c r="V103" s="5">
        <v>0</v>
      </c>
      <c r="W103" s="5">
        <v>0</v>
      </c>
      <c r="X103" s="5">
        <v>0</v>
      </c>
      <c r="Y103" s="5">
        <v>0</v>
      </c>
      <c r="Z103" s="5">
        <v>0</v>
      </c>
      <c r="AA103" s="5">
        <v>0</v>
      </c>
      <c r="AB103" s="5">
        <v>0</v>
      </c>
      <c r="AC103" s="5">
        <v>0</v>
      </c>
      <c r="AD103" s="5">
        <v>0</v>
      </c>
      <c r="AE103" s="5">
        <v>0</v>
      </c>
    </row>
    <row r="104" spans="1:31">
      <c r="A104" s="56" t="s">
        <v>66</v>
      </c>
      <c r="B104" s="56" t="s">
        <v>199</v>
      </c>
      <c r="C104" s="56" t="s">
        <v>134</v>
      </c>
      <c r="D104" s="5">
        <v>0</v>
      </c>
      <c r="E104" s="5">
        <v>2.65E-6</v>
      </c>
      <c r="F104" s="5">
        <v>7.9500000000000001E-6</v>
      </c>
      <c r="G104" s="5">
        <v>7.9500000000000001E-6</v>
      </c>
      <c r="H104" s="5">
        <v>7.9500000000000001E-6</v>
      </c>
      <c r="I104" s="5">
        <v>7.9500000000000001E-6</v>
      </c>
      <c r="J104" s="5">
        <v>7.9500000000000001E-6</v>
      </c>
      <c r="K104" s="5">
        <v>2.65E-5</v>
      </c>
      <c r="L104" s="5">
        <v>2.65E-5</v>
      </c>
      <c r="M104" s="5">
        <v>5.3000000000000001E-5</v>
      </c>
      <c r="N104" s="5">
        <v>5.5649999999999997E-5</v>
      </c>
      <c r="O104" s="5">
        <v>7.1550000000000004E-5</v>
      </c>
      <c r="P104" s="5">
        <v>8.4800000000000001E-5</v>
      </c>
      <c r="Q104" s="5">
        <v>1.0069999999999999E-4</v>
      </c>
      <c r="R104" s="5">
        <v>1.0069999999999999E-4</v>
      </c>
      <c r="S104" s="5">
        <v>948.85415049999995</v>
      </c>
      <c r="T104" s="5">
        <v>948.85415049999995</v>
      </c>
      <c r="U104" s="5">
        <v>948.85415049999995</v>
      </c>
      <c r="V104" s="5">
        <v>948.85415049999995</v>
      </c>
      <c r="W104" s="5">
        <v>948.85415049999995</v>
      </c>
      <c r="X104" s="5">
        <v>1587.3926491</v>
      </c>
      <c r="Y104" s="5">
        <v>1587.3926491</v>
      </c>
      <c r="Z104" s="5">
        <v>2676.8513370000001</v>
      </c>
      <c r="AA104" s="5">
        <v>2676.8513370000001</v>
      </c>
      <c r="AB104" s="5">
        <v>2676.8513370000001</v>
      </c>
      <c r="AC104" s="5">
        <v>2676.8513370000001</v>
      </c>
      <c r="AD104" s="5">
        <v>6901.5922500999995</v>
      </c>
      <c r="AE104" s="5">
        <v>6901.5922500999995</v>
      </c>
    </row>
    <row r="105" spans="1:31">
      <c r="A105" s="56" t="s">
        <v>66</v>
      </c>
      <c r="B105" s="56" t="s">
        <v>199</v>
      </c>
      <c r="C105" s="56" t="s">
        <v>135</v>
      </c>
      <c r="D105" s="5">
        <v>0</v>
      </c>
      <c r="E105" s="5">
        <v>0</v>
      </c>
      <c r="F105" s="5">
        <v>0</v>
      </c>
      <c r="G105" s="5">
        <v>0</v>
      </c>
      <c r="H105" s="5">
        <v>0</v>
      </c>
      <c r="I105" s="5">
        <v>0</v>
      </c>
      <c r="J105" s="5">
        <v>0</v>
      </c>
      <c r="K105" s="5">
        <v>2.915E-5</v>
      </c>
      <c r="L105" s="5">
        <v>2.915E-5</v>
      </c>
      <c r="M105" s="5">
        <v>5.5649999999999997E-5</v>
      </c>
      <c r="N105" s="5">
        <v>5.8300000000000001E-5</v>
      </c>
      <c r="O105" s="5">
        <v>7.4200000000000001E-5</v>
      </c>
      <c r="P105" s="5">
        <v>9.0099999999999995E-5</v>
      </c>
      <c r="Q105" s="5">
        <v>1.06E-4</v>
      </c>
      <c r="R105" s="5">
        <v>1.06E-4</v>
      </c>
      <c r="S105" s="5">
        <v>1.4310000000000001E-4</v>
      </c>
      <c r="T105" s="5">
        <v>1.4310000000000001E-4</v>
      </c>
      <c r="U105" s="5">
        <v>1.4310000000000001E-4</v>
      </c>
      <c r="V105" s="5">
        <v>1.6165E-4</v>
      </c>
      <c r="W105" s="5">
        <v>1.7755000000000001E-4</v>
      </c>
      <c r="X105" s="5">
        <v>1.961E-4</v>
      </c>
      <c r="Y105" s="5">
        <v>1.961E-4</v>
      </c>
      <c r="Z105" s="5">
        <v>360.94830884999999</v>
      </c>
      <c r="AA105" s="5">
        <v>360.94830884999999</v>
      </c>
      <c r="AB105" s="5">
        <v>360.94830884999999</v>
      </c>
      <c r="AC105" s="5">
        <v>360.94830884999999</v>
      </c>
      <c r="AD105" s="5">
        <v>2041.4921388</v>
      </c>
      <c r="AE105" s="5">
        <v>2041.4921388</v>
      </c>
    </row>
    <row r="106" spans="1:31">
      <c r="A106" s="56" t="s">
        <v>66</v>
      </c>
      <c r="B106" s="56" t="s">
        <v>199</v>
      </c>
      <c r="C106" s="56" t="s">
        <v>136</v>
      </c>
      <c r="D106" s="5">
        <v>0</v>
      </c>
      <c r="E106" s="5">
        <v>0</v>
      </c>
      <c r="F106" s="5">
        <v>0</v>
      </c>
      <c r="G106" s="5">
        <v>0</v>
      </c>
      <c r="H106" s="5">
        <v>0</v>
      </c>
      <c r="I106" s="5">
        <v>0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5">
        <v>0</v>
      </c>
      <c r="R106" s="5">
        <v>0</v>
      </c>
      <c r="S106" s="5">
        <v>0</v>
      </c>
      <c r="T106" s="5">
        <v>0</v>
      </c>
      <c r="U106" s="5">
        <v>0</v>
      </c>
      <c r="V106" s="5">
        <v>0</v>
      </c>
      <c r="W106" s="5">
        <v>0</v>
      </c>
      <c r="X106" s="5">
        <v>0</v>
      </c>
      <c r="Y106" s="5">
        <v>0</v>
      </c>
      <c r="Z106" s="5">
        <v>0</v>
      </c>
      <c r="AA106" s="5">
        <v>0</v>
      </c>
      <c r="AB106" s="5">
        <v>0</v>
      </c>
      <c r="AC106" s="5">
        <v>0</v>
      </c>
      <c r="AD106" s="5">
        <v>0</v>
      </c>
      <c r="AE106" s="5">
        <v>0</v>
      </c>
    </row>
    <row r="107" spans="1:31">
      <c r="A107" s="56" t="s">
        <v>66</v>
      </c>
      <c r="B107" s="56" t="s">
        <v>199</v>
      </c>
      <c r="C107" s="56" t="s">
        <v>153</v>
      </c>
      <c r="D107" s="5">
        <v>0</v>
      </c>
      <c r="E107" s="5">
        <v>0</v>
      </c>
      <c r="F107" s="5">
        <v>0</v>
      </c>
      <c r="G107" s="5">
        <v>0</v>
      </c>
      <c r="H107" s="5">
        <v>0</v>
      </c>
      <c r="I107" s="5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5">
        <v>0</v>
      </c>
      <c r="R107" s="5">
        <v>0</v>
      </c>
      <c r="S107" s="5">
        <v>0</v>
      </c>
      <c r="T107" s="5">
        <v>0</v>
      </c>
      <c r="U107" s="5">
        <v>0</v>
      </c>
      <c r="V107" s="5">
        <v>0</v>
      </c>
      <c r="W107" s="5">
        <v>0</v>
      </c>
      <c r="X107" s="5">
        <v>0</v>
      </c>
      <c r="Y107" s="5">
        <v>0</v>
      </c>
      <c r="Z107" s="5">
        <v>0</v>
      </c>
      <c r="AA107" s="5">
        <v>0</v>
      </c>
      <c r="AB107" s="5">
        <v>0</v>
      </c>
      <c r="AC107" s="5">
        <v>0</v>
      </c>
      <c r="AD107" s="5">
        <v>0</v>
      </c>
      <c r="AE107" s="5">
        <v>0</v>
      </c>
    </row>
    <row r="108" spans="1:31">
      <c r="A108" s="56" t="s">
        <v>66</v>
      </c>
      <c r="B108" s="56" t="s">
        <v>199</v>
      </c>
      <c r="C108" s="56" t="s">
        <v>154</v>
      </c>
      <c r="D108" s="5">
        <v>7.8499999999999994E-6</v>
      </c>
      <c r="E108" s="5">
        <v>1.5339999999999999E-5</v>
      </c>
      <c r="F108" s="5">
        <v>3.11305539</v>
      </c>
      <c r="G108" s="5">
        <v>3.11305539</v>
      </c>
      <c r="H108" s="5">
        <v>3.1130553999999999</v>
      </c>
      <c r="I108" s="5">
        <v>3.1130779400000002</v>
      </c>
      <c r="J108" s="5">
        <v>3.113078049999999</v>
      </c>
      <c r="K108" s="5">
        <v>3.113108309999999</v>
      </c>
      <c r="L108" s="5">
        <v>3.11310836</v>
      </c>
      <c r="M108" s="5">
        <v>3.1131091499999992</v>
      </c>
      <c r="N108" s="5">
        <v>3.11310932</v>
      </c>
      <c r="O108" s="5">
        <v>3.1131093499999989</v>
      </c>
      <c r="P108" s="5">
        <v>3.11310946</v>
      </c>
      <c r="Q108" s="5">
        <v>3.1131097799999998</v>
      </c>
      <c r="R108" s="5">
        <v>3.1131375399999999</v>
      </c>
      <c r="S108" s="5">
        <v>3.1131416199999999</v>
      </c>
      <c r="T108" s="5">
        <v>3.1131416299999999</v>
      </c>
      <c r="U108" s="5">
        <v>3.1131416399999998</v>
      </c>
      <c r="V108" s="5">
        <v>3.1131416600000001</v>
      </c>
      <c r="W108" s="5">
        <v>3.11314169</v>
      </c>
      <c r="X108" s="5">
        <v>3.1131417199999989</v>
      </c>
      <c r="Y108" s="5">
        <v>3.113210539999999</v>
      </c>
      <c r="Z108" s="5">
        <v>3.11321059</v>
      </c>
      <c r="AA108" s="5">
        <v>3.11333781</v>
      </c>
      <c r="AB108" s="5">
        <v>3.1133378699999992</v>
      </c>
      <c r="AC108" s="5">
        <v>503.18507344000011</v>
      </c>
      <c r="AD108" s="5">
        <v>4422.6282839499963</v>
      </c>
      <c r="AE108" s="5">
        <v>4422.6282839599962</v>
      </c>
    </row>
    <row r="109" spans="1:31">
      <c r="A109" s="56" t="s">
        <v>66</v>
      </c>
      <c r="B109" s="56" t="s">
        <v>199</v>
      </c>
      <c r="C109" s="56" t="s">
        <v>155</v>
      </c>
      <c r="D109" s="5">
        <v>268</v>
      </c>
      <c r="E109" s="5">
        <v>268</v>
      </c>
      <c r="F109" s="5">
        <v>268</v>
      </c>
      <c r="G109" s="5">
        <v>268</v>
      </c>
      <c r="H109" s="5">
        <v>268</v>
      </c>
      <c r="I109" s="5">
        <v>268</v>
      </c>
      <c r="J109" s="5">
        <v>268</v>
      </c>
      <c r="K109" s="5">
        <v>268</v>
      </c>
      <c r="L109" s="5">
        <v>268</v>
      </c>
      <c r="M109" s="5">
        <v>268</v>
      </c>
      <c r="N109" s="5">
        <v>268</v>
      </c>
      <c r="O109" s="5">
        <v>268</v>
      </c>
      <c r="P109" s="5">
        <v>268</v>
      </c>
      <c r="Q109" s="5">
        <v>268</v>
      </c>
      <c r="R109" s="5">
        <v>268</v>
      </c>
      <c r="S109" s="5">
        <v>268</v>
      </c>
      <c r="T109" s="5">
        <v>268</v>
      </c>
      <c r="U109" s="5">
        <v>268</v>
      </c>
      <c r="V109" s="5">
        <v>268</v>
      </c>
      <c r="W109" s="5">
        <v>268</v>
      </c>
      <c r="X109" s="5">
        <v>268</v>
      </c>
      <c r="Y109" s="5">
        <v>270.10000000000002</v>
      </c>
      <c r="Z109" s="5">
        <v>270.10000000000002</v>
      </c>
      <c r="AA109" s="5">
        <v>270.10000000000002</v>
      </c>
      <c r="AB109" s="5">
        <v>270.10000000000002</v>
      </c>
      <c r="AC109" s="5">
        <v>270.10000000000002</v>
      </c>
      <c r="AD109" s="5">
        <v>270.10000000000002</v>
      </c>
      <c r="AE109" s="5">
        <v>270.10000000000002</v>
      </c>
    </row>
    <row r="110" spans="1:31">
      <c r="A110" s="56" t="s">
        <v>66</v>
      </c>
      <c r="B110" s="56" t="s">
        <v>199</v>
      </c>
      <c r="C110" s="56" t="s">
        <v>138</v>
      </c>
      <c r="D110" s="5">
        <v>73.838999999999999</v>
      </c>
      <c r="E110" s="5">
        <v>125.518</v>
      </c>
      <c r="F110" s="5">
        <v>181.48699999999999</v>
      </c>
      <c r="G110" s="5">
        <v>243.30500000000001</v>
      </c>
      <c r="H110" s="5">
        <v>312.75699999999989</v>
      </c>
      <c r="I110" s="5">
        <v>390.69499999999999</v>
      </c>
      <c r="J110" s="5">
        <v>510.90499999999997</v>
      </c>
      <c r="K110" s="5">
        <v>631.42935792000003</v>
      </c>
      <c r="L110" s="5">
        <v>766.63695316999997</v>
      </c>
      <c r="M110" s="5">
        <v>928.63902228000006</v>
      </c>
      <c r="N110" s="5">
        <v>1115.6597518000001</v>
      </c>
      <c r="O110" s="5">
        <v>1313.2637531099999</v>
      </c>
      <c r="P110" s="5">
        <v>1516.9889911499999</v>
      </c>
      <c r="Q110" s="5">
        <v>1727.7736280399999</v>
      </c>
      <c r="R110" s="5">
        <v>1934.21496411</v>
      </c>
      <c r="S110" s="5">
        <v>2140.4586781399998</v>
      </c>
      <c r="T110" s="5">
        <v>2300.88797935</v>
      </c>
      <c r="U110" s="5">
        <v>2451.2979372599998</v>
      </c>
      <c r="V110" s="5">
        <v>2590.4567204</v>
      </c>
      <c r="W110" s="5">
        <v>2730.6489150900002</v>
      </c>
      <c r="X110" s="5">
        <v>2880.4738553699999</v>
      </c>
      <c r="Y110" s="5">
        <v>3032.38457247</v>
      </c>
      <c r="Z110" s="5">
        <v>3166.1617666799998</v>
      </c>
      <c r="AA110" s="5">
        <v>3302.5120560999999</v>
      </c>
      <c r="AB110" s="5">
        <v>3441.9222458300001</v>
      </c>
      <c r="AC110" s="5">
        <v>3583.9930442</v>
      </c>
      <c r="AD110" s="5">
        <v>3728.8328000900001</v>
      </c>
      <c r="AE110" s="5">
        <v>3739.2745457300011</v>
      </c>
    </row>
    <row r="111" spans="1:31">
      <c r="A111" s="56" t="s">
        <v>66</v>
      </c>
      <c r="B111" s="56" t="s">
        <v>199</v>
      </c>
      <c r="C111" s="56" t="s">
        <v>139</v>
      </c>
      <c r="D111" s="5">
        <v>148.76599999999999</v>
      </c>
      <c r="E111" s="5">
        <v>228.94499999999999</v>
      </c>
      <c r="F111" s="5">
        <v>299.89299999999997</v>
      </c>
      <c r="G111" s="5">
        <v>362.67599999999999</v>
      </c>
      <c r="H111" s="5">
        <v>421.68799999999987</v>
      </c>
      <c r="I111" s="5">
        <v>477.62499999999989</v>
      </c>
      <c r="J111" s="5">
        <v>573.1819999999999</v>
      </c>
      <c r="K111" s="5">
        <v>679.52199999999982</v>
      </c>
      <c r="L111" s="5">
        <v>788.73699999999997</v>
      </c>
      <c r="M111" s="5">
        <v>913.36500000000001</v>
      </c>
      <c r="N111" s="5">
        <v>1050.0730000000001</v>
      </c>
      <c r="O111" s="5">
        <v>1185.873</v>
      </c>
      <c r="P111" s="5">
        <v>1305.5350000000001</v>
      </c>
      <c r="Q111" s="5">
        <v>1414.675</v>
      </c>
      <c r="R111" s="5">
        <v>1504.271</v>
      </c>
      <c r="S111" s="5">
        <v>1578.749</v>
      </c>
      <c r="T111" s="5">
        <v>1602.5609999999999</v>
      </c>
      <c r="U111" s="5">
        <v>1609.0989999999999</v>
      </c>
      <c r="V111" s="5">
        <v>1598.3530000000001</v>
      </c>
      <c r="W111" s="5">
        <v>1589.095</v>
      </c>
      <c r="X111" s="5">
        <v>1574.400000000001</v>
      </c>
      <c r="Y111" s="5">
        <v>1558.971</v>
      </c>
      <c r="Z111" s="5">
        <v>1541.895</v>
      </c>
      <c r="AA111" s="5">
        <v>1524.049</v>
      </c>
      <c r="AB111" s="5">
        <v>1504.5419999999999</v>
      </c>
      <c r="AC111" s="5">
        <v>1484.26</v>
      </c>
      <c r="AD111" s="5">
        <v>1462.1540000000009</v>
      </c>
      <c r="AE111" s="5">
        <v>1462.1540000000009</v>
      </c>
    </row>
    <row r="112" spans="1:31">
      <c r="A112" s="56" t="s">
        <v>66</v>
      </c>
      <c r="B112" s="56" t="s">
        <v>199</v>
      </c>
      <c r="C112" s="56" t="s">
        <v>146</v>
      </c>
      <c r="D112" s="5">
        <v>9.4104411891122624</v>
      </c>
      <c r="E112" s="5">
        <v>19.1171326900546</v>
      </c>
      <c r="F112" s="5">
        <v>28.86393389375321</v>
      </c>
      <c r="G112" s="5">
        <v>38.20099845606476</v>
      </c>
      <c r="H112" s="5">
        <v>48.598214221626137</v>
      </c>
      <c r="I112" s="5">
        <v>59.919361857769047</v>
      </c>
      <c r="J112" s="5">
        <v>71.787700324340221</v>
      </c>
      <c r="K112" s="5">
        <v>84.348675359954797</v>
      </c>
      <c r="L112" s="5">
        <v>97.007930534518096</v>
      </c>
      <c r="M112" s="5">
        <v>111.5604965828495</v>
      </c>
      <c r="N112" s="5">
        <v>124.19304075747129</v>
      </c>
      <c r="O112" s="5">
        <v>137.65076340912901</v>
      </c>
      <c r="P112" s="5">
        <v>152.19677722443481</v>
      </c>
      <c r="Q112" s="5">
        <v>168.2316264126373</v>
      </c>
      <c r="R112" s="5">
        <v>183.67314008142711</v>
      </c>
      <c r="S112" s="5">
        <v>200.27553031576909</v>
      </c>
      <c r="T112" s="5">
        <v>215.1731201551988</v>
      </c>
      <c r="U112" s="5">
        <v>233.4702794947107</v>
      </c>
      <c r="V112" s="5">
        <v>248.98735969599181</v>
      </c>
      <c r="W112" s="5">
        <v>268.52614921800489</v>
      </c>
      <c r="X112" s="5">
        <v>286.54652036799519</v>
      </c>
      <c r="Y112" s="5">
        <v>304.57471653401348</v>
      </c>
      <c r="Z112" s="5">
        <v>324.48352334013498</v>
      </c>
      <c r="AA112" s="5">
        <v>337.46344582782058</v>
      </c>
      <c r="AB112" s="5">
        <v>357.05423402303569</v>
      </c>
      <c r="AC112" s="5">
        <v>378.05489141158279</v>
      </c>
      <c r="AD112" s="5">
        <v>399.6434408851494</v>
      </c>
      <c r="AE112" s="5">
        <v>402.5032303933412</v>
      </c>
    </row>
    <row r="113" spans="1:3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</row>
    <row r="114" spans="1:31">
      <c r="A114" s="56" t="s">
        <v>66</v>
      </c>
      <c r="B114" s="56" t="s">
        <v>200</v>
      </c>
      <c r="C114" s="56" t="s">
        <v>132</v>
      </c>
      <c r="D114" s="5">
        <v>0</v>
      </c>
      <c r="E114" s="5">
        <v>0</v>
      </c>
      <c r="F114" s="5">
        <v>0</v>
      </c>
      <c r="G114" s="5">
        <v>0</v>
      </c>
      <c r="H114" s="5">
        <v>0</v>
      </c>
      <c r="I114" s="5">
        <v>0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5">
        <v>0</v>
      </c>
      <c r="R114" s="5">
        <v>0</v>
      </c>
      <c r="S114" s="5">
        <v>0</v>
      </c>
      <c r="T114" s="5">
        <v>0</v>
      </c>
      <c r="U114" s="5">
        <v>0</v>
      </c>
      <c r="V114" s="5">
        <v>0</v>
      </c>
      <c r="W114" s="5">
        <v>0</v>
      </c>
      <c r="X114" s="5">
        <v>0</v>
      </c>
      <c r="Y114" s="5">
        <v>0</v>
      </c>
      <c r="Z114" s="5">
        <v>0</v>
      </c>
      <c r="AA114" s="5">
        <v>0</v>
      </c>
      <c r="AB114" s="5">
        <v>0</v>
      </c>
      <c r="AC114" s="5">
        <v>0</v>
      </c>
      <c r="AD114" s="5">
        <v>0</v>
      </c>
      <c r="AE114" s="5">
        <v>0</v>
      </c>
    </row>
    <row r="115" spans="1:31">
      <c r="A115" s="56" t="s">
        <v>66</v>
      </c>
      <c r="B115" s="56" t="s">
        <v>200</v>
      </c>
      <c r="C115" s="56" t="s">
        <v>133</v>
      </c>
      <c r="D115" s="5">
        <v>0</v>
      </c>
      <c r="E115" s="5">
        <v>0</v>
      </c>
      <c r="F115" s="5">
        <v>0</v>
      </c>
      <c r="G115" s="5">
        <v>0</v>
      </c>
      <c r="H115" s="5">
        <v>0</v>
      </c>
      <c r="I115" s="5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5">
        <v>0</v>
      </c>
      <c r="R115" s="5">
        <v>0</v>
      </c>
      <c r="S115" s="5">
        <v>0</v>
      </c>
      <c r="T115" s="5">
        <v>0</v>
      </c>
      <c r="U115" s="5">
        <v>0</v>
      </c>
      <c r="V115" s="5">
        <v>0</v>
      </c>
      <c r="W115" s="5">
        <v>0</v>
      </c>
      <c r="X115" s="5">
        <v>0</v>
      </c>
      <c r="Y115" s="5">
        <v>0</v>
      </c>
      <c r="Z115" s="5">
        <v>0</v>
      </c>
      <c r="AA115" s="5">
        <v>0</v>
      </c>
      <c r="AB115" s="5">
        <v>0</v>
      </c>
      <c r="AC115" s="5">
        <v>0</v>
      </c>
      <c r="AD115" s="5">
        <v>0</v>
      </c>
      <c r="AE115" s="5">
        <v>0</v>
      </c>
    </row>
    <row r="116" spans="1:31">
      <c r="A116" s="56" t="s">
        <v>66</v>
      </c>
      <c r="B116" s="56" t="s">
        <v>200</v>
      </c>
      <c r="C116" s="56" t="s">
        <v>134</v>
      </c>
      <c r="D116" s="5">
        <v>0</v>
      </c>
      <c r="E116" s="5">
        <v>2.65E-6</v>
      </c>
      <c r="F116" s="5">
        <v>2.65E-6</v>
      </c>
      <c r="G116" s="5">
        <v>2.65E-6</v>
      </c>
      <c r="H116" s="5">
        <v>2.65E-6</v>
      </c>
      <c r="I116" s="5">
        <v>2.65E-6</v>
      </c>
      <c r="J116" s="5">
        <v>2.65E-6</v>
      </c>
      <c r="K116" s="5">
        <v>1.06E-5</v>
      </c>
      <c r="L116" s="5">
        <v>2.65E-5</v>
      </c>
      <c r="M116" s="5">
        <v>4.5049999999999997E-5</v>
      </c>
      <c r="N116" s="5">
        <v>5.5649999999999997E-5</v>
      </c>
      <c r="O116" s="5">
        <v>7.1550000000000004E-5</v>
      </c>
      <c r="P116" s="5">
        <v>8.4800000000000001E-5</v>
      </c>
      <c r="Q116" s="5">
        <v>1.0069999999999999E-4</v>
      </c>
      <c r="R116" s="5">
        <v>1.0069999999999999E-4</v>
      </c>
      <c r="S116" s="5">
        <v>1.1395000000000001E-4</v>
      </c>
      <c r="T116" s="5">
        <v>1.2454999999999999E-4</v>
      </c>
      <c r="U116" s="5">
        <v>1.3779999999999999E-4</v>
      </c>
      <c r="V116" s="5">
        <v>1.484E-4</v>
      </c>
      <c r="W116" s="5">
        <v>1.6165E-4</v>
      </c>
      <c r="X116" s="5">
        <v>460.60532714999999</v>
      </c>
      <c r="Y116" s="5">
        <v>460.60532714999999</v>
      </c>
      <c r="Z116" s="5">
        <v>460.60534039999999</v>
      </c>
      <c r="AA116" s="5">
        <v>460.60535099999998</v>
      </c>
      <c r="AB116" s="5">
        <v>460.60536424999998</v>
      </c>
      <c r="AC116" s="5">
        <v>460.60537749999997</v>
      </c>
      <c r="AD116" s="5">
        <v>529.12369799999999</v>
      </c>
      <c r="AE116" s="5">
        <v>529.12369799999999</v>
      </c>
    </row>
    <row r="117" spans="1:31">
      <c r="A117" s="56" t="s">
        <v>66</v>
      </c>
      <c r="B117" s="56" t="s">
        <v>200</v>
      </c>
      <c r="C117" s="56" t="s">
        <v>135</v>
      </c>
      <c r="D117" s="5">
        <v>0</v>
      </c>
      <c r="E117" s="5">
        <v>0</v>
      </c>
      <c r="F117" s="5">
        <v>0</v>
      </c>
      <c r="G117" s="5">
        <v>0</v>
      </c>
      <c r="H117" s="5">
        <v>0</v>
      </c>
      <c r="I117" s="5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5">
        <v>0</v>
      </c>
      <c r="R117" s="5">
        <v>0</v>
      </c>
      <c r="S117" s="5">
        <v>0</v>
      </c>
      <c r="T117" s="5">
        <v>0</v>
      </c>
      <c r="U117" s="5">
        <v>0</v>
      </c>
      <c r="V117" s="5">
        <v>0</v>
      </c>
      <c r="W117" s="5">
        <v>0</v>
      </c>
      <c r="X117" s="5">
        <v>0</v>
      </c>
      <c r="Y117" s="5">
        <v>0</v>
      </c>
      <c r="Z117" s="5">
        <v>0</v>
      </c>
      <c r="AA117" s="5">
        <v>0</v>
      </c>
      <c r="AB117" s="5">
        <v>0</v>
      </c>
      <c r="AC117" s="5">
        <v>0</v>
      </c>
      <c r="AD117" s="5">
        <v>0</v>
      </c>
      <c r="AE117" s="5">
        <v>0</v>
      </c>
    </row>
    <row r="118" spans="1:31">
      <c r="A118" s="56" t="s">
        <v>66</v>
      </c>
      <c r="B118" s="56" t="s">
        <v>200</v>
      </c>
      <c r="C118" s="56" t="s">
        <v>136</v>
      </c>
      <c r="D118" s="5">
        <v>0</v>
      </c>
      <c r="E118" s="5">
        <v>0</v>
      </c>
      <c r="F118" s="5">
        <v>0</v>
      </c>
      <c r="G118" s="5">
        <v>0</v>
      </c>
      <c r="H118" s="5">
        <v>0</v>
      </c>
      <c r="I118" s="5">
        <v>0</v>
      </c>
      <c r="J118" s="5">
        <v>390.00000000000011</v>
      </c>
      <c r="K118" s="5">
        <v>390.00000000000011</v>
      </c>
      <c r="L118" s="5">
        <v>390.00000000000011</v>
      </c>
      <c r="M118" s="5">
        <v>390.00000000000011</v>
      </c>
      <c r="N118" s="5">
        <v>390.00000000000011</v>
      </c>
      <c r="O118" s="5">
        <v>390.00000000000011</v>
      </c>
      <c r="P118" s="5">
        <v>390.00000000000011</v>
      </c>
      <c r="Q118" s="5">
        <v>390.00000000000011</v>
      </c>
      <c r="R118" s="5">
        <v>390.00000000000011</v>
      </c>
      <c r="S118" s="5">
        <v>390.00000000000011</v>
      </c>
      <c r="T118" s="5">
        <v>390.00000000000011</v>
      </c>
      <c r="U118" s="5">
        <v>390.00000000000011</v>
      </c>
      <c r="V118" s="5">
        <v>390.00000000000011</v>
      </c>
      <c r="W118" s="5">
        <v>390.00000000000011</v>
      </c>
      <c r="X118" s="5">
        <v>390.00000000000011</v>
      </c>
      <c r="Y118" s="5">
        <v>390.00000000000011</v>
      </c>
      <c r="Z118" s="5">
        <v>390.00000000000011</v>
      </c>
      <c r="AA118" s="5">
        <v>390.00000000000011</v>
      </c>
      <c r="AB118" s="5">
        <v>390.00000000000011</v>
      </c>
      <c r="AC118" s="5">
        <v>390.00000000000011</v>
      </c>
      <c r="AD118" s="5">
        <v>390.00000000000011</v>
      </c>
      <c r="AE118" s="5">
        <v>390.00000000000011</v>
      </c>
    </row>
    <row r="119" spans="1:31">
      <c r="A119" s="56" t="s">
        <v>66</v>
      </c>
      <c r="B119" s="56" t="s">
        <v>200</v>
      </c>
      <c r="C119" s="56" t="s">
        <v>153</v>
      </c>
      <c r="D119" s="5">
        <v>0</v>
      </c>
      <c r="E119" s="5">
        <v>0</v>
      </c>
      <c r="F119" s="5">
        <v>0</v>
      </c>
      <c r="G119" s="5">
        <v>0</v>
      </c>
      <c r="H119" s="5">
        <v>0</v>
      </c>
      <c r="I119" s="5">
        <v>9.5589999999999998E-5</v>
      </c>
      <c r="J119" s="5">
        <v>9.5609999999999988E-5</v>
      </c>
      <c r="K119" s="5">
        <v>1.0199E-4</v>
      </c>
      <c r="L119" s="5">
        <v>1.3627999999999999E-4</v>
      </c>
      <c r="M119" s="5">
        <v>2.0337E-4</v>
      </c>
      <c r="N119" s="5">
        <v>2.0348999999999999E-4</v>
      </c>
      <c r="O119" s="5">
        <v>2.0361000000000001E-4</v>
      </c>
      <c r="P119" s="5">
        <v>2.0382000000000001E-4</v>
      </c>
      <c r="Q119" s="5">
        <v>2.0399E-4</v>
      </c>
      <c r="R119" s="5">
        <v>2.4683000000000002E-4</v>
      </c>
      <c r="S119" s="5">
        <v>2.5310000000000003E-4</v>
      </c>
      <c r="T119" s="5">
        <v>2.5963000000000001E-4</v>
      </c>
      <c r="U119" s="5">
        <v>2.5972000000000001E-4</v>
      </c>
      <c r="V119" s="5">
        <v>2.5977999999999998E-4</v>
      </c>
      <c r="W119" s="5">
        <v>4.0502000000000008E-4</v>
      </c>
      <c r="X119" s="5">
        <v>7.7037000000000004E-4</v>
      </c>
      <c r="Y119" s="5">
        <v>8.4652000000000013E-4</v>
      </c>
      <c r="Z119" s="5">
        <v>8.4659000000000015E-4</v>
      </c>
      <c r="AA119" s="5">
        <v>8.4661000000000003E-4</v>
      </c>
      <c r="AB119" s="5">
        <v>8.4665000000000001E-4</v>
      </c>
      <c r="AC119" s="5">
        <v>8.4672000000000024E-4</v>
      </c>
      <c r="AD119" s="5">
        <v>1.28207E-3</v>
      </c>
      <c r="AE119" s="5">
        <v>1.2821099999999999E-3</v>
      </c>
    </row>
    <row r="120" spans="1:31">
      <c r="A120" s="56" t="s">
        <v>66</v>
      </c>
      <c r="B120" s="56" t="s">
        <v>200</v>
      </c>
      <c r="C120" s="56" t="s">
        <v>154</v>
      </c>
      <c r="D120" s="5">
        <v>9.2299999999999997E-6</v>
      </c>
      <c r="E120" s="5">
        <v>1.239E-5</v>
      </c>
      <c r="F120" s="5">
        <v>1.6759999999999999E-5</v>
      </c>
      <c r="G120" s="5">
        <v>1.969E-5</v>
      </c>
      <c r="H120" s="5">
        <v>2.2860000000000001E-5</v>
      </c>
      <c r="I120" s="5">
        <v>2.853E-5</v>
      </c>
      <c r="J120" s="5">
        <v>3.3729999999999997E-5</v>
      </c>
      <c r="K120" s="5">
        <v>5.9049999999999999E-5</v>
      </c>
      <c r="L120" s="5">
        <v>8.1100000000000006E-5</v>
      </c>
      <c r="M120" s="5">
        <v>9.9339999999999994E-5</v>
      </c>
      <c r="N120" s="5">
        <v>9.9669999999999999E-5</v>
      </c>
      <c r="O120" s="5">
        <v>1.0056999999999999E-4</v>
      </c>
      <c r="P120" s="5">
        <v>1.1833E-4</v>
      </c>
      <c r="Q120" s="5">
        <v>1.2091000000000001E-4</v>
      </c>
      <c r="R120" s="5">
        <v>1.3163000000000001E-4</v>
      </c>
      <c r="S120" s="5">
        <v>1.4164000000000001E-4</v>
      </c>
      <c r="T120" s="5">
        <v>1.5414000000000001E-4</v>
      </c>
      <c r="U120" s="5">
        <v>1.5515E-4</v>
      </c>
      <c r="V120" s="5">
        <v>1.5808E-4</v>
      </c>
      <c r="W120" s="5">
        <v>1.8989000000000001E-4</v>
      </c>
      <c r="X120" s="5">
        <v>2.2886E-4</v>
      </c>
      <c r="Y120" s="5">
        <v>3.6131999999999999E-4</v>
      </c>
      <c r="Z120" s="5">
        <v>3.6131999999999999E-4</v>
      </c>
      <c r="AA120" s="5">
        <v>3.6131999999999999E-4</v>
      </c>
      <c r="AB120" s="5">
        <v>3.6131999999999999E-4</v>
      </c>
      <c r="AC120" s="5">
        <v>4.2617000000000002E-4</v>
      </c>
      <c r="AD120" s="5">
        <v>7.1126000000000002E-4</v>
      </c>
      <c r="AE120" s="5">
        <v>7.1126000000000002E-4</v>
      </c>
    </row>
    <row r="121" spans="1:31">
      <c r="A121" s="56" t="s">
        <v>66</v>
      </c>
      <c r="B121" s="56" t="s">
        <v>200</v>
      </c>
      <c r="C121" s="56" t="s">
        <v>155</v>
      </c>
      <c r="D121" s="5">
        <v>0</v>
      </c>
      <c r="E121" s="5">
        <v>0</v>
      </c>
      <c r="F121" s="5">
        <v>0</v>
      </c>
      <c r="G121" s="5">
        <v>0</v>
      </c>
      <c r="H121" s="5">
        <v>0</v>
      </c>
      <c r="I121" s="5">
        <v>0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5">
        <v>0</v>
      </c>
      <c r="R121" s="5">
        <v>0</v>
      </c>
      <c r="S121" s="5">
        <v>0</v>
      </c>
      <c r="T121" s="5">
        <v>0</v>
      </c>
      <c r="U121" s="5">
        <v>0</v>
      </c>
      <c r="V121" s="5">
        <v>0</v>
      </c>
      <c r="W121" s="5">
        <v>0</v>
      </c>
      <c r="X121" s="5">
        <v>0</v>
      </c>
      <c r="Y121" s="5">
        <v>0</v>
      </c>
      <c r="Z121" s="5">
        <v>0</v>
      </c>
      <c r="AA121" s="5">
        <v>0</v>
      </c>
      <c r="AB121" s="5">
        <v>0</v>
      </c>
      <c r="AC121" s="5">
        <v>0</v>
      </c>
      <c r="AD121" s="5">
        <v>0</v>
      </c>
      <c r="AE121" s="5">
        <v>0</v>
      </c>
    </row>
    <row r="122" spans="1:31">
      <c r="A122" s="56" t="s">
        <v>66</v>
      </c>
      <c r="B122" s="56" t="s">
        <v>200</v>
      </c>
      <c r="C122" s="56" t="s">
        <v>138</v>
      </c>
      <c r="D122" s="5">
        <v>7.2569999999999997</v>
      </c>
      <c r="E122" s="5">
        <v>15.182</v>
      </c>
      <c r="F122" s="5">
        <v>25.827999999999999</v>
      </c>
      <c r="G122" s="5">
        <v>38.726999999999997</v>
      </c>
      <c r="H122" s="5">
        <v>54.451999999999998</v>
      </c>
      <c r="I122" s="5">
        <v>72.995000000000005</v>
      </c>
      <c r="J122" s="5">
        <v>100.919</v>
      </c>
      <c r="K122" s="5">
        <v>125.06885559</v>
      </c>
      <c r="L122" s="5">
        <v>152.38231171000001</v>
      </c>
      <c r="M122" s="5">
        <v>185.58257463999999</v>
      </c>
      <c r="N122" s="5">
        <v>224.24093049000001</v>
      </c>
      <c r="O122" s="5">
        <v>266.22114851999999</v>
      </c>
      <c r="P122" s="5">
        <v>310.76255972000001</v>
      </c>
      <c r="Q122" s="5">
        <v>357.21243506000002</v>
      </c>
      <c r="R122" s="5">
        <v>404.12868935</v>
      </c>
      <c r="S122" s="5">
        <v>451.96981380999989</v>
      </c>
      <c r="T122" s="5">
        <v>491.85534790000003</v>
      </c>
      <c r="U122" s="5">
        <v>531.17407489999994</v>
      </c>
      <c r="V122" s="5">
        <v>569.57214910999994</v>
      </c>
      <c r="W122" s="5">
        <v>609.09550940999998</v>
      </c>
      <c r="X122" s="5">
        <v>651.13480556000002</v>
      </c>
      <c r="Y122" s="5">
        <v>693.59137111999996</v>
      </c>
      <c r="Z122" s="5">
        <v>729.22064465000005</v>
      </c>
      <c r="AA122" s="5">
        <v>765.01022692999993</v>
      </c>
      <c r="AB122" s="5">
        <v>801.02588179999987</v>
      </c>
      <c r="AC122" s="5">
        <v>837.42843994999998</v>
      </c>
      <c r="AD122" s="5">
        <v>874.02253662999988</v>
      </c>
      <c r="AE122" s="5">
        <v>876.06575080999994</v>
      </c>
    </row>
    <row r="123" spans="1:31">
      <c r="A123" s="56" t="s">
        <v>66</v>
      </c>
      <c r="B123" s="56" t="s">
        <v>200</v>
      </c>
      <c r="C123" s="56" t="s">
        <v>139</v>
      </c>
      <c r="D123" s="5">
        <v>33.210999999999999</v>
      </c>
      <c r="E123" s="5">
        <v>52.959999999999987</v>
      </c>
      <c r="F123" s="5">
        <v>69.94</v>
      </c>
      <c r="G123" s="5">
        <v>83.551999999999992</v>
      </c>
      <c r="H123" s="5">
        <v>94.718999999999994</v>
      </c>
      <c r="I123" s="5">
        <v>104.08799999999999</v>
      </c>
      <c r="J123" s="5">
        <v>119.123</v>
      </c>
      <c r="K123" s="5">
        <v>140.226</v>
      </c>
      <c r="L123" s="5">
        <v>161.529</v>
      </c>
      <c r="M123" s="5">
        <v>186.071</v>
      </c>
      <c r="N123" s="5">
        <v>212.93199999999999</v>
      </c>
      <c r="O123" s="5">
        <v>240.31599999999989</v>
      </c>
      <c r="P123" s="5">
        <v>265.44200000000012</v>
      </c>
      <c r="Q123" s="5">
        <v>288.39300000000009</v>
      </c>
      <c r="R123" s="5">
        <v>308.13200000000012</v>
      </c>
      <c r="S123" s="5">
        <v>325.06799999999998</v>
      </c>
      <c r="T123" s="5">
        <v>332.09500000000003</v>
      </c>
      <c r="U123" s="5">
        <v>336.13700000000011</v>
      </c>
      <c r="V123" s="5">
        <v>337.15399999999988</v>
      </c>
      <c r="W123" s="5">
        <v>338.40500000000009</v>
      </c>
      <c r="X123" s="5">
        <v>338.27300000000002</v>
      </c>
      <c r="Y123" s="5">
        <v>337.61799999999988</v>
      </c>
      <c r="Z123" s="5">
        <v>336.35700000000008</v>
      </c>
      <c r="AA123" s="5">
        <v>334.33899999999988</v>
      </c>
      <c r="AB123" s="5">
        <v>331.66400000000021</v>
      </c>
      <c r="AC123" s="5">
        <v>328.45400000000001</v>
      </c>
      <c r="AD123" s="5">
        <v>324.61399999999998</v>
      </c>
      <c r="AE123" s="5">
        <v>324.61399999999998</v>
      </c>
    </row>
    <row r="124" spans="1:31">
      <c r="A124" s="56" t="s">
        <v>66</v>
      </c>
      <c r="B124" s="56" t="s">
        <v>200</v>
      </c>
      <c r="C124" s="56" t="s">
        <v>146</v>
      </c>
      <c r="D124" s="5">
        <v>1.757509709339111</v>
      </c>
      <c r="E124" s="5">
        <v>3.4779107311225488</v>
      </c>
      <c r="F124" s="5">
        <v>4.9305556283669887</v>
      </c>
      <c r="G124" s="5">
        <v>6.2735463029534628</v>
      </c>
      <c r="H124" s="5">
        <v>7.7233088929174301</v>
      </c>
      <c r="I124" s="5">
        <v>9.7108762155443671</v>
      </c>
      <c r="J124" s="5">
        <v>11.34277345867272</v>
      </c>
      <c r="K124" s="5">
        <v>12.758780570974469</v>
      </c>
      <c r="L124" s="5">
        <v>14.412490287310071</v>
      </c>
      <c r="M124" s="5">
        <v>15.946858902916601</v>
      </c>
      <c r="N124" s="5">
        <v>17.286242187596269</v>
      </c>
      <c r="O124" s="5">
        <v>18.417501269622729</v>
      </c>
      <c r="P124" s="5">
        <v>19.687799813539211</v>
      </c>
      <c r="Q124" s="5">
        <v>21.082308853695281</v>
      </c>
      <c r="R124" s="5">
        <v>22.634448521775312</v>
      </c>
      <c r="S124" s="5">
        <v>24.192077203732421</v>
      </c>
      <c r="T124" s="5">
        <v>25.484826309117562</v>
      </c>
      <c r="U124" s="5">
        <v>26.90169988405772</v>
      </c>
      <c r="V124" s="5">
        <v>28.2741128893569</v>
      </c>
      <c r="W124" s="5">
        <v>29.910423906920951</v>
      </c>
      <c r="X124" s="5">
        <v>31.9851593705902</v>
      </c>
      <c r="Y124" s="5">
        <v>34.444894461290588</v>
      </c>
      <c r="Z124" s="5">
        <v>36.996043512256762</v>
      </c>
      <c r="AA124" s="5">
        <v>39.192755357990173</v>
      </c>
      <c r="AB124" s="5">
        <v>41.231988831273377</v>
      </c>
      <c r="AC124" s="5">
        <v>43.483485964347558</v>
      </c>
      <c r="AD124" s="5">
        <v>45.38856231733768</v>
      </c>
      <c r="AE124" s="5">
        <v>43.666807733237157</v>
      </c>
    </row>
    <row r="125" spans="1:3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</row>
    <row r="126" spans="1:31">
      <c r="A126" s="56" t="s">
        <v>70</v>
      </c>
      <c r="B126" s="56" t="s">
        <v>163</v>
      </c>
      <c r="C126" s="56" t="s">
        <v>132</v>
      </c>
      <c r="D126" s="5">
        <v>316</v>
      </c>
      <c r="E126" s="5">
        <v>316</v>
      </c>
      <c r="F126" s="5">
        <v>316</v>
      </c>
      <c r="G126" s="5">
        <v>316</v>
      </c>
      <c r="H126" s="5">
        <v>316</v>
      </c>
      <c r="I126" s="5">
        <v>316</v>
      </c>
      <c r="J126" s="5">
        <v>316</v>
      </c>
      <c r="K126" s="5">
        <v>316</v>
      </c>
      <c r="L126" s="5">
        <v>316</v>
      </c>
      <c r="M126" s="5">
        <v>316</v>
      </c>
      <c r="N126" s="5">
        <v>316</v>
      </c>
      <c r="O126" s="5">
        <v>316</v>
      </c>
      <c r="P126" s="5">
        <v>316</v>
      </c>
      <c r="Q126" s="5">
        <v>316</v>
      </c>
      <c r="R126" s="5">
        <v>316</v>
      </c>
      <c r="S126" s="5">
        <v>316</v>
      </c>
      <c r="T126" s="5">
        <v>316</v>
      </c>
      <c r="U126" s="5">
        <v>316</v>
      </c>
      <c r="V126" s="5">
        <v>316</v>
      </c>
      <c r="W126" s="5">
        <v>316</v>
      </c>
      <c r="X126" s="5">
        <v>316</v>
      </c>
      <c r="Y126" s="5">
        <v>316</v>
      </c>
      <c r="Z126" s="5">
        <v>316</v>
      </c>
      <c r="AA126" s="5">
        <v>316</v>
      </c>
      <c r="AB126" s="5">
        <v>316</v>
      </c>
      <c r="AC126" s="5">
        <v>316</v>
      </c>
      <c r="AD126" s="5">
        <v>316</v>
      </c>
      <c r="AE126" s="5">
        <v>316</v>
      </c>
    </row>
    <row r="127" spans="1:31">
      <c r="A127" s="56" t="s">
        <v>70</v>
      </c>
      <c r="B127" s="56" t="s">
        <v>163</v>
      </c>
      <c r="C127" s="56" t="s">
        <v>133</v>
      </c>
      <c r="D127" s="5">
        <v>0</v>
      </c>
      <c r="E127" s="5">
        <v>0</v>
      </c>
      <c r="F127" s="5">
        <v>0</v>
      </c>
      <c r="G127" s="5">
        <v>0</v>
      </c>
      <c r="H127" s="5">
        <v>0</v>
      </c>
      <c r="I127" s="5">
        <v>0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5">
        <v>0</v>
      </c>
      <c r="R127" s="5">
        <v>0</v>
      </c>
      <c r="S127" s="5">
        <v>0</v>
      </c>
      <c r="T127" s="5">
        <v>0</v>
      </c>
      <c r="U127" s="5">
        <v>0</v>
      </c>
      <c r="V127" s="5">
        <v>0</v>
      </c>
      <c r="W127" s="5">
        <v>0</v>
      </c>
      <c r="X127" s="5">
        <v>0</v>
      </c>
      <c r="Y127" s="5">
        <v>0</v>
      </c>
      <c r="Z127" s="5">
        <v>0</v>
      </c>
      <c r="AA127" s="5">
        <v>0</v>
      </c>
      <c r="AB127" s="5">
        <v>0</v>
      </c>
      <c r="AC127" s="5">
        <v>0</v>
      </c>
      <c r="AD127" s="5">
        <v>0</v>
      </c>
      <c r="AE127" s="5">
        <v>0</v>
      </c>
    </row>
    <row r="128" spans="1:31">
      <c r="A128" s="56" t="s">
        <v>70</v>
      </c>
      <c r="B128" s="56" t="s">
        <v>163</v>
      </c>
      <c r="C128" s="56" t="s">
        <v>134</v>
      </c>
      <c r="D128" s="5">
        <v>0</v>
      </c>
      <c r="E128" s="5">
        <v>2.65E-6</v>
      </c>
      <c r="F128" s="5">
        <v>2.65E-6</v>
      </c>
      <c r="G128" s="5">
        <v>7.9500000000000001E-6</v>
      </c>
      <c r="H128" s="5">
        <v>7.9500000000000001E-6</v>
      </c>
      <c r="I128" s="5">
        <v>7.9500000000000001E-6</v>
      </c>
      <c r="J128" s="5">
        <v>7.9500000000000001E-6</v>
      </c>
      <c r="K128" s="5">
        <v>3.7100000000000001E-5</v>
      </c>
      <c r="L128" s="5">
        <v>3.7100000000000001E-5</v>
      </c>
      <c r="M128" s="5">
        <v>6.0949999999999998E-5</v>
      </c>
      <c r="N128" s="5">
        <v>6.0949999999999998E-5</v>
      </c>
      <c r="O128" s="5">
        <v>7.4200000000000001E-5</v>
      </c>
      <c r="P128" s="5">
        <v>9.2750000000000005E-5</v>
      </c>
      <c r="Q128" s="5">
        <v>1.1129999999999999E-4</v>
      </c>
      <c r="R128" s="5">
        <v>1.1129999999999999E-4</v>
      </c>
      <c r="S128" s="5">
        <v>1.272E-4</v>
      </c>
      <c r="T128" s="5">
        <v>1.325E-4</v>
      </c>
      <c r="U128" s="5">
        <v>1.3779999999999999E-4</v>
      </c>
      <c r="V128" s="5">
        <v>1.5105000000000001E-4</v>
      </c>
      <c r="W128" s="5">
        <v>1.8019999999999999E-4</v>
      </c>
      <c r="X128" s="5">
        <v>3.2065000000000001E-4</v>
      </c>
      <c r="Y128" s="5">
        <v>3.2065000000000001E-4</v>
      </c>
      <c r="Z128" s="5">
        <v>3.8160000000000001E-4</v>
      </c>
      <c r="AA128" s="5">
        <v>3.8160000000000001E-4</v>
      </c>
      <c r="AB128" s="5">
        <v>3.8160000000000001E-4</v>
      </c>
      <c r="AC128" s="5">
        <v>3.8160000000000001E-4</v>
      </c>
      <c r="AD128" s="5">
        <v>5.0615000000000002E-4</v>
      </c>
      <c r="AE128" s="5">
        <v>5.0615000000000002E-4</v>
      </c>
    </row>
    <row r="129" spans="1:31">
      <c r="A129" s="56" t="s">
        <v>70</v>
      </c>
      <c r="B129" s="56" t="s">
        <v>163</v>
      </c>
      <c r="C129" s="56" t="s">
        <v>135</v>
      </c>
      <c r="D129" s="5">
        <v>0</v>
      </c>
      <c r="E129" s="5">
        <v>0</v>
      </c>
      <c r="F129" s="5">
        <v>0</v>
      </c>
      <c r="G129" s="5">
        <v>0</v>
      </c>
      <c r="H129" s="5">
        <v>0</v>
      </c>
      <c r="I129" s="5">
        <v>0</v>
      </c>
      <c r="J129" s="5">
        <v>0</v>
      </c>
      <c r="K129" s="5">
        <v>3.4449999999999997E-5</v>
      </c>
      <c r="L129" s="5">
        <v>3.4449999999999997E-5</v>
      </c>
      <c r="M129" s="5">
        <v>6.6249999999999998E-5</v>
      </c>
      <c r="N129" s="5">
        <v>6.6249999999999998E-5</v>
      </c>
      <c r="O129" s="5">
        <v>8.2150000000000005E-5</v>
      </c>
      <c r="P129" s="5">
        <v>1.0069999999999999E-4</v>
      </c>
      <c r="Q129" s="5">
        <v>1.1925E-4</v>
      </c>
      <c r="R129" s="5">
        <v>1.1925E-4</v>
      </c>
      <c r="S129" s="5">
        <v>1.325E-4</v>
      </c>
      <c r="T129" s="5">
        <v>1.4045E-4</v>
      </c>
      <c r="U129" s="5">
        <v>1.5105000000000001E-4</v>
      </c>
      <c r="V129" s="5">
        <v>1.6430000000000001E-4</v>
      </c>
      <c r="W129" s="5">
        <v>1.8019999999999999E-4</v>
      </c>
      <c r="X129" s="5">
        <v>67.297696050000013</v>
      </c>
      <c r="Y129" s="5">
        <v>67.297696050000013</v>
      </c>
      <c r="Z129" s="5">
        <v>817.49671124999998</v>
      </c>
      <c r="AA129" s="5">
        <v>817.49671124999998</v>
      </c>
      <c r="AB129" s="5">
        <v>817.49671124999998</v>
      </c>
      <c r="AC129" s="5">
        <v>817.49671124999998</v>
      </c>
      <c r="AD129" s="5">
        <v>817.49671124999998</v>
      </c>
      <c r="AE129" s="5">
        <v>817.49671124999998</v>
      </c>
    </row>
    <row r="130" spans="1:31">
      <c r="A130" s="56" t="s">
        <v>70</v>
      </c>
      <c r="B130" s="56" t="s">
        <v>163</v>
      </c>
      <c r="C130" s="56" t="s">
        <v>136</v>
      </c>
      <c r="D130" s="5">
        <v>0</v>
      </c>
      <c r="E130" s="5">
        <v>0</v>
      </c>
      <c r="F130" s="5">
        <v>0</v>
      </c>
      <c r="G130" s="5">
        <v>0</v>
      </c>
      <c r="H130" s="5">
        <v>0</v>
      </c>
      <c r="I130" s="5">
        <v>0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5">
        <v>0</v>
      </c>
      <c r="R130" s="5">
        <v>0</v>
      </c>
      <c r="S130" s="5">
        <v>0</v>
      </c>
      <c r="T130" s="5">
        <v>0</v>
      </c>
      <c r="U130" s="5">
        <v>0</v>
      </c>
      <c r="V130" s="5">
        <v>0</v>
      </c>
      <c r="W130" s="5">
        <v>0</v>
      </c>
      <c r="X130" s="5">
        <v>0</v>
      </c>
      <c r="Y130" s="5">
        <v>0</v>
      </c>
      <c r="Z130" s="5">
        <v>0</v>
      </c>
      <c r="AA130" s="5">
        <v>0</v>
      </c>
      <c r="AB130" s="5">
        <v>0</v>
      </c>
      <c r="AC130" s="5">
        <v>0</v>
      </c>
      <c r="AD130" s="5">
        <v>0</v>
      </c>
      <c r="AE130" s="5">
        <v>0</v>
      </c>
    </row>
    <row r="131" spans="1:31">
      <c r="A131" s="56" t="s">
        <v>70</v>
      </c>
      <c r="B131" s="56" t="s">
        <v>163</v>
      </c>
      <c r="C131" s="56" t="s">
        <v>152</v>
      </c>
      <c r="D131" s="5">
        <v>0</v>
      </c>
      <c r="E131" s="5">
        <v>0</v>
      </c>
      <c r="F131" s="5">
        <v>680</v>
      </c>
      <c r="G131" s="5">
        <v>2040</v>
      </c>
      <c r="H131" s="5">
        <v>2040</v>
      </c>
      <c r="I131" s="5">
        <v>2040</v>
      </c>
      <c r="J131" s="5">
        <v>2040</v>
      </c>
      <c r="K131" s="5">
        <v>2040</v>
      </c>
      <c r="L131" s="5">
        <v>2040</v>
      </c>
      <c r="M131" s="5">
        <v>2040</v>
      </c>
      <c r="N131" s="5">
        <v>2040</v>
      </c>
      <c r="O131" s="5">
        <v>2040</v>
      </c>
      <c r="P131" s="5">
        <v>2040</v>
      </c>
      <c r="Q131" s="5">
        <v>2040</v>
      </c>
      <c r="R131" s="5">
        <v>2040</v>
      </c>
      <c r="S131" s="5">
        <v>2040</v>
      </c>
      <c r="T131" s="5">
        <v>2040</v>
      </c>
      <c r="U131" s="5">
        <v>2040</v>
      </c>
      <c r="V131" s="5">
        <v>2040</v>
      </c>
      <c r="W131" s="5">
        <v>2040</v>
      </c>
      <c r="X131" s="5">
        <v>2040</v>
      </c>
      <c r="Y131" s="5">
        <v>2040</v>
      </c>
      <c r="Z131" s="5">
        <v>2040</v>
      </c>
      <c r="AA131" s="5">
        <v>2040</v>
      </c>
      <c r="AB131" s="5">
        <v>2040</v>
      </c>
      <c r="AC131" s="5">
        <v>2040</v>
      </c>
      <c r="AD131" s="5">
        <v>2040</v>
      </c>
      <c r="AE131" s="5">
        <v>2040</v>
      </c>
    </row>
    <row r="132" spans="1:31">
      <c r="A132" s="56" t="s">
        <v>70</v>
      </c>
      <c r="B132" s="56" t="s">
        <v>163</v>
      </c>
      <c r="C132" s="56" t="s">
        <v>153</v>
      </c>
      <c r="D132" s="5">
        <v>0</v>
      </c>
      <c r="E132" s="5">
        <v>0</v>
      </c>
      <c r="F132" s="5">
        <v>0</v>
      </c>
      <c r="G132" s="5">
        <v>0</v>
      </c>
      <c r="H132" s="5">
        <v>0</v>
      </c>
      <c r="I132" s="5">
        <v>163.65162756999999</v>
      </c>
      <c r="J132" s="5">
        <v>163.65162759</v>
      </c>
      <c r="K132" s="5">
        <v>657.83800782999992</v>
      </c>
      <c r="L132" s="5">
        <v>657.83800782999992</v>
      </c>
      <c r="M132" s="5">
        <v>657.83800782999992</v>
      </c>
      <c r="N132" s="5">
        <v>657.83800782999992</v>
      </c>
      <c r="O132" s="5">
        <v>657.83800782999992</v>
      </c>
      <c r="P132" s="5">
        <v>657.83800784000005</v>
      </c>
      <c r="Q132" s="5">
        <v>657.83800785999995</v>
      </c>
      <c r="R132" s="5">
        <v>850.46194660000003</v>
      </c>
      <c r="S132" s="5">
        <v>850.46194666000008</v>
      </c>
      <c r="T132" s="5">
        <v>850.46194667999998</v>
      </c>
      <c r="U132" s="5">
        <v>999.99998901000004</v>
      </c>
      <c r="V132" s="5">
        <v>999.99998961999995</v>
      </c>
      <c r="W132" s="5">
        <v>999.99998965999998</v>
      </c>
      <c r="X132" s="5">
        <v>999.99998975999983</v>
      </c>
      <c r="Y132" s="5">
        <v>1000.00000029</v>
      </c>
      <c r="Z132" s="5">
        <v>1000.00000032</v>
      </c>
      <c r="AA132" s="5">
        <v>1000.00000033</v>
      </c>
      <c r="AB132" s="5">
        <v>1000.0000003500001</v>
      </c>
      <c r="AC132" s="5">
        <v>1000.00000041</v>
      </c>
      <c r="AD132" s="5">
        <v>1000.00000044</v>
      </c>
      <c r="AE132" s="5">
        <v>1000.00000045</v>
      </c>
    </row>
    <row r="133" spans="1:31">
      <c r="A133" s="56" t="s">
        <v>70</v>
      </c>
      <c r="B133" s="56" t="s">
        <v>163</v>
      </c>
      <c r="C133" s="56" t="s">
        <v>154</v>
      </c>
      <c r="D133" s="5">
        <v>6.0399999999999998E-5</v>
      </c>
      <c r="E133" s="5">
        <v>1.1065000000000001E-4</v>
      </c>
      <c r="F133" s="5">
        <v>600.00110732000007</v>
      </c>
      <c r="G133" s="5">
        <v>1845.1081681799999</v>
      </c>
      <c r="H133" s="5">
        <v>2457.2342971500002</v>
      </c>
      <c r="I133" s="5">
        <v>2457.2350623100001</v>
      </c>
      <c r="J133" s="5">
        <v>2457.2351304899998</v>
      </c>
      <c r="K133" s="5">
        <v>2457.2354052300002</v>
      </c>
      <c r="L133" s="5">
        <v>2457.2354060899988</v>
      </c>
      <c r="M133" s="5">
        <v>2457.2354205900001</v>
      </c>
      <c r="N133" s="5">
        <v>2457.2354212</v>
      </c>
      <c r="O133" s="5">
        <v>2457.2354215199989</v>
      </c>
      <c r="P133" s="5">
        <v>2457.2354234599989</v>
      </c>
      <c r="Q133" s="5">
        <v>2457.2355103199989</v>
      </c>
      <c r="R133" s="5">
        <v>2457.2360248699988</v>
      </c>
      <c r="S133" s="5">
        <v>2457.2360256999991</v>
      </c>
      <c r="T133" s="5">
        <v>2457.2360258299991</v>
      </c>
      <c r="U133" s="5">
        <v>2733.1185851899991</v>
      </c>
      <c r="V133" s="5">
        <v>2733.1185859099992</v>
      </c>
      <c r="W133" s="5">
        <v>2733.1185860299979</v>
      </c>
      <c r="X133" s="5">
        <v>2733.1185860899982</v>
      </c>
      <c r="Y133" s="5">
        <v>2733.1198697399991</v>
      </c>
      <c r="Z133" s="5">
        <v>2733.1198697799991</v>
      </c>
      <c r="AA133" s="5">
        <v>2733.1202070199979</v>
      </c>
      <c r="AB133" s="5">
        <v>2733.1202070899981</v>
      </c>
      <c r="AC133" s="5">
        <v>4094.580637969997</v>
      </c>
      <c r="AD133" s="5">
        <v>4094.5811292199969</v>
      </c>
      <c r="AE133" s="5">
        <v>4094.5811292299968</v>
      </c>
    </row>
    <row r="134" spans="1:31">
      <c r="A134" s="56" t="s">
        <v>70</v>
      </c>
      <c r="B134" s="56" t="s">
        <v>163</v>
      </c>
      <c r="C134" s="56" t="s">
        <v>155</v>
      </c>
      <c r="D134" s="5">
        <v>0</v>
      </c>
      <c r="E134" s="5">
        <v>0</v>
      </c>
      <c r="F134" s="5">
        <v>0</v>
      </c>
      <c r="G134" s="5">
        <v>0</v>
      </c>
      <c r="H134" s="5">
        <v>0</v>
      </c>
      <c r="I134" s="5">
        <v>0</v>
      </c>
      <c r="J134" s="5">
        <v>0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  <c r="Q134" s="5">
        <v>0</v>
      </c>
      <c r="R134" s="5">
        <v>0</v>
      </c>
      <c r="S134" s="5">
        <v>0</v>
      </c>
      <c r="T134" s="5">
        <v>0</v>
      </c>
      <c r="U134" s="5">
        <v>0</v>
      </c>
      <c r="V134" s="5">
        <v>0</v>
      </c>
      <c r="W134" s="5">
        <v>0</v>
      </c>
      <c r="X134" s="5">
        <v>0</v>
      </c>
      <c r="Y134" s="5">
        <v>0</v>
      </c>
      <c r="Z134" s="5">
        <v>0</v>
      </c>
      <c r="AA134" s="5">
        <v>0</v>
      </c>
      <c r="AB134" s="5">
        <v>0</v>
      </c>
      <c r="AC134" s="5">
        <v>0</v>
      </c>
      <c r="AD134" s="5">
        <v>0</v>
      </c>
      <c r="AE134" s="5">
        <v>0</v>
      </c>
    </row>
    <row r="135" spans="1:31">
      <c r="A135" s="56" t="s">
        <v>70</v>
      </c>
      <c r="B135" s="56" t="s">
        <v>163</v>
      </c>
      <c r="C135" s="56" t="s">
        <v>138</v>
      </c>
      <c r="D135" s="5">
        <v>101.801</v>
      </c>
      <c r="E135" s="5">
        <v>222.81499998999999</v>
      </c>
      <c r="F135" s="5">
        <v>379.50499997999998</v>
      </c>
      <c r="G135" s="5">
        <v>571.5</v>
      </c>
      <c r="H135" s="5">
        <v>806.23299998999983</v>
      </c>
      <c r="I135" s="5">
        <v>1087.98699999</v>
      </c>
      <c r="J135" s="5">
        <v>1512.70799999</v>
      </c>
      <c r="K135" s="5">
        <v>1885.81047332</v>
      </c>
      <c r="L135" s="5">
        <v>2301.8716278699999</v>
      </c>
      <c r="M135" s="5">
        <v>2783.9863791500011</v>
      </c>
      <c r="N135" s="5">
        <v>3381.253332069999</v>
      </c>
      <c r="O135" s="5">
        <v>4024.7941968700011</v>
      </c>
      <c r="P135" s="5">
        <v>4695.3620007400013</v>
      </c>
      <c r="Q135" s="5">
        <v>5399.39114737</v>
      </c>
      <c r="R135" s="5">
        <v>6102.7063389200002</v>
      </c>
      <c r="S135" s="5">
        <v>6810.6799472400016</v>
      </c>
      <c r="T135" s="5">
        <v>7391.802441490001</v>
      </c>
      <c r="U135" s="5">
        <v>7952.95229518</v>
      </c>
      <c r="V135" s="5">
        <v>8488.7563974000004</v>
      </c>
      <c r="W135" s="5">
        <v>9037.3045982299973</v>
      </c>
      <c r="X135" s="5">
        <v>9622.9076853299957</v>
      </c>
      <c r="Y135" s="5">
        <v>10215.61754567999</v>
      </c>
      <c r="Z135" s="5">
        <v>10721.44448084999</v>
      </c>
      <c r="AA135" s="5">
        <v>11232.40933998999</v>
      </c>
      <c r="AB135" s="5">
        <v>11751.15708252999</v>
      </c>
      <c r="AC135" s="5">
        <v>12278.61782311999</v>
      </c>
      <c r="AD135" s="5">
        <v>12809.37407991</v>
      </c>
      <c r="AE135" s="5">
        <v>12845.544440589991</v>
      </c>
    </row>
    <row r="136" spans="1:31">
      <c r="A136" s="56" t="s">
        <v>70</v>
      </c>
      <c r="B136" s="56" t="s">
        <v>163</v>
      </c>
      <c r="C136" s="56" t="s">
        <v>139</v>
      </c>
      <c r="D136" s="5">
        <v>417.09300000000002</v>
      </c>
      <c r="E136" s="5">
        <v>716.30199999999991</v>
      </c>
      <c r="F136" s="5">
        <v>961.07899999999995</v>
      </c>
      <c r="G136" s="5">
        <v>1159.173</v>
      </c>
      <c r="H136" s="5">
        <v>1329.4970000000001</v>
      </c>
      <c r="I136" s="5">
        <v>1473.222</v>
      </c>
      <c r="J136" s="5">
        <v>1707.615</v>
      </c>
      <c r="K136" s="5">
        <v>2035.1179999999999</v>
      </c>
      <c r="L136" s="5">
        <v>2366.4050000000002</v>
      </c>
      <c r="M136" s="5">
        <v>2720.5239999999999</v>
      </c>
      <c r="N136" s="5">
        <v>3152.228000000001</v>
      </c>
      <c r="O136" s="5">
        <v>3587.4970000000012</v>
      </c>
      <c r="P136" s="5">
        <v>3976.5260000000012</v>
      </c>
      <c r="Q136" s="5">
        <v>4338.3179999999993</v>
      </c>
      <c r="R136" s="5">
        <v>4644.8370000000004</v>
      </c>
      <c r="S136" s="5">
        <v>4899.7700000000004</v>
      </c>
      <c r="T136" s="5">
        <v>5003.7969999999996</v>
      </c>
      <c r="U136" s="5">
        <v>5056.0919999999987</v>
      </c>
      <c r="V136" s="5">
        <v>5055.4490000000014</v>
      </c>
      <c r="W136" s="5">
        <v>5058.7739999999994</v>
      </c>
      <c r="X136" s="5">
        <v>5043.4100000000008</v>
      </c>
      <c r="Y136" s="5">
        <v>5022.1419999999998</v>
      </c>
      <c r="Z136" s="5">
        <v>4993.2759999999989</v>
      </c>
      <c r="AA136" s="5">
        <v>4956.7110000000002</v>
      </c>
      <c r="AB136" s="5">
        <v>4912.6040000000021</v>
      </c>
      <c r="AC136" s="5">
        <v>4863.688000000001</v>
      </c>
      <c r="AD136" s="5">
        <v>4804.722999999999</v>
      </c>
      <c r="AE136" s="5">
        <v>4804.722999999999</v>
      </c>
    </row>
    <row r="137" spans="1:31">
      <c r="A137" s="56" t="s">
        <v>70</v>
      </c>
      <c r="B137" s="56" t="s">
        <v>163</v>
      </c>
      <c r="C137" s="56" t="s">
        <v>146</v>
      </c>
      <c r="D137" s="5">
        <v>30.660440774895221</v>
      </c>
      <c r="E137" s="5">
        <v>63.707079795840343</v>
      </c>
      <c r="F137" s="5">
        <v>96.113566606678262</v>
      </c>
      <c r="G137" s="5">
        <v>271.17148892604598</v>
      </c>
      <c r="H137" s="5">
        <v>495.16897300941548</v>
      </c>
      <c r="I137" s="5">
        <v>615.38218040003517</v>
      </c>
      <c r="J137" s="5">
        <v>761.82554397458875</v>
      </c>
      <c r="K137" s="5">
        <v>848.62379042476528</v>
      </c>
      <c r="L137" s="5">
        <v>870.32809527618019</v>
      </c>
      <c r="M137" s="5">
        <v>894.86237590655264</v>
      </c>
      <c r="N137" s="5">
        <v>922.81072260867018</v>
      </c>
      <c r="O137" s="5">
        <v>949.52350397690293</v>
      </c>
      <c r="P137" s="5">
        <v>975.09921656703023</v>
      </c>
      <c r="Q137" s="5">
        <v>997.25861067855772</v>
      </c>
      <c r="R137" s="5">
        <v>1002.879461750648</v>
      </c>
      <c r="S137" s="5">
        <v>1036.1559052436401</v>
      </c>
      <c r="T137" s="5">
        <v>1056.4183616802679</v>
      </c>
      <c r="U137" s="5">
        <v>1090.1341983879081</v>
      </c>
      <c r="V137" s="5">
        <v>1112.9262385629449</v>
      </c>
      <c r="W137" s="5">
        <v>1121.100988497878</v>
      </c>
      <c r="X137" s="5">
        <v>1130.5594593952051</v>
      </c>
      <c r="Y137" s="5">
        <v>1163.2916553417001</v>
      </c>
      <c r="Z137" s="5">
        <v>1170.331089475043</v>
      </c>
      <c r="AA137" s="5">
        <v>1211.7861754024</v>
      </c>
      <c r="AB137" s="5">
        <v>1270.596030393378</v>
      </c>
      <c r="AC137" s="5">
        <v>1324.8050550425919</v>
      </c>
      <c r="AD137" s="5">
        <v>1373.7554601067959</v>
      </c>
      <c r="AE137" s="5">
        <v>1439.1927728928069</v>
      </c>
    </row>
    <row r="138" spans="1:31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</row>
    <row r="139" spans="1:31">
      <c r="A139" s="56" t="s">
        <v>70</v>
      </c>
      <c r="B139" s="56" t="s">
        <v>197</v>
      </c>
      <c r="C139" s="56" t="s">
        <v>132</v>
      </c>
      <c r="D139" s="5">
        <v>0</v>
      </c>
      <c r="E139" s="5">
        <v>0</v>
      </c>
      <c r="F139" s="5">
        <v>0</v>
      </c>
      <c r="G139" s="5">
        <v>0</v>
      </c>
      <c r="H139" s="5">
        <v>0</v>
      </c>
      <c r="I139" s="5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5">
        <v>0</v>
      </c>
      <c r="R139" s="5">
        <v>0</v>
      </c>
      <c r="S139" s="5">
        <v>0</v>
      </c>
      <c r="T139" s="5">
        <v>0</v>
      </c>
      <c r="U139" s="5">
        <v>0</v>
      </c>
      <c r="V139" s="5">
        <v>0</v>
      </c>
      <c r="W139" s="5">
        <v>0</v>
      </c>
      <c r="X139" s="5">
        <v>0</v>
      </c>
      <c r="Y139" s="5">
        <v>0</v>
      </c>
      <c r="Z139" s="5">
        <v>0</v>
      </c>
      <c r="AA139" s="5">
        <v>0</v>
      </c>
      <c r="AB139" s="5">
        <v>0</v>
      </c>
      <c r="AC139" s="5">
        <v>0</v>
      </c>
      <c r="AD139" s="5">
        <v>0</v>
      </c>
      <c r="AE139" s="5">
        <v>0</v>
      </c>
    </row>
    <row r="140" spans="1:31">
      <c r="A140" s="56" t="s">
        <v>70</v>
      </c>
      <c r="B140" s="56" t="s">
        <v>197</v>
      </c>
      <c r="C140" s="56" t="s">
        <v>133</v>
      </c>
      <c r="D140" s="5">
        <v>0</v>
      </c>
      <c r="E140" s="5">
        <v>0</v>
      </c>
      <c r="F140" s="5">
        <v>0</v>
      </c>
      <c r="G140" s="5">
        <v>0</v>
      </c>
      <c r="H140" s="5">
        <v>0</v>
      </c>
      <c r="I140" s="5">
        <v>0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5">
        <v>0</v>
      </c>
      <c r="R140" s="5">
        <v>0</v>
      </c>
      <c r="S140" s="5">
        <v>0</v>
      </c>
      <c r="T140" s="5">
        <v>0</v>
      </c>
      <c r="U140" s="5">
        <v>0</v>
      </c>
      <c r="V140" s="5">
        <v>0</v>
      </c>
      <c r="W140" s="5">
        <v>0</v>
      </c>
      <c r="X140" s="5">
        <v>0</v>
      </c>
      <c r="Y140" s="5">
        <v>0</v>
      </c>
      <c r="Z140" s="5">
        <v>0</v>
      </c>
      <c r="AA140" s="5">
        <v>0</v>
      </c>
      <c r="AB140" s="5">
        <v>0</v>
      </c>
      <c r="AC140" s="5">
        <v>0</v>
      </c>
      <c r="AD140" s="5">
        <v>0</v>
      </c>
      <c r="AE140" s="5">
        <v>0</v>
      </c>
    </row>
    <row r="141" spans="1:31">
      <c r="A141" s="56" t="s">
        <v>70</v>
      </c>
      <c r="B141" s="56" t="s">
        <v>197</v>
      </c>
      <c r="C141" s="56" t="s">
        <v>134</v>
      </c>
      <c r="D141" s="5">
        <v>0</v>
      </c>
      <c r="E141" s="5">
        <v>8.239999999999999E-6</v>
      </c>
      <c r="F141" s="5">
        <v>1.403E-5</v>
      </c>
      <c r="G141" s="5">
        <v>1.5500000000000001E-5</v>
      </c>
      <c r="H141" s="5">
        <v>1.6480000000000001E-5</v>
      </c>
      <c r="I141" s="5">
        <v>440.37400374999999</v>
      </c>
      <c r="J141" s="5">
        <v>440.37400374999999</v>
      </c>
      <c r="K141" s="5">
        <v>440.37405439000003</v>
      </c>
      <c r="L141" s="5">
        <v>440.37405439000003</v>
      </c>
      <c r="M141" s="5">
        <v>440.37405998000003</v>
      </c>
      <c r="N141" s="5">
        <v>440.37406291999997</v>
      </c>
      <c r="O141" s="5">
        <v>440.37408441000002</v>
      </c>
      <c r="P141" s="5">
        <v>440.37410060000002</v>
      </c>
      <c r="Q141" s="5">
        <v>440.37412209000001</v>
      </c>
      <c r="R141" s="5">
        <v>440.37412209000001</v>
      </c>
      <c r="S141" s="5">
        <v>1044.4464086200001</v>
      </c>
      <c r="T141" s="5">
        <v>1044.4464086200001</v>
      </c>
      <c r="U141" s="5">
        <v>1044.4464086200001</v>
      </c>
      <c r="V141" s="5">
        <v>1044.4464086200001</v>
      </c>
      <c r="W141" s="5">
        <v>1044.4464086200001</v>
      </c>
      <c r="X141" s="5">
        <v>1044.44642187</v>
      </c>
      <c r="Y141" s="5">
        <v>1332.3934798</v>
      </c>
      <c r="Z141" s="5">
        <v>1332.39353643</v>
      </c>
      <c r="AA141" s="5">
        <v>1332.39353643</v>
      </c>
      <c r="AB141" s="5">
        <v>1332.39353643</v>
      </c>
      <c r="AC141" s="5">
        <v>1332.39353643</v>
      </c>
      <c r="AD141" s="5">
        <v>2283.6603371299989</v>
      </c>
      <c r="AE141" s="5">
        <v>2283.6603371299989</v>
      </c>
    </row>
    <row r="142" spans="1:31">
      <c r="A142" s="56" t="s">
        <v>70</v>
      </c>
      <c r="B142" s="56" t="s">
        <v>197</v>
      </c>
      <c r="C142" s="56" t="s">
        <v>135</v>
      </c>
      <c r="D142" s="5">
        <v>0</v>
      </c>
      <c r="E142" s="5">
        <v>0</v>
      </c>
      <c r="F142" s="5">
        <v>0</v>
      </c>
      <c r="G142" s="5">
        <v>0</v>
      </c>
      <c r="H142" s="5">
        <v>0</v>
      </c>
      <c r="I142" s="5">
        <v>0</v>
      </c>
      <c r="J142" s="5">
        <v>0</v>
      </c>
      <c r="K142" s="5">
        <v>3.4449999999999997E-5</v>
      </c>
      <c r="L142" s="5">
        <v>3.4449999999999997E-5</v>
      </c>
      <c r="M142" s="5">
        <v>4.5049999999999997E-5</v>
      </c>
      <c r="N142" s="5">
        <v>6.0949999999999998E-5</v>
      </c>
      <c r="O142" s="5">
        <v>7.9499999999999994E-5</v>
      </c>
      <c r="P142" s="5">
        <v>9.8049999999999998E-5</v>
      </c>
      <c r="Q142" s="5">
        <v>1.166E-4</v>
      </c>
      <c r="R142" s="5">
        <v>1.166E-4</v>
      </c>
      <c r="S142" s="5">
        <v>1.5635000000000001E-4</v>
      </c>
      <c r="T142" s="5">
        <v>1.5635000000000001E-4</v>
      </c>
      <c r="U142" s="5">
        <v>1.5635000000000001E-4</v>
      </c>
      <c r="V142" s="5">
        <v>1.9875000000000001E-4</v>
      </c>
      <c r="W142" s="5">
        <v>1.9875000000000001E-4</v>
      </c>
      <c r="X142" s="5">
        <v>1.9875000000000001E-4</v>
      </c>
      <c r="Y142" s="5">
        <v>4.081E-4</v>
      </c>
      <c r="Z142" s="5">
        <v>283.38087435</v>
      </c>
      <c r="AA142" s="5">
        <v>283.38087435</v>
      </c>
      <c r="AB142" s="5">
        <v>283.38087435</v>
      </c>
      <c r="AC142" s="5">
        <v>283.38087435</v>
      </c>
      <c r="AD142" s="5">
        <v>283.38087435</v>
      </c>
      <c r="AE142" s="5">
        <v>283.38087435</v>
      </c>
    </row>
    <row r="143" spans="1:31">
      <c r="A143" s="56" t="s">
        <v>70</v>
      </c>
      <c r="B143" s="56" t="s">
        <v>197</v>
      </c>
      <c r="C143" s="56" t="s">
        <v>136</v>
      </c>
      <c r="D143" s="5">
        <v>0</v>
      </c>
      <c r="E143" s="5">
        <v>0</v>
      </c>
      <c r="F143" s="5">
        <v>0</v>
      </c>
      <c r="G143" s="5">
        <v>0</v>
      </c>
      <c r="H143" s="5">
        <v>0</v>
      </c>
      <c r="I143" s="5">
        <v>0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0</v>
      </c>
      <c r="Q143" s="5">
        <v>0</v>
      </c>
      <c r="R143" s="5">
        <v>0</v>
      </c>
      <c r="S143" s="5">
        <v>0</v>
      </c>
      <c r="T143" s="5">
        <v>0</v>
      </c>
      <c r="U143" s="5">
        <v>0</v>
      </c>
      <c r="V143" s="5">
        <v>0</v>
      </c>
      <c r="W143" s="5">
        <v>0</v>
      </c>
      <c r="X143" s="5">
        <v>0</v>
      </c>
      <c r="Y143" s="5">
        <v>0</v>
      </c>
      <c r="Z143" s="5">
        <v>0</v>
      </c>
      <c r="AA143" s="5">
        <v>0</v>
      </c>
      <c r="AB143" s="5">
        <v>0</v>
      </c>
      <c r="AC143" s="5">
        <v>0</v>
      </c>
      <c r="AD143" s="5">
        <v>0</v>
      </c>
      <c r="AE143" s="5">
        <v>0</v>
      </c>
    </row>
    <row r="144" spans="1:31">
      <c r="A144" s="56" t="s">
        <v>70</v>
      </c>
      <c r="B144" s="56" t="s">
        <v>197</v>
      </c>
      <c r="C144" s="56" t="s">
        <v>153</v>
      </c>
      <c r="D144" s="5">
        <v>0</v>
      </c>
      <c r="E144" s="5">
        <v>0</v>
      </c>
      <c r="F144" s="5">
        <v>0</v>
      </c>
      <c r="G144" s="5">
        <v>0</v>
      </c>
      <c r="H144" s="5">
        <v>0</v>
      </c>
      <c r="I144" s="5">
        <v>355.94972268999999</v>
      </c>
      <c r="J144" s="5">
        <v>355.94972268999999</v>
      </c>
      <c r="K144" s="5">
        <v>355.94989899000001</v>
      </c>
      <c r="L144" s="5">
        <v>355.94989899000001</v>
      </c>
      <c r="M144" s="5">
        <v>355.94989900000002</v>
      </c>
      <c r="N144" s="5">
        <v>355.94989901999998</v>
      </c>
      <c r="O144" s="5">
        <v>355.94989905</v>
      </c>
      <c r="P144" s="5">
        <v>355.94989909999998</v>
      </c>
      <c r="Q144" s="5">
        <v>355.94989913000001</v>
      </c>
      <c r="R144" s="5">
        <v>355.94998618000011</v>
      </c>
      <c r="S144" s="5">
        <v>355.95037955999999</v>
      </c>
      <c r="T144" s="5">
        <v>355.95037958</v>
      </c>
      <c r="U144" s="5">
        <v>355.95037964000011</v>
      </c>
      <c r="V144" s="5">
        <v>1451.4987984700001</v>
      </c>
      <c r="W144" s="5">
        <v>1451.4987985299999</v>
      </c>
      <c r="X144" s="5">
        <v>1451.49879865</v>
      </c>
      <c r="Y144" s="5">
        <v>1451.49879878</v>
      </c>
      <c r="Z144" s="5">
        <v>1451.4987988600001</v>
      </c>
      <c r="AA144" s="5">
        <v>1451.4987989000001</v>
      </c>
      <c r="AB144" s="5">
        <v>1451.4987989599999</v>
      </c>
      <c r="AC144" s="5">
        <v>1451.4987990300001</v>
      </c>
      <c r="AD144" s="5">
        <v>1451.4987991999999</v>
      </c>
      <c r="AE144" s="5">
        <v>1451.4987992199999</v>
      </c>
    </row>
    <row r="145" spans="1:31">
      <c r="A145" s="56" t="s">
        <v>70</v>
      </c>
      <c r="B145" s="56" t="s">
        <v>197</v>
      </c>
      <c r="C145" s="56" t="s">
        <v>154</v>
      </c>
      <c r="D145" s="5">
        <v>2.5089999999999999E-5</v>
      </c>
      <c r="E145" s="5">
        <v>4.9720000000000012E-5</v>
      </c>
      <c r="F145" s="5">
        <v>554.97760210000001</v>
      </c>
      <c r="G145" s="5">
        <v>926.86956237999993</v>
      </c>
      <c r="H145" s="5">
        <v>2298.3141829699998</v>
      </c>
      <c r="I145" s="5">
        <v>2329.3575889499998</v>
      </c>
      <c r="J145" s="5">
        <v>2329.3575889499998</v>
      </c>
      <c r="K145" s="5">
        <v>2790.1314695299998</v>
      </c>
      <c r="L145" s="5">
        <v>2790.13146964</v>
      </c>
      <c r="M145" s="5">
        <v>2790.13146972</v>
      </c>
      <c r="N145" s="5">
        <v>2790.13146985</v>
      </c>
      <c r="O145" s="5">
        <v>2790.1314699200002</v>
      </c>
      <c r="P145" s="5">
        <v>2790.1314705200002</v>
      </c>
      <c r="Q145" s="5">
        <v>2790.1314716699999</v>
      </c>
      <c r="R145" s="5">
        <v>4796.2167637299999</v>
      </c>
      <c r="S145" s="5">
        <v>4844.4260203899994</v>
      </c>
      <c r="T145" s="5">
        <v>4844.4260204000002</v>
      </c>
      <c r="U145" s="5">
        <v>4855.4097479700004</v>
      </c>
      <c r="V145" s="5">
        <v>8332.635777190002</v>
      </c>
      <c r="W145" s="5">
        <v>8332.6357772300016</v>
      </c>
      <c r="X145" s="5">
        <v>8332.6357772300016</v>
      </c>
      <c r="Y145" s="5">
        <v>8332.6357897200014</v>
      </c>
      <c r="Z145" s="5">
        <v>9755.3069367000007</v>
      </c>
      <c r="AA145" s="5">
        <v>11560.775235200001</v>
      </c>
      <c r="AB145" s="5">
        <v>11560.775235200001</v>
      </c>
      <c r="AC145" s="5">
        <v>11972.49749591</v>
      </c>
      <c r="AD145" s="5">
        <v>15930.281639389999</v>
      </c>
      <c r="AE145" s="5">
        <v>15930.281639389999</v>
      </c>
    </row>
    <row r="146" spans="1:31">
      <c r="A146" s="56" t="s">
        <v>70</v>
      </c>
      <c r="B146" s="56" t="s">
        <v>197</v>
      </c>
      <c r="C146" s="56" t="s">
        <v>155</v>
      </c>
      <c r="D146" s="5">
        <v>1.9000000000000001E-5</v>
      </c>
      <c r="E146" s="5">
        <v>2.9309999999999999E-5</v>
      </c>
      <c r="F146" s="5">
        <v>1.1198E-4</v>
      </c>
      <c r="G146" s="5">
        <v>1.12E-4</v>
      </c>
      <c r="H146" s="5">
        <v>1.1202E-4</v>
      </c>
      <c r="I146" s="5">
        <v>1.1203E-4</v>
      </c>
      <c r="J146" s="5">
        <v>1.1204E-4</v>
      </c>
      <c r="K146" s="5">
        <v>1.3354999999999999E-4</v>
      </c>
      <c r="L146" s="5">
        <v>1.3360999999999999E-4</v>
      </c>
      <c r="M146" s="5">
        <v>1.3374E-4</v>
      </c>
      <c r="N146" s="5">
        <v>1.3397999999999999E-4</v>
      </c>
      <c r="O146" s="5">
        <v>1.3412E-4</v>
      </c>
      <c r="P146" s="5">
        <v>1.3479E-4</v>
      </c>
      <c r="Q146" s="5">
        <v>1.3731999999999999E-4</v>
      </c>
      <c r="R146" s="5">
        <v>2.7627000000000001E-4</v>
      </c>
      <c r="S146" s="5">
        <v>3.0893000000000001E-4</v>
      </c>
      <c r="T146" s="5">
        <v>3.0897999999999999E-4</v>
      </c>
      <c r="U146" s="5">
        <v>3.8793999999999998E-4</v>
      </c>
      <c r="V146" s="5">
        <v>4.5972E-4</v>
      </c>
      <c r="W146" s="5">
        <v>4.5983999999999999E-4</v>
      </c>
      <c r="X146" s="5">
        <v>4.5983999999999999E-4</v>
      </c>
      <c r="Y146" s="5">
        <v>7.5139999999999994E-4</v>
      </c>
      <c r="Z146" s="5">
        <v>7.5139999999999994E-4</v>
      </c>
      <c r="AA146" s="5">
        <v>7.5163999999999993E-4</v>
      </c>
      <c r="AB146" s="5">
        <v>7.5192999999999994E-4</v>
      </c>
      <c r="AC146" s="5">
        <v>1.12684E-3</v>
      </c>
      <c r="AD146" s="5">
        <v>1.4144400000000001E-3</v>
      </c>
      <c r="AE146" s="5">
        <v>1.4144400000000001E-3</v>
      </c>
    </row>
    <row r="147" spans="1:31">
      <c r="A147" s="56" t="s">
        <v>70</v>
      </c>
      <c r="B147" s="56" t="s">
        <v>197</v>
      </c>
      <c r="C147" s="56" t="s">
        <v>138</v>
      </c>
      <c r="D147" s="5">
        <v>74.000999999999991</v>
      </c>
      <c r="E147" s="5">
        <v>170.203</v>
      </c>
      <c r="F147" s="5">
        <v>307.68299999999999</v>
      </c>
      <c r="G147" s="5">
        <v>477.90599999999989</v>
      </c>
      <c r="H147" s="5">
        <v>683.44799999999998</v>
      </c>
      <c r="I147" s="5">
        <v>935.06399999999996</v>
      </c>
      <c r="J147" s="5">
        <v>1312.0280000099999</v>
      </c>
      <c r="K147" s="5">
        <v>1638.8409323000001</v>
      </c>
      <c r="L147" s="5">
        <v>1990.6932078299999</v>
      </c>
      <c r="M147" s="5">
        <v>2391.4475556399998</v>
      </c>
      <c r="N147" s="5">
        <v>2884.1496417200001</v>
      </c>
      <c r="O147" s="5">
        <v>3416.4116849400011</v>
      </c>
      <c r="P147" s="5">
        <v>3973.814068950001</v>
      </c>
      <c r="Q147" s="5">
        <v>4530.6560560899998</v>
      </c>
      <c r="R147" s="5">
        <v>5066.1109845699993</v>
      </c>
      <c r="S147" s="5">
        <v>5601.4006190199989</v>
      </c>
      <c r="T147" s="5">
        <v>6028.7694856199996</v>
      </c>
      <c r="U147" s="5">
        <v>6443.565074019999</v>
      </c>
      <c r="V147" s="5">
        <v>6831.6147785800003</v>
      </c>
      <c r="W147" s="5">
        <v>7225.57279131</v>
      </c>
      <c r="X147" s="5">
        <v>7650.4431786699988</v>
      </c>
      <c r="Y147" s="5">
        <v>8077.7043893099999</v>
      </c>
      <c r="Z147" s="5">
        <v>8450.5380374800006</v>
      </c>
      <c r="AA147" s="5">
        <v>8830.8099046900006</v>
      </c>
      <c r="AB147" s="5">
        <v>9215.3613388400008</v>
      </c>
      <c r="AC147" s="5">
        <v>9609.1453741200021</v>
      </c>
      <c r="AD147" s="5">
        <v>10007.91971271</v>
      </c>
      <c r="AE147" s="5">
        <v>10029.9383246</v>
      </c>
    </row>
    <row r="148" spans="1:31">
      <c r="A148" s="56" t="s">
        <v>70</v>
      </c>
      <c r="B148" s="56" t="s">
        <v>197</v>
      </c>
      <c r="C148" s="56" t="s">
        <v>139</v>
      </c>
      <c r="D148" s="5">
        <v>315.67899999999997</v>
      </c>
      <c r="E148" s="5">
        <v>569.61599999999987</v>
      </c>
      <c r="F148" s="5">
        <v>820.85400000000004</v>
      </c>
      <c r="G148" s="5">
        <v>1024.452</v>
      </c>
      <c r="H148" s="5">
        <v>1198.33</v>
      </c>
      <c r="I148" s="5">
        <v>1349.2909999999999</v>
      </c>
      <c r="J148" s="5">
        <v>1583.746000000001</v>
      </c>
      <c r="K148" s="5">
        <v>1889.231</v>
      </c>
      <c r="L148" s="5">
        <v>2184.8290000000002</v>
      </c>
      <c r="M148" s="5">
        <v>2494.7469999999998</v>
      </c>
      <c r="N148" s="5">
        <v>2866.9209999999998</v>
      </c>
      <c r="O148" s="5">
        <v>3247.2130000000002</v>
      </c>
      <c r="P148" s="5">
        <v>3592.6419999999998</v>
      </c>
      <c r="Q148" s="5">
        <v>3888.33</v>
      </c>
      <c r="R148" s="5">
        <v>4120.362000000001</v>
      </c>
      <c r="S148" s="5">
        <v>4311.5919999999996</v>
      </c>
      <c r="T148" s="5">
        <v>4376.5829999999996</v>
      </c>
      <c r="U148" s="5">
        <v>4405.5499999999993</v>
      </c>
      <c r="V148" s="5">
        <v>4389.7909999999993</v>
      </c>
      <c r="W148" s="5">
        <v>4377.9460000000008</v>
      </c>
      <c r="X148" s="5">
        <v>4353.7569999999996</v>
      </c>
      <c r="Y148" s="5">
        <v>4323.2259999999997</v>
      </c>
      <c r="Z148" s="5">
        <v>4288.2030000000004</v>
      </c>
      <c r="AA148" s="5">
        <v>4249.7039999999997</v>
      </c>
      <c r="AB148" s="5">
        <v>4204.5159999999987</v>
      </c>
      <c r="AC148" s="5">
        <v>4157.0160000000014</v>
      </c>
      <c r="AD148" s="5">
        <v>4103.4959999999992</v>
      </c>
      <c r="AE148" s="5">
        <v>4103.4959999999992</v>
      </c>
    </row>
    <row r="149" spans="1:31">
      <c r="A149" s="56" t="s">
        <v>70</v>
      </c>
      <c r="B149" s="56" t="s">
        <v>197</v>
      </c>
      <c r="C149" s="56" t="s">
        <v>146</v>
      </c>
      <c r="D149" s="5">
        <v>28.250568165401209</v>
      </c>
      <c r="E149" s="5">
        <v>57.984082519045188</v>
      </c>
      <c r="F149" s="5">
        <v>87.984363689163416</v>
      </c>
      <c r="G149" s="5">
        <v>118.5202868536303</v>
      </c>
      <c r="H149" s="5">
        <v>161.05691983968831</v>
      </c>
      <c r="I149" s="5">
        <v>194.1032598775956</v>
      </c>
      <c r="J149" s="5">
        <v>227.93823684229119</v>
      </c>
      <c r="K149" s="5">
        <v>266.13392778345383</v>
      </c>
      <c r="L149" s="5">
        <v>307.91599866385837</v>
      </c>
      <c r="M149" s="5">
        <v>357.33122135207981</v>
      </c>
      <c r="N149" s="5">
        <v>400.9931263169268</v>
      </c>
      <c r="O149" s="5">
        <v>452.01705504396921</v>
      </c>
      <c r="P149" s="5">
        <v>503.29314390950202</v>
      </c>
      <c r="Q149" s="5">
        <v>558.157845767406</v>
      </c>
      <c r="R149" s="5">
        <v>613.22322392402464</v>
      </c>
      <c r="S149" s="5">
        <v>679.02951652783554</v>
      </c>
      <c r="T149" s="5">
        <v>736.58016372655379</v>
      </c>
      <c r="U149" s="5">
        <v>801.92129074151421</v>
      </c>
      <c r="V149" s="5">
        <v>855.66726112410993</v>
      </c>
      <c r="W149" s="5">
        <v>908.05729462161355</v>
      </c>
      <c r="X149" s="5">
        <v>960.26231120480941</v>
      </c>
      <c r="Y149" s="5">
        <v>1014.2322565285</v>
      </c>
      <c r="Z149" s="5">
        <v>1064.568890524178</v>
      </c>
      <c r="AA149" s="5">
        <v>1107.3958125478359</v>
      </c>
      <c r="AB149" s="5">
        <v>1148.2754989213399</v>
      </c>
      <c r="AC149" s="5">
        <v>1185.362948807179</v>
      </c>
      <c r="AD149" s="5">
        <v>1226.8511397490431</v>
      </c>
      <c r="AE149" s="5">
        <v>1267.3846312329961</v>
      </c>
    </row>
    <row r="150" spans="1:3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</row>
    <row r="151" spans="1:31">
      <c r="A151" s="56" t="s">
        <v>70</v>
      </c>
      <c r="B151" s="56" t="s">
        <v>198</v>
      </c>
      <c r="C151" s="56" t="s">
        <v>132</v>
      </c>
      <c r="D151" s="5">
        <v>0</v>
      </c>
      <c r="E151" s="5">
        <v>0</v>
      </c>
      <c r="F151" s="5">
        <v>0</v>
      </c>
      <c r="G151" s="5">
        <v>0</v>
      </c>
      <c r="H151" s="5">
        <v>0</v>
      </c>
      <c r="I151" s="5">
        <v>0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0</v>
      </c>
      <c r="Q151" s="5">
        <v>0</v>
      </c>
      <c r="R151" s="5">
        <v>0</v>
      </c>
      <c r="S151" s="5">
        <v>0</v>
      </c>
      <c r="T151" s="5">
        <v>0</v>
      </c>
      <c r="U151" s="5">
        <v>0</v>
      </c>
      <c r="V151" s="5">
        <v>0</v>
      </c>
      <c r="W151" s="5">
        <v>0</v>
      </c>
      <c r="X151" s="5">
        <v>0</v>
      </c>
      <c r="Y151" s="5">
        <v>0</v>
      </c>
      <c r="Z151" s="5">
        <v>0</v>
      </c>
      <c r="AA151" s="5">
        <v>0</v>
      </c>
      <c r="AB151" s="5">
        <v>0</v>
      </c>
      <c r="AC151" s="5">
        <v>0</v>
      </c>
      <c r="AD151" s="5">
        <v>0</v>
      </c>
      <c r="AE151" s="5">
        <v>0</v>
      </c>
    </row>
    <row r="152" spans="1:31">
      <c r="A152" s="56" t="s">
        <v>70</v>
      </c>
      <c r="B152" s="56" t="s">
        <v>198</v>
      </c>
      <c r="C152" s="56" t="s">
        <v>133</v>
      </c>
      <c r="D152" s="5">
        <v>0</v>
      </c>
      <c r="E152" s="5">
        <v>0</v>
      </c>
      <c r="F152" s="5">
        <v>0</v>
      </c>
      <c r="G152" s="5">
        <v>0</v>
      </c>
      <c r="H152" s="5">
        <v>0</v>
      </c>
      <c r="I152" s="5">
        <v>0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5">
        <v>0</v>
      </c>
      <c r="R152" s="5">
        <v>0</v>
      </c>
      <c r="S152" s="5">
        <v>0</v>
      </c>
      <c r="T152" s="5">
        <v>0</v>
      </c>
      <c r="U152" s="5">
        <v>0</v>
      </c>
      <c r="V152" s="5">
        <v>0</v>
      </c>
      <c r="W152" s="5">
        <v>0</v>
      </c>
      <c r="X152" s="5">
        <v>0</v>
      </c>
      <c r="Y152" s="5">
        <v>0</v>
      </c>
      <c r="Z152" s="5">
        <v>0</v>
      </c>
      <c r="AA152" s="5">
        <v>0</v>
      </c>
      <c r="AB152" s="5">
        <v>0</v>
      </c>
      <c r="AC152" s="5">
        <v>0</v>
      </c>
      <c r="AD152" s="5">
        <v>0</v>
      </c>
      <c r="AE152" s="5">
        <v>0</v>
      </c>
    </row>
    <row r="153" spans="1:31">
      <c r="A153" s="56" t="s">
        <v>70</v>
      </c>
      <c r="B153" s="56" t="s">
        <v>198</v>
      </c>
      <c r="C153" s="56" t="s">
        <v>134</v>
      </c>
      <c r="D153" s="5">
        <v>0</v>
      </c>
      <c r="E153" s="5">
        <v>2.65E-6</v>
      </c>
      <c r="F153" s="5">
        <v>1.325E-5</v>
      </c>
      <c r="G153" s="5">
        <v>1.325E-5</v>
      </c>
      <c r="H153" s="5">
        <v>1.325E-5</v>
      </c>
      <c r="I153" s="5">
        <v>1.325E-5</v>
      </c>
      <c r="J153" s="5">
        <v>1.325E-5</v>
      </c>
      <c r="K153" s="5">
        <v>1.59E-5</v>
      </c>
      <c r="L153" s="5">
        <v>2.385E-5</v>
      </c>
      <c r="M153" s="5">
        <v>5.8299999999999987E-5</v>
      </c>
      <c r="N153" s="5">
        <v>5.8299999999999987E-5</v>
      </c>
      <c r="O153" s="5">
        <v>7.6849999999999998E-5</v>
      </c>
      <c r="P153" s="5">
        <v>9.2750000000000005E-5</v>
      </c>
      <c r="Q153" s="5">
        <v>1.1129999999999999E-4</v>
      </c>
      <c r="R153" s="5">
        <v>1.1129999999999999E-4</v>
      </c>
      <c r="S153" s="5">
        <v>1.2985000000000001E-4</v>
      </c>
      <c r="T153" s="5">
        <v>1.2985000000000001E-4</v>
      </c>
      <c r="U153" s="5">
        <v>1.4045E-4</v>
      </c>
      <c r="V153" s="5">
        <v>1.5635000000000001E-4</v>
      </c>
      <c r="W153" s="5">
        <v>2.0670000000000001E-4</v>
      </c>
      <c r="X153" s="5">
        <v>804.97753090000003</v>
      </c>
      <c r="Y153" s="5">
        <v>804.97753090000003</v>
      </c>
      <c r="Z153" s="5">
        <v>804.97755210000003</v>
      </c>
      <c r="AA153" s="5">
        <v>804.97755210000003</v>
      </c>
      <c r="AB153" s="5">
        <v>804.97756270000002</v>
      </c>
      <c r="AC153" s="5">
        <v>804.97757330000013</v>
      </c>
      <c r="AD153" s="5">
        <v>1168.1970196</v>
      </c>
      <c r="AE153" s="5">
        <v>1168.1970196</v>
      </c>
    </row>
    <row r="154" spans="1:31">
      <c r="A154" s="56" t="s">
        <v>70</v>
      </c>
      <c r="B154" s="56" t="s">
        <v>198</v>
      </c>
      <c r="C154" s="56" t="s">
        <v>135</v>
      </c>
      <c r="D154" s="5">
        <v>0</v>
      </c>
      <c r="E154" s="5">
        <v>0</v>
      </c>
      <c r="F154" s="5">
        <v>0</v>
      </c>
      <c r="G154" s="5">
        <v>0</v>
      </c>
      <c r="H154" s="5">
        <v>0</v>
      </c>
      <c r="I154" s="5">
        <v>0</v>
      </c>
      <c r="J154" s="5">
        <v>0</v>
      </c>
      <c r="K154" s="5">
        <v>1.59E-5</v>
      </c>
      <c r="L154" s="5">
        <v>2.65E-5</v>
      </c>
      <c r="M154" s="5">
        <v>5.8300000000000001E-5</v>
      </c>
      <c r="N154" s="5">
        <v>6.0949999999999998E-5</v>
      </c>
      <c r="O154" s="5">
        <v>7.9499999999999994E-5</v>
      </c>
      <c r="P154" s="5">
        <v>9.8049999999999998E-5</v>
      </c>
      <c r="Q154" s="5">
        <v>1.166E-4</v>
      </c>
      <c r="R154" s="5">
        <v>1.166E-4</v>
      </c>
      <c r="S154" s="5">
        <v>1.272E-4</v>
      </c>
      <c r="T154" s="5">
        <v>1.3515000000000001E-4</v>
      </c>
      <c r="U154" s="5">
        <v>1.484E-4</v>
      </c>
      <c r="V154" s="5">
        <v>1.6165E-4</v>
      </c>
      <c r="W154" s="5">
        <v>1.8019999999999999E-4</v>
      </c>
      <c r="X154" s="5">
        <v>2.12E-4</v>
      </c>
      <c r="Y154" s="5">
        <v>2.12E-4</v>
      </c>
      <c r="Z154" s="5">
        <v>1.0149499999999999E-3</v>
      </c>
      <c r="AA154" s="5">
        <v>1.0149499999999999E-3</v>
      </c>
      <c r="AB154" s="5">
        <v>1.0149499999999999E-3</v>
      </c>
      <c r="AC154" s="5">
        <v>1.0149499999999999E-3</v>
      </c>
      <c r="AD154" s="5">
        <v>1867.3656261000001</v>
      </c>
      <c r="AE154" s="5">
        <v>1867.3656261000001</v>
      </c>
    </row>
    <row r="155" spans="1:31">
      <c r="A155" s="56" t="s">
        <v>70</v>
      </c>
      <c r="B155" s="56" t="s">
        <v>198</v>
      </c>
      <c r="C155" s="56" t="s">
        <v>136</v>
      </c>
      <c r="D155" s="5">
        <v>0</v>
      </c>
      <c r="E155" s="5">
        <v>0</v>
      </c>
      <c r="F155" s="5">
        <v>0</v>
      </c>
      <c r="G155" s="5">
        <v>0</v>
      </c>
      <c r="H155" s="5">
        <v>0</v>
      </c>
      <c r="I155" s="5">
        <v>0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5">
        <v>0</v>
      </c>
      <c r="R155" s="5">
        <v>0</v>
      </c>
      <c r="S155" s="5">
        <v>0</v>
      </c>
      <c r="T155" s="5">
        <v>0</v>
      </c>
      <c r="U155" s="5">
        <v>0</v>
      </c>
      <c r="V155" s="5">
        <v>0</v>
      </c>
      <c r="W155" s="5">
        <v>0</v>
      </c>
      <c r="X155" s="5">
        <v>0</v>
      </c>
      <c r="Y155" s="5">
        <v>0</v>
      </c>
      <c r="Z155" s="5">
        <v>0</v>
      </c>
      <c r="AA155" s="5">
        <v>0</v>
      </c>
      <c r="AB155" s="5">
        <v>0</v>
      </c>
      <c r="AC155" s="5">
        <v>0</v>
      </c>
      <c r="AD155" s="5">
        <v>0</v>
      </c>
      <c r="AE155" s="5">
        <v>0</v>
      </c>
    </row>
    <row r="156" spans="1:31">
      <c r="A156" s="56" t="s">
        <v>70</v>
      </c>
      <c r="B156" s="56" t="s">
        <v>198</v>
      </c>
      <c r="C156" s="56" t="s">
        <v>153</v>
      </c>
      <c r="D156" s="5">
        <v>0</v>
      </c>
      <c r="E156" s="5">
        <v>0</v>
      </c>
      <c r="F156" s="5">
        <v>0</v>
      </c>
      <c r="G156" s="5">
        <v>0</v>
      </c>
      <c r="H156" s="5">
        <v>0</v>
      </c>
      <c r="I156" s="5">
        <v>722.42531353000004</v>
      </c>
      <c r="J156" s="5">
        <v>722.42531353000004</v>
      </c>
      <c r="K156" s="5">
        <v>722.42531362</v>
      </c>
      <c r="L156" s="5">
        <v>722.42531363000001</v>
      </c>
      <c r="M156" s="5">
        <v>722.42531371999996</v>
      </c>
      <c r="N156" s="5">
        <v>722.42531374999999</v>
      </c>
      <c r="O156" s="5">
        <v>722.42531380000003</v>
      </c>
      <c r="P156" s="5">
        <v>722.42531386999997</v>
      </c>
      <c r="Q156" s="5">
        <v>722.42531392000001</v>
      </c>
      <c r="R156" s="5">
        <v>722.42531398999995</v>
      </c>
      <c r="S156" s="5">
        <v>722.42531398999995</v>
      </c>
      <c r="T156" s="5">
        <v>722.42531399999996</v>
      </c>
      <c r="U156" s="5">
        <v>722.42531405</v>
      </c>
      <c r="V156" s="5">
        <v>722.42531407000001</v>
      </c>
      <c r="W156" s="5">
        <v>722.42531408000002</v>
      </c>
      <c r="X156" s="5">
        <v>722.42531411000004</v>
      </c>
      <c r="Y156" s="5">
        <v>722.42531417999999</v>
      </c>
      <c r="Z156" s="5">
        <v>722.4253142</v>
      </c>
      <c r="AA156" s="5">
        <v>722.42531422000002</v>
      </c>
      <c r="AB156" s="5">
        <v>722.42531425000004</v>
      </c>
      <c r="AC156" s="5">
        <v>722.42531428999996</v>
      </c>
      <c r="AD156" s="5">
        <v>722.42531435000001</v>
      </c>
      <c r="AE156" s="5">
        <v>722.42531437000002</v>
      </c>
    </row>
    <row r="157" spans="1:31">
      <c r="A157" s="56" t="s">
        <v>70</v>
      </c>
      <c r="B157" s="56" t="s">
        <v>198</v>
      </c>
      <c r="C157" s="56" t="s">
        <v>154</v>
      </c>
      <c r="D157" s="5">
        <v>7.6699999999999994E-6</v>
      </c>
      <c r="E157" s="5">
        <v>1.397E-5</v>
      </c>
      <c r="F157" s="5">
        <v>262.59393589000001</v>
      </c>
      <c r="G157" s="5">
        <v>262.59393589000001</v>
      </c>
      <c r="H157" s="5">
        <v>993.26549847000001</v>
      </c>
      <c r="I157" s="5">
        <v>993.26549848000002</v>
      </c>
      <c r="J157" s="5">
        <v>993.26549849000003</v>
      </c>
      <c r="K157" s="5">
        <v>993.26549865000004</v>
      </c>
      <c r="L157" s="5">
        <v>993.26549867999995</v>
      </c>
      <c r="M157" s="5">
        <v>993.26549869999997</v>
      </c>
      <c r="N157" s="5">
        <v>993.26549875000001</v>
      </c>
      <c r="O157" s="5">
        <v>993.26549877000002</v>
      </c>
      <c r="P157" s="5">
        <v>993.26549881000005</v>
      </c>
      <c r="Q157" s="5">
        <v>993.26549907000003</v>
      </c>
      <c r="R157" s="5">
        <v>993.26549908000004</v>
      </c>
      <c r="S157" s="5">
        <v>993.26549909000005</v>
      </c>
      <c r="T157" s="5">
        <v>993.26549909000005</v>
      </c>
      <c r="U157" s="5">
        <v>993.26549910000006</v>
      </c>
      <c r="V157" s="5">
        <v>993.26549910000006</v>
      </c>
      <c r="W157" s="5">
        <v>993.26549910999995</v>
      </c>
      <c r="X157" s="5">
        <v>993.26549910999995</v>
      </c>
      <c r="Y157" s="5">
        <v>993.26549910999995</v>
      </c>
      <c r="Z157" s="5">
        <v>993.26549910999995</v>
      </c>
      <c r="AA157" s="5">
        <v>993.26549913999997</v>
      </c>
      <c r="AB157" s="5">
        <v>993.26549913999997</v>
      </c>
      <c r="AC157" s="5">
        <v>993.26560585999994</v>
      </c>
      <c r="AD157" s="5">
        <v>993.26596793999988</v>
      </c>
      <c r="AE157" s="5">
        <v>993.26596793999988</v>
      </c>
    </row>
    <row r="158" spans="1:31">
      <c r="A158" s="56" t="s">
        <v>70</v>
      </c>
      <c r="B158" s="56" t="s">
        <v>198</v>
      </c>
      <c r="C158" s="56" t="s">
        <v>155</v>
      </c>
      <c r="D158" s="5">
        <v>0</v>
      </c>
      <c r="E158" s="5">
        <v>0</v>
      </c>
      <c r="F158" s="5">
        <v>0</v>
      </c>
      <c r="G158" s="5">
        <v>0</v>
      </c>
      <c r="H158" s="5">
        <v>1.0999999999999981</v>
      </c>
      <c r="I158" s="5">
        <v>1.0999999999999981</v>
      </c>
      <c r="J158" s="5">
        <v>1.0999999999999981</v>
      </c>
      <c r="K158" s="5">
        <v>1.0999999999999981</v>
      </c>
      <c r="L158" s="5">
        <v>1.0999999999999981</v>
      </c>
      <c r="M158" s="5">
        <v>252.2</v>
      </c>
      <c r="N158" s="5">
        <v>252.2</v>
      </c>
      <c r="O158" s="5">
        <v>253.3</v>
      </c>
      <c r="P158" s="5">
        <v>253.3</v>
      </c>
      <c r="Q158" s="5">
        <v>253.3</v>
      </c>
      <c r="R158" s="5">
        <v>253.3</v>
      </c>
      <c r="S158" s="5">
        <v>254.4</v>
      </c>
      <c r="T158" s="5">
        <v>254.4</v>
      </c>
      <c r="U158" s="5">
        <v>254.4</v>
      </c>
      <c r="V158" s="5">
        <v>254.4</v>
      </c>
      <c r="W158" s="5">
        <v>254.4</v>
      </c>
      <c r="X158" s="5">
        <v>255.5</v>
      </c>
      <c r="Y158" s="5">
        <v>255.5</v>
      </c>
      <c r="Z158" s="5">
        <v>255.5</v>
      </c>
      <c r="AA158" s="5">
        <v>255.5</v>
      </c>
      <c r="AB158" s="5">
        <v>255.5</v>
      </c>
      <c r="AC158" s="5">
        <v>255.5</v>
      </c>
      <c r="AD158" s="5">
        <v>255.5</v>
      </c>
      <c r="AE158" s="5">
        <v>255.5</v>
      </c>
    </row>
    <row r="159" spans="1:31">
      <c r="A159" s="56" t="s">
        <v>70</v>
      </c>
      <c r="B159" s="56" t="s">
        <v>198</v>
      </c>
      <c r="C159" s="56" t="s">
        <v>138</v>
      </c>
      <c r="D159" s="5">
        <v>54.76</v>
      </c>
      <c r="E159" s="5">
        <v>142.94</v>
      </c>
      <c r="F159" s="5">
        <v>269.64</v>
      </c>
      <c r="G159" s="5">
        <v>436.56599999999997</v>
      </c>
      <c r="H159" s="5">
        <v>646.74199999999996</v>
      </c>
      <c r="I159" s="5">
        <v>870.52899999999988</v>
      </c>
      <c r="J159" s="5">
        <v>1204.865</v>
      </c>
      <c r="K159" s="5">
        <v>1493.8018440799999</v>
      </c>
      <c r="L159" s="5">
        <v>1758.1112453000001</v>
      </c>
      <c r="M159" s="5">
        <v>2054.17842978</v>
      </c>
      <c r="N159" s="5">
        <v>2430.9898076999998</v>
      </c>
      <c r="O159" s="5">
        <v>2860.05513023</v>
      </c>
      <c r="P159" s="5">
        <v>3323.3447319699999</v>
      </c>
      <c r="Q159" s="5">
        <v>3824.752700569999</v>
      </c>
      <c r="R159" s="5">
        <v>4371.7407209399998</v>
      </c>
      <c r="S159" s="5">
        <v>4923.7197385200006</v>
      </c>
      <c r="T159" s="5">
        <v>5403.5122714200006</v>
      </c>
      <c r="U159" s="5">
        <v>5884.3870978300001</v>
      </c>
      <c r="V159" s="5">
        <v>6354.1073290500008</v>
      </c>
      <c r="W159" s="5">
        <v>6790.2590817799992</v>
      </c>
      <c r="X159" s="5">
        <v>7257.6612117000004</v>
      </c>
      <c r="Y159" s="5">
        <v>7732.1858246300008</v>
      </c>
      <c r="Z159" s="5">
        <v>8135.8834787000014</v>
      </c>
      <c r="AA159" s="5">
        <v>8548.284465079998</v>
      </c>
      <c r="AB159" s="5">
        <v>8969.6047935099978</v>
      </c>
      <c r="AC159" s="5">
        <v>9399.2577990399968</v>
      </c>
      <c r="AD159" s="5">
        <v>9838.3541514499975</v>
      </c>
      <c r="AE159" s="5">
        <v>9875.4181620899963</v>
      </c>
    </row>
    <row r="160" spans="1:31">
      <c r="A160" s="56" t="s">
        <v>70</v>
      </c>
      <c r="B160" s="56" t="s">
        <v>198</v>
      </c>
      <c r="C160" s="56" t="s">
        <v>139</v>
      </c>
      <c r="D160" s="5">
        <v>232.40600000000001</v>
      </c>
      <c r="E160" s="5">
        <v>487.50299999999999</v>
      </c>
      <c r="F160" s="5">
        <v>725.81999999999994</v>
      </c>
      <c r="G160" s="5">
        <v>941.35100000000011</v>
      </c>
      <c r="H160" s="5">
        <v>1130.9649999999999</v>
      </c>
      <c r="I160" s="5">
        <v>1238.9269999999999</v>
      </c>
      <c r="J160" s="5">
        <v>1418.0219999999999</v>
      </c>
      <c r="K160" s="5">
        <v>1671.2850000000001</v>
      </c>
      <c r="L160" s="5">
        <v>1853.7090000000001</v>
      </c>
      <c r="M160" s="5">
        <v>2038.7819999999999</v>
      </c>
      <c r="N160" s="5">
        <v>2282.3000000000002</v>
      </c>
      <c r="O160" s="5">
        <v>2549.9209999999998</v>
      </c>
      <c r="P160" s="5">
        <v>2803.293999999999</v>
      </c>
      <c r="Q160" s="5">
        <v>3052.297</v>
      </c>
      <c r="R160" s="5">
        <v>3305.757000000001</v>
      </c>
      <c r="S160" s="5">
        <v>3518.998000000001</v>
      </c>
      <c r="T160" s="5">
        <v>3634.3609999999999</v>
      </c>
      <c r="U160" s="5">
        <v>3719.5260000000012</v>
      </c>
      <c r="V160" s="5">
        <v>3766.7999999999988</v>
      </c>
      <c r="W160" s="5">
        <v>3778.2220000000002</v>
      </c>
      <c r="X160" s="5">
        <v>3776.8550000000009</v>
      </c>
      <c r="Y160" s="5">
        <v>3771.4599999999982</v>
      </c>
      <c r="Z160" s="5">
        <v>3759.5149999999999</v>
      </c>
      <c r="AA160" s="5">
        <v>3743.7230000000009</v>
      </c>
      <c r="AB160" s="5">
        <v>3723.1209999999992</v>
      </c>
      <c r="AC160" s="5">
        <v>3698.3710000000001</v>
      </c>
      <c r="AD160" s="5">
        <v>3668.8409999999999</v>
      </c>
      <c r="AE160" s="5">
        <v>3668.8409999999999</v>
      </c>
    </row>
    <row r="161" spans="1:31">
      <c r="A161" s="56" t="s">
        <v>70</v>
      </c>
      <c r="B161" s="56" t="s">
        <v>198</v>
      </c>
      <c r="C161" s="56" t="s">
        <v>146</v>
      </c>
      <c r="D161" s="5">
        <v>24.041795763756941</v>
      </c>
      <c r="E161" s="5">
        <v>49.840544805946557</v>
      </c>
      <c r="F161" s="5">
        <v>73.796448543649007</v>
      </c>
      <c r="G161" s="5">
        <v>93.220156022651196</v>
      </c>
      <c r="H161" s="5">
        <v>117.6011136743614</v>
      </c>
      <c r="I161" s="5">
        <v>158.4915207229059</v>
      </c>
      <c r="J161" s="5">
        <v>196.25216173629499</v>
      </c>
      <c r="K161" s="5">
        <v>228.02909969269081</v>
      </c>
      <c r="L161" s="5">
        <v>266.23061544669753</v>
      </c>
      <c r="M161" s="5">
        <v>307.26462508111427</v>
      </c>
      <c r="N161" s="5">
        <v>344.26525291126228</v>
      </c>
      <c r="O161" s="5">
        <v>381.02950629459252</v>
      </c>
      <c r="P161" s="5">
        <v>424.96491006353148</v>
      </c>
      <c r="Q161" s="5">
        <v>467.96456838499068</v>
      </c>
      <c r="R161" s="5">
        <v>508.57751132095541</v>
      </c>
      <c r="S161" s="5">
        <v>548.91682733933317</v>
      </c>
      <c r="T161" s="5">
        <v>595.70785159645152</v>
      </c>
      <c r="U161" s="5">
        <v>635.13434245057454</v>
      </c>
      <c r="V161" s="5">
        <v>680.9604075683086</v>
      </c>
      <c r="W161" s="5">
        <v>724.7442948878122</v>
      </c>
      <c r="X161" s="5">
        <v>774.71282555569132</v>
      </c>
      <c r="Y161" s="5">
        <v>825.24801830352703</v>
      </c>
      <c r="Z161" s="5">
        <v>870.59940555804656</v>
      </c>
      <c r="AA161" s="5">
        <v>909.95584643872871</v>
      </c>
      <c r="AB161" s="5">
        <v>950.45507328702115</v>
      </c>
      <c r="AC161" s="5">
        <v>999.98597238817774</v>
      </c>
      <c r="AD161" s="5">
        <v>1005.949804121596</v>
      </c>
      <c r="AE161" s="5">
        <v>1061.001428097162</v>
      </c>
    </row>
    <row r="162" spans="1:3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</row>
    <row r="163" spans="1:31">
      <c r="A163" s="56" t="s">
        <v>70</v>
      </c>
      <c r="B163" s="56" t="s">
        <v>199</v>
      </c>
      <c r="C163" s="56" t="s">
        <v>132</v>
      </c>
      <c r="D163" s="5">
        <v>0</v>
      </c>
      <c r="E163" s="5">
        <v>0</v>
      </c>
      <c r="F163" s="5">
        <v>0</v>
      </c>
      <c r="G163" s="5">
        <v>0</v>
      </c>
      <c r="H163" s="5">
        <v>0</v>
      </c>
      <c r="I163" s="5">
        <v>0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5">
        <v>0</v>
      </c>
      <c r="R163" s="5">
        <v>0</v>
      </c>
      <c r="S163" s="5">
        <v>0</v>
      </c>
      <c r="T163" s="5">
        <v>0</v>
      </c>
      <c r="U163" s="5">
        <v>0</v>
      </c>
      <c r="V163" s="5">
        <v>0</v>
      </c>
      <c r="W163" s="5">
        <v>0</v>
      </c>
      <c r="X163" s="5">
        <v>0</v>
      </c>
      <c r="Y163" s="5">
        <v>0</v>
      </c>
      <c r="Z163" s="5">
        <v>0</v>
      </c>
      <c r="AA163" s="5">
        <v>0</v>
      </c>
      <c r="AB163" s="5">
        <v>0</v>
      </c>
      <c r="AC163" s="5">
        <v>0</v>
      </c>
      <c r="AD163" s="5">
        <v>0</v>
      </c>
      <c r="AE163" s="5">
        <v>0</v>
      </c>
    </row>
    <row r="164" spans="1:31">
      <c r="A164" s="56" t="s">
        <v>70</v>
      </c>
      <c r="B164" s="56" t="s">
        <v>199</v>
      </c>
      <c r="C164" s="56" t="s">
        <v>133</v>
      </c>
      <c r="D164" s="5">
        <v>0</v>
      </c>
      <c r="E164" s="5">
        <v>0</v>
      </c>
      <c r="F164" s="5">
        <v>0</v>
      </c>
      <c r="G164" s="5">
        <v>0</v>
      </c>
      <c r="H164" s="5">
        <v>0</v>
      </c>
      <c r="I164" s="5">
        <v>0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Q164" s="5">
        <v>0</v>
      </c>
      <c r="R164" s="5">
        <v>0</v>
      </c>
      <c r="S164" s="5">
        <v>0</v>
      </c>
      <c r="T164" s="5">
        <v>0</v>
      </c>
      <c r="U164" s="5">
        <v>0</v>
      </c>
      <c r="V164" s="5">
        <v>0</v>
      </c>
      <c r="W164" s="5">
        <v>0</v>
      </c>
      <c r="X164" s="5">
        <v>0</v>
      </c>
      <c r="Y164" s="5">
        <v>0</v>
      </c>
      <c r="Z164" s="5">
        <v>0</v>
      </c>
      <c r="AA164" s="5">
        <v>0</v>
      </c>
      <c r="AB164" s="5">
        <v>0</v>
      </c>
      <c r="AC164" s="5">
        <v>0</v>
      </c>
      <c r="AD164" s="5">
        <v>0</v>
      </c>
      <c r="AE164" s="5">
        <v>0</v>
      </c>
    </row>
    <row r="165" spans="1:31">
      <c r="A165" s="56" t="s">
        <v>70</v>
      </c>
      <c r="B165" s="56" t="s">
        <v>199</v>
      </c>
      <c r="C165" s="56" t="s">
        <v>134</v>
      </c>
      <c r="D165" s="5">
        <v>0</v>
      </c>
      <c r="E165" s="5">
        <v>5.3000000000000001E-6</v>
      </c>
      <c r="F165" s="5">
        <v>1.06E-5</v>
      </c>
      <c r="G165" s="5">
        <v>1.06E-5</v>
      </c>
      <c r="H165" s="5">
        <v>1.06E-5</v>
      </c>
      <c r="I165" s="5">
        <v>1.06E-5</v>
      </c>
      <c r="J165" s="5">
        <v>1.06E-5</v>
      </c>
      <c r="K165" s="5">
        <v>1.59E-5</v>
      </c>
      <c r="L165" s="5">
        <v>2.12E-5</v>
      </c>
      <c r="M165" s="5">
        <v>5.0349999999999997E-5</v>
      </c>
      <c r="N165" s="5">
        <v>5.5649999999999997E-5</v>
      </c>
      <c r="O165" s="5">
        <v>7.4200000000000001E-5</v>
      </c>
      <c r="P165" s="5">
        <v>9.0099999999999995E-5</v>
      </c>
      <c r="Q165" s="5">
        <v>1.0865E-4</v>
      </c>
      <c r="R165" s="5">
        <v>1.0865E-4</v>
      </c>
      <c r="S165" s="5">
        <v>952.25952769999992</v>
      </c>
      <c r="T165" s="5">
        <v>952.25952769999992</v>
      </c>
      <c r="U165" s="5">
        <v>952.25952769999992</v>
      </c>
      <c r="V165" s="5">
        <v>952.25952769999992</v>
      </c>
      <c r="W165" s="5">
        <v>952.25952769999992</v>
      </c>
      <c r="X165" s="5">
        <v>1581.1288070000001</v>
      </c>
      <c r="Y165" s="5">
        <v>1581.1288070000001</v>
      </c>
      <c r="Z165" s="5">
        <v>2676.8814038999999</v>
      </c>
      <c r="AA165" s="5">
        <v>2676.8814038999999</v>
      </c>
      <c r="AB165" s="5">
        <v>2676.8814038999999</v>
      </c>
      <c r="AC165" s="5">
        <v>2676.8814038999999</v>
      </c>
      <c r="AD165" s="5">
        <v>6917.2421722499994</v>
      </c>
      <c r="AE165" s="5">
        <v>6917.2421722499994</v>
      </c>
    </row>
    <row r="166" spans="1:31">
      <c r="A166" s="56" t="s">
        <v>70</v>
      </c>
      <c r="B166" s="56" t="s">
        <v>199</v>
      </c>
      <c r="C166" s="56" t="s">
        <v>135</v>
      </c>
      <c r="D166" s="5">
        <v>0</v>
      </c>
      <c r="E166" s="5">
        <v>0</v>
      </c>
      <c r="F166" s="5">
        <v>0</v>
      </c>
      <c r="G166" s="5">
        <v>0</v>
      </c>
      <c r="H166" s="5">
        <v>0</v>
      </c>
      <c r="I166" s="5">
        <v>0</v>
      </c>
      <c r="J166" s="5">
        <v>0</v>
      </c>
      <c r="K166" s="5">
        <v>1.59E-5</v>
      </c>
      <c r="L166" s="5">
        <v>2.65E-5</v>
      </c>
      <c r="M166" s="5">
        <v>5.3000000000000001E-5</v>
      </c>
      <c r="N166" s="5">
        <v>6.0949999999999998E-5</v>
      </c>
      <c r="O166" s="5">
        <v>7.9499999999999994E-5</v>
      </c>
      <c r="P166" s="5">
        <v>9.8049999999999998E-5</v>
      </c>
      <c r="Q166" s="5">
        <v>1.166E-4</v>
      </c>
      <c r="R166" s="5">
        <v>1.166E-4</v>
      </c>
      <c r="S166" s="5">
        <v>1.484E-4</v>
      </c>
      <c r="T166" s="5">
        <v>1.484E-4</v>
      </c>
      <c r="U166" s="5">
        <v>1.484E-4</v>
      </c>
      <c r="V166" s="5">
        <v>1.6165E-4</v>
      </c>
      <c r="W166" s="5">
        <v>1.749E-4</v>
      </c>
      <c r="X166" s="5">
        <v>1.908E-4</v>
      </c>
      <c r="Y166" s="5">
        <v>1.908E-4</v>
      </c>
      <c r="Z166" s="5">
        <v>338.57281390000003</v>
      </c>
      <c r="AA166" s="5">
        <v>338.57281390000003</v>
      </c>
      <c r="AB166" s="5">
        <v>338.57281390000003</v>
      </c>
      <c r="AC166" s="5">
        <v>338.57281390000003</v>
      </c>
      <c r="AD166" s="5">
        <v>2008.78242295</v>
      </c>
      <c r="AE166" s="5">
        <v>2008.78242295</v>
      </c>
    </row>
    <row r="167" spans="1:31">
      <c r="A167" s="56" t="s">
        <v>70</v>
      </c>
      <c r="B167" s="56" t="s">
        <v>199</v>
      </c>
      <c r="C167" s="56" t="s">
        <v>136</v>
      </c>
      <c r="D167" s="5">
        <v>0</v>
      </c>
      <c r="E167" s="5">
        <v>0</v>
      </c>
      <c r="F167" s="5">
        <v>0</v>
      </c>
      <c r="G167" s="5">
        <v>0</v>
      </c>
      <c r="H167" s="5">
        <v>0</v>
      </c>
      <c r="I167" s="5">
        <v>0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5">
        <v>0</v>
      </c>
      <c r="R167" s="5">
        <v>0</v>
      </c>
      <c r="S167" s="5">
        <v>0</v>
      </c>
      <c r="T167" s="5">
        <v>0</v>
      </c>
      <c r="U167" s="5">
        <v>0</v>
      </c>
      <c r="V167" s="5">
        <v>0</v>
      </c>
      <c r="W167" s="5">
        <v>0</v>
      </c>
      <c r="X167" s="5">
        <v>0</v>
      </c>
      <c r="Y167" s="5">
        <v>0</v>
      </c>
      <c r="Z167" s="5">
        <v>0</v>
      </c>
      <c r="AA167" s="5">
        <v>0</v>
      </c>
      <c r="AB167" s="5">
        <v>0</v>
      </c>
      <c r="AC167" s="5">
        <v>0</v>
      </c>
      <c r="AD167" s="5">
        <v>0</v>
      </c>
      <c r="AE167" s="5">
        <v>0</v>
      </c>
    </row>
    <row r="168" spans="1:31">
      <c r="A168" s="56" t="s">
        <v>70</v>
      </c>
      <c r="B168" s="56" t="s">
        <v>199</v>
      </c>
      <c r="C168" s="56" t="s">
        <v>153</v>
      </c>
      <c r="D168" s="5">
        <v>0</v>
      </c>
      <c r="E168" s="5">
        <v>0</v>
      </c>
      <c r="F168" s="5">
        <v>0</v>
      </c>
      <c r="G168" s="5">
        <v>0</v>
      </c>
      <c r="H168" s="5">
        <v>0</v>
      </c>
      <c r="I168" s="5">
        <v>0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5">
        <v>0</v>
      </c>
      <c r="R168" s="5">
        <v>0</v>
      </c>
      <c r="S168" s="5">
        <v>0</v>
      </c>
      <c r="T168" s="5">
        <v>0</v>
      </c>
      <c r="U168" s="5">
        <v>0</v>
      </c>
      <c r="V168" s="5">
        <v>0</v>
      </c>
      <c r="W168" s="5">
        <v>0</v>
      </c>
      <c r="X168" s="5">
        <v>0</v>
      </c>
      <c r="Y168" s="5">
        <v>0</v>
      </c>
      <c r="Z168" s="5">
        <v>0</v>
      </c>
      <c r="AA168" s="5">
        <v>0</v>
      </c>
      <c r="AB168" s="5">
        <v>0</v>
      </c>
      <c r="AC168" s="5">
        <v>0</v>
      </c>
      <c r="AD168" s="5">
        <v>0</v>
      </c>
      <c r="AE168" s="5">
        <v>0</v>
      </c>
    </row>
    <row r="169" spans="1:31">
      <c r="A169" s="56" t="s">
        <v>70</v>
      </c>
      <c r="B169" s="56" t="s">
        <v>199</v>
      </c>
      <c r="C169" s="56" t="s">
        <v>154</v>
      </c>
      <c r="D169" s="5">
        <v>8.32E-6</v>
      </c>
      <c r="E169" s="5">
        <v>1.6699999999999999E-5</v>
      </c>
      <c r="F169" s="5">
        <v>6.6200806700000001</v>
      </c>
      <c r="G169" s="5">
        <v>6.6200806700000001</v>
      </c>
      <c r="H169" s="5">
        <v>6.6200806800000001</v>
      </c>
      <c r="I169" s="5">
        <v>6.6201046999999997</v>
      </c>
      <c r="J169" s="5">
        <v>6.6201048</v>
      </c>
      <c r="K169" s="5">
        <v>6.6201106000000003</v>
      </c>
      <c r="L169" s="5">
        <v>6.62011064</v>
      </c>
      <c r="M169" s="5">
        <v>6.6201119400000001</v>
      </c>
      <c r="N169" s="5">
        <v>6.6201120600000003</v>
      </c>
      <c r="O169" s="5">
        <v>6.6201120800000002</v>
      </c>
      <c r="P169" s="5">
        <v>6.6201121599999997</v>
      </c>
      <c r="Q169" s="5">
        <v>6.6201124499999997</v>
      </c>
      <c r="R169" s="5">
        <v>6.6201570899999993</v>
      </c>
      <c r="S169" s="5">
        <v>6.6201635599999991</v>
      </c>
      <c r="T169" s="5">
        <v>6.620163569999999</v>
      </c>
      <c r="U169" s="5">
        <v>6.6201635799999989</v>
      </c>
      <c r="V169" s="5">
        <v>6.6201635999999988</v>
      </c>
      <c r="W169" s="5">
        <v>6.6201636300000004</v>
      </c>
      <c r="X169" s="5">
        <v>6.6201636599999993</v>
      </c>
      <c r="Y169" s="5">
        <v>6.6203115699999993</v>
      </c>
      <c r="Z169" s="5">
        <v>6.620311619999999</v>
      </c>
      <c r="AA169" s="5">
        <v>6.6204524299999994</v>
      </c>
      <c r="AB169" s="5">
        <v>6.620452499999999</v>
      </c>
      <c r="AC169" s="5">
        <v>490.74547174999998</v>
      </c>
      <c r="AD169" s="5">
        <v>4395.1597153399989</v>
      </c>
      <c r="AE169" s="5">
        <v>4395.1597153499988</v>
      </c>
    </row>
    <row r="170" spans="1:31">
      <c r="A170" s="56" t="s">
        <v>70</v>
      </c>
      <c r="B170" s="56" t="s">
        <v>199</v>
      </c>
      <c r="C170" s="56" t="s">
        <v>155</v>
      </c>
      <c r="D170" s="5">
        <v>268</v>
      </c>
      <c r="E170" s="5">
        <v>268</v>
      </c>
      <c r="F170" s="5">
        <v>268</v>
      </c>
      <c r="G170" s="5">
        <v>268</v>
      </c>
      <c r="H170" s="5">
        <v>268</v>
      </c>
      <c r="I170" s="5">
        <v>268</v>
      </c>
      <c r="J170" s="5">
        <v>268</v>
      </c>
      <c r="K170" s="5">
        <v>268</v>
      </c>
      <c r="L170" s="5">
        <v>268</v>
      </c>
      <c r="M170" s="5">
        <v>268</v>
      </c>
      <c r="N170" s="5">
        <v>268</v>
      </c>
      <c r="O170" s="5">
        <v>268</v>
      </c>
      <c r="P170" s="5">
        <v>268</v>
      </c>
      <c r="Q170" s="5">
        <v>268</v>
      </c>
      <c r="R170" s="5">
        <v>268</v>
      </c>
      <c r="S170" s="5">
        <v>268</v>
      </c>
      <c r="T170" s="5">
        <v>268</v>
      </c>
      <c r="U170" s="5">
        <v>268</v>
      </c>
      <c r="V170" s="5">
        <v>268</v>
      </c>
      <c r="W170" s="5">
        <v>268</v>
      </c>
      <c r="X170" s="5">
        <v>268</v>
      </c>
      <c r="Y170" s="5">
        <v>270.10000000000002</v>
      </c>
      <c r="Z170" s="5">
        <v>270.10000000000002</v>
      </c>
      <c r="AA170" s="5">
        <v>270.10000000000002</v>
      </c>
      <c r="AB170" s="5">
        <v>270.10000000000002</v>
      </c>
      <c r="AC170" s="5">
        <v>270.10000000000002</v>
      </c>
      <c r="AD170" s="5">
        <v>270.10000000000002</v>
      </c>
      <c r="AE170" s="5">
        <v>270.10000000000002</v>
      </c>
    </row>
    <row r="171" spans="1:31">
      <c r="A171" s="56" t="s">
        <v>70</v>
      </c>
      <c r="B171" s="56" t="s">
        <v>199</v>
      </c>
      <c r="C171" s="56" t="s">
        <v>138</v>
      </c>
      <c r="D171" s="5">
        <v>73.838999999999999</v>
      </c>
      <c r="E171" s="5">
        <v>125.518</v>
      </c>
      <c r="F171" s="5">
        <v>181.48699999999999</v>
      </c>
      <c r="G171" s="5">
        <v>243.30500000000001</v>
      </c>
      <c r="H171" s="5">
        <v>312.75699999999989</v>
      </c>
      <c r="I171" s="5">
        <v>390.69499999999999</v>
      </c>
      <c r="J171" s="5">
        <v>510.90499999999997</v>
      </c>
      <c r="K171" s="5">
        <v>631.42935792000003</v>
      </c>
      <c r="L171" s="5">
        <v>766.63695316999997</v>
      </c>
      <c r="M171" s="5">
        <v>928.63902228000006</v>
      </c>
      <c r="N171" s="5">
        <v>1115.6597518000001</v>
      </c>
      <c r="O171" s="5">
        <v>1313.2637531099999</v>
      </c>
      <c r="P171" s="5">
        <v>1516.9889911499999</v>
      </c>
      <c r="Q171" s="5">
        <v>1727.7736280399999</v>
      </c>
      <c r="R171" s="5">
        <v>1934.21496411</v>
      </c>
      <c r="S171" s="5">
        <v>2140.4586781399998</v>
      </c>
      <c r="T171" s="5">
        <v>2300.88797935</v>
      </c>
      <c r="U171" s="5">
        <v>2451.2979372599998</v>
      </c>
      <c r="V171" s="5">
        <v>2590.4567204</v>
      </c>
      <c r="W171" s="5">
        <v>2730.6489150900002</v>
      </c>
      <c r="X171" s="5">
        <v>2880.4738553699999</v>
      </c>
      <c r="Y171" s="5">
        <v>3032.38457247</v>
      </c>
      <c r="Z171" s="5">
        <v>3166.1617666799998</v>
      </c>
      <c r="AA171" s="5">
        <v>3302.5120560999999</v>
      </c>
      <c r="AB171" s="5">
        <v>3441.9222458300001</v>
      </c>
      <c r="AC171" s="5">
        <v>3583.9930442</v>
      </c>
      <c r="AD171" s="5">
        <v>3728.8328000900001</v>
      </c>
      <c r="AE171" s="5">
        <v>3739.2745457300011</v>
      </c>
    </row>
    <row r="172" spans="1:31">
      <c r="A172" s="56" t="s">
        <v>70</v>
      </c>
      <c r="B172" s="56" t="s">
        <v>199</v>
      </c>
      <c r="C172" s="56" t="s">
        <v>139</v>
      </c>
      <c r="D172" s="5">
        <v>148.76599999999999</v>
      </c>
      <c r="E172" s="5">
        <v>228.94499999999999</v>
      </c>
      <c r="F172" s="5">
        <v>299.89299999999997</v>
      </c>
      <c r="G172" s="5">
        <v>362.67599999999999</v>
      </c>
      <c r="H172" s="5">
        <v>421.68799999999987</v>
      </c>
      <c r="I172" s="5">
        <v>477.62499999999989</v>
      </c>
      <c r="J172" s="5">
        <v>573.1819999999999</v>
      </c>
      <c r="K172" s="5">
        <v>679.52199999999982</v>
      </c>
      <c r="L172" s="5">
        <v>788.73699999999997</v>
      </c>
      <c r="M172" s="5">
        <v>913.36500000000001</v>
      </c>
      <c r="N172" s="5">
        <v>1050.0730000000001</v>
      </c>
      <c r="O172" s="5">
        <v>1185.873</v>
      </c>
      <c r="P172" s="5">
        <v>1305.5350000000001</v>
      </c>
      <c r="Q172" s="5">
        <v>1414.675</v>
      </c>
      <c r="R172" s="5">
        <v>1504.271</v>
      </c>
      <c r="S172" s="5">
        <v>1578.749</v>
      </c>
      <c r="T172" s="5">
        <v>1602.5609999999999</v>
      </c>
      <c r="U172" s="5">
        <v>1609.0989999999999</v>
      </c>
      <c r="V172" s="5">
        <v>1598.3530000000001</v>
      </c>
      <c r="W172" s="5">
        <v>1589.095</v>
      </c>
      <c r="X172" s="5">
        <v>1574.400000000001</v>
      </c>
      <c r="Y172" s="5">
        <v>1558.971</v>
      </c>
      <c r="Z172" s="5">
        <v>1541.895</v>
      </c>
      <c r="AA172" s="5">
        <v>1524.049</v>
      </c>
      <c r="AB172" s="5">
        <v>1504.5419999999999</v>
      </c>
      <c r="AC172" s="5">
        <v>1484.26</v>
      </c>
      <c r="AD172" s="5">
        <v>1462.1540000000009</v>
      </c>
      <c r="AE172" s="5">
        <v>1462.1540000000009</v>
      </c>
    </row>
    <row r="173" spans="1:31">
      <c r="A173" s="56" t="s">
        <v>70</v>
      </c>
      <c r="B173" s="56" t="s">
        <v>199</v>
      </c>
      <c r="C173" s="56" t="s">
        <v>146</v>
      </c>
      <c r="D173" s="5">
        <v>9.4104411891122624</v>
      </c>
      <c r="E173" s="5">
        <v>19.1171326900546</v>
      </c>
      <c r="F173" s="5">
        <v>28.86393389375321</v>
      </c>
      <c r="G173" s="5">
        <v>38.20099845606476</v>
      </c>
      <c r="H173" s="5">
        <v>48.598214221626137</v>
      </c>
      <c r="I173" s="5">
        <v>59.919361857769047</v>
      </c>
      <c r="J173" s="5">
        <v>71.787700324340221</v>
      </c>
      <c r="K173" s="5">
        <v>84.348675359954797</v>
      </c>
      <c r="L173" s="5">
        <v>97.007930534518096</v>
      </c>
      <c r="M173" s="5">
        <v>111.5604965828495</v>
      </c>
      <c r="N173" s="5">
        <v>124.19304075747129</v>
      </c>
      <c r="O173" s="5">
        <v>137.65076340912901</v>
      </c>
      <c r="P173" s="5">
        <v>152.19677722443481</v>
      </c>
      <c r="Q173" s="5">
        <v>168.2316264126373</v>
      </c>
      <c r="R173" s="5">
        <v>183.67314008142711</v>
      </c>
      <c r="S173" s="5">
        <v>200.27553031576909</v>
      </c>
      <c r="T173" s="5">
        <v>215.1731201551988</v>
      </c>
      <c r="U173" s="5">
        <v>233.4702794947107</v>
      </c>
      <c r="V173" s="5">
        <v>248.98735969599181</v>
      </c>
      <c r="W173" s="5">
        <v>268.52614921800489</v>
      </c>
      <c r="X173" s="5">
        <v>286.54652036799519</v>
      </c>
      <c r="Y173" s="5">
        <v>304.57471653401348</v>
      </c>
      <c r="Z173" s="5">
        <v>324.48352334013498</v>
      </c>
      <c r="AA173" s="5">
        <v>337.46344582782058</v>
      </c>
      <c r="AB173" s="5">
        <v>357.05423402303569</v>
      </c>
      <c r="AC173" s="5">
        <v>378.05489141158279</v>
      </c>
      <c r="AD173" s="5">
        <v>399.6434408851494</v>
      </c>
      <c r="AE173" s="5">
        <v>402.5032303933412</v>
      </c>
    </row>
    <row r="174" spans="1:3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</row>
    <row r="175" spans="1:31">
      <c r="A175" s="56" t="s">
        <v>70</v>
      </c>
      <c r="B175" s="56" t="s">
        <v>200</v>
      </c>
      <c r="C175" s="56" t="s">
        <v>132</v>
      </c>
      <c r="D175" s="5">
        <v>0</v>
      </c>
      <c r="E175" s="5">
        <v>0</v>
      </c>
      <c r="F175" s="5">
        <v>0</v>
      </c>
      <c r="G175" s="5">
        <v>0</v>
      </c>
      <c r="H175" s="5">
        <v>0</v>
      </c>
      <c r="I175" s="5">
        <v>0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5">
        <v>0</v>
      </c>
      <c r="R175" s="5">
        <v>0</v>
      </c>
      <c r="S175" s="5">
        <v>0</v>
      </c>
      <c r="T175" s="5">
        <v>0</v>
      </c>
      <c r="U175" s="5">
        <v>0</v>
      </c>
      <c r="V175" s="5">
        <v>0</v>
      </c>
      <c r="W175" s="5">
        <v>0</v>
      </c>
      <c r="X175" s="5">
        <v>0</v>
      </c>
      <c r="Y175" s="5">
        <v>0</v>
      </c>
      <c r="Z175" s="5">
        <v>0</v>
      </c>
      <c r="AA175" s="5">
        <v>0</v>
      </c>
      <c r="AB175" s="5">
        <v>0</v>
      </c>
      <c r="AC175" s="5">
        <v>0</v>
      </c>
      <c r="AD175" s="5">
        <v>0</v>
      </c>
      <c r="AE175" s="5">
        <v>0</v>
      </c>
    </row>
    <row r="176" spans="1:31">
      <c r="A176" s="56" t="s">
        <v>70</v>
      </c>
      <c r="B176" s="56" t="s">
        <v>200</v>
      </c>
      <c r="C176" s="56" t="s">
        <v>133</v>
      </c>
      <c r="D176" s="5">
        <v>0</v>
      </c>
      <c r="E176" s="5">
        <v>0</v>
      </c>
      <c r="F176" s="5">
        <v>0</v>
      </c>
      <c r="G176" s="5">
        <v>0</v>
      </c>
      <c r="H176" s="5">
        <v>0</v>
      </c>
      <c r="I176" s="5">
        <v>0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5">
        <v>0</v>
      </c>
      <c r="R176" s="5">
        <v>0</v>
      </c>
      <c r="S176" s="5">
        <v>0</v>
      </c>
      <c r="T176" s="5">
        <v>0</v>
      </c>
      <c r="U176" s="5">
        <v>0</v>
      </c>
      <c r="V176" s="5">
        <v>0</v>
      </c>
      <c r="W176" s="5">
        <v>0</v>
      </c>
      <c r="X176" s="5">
        <v>0</v>
      </c>
      <c r="Y176" s="5">
        <v>0</v>
      </c>
      <c r="Z176" s="5">
        <v>0</v>
      </c>
      <c r="AA176" s="5">
        <v>0</v>
      </c>
      <c r="AB176" s="5">
        <v>0</v>
      </c>
      <c r="AC176" s="5">
        <v>0</v>
      </c>
      <c r="AD176" s="5">
        <v>0</v>
      </c>
      <c r="AE176" s="5">
        <v>0</v>
      </c>
    </row>
    <row r="177" spans="1:31">
      <c r="A177" s="56" t="s">
        <v>70</v>
      </c>
      <c r="B177" s="56" t="s">
        <v>200</v>
      </c>
      <c r="C177" s="56" t="s">
        <v>134</v>
      </c>
      <c r="D177" s="5">
        <v>0</v>
      </c>
      <c r="E177" s="5">
        <v>2.65E-6</v>
      </c>
      <c r="F177" s="5">
        <v>2.65E-6</v>
      </c>
      <c r="G177" s="5">
        <v>2.65E-6</v>
      </c>
      <c r="H177" s="5">
        <v>2.65E-6</v>
      </c>
      <c r="I177" s="5">
        <v>2.65E-6</v>
      </c>
      <c r="J177" s="5">
        <v>2.65E-6</v>
      </c>
      <c r="K177" s="5">
        <v>5.3000000000000001E-6</v>
      </c>
      <c r="L177" s="5">
        <v>2.385E-5</v>
      </c>
      <c r="M177" s="5">
        <v>4.5049999999999997E-5</v>
      </c>
      <c r="N177" s="5">
        <v>5.8300000000000001E-5</v>
      </c>
      <c r="O177" s="5">
        <v>7.6849999999999998E-5</v>
      </c>
      <c r="P177" s="5">
        <v>9.5400000000000001E-5</v>
      </c>
      <c r="Q177" s="5">
        <v>1.1395000000000001E-4</v>
      </c>
      <c r="R177" s="5">
        <v>1.1395000000000001E-4</v>
      </c>
      <c r="S177" s="5">
        <v>1.2454999999999999E-4</v>
      </c>
      <c r="T177" s="5">
        <v>1.325E-4</v>
      </c>
      <c r="U177" s="5">
        <v>1.4310000000000001E-4</v>
      </c>
      <c r="V177" s="5">
        <v>1.5105000000000001E-4</v>
      </c>
      <c r="W177" s="5">
        <v>1.6165E-4</v>
      </c>
      <c r="X177" s="5">
        <v>451.72876524999998</v>
      </c>
      <c r="Y177" s="5">
        <v>451.72876524999998</v>
      </c>
      <c r="Z177" s="5">
        <v>451.72877584999998</v>
      </c>
      <c r="AA177" s="5">
        <v>451.72878644999997</v>
      </c>
      <c r="AB177" s="5">
        <v>451.72879705000003</v>
      </c>
      <c r="AC177" s="5">
        <v>451.72880765000002</v>
      </c>
      <c r="AD177" s="5">
        <v>526.49547834999998</v>
      </c>
      <c r="AE177" s="5">
        <v>526.49547834999998</v>
      </c>
    </row>
    <row r="178" spans="1:31">
      <c r="A178" s="56" t="s">
        <v>70</v>
      </c>
      <c r="B178" s="56" t="s">
        <v>200</v>
      </c>
      <c r="C178" s="56" t="s">
        <v>135</v>
      </c>
      <c r="D178" s="5">
        <v>0</v>
      </c>
      <c r="E178" s="5">
        <v>0</v>
      </c>
      <c r="F178" s="5">
        <v>0</v>
      </c>
      <c r="G178" s="5">
        <v>0</v>
      </c>
      <c r="H178" s="5">
        <v>0</v>
      </c>
      <c r="I178" s="5">
        <v>0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5">
        <v>0</v>
      </c>
      <c r="R178" s="5">
        <v>0</v>
      </c>
      <c r="S178" s="5">
        <v>0</v>
      </c>
      <c r="T178" s="5">
        <v>0</v>
      </c>
      <c r="U178" s="5">
        <v>0</v>
      </c>
      <c r="V178" s="5">
        <v>0</v>
      </c>
      <c r="W178" s="5">
        <v>0</v>
      </c>
      <c r="X178" s="5">
        <v>0</v>
      </c>
      <c r="Y178" s="5">
        <v>0</v>
      </c>
      <c r="Z178" s="5">
        <v>0</v>
      </c>
      <c r="AA178" s="5">
        <v>0</v>
      </c>
      <c r="AB178" s="5">
        <v>0</v>
      </c>
      <c r="AC178" s="5">
        <v>0</v>
      </c>
      <c r="AD178" s="5">
        <v>0</v>
      </c>
      <c r="AE178" s="5">
        <v>0</v>
      </c>
    </row>
    <row r="179" spans="1:31">
      <c r="A179" s="56" t="s">
        <v>70</v>
      </c>
      <c r="B179" s="56" t="s">
        <v>200</v>
      </c>
      <c r="C179" s="56" t="s">
        <v>136</v>
      </c>
      <c r="D179" s="5">
        <v>0</v>
      </c>
      <c r="E179" s="5">
        <v>0</v>
      </c>
      <c r="F179" s="5">
        <v>0</v>
      </c>
      <c r="G179" s="5">
        <v>0</v>
      </c>
      <c r="H179" s="5">
        <v>0</v>
      </c>
      <c r="I179" s="5">
        <v>0</v>
      </c>
      <c r="J179" s="5">
        <v>390.00000000000011</v>
      </c>
      <c r="K179" s="5">
        <v>390.00000000000011</v>
      </c>
      <c r="L179" s="5">
        <v>390.00000000000011</v>
      </c>
      <c r="M179" s="5">
        <v>390.00000000000011</v>
      </c>
      <c r="N179" s="5">
        <v>390.00000000000011</v>
      </c>
      <c r="O179" s="5">
        <v>390.00000000000011</v>
      </c>
      <c r="P179" s="5">
        <v>390.00000000000011</v>
      </c>
      <c r="Q179" s="5">
        <v>390.00000000000011</v>
      </c>
      <c r="R179" s="5">
        <v>390.00000000000011</v>
      </c>
      <c r="S179" s="5">
        <v>390.00000000000011</v>
      </c>
      <c r="T179" s="5">
        <v>390.00000000000011</v>
      </c>
      <c r="U179" s="5">
        <v>390.00000000000011</v>
      </c>
      <c r="V179" s="5">
        <v>390.00000000000011</v>
      </c>
      <c r="W179" s="5">
        <v>390.00000000000011</v>
      </c>
      <c r="X179" s="5">
        <v>390.00000000000011</v>
      </c>
      <c r="Y179" s="5">
        <v>390.00000000000011</v>
      </c>
      <c r="Z179" s="5">
        <v>390.00000000000011</v>
      </c>
      <c r="AA179" s="5">
        <v>390.00000000000011</v>
      </c>
      <c r="AB179" s="5">
        <v>390.00000000000011</v>
      </c>
      <c r="AC179" s="5">
        <v>390.00000000000011</v>
      </c>
      <c r="AD179" s="5">
        <v>390.00000000000011</v>
      </c>
      <c r="AE179" s="5">
        <v>390.00000000000011</v>
      </c>
    </row>
    <row r="180" spans="1:31">
      <c r="A180" s="56" t="s">
        <v>70</v>
      </c>
      <c r="B180" s="56" t="s">
        <v>200</v>
      </c>
      <c r="C180" s="56" t="s">
        <v>153</v>
      </c>
      <c r="D180" s="5">
        <v>0</v>
      </c>
      <c r="E180" s="5">
        <v>0</v>
      </c>
      <c r="F180" s="5">
        <v>0</v>
      </c>
      <c r="G180" s="5">
        <v>0</v>
      </c>
      <c r="H180" s="5">
        <v>0</v>
      </c>
      <c r="I180" s="5">
        <v>1.0412E-4</v>
      </c>
      <c r="J180" s="5">
        <v>1.0414E-4</v>
      </c>
      <c r="K180" s="5">
        <v>1.1343E-4</v>
      </c>
      <c r="L180" s="5">
        <v>1.3185000000000001E-4</v>
      </c>
      <c r="M180" s="5">
        <v>1.3727999999999999E-4</v>
      </c>
      <c r="N180" s="5">
        <v>1.3731E-4</v>
      </c>
      <c r="O180" s="5">
        <v>1.3736E-4</v>
      </c>
      <c r="P180" s="5">
        <v>1.3744000000000001E-4</v>
      </c>
      <c r="Q180" s="5">
        <v>1.3747E-4</v>
      </c>
      <c r="R180" s="5">
        <v>1.7897E-4</v>
      </c>
      <c r="S180" s="5">
        <v>2.5001E-4</v>
      </c>
      <c r="T180" s="5">
        <v>2.5386000000000001E-4</v>
      </c>
      <c r="U180" s="5">
        <v>2.5409E-4</v>
      </c>
      <c r="V180" s="5">
        <v>2.5417000000000001E-4</v>
      </c>
      <c r="W180" s="5">
        <v>4.1181999999999992E-4</v>
      </c>
      <c r="X180" s="5">
        <v>7.9003000000000005E-4</v>
      </c>
      <c r="Y180" s="5">
        <v>9.0742000000000014E-4</v>
      </c>
      <c r="Z180" s="5">
        <v>9.0749000000000016E-4</v>
      </c>
      <c r="AA180" s="5">
        <v>9.0751000000000004E-4</v>
      </c>
      <c r="AB180" s="5">
        <v>9.0755000000000013E-4</v>
      </c>
      <c r="AC180" s="5">
        <v>9.0762000000000004E-4</v>
      </c>
      <c r="AD180" s="5">
        <v>1.3461199999999999E-3</v>
      </c>
      <c r="AE180" s="5">
        <v>1.3461600000000001E-3</v>
      </c>
    </row>
    <row r="181" spans="1:31">
      <c r="A181" s="56" t="s">
        <v>70</v>
      </c>
      <c r="B181" s="56" t="s">
        <v>200</v>
      </c>
      <c r="C181" s="56" t="s">
        <v>154</v>
      </c>
      <c r="D181" s="5">
        <v>9.7200000000000001E-6</v>
      </c>
      <c r="E181" s="5">
        <v>1.306E-5</v>
      </c>
      <c r="F181" s="5">
        <v>1.783E-5</v>
      </c>
      <c r="G181" s="5">
        <v>2.0809999999999999E-5</v>
      </c>
      <c r="H181" s="5">
        <v>2.4170000000000001E-5</v>
      </c>
      <c r="I181" s="5">
        <v>3.0320000000000001E-5</v>
      </c>
      <c r="J181" s="5">
        <v>3.5790000000000001E-5</v>
      </c>
      <c r="K181" s="5">
        <v>4.4029999999999997E-5</v>
      </c>
      <c r="L181" s="5">
        <v>4.4990000000000001E-5</v>
      </c>
      <c r="M181" s="5">
        <v>5.5609999999999998E-5</v>
      </c>
      <c r="N181" s="5">
        <v>5.5770000000000003E-5</v>
      </c>
      <c r="O181" s="5">
        <v>5.6060000000000002E-5</v>
      </c>
      <c r="P181" s="5">
        <v>6.5069999999999999E-5</v>
      </c>
      <c r="Q181" s="5">
        <v>6.7119999999999994E-5</v>
      </c>
      <c r="R181" s="5">
        <v>1.1637999999999999E-4</v>
      </c>
      <c r="S181" s="5">
        <v>1.3431000000000001E-4</v>
      </c>
      <c r="T181" s="5">
        <v>1.3913E-4</v>
      </c>
      <c r="U181" s="5">
        <v>1.5815E-4</v>
      </c>
      <c r="V181" s="5">
        <v>1.6154E-4</v>
      </c>
      <c r="W181" s="5">
        <v>1.9406999999999999E-4</v>
      </c>
      <c r="X181" s="5">
        <v>2.3284E-4</v>
      </c>
      <c r="Y181" s="5">
        <v>3.8704000000000001E-4</v>
      </c>
      <c r="Z181" s="5">
        <v>3.8704000000000001E-4</v>
      </c>
      <c r="AA181" s="5">
        <v>3.8704000000000001E-4</v>
      </c>
      <c r="AB181" s="5">
        <v>3.8704000000000001E-4</v>
      </c>
      <c r="AC181" s="5">
        <v>4.5376999999999999E-4</v>
      </c>
      <c r="AD181" s="5">
        <v>7.4017000000000006E-4</v>
      </c>
      <c r="AE181" s="5">
        <v>7.4017000000000006E-4</v>
      </c>
    </row>
    <row r="182" spans="1:31">
      <c r="A182" s="56" t="s">
        <v>70</v>
      </c>
      <c r="B182" s="56" t="s">
        <v>200</v>
      </c>
      <c r="C182" s="56" t="s">
        <v>155</v>
      </c>
      <c r="D182" s="5">
        <v>0</v>
      </c>
      <c r="E182" s="5">
        <v>0</v>
      </c>
      <c r="F182" s="5">
        <v>0</v>
      </c>
      <c r="G182" s="5">
        <v>0</v>
      </c>
      <c r="H182" s="5">
        <v>0</v>
      </c>
      <c r="I182" s="5">
        <v>0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5">
        <v>0</v>
      </c>
      <c r="R182" s="5">
        <v>0</v>
      </c>
      <c r="S182" s="5">
        <v>0</v>
      </c>
      <c r="T182" s="5">
        <v>0</v>
      </c>
      <c r="U182" s="5">
        <v>0</v>
      </c>
      <c r="V182" s="5">
        <v>0</v>
      </c>
      <c r="W182" s="5">
        <v>0</v>
      </c>
      <c r="X182" s="5">
        <v>0</v>
      </c>
      <c r="Y182" s="5">
        <v>0</v>
      </c>
      <c r="Z182" s="5">
        <v>0</v>
      </c>
      <c r="AA182" s="5">
        <v>0</v>
      </c>
      <c r="AB182" s="5">
        <v>0</v>
      </c>
      <c r="AC182" s="5">
        <v>0</v>
      </c>
      <c r="AD182" s="5">
        <v>0</v>
      </c>
      <c r="AE182" s="5">
        <v>0</v>
      </c>
    </row>
    <row r="183" spans="1:31">
      <c r="A183" s="56" t="s">
        <v>70</v>
      </c>
      <c r="B183" s="56" t="s">
        <v>200</v>
      </c>
      <c r="C183" s="56" t="s">
        <v>138</v>
      </c>
      <c r="D183" s="5">
        <v>7.2569999999999997</v>
      </c>
      <c r="E183" s="5">
        <v>15.182</v>
      </c>
      <c r="F183" s="5">
        <v>25.827999999999999</v>
      </c>
      <c r="G183" s="5">
        <v>38.726999999999997</v>
      </c>
      <c r="H183" s="5">
        <v>54.451999999999998</v>
      </c>
      <c r="I183" s="5">
        <v>72.995000000000005</v>
      </c>
      <c r="J183" s="5">
        <v>100.919</v>
      </c>
      <c r="K183" s="5">
        <v>125.06885559</v>
      </c>
      <c r="L183" s="5">
        <v>152.38231171000001</v>
      </c>
      <c r="M183" s="5">
        <v>185.58257463999999</v>
      </c>
      <c r="N183" s="5">
        <v>224.24093049000001</v>
      </c>
      <c r="O183" s="5">
        <v>266.22114851999999</v>
      </c>
      <c r="P183" s="5">
        <v>310.76255972000001</v>
      </c>
      <c r="Q183" s="5">
        <v>357.21243506000002</v>
      </c>
      <c r="R183" s="5">
        <v>404.12868935</v>
      </c>
      <c r="S183" s="5">
        <v>451.96981380999989</v>
      </c>
      <c r="T183" s="5">
        <v>491.85534790000003</v>
      </c>
      <c r="U183" s="5">
        <v>531.17407489999994</v>
      </c>
      <c r="V183" s="5">
        <v>569.57214910999994</v>
      </c>
      <c r="W183" s="5">
        <v>609.09550940999998</v>
      </c>
      <c r="X183" s="5">
        <v>651.13480556000002</v>
      </c>
      <c r="Y183" s="5">
        <v>693.59137111999996</v>
      </c>
      <c r="Z183" s="5">
        <v>729.22064465000005</v>
      </c>
      <c r="AA183" s="5">
        <v>765.01022692999993</v>
      </c>
      <c r="AB183" s="5">
        <v>801.02588179999987</v>
      </c>
      <c r="AC183" s="5">
        <v>837.42843994999998</v>
      </c>
      <c r="AD183" s="5">
        <v>874.02253662999988</v>
      </c>
      <c r="AE183" s="5">
        <v>876.06575080999994</v>
      </c>
    </row>
    <row r="184" spans="1:31">
      <c r="A184" s="56" t="s">
        <v>70</v>
      </c>
      <c r="B184" s="56" t="s">
        <v>200</v>
      </c>
      <c r="C184" s="56" t="s">
        <v>139</v>
      </c>
      <c r="D184" s="5">
        <v>33.210999999999999</v>
      </c>
      <c r="E184" s="5">
        <v>52.959999999999987</v>
      </c>
      <c r="F184" s="5">
        <v>69.94</v>
      </c>
      <c r="G184" s="5">
        <v>83.551999999999992</v>
      </c>
      <c r="H184" s="5">
        <v>94.718999999999994</v>
      </c>
      <c r="I184" s="5">
        <v>104.08799999999999</v>
      </c>
      <c r="J184" s="5">
        <v>119.123</v>
      </c>
      <c r="K184" s="5">
        <v>140.226</v>
      </c>
      <c r="L184" s="5">
        <v>161.529</v>
      </c>
      <c r="M184" s="5">
        <v>186.071</v>
      </c>
      <c r="N184" s="5">
        <v>212.93199999999999</v>
      </c>
      <c r="O184" s="5">
        <v>240.31599999999989</v>
      </c>
      <c r="P184" s="5">
        <v>265.44200000000012</v>
      </c>
      <c r="Q184" s="5">
        <v>288.39300000000009</v>
      </c>
      <c r="R184" s="5">
        <v>308.13200000000012</v>
      </c>
      <c r="S184" s="5">
        <v>325.06799999999998</v>
      </c>
      <c r="T184" s="5">
        <v>332.09500000000003</v>
      </c>
      <c r="U184" s="5">
        <v>336.13700000000011</v>
      </c>
      <c r="V184" s="5">
        <v>337.15399999999988</v>
      </c>
      <c r="W184" s="5">
        <v>338.40500000000009</v>
      </c>
      <c r="X184" s="5">
        <v>338.27300000000002</v>
      </c>
      <c r="Y184" s="5">
        <v>337.61799999999988</v>
      </c>
      <c r="Z184" s="5">
        <v>336.35700000000008</v>
      </c>
      <c r="AA184" s="5">
        <v>334.33899999999988</v>
      </c>
      <c r="AB184" s="5">
        <v>331.66400000000021</v>
      </c>
      <c r="AC184" s="5">
        <v>328.45400000000001</v>
      </c>
      <c r="AD184" s="5">
        <v>324.61399999999998</v>
      </c>
      <c r="AE184" s="5">
        <v>324.61399999999998</v>
      </c>
    </row>
    <row r="185" spans="1:31">
      <c r="A185" s="56" t="s">
        <v>70</v>
      </c>
      <c r="B185" s="56" t="s">
        <v>200</v>
      </c>
      <c r="C185" s="56" t="s">
        <v>146</v>
      </c>
      <c r="D185" s="5">
        <v>1.757509709339111</v>
      </c>
      <c r="E185" s="5">
        <v>3.4779107311225488</v>
      </c>
      <c r="F185" s="5">
        <v>4.9305556283669887</v>
      </c>
      <c r="G185" s="5">
        <v>6.2735463029534628</v>
      </c>
      <c r="H185" s="5">
        <v>7.7233088929174301</v>
      </c>
      <c r="I185" s="5">
        <v>9.7108762155443671</v>
      </c>
      <c r="J185" s="5">
        <v>11.34277345867272</v>
      </c>
      <c r="K185" s="5">
        <v>12.758780570974469</v>
      </c>
      <c r="L185" s="5">
        <v>14.412490287310071</v>
      </c>
      <c r="M185" s="5">
        <v>15.946858902916601</v>
      </c>
      <c r="N185" s="5">
        <v>17.286242187596269</v>
      </c>
      <c r="O185" s="5">
        <v>18.417501269622729</v>
      </c>
      <c r="P185" s="5">
        <v>19.687799813539211</v>
      </c>
      <c r="Q185" s="5">
        <v>21.082308853695281</v>
      </c>
      <c r="R185" s="5">
        <v>22.634448521775312</v>
      </c>
      <c r="S185" s="5">
        <v>24.192077203732421</v>
      </c>
      <c r="T185" s="5">
        <v>25.484826309117562</v>
      </c>
      <c r="U185" s="5">
        <v>26.90169988405772</v>
      </c>
      <c r="V185" s="5">
        <v>28.2741128893569</v>
      </c>
      <c r="W185" s="5">
        <v>29.910423906920951</v>
      </c>
      <c r="X185" s="5">
        <v>31.9851593705902</v>
      </c>
      <c r="Y185" s="5">
        <v>34.444894461290588</v>
      </c>
      <c r="Z185" s="5">
        <v>36.996043512256762</v>
      </c>
      <c r="AA185" s="5">
        <v>39.192755357990173</v>
      </c>
      <c r="AB185" s="5">
        <v>41.231988831273377</v>
      </c>
      <c r="AC185" s="5">
        <v>43.483485964347558</v>
      </c>
      <c r="AD185" s="5">
        <v>45.38856231733768</v>
      </c>
      <c r="AE185" s="5">
        <v>43.666807733237157</v>
      </c>
    </row>
    <row r="186" spans="1:3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</row>
    <row r="187" spans="1:31">
      <c r="A187" s="56" t="s">
        <v>73</v>
      </c>
      <c r="B187" s="56" t="s">
        <v>163</v>
      </c>
      <c r="C187" s="56" t="s">
        <v>132</v>
      </c>
      <c r="D187" s="5">
        <v>316</v>
      </c>
      <c r="E187" s="5">
        <v>316</v>
      </c>
      <c r="F187" s="5">
        <v>316</v>
      </c>
      <c r="G187" s="5">
        <v>316</v>
      </c>
      <c r="H187" s="5">
        <v>316</v>
      </c>
      <c r="I187" s="5">
        <v>316</v>
      </c>
      <c r="J187" s="5">
        <v>316</v>
      </c>
      <c r="K187" s="5">
        <v>316</v>
      </c>
      <c r="L187" s="5">
        <v>316</v>
      </c>
      <c r="M187" s="5">
        <v>316</v>
      </c>
      <c r="N187" s="5">
        <v>316</v>
      </c>
      <c r="O187" s="5">
        <v>316</v>
      </c>
      <c r="P187" s="5">
        <v>316</v>
      </c>
      <c r="Q187" s="5">
        <v>316</v>
      </c>
      <c r="R187" s="5">
        <v>316</v>
      </c>
      <c r="S187" s="5">
        <v>316</v>
      </c>
      <c r="T187" s="5">
        <v>316</v>
      </c>
      <c r="U187" s="5">
        <v>316</v>
      </c>
      <c r="V187" s="5">
        <v>316</v>
      </c>
      <c r="W187" s="5">
        <v>316</v>
      </c>
      <c r="X187" s="5">
        <v>316</v>
      </c>
      <c r="Y187" s="5">
        <v>316</v>
      </c>
      <c r="Z187" s="5">
        <v>316</v>
      </c>
      <c r="AA187" s="5">
        <v>316</v>
      </c>
      <c r="AB187" s="5">
        <v>316</v>
      </c>
      <c r="AC187" s="5">
        <v>316</v>
      </c>
      <c r="AD187" s="5">
        <v>316</v>
      </c>
      <c r="AE187" s="5">
        <v>316</v>
      </c>
    </row>
    <row r="188" spans="1:31">
      <c r="A188" s="56" t="s">
        <v>73</v>
      </c>
      <c r="B188" s="56" t="s">
        <v>163</v>
      </c>
      <c r="C188" s="56" t="s">
        <v>133</v>
      </c>
      <c r="D188" s="5">
        <v>0</v>
      </c>
      <c r="E188" s="5">
        <v>0</v>
      </c>
      <c r="F188" s="5">
        <v>0</v>
      </c>
      <c r="G188" s="5">
        <v>0</v>
      </c>
      <c r="H188" s="5">
        <v>0</v>
      </c>
      <c r="I188" s="5">
        <v>0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5">
        <v>0</v>
      </c>
      <c r="R188" s="5">
        <v>0</v>
      </c>
      <c r="S188" s="5">
        <v>0</v>
      </c>
      <c r="T188" s="5">
        <v>0</v>
      </c>
      <c r="U188" s="5">
        <v>0</v>
      </c>
      <c r="V188" s="5">
        <v>0</v>
      </c>
      <c r="W188" s="5">
        <v>0</v>
      </c>
      <c r="X188" s="5">
        <v>0</v>
      </c>
      <c r="Y188" s="5">
        <v>0</v>
      </c>
      <c r="Z188" s="5">
        <v>0</v>
      </c>
      <c r="AA188" s="5">
        <v>0</v>
      </c>
      <c r="AB188" s="5">
        <v>0</v>
      </c>
      <c r="AC188" s="5">
        <v>0</v>
      </c>
      <c r="AD188" s="5">
        <v>0</v>
      </c>
      <c r="AE188" s="5">
        <v>0</v>
      </c>
    </row>
    <row r="189" spans="1:31">
      <c r="A189" s="56" t="s">
        <v>73</v>
      </c>
      <c r="B189" s="56" t="s">
        <v>163</v>
      </c>
      <c r="C189" s="56" t="s">
        <v>134</v>
      </c>
      <c r="D189" s="5">
        <v>0</v>
      </c>
      <c r="E189" s="5">
        <v>2.65E-6</v>
      </c>
      <c r="F189" s="5">
        <v>2.65E-6</v>
      </c>
      <c r="G189" s="5">
        <v>5.3000000000000001E-6</v>
      </c>
      <c r="H189" s="5">
        <v>5.3000000000000001E-6</v>
      </c>
      <c r="I189" s="5">
        <v>7.9500000000000001E-6</v>
      </c>
      <c r="J189" s="5">
        <v>7.9500000000000001E-6</v>
      </c>
      <c r="K189" s="5">
        <v>6.0949999999999998E-5</v>
      </c>
      <c r="L189" s="5">
        <v>6.0949999999999998E-5</v>
      </c>
      <c r="M189" s="5">
        <v>6.0949999999999998E-5</v>
      </c>
      <c r="N189" s="5">
        <v>6.0949999999999998E-5</v>
      </c>
      <c r="O189" s="5">
        <v>6.8899999999999994E-5</v>
      </c>
      <c r="P189" s="5">
        <v>8.2150000000000005E-5</v>
      </c>
      <c r="Q189" s="5">
        <v>9.8049999999999998E-5</v>
      </c>
      <c r="R189" s="5">
        <v>9.8049999999999998E-5</v>
      </c>
      <c r="S189" s="5">
        <v>1.166E-4</v>
      </c>
      <c r="T189" s="5">
        <v>1.2454999999999999E-4</v>
      </c>
      <c r="U189" s="5">
        <v>1.3515000000000001E-4</v>
      </c>
      <c r="V189" s="5">
        <v>1.5105000000000001E-4</v>
      </c>
      <c r="W189" s="5">
        <v>1.8285E-4</v>
      </c>
      <c r="X189" s="5">
        <v>3.2594999999999998E-4</v>
      </c>
      <c r="Y189" s="5">
        <v>3.2594999999999998E-4</v>
      </c>
      <c r="Z189" s="5">
        <v>3.8955000000000001E-4</v>
      </c>
      <c r="AA189" s="5">
        <v>3.8955000000000001E-4</v>
      </c>
      <c r="AB189" s="5">
        <v>3.8955000000000001E-4</v>
      </c>
      <c r="AC189" s="5">
        <v>3.8955000000000001E-4</v>
      </c>
      <c r="AD189" s="5">
        <v>5.1409999999999997E-4</v>
      </c>
      <c r="AE189" s="5">
        <v>5.1409999999999997E-4</v>
      </c>
    </row>
    <row r="190" spans="1:31">
      <c r="A190" s="56" t="s">
        <v>73</v>
      </c>
      <c r="B190" s="56" t="s">
        <v>163</v>
      </c>
      <c r="C190" s="56" t="s">
        <v>135</v>
      </c>
      <c r="D190" s="5">
        <v>0</v>
      </c>
      <c r="E190" s="5">
        <v>0</v>
      </c>
      <c r="F190" s="5">
        <v>0</v>
      </c>
      <c r="G190" s="5">
        <v>0</v>
      </c>
      <c r="H190" s="5">
        <v>0</v>
      </c>
      <c r="I190" s="5">
        <v>0</v>
      </c>
      <c r="J190" s="5">
        <v>0</v>
      </c>
      <c r="K190" s="5">
        <v>5.5649999999999997E-5</v>
      </c>
      <c r="L190" s="5">
        <v>5.5649999999999997E-5</v>
      </c>
      <c r="M190" s="5">
        <v>6.3600000000000001E-5</v>
      </c>
      <c r="N190" s="5">
        <v>6.3600000000000001E-5</v>
      </c>
      <c r="O190" s="5">
        <v>7.4200000000000001E-5</v>
      </c>
      <c r="P190" s="5">
        <v>9.0099999999999995E-5</v>
      </c>
      <c r="Q190" s="5">
        <v>1.06E-4</v>
      </c>
      <c r="R190" s="5">
        <v>1.06E-4</v>
      </c>
      <c r="S190" s="5">
        <v>1.219E-4</v>
      </c>
      <c r="T190" s="5">
        <v>1.325E-4</v>
      </c>
      <c r="U190" s="5">
        <v>1.4574999999999999E-4</v>
      </c>
      <c r="V190" s="5">
        <v>1.6165E-4</v>
      </c>
      <c r="W190" s="5">
        <v>1.8019999999999999E-4</v>
      </c>
      <c r="X190" s="5">
        <v>10.87403385</v>
      </c>
      <c r="Y190" s="5">
        <v>10.87403385</v>
      </c>
      <c r="Z190" s="5">
        <v>728.53815900000006</v>
      </c>
      <c r="AA190" s="5">
        <v>728.53815900000006</v>
      </c>
      <c r="AB190" s="5">
        <v>728.53815900000006</v>
      </c>
      <c r="AC190" s="5">
        <v>728.53815900000006</v>
      </c>
      <c r="AD190" s="5">
        <v>728.53815900000006</v>
      </c>
      <c r="AE190" s="5">
        <v>728.53815900000006</v>
      </c>
    </row>
    <row r="191" spans="1:31">
      <c r="A191" s="56" t="s">
        <v>73</v>
      </c>
      <c r="B191" s="56" t="s">
        <v>163</v>
      </c>
      <c r="C191" s="56" t="s">
        <v>136</v>
      </c>
      <c r="D191" s="5">
        <v>0</v>
      </c>
      <c r="E191" s="5">
        <v>0</v>
      </c>
      <c r="F191" s="5">
        <v>0</v>
      </c>
      <c r="G191" s="5">
        <v>0</v>
      </c>
      <c r="H191" s="5">
        <v>0</v>
      </c>
      <c r="I191" s="5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5">
        <v>0</v>
      </c>
      <c r="R191" s="5">
        <v>0</v>
      </c>
      <c r="S191" s="5">
        <v>0</v>
      </c>
      <c r="T191" s="5">
        <v>0</v>
      </c>
      <c r="U191" s="5">
        <v>0</v>
      </c>
      <c r="V191" s="5">
        <v>0</v>
      </c>
      <c r="W191" s="5">
        <v>0</v>
      </c>
      <c r="X191" s="5">
        <v>0</v>
      </c>
      <c r="Y191" s="5">
        <v>0</v>
      </c>
      <c r="Z191" s="5">
        <v>0</v>
      </c>
      <c r="AA191" s="5">
        <v>0</v>
      </c>
      <c r="AB191" s="5">
        <v>0</v>
      </c>
      <c r="AC191" s="5">
        <v>0</v>
      </c>
      <c r="AD191" s="5">
        <v>0</v>
      </c>
      <c r="AE191" s="5">
        <v>0</v>
      </c>
    </row>
    <row r="192" spans="1:31">
      <c r="A192" s="56" t="s">
        <v>73</v>
      </c>
      <c r="B192" s="56" t="s">
        <v>163</v>
      </c>
      <c r="C192" s="56" t="s">
        <v>152</v>
      </c>
      <c r="D192" s="5">
        <v>0</v>
      </c>
      <c r="E192" s="5">
        <v>0</v>
      </c>
      <c r="F192" s="5">
        <v>680</v>
      </c>
      <c r="G192" s="5">
        <v>2040</v>
      </c>
      <c r="H192" s="5">
        <v>2040</v>
      </c>
      <c r="I192" s="5">
        <v>2040</v>
      </c>
      <c r="J192" s="5">
        <v>2040</v>
      </c>
      <c r="K192" s="5">
        <v>2040</v>
      </c>
      <c r="L192" s="5">
        <v>2040</v>
      </c>
      <c r="M192" s="5">
        <v>2040</v>
      </c>
      <c r="N192" s="5">
        <v>2040</v>
      </c>
      <c r="O192" s="5">
        <v>2040</v>
      </c>
      <c r="P192" s="5">
        <v>2040</v>
      </c>
      <c r="Q192" s="5">
        <v>2040</v>
      </c>
      <c r="R192" s="5">
        <v>2040</v>
      </c>
      <c r="S192" s="5">
        <v>2040</v>
      </c>
      <c r="T192" s="5">
        <v>2040</v>
      </c>
      <c r="U192" s="5">
        <v>2040</v>
      </c>
      <c r="V192" s="5">
        <v>2040</v>
      </c>
      <c r="W192" s="5">
        <v>2040</v>
      </c>
      <c r="X192" s="5">
        <v>2040</v>
      </c>
      <c r="Y192" s="5">
        <v>2040</v>
      </c>
      <c r="Z192" s="5">
        <v>2040</v>
      </c>
      <c r="AA192" s="5">
        <v>2040</v>
      </c>
      <c r="AB192" s="5">
        <v>2040</v>
      </c>
      <c r="AC192" s="5">
        <v>2040</v>
      </c>
      <c r="AD192" s="5">
        <v>2040</v>
      </c>
      <c r="AE192" s="5">
        <v>2040</v>
      </c>
    </row>
    <row r="193" spans="1:31">
      <c r="A193" s="56" t="s">
        <v>73</v>
      </c>
      <c r="B193" s="56" t="s">
        <v>163</v>
      </c>
      <c r="C193" s="56" t="s">
        <v>153</v>
      </c>
      <c r="D193" s="5">
        <v>0</v>
      </c>
      <c r="E193" s="5">
        <v>0</v>
      </c>
      <c r="F193" s="5">
        <v>0</v>
      </c>
      <c r="G193" s="5">
        <v>0</v>
      </c>
      <c r="H193" s="5">
        <v>0</v>
      </c>
      <c r="I193" s="5">
        <v>251.59315767000001</v>
      </c>
      <c r="J193" s="5">
        <v>251.59315767000001</v>
      </c>
      <c r="K193" s="5">
        <v>675.81870244999993</v>
      </c>
      <c r="L193" s="5">
        <v>675.81870244999993</v>
      </c>
      <c r="M193" s="5">
        <v>675.81870244999993</v>
      </c>
      <c r="N193" s="5">
        <v>675.81870244999993</v>
      </c>
      <c r="O193" s="5">
        <v>675.81870244999993</v>
      </c>
      <c r="P193" s="5">
        <v>675.81870247999996</v>
      </c>
      <c r="Q193" s="5">
        <v>675.81870249999997</v>
      </c>
      <c r="R193" s="5">
        <v>758.88389196000003</v>
      </c>
      <c r="S193" s="5">
        <v>758.88389207</v>
      </c>
      <c r="T193" s="5">
        <v>758.88389209000013</v>
      </c>
      <c r="U193" s="5">
        <v>889.32775007000009</v>
      </c>
      <c r="V193" s="5">
        <v>999.99998668000012</v>
      </c>
      <c r="W193" s="5">
        <v>999.99998673000005</v>
      </c>
      <c r="X193" s="5">
        <v>999.99998686000015</v>
      </c>
      <c r="Y193" s="5">
        <v>1000.00000003</v>
      </c>
      <c r="Z193" s="5">
        <v>1000.0000001</v>
      </c>
      <c r="AA193" s="5">
        <v>1000.00000012</v>
      </c>
      <c r="AB193" s="5">
        <v>1000.00000015</v>
      </c>
      <c r="AC193" s="5">
        <v>1000.00000034</v>
      </c>
      <c r="AD193" s="5">
        <v>1000.00000043</v>
      </c>
      <c r="AE193" s="5">
        <v>1000.00000045</v>
      </c>
    </row>
    <row r="194" spans="1:31">
      <c r="A194" s="56" t="s">
        <v>73</v>
      </c>
      <c r="B194" s="56" t="s">
        <v>163</v>
      </c>
      <c r="C194" s="56" t="s">
        <v>154</v>
      </c>
      <c r="D194" s="5">
        <v>5.6660000000000003E-5</v>
      </c>
      <c r="E194" s="5">
        <v>1.0111999999999999E-4</v>
      </c>
      <c r="F194" s="5">
        <v>599.99747785</v>
      </c>
      <c r="G194" s="5">
        <v>1111.5529711199999</v>
      </c>
      <c r="H194" s="5">
        <v>1525.0251770899999</v>
      </c>
      <c r="I194" s="5">
        <v>2382.2427617899998</v>
      </c>
      <c r="J194" s="5">
        <v>2382.2427956500001</v>
      </c>
      <c r="K194" s="5">
        <v>2382.2429202500002</v>
      </c>
      <c r="L194" s="5">
        <v>2382.24292079</v>
      </c>
      <c r="M194" s="5">
        <v>2382.24306295</v>
      </c>
      <c r="N194" s="5">
        <v>2382.24306351</v>
      </c>
      <c r="O194" s="5">
        <v>2382.2430639200002</v>
      </c>
      <c r="P194" s="5">
        <v>2382.24306867</v>
      </c>
      <c r="Q194" s="5">
        <v>2382.2431336700001</v>
      </c>
      <c r="R194" s="5">
        <v>2382.24510547</v>
      </c>
      <c r="S194" s="5">
        <v>2382.24518532</v>
      </c>
      <c r="T194" s="5">
        <v>2382.2451854599999</v>
      </c>
      <c r="U194" s="5">
        <v>2519.7878880799999</v>
      </c>
      <c r="V194" s="5">
        <v>2519.7878885200012</v>
      </c>
      <c r="W194" s="5">
        <v>2519.7878886499998</v>
      </c>
      <c r="X194" s="5">
        <v>2519.7878887000002</v>
      </c>
      <c r="Y194" s="5">
        <v>2519.7892557499999</v>
      </c>
      <c r="Z194" s="5">
        <v>2519.7892557999999</v>
      </c>
      <c r="AA194" s="5">
        <v>2519.78925626</v>
      </c>
      <c r="AB194" s="5">
        <v>2519.7892563099999</v>
      </c>
      <c r="AC194" s="5">
        <v>3138.1607116800001</v>
      </c>
      <c r="AD194" s="5">
        <v>3138.1612180400002</v>
      </c>
      <c r="AE194" s="5">
        <v>3138.1612180699999</v>
      </c>
    </row>
    <row r="195" spans="1:31">
      <c r="A195" s="56" t="s">
        <v>73</v>
      </c>
      <c r="B195" s="56" t="s">
        <v>163</v>
      </c>
      <c r="C195" s="56" t="s">
        <v>155</v>
      </c>
      <c r="D195" s="5">
        <v>0</v>
      </c>
      <c r="E195" s="5">
        <v>0</v>
      </c>
      <c r="F195" s="5">
        <v>0</v>
      </c>
      <c r="G195" s="5">
        <v>0</v>
      </c>
      <c r="H195" s="5">
        <v>0</v>
      </c>
      <c r="I195" s="5">
        <v>0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5">
        <v>0</v>
      </c>
      <c r="R195" s="5">
        <v>0</v>
      </c>
      <c r="S195" s="5">
        <v>0</v>
      </c>
      <c r="T195" s="5">
        <v>0</v>
      </c>
      <c r="U195" s="5">
        <v>0</v>
      </c>
      <c r="V195" s="5">
        <v>0</v>
      </c>
      <c r="W195" s="5">
        <v>0</v>
      </c>
      <c r="X195" s="5">
        <v>0</v>
      </c>
      <c r="Y195" s="5">
        <v>0</v>
      </c>
      <c r="Z195" s="5">
        <v>0</v>
      </c>
      <c r="AA195" s="5">
        <v>0</v>
      </c>
      <c r="AB195" s="5">
        <v>0</v>
      </c>
      <c r="AC195" s="5">
        <v>0</v>
      </c>
      <c r="AD195" s="5">
        <v>0</v>
      </c>
      <c r="AE195" s="5">
        <v>0</v>
      </c>
    </row>
    <row r="196" spans="1:31">
      <c r="A196" s="56" t="s">
        <v>73</v>
      </c>
      <c r="B196" s="56" t="s">
        <v>163</v>
      </c>
      <c r="C196" s="56" t="s">
        <v>138</v>
      </c>
      <c r="D196" s="5">
        <v>101.801</v>
      </c>
      <c r="E196" s="5">
        <v>222.81499998999999</v>
      </c>
      <c r="F196" s="5">
        <v>379.50499997999998</v>
      </c>
      <c r="G196" s="5">
        <v>571.5</v>
      </c>
      <c r="H196" s="5">
        <v>806.23299998999983</v>
      </c>
      <c r="I196" s="5">
        <v>1087.98699999</v>
      </c>
      <c r="J196" s="5">
        <v>1512.70799999</v>
      </c>
      <c r="K196" s="5">
        <v>1885.81047332</v>
      </c>
      <c r="L196" s="5">
        <v>2301.8716278699999</v>
      </c>
      <c r="M196" s="5">
        <v>2783.9863791500011</v>
      </c>
      <c r="N196" s="5">
        <v>3381.253332069999</v>
      </c>
      <c r="O196" s="5">
        <v>4024.7941968700011</v>
      </c>
      <c r="P196" s="5">
        <v>4695.3620007400013</v>
      </c>
      <c r="Q196" s="5">
        <v>5399.39114737</v>
      </c>
      <c r="R196" s="5">
        <v>6102.7063389200002</v>
      </c>
      <c r="S196" s="5">
        <v>6810.6799472400016</v>
      </c>
      <c r="T196" s="5">
        <v>7391.802441490001</v>
      </c>
      <c r="U196" s="5">
        <v>7952.95229518</v>
      </c>
      <c r="V196" s="5">
        <v>8488.7563974000004</v>
      </c>
      <c r="W196" s="5">
        <v>9037.3045982299973</v>
      </c>
      <c r="X196" s="5">
        <v>9622.9076853299957</v>
      </c>
      <c r="Y196" s="5">
        <v>10215.61754567999</v>
      </c>
      <c r="Z196" s="5">
        <v>10721.44448084999</v>
      </c>
      <c r="AA196" s="5">
        <v>11232.40933998999</v>
      </c>
      <c r="AB196" s="5">
        <v>11751.15708252999</v>
      </c>
      <c r="AC196" s="5">
        <v>12278.61782311999</v>
      </c>
      <c r="AD196" s="5">
        <v>12809.37407991</v>
      </c>
      <c r="AE196" s="5">
        <v>12845.544440589991</v>
      </c>
    </row>
    <row r="197" spans="1:31">
      <c r="A197" s="56" t="s">
        <v>73</v>
      </c>
      <c r="B197" s="56" t="s">
        <v>163</v>
      </c>
      <c r="C197" s="56" t="s">
        <v>139</v>
      </c>
      <c r="D197" s="5">
        <v>417.09300000000002</v>
      </c>
      <c r="E197" s="5">
        <v>716.30199999999991</v>
      </c>
      <c r="F197" s="5">
        <v>961.07899999999995</v>
      </c>
      <c r="G197" s="5">
        <v>1159.173</v>
      </c>
      <c r="H197" s="5">
        <v>1329.4970000000001</v>
      </c>
      <c r="I197" s="5">
        <v>1473.222</v>
      </c>
      <c r="J197" s="5">
        <v>1707.615</v>
      </c>
      <c r="K197" s="5">
        <v>2035.1179999999999</v>
      </c>
      <c r="L197" s="5">
        <v>2366.4050000000002</v>
      </c>
      <c r="M197" s="5">
        <v>2720.5239999999999</v>
      </c>
      <c r="N197" s="5">
        <v>3152.228000000001</v>
      </c>
      <c r="O197" s="5">
        <v>3587.4970000000012</v>
      </c>
      <c r="P197" s="5">
        <v>3976.5260000000012</v>
      </c>
      <c r="Q197" s="5">
        <v>4338.3179999999993</v>
      </c>
      <c r="R197" s="5">
        <v>4644.8370000000004</v>
      </c>
      <c r="S197" s="5">
        <v>4899.7700000000004</v>
      </c>
      <c r="T197" s="5">
        <v>5003.7969999999996</v>
      </c>
      <c r="U197" s="5">
        <v>5056.0919999999987</v>
      </c>
      <c r="V197" s="5">
        <v>5055.4490000000014</v>
      </c>
      <c r="W197" s="5">
        <v>5058.7739999999994</v>
      </c>
      <c r="X197" s="5">
        <v>5043.4100000000008</v>
      </c>
      <c r="Y197" s="5">
        <v>5022.1419999999998</v>
      </c>
      <c r="Z197" s="5">
        <v>4993.2759999999989</v>
      </c>
      <c r="AA197" s="5">
        <v>4956.7110000000002</v>
      </c>
      <c r="AB197" s="5">
        <v>4912.6040000000021</v>
      </c>
      <c r="AC197" s="5">
        <v>4863.688000000001</v>
      </c>
      <c r="AD197" s="5">
        <v>4804.722999999999</v>
      </c>
      <c r="AE197" s="5">
        <v>4804.722999999999</v>
      </c>
    </row>
    <row r="198" spans="1:31">
      <c r="A198" s="56" t="s">
        <v>73</v>
      </c>
      <c r="B198" s="56" t="s">
        <v>163</v>
      </c>
      <c r="C198" s="56" t="s">
        <v>146</v>
      </c>
      <c r="D198" s="5">
        <v>30.660440774895221</v>
      </c>
      <c r="E198" s="5">
        <v>63.707079795840343</v>
      </c>
      <c r="F198" s="5">
        <v>96.113566606678262</v>
      </c>
      <c r="G198" s="5">
        <v>271.17148892604598</v>
      </c>
      <c r="H198" s="5">
        <v>495.16897300941548</v>
      </c>
      <c r="I198" s="5">
        <v>615.38218040003517</v>
      </c>
      <c r="J198" s="5">
        <v>761.82554397458875</v>
      </c>
      <c r="K198" s="5">
        <v>848.62379042476528</v>
      </c>
      <c r="L198" s="5">
        <v>870.32809527618019</v>
      </c>
      <c r="M198" s="5">
        <v>894.86237590655264</v>
      </c>
      <c r="N198" s="5">
        <v>922.81072260867018</v>
      </c>
      <c r="O198" s="5">
        <v>949.52350397690293</v>
      </c>
      <c r="P198" s="5">
        <v>975.09921656703023</v>
      </c>
      <c r="Q198" s="5">
        <v>997.25861067855772</v>
      </c>
      <c r="R198" s="5">
        <v>1002.879461750648</v>
      </c>
      <c r="S198" s="5">
        <v>1036.1559052436401</v>
      </c>
      <c r="T198" s="5">
        <v>1056.4183616802679</v>
      </c>
      <c r="U198" s="5">
        <v>1090.1341983879081</v>
      </c>
      <c r="V198" s="5">
        <v>1112.9262385629449</v>
      </c>
      <c r="W198" s="5">
        <v>1121.100988497878</v>
      </c>
      <c r="X198" s="5">
        <v>1130.5594593952051</v>
      </c>
      <c r="Y198" s="5">
        <v>1163.2916553417001</v>
      </c>
      <c r="Z198" s="5">
        <v>1170.331089475043</v>
      </c>
      <c r="AA198" s="5">
        <v>1211.7861754024</v>
      </c>
      <c r="AB198" s="5">
        <v>1270.596030393378</v>
      </c>
      <c r="AC198" s="5">
        <v>1324.8050550425919</v>
      </c>
      <c r="AD198" s="5">
        <v>1373.7554601067959</v>
      </c>
      <c r="AE198" s="5">
        <v>1439.1927728928069</v>
      </c>
    </row>
    <row r="199" spans="1:3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</row>
    <row r="200" spans="1:31">
      <c r="A200" s="56" t="s">
        <v>73</v>
      </c>
      <c r="B200" s="56" t="s">
        <v>197</v>
      </c>
      <c r="C200" s="56" t="s">
        <v>132</v>
      </c>
      <c r="D200" s="5">
        <v>0</v>
      </c>
      <c r="E200" s="5">
        <v>0</v>
      </c>
      <c r="F200" s="5">
        <v>0</v>
      </c>
      <c r="G200" s="5">
        <v>0</v>
      </c>
      <c r="H200" s="5">
        <v>0</v>
      </c>
      <c r="I200" s="5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5">
        <v>0</v>
      </c>
      <c r="R200" s="5">
        <v>0</v>
      </c>
      <c r="S200" s="5">
        <v>0</v>
      </c>
      <c r="T200" s="5">
        <v>0</v>
      </c>
      <c r="U200" s="5">
        <v>0</v>
      </c>
      <c r="V200" s="5">
        <v>0</v>
      </c>
      <c r="W200" s="5">
        <v>0</v>
      </c>
      <c r="X200" s="5">
        <v>0</v>
      </c>
      <c r="Y200" s="5">
        <v>0</v>
      </c>
      <c r="Z200" s="5">
        <v>0</v>
      </c>
      <c r="AA200" s="5">
        <v>0</v>
      </c>
      <c r="AB200" s="5">
        <v>0</v>
      </c>
      <c r="AC200" s="5">
        <v>0</v>
      </c>
      <c r="AD200" s="5">
        <v>0</v>
      </c>
      <c r="AE200" s="5">
        <v>0</v>
      </c>
    </row>
    <row r="201" spans="1:31">
      <c r="A201" s="56" t="s">
        <v>73</v>
      </c>
      <c r="B201" s="56" t="s">
        <v>197</v>
      </c>
      <c r="C201" s="56" t="s">
        <v>133</v>
      </c>
      <c r="D201" s="5">
        <v>0</v>
      </c>
      <c r="E201" s="5">
        <v>0</v>
      </c>
      <c r="F201" s="5">
        <v>0</v>
      </c>
      <c r="G201" s="5">
        <v>0</v>
      </c>
      <c r="H201" s="5">
        <v>0</v>
      </c>
      <c r="I201" s="5">
        <v>0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5">
        <v>0</v>
      </c>
      <c r="R201" s="5">
        <v>0</v>
      </c>
      <c r="S201" s="5">
        <v>0</v>
      </c>
      <c r="T201" s="5">
        <v>0</v>
      </c>
      <c r="U201" s="5">
        <v>0</v>
      </c>
      <c r="V201" s="5">
        <v>0</v>
      </c>
      <c r="W201" s="5">
        <v>0</v>
      </c>
      <c r="X201" s="5">
        <v>0</v>
      </c>
      <c r="Y201" s="5">
        <v>0</v>
      </c>
      <c r="Z201" s="5">
        <v>0</v>
      </c>
      <c r="AA201" s="5">
        <v>0</v>
      </c>
      <c r="AB201" s="5">
        <v>0</v>
      </c>
      <c r="AC201" s="5">
        <v>0</v>
      </c>
      <c r="AD201" s="5">
        <v>0</v>
      </c>
      <c r="AE201" s="5">
        <v>0</v>
      </c>
    </row>
    <row r="202" spans="1:31">
      <c r="A202" s="56" t="s">
        <v>73</v>
      </c>
      <c r="B202" s="56" t="s">
        <v>197</v>
      </c>
      <c r="C202" s="56" t="s">
        <v>134</v>
      </c>
      <c r="D202" s="5">
        <v>0</v>
      </c>
      <c r="E202" s="5">
        <v>5.1000000000000003E-6</v>
      </c>
      <c r="F202" s="5">
        <v>1.3540000000000001E-5</v>
      </c>
      <c r="G202" s="5">
        <v>1.501E-5</v>
      </c>
      <c r="H202" s="5">
        <v>1.5990000000000001E-5</v>
      </c>
      <c r="I202" s="5">
        <v>440.45739243999998</v>
      </c>
      <c r="J202" s="5">
        <v>440.45739243999998</v>
      </c>
      <c r="K202" s="5">
        <v>440.45745054000002</v>
      </c>
      <c r="L202" s="5">
        <v>440.45745054000002</v>
      </c>
      <c r="M202" s="5">
        <v>440.45745298999998</v>
      </c>
      <c r="N202" s="5">
        <v>440.45745543999999</v>
      </c>
      <c r="O202" s="5">
        <v>440.45746849</v>
      </c>
      <c r="P202" s="5">
        <v>440.45748153999989</v>
      </c>
      <c r="Q202" s="5">
        <v>440.45749724000001</v>
      </c>
      <c r="R202" s="5">
        <v>440.45749724000001</v>
      </c>
      <c r="S202" s="5">
        <v>1029.7094667399999</v>
      </c>
      <c r="T202" s="5">
        <v>1029.7094667399999</v>
      </c>
      <c r="U202" s="5">
        <v>1029.7094667399999</v>
      </c>
      <c r="V202" s="5">
        <v>1029.7094667399999</v>
      </c>
      <c r="W202" s="5">
        <v>1029.7094667399999</v>
      </c>
      <c r="X202" s="5">
        <v>1029.70948264</v>
      </c>
      <c r="Y202" s="5">
        <v>1302.4614916099999</v>
      </c>
      <c r="Z202" s="5">
        <v>1334.3947813100001</v>
      </c>
      <c r="AA202" s="5">
        <v>1334.3947813100001</v>
      </c>
      <c r="AB202" s="5">
        <v>1334.3947813100001</v>
      </c>
      <c r="AC202" s="5">
        <v>1334.3947813100001</v>
      </c>
      <c r="AD202" s="5">
        <v>2275.8019479400009</v>
      </c>
      <c r="AE202" s="5">
        <v>2275.8019479400009</v>
      </c>
    </row>
    <row r="203" spans="1:31">
      <c r="A203" s="56" t="s">
        <v>73</v>
      </c>
      <c r="B203" s="56" t="s">
        <v>197</v>
      </c>
      <c r="C203" s="56" t="s">
        <v>135</v>
      </c>
      <c r="D203" s="5">
        <v>0</v>
      </c>
      <c r="E203" s="5">
        <v>0</v>
      </c>
      <c r="F203" s="5">
        <v>0</v>
      </c>
      <c r="G203" s="5">
        <v>0</v>
      </c>
      <c r="H203" s="5">
        <v>0</v>
      </c>
      <c r="I203" s="5">
        <v>0</v>
      </c>
      <c r="J203" s="5">
        <v>0</v>
      </c>
      <c r="K203" s="5">
        <v>4.5049999999999997E-5</v>
      </c>
      <c r="L203" s="5">
        <v>4.5049999999999997E-5</v>
      </c>
      <c r="M203" s="5">
        <v>4.5049999999999997E-5</v>
      </c>
      <c r="N203" s="5">
        <v>5.8300000000000001E-5</v>
      </c>
      <c r="O203" s="5">
        <v>7.4200000000000001E-5</v>
      </c>
      <c r="P203" s="5">
        <v>8.7449999999999998E-5</v>
      </c>
      <c r="Q203" s="5">
        <v>1.0335E-4</v>
      </c>
      <c r="R203" s="5">
        <v>1.0335E-4</v>
      </c>
      <c r="S203" s="5">
        <v>1.4574999999999999E-4</v>
      </c>
      <c r="T203" s="5">
        <v>1.4574999999999999E-4</v>
      </c>
      <c r="U203" s="5">
        <v>1.4574999999999999E-4</v>
      </c>
      <c r="V203" s="5">
        <v>2.0139999999999999E-4</v>
      </c>
      <c r="W203" s="5">
        <v>2.0139999999999999E-4</v>
      </c>
      <c r="X203" s="5">
        <v>2.0139999999999999E-4</v>
      </c>
      <c r="Y203" s="5">
        <v>3.6570000000000011E-4</v>
      </c>
      <c r="Z203" s="5">
        <v>311.34903795000002</v>
      </c>
      <c r="AA203" s="5">
        <v>311.34903795000002</v>
      </c>
      <c r="AB203" s="5">
        <v>311.34903795000002</v>
      </c>
      <c r="AC203" s="5">
        <v>311.34903795000002</v>
      </c>
      <c r="AD203" s="5">
        <v>311.34903795000002</v>
      </c>
      <c r="AE203" s="5">
        <v>311.34903795000002</v>
      </c>
    </row>
    <row r="204" spans="1:31">
      <c r="A204" s="56" t="s">
        <v>73</v>
      </c>
      <c r="B204" s="56" t="s">
        <v>197</v>
      </c>
      <c r="C204" s="56" t="s">
        <v>136</v>
      </c>
      <c r="D204" s="5">
        <v>0</v>
      </c>
      <c r="E204" s="5">
        <v>0</v>
      </c>
      <c r="F204" s="5">
        <v>0</v>
      </c>
      <c r="G204" s="5">
        <v>0</v>
      </c>
      <c r="H204" s="5">
        <v>0</v>
      </c>
      <c r="I204" s="5">
        <v>0</v>
      </c>
      <c r="J204" s="5">
        <v>0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5">
        <v>0</v>
      </c>
      <c r="R204" s="5">
        <v>0</v>
      </c>
      <c r="S204" s="5">
        <v>0</v>
      </c>
      <c r="T204" s="5">
        <v>0</v>
      </c>
      <c r="U204" s="5">
        <v>0</v>
      </c>
      <c r="V204" s="5">
        <v>0</v>
      </c>
      <c r="W204" s="5">
        <v>0</v>
      </c>
      <c r="X204" s="5">
        <v>0</v>
      </c>
      <c r="Y204" s="5">
        <v>0</v>
      </c>
      <c r="Z204" s="5">
        <v>0</v>
      </c>
      <c r="AA204" s="5">
        <v>0</v>
      </c>
      <c r="AB204" s="5">
        <v>0</v>
      </c>
      <c r="AC204" s="5">
        <v>0</v>
      </c>
      <c r="AD204" s="5">
        <v>0</v>
      </c>
      <c r="AE204" s="5">
        <v>0</v>
      </c>
    </row>
    <row r="205" spans="1:31">
      <c r="A205" s="56" t="s">
        <v>73</v>
      </c>
      <c r="B205" s="56" t="s">
        <v>197</v>
      </c>
      <c r="C205" s="56" t="s">
        <v>153</v>
      </c>
      <c r="D205" s="5">
        <v>0</v>
      </c>
      <c r="E205" s="5">
        <v>0</v>
      </c>
      <c r="F205" s="5">
        <v>0</v>
      </c>
      <c r="G205" s="5">
        <v>0</v>
      </c>
      <c r="H205" s="5">
        <v>0</v>
      </c>
      <c r="I205" s="5">
        <v>364.03780382000002</v>
      </c>
      <c r="J205" s="5">
        <v>364.03780382000002</v>
      </c>
      <c r="K205" s="5">
        <v>364.03805948000002</v>
      </c>
      <c r="L205" s="5">
        <v>364.03805948000002</v>
      </c>
      <c r="M205" s="5">
        <v>364.03805948000002</v>
      </c>
      <c r="N205" s="5">
        <v>364.03805949999997</v>
      </c>
      <c r="O205" s="5">
        <v>364.03805953</v>
      </c>
      <c r="P205" s="5">
        <v>364.03805957999998</v>
      </c>
      <c r="Q205" s="5">
        <v>364.03805962000013</v>
      </c>
      <c r="R205" s="5">
        <v>364.03813747999999</v>
      </c>
      <c r="S205" s="5">
        <v>364.03850878000009</v>
      </c>
      <c r="T205" s="5">
        <v>364.03850881000011</v>
      </c>
      <c r="U205" s="5">
        <v>364.03850888000011</v>
      </c>
      <c r="V205" s="5">
        <v>1443.2242477699999</v>
      </c>
      <c r="W205" s="5">
        <v>1443.22424783</v>
      </c>
      <c r="X205" s="5">
        <v>1443.2242479500001</v>
      </c>
      <c r="Y205" s="5">
        <v>1443.2242480800001</v>
      </c>
      <c r="Z205" s="5">
        <v>1443.2242481599999</v>
      </c>
      <c r="AA205" s="5">
        <v>1443.2242481999999</v>
      </c>
      <c r="AB205" s="5">
        <v>1443.22424826</v>
      </c>
      <c r="AC205" s="5">
        <v>1443.22424834</v>
      </c>
      <c r="AD205" s="5">
        <v>1443.2242485199999</v>
      </c>
      <c r="AE205" s="5">
        <v>1443.2242485500001</v>
      </c>
    </row>
    <row r="206" spans="1:31">
      <c r="A206" s="56" t="s">
        <v>73</v>
      </c>
      <c r="B206" s="56" t="s">
        <v>197</v>
      </c>
      <c r="C206" s="56" t="s">
        <v>154</v>
      </c>
      <c r="D206" s="5">
        <v>2.3519999999999998E-5</v>
      </c>
      <c r="E206" s="5">
        <v>4.5259999999999997E-5</v>
      </c>
      <c r="F206" s="5">
        <v>556.44189217000007</v>
      </c>
      <c r="G206" s="5">
        <v>932.26230385999997</v>
      </c>
      <c r="H206" s="5">
        <v>2000.56451128</v>
      </c>
      <c r="I206" s="5">
        <v>2330.0478093500001</v>
      </c>
      <c r="J206" s="5">
        <v>2330.0478093500001</v>
      </c>
      <c r="K206" s="5">
        <v>2869.45844098</v>
      </c>
      <c r="L206" s="5">
        <v>2869.4584410699999</v>
      </c>
      <c r="M206" s="5">
        <v>2869.4584411300011</v>
      </c>
      <c r="N206" s="5">
        <v>2869.4584412600002</v>
      </c>
      <c r="O206" s="5">
        <v>2869.4584413299999</v>
      </c>
      <c r="P206" s="5">
        <v>2869.458441830001</v>
      </c>
      <c r="Q206" s="5">
        <v>2869.4584427700011</v>
      </c>
      <c r="R206" s="5">
        <v>4772.5374519500001</v>
      </c>
      <c r="S206" s="5">
        <v>4871.3284571700005</v>
      </c>
      <c r="T206" s="5">
        <v>4871.3284571800014</v>
      </c>
      <c r="U206" s="5">
        <v>4955.698228010001</v>
      </c>
      <c r="V206" s="5">
        <v>8390.1628461299988</v>
      </c>
      <c r="W206" s="5">
        <v>8390.1628461699984</v>
      </c>
      <c r="X206" s="5">
        <v>8390.1628461699984</v>
      </c>
      <c r="Y206" s="5">
        <v>8390.1628461699984</v>
      </c>
      <c r="Z206" s="5">
        <v>9713.3305670999998</v>
      </c>
      <c r="AA206" s="5">
        <v>11446.38750705</v>
      </c>
      <c r="AB206" s="5">
        <v>11446.38750705</v>
      </c>
      <c r="AC206" s="5">
        <v>11474.93548916</v>
      </c>
      <c r="AD206" s="5">
        <v>15590.53041502001</v>
      </c>
      <c r="AE206" s="5">
        <v>15590.53041502001</v>
      </c>
    </row>
    <row r="207" spans="1:31">
      <c r="A207" s="56" t="s">
        <v>73</v>
      </c>
      <c r="B207" s="56" t="s">
        <v>197</v>
      </c>
      <c r="C207" s="56" t="s">
        <v>155</v>
      </c>
      <c r="D207" s="5">
        <v>1.789E-5</v>
      </c>
      <c r="E207" s="5">
        <v>2.7169999999999999E-5</v>
      </c>
      <c r="F207" s="5">
        <v>1.4407999999999999E-4</v>
      </c>
      <c r="G207" s="5">
        <v>1.4415000000000001E-4</v>
      </c>
      <c r="H207" s="5">
        <v>1.4883E-4</v>
      </c>
      <c r="I207" s="5">
        <v>1.4883999999999999E-4</v>
      </c>
      <c r="J207" s="5">
        <v>1.4885000000000001E-4</v>
      </c>
      <c r="K207" s="5">
        <v>2.5203999999999998E-4</v>
      </c>
      <c r="L207" s="5">
        <v>2.5208000000000001E-4</v>
      </c>
      <c r="M207" s="5">
        <v>2.5219000000000001E-4</v>
      </c>
      <c r="N207" s="5">
        <v>2.5240000000000001E-4</v>
      </c>
      <c r="O207" s="5">
        <v>2.5253E-4</v>
      </c>
      <c r="P207" s="5">
        <v>2.5313000000000001E-4</v>
      </c>
      <c r="Q207" s="5">
        <v>2.5493E-4</v>
      </c>
      <c r="R207" s="5">
        <v>2.8614999999999999E-4</v>
      </c>
      <c r="S207" s="5">
        <v>3.0217999999999998E-4</v>
      </c>
      <c r="T207" s="5">
        <v>3.0223000000000001E-4</v>
      </c>
      <c r="U207" s="5">
        <v>3.7806E-4</v>
      </c>
      <c r="V207" s="5">
        <v>4.4944000000000001E-4</v>
      </c>
      <c r="W207" s="5">
        <v>4.4956999999999999E-4</v>
      </c>
      <c r="X207" s="5">
        <v>4.4956999999999999E-4</v>
      </c>
      <c r="Y207" s="5">
        <v>6.9676999999999998E-4</v>
      </c>
      <c r="Z207" s="5">
        <v>6.9676999999999998E-4</v>
      </c>
      <c r="AA207" s="5">
        <v>6.9688999999999992E-4</v>
      </c>
      <c r="AB207" s="5">
        <v>6.9688999999999992E-4</v>
      </c>
      <c r="AC207" s="5">
        <v>1.0628499999999999E-3</v>
      </c>
      <c r="AD207" s="5">
        <v>1.3760700000000001E-3</v>
      </c>
      <c r="AE207" s="5">
        <v>1.3760700000000001E-3</v>
      </c>
    </row>
    <row r="208" spans="1:31">
      <c r="A208" s="56" t="s">
        <v>73</v>
      </c>
      <c r="B208" s="56" t="s">
        <v>197</v>
      </c>
      <c r="C208" s="56" t="s">
        <v>138</v>
      </c>
      <c r="D208" s="5">
        <v>74.000999999999991</v>
      </c>
      <c r="E208" s="5">
        <v>170.203</v>
      </c>
      <c r="F208" s="5">
        <v>307.68299999999999</v>
      </c>
      <c r="G208" s="5">
        <v>477.90599999999989</v>
      </c>
      <c r="H208" s="5">
        <v>683.44799999999998</v>
      </c>
      <c r="I208" s="5">
        <v>935.06399999999996</v>
      </c>
      <c r="J208" s="5">
        <v>1312.0280000099999</v>
      </c>
      <c r="K208" s="5">
        <v>1638.8409323000001</v>
      </c>
      <c r="L208" s="5">
        <v>1990.6932078299999</v>
      </c>
      <c r="M208" s="5">
        <v>2391.4475556399998</v>
      </c>
      <c r="N208" s="5">
        <v>2884.1496417200001</v>
      </c>
      <c r="O208" s="5">
        <v>3416.4116849400011</v>
      </c>
      <c r="P208" s="5">
        <v>3973.814068950001</v>
      </c>
      <c r="Q208" s="5">
        <v>4530.6560560899998</v>
      </c>
      <c r="R208" s="5">
        <v>5066.1109845699993</v>
      </c>
      <c r="S208" s="5">
        <v>5601.4006190199989</v>
      </c>
      <c r="T208" s="5">
        <v>6028.7694856199996</v>
      </c>
      <c r="U208" s="5">
        <v>6443.565074019999</v>
      </c>
      <c r="V208" s="5">
        <v>6831.6147785800003</v>
      </c>
      <c r="W208" s="5">
        <v>7225.57279131</v>
      </c>
      <c r="X208" s="5">
        <v>7650.4431786699988</v>
      </c>
      <c r="Y208" s="5">
        <v>8077.7043893099999</v>
      </c>
      <c r="Z208" s="5">
        <v>8450.5380374800006</v>
      </c>
      <c r="AA208" s="5">
        <v>8830.8099046900006</v>
      </c>
      <c r="AB208" s="5">
        <v>9215.3613388400008</v>
      </c>
      <c r="AC208" s="5">
        <v>9609.1453741200021</v>
      </c>
      <c r="AD208" s="5">
        <v>10007.91971271</v>
      </c>
      <c r="AE208" s="5">
        <v>10029.9383246</v>
      </c>
    </row>
    <row r="209" spans="1:31">
      <c r="A209" s="56" t="s">
        <v>73</v>
      </c>
      <c r="B209" s="56" t="s">
        <v>197</v>
      </c>
      <c r="C209" s="56" t="s">
        <v>139</v>
      </c>
      <c r="D209" s="5">
        <v>315.67899999999997</v>
      </c>
      <c r="E209" s="5">
        <v>569.61599999999987</v>
      </c>
      <c r="F209" s="5">
        <v>820.85400000000004</v>
      </c>
      <c r="G209" s="5">
        <v>1024.452</v>
      </c>
      <c r="H209" s="5">
        <v>1198.33</v>
      </c>
      <c r="I209" s="5">
        <v>1349.2909999999999</v>
      </c>
      <c r="J209" s="5">
        <v>1583.746000000001</v>
      </c>
      <c r="K209" s="5">
        <v>1889.231</v>
      </c>
      <c r="L209" s="5">
        <v>2184.8290000000002</v>
      </c>
      <c r="M209" s="5">
        <v>2494.7469999999998</v>
      </c>
      <c r="N209" s="5">
        <v>2866.9209999999998</v>
      </c>
      <c r="O209" s="5">
        <v>3247.2130000000002</v>
      </c>
      <c r="P209" s="5">
        <v>3592.6419999999998</v>
      </c>
      <c r="Q209" s="5">
        <v>3888.33</v>
      </c>
      <c r="R209" s="5">
        <v>4120.362000000001</v>
      </c>
      <c r="S209" s="5">
        <v>4311.5919999999996</v>
      </c>
      <c r="T209" s="5">
        <v>4376.5829999999996</v>
      </c>
      <c r="U209" s="5">
        <v>4405.5499999999993</v>
      </c>
      <c r="V209" s="5">
        <v>4389.7909999999993</v>
      </c>
      <c r="W209" s="5">
        <v>4377.9460000000008</v>
      </c>
      <c r="X209" s="5">
        <v>4353.7569999999996</v>
      </c>
      <c r="Y209" s="5">
        <v>4323.2259999999997</v>
      </c>
      <c r="Z209" s="5">
        <v>4288.2030000000004</v>
      </c>
      <c r="AA209" s="5">
        <v>4249.7039999999997</v>
      </c>
      <c r="AB209" s="5">
        <v>4204.5159999999987</v>
      </c>
      <c r="AC209" s="5">
        <v>4157.0160000000014</v>
      </c>
      <c r="AD209" s="5">
        <v>4103.4959999999992</v>
      </c>
      <c r="AE209" s="5">
        <v>4103.4959999999992</v>
      </c>
    </row>
    <row r="210" spans="1:31">
      <c r="A210" s="56" t="s">
        <v>73</v>
      </c>
      <c r="B210" s="56" t="s">
        <v>197</v>
      </c>
      <c r="C210" s="56" t="s">
        <v>146</v>
      </c>
      <c r="D210" s="5">
        <v>28.250568165401209</v>
      </c>
      <c r="E210" s="5">
        <v>57.984082519045188</v>
      </c>
      <c r="F210" s="5">
        <v>87.984363689163416</v>
      </c>
      <c r="G210" s="5">
        <v>118.5202868536303</v>
      </c>
      <c r="H210" s="5">
        <v>161.05691983968831</v>
      </c>
      <c r="I210" s="5">
        <v>194.1032598775956</v>
      </c>
      <c r="J210" s="5">
        <v>227.93823684229119</v>
      </c>
      <c r="K210" s="5">
        <v>266.13392778345383</v>
      </c>
      <c r="L210" s="5">
        <v>307.91599866385837</v>
      </c>
      <c r="M210" s="5">
        <v>357.33122135207981</v>
      </c>
      <c r="N210" s="5">
        <v>400.9931263169268</v>
      </c>
      <c r="O210" s="5">
        <v>452.01705504396921</v>
      </c>
      <c r="P210" s="5">
        <v>503.29314390950202</v>
      </c>
      <c r="Q210" s="5">
        <v>558.157845767406</v>
      </c>
      <c r="R210" s="5">
        <v>613.22322392402464</v>
      </c>
      <c r="S210" s="5">
        <v>679.02951652783554</v>
      </c>
      <c r="T210" s="5">
        <v>736.58016372655379</v>
      </c>
      <c r="U210" s="5">
        <v>801.92129074151421</v>
      </c>
      <c r="V210" s="5">
        <v>855.66726112410993</v>
      </c>
      <c r="W210" s="5">
        <v>908.05729462161355</v>
      </c>
      <c r="X210" s="5">
        <v>960.26231120480941</v>
      </c>
      <c r="Y210" s="5">
        <v>1014.2322565285</v>
      </c>
      <c r="Z210" s="5">
        <v>1064.568890524178</v>
      </c>
      <c r="AA210" s="5">
        <v>1107.3958125478359</v>
      </c>
      <c r="AB210" s="5">
        <v>1148.2754989213399</v>
      </c>
      <c r="AC210" s="5">
        <v>1185.362948807179</v>
      </c>
      <c r="AD210" s="5">
        <v>1226.8511397490431</v>
      </c>
      <c r="AE210" s="5">
        <v>1267.3846312329961</v>
      </c>
    </row>
    <row r="211" spans="1:3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</row>
    <row r="212" spans="1:31">
      <c r="A212" s="56" t="s">
        <v>73</v>
      </c>
      <c r="B212" s="56" t="s">
        <v>198</v>
      </c>
      <c r="C212" s="56" t="s">
        <v>132</v>
      </c>
      <c r="D212" s="5">
        <v>0</v>
      </c>
      <c r="E212" s="5">
        <v>0</v>
      </c>
      <c r="F212" s="5">
        <v>0</v>
      </c>
      <c r="G212" s="5">
        <v>0</v>
      </c>
      <c r="H212" s="5">
        <v>0</v>
      </c>
      <c r="I212" s="5">
        <v>0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5">
        <v>0</v>
      </c>
      <c r="R212" s="5">
        <v>0</v>
      </c>
      <c r="S212" s="5">
        <v>0</v>
      </c>
      <c r="T212" s="5">
        <v>0</v>
      </c>
      <c r="U212" s="5">
        <v>0</v>
      </c>
      <c r="V212" s="5">
        <v>0</v>
      </c>
      <c r="W212" s="5">
        <v>0</v>
      </c>
      <c r="X212" s="5">
        <v>0</v>
      </c>
      <c r="Y212" s="5">
        <v>0</v>
      </c>
      <c r="Z212" s="5">
        <v>0</v>
      </c>
      <c r="AA212" s="5">
        <v>0</v>
      </c>
      <c r="AB212" s="5">
        <v>0</v>
      </c>
      <c r="AC212" s="5">
        <v>0</v>
      </c>
      <c r="AD212" s="5">
        <v>0</v>
      </c>
      <c r="AE212" s="5">
        <v>0</v>
      </c>
    </row>
    <row r="213" spans="1:31">
      <c r="A213" s="56" t="s">
        <v>73</v>
      </c>
      <c r="B213" s="56" t="s">
        <v>198</v>
      </c>
      <c r="C213" s="56" t="s">
        <v>133</v>
      </c>
      <c r="D213" s="5">
        <v>0</v>
      </c>
      <c r="E213" s="5">
        <v>0</v>
      </c>
      <c r="F213" s="5">
        <v>0</v>
      </c>
      <c r="G213" s="5">
        <v>0</v>
      </c>
      <c r="H213" s="5">
        <v>0</v>
      </c>
      <c r="I213" s="5">
        <v>0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5">
        <v>0</v>
      </c>
      <c r="R213" s="5">
        <v>0</v>
      </c>
      <c r="S213" s="5">
        <v>0</v>
      </c>
      <c r="T213" s="5">
        <v>0</v>
      </c>
      <c r="U213" s="5">
        <v>0</v>
      </c>
      <c r="V213" s="5">
        <v>0</v>
      </c>
      <c r="W213" s="5">
        <v>0</v>
      </c>
      <c r="X213" s="5">
        <v>0</v>
      </c>
      <c r="Y213" s="5">
        <v>0</v>
      </c>
      <c r="Z213" s="5">
        <v>0</v>
      </c>
      <c r="AA213" s="5">
        <v>0</v>
      </c>
      <c r="AB213" s="5">
        <v>0</v>
      </c>
      <c r="AC213" s="5">
        <v>0</v>
      </c>
      <c r="AD213" s="5">
        <v>0</v>
      </c>
      <c r="AE213" s="5">
        <v>0</v>
      </c>
    </row>
    <row r="214" spans="1:31">
      <c r="A214" s="56" t="s">
        <v>73</v>
      </c>
      <c r="B214" s="56" t="s">
        <v>198</v>
      </c>
      <c r="C214" s="56" t="s">
        <v>134</v>
      </c>
      <c r="D214" s="5">
        <v>0</v>
      </c>
      <c r="E214" s="5">
        <v>2.65E-6</v>
      </c>
      <c r="F214" s="5">
        <v>1.325E-5</v>
      </c>
      <c r="G214" s="5">
        <v>1.325E-5</v>
      </c>
      <c r="H214" s="5">
        <v>1.325E-5</v>
      </c>
      <c r="I214" s="5">
        <v>1.325E-5</v>
      </c>
      <c r="J214" s="5">
        <v>1.325E-5</v>
      </c>
      <c r="K214" s="5">
        <v>2.65E-5</v>
      </c>
      <c r="L214" s="5">
        <v>2.65E-5</v>
      </c>
      <c r="M214" s="5">
        <v>5.3000000000000001E-5</v>
      </c>
      <c r="N214" s="5">
        <v>5.3000000000000001E-5</v>
      </c>
      <c r="O214" s="5">
        <v>6.8899999999999994E-5</v>
      </c>
      <c r="P214" s="5">
        <v>8.2150000000000005E-5</v>
      </c>
      <c r="Q214" s="5">
        <v>9.8049999999999998E-5</v>
      </c>
      <c r="R214" s="5">
        <v>9.8049999999999998E-5</v>
      </c>
      <c r="S214" s="5">
        <v>1.1925E-4</v>
      </c>
      <c r="T214" s="5">
        <v>1.219E-4</v>
      </c>
      <c r="U214" s="5">
        <v>1.3515000000000001E-4</v>
      </c>
      <c r="V214" s="5">
        <v>1.537E-4</v>
      </c>
      <c r="W214" s="5">
        <v>2.0934999999999999E-4</v>
      </c>
      <c r="X214" s="5">
        <v>814.92022489999999</v>
      </c>
      <c r="Y214" s="5">
        <v>814.92022489999999</v>
      </c>
      <c r="Z214" s="5">
        <v>814.92024875000004</v>
      </c>
      <c r="AA214" s="5">
        <v>814.92024875000004</v>
      </c>
      <c r="AB214" s="5">
        <v>814.92026199999998</v>
      </c>
      <c r="AC214" s="5">
        <v>814.92027525000003</v>
      </c>
      <c r="AD214" s="5">
        <v>1156.5237404500001</v>
      </c>
      <c r="AE214" s="5">
        <v>1156.5237404500001</v>
      </c>
    </row>
    <row r="215" spans="1:31">
      <c r="A215" s="56" t="s">
        <v>73</v>
      </c>
      <c r="B215" s="56" t="s">
        <v>198</v>
      </c>
      <c r="C215" s="56" t="s">
        <v>135</v>
      </c>
      <c r="D215" s="5">
        <v>0</v>
      </c>
      <c r="E215" s="5">
        <v>0</v>
      </c>
      <c r="F215" s="5">
        <v>0</v>
      </c>
      <c r="G215" s="5">
        <v>0</v>
      </c>
      <c r="H215" s="5">
        <v>0</v>
      </c>
      <c r="I215" s="5">
        <v>0</v>
      </c>
      <c r="J215" s="5">
        <v>0</v>
      </c>
      <c r="K215" s="5">
        <v>2.65E-5</v>
      </c>
      <c r="L215" s="5">
        <v>2.915E-5</v>
      </c>
      <c r="M215" s="5">
        <v>5.8300000000000001E-5</v>
      </c>
      <c r="N215" s="5">
        <v>6.0949999999999998E-5</v>
      </c>
      <c r="O215" s="5">
        <v>7.6849999999999998E-5</v>
      </c>
      <c r="P215" s="5">
        <v>9.2750000000000005E-5</v>
      </c>
      <c r="Q215" s="5">
        <v>1.0865E-4</v>
      </c>
      <c r="R215" s="5">
        <v>1.0865E-4</v>
      </c>
      <c r="S215" s="5">
        <v>1.219E-4</v>
      </c>
      <c r="T215" s="5">
        <v>1.325E-4</v>
      </c>
      <c r="U215" s="5">
        <v>1.484E-4</v>
      </c>
      <c r="V215" s="5">
        <v>1.6430000000000001E-4</v>
      </c>
      <c r="W215" s="5">
        <v>1.8550000000000001E-4</v>
      </c>
      <c r="X215" s="5">
        <v>2.173E-4</v>
      </c>
      <c r="Y215" s="5">
        <v>2.173E-4</v>
      </c>
      <c r="Z215" s="5">
        <v>1.03615E-3</v>
      </c>
      <c r="AA215" s="5">
        <v>1.03615E-3</v>
      </c>
      <c r="AB215" s="5">
        <v>1.03615E-3</v>
      </c>
      <c r="AC215" s="5">
        <v>1.03615E-3</v>
      </c>
      <c r="AD215" s="5">
        <v>1872.6498135500001</v>
      </c>
      <c r="AE215" s="5">
        <v>1872.6498135500001</v>
      </c>
    </row>
    <row r="216" spans="1:31">
      <c r="A216" s="56" t="s">
        <v>73</v>
      </c>
      <c r="B216" s="56" t="s">
        <v>198</v>
      </c>
      <c r="C216" s="56" t="s">
        <v>136</v>
      </c>
      <c r="D216" s="5">
        <v>0</v>
      </c>
      <c r="E216" s="5">
        <v>0</v>
      </c>
      <c r="F216" s="5">
        <v>0</v>
      </c>
      <c r="G216" s="5">
        <v>0</v>
      </c>
      <c r="H216" s="5">
        <v>0</v>
      </c>
      <c r="I216" s="5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5">
        <v>0</v>
      </c>
      <c r="R216" s="5">
        <v>0</v>
      </c>
      <c r="S216" s="5">
        <v>0</v>
      </c>
      <c r="T216" s="5">
        <v>0</v>
      </c>
      <c r="U216" s="5">
        <v>0</v>
      </c>
      <c r="V216" s="5">
        <v>0</v>
      </c>
      <c r="W216" s="5">
        <v>0</v>
      </c>
      <c r="X216" s="5">
        <v>0</v>
      </c>
      <c r="Y216" s="5">
        <v>0</v>
      </c>
      <c r="Z216" s="5">
        <v>0</v>
      </c>
      <c r="AA216" s="5">
        <v>0</v>
      </c>
      <c r="AB216" s="5">
        <v>0</v>
      </c>
      <c r="AC216" s="5">
        <v>0</v>
      </c>
      <c r="AD216" s="5">
        <v>0</v>
      </c>
      <c r="AE216" s="5">
        <v>0</v>
      </c>
    </row>
    <row r="217" spans="1:31">
      <c r="A217" s="56" t="s">
        <v>73</v>
      </c>
      <c r="B217" s="56" t="s">
        <v>198</v>
      </c>
      <c r="C217" s="56" t="s">
        <v>153</v>
      </c>
      <c r="D217" s="5">
        <v>0</v>
      </c>
      <c r="E217" s="5">
        <v>0</v>
      </c>
      <c r="F217" s="5">
        <v>0</v>
      </c>
      <c r="G217" s="5">
        <v>0</v>
      </c>
      <c r="H217" s="5">
        <v>0</v>
      </c>
      <c r="I217" s="5">
        <v>721.76855966999995</v>
      </c>
      <c r="J217" s="5">
        <v>721.76855966999995</v>
      </c>
      <c r="K217" s="5">
        <v>721.76855976000002</v>
      </c>
      <c r="L217" s="5">
        <v>721.76855977000002</v>
      </c>
      <c r="M217" s="5">
        <v>721.76855982999996</v>
      </c>
      <c r="N217" s="5">
        <v>721.76855984999997</v>
      </c>
      <c r="O217" s="5">
        <v>721.76855989000001</v>
      </c>
      <c r="P217" s="5">
        <v>721.76855997999996</v>
      </c>
      <c r="Q217" s="5">
        <v>721.76855999999998</v>
      </c>
      <c r="R217" s="5">
        <v>721.76856009000005</v>
      </c>
      <c r="S217" s="5">
        <v>721.76856009000005</v>
      </c>
      <c r="T217" s="5">
        <v>721.76856009999995</v>
      </c>
      <c r="U217" s="5">
        <v>721.76856019000002</v>
      </c>
      <c r="V217" s="5">
        <v>721.76856020000002</v>
      </c>
      <c r="W217" s="5">
        <v>721.76856022000004</v>
      </c>
      <c r="X217" s="5">
        <v>721.76856025999996</v>
      </c>
      <c r="Y217" s="5">
        <v>721.76856034000002</v>
      </c>
      <c r="Z217" s="5">
        <v>721.76856036000004</v>
      </c>
      <c r="AA217" s="5">
        <v>721.76856038000005</v>
      </c>
      <c r="AB217" s="5">
        <v>721.76856040999996</v>
      </c>
      <c r="AC217" s="5">
        <v>721.76856045</v>
      </c>
      <c r="AD217" s="5">
        <v>721.76856051000004</v>
      </c>
      <c r="AE217" s="5">
        <v>721.76856053999995</v>
      </c>
    </row>
    <row r="218" spans="1:31">
      <c r="A218" s="56" t="s">
        <v>73</v>
      </c>
      <c r="B218" s="56" t="s">
        <v>198</v>
      </c>
      <c r="C218" s="56" t="s">
        <v>154</v>
      </c>
      <c r="D218" s="5">
        <v>7.1999999999999997E-6</v>
      </c>
      <c r="E218" s="5">
        <v>1.2799999999999999E-5</v>
      </c>
      <c r="F218" s="5">
        <v>271.83131501999998</v>
      </c>
      <c r="G218" s="5">
        <v>271.83131501999998</v>
      </c>
      <c r="H218" s="5">
        <v>995.68396523999991</v>
      </c>
      <c r="I218" s="5">
        <v>995.68396526999993</v>
      </c>
      <c r="J218" s="5">
        <v>995.68396527999994</v>
      </c>
      <c r="K218" s="5">
        <v>995.68396546999986</v>
      </c>
      <c r="L218" s="5">
        <v>995.68396549999989</v>
      </c>
      <c r="M218" s="5">
        <v>995.6839655199999</v>
      </c>
      <c r="N218" s="5">
        <v>995.68396553999992</v>
      </c>
      <c r="O218" s="5">
        <v>995.68396556999994</v>
      </c>
      <c r="P218" s="5">
        <v>995.68396559999985</v>
      </c>
      <c r="Q218" s="5">
        <v>995.68396582999992</v>
      </c>
      <c r="R218" s="5">
        <v>995.68396582999992</v>
      </c>
      <c r="S218" s="5">
        <v>995.68396583999993</v>
      </c>
      <c r="T218" s="5">
        <v>995.68396583999993</v>
      </c>
      <c r="U218" s="5">
        <v>995.68396585999983</v>
      </c>
      <c r="V218" s="5">
        <v>995.68396585999983</v>
      </c>
      <c r="W218" s="5">
        <v>995.68396586999984</v>
      </c>
      <c r="X218" s="5">
        <v>995.68396586999984</v>
      </c>
      <c r="Y218" s="5">
        <v>995.68396586999984</v>
      </c>
      <c r="Z218" s="5">
        <v>995.68396586999984</v>
      </c>
      <c r="AA218" s="5">
        <v>995.68396588999974</v>
      </c>
      <c r="AB218" s="5">
        <v>995.68396588999974</v>
      </c>
      <c r="AC218" s="5">
        <v>995.68407701999979</v>
      </c>
      <c r="AD218" s="5">
        <v>995.6844172599998</v>
      </c>
      <c r="AE218" s="5">
        <v>995.6844172599998</v>
      </c>
    </row>
    <row r="219" spans="1:31">
      <c r="A219" s="56" t="s">
        <v>73</v>
      </c>
      <c r="B219" s="56" t="s">
        <v>198</v>
      </c>
      <c r="C219" s="56" t="s">
        <v>155</v>
      </c>
      <c r="D219" s="5">
        <v>0</v>
      </c>
      <c r="E219" s="5">
        <v>0</v>
      </c>
      <c r="F219" s="5">
        <v>0</v>
      </c>
      <c r="G219" s="5">
        <v>0</v>
      </c>
      <c r="H219" s="5">
        <v>1.0999999999999981</v>
      </c>
      <c r="I219" s="5">
        <v>1.0999999999999981</v>
      </c>
      <c r="J219" s="5">
        <v>1.0999999999999981</v>
      </c>
      <c r="K219" s="5">
        <v>1.0999999999999981</v>
      </c>
      <c r="L219" s="5">
        <v>1.0999999999999981</v>
      </c>
      <c r="M219" s="5">
        <v>252.2</v>
      </c>
      <c r="N219" s="5">
        <v>252.2</v>
      </c>
      <c r="O219" s="5">
        <v>253.3</v>
      </c>
      <c r="P219" s="5">
        <v>253.3</v>
      </c>
      <c r="Q219" s="5">
        <v>253.3</v>
      </c>
      <c r="R219" s="5">
        <v>253.3</v>
      </c>
      <c r="S219" s="5">
        <v>254.4</v>
      </c>
      <c r="T219" s="5">
        <v>254.4</v>
      </c>
      <c r="U219" s="5">
        <v>254.4</v>
      </c>
      <c r="V219" s="5">
        <v>254.4</v>
      </c>
      <c r="W219" s="5">
        <v>254.4</v>
      </c>
      <c r="X219" s="5">
        <v>255.5</v>
      </c>
      <c r="Y219" s="5">
        <v>255.5</v>
      </c>
      <c r="Z219" s="5">
        <v>255.5</v>
      </c>
      <c r="AA219" s="5">
        <v>255.5</v>
      </c>
      <c r="AB219" s="5">
        <v>255.5</v>
      </c>
      <c r="AC219" s="5">
        <v>255.5</v>
      </c>
      <c r="AD219" s="5">
        <v>255.5</v>
      </c>
      <c r="AE219" s="5">
        <v>255.5</v>
      </c>
    </row>
    <row r="220" spans="1:31">
      <c r="A220" s="56" t="s">
        <v>73</v>
      </c>
      <c r="B220" s="56" t="s">
        <v>198</v>
      </c>
      <c r="C220" s="56" t="s">
        <v>138</v>
      </c>
      <c r="D220" s="5">
        <v>54.76</v>
      </c>
      <c r="E220" s="5">
        <v>142.94</v>
      </c>
      <c r="F220" s="5">
        <v>269.64</v>
      </c>
      <c r="G220" s="5">
        <v>436.56599999999997</v>
      </c>
      <c r="H220" s="5">
        <v>646.74199999999996</v>
      </c>
      <c r="I220" s="5">
        <v>870.52899999999988</v>
      </c>
      <c r="J220" s="5">
        <v>1204.865</v>
      </c>
      <c r="K220" s="5">
        <v>1493.8018440799999</v>
      </c>
      <c r="L220" s="5">
        <v>1758.1112453000001</v>
      </c>
      <c r="M220" s="5">
        <v>2054.17842978</v>
      </c>
      <c r="N220" s="5">
        <v>2430.9898076999998</v>
      </c>
      <c r="O220" s="5">
        <v>2860.05513023</v>
      </c>
      <c r="P220" s="5">
        <v>3323.3447319699999</v>
      </c>
      <c r="Q220" s="5">
        <v>3824.752700569999</v>
      </c>
      <c r="R220" s="5">
        <v>4371.7407209399998</v>
      </c>
      <c r="S220" s="5">
        <v>4923.7197385200006</v>
      </c>
      <c r="T220" s="5">
        <v>5403.5122714200006</v>
      </c>
      <c r="U220" s="5">
        <v>5884.3870978300001</v>
      </c>
      <c r="V220" s="5">
        <v>6354.1073290500008</v>
      </c>
      <c r="W220" s="5">
        <v>6790.2590817799992</v>
      </c>
      <c r="X220" s="5">
        <v>7257.6612117000004</v>
      </c>
      <c r="Y220" s="5">
        <v>7732.1858246300008</v>
      </c>
      <c r="Z220" s="5">
        <v>8135.8834787000014</v>
      </c>
      <c r="AA220" s="5">
        <v>8548.284465079998</v>
      </c>
      <c r="AB220" s="5">
        <v>8969.6047935099978</v>
      </c>
      <c r="AC220" s="5">
        <v>9399.2577990399968</v>
      </c>
      <c r="AD220" s="5">
        <v>9838.3541514499975</v>
      </c>
      <c r="AE220" s="5">
        <v>9875.4181620899963</v>
      </c>
    </row>
    <row r="221" spans="1:31">
      <c r="A221" s="56" t="s">
        <v>73</v>
      </c>
      <c r="B221" s="56" t="s">
        <v>198</v>
      </c>
      <c r="C221" s="56" t="s">
        <v>139</v>
      </c>
      <c r="D221" s="5">
        <v>232.40600000000001</v>
      </c>
      <c r="E221" s="5">
        <v>487.50299999999999</v>
      </c>
      <c r="F221" s="5">
        <v>725.81999999999994</v>
      </c>
      <c r="G221" s="5">
        <v>941.35100000000011</v>
      </c>
      <c r="H221" s="5">
        <v>1130.9649999999999</v>
      </c>
      <c r="I221" s="5">
        <v>1238.9269999999999</v>
      </c>
      <c r="J221" s="5">
        <v>1418.0219999999999</v>
      </c>
      <c r="K221" s="5">
        <v>1671.2850000000001</v>
      </c>
      <c r="L221" s="5">
        <v>1853.7090000000001</v>
      </c>
      <c r="M221" s="5">
        <v>2038.7819999999999</v>
      </c>
      <c r="N221" s="5">
        <v>2282.3000000000002</v>
      </c>
      <c r="O221" s="5">
        <v>2549.9209999999998</v>
      </c>
      <c r="P221" s="5">
        <v>2803.293999999999</v>
      </c>
      <c r="Q221" s="5">
        <v>3052.297</v>
      </c>
      <c r="R221" s="5">
        <v>3305.757000000001</v>
      </c>
      <c r="S221" s="5">
        <v>3518.998000000001</v>
      </c>
      <c r="T221" s="5">
        <v>3634.3609999999999</v>
      </c>
      <c r="U221" s="5">
        <v>3719.5260000000012</v>
      </c>
      <c r="V221" s="5">
        <v>3766.7999999999988</v>
      </c>
      <c r="W221" s="5">
        <v>3778.2220000000002</v>
      </c>
      <c r="X221" s="5">
        <v>3776.8550000000009</v>
      </c>
      <c r="Y221" s="5">
        <v>3771.4599999999982</v>
      </c>
      <c r="Z221" s="5">
        <v>3759.5149999999999</v>
      </c>
      <c r="AA221" s="5">
        <v>3743.7230000000009</v>
      </c>
      <c r="AB221" s="5">
        <v>3723.1209999999992</v>
      </c>
      <c r="AC221" s="5">
        <v>3698.3710000000001</v>
      </c>
      <c r="AD221" s="5">
        <v>3668.8409999999999</v>
      </c>
      <c r="AE221" s="5">
        <v>3668.8409999999999</v>
      </c>
    </row>
    <row r="222" spans="1:31">
      <c r="A222" s="56" t="s">
        <v>73</v>
      </c>
      <c r="B222" s="56" t="s">
        <v>198</v>
      </c>
      <c r="C222" s="56" t="s">
        <v>146</v>
      </c>
      <c r="D222" s="5">
        <v>24.041795763756941</v>
      </c>
      <c r="E222" s="5">
        <v>49.840544805946557</v>
      </c>
      <c r="F222" s="5">
        <v>73.796448543649007</v>
      </c>
      <c r="G222" s="5">
        <v>93.220156022651196</v>
      </c>
      <c r="H222" s="5">
        <v>117.6011136743614</v>
      </c>
      <c r="I222" s="5">
        <v>158.4915207229059</v>
      </c>
      <c r="J222" s="5">
        <v>196.25216173629499</v>
      </c>
      <c r="K222" s="5">
        <v>228.02909969269081</v>
      </c>
      <c r="L222" s="5">
        <v>266.23061544669753</v>
      </c>
      <c r="M222" s="5">
        <v>307.26462508111427</v>
      </c>
      <c r="N222" s="5">
        <v>344.26525291126228</v>
      </c>
      <c r="O222" s="5">
        <v>381.02950629459252</v>
      </c>
      <c r="P222" s="5">
        <v>424.96491006353148</v>
      </c>
      <c r="Q222" s="5">
        <v>467.96456838499068</v>
      </c>
      <c r="R222" s="5">
        <v>508.57751132095541</v>
      </c>
      <c r="S222" s="5">
        <v>548.91682733933317</v>
      </c>
      <c r="T222" s="5">
        <v>595.70785159645152</v>
      </c>
      <c r="U222" s="5">
        <v>635.13434245057454</v>
      </c>
      <c r="V222" s="5">
        <v>680.9604075683086</v>
      </c>
      <c r="W222" s="5">
        <v>724.7442948878122</v>
      </c>
      <c r="X222" s="5">
        <v>774.71282555569132</v>
      </c>
      <c r="Y222" s="5">
        <v>825.24801830352703</v>
      </c>
      <c r="Z222" s="5">
        <v>870.59940555804656</v>
      </c>
      <c r="AA222" s="5">
        <v>909.95584643872871</v>
      </c>
      <c r="AB222" s="5">
        <v>950.45507328702115</v>
      </c>
      <c r="AC222" s="5">
        <v>999.98597238817774</v>
      </c>
      <c r="AD222" s="5">
        <v>1005.949804121596</v>
      </c>
      <c r="AE222" s="5">
        <v>1061.001428097162</v>
      </c>
    </row>
    <row r="223" spans="1:3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</row>
    <row r="224" spans="1:31">
      <c r="A224" s="56" t="s">
        <v>73</v>
      </c>
      <c r="B224" s="56" t="s">
        <v>199</v>
      </c>
      <c r="C224" s="56" t="s">
        <v>132</v>
      </c>
      <c r="D224" s="5">
        <v>0</v>
      </c>
      <c r="E224" s="5">
        <v>0</v>
      </c>
      <c r="F224" s="5">
        <v>0</v>
      </c>
      <c r="G224" s="5">
        <v>0</v>
      </c>
      <c r="H224" s="5">
        <v>0</v>
      </c>
      <c r="I224" s="5">
        <v>0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5">
        <v>0</v>
      </c>
      <c r="R224" s="5">
        <v>0</v>
      </c>
      <c r="S224" s="5">
        <v>0</v>
      </c>
      <c r="T224" s="5">
        <v>0</v>
      </c>
      <c r="U224" s="5">
        <v>0</v>
      </c>
      <c r="V224" s="5">
        <v>0</v>
      </c>
      <c r="W224" s="5">
        <v>0</v>
      </c>
      <c r="X224" s="5">
        <v>0</v>
      </c>
      <c r="Y224" s="5">
        <v>0</v>
      </c>
      <c r="Z224" s="5">
        <v>0</v>
      </c>
      <c r="AA224" s="5">
        <v>0</v>
      </c>
      <c r="AB224" s="5">
        <v>0</v>
      </c>
      <c r="AC224" s="5">
        <v>0</v>
      </c>
      <c r="AD224" s="5">
        <v>0</v>
      </c>
      <c r="AE224" s="5">
        <v>0</v>
      </c>
    </row>
    <row r="225" spans="1:31">
      <c r="A225" s="56" t="s">
        <v>73</v>
      </c>
      <c r="B225" s="56" t="s">
        <v>199</v>
      </c>
      <c r="C225" s="56" t="s">
        <v>133</v>
      </c>
      <c r="D225" s="5">
        <v>0</v>
      </c>
      <c r="E225" s="5">
        <v>0</v>
      </c>
      <c r="F225" s="5">
        <v>0</v>
      </c>
      <c r="G225" s="5">
        <v>0</v>
      </c>
      <c r="H225" s="5">
        <v>0</v>
      </c>
      <c r="I225" s="5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5">
        <v>0</v>
      </c>
      <c r="R225" s="5">
        <v>0</v>
      </c>
      <c r="S225" s="5">
        <v>0</v>
      </c>
      <c r="T225" s="5">
        <v>0</v>
      </c>
      <c r="U225" s="5">
        <v>0</v>
      </c>
      <c r="V225" s="5">
        <v>0</v>
      </c>
      <c r="W225" s="5">
        <v>0</v>
      </c>
      <c r="X225" s="5">
        <v>0</v>
      </c>
      <c r="Y225" s="5">
        <v>0</v>
      </c>
      <c r="Z225" s="5">
        <v>0</v>
      </c>
      <c r="AA225" s="5">
        <v>0</v>
      </c>
      <c r="AB225" s="5">
        <v>0</v>
      </c>
      <c r="AC225" s="5">
        <v>0</v>
      </c>
      <c r="AD225" s="5">
        <v>0</v>
      </c>
      <c r="AE225" s="5">
        <v>0</v>
      </c>
    </row>
    <row r="226" spans="1:31">
      <c r="A226" s="56" t="s">
        <v>73</v>
      </c>
      <c r="B226" s="56" t="s">
        <v>199</v>
      </c>
      <c r="C226" s="56" t="s">
        <v>134</v>
      </c>
      <c r="D226" s="5">
        <v>0</v>
      </c>
      <c r="E226" s="5">
        <v>2.65E-6</v>
      </c>
      <c r="F226" s="5">
        <v>7.9500000000000001E-6</v>
      </c>
      <c r="G226" s="5">
        <v>7.9500000000000001E-6</v>
      </c>
      <c r="H226" s="5">
        <v>7.9500000000000001E-6</v>
      </c>
      <c r="I226" s="5">
        <v>7.9500000000000001E-6</v>
      </c>
      <c r="J226" s="5">
        <v>7.9500000000000001E-6</v>
      </c>
      <c r="K226" s="5">
        <v>2.65E-5</v>
      </c>
      <c r="L226" s="5">
        <v>2.65E-5</v>
      </c>
      <c r="M226" s="5">
        <v>5.3000000000000001E-5</v>
      </c>
      <c r="N226" s="5">
        <v>5.5649999999999997E-5</v>
      </c>
      <c r="O226" s="5">
        <v>7.1550000000000004E-5</v>
      </c>
      <c r="P226" s="5">
        <v>8.4800000000000001E-5</v>
      </c>
      <c r="Q226" s="5">
        <v>1.0069999999999999E-4</v>
      </c>
      <c r="R226" s="5">
        <v>1.0069999999999999E-4</v>
      </c>
      <c r="S226" s="5">
        <v>948.85415049999995</v>
      </c>
      <c r="T226" s="5">
        <v>948.85415049999995</v>
      </c>
      <c r="U226" s="5">
        <v>948.85415049999995</v>
      </c>
      <c r="V226" s="5">
        <v>948.85415049999995</v>
      </c>
      <c r="W226" s="5">
        <v>948.85415049999995</v>
      </c>
      <c r="X226" s="5">
        <v>1587.3926491</v>
      </c>
      <c r="Y226" s="5">
        <v>1587.3926491</v>
      </c>
      <c r="Z226" s="5">
        <v>2676.8513370000001</v>
      </c>
      <c r="AA226" s="5">
        <v>2676.8513370000001</v>
      </c>
      <c r="AB226" s="5">
        <v>2676.8513370000001</v>
      </c>
      <c r="AC226" s="5">
        <v>2676.8513370000001</v>
      </c>
      <c r="AD226" s="5">
        <v>6901.5922500999995</v>
      </c>
      <c r="AE226" s="5">
        <v>6901.5922500999995</v>
      </c>
    </row>
    <row r="227" spans="1:31">
      <c r="A227" s="56" t="s">
        <v>73</v>
      </c>
      <c r="B227" s="56" t="s">
        <v>199</v>
      </c>
      <c r="C227" s="56" t="s">
        <v>135</v>
      </c>
      <c r="D227" s="5">
        <v>0</v>
      </c>
      <c r="E227" s="5">
        <v>0</v>
      </c>
      <c r="F227" s="5">
        <v>0</v>
      </c>
      <c r="G227" s="5">
        <v>0</v>
      </c>
      <c r="H227" s="5">
        <v>0</v>
      </c>
      <c r="I227" s="5">
        <v>0</v>
      </c>
      <c r="J227" s="5">
        <v>0</v>
      </c>
      <c r="K227" s="5">
        <v>2.915E-5</v>
      </c>
      <c r="L227" s="5">
        <v>2.915E-5</v>
      </c>
      <c r="M227" s="5">
        <v>5.5649999999999997E-5</v>
      </c>
      <c r="N227" s="5">
        <v>5.8300000000000001E-5</v>
      </c>
      <c r="O227" s="5">
        <v>7.4200000000000001E-5</v>
      </c>
      <c r="P227" s="5">
        <v>9.0099999999999995E-5</v>
      </c>
      <c r="Q227" s="5">
        <v>1.06E-4</v>
      </c>
      <c r="R227" s="5">
        <v>1.06E-4</v>
      </c>
      <c r="S227" s="5">
        <v>1.4310000000000001E-4</v>
      </c>
      <c r="T227" s="5">
        <v>1.4310000000000001E-4</v>
      </c>
      <c r="U227" s="5">
        <v>1.4310000000000001E-4</v>
      </c>
      <c r="V227" s="5">
        <v>1.6165E-4</v>
      </c>
      <c r="W227" s="5">
        <v>1.7755000000000001E-4</v>
      </c>
      <c r="X227" s="5">
        <v>1.961E-4</v>
      </c>
      <c r="Y227" s="5">
        <v>1.961E-4</v>
      </c>
      <c r="Z227" s="5">
        <v>360.94830884999999</v>
      </c>
      <c r="AA227" s="5">
        <v>360.94830884999999</v>
      </c>
      <c r="AB227" s="5">
        <v>360.94830884999999</v>
      </c>
      <c r="AC227" s="5">
        <v>360.94830884999999</v>
      </c>
      <c r="AD227" s="5">
        <v>2041.4921388</v>
      </c>
      <c r="AE227" s="5">
        <v>2041.4921388</v>
      </c>
    </row>
    <row r="228" spans="1:31">
      <c r="A228" s="56" t="s">
        <v>73</v>
      </c>
      <c r="B228" s="56" t="s">
        <v>199</v>
      </c>
      <c r="C228" s="56" t="s">
        <v>136</v>
      </c>
      <c r="D228" s="5">
        <v>0</v>
      </c>
      <c r="E228" s="5">
        <v>0</v>
      </c>
      <c r="F228" s="5">
        <v>0</v>
      </c>
      <c r="G228" s="5">
        <v>0</v>
      </c>
      <c r="H228" s="5">
        <v>0</v>
      </c>
      <c r="I228" s="5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5">
        <v>0</v>
      </c>
      <c r="R228" s="5">
        <v>0</v>
      </c>
      <c r="S228" s="5">
        <v>0</v>
      </c>
      <c r="T228" s="5">
        <v>0</v>
      </c>
      <c r="U228" s="5">
        <v>0</v>
      </c>
      <c r="V228" s="5">
        <v>0</v>
      </c>
      <c r="W228" s="5">
        <v>0</v>
      </c>
      <c r="X228" s="5">
        <v>0</v>
      </c>
      <c r="Y228" s="5">
        <v>0</v>
      </c>
      <c r="Z228" s="5">
        <v>0</v>
      </c>
      <c r="AA228" s="5">
        <v>0</v>
      </c>
      <c r="AB228" s="5">
        <v>0</v>
      </c>
      <c r="AC228" s="5">
        <v>0</v>
      </c>
      <c r="AD228" s="5">
        <v>0</v>
      </c>
      <c r="AE228" s="5">
        <v>0</v>
      </c>
    </row>
    <row r="229" spans="1:31">
      <c r="A229" s="56" t="s">
        <v>73</v>
      </c>
      <c r="B229" s="56" t="s">
        <v>199</v>
      </c>
      <c r="C229" s="56" t="s">
        <v>153</v>
      </c>
      <c r="D229" s="5">
        <v>0</v>
      </c>
      <c r="E229" s="5">
        <v>0</v>
      </c>
      <c r="F229" s="5">
        <v>0</v>
      </c>
      <c r="G229" s="5">
        <v>0</v>
      </c>
      <c r="H229" s="5">
        <v>0</v>
      </c>
      <c r="I229" s="5">
        <v>0</v>
      </c>
      <c r="J229" s="5">
        <v>0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5">
        <v>0</v>
      </c>
      <c r="R229" s="5">
        <v>0</v>
      </c>
      <c r="S229" s="5">
        <v>0</v>
      </c>
      <c r="T229" s="5">
        <v>0</v>
      </c>
      <c r="U229" s="5">
        <v>0</v>
      </c>
      <c r="V229" s="5">
        <v>0</v>
      </c>
      <c r="W229" s="5">
        <v>0</v>
      </c>
      <c r="X229" s="5">
        <v>0</v>
      </c>
      <c r="Y229" s="5">
        <v>0</v>
      </c>
      <c r="Z229" s="5">
        <v>0</v>
      </c>
      <c r="AA229" s="5">
        <v>0</v>
      </c>
      <c r="AB229" s="5">
        <v>0</v>
      </c>
      <c r="AC229" s="5">
        <v>0</v>
      </c>
      <c r="AD229" s="5">
        <v>0</v>
      </c>
      <c r="AE229" s="5">
        <v>0</v>
      </c>
    </row>
    <row r="230" spans="1:31">
      <c r="A230" s="56" t="s">
        <v>73</v>
      </c>
      <c r="B230" s="56" t="s">
        <v>199</v>
      </c>
      <c r="C230" s="56" t="s">
        <v>154</v>
      </c>
      <c r="D230" s="5">
        <v>7.8499999999999994E-6</v>
      </c>
      <c r="E230" s="5">
        <v>1.5339999999999999E-5</v>
      </c>
      <c r="F230" s="5">
        <v>3.11305539</v>
      </c>
      <c r="G230" s="5">
        <v>3.11305539</v>
      </c>
      <c r="H230" s="5">
        <v>3.1130553999999999</v>
      </c>
      <c r="I230" s="5">
        <v>3.1130779400000002</v>
      </c>
      <c r="J230" s="5">
        <v>3.113078049999999</v>
      </c>
      <c r="K230" s="5">
        <v>3.113108309999999</v>
      </c>
      <c r="L230" s="5">
        <v>3.11310836</v>
      </c>
      <c r="M230" s="5">
        <v>3.1131091499999992</v>
      </c>
      <c r="N230" s="5">
        <v>3.11310932</v>
      </c>
      <c r="O230" s="5">
        <v>3.1131093499999989</v>
      </c>
      <c r="P230" s="5">
        <v>3.11310946</v>
      </c>
      <c r="Q230" s="5">
        <v>3.1131097799999998</v>
      </c>
      <c r="R230" s="5">
        <v>3.1131375399999999</v>
      </c>
      <c r="S230" s="5">
        <v>3.1131416199999999</v>
      </c>
      <c r="T230" s="5">
        <v>3.1131416299999999</v>
      </c>
      <c r="U230" s="5">
        <v>3.1131416399999998</v>
      </c>
      <c r="V230" s="5">
        <v>3.1131416600000001</v>
      </c>
      <c r="W230" s="5">
        <v>3.11314169</v>
      </c>
      <c r="X230" s="5">
        <v>3.1131417199999989</v>
      </c>
      <c r="Y230" s="5">
        <v>3.113210539999999</v>
      </c>
      <c r="Z230" s="5">
        <v>3.11321059</v>
      </c>
      <c r="AA230" s="5">
        <v>3.11333781</v>
      </c>
      <c r="AB230" s="5">
        <v>3.1133378699999992</v>
      </c>
      <c r="AC230" s="5">
        <v>503.18507344000011</v>
      </c>
      <c r="AD230" s="5">
        <v>4422.6282839499963</v>
      </c>
      <c r="AE230" s="5">
        <v>4422.6282839599962</v>
      </c>
    </row>
    <row r="231" spans="1:31">
      <c r="A231" s="56" t="s">
        <v>73</v>
      </c>
      <c r="B231" s="56" t="s">
        <v>199</v>
      </c>
      <c r="C231" s="56" t="s">
        <v>155</v>
      </c>
      <c r="D231" s="5">
        <v>268</v>
      </c>
      <c r="E231" s="5">
        <v>268</v>
      </c>
      <c r="F231" s="5">
        <v>268</v>
      </c>
      <c r="G231" s="5">
        <v>268</v>
      </c>
      <c r="H231" s="5">
        <v>268</v>
      </c>
      <c r="I231" s="5">
        <v>268</v>
      </c>
      <c r="J231" s="5">
        <v>268</v>
      </c>
      <c r="K231" s="5">
        <v>268</v>
      </c>
      <c r="L231" s="5">
        <v>268</v>
      </c>
      <c r="M231" s="5">
        <v>268</v>
      </c>
      <c r="N231" s="5">
        <v>268</v>
      </c>
      <c r="O231" s="5">
        <v>268</v>
      </c>
      <c r="P231" s="5">
        <v>268</v>
      </c>
      <c r="Q231" s="5">
        <v>268</v>
      </c>
      <c r="R231" s="5">
        <v>268</v>
      </c>
      <c r="S231" s="5">
        <v>268</v>
      </c>
      <c r="T231" s="5">
        <v>268</v>
      </c>
      <c r="U231" s="5">
        <v>268</v>
      </c>
      <c r="V231" s="5">
        <v>268</v>
      </c>
      <c r="W231" s="5">
        <v>268</v>
      </c>
      <c r="X231" s="5">
        <v>268</v>
      </c>
      <c r="Y231" s="5">
        <v>270.10000000000002</v>
      </c>
      <c r="Z231" s="5">
        <v>270.10000000000002</v>
      </c>
      <c r="AA231" s="5">
        <v>270.10000000000002</v>
      </c>
      <c r="AB231" s="5">
        <v>270.10000000000002</v>
      </c>
      <c r="AC231" s="5">
        <v>270.10000000000002</v>
      </c>
      <c r="AD231" s="5">
        <v>270.10000000000002</v>
      </c>
      <c r="AE231" s="5">
        <v>270.10000000000002</v>
      </c>
    </row>
    <row r="232" spans="1:31">
      <c r="A232" s="56" t="s">
        <v>73</v>
      </c>
      <c r="B232" s="56" t="s">
        <v>199</v>
      </c>
      <c r="C232" s="56" t="s">
        <v>138</v>
      </c>
      <c r="D232" s="5">
        <v>73.838999999999999</v>
      </c>
      <c r="E232" s="5">
        <v>125.518</v>
      </c>
      <c r="F232" s="5">
        <v>181.48699999999999</v>
      </c>
      <c r="G232" s="5">
        <v>243.30500000000001</v>
      </c>
      <c r="H232" s="5">
        <v>312.75699999999989</v>
      </c>
      <c r="I232" s="5">
        <v>390.69499999999999</v>
      </c>
      <c r="J232" s="5">
        <v>510.90499999999997</v>
      </c>
      <c r="K232" s="5">
        <v>631.42935792000003</v>
      </c>
      <c r="L232" s="5">
        <v>766.63695316999997</v>
      </c>
      <c r="M232" s="5">
        <v>928.63902228000006</v>
      </c>
      <c r="N232" s="5">
        <v>1115.6597518000001</v>
      </c>
      <c r="O232" s="5">
        <v>1313.2637531099999</v>
      </c>
      <c r="P232" s="5">
        <v>1516.9889911499999</v>
      </c>
      <c r="Q232" s="5">
        <v>1727.7736280399999</v>
      </c>
      <c r="R232" s="5">
        <v>1934.21496411</v>
      </c>
      <c r="S232" s="5">
        <v>2140.4586781399998</v>
      </c>
      <c r="T232" s="5">
        <v>2300.88797935</v>
      </c>
      <c r="U232" s="5">
        <v>2451.2979372599998</v>
      </c>
      <c r="V232" s="5">
        <v>2590.4567204</v>
      </c>
      <c r="W232" s="5">
        <v>2730.6489150900002</v>
      </c>
      <c r="X232" s="5">
        <v>2880.4738553699999</v>
      </c>
      <c r="Y232" s="5">
        <v>3032.38457247</v>
      </c>
      <c r="Z232" s="5">
        <v>3166.1617666799998</v>
      </c>
      <c r="AA232" s="5">
        <v>3302.5120560999999</v>
      </c>
      <c r="AB232" s="5">
        <v>3441.9222458300001</v>
      </c>
      <c r="AC232" s="5">
        <v>3583.9930442</v>
      </c>
      <c r="AD232" s="5">
        <v>3728.8328000900001</v>
      </c>
      <c r="AE232" s="5">
        <v>3739.2745457300011</v>
      </c>
    </row>
    <row r="233" spans="1:31">
      <c r="A233" s="56" t="s">
        <v>73</v>
      </c>
      <c r="B233" s="56" t="s">
        <v>199</v>
      </c>
      <c r="C233" s="56" t="s">
        <v>139</v>
      </c>
      <c r="D233" s="5">
        <v>148.76599999999999</v>
      </c>
      <c r="E233" s="5">
        <v>228.94499999999999</v>
      </c>
      <c r="F233" s="5">
        <v>299.89299999999997</v>
      </c>
      <c r="G233" s="5">
        <v>362.67599999999999</v>
      </c>
      <c r="H233" s="5">
        <v>421.68799999999987</v>
      </c>
      <c r="I233" s="5">
        <v>477.62499999999989</v>
      </c>
      <c r="J233" s="5">
        <v>573.1819999999999</v>
      </c>
      <c r="K233" s="5">
        <v>679.52199999999982</v>
      </c>
      <c r="L233" s="5">
        <v>788.73699999999997</v>
      </c>
      <c r="M233" s="5">
        <v>913.36500000000001</v>
      </c>
      <c r="N233" s="5">
        <v>1050.0730000000001</v>
      </c>
      <c r="O233" s="5">
        <v>1185.873</v>
      </c>
      <c r="P233" s="5">
        <v>1305.5350000000001</v>
      </c>
      <c r="Q233" s="5">
        <v>1414.675</v>
      </c>
      <c r="R233" s="5">
        <v>1504.271</v>
      </c>
      <c r="S233" s="5">
        <v>1578.749</v>
      </c>
      <c r="T233" s="5">
        <v>1602.5609999999999</v>
      </c>
      <c r="U233" s="5">
        <v>1609.0989999999999</v>
      </c>
      <c r="V233" s="5">
        <v>1598.3530000000001</v>
      </c>
      <c r="W233" s="5">
        <v>1589.095</v>
      </c>
      <c r="X233" s="5">
        <v>1574.400000000001</v>
      </c>
      <c r="Y233" s="5">
        <v>1558.971</v>
      </c>
      <c r="Z233" s="5">
        <v>1541.895</v>
      </c>
      <c r="AA233" s="5">
        <v>1524.049</v>
      </c>
      <c r="AB233" s="5">
        <v>1504.5419999999999</v>
      </c>
      <c r="AC233" s="5">
        <v>1484.26</v>
      </c>
      <c r="AD233" s="5">
        <v>1462.1540000000009</v>
      </c>
      <c r="AE233" s="5">
        <v>1462.1540000000009</v>
      </c>
    </row>
    <row r="234" spans="1:31">
      <c r="A234" s="56" t="s">
        <v>73</v>
      </c>
      <c r="B234" s="56" t="s">
        <v>199</v>
      </c>
      <c r="C234" s="56" t="s">
        <v>146</v>
      </c>
      <c r="D234" s="5">
        <v>9.4104411891122624</v>
      </c>
      <c r="E234" s="5">
        <v>19.1171326900546</v>
      </c>
      <c r="F234" s="5">
        <v>28.86393389375321</v>
      </c>
      <c r="G234" s="5">
        <v>38.20099845606476</v>
      </c>
      <c r="H234" s="5">
        <v>48.598214221626137</v>
      </c>
      <c r="I234" s="5">
        <v>59.919361857769047</v>
      </c>
      <c r="J234" s="5">
        <v>71.787700324340221</v>
      </c>
      <c r="K234" s="5">
        <v>84.348675359954797</v>
      </c>
      <c r="L234" s="5">
        <v>97.007930534518096</v>
      </c>
      <c r="M234" s="5">
        <v>111.5604965828495</v>
      </c>
      <c r="N234" s="5">
        <v>124.19304075747129</v>
      </c>
      <c r="O234" s="5">
        <v>137.65076340912901</v>
      </c>
      <c r="P234" s="5">
        <v>152.19677722443481</v>
      </c>
      <c r="Q234" s="5">
        <v>168.2316264126373</v>
      </c>
      <c r="R234" s="5">
        <v>183.67314008142711</v>
      </c>
      <c r="S234" s="5">
        <v>200.27553031576909</v>
      </c>
      <c r="T234" s="5">
        <v>215.1731201551988</v>
      </c>
      <c r="U234" s="5">
        <v>233.4702794947107</v>
      </c>
      <c r="V234" s="5">
        <v>248.98735969599181</v>
      </c>
      <c r="W234" s="5">
        <v>268.52614921800489</v>
      </c>
      <c r="X234" s="5">
        <v>286.54652036799519</v>
      </c>
      <c r="Y234" s="5">
        <v>304.57471653401348</v>
      </c>
      <c r="Z234" s="5">
        <v>324.48352334013498</v>
      </c>
      <c r="AA234" s="5">
        <v>337.46344582782058</v>
      </c>
      <c r="AB234" s="5">
        <v>357.05423402303569</v>
      </c>
      <c r="AC234" s="5">
        <v>378.05489141158279</v>
      </c>
      <c r="AD234" s="5">
        <v>399.6434408851494</v>
      </c>
      <c r="AE234" s="5">
        <v>402.5032303933412</v>
      </c>
    </row>
    <row r="235" spans="1:3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</row>
    <row r="236" spans="1:31">
      <c r="A236" s="56" t="s">
        <v>73</v>
      </c>
      <c r="B236" s="56" t="s">
        <v>200</v>
      </c>
      <c r="C236" s="56" t="s">
        <v>132</v>
      </c>
      <c r="D236" s="5">
        <v>0</v>
      </c>
      <c r="E236" s="5">
        <v>0</v>
      </c>
      <c r="F236" s="5">
        <v>0</v>
      </c>
      <c r="G236" s="5">
        <v>0</v>
      </c>
      <c r="H236" s="5">
        <v>0</v>
      </c>
      <c r="I236" s="5">
        <v>0</v>
      </c>
      <c r="J236" s="5">
        <v>0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5">
        <v>0</v>
      </c>
      <c r="R236" s="5">
        <v>0</v>
      </c>
      <c r="S236" s="5">
        <v>0</v>
      </c>
      <c r="T236" s="5">
        <v>0</v>
      </c>
      <c r="U236" s="5">
        <v>0</v>
      </c>
      <c r="V236" s="5">
        <v>0</v>
      </c>
      <c r="W236" s="5">
        <v>0</v>
      </c>
      <c r="X236" s="5">
        <v>0</v>
      </c>
      <c r="Y236" s="5">
        <v>0</v>
      </c>
      <c r="Z236" s="5">
        <v>0</v>
      </c>
      <c r="AA236" s="5">
        <v>0</v>
      </c>
      <c r="AB236" s="5">
        <v>0</v>
      </c>
      <c r="AC236" s="5">
        <v>0</v>
      </c>
      <c r="AD236" s="5">
        <v>0</v>
      </c>
      <c r="AE236" s="5">
        <v>0</v>
      </c>
    </row>
    <row r="237" spans="1:31">
      <c r="A237" s="56" t="s">
        <v>73</v>
      </c>
      <c r="B237" s="56" t="s">
        <v>200</v>
      </c>
      <c r="C237" s="56" t="s">
        <v>133</v>
      </c>
      <c r="D237" s="5">
        <v>0</v>
      </c>
      <c r="E237" s="5">
        <v>0</v>
      </c>
      <c r="F237" s="5">
        <v>0</v>
      </c>
      <c r="G237" s="5">
        <v>0</v>
      </c>
      <c r="H237" s="5">
        <v>0</v>
      </c>
      <c r="I237" s="5">
        <v>0</v>
      </c>
      <c r="J237" s="5">
        <v>0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5">
        <v>0</v>
      </c>
      <c r="R237" s="5">
        <v>0</v>
      </c>
      <c r="S237" s="5">
        <v>0</v>
      </c>
      <c r="T237" s="5">
        <v>0</v>
      </c>
      <c r="U237" s="5">
        <v>0</v>
      </c>
      <c r="V237" s="5">
        <v>0</v>
      </c>
      <c r="W237" s="5">
        <v>0</v>
      </c>
      <c r="X237" s="5">
        <v>0</v>
      </c>
      <c r="Y237" s="5">
        <v>0</v>
      </c>
      <c r="Z237" s="5">
        <v>0</v>
      </c>
      <c r="AA237" s="5">
        <v>0</v>
      </c>
      <c r="AB237" s="5">
        <v>0</v>
      </c>
      <c r="AC237" s="5">
        <v>0</v>
      </c>
      <c r="AD237" s="5">
        <v>0</v>
      </c>
      <c r="AE237" s="5">
        <v>0</v>
      </c>
    </row>
    <row r="238" spans="1:31">
      <c r="A238" s="56" t="s">
        <v>73</v>
      </c>
      <c r="B238" s="56" t="s">
        <v>200</v>
      </c>
      <c r="C238" s="56" t="s">
        <v>134</v>
      </c>
      <c r="D238" s="5">
        <v>0</v>
      </c>
      <c r="E238" s="5">
        <v>2.65E-6</v>
      </c>
      <c r="F238" s="5">
        <v>2.65E-6</v>
      </c>
      <c r="G238" s="5">
        <v>2.65E-6</v>
      </c>
      <c r="H238" s="5">
        <v>2.65E-6</v>
      </c>
      <c r="I238" s="5">
        <v>2.65E-6</v>
      </c>
      <c r="J238" s="5">
        <v>2.65E-6</v>
      </c>
      <c r="K238" s="5">
        <v>1.06E-5</v>
      </c>
      <c r="L238" s="5">
        <v>2.65E-5</v>
      </c>
      <c r="M238" s="5">
        <v>4.5049999999999997E-5</v>
      </c>
      <c r="N238" s="5">
        <v>5.5649999999999997E-5</v>
      </c>
      <c r="O238" s="5">
        <v>7.1550000000000004E-5</v>
      </c>
      <c r="P238" s="5">
        <v>8.4800000000000001E-5</v>
      </c>
      <c r="Q238" s="5">
        <v>1.0069999999999999E-4</v>
      </c>
      <c r="R238" s="5">
        <v>1.0069999999999999E-4</v>
      </c>
      <c r="S238" s="5">
        <v>1.1395000000000001E-4</v>
      </c>
      <c r="T238" s="5">
        <v>1.2454999999999999E-4</v>
      </c>
      <c r="U238" s="5">
        <v>1.3779999999999999E-4</v>
      </c>
      <c r="V238" s="5">
        <v>1.484E-4</v>
      </c>
      <c r="W238" s="5">
        <v>1.6165E-4</v>
      </c>
      <c r="X238" s="5">
        <v>460.60532714999999</v>
      </c>
      <c r="Y238" s="5">
        <v>460.60532714999999</v>
      </c>
      <c r="Z238" s="5">
        <v>460.60534039999999</v>
      </c>
      <c r="AA238" s="5">
        <v>460.60535099999998</v>
      </c>
      <c r="AB238" s="5">
        <v>460.60536424999998</v>
      </c>
      <c r="AC238" s="5">
        <v>460.60537749999997</v>
      </c>
      <c r="AD238" s="5">
        <v>529.12369799999999</v>
      </c>
      <c r="AE238" s="5">
        <v>529.12369799999999</v>
      </c>
    </row>
    <row r="239" spans="1:31">
      <c r="A239" s="56" t="s">
        <v>73</v>
      </c>
      <c r="B239" s="56" t="s">
        <v>200</v>
      </c>
      <c r="C239" s="56" t="s">
        <v>135</v>
      </c>
      <c r="D239" s="5">
        <v>0</v>
      </c>
      <c r="E239" s="5">
        <v>0</v>
      </c>
      <c r="F239" s="5">
        <v>0</v>
      </c>
      <c r="G239" s="5">
        <v>0</v>
      </c>
      <c r="H239" s="5">
        <v>0</v>
      </c>
      <c r="I239" s="5">
        <v>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5">
        <v>0</v>
      </c>
      <c r="R239" s="5">
        <v>0</v>
      </c>
      <c r="S239" s="5">
        <v>0</v>
      </c>
      <c r="T239" s="5">
        <v>0</v>
      </c>
      <c r="U239" s="5">
        <v>0</v>
      </c>
      <c r="V239" s="5">
        <v>0</v>
      </c>
      <c r="W239" s="5">
        <v>0</v>
      </c>
      <c r="X239" s="5">
        <v>0</v>
      </c>
      <c r="Y239" s="5">
        <v>0</v>
      </c>
      <c r="Z239" s="5">
        <v>0</v>
      </c>
      <c r="AA239" s="5">
        <v>0</v>
      </c>
      <c r="AB239" s="5">
        <v>0</v>
      </c>
      <c r="AC239" s="5">
        <v>0</v>
      </c>
      <c r="AD239" s="5">
        <v>0</v>
      </c>
      <c r="AE239" s="5">
        <v>0</v>
      </c>
    </row>
    <row r="240" spans="1:31">
      <c r="A240" s="56" t="s">
        <v>73</v>
      </c>
      <c r="B240" s="56" t="s">
        <v>200</v>
      </c>
      <c r="C240" s="56" t="s">
        <v>136</v>
      </c>
      <c r="D240" s="5">
        <v>0</v>
      </c>
      <c r="E240" s="5">
        <v>0</v>
      </c>
      <c r="F240" s="5">
        <v>0</v>
      </c>
      <c r="G240" s="5">
        <v>0</v>
      </c>
      <c r="H240" s="5">
        <v>0</v>
      </c>
      <c r="I240" s="5">
        <v>0</v>
      </c>
      <c r="J240" s="5">
        <v>390.00000000000011</v>
      </c>
      <c r="K240" s="5">
        <v>390.00000000000011</v>
      </c>
      <c r="L240" s="5">
        <v>390.00000000000011</v>
      </c>
      <c r="M240" s="5">
        <v>390.00000000000011</v>
      </c>
      <c r="N240" s="5">
        <v>390.00000000000011</v>
      </c>
      <c r="O240" s="5">
        <v>390.00000000000011</v>
      </c>
      <c r="P240" s="5">
        <v>390.00000000000011</v>
      </c>
      <c r="Q240" s="5">
        <v>390.00000000000011</v>
      </c>
      <c r="R240" s="5">
        <v>390.00000000000011</v>
      </c>
      <c r="S240" s="5">
        <v>390.00000000000011</v>
      </c>
      <c r="T240" s="5">
        <v>390.00000000000011</v>
      </c>
      <c r="U240" s="5">
        <v>390.00000000000011</v>
      </c>
      <c r="V240" s="5">
        <v>390.00000000000011</v>
      </c>
      <c r="W240" s="5">
        <v>390.00000000000011</v>
      </c>
      <c r="X240" s="5">
        <v>390.00000000000011</v>
      </c>
      <c r="Y240" s="5">
        <v>390.00000000000011</v>
      </c>
      <c r="Z240" s="5">
        <v>390.00000000000011</v>
      </c>
      <c r="AA240" s="5">
        <v>390.00000000000011</v>
      </c>
      <c r="AB240" s="5">
        <v>390.00000000000011</v>
      </c>
      <c r="AC240" s="5">
        <v>390.00000000000011</v>
      </c>
      <c r="AD240" s="5">
        <v>390.00000000000011</v>
      </c>
      <c r="AE240" s="5">
        <v>390.00000000000011</v>
      </c>
    </row>
    <row r="241" spans="1:31">
      <c r="A241" s="56" t="s">
        <v>73</v>
      </c>
      <c r="B241" s="56" t="s">
        <v>200</v>
      </c>
      <c r="C241" s="56" t="s">
        <v>153</v>
      </c>
      <c r="D241" s="5">
        <v>0</v>
      </c>
      <c r="E241" s="5">
        <v>0</v>
      </c>
      <c r="F241" s="5">
        <v>0</v>
      </c>
      <c r="G241" s="5">
        <v>0</v>
      </c>
      <c r="H241" s="5">
        <v>0</v>
      </c>
      <c r="I241" s="5">
        <v>9.5589999999999998E-5</v>
      </c>
      <c r="J241" s="5">
        <v>9.5609999999999988E-5</v>
      </c>
      <c r="K241" s="5">
        <v>1.0199E-4</v>
      </c>
      <c r="L241" s="5">
        <v>1.3627999999999999E-4</v>
      </c>
      <c r="M241" s="5">
        <v>2.0337E-4</v>
      </c>
      <c r="N241" s="5">
        <v>2.0348999999999999E-4</v>
      </c>
      <c r="O241" s="5">
        <v>2.0361000000000001E-4</v>
      </c>
      <c r="P241" s="5">
        <v>2.0382000000000001E-4</v>
      </c>
      <c r="Q241" s="5">
        <v>2.0399E-4</v>
      </c>
      <c r="R241" s="5">
        <v>2.4683000000000002E-4</v>
      </c>
      <c r="S241" s="5">
        <v>2.5310000000000003E-4</v>
      </c>
      <c r="T241" s="5">
        <v>2.5963000000000001E-4</v>
      </c>
      <c r="U241" s="5">
        <v>2.5972000000000001E-4</v>
      </c>
      <c r="V241" s="5">
        <v>2.5977999999999998E-4</v>
      </c>
      <c r="W241" s="5">
        <v>4.0502000000000008E-4</v>
      </c>
      <c r="X241" s="5">
        <v>7.7037000000000004E-4</v>
      </c>
      <c r="Y241" s="5">
        <v>8.4652000000000013E-4</v>
      </c>
      <c r="Z241" s="5">
        <v>8.4659000000000015E-4</v>
      </c>
      <c r="AA241" s="5">
        <v>8.4661000000000003E-4</v>
      </c>
      <c r="AB241" s="5">
        <v>8.4665000000000001E-4</v>
      </c>
      <c r="AC241" s="5">
        <v>8.4672000000000024E-4</v>
      </c>
      <c r="AD241" s="5">
        <v>1.28207E-3</v>
      </c>
      <c r="AE241" s="5">
        <v>1.2821099999999999E-3</v>
      </c>
    </row>
    <row r="242" spans="1:31">
      <c r="A242" s="56" t="s">
        <v>73</v>
      </c>
      <c r="B242" s="56" t="s">
        <v>200</v>
      </c>
      <c r="C242" s="56" t="s">
        <v>154</v>
      </c>
      <c r="D242" s="5">
        <v>9.2299999999999997E-6</v>
      </c>
      <c r="E242" s="5">
        <v>1.239E-5</v>
      </c>
      <c r="F242" s="5">
        <v>1.6759999999999999E-5</v>
      </c>
      <c r="G242" s="5">
        <v>1.969E-5</v>
      </c>
      <c r="H242" s="5">
        <v>2.2860000000000001E-5</v>
      </c>
      <c r="I242" s="5">
        <v>2.853E-5</v>
      </c>
      <c r="J242" s="5">
        <v>3.3729999999999997E-5</v>
      </c>
      <c r="K242" s="5">
        <v>5.9049999999999999E-5</v>
      </c>
      <c r="L242" s="5">
        <v>8.1100000000000006E-5</v>
      </c>
      <c r="M242" s="5">
        <v>9.9339999999999994E-5</v>
      </c>
      <c r="N242" s="5">
        <v>9.9669999999999999E-5</v>
      </c>
      <c r="O242" s="5">
        <v>1.0056999999999999E-4</v>
      </c>
      <c r="P242" s="5">
        <v>1.1833E-4</v>
      </c>
      <c r="Q242" s="5">
        <v>1.2091000000000001E-4</v>
      </c>
      <c r="R242" s="5">
        <v>1.3163000000000001E-4</v>
      </c>
      <c r="S242" s="5">
        <v>1.4164000000000001E-4</v>
      </c>
      <c r="T242" s="5">
        <v>1.5414000000000001E-4</v>
      </c>
      <c r="U242" s="5">
        <v>1.5515E-4</v>
      </c>
      <c r="V242" s="5">
        <v>1.5808E-4</v>
      </c>
      <c r="W242" s="5">
        <v>1.8989000000000001E-4</v>
      </c>
      <c r="X242" s="5">
        <v>2.2886E-4</v>
      </c>
      <c r="Y242" s="5">
        <v>3.6131999999999999E-4</v>
      </c>
      <c r="Z242" s="5">
        <v>3.6131999999999999E-4</v>
      </c>
      <c r="AA242" s="5">
        <v>3.6131999999999999E-4</v>
      </c>
      <c r="AB242" s="5">
        <v>3.6131999999999999E-4</v>
      </c>
      <c r="AC242" s="5">
        <v>4.2617000000000002E-4</v>
      </c>
      <c r="AD242" s="5">
        <v>7.1126000000000002E-4</v>
      </c>
      <c r="AE242" s="5">
        <v>7.1126000000000002E-4</v>
      </c>
    </row>
    <row r="243" spans="1:31">
      <c r="A243" s="56" t="s">
        <v>73</v>
      </c>
      <c r="B243" s="56" t="s">
        <v>200</v>
      </c>
      <c r="C243" s="56" t="s">
        <v>155</v>
      </c>
      <c r="D243" s="5">
        <v>0</v>
      </c>
      <c r="E243" s="5">
        <v>0</v>
      </c>
      <c r="F243" s="5">
        <v>0</v>
      </c>
      <c r="G243" s="5">
        <v>0</v>
      </c>
      <c r="H243" s="5">
        <v>0</v>
      </c>
      <c r="I243" s="5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5">
        <v>0</v>
      </c>
      <c r="R243" s="5">
        <v>0</v>
      </c>
      <c r="S243" s="5">
        <v>0</v>
      </c>
      <c r="T243" s="5">
        <v>0</v>
      </c>
      <c r="U243" s="5">
        <v>0</v>
      </c>
      <c r="V243" s="5">
        <v>0</v>
      </c>
      <c r="W243" s="5">
        <v>0</v>
      </c>
      <c r="X243" s="5">
        <v>0</v>
      </c>
      <c r="Y243" s="5">
        <v>0</v>
      </c>
      <c r="Z243" s="5">
        <v>0</v>
      </c>
      <c r="AA243" s="5">
        <v>0</v>
      </c>
      <c r="AB243" s="5">
        <v>0</v>
      </c>
      <c r="AC243" s="5">
        <v>0</v>
      </c>
      <c r="AD243" s="5">
        <v>0</v>
      </c>
      <c r="AE243" s="5">
        <v>0</v>
      </c>
    </row>
    <row r="244" spans="1:31">
      <c r="A244" s="56" t="s">
        <v>73</v>
      </c>
      <c r="B244" s="56" t="s">
        <v>200</v>
      </c>
      <c r="C244" s="56" t="s">
        <v>138</v>
      </c>
      <c r="D244" s="5">
        <v>7.2569999999999997</v>
      </c>
      <c r="E244" s="5">
        <v>15.182</v>
      </c>
      <c r="F244" s="5">
        <v>25.827999999999999</v>
      </c>
      <c r="G244" s="5">
        <v>38.726999999999997</v>
      </c>
      <c r="H244" s="5">
        <v>54.451999999999998</v>
      </c>
      <c r="I244" s="5">
        <v>72.995000000000005</v>
      </c>
      <c r="J244" s="5">
        <v>100.919</v>
      </c>
      <c r="K244" s="5">
        <v>125.06885559</v>
      </c>
      <c r="L244" s="5">
        <v>152.38231171000001</v>
      </c>
      <c r="M244" s="5">
        <v>185.58257463999999</v>
      </c>
      <c r="N244" s="5">
        <v>224.24093049000001</v>
      </c>
      <c r="O244" s="5">
        <v>266.22114851999999</v>
      </c>
      <c r="P244" s="5">
        <v>310.76255972000001</v>
      </c>
      <c r="Q244" s="5">
        <v>357.21243506000002</v>
      </c>
      <c r="R244" s="5">
        <v>404.12868935</v>
      </c>
      <c r="S244" s="5">
        <v>451.96981380999989</v>
      </c>
      <c r="T244" s="5">
        <v>491.85534790000003</v>
      </c>
      <c r="U244" s="5">
        <v>531.17407489999994</v>
      </c>
      <c r="V244" s="5">
        <v>569.57214910999994</v>
      </c>
      <c r="W244" s="5">
        <v>609.09550940999998</v>
      </c>
      <c r="X244" s="5">
        <v>651.13480556000002</v>
      </c>
      <c r="Y244" s="5">
        <v>693.59137111999996</v>
      </c>
      <c r="Z244" s="5">
        <v>729.22064465000005</v>
      </c>
      <c r="AA244" s="5">
        <v>765.01022692999993</v>
      </c>
      <c r="AB244" s="5">
        <v>801.02588179999987</v>
      </c>
      <c r="AC244" s="5">
        <v>837.42843994999998</v>
      </c>
      <c r="AD244" s="5">
        <v>874.02253662999988</v>
      </c>
      <c r="AE244" s="5">
        <v>876.06575080999994</v>
      </c>
    </row>
    <row r="245" spans="1:31">
      <c r="A245" s="56" t="s">
        <v>73</v>
      </c>
      <c r="B245" s="56" t="s">
        <v>200</v>
      </c>
      <c r="C245" s="56" t="s">
        <v>139</v>
      </c>
      <c r="D245" s="5">
        <v>33.210999999999999</v>
      </c>
      <c r="E245" s="5">
        <v>52.959999999999987</v>
      </c>
      <c r="F245" s="5">
        <v>69.94</v>
      </c>
      <c r="G245" s="5">
        <v>83.551999999999992</v>
      </c>
      <c r="H245" s="5">
        <v>94.718999999999994</v>
      </c>
      <c r="I245" s="5">
        <v>104.08799999999999</v>
      </c>
      <c r="J245" s="5">
        <v>119.123</v>
      </c>
      <c r="K245" s="5">
        <v>140.226</v>
      </c>
      <c r="L245" s="5">
        <v>161.529</v>
      </c>
      <c r="M245" s="5">
        <v>186.071</v>
      </c>
      <c r="N245" s="5">
        <v>212.93199999999999</v>
      </c>
      <c r="O245" s="5">
        <v>240.31599999999989</v>
      </c>
      <c r="P245" s="5">
        <v>265.44200000000012</v>
      </c>
      <c r="Q245" s="5">
        <v>288.39300000000009</v>
      </c>
      <c r="R245" s="5">
        <v>308.13200000000012</v>
      </c>
      <c r="S245" s="5">
        <v>325.06799999999998</v>
      </c>
      <c r="T245" s="5">
        <v>332.09500000000003</v>
      </c>
      <c r="U245" s="5">
        <v>336.13700000000011</v>
      </c>
      <c r="V245" s="5">
        <v>337.15399999999988</v>
      </c>
      <c r="W245" s="5">
        <v>338.40500000000009</v>
      </c>
      <c r="X245" s="5">
        <v>338.27300000000002</v>
      </c>
      <c r="Y245" s="5">
        <v>337.61799999999988</v>
      </c>
      <c r="Z245" s="5">
        <v>336.35700000000008</v>
      </c>
      <c r="AA245" s="5">
        <v>334.33899999999988</v>
      </c>
      <c r="AB245" s="5">
        <v>331.66400000000021</v>
      </c>
      <c r="AC245" s="5">
        <v>328.45400000000001</v>
      </c>
      <c r="AD245" s="5">
        <v>324.61399999999998</v>
      </c>
      <c r="AE245" s="5">
        <v>324.61399999999998</v>
      </c>
    </row>
    <row r="246" spans="1:31">
      <c r="A246" s="56" t="s">
        <v>73</v>
      </c>
      <c r="B246" s="56" t="s">
        <v>200</v>
      </c>
      <c r="C246" s="56" t="s">
        <v>146</v>
      </c>
      <c r="D246" s="5">
        <v>1.757509709339111</v>
      </c>
      <c r="E246" s="5">
        <v>3.4779107311225488</v>
      </c>
      <c r="F246" s="5">
        <v>4.9305556283669887</v>
      </c>
      <c r="G246" s="5">
        <v>6.2735463029534628</v>
      </c>
      <c r="H246" s="5">
        <v>7.7233088929174301</v>
      </c>
      <c r="I246" s="5">
        <v>9.7108762155443671</v>
      </c>
      <c r="J246" s="5">
        <v>11.34277345867272</v>
      </c>
      <c r="K246" s="5">
        <v>12.758780570974469</v>
      </c>
      <c r="L246" s="5">
        <v>14.412490287310071</v>
      </c>
      <c r="M246" s="5">
        <v>15.946858902916601</v>
      </c>
      <c r="N246" s="5">
        <v>17.286242187596269</v>
      </c>
      <c r="O246" s="5">
        <v>18.417501269622729</v>
      </c>
      <c r="P246" s="5">
        <v>19.687799813539211</v>
      </c>
      <c r="Q246" s="5">
        <v>21.082308853695281</v>
      </c>
      <c r="R246" s="5">
        <v>22.634448521775312</v>
      </c>
      <c r="S246" s="5">
        <v>24.192077203732421</v>
      </c>
      <c r="T246" s="5">
        <v>25.484826309117562</v>
      </c>
      <c r="U246" s="5">
        <v>26.90169988405772</v>
      </c>
      <c r="V246" s="5">
        <v>28.2741128893569</v>
      </c>
      <c r="W246" s="5">
        <v>29.910423906920951</v>
      </c>
      <c r="X246" s="5">
        <v>31.9851593705902</v>
      </c>
      <c r="Y246" s="5">
        <v>34.444894461290588</v>
      </c>
      <c r="Z246" s="5">
        <v>36.996043512256762</v>
      </c>
      <c r="AA246" s="5">
        <v>39.192755357990173</v>
      </c>
      <c r="AB246" s="5">
        <v>41.231988831273377</v>
      </c>
      <c r="AC246" s="5">
        <v>43.483485964347558</v>
      </c>
      <c r="AD246" s="5">
        <v>45.38856231733768</v>
      </c>
      <c r="AE246" s="5">
        <v>43.666807733237157</v>
      </c>
    </row>
    <row r="247" spans="1:3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</row>
    <row r="248" spans="1:31">
      <c r="A248" s="56" t="s">
        <v>75</v>
      </c>
      <c r="B248" s="56" t="s">
        <v>163</v>
      </c>
      <c r="C248" s="56" t="s">
        <v>132</v>
      </c>
      <c r="D248" s="5">
        <v>316</v>
      </c>
      <c r="E248" s="5">
        <v>316</v>
      </c>
      <c r="F248" s="5">
        <v>316</v>
      </c>
      <c r="G248" s="5">
        <v>316</v>
      </c>
      <c r="H248" s="5">
        <v>316</v>
      </c>
      <c r="I248" s="5">
        <v>316</v>
      </c>
      <c r="J248" s="5">
        <v>316</v>
      </c>
      <c r="K248" s="5">
        <v>316</v>
      </c>
      <c r="L248" s="5">
        <v>316</v>
      </c>
      <c r="M248" s="5">
        <v>316</v>
      </c>
      <c r="N248" s="5">
        <v>316</v>
      </c>
      <c r="O248" s="5">
        <v>316</v>
      </c>
      <c r="P248" s="5">
        <v>316</v>
      </c>
      <c r="Q248" s="5">
        <v>316</v>
      </c>
      <c r="R248" s="5">
        <v>316</v>
      </c>
      <c r="S248" s="5">
        <v>316</v>
      </c>
      <c r="T248" s="5">
        <v>316</v>
      </c>
      <c r="U248" s="5">
        <v>316</v>
      </c>
      <c r="V248" s="5">
        <v>316</v>
      </c>
      <c r="W248" s="5">
        <v>316</v>
      </c>
      <c r="X248" s="5">
        <v>316</v>
      </c>
      <c r="Y248" s="5">
        <v>316</v>
      </c>
      <c r="Z248" s="5">
        <v>316</v>
      </c>
      <c r="AA248" s="5">
        <v>316</v>
      </c>
      <c r="AB248" s="5">
        <v>316</v>
      </c>
      <c r="AC248" s="5">
        <v>316</v>
      </c>
      <c r="AD248" s="5">
        <v>316</v>
      </c>
      <c r="AE248" s="5">
        <v>316</v>
      </c>
    </row>
    <row r="249" spans="1:31">
      <c r="A249" s="56" t="s">
        <v>75</v>
      </c>
      <c r="B249" s="56" t="s">
        <v>163</v>
      </c>
      <c r="C249" s="56" t="s">
        <v>133</v>
      </c>
      <c r="D249" s="5">
        <v>0</v>
      </c>
      <c r="E249" s="5">
        <v>0</v>
      </c>
      <c r="F249" s="5">
        <v>0</v>
      </c>
      <c r="G249" s="5">
        <v>0</v>
      </c>
      <c r="H249" s="5">
        <v>0</v>
      </c>
      <c r="I249" s="5">
        <v>0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5">
        <v>0</v>
      </c>
      <c r="R249" s="5">
        <v>0</v>
      </c>
      <c r="S249" s="5">
        <v>0</v>
      </c>
      <c r="T249" s="5">
        <v>0</v>
      </c>
      <c r="U249" s="5">
        <v>0</v>
      </c>
      <c r="V249" s="5">
        <v>0</v>
      </c>
      <c r="W249" s="5">
        <v>0</v>
      </c>
      <c r="X249" s="5">
        <v>0</v>
      </c>
      <c r="Y249" s="5">
        <v>0</v>
      </c>
      <c r="Z249" s="5">
        <v>0</v>
      </c>
      <c r="AA249" s="5">
        <v>0</v>
      </c>
      <c r="AB249" s="5">
        <v>0</v>
      </c>
      <c r="AC249" s="5">
        <v>0</v>
      </c>
      <c r="AD249" s="5">
        <v>0</v>
      </c>
      <c r="AE249" s="5">
        <v>0</v>
      </c>
    </row>
    <row r="250" spans="1:31">
      <c r="A250" s="56" t="s">
        <v>75</v>
      </c>
      <c r="B250" s="56" t="s">
        <v>163</v>
      </c>
      <c r="C250" s="56" t="s">
        <v>134</v>
      </c>
      <c r="D250" s="5">
        <v>0</v>
      </c>
      <c r="E250" s="5">
        <v>2.65E-6</v>
      </c>
      <c r="F250" s="5">
        <v>2.65E-6</v>
      </c>
      <c r="G250" s="5">
        <v>5.3000000000000001E-6</v>
      </c>
      <c r="H250" s="5">
        <v>5.3000000000000001E-6</v>
      </c>
      <c r="I250" s="5">
        <v>7.9500000000000001E-6</v>
      </c>
      <c r="J250" s="5">
        <v>7.9500000000000001E-6</v>
      </c>
      <c r="K250" s="5">
        <v>6.0949999999999998E-5</v>
      </c>
      <c r="L250" s="5">
        <v>6.0949999999999998E-5</v>
      </c>
      <c r="M250" s="5">
        <v>6.0949999999999998E-5</v>
      </c>
      <c r="N250" s="5">
        <v>6.0949999999999998E-5</v>
      </c>
      <c r="O250" s="5">
        <v>6.8899999999999994E-5</v>
      </c>
      <c r="P250" s="5">
        <v>8.2150000000000005E-5</v>
      </c>
      <c r="Q250" s="5">
        <v>9.8049999999999998E-5</v>
      </c>
      <c r="R250" s="5">
        <v>9.8049999999999998E-5</v>
      </c>
      <c r="S250" s="5">
        <v>1.166E-4</v>
      </c>
      <c r="T250" s="5">
        <v>1.2454999999999999E-4</v>
      </c>
      <c r="U250" s="5">
        <v>1.3515000000000001E-4</v>
      </c>
      <c r="V250" s="5">
        <v>1.5105000000000001E-4</v>
      </c>
      <c r="W250" s="5">
        <v>1.8285E-4</v>
      </c>
      <c r="X250" s="5">
        <v>3.2594999999999998E-4</v>
      </c>
      <c r="Y250" s="5">
        <v>3.2594999999999998E-4</v>
      </c>
      <c r="Z250" s="5">
        <v>3.8955000000000001E-4</v>
      </c>
      <c r="AA250" s="5">
        <v>3.8955000000000001E-4</v>
      </c>
      <c r="AB250" s="5">
        <v>3.8955000000000001E-4</v>
      </c>
      <c r="AC250" s="5">
        <v>3.8955000000000001E-4</v>
      </c>
      <c r="AD250" s="5">
        <v>5.1409999999999997E-4</v>
      </c>
      <c r="AE250" s="5">
        <v>5.1409999999999997E-4</v>
      </c>
    </row>
    <row r="251" spans="1:31">
      <c r="A251" s="56" t="s">
        <v>75</v>
      </c>
      <c r="B251" s="56" t="s">
        <v>163</v>
      </c>
      <c r="C251" s="56" t="s">
        <v>135</v>
      </c>
      <c r="D251" s="5">
        <v>0</v>
      </c>
      <c r="E251" s="5">
        <v>0</v>
      </c>
      <c r="F251" s="5">
        <v>0</v>
      </c>
      <c r="G251" s="5">
        <v>0</v>
      </c>
      <c r="H251" s="5">
        <v>0</v>
      </c>
      <c r="I251" s="5">
        <v>0</v>
      </c>
      <c r="J251" s="5">
        <v>0</v>
      </c>
      <c r="K251" s="5">
        <v>5.5649999999999997E-5</v>
      </c>
      <c r="L251" s="5">
        <v>5.5649999999999997E-5</v>
      </c>
      <c r="M251" s="5">
        <v>6.3600000000000001E-5</v>
      </c>
      <c r="N251" s="5">
        <v>6.3600000000000001E-5</v>
      </c>
      <c r="O251" s="5">
        <v>7.4200000000000001E-5</v>
      </c>
      <c r="P251" s="5">
        <v>9.0099999999999995E-5</v>
      </c>
      <c r="Q251" s="5">
        <v>1.06E-4</v>
      </c>
      <c r="R251" s="5">
        <v>1.06E-4</v>
      </c>
      <c r="S251" s="5">
        <v>1.219E-4</v>
      </c>
      <c r="T251" s="5">
        <v>1.325E-4</v>
      </c>
      <c r="U251" s="5">
        <v>1.4574999999999999E-4</v>
      </c>
      <c r="V251" s="5">
        <v>1.6165E-4</v>
      </c>
      <c r="W251" s="5">
        <v>1.8019999999999999E-4</v>
      </c>
      <c r="X251" s="5">
        <v>10.87403385</v>
      </c>
      <c r="Y251" s="5">
        <v>10.87403385</v>
      </c>
      <c r="Z251" s="5">
        <v>728.53815900000006</v>
      </c>
      <c r="AA251" s="5">
        <v>728.53815900000006</v>
      </c>
      <c r="AB251" s="5">
        <v>728.53815900000006</v>
      </c>
      <c r="AC251" s="5">
        <v>728.53815900000006</v>
      </c>
      <c r="AD251" s="5">
        <v>728.53815900000006</v>
      </c>
      <c r="AE251" s="5">
        <v>728.53815900000006</v>
      </c>
    </row>
    <row r="252" spans="1:31">
      <c r="A252" s="56" t="s">
        <v>75</v>
      </c>
      <c r="B252" s="56" t="s">
        <v>163</v>
      </c>
      <c r="C252" s="56" t="s">
        <v>136</v>
      </c>
      <c r="D252" s="5">
        <v>0</v>
      </c>
      <c r="E252" s="5">
        <v>0</v>
      </c>
      <c r="F252" s="5">
        <v>0</v>
      </c>
      <c r="G252" s="5">
        <v>0</v>
      </c>
      <c r="H252" s="5">
        <v>0</v>
      </c>
      <c r="I252" s="5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5">
        <v>0</v>
      </c>
      <c r="R252" s="5">
        <v>0</v>
      </c>
      <c r="S252" s="5">
        <v>0</v>
      </c>
      <c r="T252" s="5">
        <v>0</v>
      </c>
      <c r="U252" s="5">
        <v>0</v>
      </c>
      <c r="V252" s="5">
        <v>0</v>
      </c>
      <c r="W252" s="5">
        <v>0</v>
      </c>
      <c r="X252" s="5">
        <v>0</v>
      </c>
      <c r="Y252" s="5">
        <v>0</v>
      </c>
      <c r="Z252" s="5">
        <v>0</v>
      </c>
      <c r="AA252" s="5">
        <v>0</v>
      </c>
      <c r="AB252" s="5">
        <v>0</v>
      </c>
      <c r="AC252" s="5">
        <v>0</v>
      </c>
      <c r="AD252" s="5">
        <v>0</v>
      </c>
      <c r="AE252" s="5">
        <v>0</v>
      </c>
    </row>
    <row r="253" spans="1:31">
      <c r="A253" s="56" t="s">
        <v>75</v>
      </c>
      <c r="B253" s="56" t="s">
        <v>163</v>
      </c>
      <c r="C253" s="56" t="s">
        <v>152</v>
      </c>
      <c r="D253" s="5">
        <v>0</v>
      </c>
      <c r="E253" s="5">
        <v>0</v>
      </c>
      <c r="F253" s="5">
        <v>680</v>
      </c>
      <c r="G253" s="5">
        <v>2040</v>
      </c>
      <c r="H253" s="5">
        <v>2040</v>
      </c>
      <c r="I253" s="5">
        <v>2040</v>
      </c>
      <c r="J253" s="5">
        <v>2040</v>
      </c>
      <c r="K253" s="5">
        <v>2040</v>
      </c>
      <c r="L253" s="5">
        <v>2040</v>
      </c>
      <c r="M253" s="5">
        <v>2040</v>
      </c>
      <c r="N253" s="5">
        <v>2040</v>
      </c>
      <c r="O253" s="5">
        <v>2040</v>
      </c>
      <c r="P253" s="5">
        <v>2040</v>
      </c>
      <c r="Q253" s="5">
        <v>2040</v>
      </c>
      <c r="R253" s="5">
        <v>2040</v>
      </c>
      <c r="S253" s="5">
        <v>2040</v>
      </c>
      <c r="T253" s="5">
        <v>2040</v>
      </c>
      <c r="U253" s="5">
        <v>2040</v>
      </c>
      <c r="V253" s="5">
        <v>2040</v>
      </c>
      <c r="W253" s="5">
        <v>2040</v>
      </c>
      <c r="X253" s="5">
        <v>2040</v>
      </c>
      <c r="Y253" s="5">
        <v>2040</v>
      </c>
      <c r="Z253" s="5">
        <v>2040</v>
      </c>
      <c r="AA253" s="5">
        <v>2040</v>
      </c>
      <c r="AB253" s="5">
        <v>2040</v>
      </c>
      <c r="AC253" s="5">
        <v>2040</v>
      </c>
      <c r="AD253" s="5">
        <v>2040</v>
      </c>
      <c r="AE253" s="5">
        <v>2040</v>
      </c>
    </row>
    <row r="254" spans="1:31">
      <c r="A254" s="56" t="s">
        <v>75</v>
      </c>
      <c r="B254" s="56" t="s">
        <v>163</v>
      </c>
      <c r="C254" s="56" t="s">
        <v>153</v>
      </c>
      <c r="D254" s="5">
        <v>0</v>
      </c>
      <c r="E254" s="5">
        <v>0</v>
      </c>
      <c r="F254" s="5">
        <v>0</v>
      </c>
      <c r="G254" s="5">
        <v>0</v>
      </c>
      <c r="H254" s="5">
        <v>0</v>
      </c>
      <c r="I254" s="5">
        <v>251.59315767000001</v>
      </c>
      <c r="J254" s="5">
        <v>251.59315767000001</v>
      </c>
      <c r="K254" s="5">
        <v>675.81870244999993</v>
      </c>
      <c r="L254" s="5">
        <v>675.81870244999993</v>
      </c>
      <c r="M254" s="5">
        <v>675.81870244999993</v>
      </c>
      <c r="N254" s="5">
        <v>675.81870244999993</v>
      </c>
      <c r="O254" s="5">
        <v>675.81870244999993</v>
      </c>
      <c r="P254" s="5">
        <v>675.81870247999996</v>
      </c>
      <c r="Q254" s="5">
        <v>675.81870249999997</v>
      </c>
      <c r="R254" s="5">
        <v>758.88389196000003</v>
      </c>
      <c r="S254" s="5">
        <v>758.88389207</v>
      </c>
      <c r="T254" s="5">
        <v>758.88389209000013</v>
      </c>
      <c r="U254" s="5">
        <v>889.32775007000009</v>
      </c>
      <c r="V254" s="5">
        <v>999.99998668000012</v>
      </c>
      <c r="W254" s="5">
        <v>999.99998673000005</v>
      </c>
      <c r="X254" s="5">
        <v>999.99998686000015</v>
      </c>
      <c r="Y254" s="5">
        <v>1000.00000003</v>
      </c>
      <c r="Z254" s="5">
        <v>1000.0000001</v>
      </c>
      <c r="AA254" s="5">
        <v>1000.00000012</v>
      </c>
      <c r="AB254" s="5">
        <v>1000.00000015</v>
      </c>
      <c r="AC254" s="5">
        <v>1000.00000034</v>
      </c>
      <c r="AD254" s="5">
        <v>1000.00000043</v>
      </c>
      <c r="AE254" s="5">
        <v>1000.00000045</v>
      </c>
    </row>
    <row r="255" spans="1:31">
      <c r="A255" s="56" t="s">
        <v>75</v>
      </c>
      <c r="B255" s="56" t="s">
        <v>163</v>
      </c>
      <c r="C255" s="56" t="s">
        <v>154</v>
      </c>
      <c r="D255" s="5">
        <v>5.6660000000000003E-5</v>
      </c>
      <c r="E255" s="5">
        <v>1.0111999999999999E-4</v>
      </c>
      <c r="F255" s="5">
        <v>599.99747785</v>
      </c>
      <c r="G255" s="5">
        <v>1111.5529711199999</v>
      </c>
      <c r="H255" s="5">
        <v>1525.0251770899999</v>
      </c>
      <c r="I255" s="5">
        <v>2382.2427617899998</v>
      </c>
      <c r="J255" s="5">
        <v>2382.2427956500001</v>
      </c>
      <c r="K255" s="5">
        <v>2382.2429202500002</v>
      </c>
      <c r="L255" s="5">
        <v>2382.24292079</v>
      </c>
      <c r="M255" s="5">
        <v>2382.24306295</v>
      </c>
      <c r="N255" s="5">
        <v>2382.24306351</v>
      </c>
      <c r="O255" s="5">
        <v>2382.2430639200002</v>
      </c>
      <c r="P255" s="5">
        <v>2382.24306867</v>
      </c>
      <c r="Q255" s="5">
        <v>2382.2431336700001</v>
      </c>
      <c r="R255" s="5">
        <v>2382.24510547</v>
      </c>
      <c r="S255" s="5">
        <v>2382.24518532</v>
      </c>
      <c r="T255" s="5">
        <v>2382.2451854599999</v>
      </c>
      <c r="U255" s="5">
        <v>2519.7878880799999</v>
      </c>
      <c r="V255" s="5">
        <v>2519.7878885200012</v>
      </c>
      <c r="W255" s="5">
        <v>2519.7878886499998</v>
      </c>
      <c r="X255" s="5">
        <v>2519.7878887000002</v>
      </c>
      <c r="Y255" s="5">
        <v>2519.7892557499999</v>
      </c>
      <c r="Z255" s="5">
        <v>2519.7892557999999</v>
      </c>
      <c r="AA255" s="5">
        <v>2519.78925626</v>
      </c>
      <c r="AB255" s="5">
        <v>2519.7892563099999</v>
      </c>
      <c r="AC255" s="5">
        <v>3138.1607116800001</v>
      </c>
      <c r="AD255" s="5">
        <v>3138.1612180400002</v>
      </c>
      <c r="AE255" s="5">
        <v>3138.1612180699999</v>
      </c>
    </row>
    <row r="256" spans="1:31">
      <c r="A256" s="56" t="s">
        <v>75</v>
      </c>
      <c r="B256" s="56" t="s">
        <v>163</v>
      </c>
      <c r="C256" s="56" t="s">
        <v>155</v>
      </c>
      <c r="D256" s="5">
        <v>0</v>
      </c>
      <c r="E256" s="5">
        <v>0</v>
      </c>
      <c r="F256" s="5">
        <v>0</v>
      </c>
      <c r="G256" s="5">
        <v>0</v>
      </c>
      <c r="H256" s="5">
        <v>0</v>
      </c>
      <c r="I256" s="5">
        <v>0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5">
        <v>0</v>
      </c>
      <c r="R256" s="5">
        <v>0</v>
      </c>
      <c r="S256" s="5">
        <v>0</v>
      </c>
      <c r="T256" s="5">
        <v>0</v>
      </c>
      <c r="U256" s="5">
        <v>0</v>
      </c>
      <c r="V256" s="5">
        <v>0</v>
      </c>
      <c r="W256" s="5">
        <v>0</v>
      </c>
      <c r="X256" s="5">
        <v>0</v>
      </c>
      <c r="Y256" s="5">
        <v>0</v>
      </c>
      <c r="Z256" s="5">
        <v>0</v>
      </c>
      <c r="AA256" s="5">
        <v>0</v>
      </c>
      <c r="AB256" s="5">
        <v>0</v>
      </c>
      <c r="AC256" s="5">
        <v>0</v>
      </c>
      <c r="AD256" s="5">
        <v>0</v>
      </c>
      <c r="AE256" s="5">
        <v>0</v>
      </c>
    </row>
    <row r="257" spans="1:31">
      <c r="A257" s="56" t="s">
        <v>75</v>
      </c>
      <c r="B257" s="56" t="s">
        <v>163</v>
      </c>
      <c r="C257" s="56" t="s">
        <v>138</v>
      </c>
      <c r="D257" s="5">
        <v>101.801</v>
      </c>
      <c r="E257" s="5">
        <v>222.81499998999999</v>
      </c>
      <c r="F257" s="5">
        <v>379.50499997999998</v>
      </c>
      <c r="G257" s="5">
        <v>571.5</v>
      </c>
      <c r="H257" s="5">
        <v>806.23299998999983</v>
      </c>
      <c r="I257" s="5">
        <v>1087.98699999</v>
      </c>
      <c r="J257" s="5">
        <v>1512.70799999</v>
      </c>
      <c r="K257" s="5">
        <v>1885.81047332</v>
      </c>
      <c r="L257" s="5">
        <v>2301.8716278699999</v>
      </c>
      <c r="M257" s="5">
        <v>2783.9863791500011</v>
      </c>
      <c r="N257" s="5">
        <v>3381.253332069999</v>
      </c>
      <c r="O257" s="5">
        <v>4024.7941968700011</v>
      </c>
      <c r="P257" s="5">
        <v>4695.3620007400013</v>
      </c>
      <c r="Q257" s="5">
        <v>5399.39114737</v>
      </c>
      <c r="R257" s="5">
        <v>6102.7063389200002</v>
      </c>
      <c r="S257" s="5">
        <v>6810.6799472400016</v>
      </c>
      <c r="T257" s="5">
        <v>7391.802441490001</v>
      </c>
      <c r="U257" s="5">
        <v>7952.95229518</v>
      </c>
      <c r="V257" s="5">
        <v>8488.7563974000004</v>
      </c>
      <c r="W257" s="5">
        <v>9037.3045982299973</v>
      </c>
      <c r="X257" s="5">
        <v>9622.9076853299957</v>
      </c>
      <c r="Y257" s="5">
        <v>10215.61754567999</v>
      </c>
      <c r="Z257" s="5">
        <v>10721.44448084999</v>
      </c>
      <c r="AA257" s="5">
        <v>11232.40933998999</v>
      </c>
      <c r="AB257" s="5">
        <v>11751.15708252999</v>
      </c>
      <c r="AC257" s="5">
        <v>12278.61782311999</v>
      </c>
      <c r="AD257" s="5">
        <v>12809.37407991</v>
      </c>
      <c r="AE257" s="5">
        <v>12845.544440589991</v>
      </c>
    </row>
    <row r="258" spans="1:31">
      <c r="A258" s="56" t="s">
        <v>75</v>
      </c>
      <c r="B258" s="56" t="s">
        <v>163</v>
      </c>
      <c r="C258" s="56" t="s">
        <v>139</v>
      </c>
      <c r="D258" s="5">
        <v>417.09300000000002</v>
      </c>
      <c r="E258" s="5">
        <v>716.30199999999991</v>
      </c>
      <c r="F258" s="5">
        <v>961.07899999999995</v>
      </c>
      <c r="G258" s="5">
        <v>1159.173</v>
      </c>
      <c r="H258" s="5">
        <v>1329.4970000000001</v>
      </c>
      <c r="I258" s="5">
        <v>1473.222</v>
      </c>
      <c r="J258" s="5">
        <v>1707.615</v>
      </c>
      <c r="K258" s="5">
        <v>2035.1179999999999</v>
      </c>
      <c r="L258" s="5">
        <v>2366.4050000000002</v>
      </c>
      <c r="M258" s="5">
        <v>2720.5239999999999</v>
      </c>
      <c r="N258" s="5">
        <v>3152.228000000001</v>
      </c>
      <c r="O258" s="5">
        <v>3587.4970000000012</v>
      </c>
      <c r="P258" s="5">
        <v>3976.5260000000012</v>
      </c>
      <c r="Q258" s="5">
        <v>4338.3179999999993</v>
      </c>
      <c r="R258" s="5">
        <v>4644.8370000000004</v>
      </c>
      <c r="S258" s="5">
        <v>4899.7700000000004</v>
      </c>
      <c r="T258" s="5">
        <v>5003.7969999999996</v>
      </c>
      <c r="U258" s="5">
        <v>5056.0919999999987</v>
      </c>
      <c r="V258" s="5">
        <v>5055.4490000000014</v>
      </c>
      <c r="W258" s="5">
        <v>5058.7739999999994</v>
      </c>
      <c r="X258" s="5">
        <v>5043.4100000000008</v>
      </c>
      <c r="Y258" s="5">
        <v>5022.1419999999998</v>
      </c>
      <c r="Z258" s="5">
        <v>4993.2759999999989</v>
      </c>
      <c r="AA258" s="5">
        <v>4956.7110000000002</v>
      </c>
      <c r="AB258" s="5">
        <v>4912.6040000000021</v>
      </c>
      <c r="AC258" s="5">
        <v>4863.688000000001</v>
      </c>
      <c r="AD258" s="5">
        <v>4804.722999999999</v>
      </c>
      <c r="AE258" s="5">
        <v>4804.722999999999</v>
      </c>
    </row>
    <row r="259" spans="1:31">
      <c r="A259" s="56" t="s">
        <v>75</v>
      </c>
      <c r="B259" s="56" t="s">
        <v>163</v>
      </c>
      <c r="C259" s="56" t="s">
        <v>146</v>
      </c>
      <c r="D259" s="5">
        <v>30.660440774895221</v>
      </c>
      <c r="E259" s="5">
        <v>63.707079795840343</v>
      </c>
      <c r="F259" s="5">
        <v>96.113566606678262</v>
      </c>
      <c r="G259" s="5">
        <v>271.17148892604598</v>
      </c>
      <c r="H259" s="5">
        <v>495.16897300941548</v>
      </c>
      <c r="I259" s="5">
        <v>615.38218040003517</v>
      </c>
      <c r="J259" s="5">
        <v>761.82554397458875</v>
      </c>
      <c r="K259" s="5">
        <v>848.62379042476528</v>
      </c>
      <c r="L259" s="5">
        <v>870.32809527618019</v>
      </c>
      <c r="M259" s="5">
        <v>894.86237590655264</v>
      </c>
      <c r="N259" s="5">
        <v>922.81072260867018</v>
      </c>
      <c r="O259" s="5">
        <v>949.52350397690293</v>
      </c>
      <c r="P259" s="5">
        <v>975.09921656703023</v>
      </c>
      <c r="Q259" s="5">
        <v>997.25861067855772</v>
      </c>
      <c r="R259" s="5">
        <v>1002.879461750648</v>
      </c>
      <c r="S259" s="5">
        <v>1036.1559052436401</v>
      </c>
      <c r="T259" s="5">
        <v>1056.4183616802679</v>
      </c>
      <c r="U259" s="5">
        <v>1090.1341983879081</v>
      </c>
      <c r="V259" s="5">
        <v>1112.9262385629449</v>
      </c>
      <c r="W259" s="5">
        <v>1121.100988497878</v>
      </c>
      <c r="X259" s="5">
        <v>1130.5594593952051</v>
      </c>
      <c r="Y259" s="5">
        <v>1163.2916553417001</v>
      </c>
      <c r="Z259" s="5">
        <v>1170.331089475043</v>
      </c>
      <c r="AA259" s="5">
        <v>1211.7861754024</v>
      </c>
      <c r="AB259" s="5">
        <v>1270.596030393378</v>
      </c>
      <c r="AC259" s="5">
        <v>1324.8050550425919</v>
      </c>
      <c r="AD259" s="5">
        <v>1373.7554601067959</v>
      </c>
      <c r="AE259" s="5">
        <v>1439.1927728928069</v>
      </c>
    </row>
    <row r="260" spans="1:31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</row>
    <row r="261" spans="1:31">
      <c r="A261" s="56" t="s">
        <v>75</v>
      </c>
      <c r="B261" s="56" t="s">
        <v>197</v>
      </c>
      <c r="C261" s="56" t="s">
        <v>132</v>
      </c>
      <c r="D261" s="5">
        <v>0</v>
      </c>
      <c r="E261" s="5">
        <v>0</v>
      </c>
      <c r="F261" s="5">
        <v>0</v>
      </c>
      <c r="G261" s="5">
        <v>0</v>
      </c>
      <c r="H261" s="5">
        <v>0</v>
      </c>
      <c r="I261" s="5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5">
        <v>0</v>
      </c>
      <c r="R261" s="5">
        <v>0</v>
      </c>
      <c r="S261" s="5">
        <v>0</v>
      </c>
      <c r="T261" s="5">
        <v>0</v>
      </c>
      <c r="U261" s="5">
        <v>0</v>
      </c>
      <c r="V261" s="5">
        <v>0</v>
      </c>
      <c r="W261" s="5">
        <v>0</v>
      </c>
      <c r="X261" s="5">
        <v>0</v>
      </c>
      <c r="Y261" s="5">
        <v>0</v>
      </c>
      <c r="Z261" s="5">
        <v>0</v>
      </c>
      <c r="AA261" s="5">
        <v>0</v>
      </c>
      <c r="AB261" s="5">
        <v>0</v>
      </c>
      <c r="AC261" s="5">
        <v>0</v>
      </c>
      <c r="AD261" s="5">
        <v>0</v>
      </c>
      <c r="AE261" s="5">
        <v>0</v>
      </c>
    </row>
    <row r="262" spans="1:31">
      <c r="A262" s="56" t="s">
        <v>75</v>
      </c>
      <c r="B262" s="56" t="s">
        <v>197</v>
      </c>
      <c r="C262" s="56" t="s">
        <v>133</v>
      </c>
      <c r="D262" s="5">
        <v>0</v>
      </c>
      <c r="E262" s="5">
        <v>0</v>
      </c>
      <c r="F262" s="5">
        <v>0</v>
      </c>
      <c r="G262" s="5">
        <v>0</v>
      </c>
      <c r="H262" s="5">
        <v>0</v>
      </c>
      <c r="I262" s="5">
        <v>0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5">
        <v>0</v>
      </c>
      <c r="R262" s="5">
        <v>0</v>
      </c>
      <c r="S262" s="5">
        <v>0</v>
      </c>
      <c r="T262" s="5">
        <v>0</v>
      </c>
      <c r="U262" s="5">
        <v>0</v>
      </c>
      <c r="V262" s="5">
        <v>0</v>
      </c>
      <c r="W262" s="5">
        <v>0</v>
      </c>
      <c r="X262" s="5">
        <v>0</v>
      </c>
      <c r="Y262" s="5">
        <v>0</v>
      </c>
      <c r="Z262" s="5">
        <v>0</v>
      </c>
      <c r="AA262" s="5">
        <v>0</v>
      </c>
      <c r="AB262" s="5">
        <v>0</v>
      </c>
      <c r="AC262" s="5">
        <v>0</v>
      </c>
      <c r="AD262" s="5">
        <v>0</v>
      </c>
      <c r="AE262" s="5">
        <v>0</v>
      </c>
    </row>
    <row r="263" spans="1:31">
      <c r="A263" s="56" t="s">
        <v>75</v>
      </c>
      <c r="B263" s="56" t="s">
        <v>197</v>
      </c>
      <c r="C263" s="56" t="s">
        <v>134</v>
      </c>
      <c r="D263" s="5">
        <v>0</v>
      </c>
      <c r="E263" s="5">
        <v>5.1000000000000003E-6</v>
      </c>
      <c r="F263" s="5">
        <v>1.3540000000000001E-5</v>
      </c>
      <c r="G263" s="5">
        <v>1.501E-5</v>
      </c>
      <c r="H263" s="5">
        <v>1.5990000000000001E-5</v>
      </c>
      <c r="I263" s="5">
        <v>440.45739243999998</v>
      </c>
      <c r="J263" s="5">
        <v>440.45739243999998</v>
      </c>
      <c r="K263" s="5">
        <v>440.45745054000002</v>
      </c>
      <c r="L263" s="5">
        <v>440.45745054000002</v>
      </c>
      <c r="M263" s="5">
        <v>440.45745298999998</v>
      </c>
      <c r="N263" s="5">
        <v>440.45745543999999</v>
      </c>
      <c r="O263" s="5">
        <v>440.45746849</v>
      </c>
      <c r="P263" s="5">
        <v>440.45748153999989</v>
      </c>
      <c r="Q263" s="5">
        <v>440.45749724000001</v>
      </c>
      <c r="R263" s="5">
        <v>440.45749724000001</v>
      </c>
      <c r="S263" s="5">
        <v>1029.7094667399999</v>
      </c>
      <c r="T263" s="5">
        <v>1029.7094667399999</v>
      </c>
      <c r="U263" s="5">
        <v>1029.7094667399999</v>
      </c>
      <c r="V263" s="5">
        <v>1029.7094667399999</v>
      </c>
      <c r="W263" s="5">
        <v>1029.7094667399999</v>
      </c>
      <c r="X263" s="5">
        <v>1029.70948264</v>
      </c>
      <c r="Y263" s="5">
        <v>1302.4614916099999</v>
      </c>
      <c r="Z263" s="5">
        <v>1334.3947813100001</v>
      </c>
      <c r="AA263" s="5">
        <v>1334.3947813100001</v>
      </c>
      <c r="AB263" s="5">
        <v>1334.3947813100001</v>
      </c>
      <c r="AC263" s="5">
        <v>1334.3947813100001</v>
      </c>
      <c r="AD263" s="5">
        <v>2275.8019479400009</v>
      </c>
      <c r="AE263" s="5">
        <v>2275.8019479400009</v>
      </c>
    </row>
    <row r="264" spans="1:31">
      <c r="A264" s="56" t="s">
        <v>75</v>
      </c>
      <c r="B264" s="56" t="s">
        <v>197</v>
      </c>
      <c r="C264" s="56" t="s">
        <v>135</v>
      </c>
      <c r="D264" s="5">
        <v>0</v>
      </c>
      <c r="E264" s="5">
        <v>0</v>
      </c>
      <c r="F264" s="5">
        <v>0</v>
      </c>
      <c r="G264" s="5">
        <v>0</v>
      </c>
      <c r="H264" s="5">
        <v>0</v>
      </c>
      <c r="I264" s="5">
        <v>0</v>
      </c>
      <c r="J264" s="5">
        <v>0</v>
      </c>
      <c r="K264" s="5">
        <v>4.5049999999999997E-5</v>
      </c>
      <c r="L264" s="5">
        <v>4.5049999999999997E-5</v>
      </c>
      <c r="M264" s="5">
        <v>4.5049999999999997E-5</v>
      </c>
      <c r="N264" s="5">
        <v>5.8300000000000001E-5</v>
      </c>
      <c r="O264" s="5">
        <v>7.4200000000000001E-5</v>
      </c>
      <c r="P264" s="5">
        <v>8.7449999999999998E-5</v>
      </c>
      <c r="Q264" s="5">
        <v>1.0335E-4</v>
      </c>
      <c r="R264" s="5">
        <v>1.0335E-4</v>
      </c>
      <c r="S264" s="5">
        <v>1.4574999999999999E-4</v>
      </c>
      <c r="T264" s="5">
        <v>1.4574999999999999E-4</v>
      </c>
      <c r="U264" s="5">
        <v>1.4574999999999999E-4</v>
      </c>
      <c r="V264" s="5">
        <v>2.0139999999999999E-4</v>
      </c>
      <c r="W264" s="5">
        <v>2.0139999999999999E-4</v>
      </c>
      <c r="X264" s="5">
        <v>2.0139999999999999E-4</v>
      </c>
      <c r="Y264" s="5">
        <v>3.6570000000000011E-4</v>
      </c>
      <c r="Z264" s="5">
        <v>311.34903795000002</v>
      </c>
      <c r="AA264" s="5">
        <v>311.34903795000002</v>
      </c>
      <c r="AB264" s="5">
        <v>311.34903795000002</v>
      </c>
      <c r="AC264" s="5">
        <v>311.34903795000002</v>
      </c>
      <c r="AD264" s="5">
        <v>311.34903795000002</v>
      </c>
      <c r="AE264" s="5">
        <v>311.34903795000002</v>
      </c>
    </row>
    <row r="265" spans="1:31">
      <c r="A265" s="56" t="s">
        <v>75</v>
      </c>
      <c r="B265" s="56" t="s">
        <v>197</v>
      </c>
      <c r="C265" s="56" t="s">
        <v>136</v>
      </c>
      <c r="D265" s="5">
        <v>0</v>
      </c>
      <c r="E265" s="5">
        <v>0</v>
      </c>
      <c r="F265" s="5">
        <v>0</v>
      </c>
      <c r="G265" s="5">
        <v>0</v>
      </c>
      <c r="H265" s="5">
        <v>0</v>
      </c>
      <c r="I265" s="5">
        <v>0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5">
        <v>0</v>
      </c>
      <c r="R265" s="5">
        <v>0</v>
      </c>
      <c r="S265" s="5">
        <v>0</v>
      </c>
      <c r="T265" s="5">
        <v>0</v>
      </c>
      <c r="U265" s="5">
        <v>0</v>
      </c>
      <c r="V265" s="5">
        <v>0</v>
      </c>
      <c r="W265" s="5">
        <v>0</v>
      </c>
      <c r="X265" s="5">
        <v>0</v>
      </c>
      <c r="Y265" s="5">
        <v>0</v>
      </c>
      <c r="Z265" s="5">
        <v>0</v>
      </c>
      <c r="AA265" s="5">
        <v>0</v>
      </c>
      <c r="AB265" s="5">
        <v>0</v>
      </c>
      <c r="AC265" s="5">
        <v>0</v>
      </c>
      <c r="AD265" s="5">
        <v>0</v>
      </c>
      <c r="AE265" s="5">
        <v>0</v>
      </c>
    </row>
    <row r="266" spans="1:31">
      <c r="A266" s="56" t="s">
        <v>75</v>
      </c>
      <c r="B266" s="56" t="s">
        <v>197</v>
      </c>
      <c r="C266" s="56" t="s">
        <v>153</v>
      </c>
      <c r="D266" s="5">
        <v>0</v>
      </c>
      <c r="E266" s="5">
        <v>0</v>
      </c>
      <c r="F266" s="5">
        <v>0</v>
      </c>
      <c r="G266" s="5">
        <v>0</v>
      </c>
      <c r="H266" s="5">
        <v>0</v>
      </c>
      <c r="I266" s="5">
        <v>364.03780382000002</v>
      </c>
      <c r="J266" s="5">
        <v>364.03780382000002</v>
      </c>
      <c r="K266" s="5">
        <v>364.03805948000002</v>
      </c>
      <c r="L266" s="5">
        <v>364.03805948000002</v>
      </c>
      <c r="M266" s="5">
        <v>364.03805948000002</v>
      </c>
      <c r="N266" s="5">
        <v>364.03805949999997</v>
      </c>
      <c r="O266" s="5">
        <v>364.03805953</v>
      </c>
      <c r="P266" s="5">
        <v>364.03805957999998</v>
      </c>
      <c r="Q266" s="5">
        <v>364.03805962000013</v>
      </c>
      <c r="R266" s="5">
        <v>364.03813747999999</v>
      </c>
      <c r="S266" s="5">
        <v>364.03850878000009</v>
      </c>
      <c r="T266" s="5">
        <v>364.03850881000011</v>
      </c>
      <c r="U266" s="5">
        <v>364.03850888000011</v>
      </c>
      <c r="V266" s="5">
        <v>1443.2242477699999</v>
      </c>
      <c r="W266" s="5">
        <v>1443.22424783</v>
      </c>
      <c r="X266" s="5">
        <v>1443.2242479500001</v>
      </c>
      <c r="Y266" s="5">
        <v>1443.2242480800001</v>
      </c>
      <c r="Z266" s="5">
        <v>1443.2242481599999</v>
      </c>
      <c r="AA266" s="5">
        <v>1443.2242481999999</v>
      </c>
      <c r="AB266" s="5">
        <v>1443.22424826</v>
      </c>
      <c r="AC266" s="5">
        <v>1443.22424834</v>
      </c>
      <c r="AD266" s="5">
        <v>1443.2242485199999</v>
      </c>
      <c r="AE266" s="5">
        <v>1443.2242485500001</v>
      </c>
    </row>
    <row r="267" spans="1:31">
      <c r="A267" s="56" t="s">
        <v>75</v>
      </c>
      <c r="B267" s="56" t="s">
        <v>197</v>
      </c>
      <c r="C267" s="56" t="s">
        <v>154</v>
      </c>
      <c r="D267" s="5">
        <v>2.3519999999999998E-5</v>
      </c>
      <c r="E267" s="5">
        <v>4.5259999999999997E-5</v>
      </c>
      <c r="F267" s="5">
        <v>556.44189217000007</v>
      </c>
      <c r="G267" s="5">
        <v>932.26230385999997</v>
      </c>
      <c r="H267" s="5">
        <v>2000.56451128</v>
      </c>
      <c r="I267" s="5">
        <v>2330.0478093500001</v>
      </c>
      <c r="J267" s="5">
        <v>2330.0478093500001</v>
      </c>
      <c r="K267" s="5">
        <v>2869.45844098</v>
      </c>
      <c r="L267" s="5">
        <v>2869.4584410699999</v>
      </c>
      <c r="M267" s="5">
        <v>2869.4584411300011</v>
      </c>
      <c r="N267" s="5">
        <v>2869.4584412600002</v>
      </c>
      <c r="O267" s="5">
        <v>2869.4584413299999</v>
      </c>
      <c r="P267" s="5">
        <v>2869.458441830001</v>
      </c>
      <c r="Q267" s="5">
        <v>2869.4584427700011</v>
      </c>
      <c r="R267" s="5">
        <v>4772.5374519500001</v>
      </c>
      <c r="S267" s="5">
        <v>4871.3284571700005</v>
      </c>
      <c r="T267" s="5">
        <v>4871.3284571800014</v>
      </c>
      <c r="U267" s="5">
        <v>4955.698228010001</v>
      </c>
      <c r="V267" s="5">
        <v>8390.1628461299988</v>
      </c>
      <c r="W267" s="5">
        <v>8390.1628461699984</v>
      </c>
      <c r="X267" s="5">
        <v>8390.1628461699984</v>
      </c>
      <c r="Y267" s="5">
        <v>8390.1628461699984</v>
      </c>
      <c r="Z267" s="5">
        <v>9713.3305670999998</v>
      </c>
      <c r="AA267" s="5">
        <v>11446.38750705</v>
      </c>
      <c r="AB267" s="5">
        <v>11446.38750705</v>
      </c>
      <c r="AC267" s="5">
        <v>11474.93548916</v>
      </c>
      <c r="AD267" s="5">
        <v>15590.53041502001</v>
      </c>
      <c r="AE267" s="5">
        <v>15590.53041502001</v>
      </c>
    </row>
    <row r="268" spans="1:31">
      <c r="A268" s="56" t="s">
        <v>75</v>
      </c>
      <c r="B268" s="56" t="s">
        <v>197</v>
      </c>
      <c r="C268" s="56" t="s">
        <v>155</v>
      </c>
      <c r="D268" s="5">
        <v>1.789E-5</v>
      </c>
      <c r="E268" s="5">
        <v>2.7169999999999999E-5</v>
      </c>
      <c r="F268" s="5">
        <v>1.4407999999999999E-4</v>
      </c>
      <c r="G268" s="5">
        <v>1.4415000000000001E-4</v>
      </c>
      <c r="H268" s="5">
        <v>1.4883E-4</v>
      </c>
      <c r="I268" s="5">
        <v>1.4883999999999999E-4</v>
      </c>
      <c r="J268" s="5">
        <v>1.4885000000000001E-4</v>
      </c>
      <c r="K268" s="5">
        <v>2.5203999999999998E-4</v>
      </c>
      <c r="L268" s="5">
        <v>2.5208000000000001E-4</v>
      </c>
      <c r="M268" s="5">
        <v>2.5219000000000001E-4</v>
      </c>
      <c r="N268" s="5">
        <v>2.5240000000000001E-4</v>
      </c>
      <c r="O268" s="5">
        <v>2.5253E-4</v>
      </c>
      <c r="P268" s="5">
        <v>2.5313000000000001E-4</v>
      </c>
      <c r="Q268" s="5">
        <v>2.5493E-4</v>
      </c>
      <c r="R268" s="5">
        <v>2.8614999999999999E-4</v>
      </c>
      <c r="S268" s="5">
        <v>3.0217999999999998E-4</v>
      </c>
      <c r="T268" s="5">
        <v>3.0223000000000001E-4</v>
      </c>
      <c r="U268" s="5">
        <v>3.7806E-4</v>
      </c>
      <c r="V268" s="5">
        <v>4.4944000000000001E-4</v>
      </c>
      <c r="W268" s="5">
        <v>4.4956999999999999E-4</v>
      </c>
      <c r="X268" s="5">
        <v>4.4956999999999999E-4</v>
      </c>
      <c r="Y268" s="5">
        <v>6.9676999999999998E-4</v>
      </c>
      <c r="Z268" s="5">
        <v>6.9676999999999998E-4</v>
      </c>
      <c r="AA268" s="5">
        <v>6.9688999999999992E-4</v>
      </c>
      <c r="AB268" s="5">
        <v>6.9688999999999992E-4</v>
      </c>
      <c r="AC268" s="5">
        <v>1.0628499999999999E-3</v>
      </c>
      <c r="AD268" s="5">
        <v>1.3760700000000001E-3</v>
      </c>
      <c r="AE268" s="5">
        <v>1.3760700000000001E-3</v>
      </c>
    </row>
    <row r="269" spans="1:31">
      <c r="A269" s="56" t="s">
        <v>75</v>
      </c>
      <c r="B269" s="56" t="s">
        <v>197</v>
      </c>
      <c r="C269" s="56" t="s">
        <v>138</v>
      </c>
      <c r="D269" s="5">
        <v>74.000999999999991</v>
      </c>
      <c r="E269" s="5">
        <v>170.203</v>
      </c>
      <c r="F269" s="5">
        <v>307.68299999999999</v>
      </c>
      <c r="G269" s="5">
        <v>477.90599999999989</v>
      </c>
      <c r="H269" s="5">
        <v>683.44799999999998</v>
      </c>
      <c r="I269" s="5">
        <v>935.06399999999996</v>
      </c>
      <c r="J269" s="5">
        <v>1312.0280000099999</v>
      </c>
      <c r="K269" s="5">
        <v>1638.8409323000001</v>
      </c>
      <c r="L269" s="5">
        <v>1990.6932078299999</v>
      </c>
      <c r="M269" s="5">
        <v>2391.4475556399998</v>
      </c>
      <c r="N269" s="5">
        <v>2884.1496417200001</v>
      </c>
      <c r="O269" s="5">
        <v>3416.4116849400011</v>
      </c>
      <c r="P269" s="5">
        <v>3973.814068950001</v>
      </c>
      <c r="Q269" s="5">
        <v>4530.6560560899998</v>
      </c>
      <c r="R269" s="5">
        <v>5066.1109845699993</v>
      </c>
      <c r="S269" s="5">
        <v>5601.4006190199989</v>
      </c>
      <c r="T269" s="5">
        <v>6028.7694856199996</v>
      </c>
      <c r="U269" s="5">
        <v>6443.565074019999</v>
      </c>
      <c r="V269" s="5">
        <v>6831.6147785800003</v>
      </c>
      <c r="W269" s="5">
        <v>7225.57279131</v>
      </c>
      <c r="X269" s="5">
        <v>7650.4431786699988</v>
      </c>
      <c r="Y269" s="5">
        <v>8077.7043893099999</v>
      </c>
      <c r="Z269" s="5">
        <v>8450.5380374800006</v>
      </c>
      <c r="AA269" s="5">
        <v>8830.8099046900006</v>
      </c>
      <c r="AB269" s="5">
        <v>9215.3613388400008</v>
      </c>
      <c r="AC269" s="5">
        <v>9609.1453741200021</v>
      </c>
      <c r="AD269" s="5">
        <v>10007.91971271</v>
      </c>
      <c r="AE269" s="5">
        <v>10029.9383246</v>
      </c>
    </row>
    <row r="270" spans="1:31">
      <c r="A270" s="56" t="s">
        <v>75</v>
      </c>
      <c r="B270" s="56" t="s">
        <v>197</v>
      </c>
      <c r="C270" s="56" t="s">
        <v>139</v>
      </c>
      <c r="D270" s="5">
        <v>315.67899999999997</v>
      </c>
      <c r="E270" s="5">
        <v>569.61599999999987</v>
      </c>
      <c r="F270" s="5">
        <v>820.85400000000004</v>
      </c>
      <c r="G270" s="5">
        <v>1024.452</v>
      </c>
      <c r="H270" s="5">
        <v>1198.33</v>
      </c>
      <c r="I270" s="5">
        <v>1349.2909999999999</v>
      </c>
      <c r="J270" s="5">
        <v>1583.746000000001</v>
      </c>
      <c r="K270" s="5">
        <v>1889.231</v>
      </c>
      <c r="L270" s="5">
        <v>2184.8290000000002</v>
      </c>
      <c r="M270" s="5">
        <v>2494.7469999999998</v>
      </c>
      <c r="N270" s="5">
        <v>2866.9209999999998</v>
      </c>
      <c r="O270" s="5">
        <v>3247.2130000000002</v>
      </c>
      <c r="P270" s="5">
        <v>3592.6419999999998</v>
      </c>
      <c r="Q270" s="5">
        <v>3888.33</v>
      </c>
      <c r="R270" s="5">
        <v>4120.362000000001</v>
      </c>
      <c r="S270" s="5">
        <v>4311.5919999999996</v>
      </c>
      <c r="T270" s="5">
        <v>4376.5829999999996</v>
      </c>
      <c r="U270" s="5">
        <v>4405.5499999999993</v>
      </c>
      <c r="V270" s="5">
        <v>4389.7909999999993</v>
      </c>
      <c r="W270" s="5">
        <v>4377.9460000000008</v>
      </c>
      <c r="X270" s="5">
        <v>4353.7569999999996</v>
      </c>
      <c r="Y270" s="5">
        <v>4323.2259999999997</v>
      </c>
      <c r="Z270" s="5">
        <v>4288.2030000000004</v>
      </c>
      <c r="AA270" s="5">
        <v>4249.7039999999997</v>
      </c>
      <c r="AB270" s="5">
        <v>4204.5159999999987</v>
      </c>
      <c r="AC270" s="5">
        <v>4157.0160000000014</v>
      </c>
      <c r="AD270" s="5">
        <v>4103.4959999999992</v>
      </c>
      <c r="AE270" s="5">
        <v>4103.4959999999992</v>
      </c>
    </row>
    <row r="271" spans="1:31">
      <c r="A271" s="56" t="s">
        <v>75</v>
      </c>
      <c r="B271" s="56" t="s">
        <v>197</v>
      </c>
      <c r="C271" s="56" t="s">
        <v>146</v>
      </c>
      <c r="D271" s="5">
        <v>28.250568165401209</v>
      </c>
      <c r="E271" s="5">
        <v>57.984082519045188</v>
      </c>
      <c r="F271" s="5">
        <v>87.984363689163416</v>
      </c>
      <c r="G271" s="5">
        <v>118.5202868536303</v>
      </c>
      <c r="H271" s="5">
        <v>161.05691983968831</v>
      </c>
      <c r="I271" s="5">
        <v>194.1032598775956</v>
      </c>
      <c r="J271" s="5">
        <v>227.93823684229119</v>
      </c>
      <c r="K271" s="5">
        <v>266.13392778345383</v>
      </c>
      <c r="L271" s="5">
        <v>307.91599866385837</v>
      </c>
      <c r="M271" s="5">
        <v>357.33122135207981</v>
      </c>
      <c r="N271" s="5">
        <v>400.9931263169268</v>
      </c>
      <c r="O271" s="5">
        <v>452.01705504396921</v>
      </c>
      <c r="P271" s="5">
        <v>503.29314390950202</v>
      </c>
      <c r="Q271" s="5">
        <v>558.157845767406</v>
      </c>
      <c r="R271" s="5">
        <v>613.22322392402464</v>
      </c>
      <c r="S271" s="5">
        <v>679.02951652783554</v>
      </c>
      <c r="T271" s="5">
        <v>736.58016372655379</v>
      </c>
      <c r="U271" s="5">
        <v>801.92129074151421</v>
      </c>
      <c r="V271" s="5">
        <v>855.66726112410993</v>
      </c>
      <c r="W271" s="5">
        <v>908.05729462161355</v>
      </c>
      <c r="X271" s="5">
        <v>960.26231120480941</v>
      </c>
      <c r="Y271" s="5">
        <v>1014.2322565285</v>
      </c>
      <c r="Z271" s="5">
        <v>1064.568890524178</v>
      </c>
      <c r="AA271" s="5">
        <v>1107.3958125478359</v>
      </c>
      <c r="AB271" s="5">
        <v>1148.2754989213399</v>
      </c>
      <c r="AC271" s="5">
        <v>1185.362948807179</v>
      </c>
      <c r="AD271" s="5">
        <v>1226.8511397490431</v>
      </c>
      <c r="AE271" s="5">
        <v>1267.3846312329961</v>
      </c>
    </row>
    <row r="272" spans="1:31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</row>
    <row r="273" spans="1:31">
      <c r="A273" s="56" t="s">
        <v>75</v>
      </c>
      <c r="B273" s="56" t="s">
        <v>198</v>
      </c>
      <c r="C273" s="56" t="s">
        <v>132</v>
      </c>
      <c r="D273" s="5">
        <v>0</v>
      </c>
      <c r="E273" s="5">
        <v>0</v>
      </c>
      <c r="F273" s="5">
        <v>0</v>
      </c>
      <c r="G273" s="5">
        <v>0</v>
      </c>
      <c r="H273" s="5">
        <v>0</v>
      </c>
      <c r="I273" s="5">
        <v>0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5">
        <v>0</v>
      </c>
      <c r="R273" s="5">
        <v>0</v>
      </c>
      <c r="S273" s="5">
        <v>0</v>
      </c>
      <c r="T273" s="5">
        <v>0</v>
      </c>
      <c r="U273" s="5">
        <v>0</v>
      </c>
      <c r="V273" s="5">
        <v>0</v>
      </c>
      <c r="W273" s="5">
        <v>0</v>
      </c>
      <c r="X273" s="5">
        <v>0</v>
      </c>
      <c r="Y273" s="5">
        <v>0</v>
      </c>
      <c r="Z273" s="5">
        <v>0</v>
      </c>
      <c r="AA273" s="5">
        <v>0</v>
      </c>
      <c r="AB273" s="5">
        <v>0</v>
      </c>
      <c r="AC273" s="5">
        <v>0</v>
      </c>
      <c r="AD273" s="5">
        <v>0</v>
      </c>
      <c r="AE273" s="5">
        <v>0</v>
      </c>
    </row>
    <row r="274" spans="1:31">
      <c r="A274" s="56" t="s">
        <v>75</v>
      </c>
      <c r="B274" s="56" t="s">
        <v>198</v>
      </c>
      <c r="C274" s="56" t="s">
        <v>133</v>
      </c>
      <c r="D274" s="5">
        <v>0</v>
      </c>
      <c r="E274" s="5">
        <v>0</v>
      </c>
      <c r="F274" s="5">
        <v>0</v>
      </c>
      <c r="G274" s="5">
        <v>0</v>
      </c>
      <c r="H274" s="5">
        <v>0</v>
      </c>
      <c r="I274" s="5">
        <v>0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5">
        <v>0</v>
      </c>
      <c r="R274" s="5">
        <v>0</v>
      </c>
      <c r="S274" s="5">
        <v>0</v>
      </c>
      <c r="T274" s="5">
        <v>0</v>
      </c>
      <c r="U274" s="5">
        <v>0</v>
      </c>
      <c r="V274" s="5">
        <v>0</v>
      </c>
      <c r="W274" s="5">
        <v>0</v>
      </c>
      <c r="X274" s="5">
        <v>0</v>
      </c>
      <c r="Y274" s="5">
        <v>0</v>
      </c>
      <c r="Z274" s="5">
        <v>0</v>
      </c>
      <c r="AA274" s="5">
        <v>0</v>
      </c>
      <c r="AB274" s="5">
        <v>0</v>
      </c>
      <c r="AC274" s="5">
        <v>0</v>
      </c>
      <c r="AD274" s="5">
        <v>0</v>
      </c>
      <c r="AE274" s="5">
        <v>0</v>
      </c>
    </row>
    <row r="275" spans="1:31">
      <c r="A275" s="56" t="s">
        <v>75</v>
      </c>
      <c r="B275" s="56" t="s">
        <v>198</v>
      </c>
      <c r="C275" s="56" t="s">
        <v>134</v>
      </c>
      <c r="D275" s="5">
        <v>0</v>
      </c>
      <c r="E275" s="5">
        <v>2.65E-6</v>
      </c>
      <c r="F275" s="5">
        <v>1.325E-5</v>
      </c>
      <c r="G275" s="5">
        <v>1.325E-5</v>
      </c>
      <c r="H275" s="5">
        <v>1.325E-5</v>
      </c>
      <c r="I275" s="5">
        <v>1.325E-5</v>
      </c>
      <c r="J275" s="5">
        <v>1.325E-5</v>
      </c>
      <c r="K275" s="5">
        <v>2.65E-5</v>
      </c>
      <c r="L275" s="5">
        <v>2.65E-5</v>
      </c>
      <c r="M275" s="5">
        <v>5.3000000000000001E-5</v>
      </c>
      <c r="N275" s="5">
        <v>5.3000000000000001E-5</v>
      </c>
      <c r="O275" s="5">
        <v>6.8899999999999994E-5</v>
      </c>
      <c r="P275" s="5">
        <v>8.2150000000000005E-5</v>
      </c>
      <c r="Q275" s="5">
        <v>9.8049999999999998E-5</v>
      </c>
      <c r="R275" s="5">
        <v>9.8049999999999998E-5</v>
      </c>
      <c r="S275" s="5">
        <v>1.1925E-4</v>
      </c>
      <c r="T275" s="5">
        <v>1.219E-4</v>
      </c>
      <c r="U275" s="5">
        <v>1.3515000000000001E-4</v>
      </c>
      <c r="V275" s="5">
        <v>1.537E-4</v>
      </c>
      <c r="W275" s="5">
        <v>2.0934999999999999E-4</v>
      </c>
      <c r="X275" s="5">
        <v>814.92022489999999</v>
      </c>
      <c r="Y275" s="5">
        <v>814.92022489999999</v>
      </c>
      <c r="Z275" s="5">
        <v>814.92024875000004</v>
      </c>
      <c r="AA275" s="5">
        <v>814.92024875000004</v>
      </c>
      <c r="AB275" s="5">
        <v>814.92026199999998</v>
      </c>
      <c r="AC275" s="5">
        <v>814.92027525000003</v>
      </c>
      <c r="AD275" s="5">
        <v>1156.5237404500001</v>
      </c>
      <c r="AE275" s="5">
        <v>1156.5237404500001</v>
      </c>
    </row>
    <row r="276" spans="1:31">
      <c r="A276" s="56" t="s">
        <v>75</v>
      </c>
      <c r="B276" s="56" t="s">
        <v>198</v>
      </c>
      <c r="C276" s="56" t="s">
        <v>135</v>
      </c>
      <c r="D276" s="5">
        <v>0</v>
      </c>
      <c r="E276" s="5">
        <v>0</v>
      </c>
      <c r="F276" s="5">
        <v>0</v>
      </c>
      <c r="G276" s="5">
        <v>0</v>
      </c>
      <c r="H276" s="5">
        <v>0</v>
      </c>
      <c r="I276" s="5">
        <v>0</v>
      </c>
      <c r="J276" s="5">
        <v>0</v>
      </c>
      <c r="K276" s="5">
        <v>2.65E-5</v>
      </c>
      <c r="L276" s="5">
        <v>2.915E-5</v>
      </c>
      <c r="M276" s="5">
        <v>5.8300000000000001E-5</v>
      </c>
      <c r="N276" s="5">
        <v>6.0949999999999998E-5</v>
      </c>
      <c r="O276" s="5">
        <v>7.6849999999999998E-5</v>
      </c>
      <c r="P276" s="5">
        <v>9.2750000000000005E-5</v>
      </c>
      <c r="Q276" s="5">
        <v>1.0865E-4</v>
      </c>
      <c r="R276" s="5">
        <v>1.0865E-4</v>
      </c>
      <c r="S276" s="5">
        <v>1.219E-4</v>
      </c>
      <c r="T276" s="5">
        <v>1.325E-4</v>
      </c>
      <c r="U276" s="5">
        <v>1.484E-4</v>
      </c>
      <c r="V276" s="5">
        <v>1.6430000000000001E-4</v>
      </c>
      <c r="W276" s="5">
        <v>1.8550000000000001E-4</v>
      </c>
      <c r="X276" s="5">
        <v>2.173E-4</v>
      </c>
      <c r="Y276" s="5">
        <v>2.173E-4</v>
      </c>
      <c r="Z276" s="5">
        <v>1.03615E-3</v>
      </c>
      <c r="AA276" s="5">
        <v>1.03615E-3</v>
      </c>
      <c r="AB276" s="5">
        <v>1.03615E-3</v>
      </c>
      <c r="AC276" s="5">
        <v>1.03615E-3</v>
      </c>
      <c r="AD276" s="5">
        <v>1872.6498135500001</v>
      </c>
      <c r="AE276" s="5">
        <v>1872.6498135500001</v>
      </c>
    </row>
    <row r="277" spans="1:31">
      <c r="A277" s="56" t="s">
        <v>75</v>
      </c>
      <c r="B277" s="56" t="s">
        <v>198</v>
      </c>
      <c r="C277" s="56" t="s">
        <v>136</v>
      </c>
      <c r="D277" s="5">
        <v>0</v>
      </c>
      <c r="E277" s="5">
        <v>0</v>
      </c>
      <c r="F277" s="5">
        <v>0</v>
      </c>
      <c r="G277" s="5">
        <v>0</v>
      </c>
      <c r="H277" s="5">
        <v>0</v>
      </c>
      <c r="I277" s="5">
        <v>0</v>
      </c>
      <c r="J277" s="5">
        <v>0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5">
        <v>0</v>
      </c>
      <c r="R277" s="5">
        <v>0</v>
      </c>
      <c r="S277" s="5">
        <v>0</v>
      </c>
      <c r="T277" s="5">
        <v>0</v>
      </c>
      <c r="U277" s="5">
        <v>0</v>
      </c>
      <c r="V277" s="5">
        <v>0</v>
      </c>
      <c r="W277" s="5">
        <v>0</v>
      </c>
      <c r="X277" s="5">
        <v>0</v>
      </c>
      <c r="Y277" s="5">
        <v>0</v>
      </c>
      <c r="Z277" s="5">
        <v>0</v>
      </c>
      <c r="AA277" s="5">
        <v>0</v>
      </c>
      <c r="AB277" s="5">
        <v>0</v>
      </c>
      <c r="AC277" s="5">
        <v>0</v>
      </c>
      <c r="AD277" s="5">
        <v>0</v>
      </c>
      <c r="AE277" s="5">
        <v>0</v>
      </c>
    </row>
    <row r="278" spans="1:31">
      <c r="A278" s="56" t="s">
        <v>75</v>
      </c>
      <c r="B278" s="56" t="s">
        <v>198</v>
      </c>
      <c r="C278" s="56" t="s">
        <v>153</v>
      </c>
      <c r="D278" s="5">
        <v>0</v>
      </c>
      <c r="E278" s="5">
        <v>0</v>
      </c>
      <c r="F278" s="5">
        <v>0</v>
      </c>
      <c r="G278" s="5">
        <v>0</v>
      </c>
      <c r="H278" s="5">
        <v>0</v>
      </c>
      <c r="I278" s="5">
        <v>721.76855966999995</v>
      </c>
      <c r="J278" s="5">
        <v>721.76855966999995</v>
      </c>
      <c r="K278" s="5">
        <v>721.76855976000002</v>
      </c>
      <c r="L278" s="5">
        <v>721.76855977000002</v>
      </c>
      <c r="M278" s="5">
        <v>721.76855982999996</v>
      </c>
      <c r="N278" s="5">
        <v>721.76855984999997</v>
      </c>
      <c r="O278" s="5">
        <v>721.76855989000001</v>
      </c>
      <c r="P278" s="5">
        <v>721.76855997999996</v>
      </c>
      <c r="Q278" s="5">
        <v>721.76855999999998</v>
      </c>
      <c r="R278" s="5">
        <v>721.76856009000005</v>
      </c>
      <c r="S278" s="5">
        <v>721.76856009000005</v>
      </c>
      <c r="T278" s="5">
        <v>721.76856009999995</v>
      </c>
      <c r="U278" s="5">
        <v>721.76856019000002</v>
      </c>
      <c r="V278" s="5">
        <v>721.76856020000002</v>
      </c>
      <c r="W278" s="5">
        <v>721.76856022000004</v>
      </c>
      <c r="X278" s="5">
        <v>721.76856025999996</v>
      </c>
      <c r="Y278" s="5">
        <v>721.76856034000002</v>
      </c>
      <c r="Z278" s="5">
        <v>721.76856036000004</v>
      </c>
      <c r="AA278" s="5">
        <v>721.76856038000005</v>
      </c>
      <c r="AB278" s="5">
        <v>721.76856040999996</v>
      </c>
      <c r="AC278" s="5">
        <v>721.76856045</v>
      </c>
      <c r="AD278" s="5">
        <v>721.76856051000004</v>
      </c>
      <c r="AE278" s="5">
        <v>721.76856053999995</v>
      </c>
    </row>
    <row r="279" spans="1:31">
      <c r="A279" s="56" t="s">
        <v>75</v>
      </c>
      <c r="B279" s="56" t="s">
        <v>198</v>
      </c>
      <c r="C279" s="56" t="s">
        <v>154</v>
      </c>
      <c r="D279" s="5">
        <v>7.1999999999999997E-6</v>
      </c>
      <c r="E279" s="5">
        <v>1.2799999999999999E-5</v>
      </c>
      <c r="F279" s="5">
        <v>271.83131501999998</v>
      </c>
      <c r="G279" s="5">
        <v>271.83131501999998</v>
      </c>
      <c r="H279" s="5">
        <v>995.68396523999991</v>
      </c>
      <c r="I279" s="5">
        <v>995.68396526999993</v>
      </c>
      <c r="J279" s="5">
        <v>995.68396527999994</v>
      </c>
      <c r="K279" s="5">
        <v>995.68396546999986</v>
      </c>
      <c r="L279" s="5">
        <v>995.68396549999989</v>
      </c>
      <c r="M279" s="5">
        <v>995.6839655199999</v>
      </c>
      <c r="N279" s="5">
        <v>995.68396553999992</v>
      </c>
      <c r="O279" s="5">
        <v>995.68396556999994</v>
      </c>
      <c r="P279" s="5">
        <v>995.68396559999985</v>
      </c>
      <c r="Q279" s="5">
        <v>995.68396582999992</v>
      </c>
      <c r="R279" s="5">
        <v>995.68396582999992</v>
      </c>
      <c r="S279" s="5">
        <v>995.68396583999993</v>
      </c>
      <c r="T279" s="5">
        <v>995.68396583999993</v>
      </c>
      <c r="U279" s="5">
        <v>995.68396585999983</v>
      </c>
      <c r="V279" s="5">
        <v>995.68396585999983</v>
      </c>
      <c r="W279" s="5">
        <v>995.68396586999984</v>
      </c>
      <c r="X279" s="5">
        <v>995.68396586999984</v>
      </c>
      <c r="Y279" s="5">
        <v>995.68396586999984</v>
      </c>
      <c r="Z279" s="5">
        <v>995.68396586999984</v>
      </c>
      <c r="AA279" s="5">
        <v>995.68396588999974</v>
      </c>
      <c r="AB279" s="5">
        <v>995.68396588999974</v>
      </c>
      <c r="AC279" s="5">
        <v>995.68407701999979</v>
      </c>
      <c r="AD279" s="5">
        <v>995.6844172599998</v>
      </c>
      <c r="AE279" s="5">
        <v>995.6844172599998</v>
      </c>
    </row>
    <row r="280" spans="1:31">
      <c r="A280" s="56" t="s">
        <v>75</v>
      </c>
      <c r="B280" s="56" t="s">
        <v>198</v>
      </c>
      <c r="C280" s="56" t="s">
        <v>155</v>
      </c>
      <c r="D280" s="5">
        <v>0</v>
      </c>
      <c r="E280" s="5">
        <v>0</v>
      </c>
      <c r="F280" s="5">
        <v>0</v>
      </c>
      <c r="G280" s="5">
        <v>0</v>
      </c>
      <c r="H280" s="5">
        <v>1.0999999999999981</v>
      </c>
      <c r="I280" s="5">
        <v>1.0999999999999981</v>
      </c>
      <c r="J280" s="5">
        <v>1.0999999999999981</v>
      </c>
      <c r="K280" s="5">
        <v>1.0999999999999981</v>
      </c>
      <c r="L280" s="5">
        <v>1.0999999999999981</v>
      </c>
      <c r="M280" s="5">
        <v>252.2</v>
      </c>
      <c r="N280" s="5">
        <v>252.2</v>
      </c>
      <c r="O280" s="5">
        <v>253.3</v>
      </c>
      <c r="P280" s="5">
        <v>253.3</v>
      </c>
      <c r="Q280" s="5">
        <v>253.3</v>
      </c>
      <c r="R280" s="5">
        <v>253.3</v>
      </c>
      <c r="S280" s="5">
        <v>254.4</v>
      </c>
      <c r="T280" s="5">
        <v>254.4</v>
      </c>
      <c r="U280" s="5">
        <v>254.4</v>
      </c>
      <c r="V280" s="5">
        <v>254.4</v>
      </c>
      <c r="W280" s="5">
        <v>254.4</v>
      </c>
      <c r="X280" s="5">
        <v>255.5</v>
      </c>
      <c r="Y280" s="5">
        <v>255.5</v>
      </c>
      <c r="Z280" s="5">
        <v>255.5</v>
      </c>
      <c r="AA280" s="5">
        <v>255.5</v>
      </c>
      <c r="AB280" s="5">
        <v>255.5</v>
      </c>
      <c r="AC280" s="5">
        <v>255.5</v>
      </c>
      <c r="AD280" s="5">
        <v>255.5</v>
      </c>
      <c r="AE280" s="5">
        <v>255.5</v>
      </c>
    </row>
    <row r="281" spans="1:31">
      <c r="A281" s="56" t="s">
        <v>75</v>
      </c>
      <c r="B281" s="56" t="s">
        <v>198</v>
      </c>
      <c r="C281" s="56" t="s">
        <v>138</v>
      </c>
      <c r="D281" s="5">
        <v>54.76</v>
      </c>
      <c r="E281" s="5">
        <v>142.94</v>
      </c>
      <c r="F281" s="5">
        <v>269.64</v>
      </c>
      <c r="G281" s="5">
        <v>436.56599999999997</v>
      </c>
      <c r="H281" s="5">
        <v>646.74199999999996</v>
      </c>
      <c r="I281" s="5">
        <v>870.52899999999988</v>
      </c>
      <c r="J281" s="5">
        <v>1204.865</v>
      </c>
      <c r="K281" s="5">
        <v>1493.8018440799999</v>
      </c>
      <c r="L281" s="5">
        <v>1758.1112453000001</v>
      </c>
      <c r="M281" s="5">
        <v>2054.17842978</v>
      </c>
      <c r="N281" s="5">
        <v>2430.9898076999998</v>
      </c>
      <c r="O281" s="5">
        <v>2860.05513023</v>
      </c>
      <c r="P281" s="5">
        <v>3323.3447319699999</v>
      </c>
      <c r="Q281" s="5">
        <v>3824.752700569999</v>
      </c>
      <c r="R281" s="5">
        <v>4371.7407209399998</v>
      </c>
      <c r="S281" s="5">
        <v>4923.7197385200006</v>
      </c>
      <c r="T281" s="5">
        <v>5403.5122714200006</v>
      </c>
      <c r="U281" s="5">
        <v>5884.3870978300001</v>
      </c>
      <c r="V281" s="5">
        <v>6354.1073290500008</v>
      </c>
      <c r="W281" s="5">
        <v>6790.2590817799992</v>
      </c>
      <c r="X281" s="5">
        <v>7257.6612117000004</v>
      </c>
      <c r="Y281" s="5">
        <v>7732.1858246300008</v>
      </c>
      <c r="Z281" s="5">
        <v>8135.8834787000014</v>
      </c>
      <c r="AA281" s="5">
        <v>8548.284465079998</v>
      </c>
      <c r="AB281" s="5">
        <v>8969.6047935099978</v>
      </c>
      <c r="AC281" s="5">
        <v>9399.2577990399968</v>
      </c>
      <c r="AD281" s="5">
        <v>9838.3541514499975</v>
      </c>
      <c r="AE281" s="5">
        <v>9875.4181620899963</v>
      </c>
    </row>
    <row r="282" spans="1:31">
      <c r="A282" s="56" t="s">
        <v>75</v>
      </c>
      <c r="B282" s="56" t="s">
        <v>198</v>
      </c>
      <c r="C282" s="56" t="s">
        <v>139</v>
      </c>
      <c r="D282" s="5">
        <v>232.40600000000001</v>
      </c>
      <c r="E282" s="5">
        <v>487.50299999999999</v>
      </c>
      <c r="F282" s="5">
        <v>725.81999999999994</v>
      </c>
      <c r="G282" s="5">
        <v>941.35100000000011</v>
      </c>
      <c r="H282" s="5">
        <v>1130.9649999999999</v>
      </c>
      <c r="I282" s="5">
        <v>1238.9269999999999</v>
      </c>
      <c r="J282" s="5">
        <v>1418.0219999999999</v>
      </c>
      <c r="K282" s="5">
        <v>1671.2850000000001</v>
      </c>
      <c r="L282" s="5">
        <v>1853.7090000000001</v>
      </c>
      <c r="M282" s="5">
        <v>2038.7819999999999</v>
      </c>
      <c r="N282" s="5">
        <v>2282.3000000000002</v>
      </c>
      <c r="O282" s="5">
        <v>2549.9209999999998</v>
      </c>
      <c r="P282" s="5">
        <v>2803.293999999999</v>
      </c>
      <c r="Q282" s="5">
        <v>3052.297</v>
      </c>
      <c r="R282" s="5">
        <v>3305.757000000001</v>
      </c>
      <c r="S282" s="5">
        <v>3518.998000000001</v>
      </c>
      <c r="T282" s="5">
        <v>3634.3609999999999</v>
      </c>
      <c r="U282" s="5">
        <v>3719.5260000000012</v>
      </c>
      <c r="V282" s="5">
        <v>3766.7999999999988</v>
      </c>
      <c r="W282" s="5">
        <v>3778.2220000000002</v>
      </c>
      <c r="X282" s="5">
        <v>3776.8550000000009</v>
      </c>
      <c r="Y282" s="5">
        <v>3771.4599999999982</v>
      </c>
      <c r="Z282" s="5">
        <v>3759.5149999999999</v>
      </c>
      <c r="AA282" s="5">
        <v>3743.7230000000009</v>
      </c>
      <c r="AB282" s="5">
        <v>3723.1209999999992</v>
      </c>
      <c r="AC282" s="5">
        <v>3698.3710000000001</v>
      </c>
      <c r="AD282" s="5">
        <v>3668.8409999999999</v>
      </c>
      <c r="AE282" s="5">
        <v>3668.8409999999999</v>
      </c>
    </row>
    <row r="283" spans="1:31">
      <c r="A283" s="56" t="s">
        <v>75</v>
      </c>
      <c r="B283" s="56" t="s">
        <v>198</v>
      </c>
      <c r="C283" s="56" t="s">
        <v>146</v>
      </c>
      <c r="D283" s="5">
        <v>24.041795763756941</v>
      </c>
      <c r="E283" s="5">
        <v>49.840544805946557</v>
      </c>
      <c r="F283" s="5">
        <v>73.796448543649007</v>
      </c>
      <c r="G283" s="5">
        <v>93.220156022651196</v>
      </c>
      <c r="H283" s="5">
        <v>117.6011136743614</v>
      </c>
      <c r="I283" s="5">
        <v>158.4915207229059</v>
      </c>
      <c r="J283" s="5">
        <v>196.25216173629499</v>
      </c>
      <c r="K283" s="5">
        <v>228.02909969269081</v>
      </c>
      <c r="L283" s="5">
        <v>266.23061544669753</v>
      </c>
      <c r="M283" s="5">
        <v>307.26462508111427</v>
      </c>
      <c r="N283" s="5">
        <v>344.26525291126228</v>
      </c>
      <c r="O283" s="5">
        <v>381.02950629459252</v>
      </c>
      <c r="P283" s="5">
        <v>424.96491006353148</v>
      </c>
      <c r="Q283" s="5">
        <v>467.96456838499068</v>
      </c>
      <c r="R283" s="5">
        <v>508.57751132095541</v>
      </c>
      <c r="S283" s="5">
        <v>548.91682733933317</v>
      </c>
      <c r="T283" s="5">
        <v>595.70785159645152</v>
      </c>
      <c r="U283" s="5">
        <v>635.13434245057454</v>
      </c>
      <c r="V283" s="5">
        <v>680.9604075683086</v>
      </c>
      <c r="W283" s="5">
        <v>724.7442948878122</v>
      </c>
      <c r="X283" s="5">
        <v>774.71282555569132</v>
      </c>
      <c r="Y283" s="5">
        <v>825.24801830352703</v>
      </c>
      <c r="Z283" s="5">
        <v>870.59940555804656</v>
      </c>
      <c r="AA283" s="5">
        <v>909.95584643872871</v>
      </c>
      <c r="AB283" s="5">
        <v>950.45507328702115</v>
      </c>
      <c r="AC283" s="5">
        <v>999.98597238817774</v>
      </c>
      <c r="AD283" s="5">
        <v>1005.949804121596</v>
      </c>
      <c r="AE283" s="5">
        <v>1061.001428097162</v>
      </c>
    </row>
    <row r="284" spans="1:31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</row>
    <row r="285" spans="1:31">
      <c r="A285" s="56" t="s">
        <v>75</v>
      </c>
      <c r="B285" s="56" t="s">
        <v>199</v>
      </c>
      <c r="C285" s="56" t="s">
        <v>132</v>
      </c>
      <c r="D285" s="5">
        <v>0</v>
      </c>
      <c r="E285" s="5">
        <v>0</v>
      </c>
      <c r="F285" s="5">
        <v>0</v>
      </c>
      <c r="G285" s="5">
        <v>0</v>
      </c>
      <c r="H285" s="5">
        <v>0</v>
      </c>
      <c r="I285" s="5">
        <v>0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5">
        <v>0</v>
      </c>
      <c r="R285" s="5">
        <v>0</v>
      </c>
      <c r="S285" s="5">
        <v>0</v>
      </c>
      <c r="T285" s="5">
        <v>0</v>
      </c>
      <c r="U285" s="5">
        <v>0</v>
      </c>
      <c r="V285" s="5">
        <v>0</v>
      </c>
      <c r="W285" s="5">
        <v>0</v>
      </c>
      <c r="X285" s="5">
        <v>0</v>
      </c>
      <c r="Y285" s="5">
        <v>0</v>
      </c>
      <c r="Z285" s="5">
        <v>0</v>
      </c>
      <c r="AA285" s="5">
        <v>0</v>
      </c>
      <c r="AB285" s="5">
        <v>0</v>
      </c>
      <c r="AC285" s="5">
        <v>0</v>
      </c>
      <c r="AD285" s="5">
        <v>0</v>
      </c>
      <c r="AE285" s="5">
        <v>0</v>
      </c>
    </row>
    <row r="286" spans="1:31">
      <c r="A286" s="56" t="s">
        <v>75</v>
      </c>
      <c r="B286" s="56" t="s">
        <v>199</v>
      </c>
      <c r="C286" s="56" t="s">
        <v>133</v>
      </c>
      <c r="D286" s="5">
        <v>0</v>
      </c>
      <c r="E286" s="5">
        <v>0</v>
      </c>
      <c r="F286" s="5">
        <v>0</v>
      </c>
      <c r="G286" s="5">
        <v>0</v>
      </c>
      <c r="H286" s="5">
        <v>0</v>
      </c>
      <c r="I286" s="5">
        <v>0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5">
        <v>0</v>
      </c>
      <c r="R286" s="5">
        <v>0</v>
      </c>
      <c r="S286" s="5">
        <v>0</v>
      </c>
      <c r="T286" s="5">
        <v>0</v>
      </c>
      <c r="U286" s="5">
        <v>0</v>
      </c>
      <c r="V286" s="5">
        <v>0</v>
      </c>
      <c r="W286" s="5">
        <v>0</v>
      </c>
      <c r="X286" s="5">
        <v>0</v>
      </c>
      <c r="Y286" s="5">
        <v>0</v>
      </c>
      <c r="Z286" s="5">
        <v>0</v>
      </c>
      <c r="AA286" s="5">
        <v>0</v>
      </c>
      <c r="AB286" s="5">
        <v>0</v>
      </c>
      <c r="AC286" s="5">
        <v>0</v>
      </c>
      <c r="AD286" s="5">
        <v>0</v>
      </c>
      <c r="AE286" s="5">
        <v>0</v>
      </c>
    </row>
    <row r="287" spans="1:31">
      <c r="A287" s="56" t="s">
        <v>75</v>
      </c>
      <c r="B287" s="56" t="s">
        <v>199</v>
      </c>
      <c r="C287" s="56" t="s">
        <v>134</v>
      </c>
      <c r="D287" s="5">
        <v>0</v>
      </c>
      <c r="E287" s="5">
        <v>2.65E-6</v>
      </c>
      <c r="F287" s="5">
        <v>7.9500000000000001E-6</v>
      </c>
      <c r="G287" s="5">
        <v>7.9500000000000001E-6</v>
      </c>
      <c r="H287" s="5">
        <v>7.9500000000000001E-6</v>
      </c>
      <c r="I287" s="5">
        <v>7.9500000000000001E-6</v>
      </c>
      <c r="J287" s="5">
        <v>7.9500000000000001E-6</v>
      </c>
      <c r="K287" s="5">
        <v>2.65E-5</v>
      </c>
      <c r="L287" s="5">
        <v>2.65E-5</v>
      </c>
      <c r="M287" s="5">
        <v>5.3000000000000001E-5</v>
      </c>
      <c r="N287" s="5">
        <v>5.5649999999999997E-5</v>
      </c>
      <c r="O287" s="5">
        <v>7.1550000000000004E-5</v>
      </c>
      <c r="P287" s="5">
        <v>8.4800000000000001E-5</v>
      </c>
      <c r="Q287" s="5">
        <v>1.0069999999999999E-4</v>
      </c>
      <c r="R287" s="5">
        <v>1.0069999999999999E-4</v>
      </c>
      <c r="S287" s="5">
        <v>948.85415049999995</v>
      </c>
      <c r="T287" s="5">
        <v>948.85415049999995</v>
      </c>
      <c r="U287" s="5">
        <v>948.85415049999995</v>
      </c>
      <c r="V287" s="5">
        <v>948.85415049999995</v>
      </c>
      <c r="W287" s="5">
        <v>948.85415049999995</v>
      </c>
      <c r="X287" s="5">
        <v>1587.3926491</v>
      </c>
      <c r="Y287" s="5">
        <v>1587.3926491</v>
      </c>
      <c r="Z287" s="5">
        <v>2676.8513370000001</v>
      </c>
      <c r="AA287" s="5">
        <v>2676.8513370000001</v>
      </c>
      <c r="AB287" s="5">
        <v>2676.8513370000001</v>
      </c>
      <c r="AC287" s="5">
        <v>2676.8513370000001</v>
      </c>
      <c r="AD287" s="5">
        <v>6901.5922500999995</v>
      </c>
      <c r="AE287" s="5">
        <v>6901.5922500999995</v>
      </c>
    </row>
    <row r="288" spans="1:31">
      <c r="A288" s="56" t="s">
        <v>75</v>
      </c>
      <c r="B288" s="56" t="s">
        <v>199</v>
      </c>
      <c r="C288" s="56" t="s">
        <v>135</v>
      </c>
      <c r="D288" s="5">
        <v>0</v>
      </c>
      <c r="E288" s="5">
        <v>0</v>
      </c>
      <c r="F288" s="5">
        <v>0</v>
      </c>
      <c r="G288" s="5">
        <v>0</v>
      </c>
      <c r="H288" s="5">
        <v>0</v>
      </c>
      <c r="I288" s="5">
        <v>0</v>
      </c>
      <c r="J288" s="5">
        <v>0</v>
      </c>
      <c r="K288" s="5">
        <v>2.915E-5</v>
      </c>
      <c r="L288" s="5">
        <v>2.915E-5</v>
      </c>
      <c r="M288" s="5">
        <v>5.5649999999999997E-5</v>
      </c>
      <c r="N288" s="5">
        <v>5.8300000000000001E-5</v>
      </c>
      <c r="O288" s="5">
        <v>7.4200000000000001E-5</v>
      </c>
      <c r="P288" s="5">
        <v>9.0099999999999995E-5</v>
      </c>
      <c r="Q288" s="5">
        <v>1.06E-4</v>
      </c>
      <c r="R288" s="5">
        <v>1.06E-4</v>
      </c>
      <c r="S288" s="5">
        <v>1.4310000000000001E-4</v>
      </c>
      <c r="T288" s="5">
        <v>1.4310000000000001E-4</v>
      </c>
      <c r="U288" s="5">
        <v>1.4310000000000001E-4</v>
      </c>
      <c r="V288" s="5">
        <v>1.6165E-4</v>
      </c>
      <c r="W288" s="5">
        <v>1.7755000000000001E-4</v>
      </c>
      <c r="X288" s="5">
        <v>1.961E-4</v>
      </c>
      <c r="Y288" s="5">
        <v>1.961E-4</v>
      </c>
      <c r="Z288" s="5">
        <v>360.94830884999999</v>
      </c>
      <c r="AA288" s="5">
        <v>360.94830884999999</v>
      </c>
      <c r="AB288" s="5">
        <v>360.94830884999999</v>
      </c>
      <c r="AC288" s="5">
        <v>360.94830884999999</v>
      </c>
      <c r="AD288" s="5">
        <v>2041.4921388</v>
      </c>
      <c r="AE288" s="5">
        <v>2041.4921388</v>
      </c>
    </row>
    <row r="289" spans="1:31">
      <c r="A289" s="56" t="s">
        <v>75</v>
      </c>
      <c r="B289" s="56" t="s">
        <v>199</v>
      </c>
      <c r="C289" s="56" t="s">
        <v>136</v>
      </c>
      <c r="D289" s="5">
        <v>0</v>
      </c>
      <c r="E289" s="5">
        <v>0</v>
      </c>
      <c r="F289" s="5">
        <v>0</v>
      </c>
      <c r="G289" s="5">
        <v>0</v>
      </c>
      <c r="H289" s="5">
        <v>0</v>
      </c>
      <c r="I289" s="5">
        <v>0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5">
        <v>0</v>
      </c>
      <c r="R289" s="5">
        <v>0</v>
      </c>
      <c r="S289" s="5">
        <v>0</v>
      </c>
      <c r="T289" s="5">
        <v>0</v>
      </c>
      <c r="U289" s="5">
        <v>0</v>
      </c>
      <c r="V289" s="5">
        <v>0</v>
      </c>
      <c r="W289" s="5">
        <v>0</v>
      </c>
      <c r="X289" s="5">
        <v>0</v>
      </c>
      <c r="Y289" s="5">
        <v>0</v>
      </c>
      <c r="Z289" s="5">
        <v>0</v>
      </c>
      <c r="AA289" s="5">
        <v>0</v>
      </c>
      <c r="AB289" s="5">
        <v>0</v>
      </c>
      <c r="AC289" s="5">
        <v>0</v>
      </c>
      <c r="AD289" s="5">
        <v>0</v>
      </c>
      <c r="AE289" s="5">
        <v>0</v>
      </c>
    </row>
    <row r="290" spans="1:31">
      <c r="A290" s="56" t="s">
        <v>75</v>
      </c>
      <c r="B290" s="56" t="s">
        <v>199</v>
      </c>
      <c r="C290" s="56" t="s">
        <v>153</v>
      </c>
      <c r="D290" s="5">
        <v>0</v>
      </c>
      <c r="E290" s="5">
        <v>0</v>
      </c>
      <c r="F290" s="5">
        <v>0</v>
      </c>
      <c r="G290" s="5">
        <v>0</v>
      </c>
      <c r="H290" s="5">
        <v>0</v>
      </c>
      <c r="I290" s="5">
        <v>0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5">
        <v>0</v>
      </c>
      <c r="R290" s="5">
        <v>0</v>
      </c>
      <c r="S290" s="5">
        <v>0</v>
      </c>
      <c r="T290" s="5">
        <v>0</v>
      </c>
      <c r="U290" s="5">
        <v>0</v>
      </c>
      <c r="V290" s="5">
        <v>0</v>
      </c>
      <c r="W290" s="5">
        <v>0</v>
      </c>
      <c r="X290" s="5">
        <v>0</v>
      </c>
      <c r="Y290" s="5">
        <v>0</v>
      </c>
      <c r="Z290" s="5">
        <v>0</v>
      </c>
      <c r="AA290" s="5">
        <v>0</v>
      </c>
      <c r="AB290" s="5">
        <v>0</v>
      </c>
      <c r="AC290" s="5">
        <v>0</v>
      </c>
      <c r="AD290" s="5">
        <v>0</v>
      </c>
      <c r="AE290" s="5">
        <v>0</v>
      </c>
    </row>
    <row r="291" spans="1:31">
      <c r="A291" s="56" t="s">
        <v>75</v>
      </c>
      <c r="B291" s="56" t="s">
        <v>199</v>
      </c>
      <c r="C291" s="56" t="s">
        <v>154</v>
      </c>
      <c r="D291" s="5">
        <v>7.8499999999999994E-6</v>
      </c>
      <c r="E291" s="5">
        <v>1.5339999999999999E-5</v>
      </c>
      <c r="F291" s="5">
        <v>3.11305539</v>
      </c>
      <c r="G291" s="5">
        <v>3.11305539</v>
      </c>
      <c r="H291" s="5">
        <v>3.1130553999999999</v>
      </c>
      <c r="I291" s="5">
        <v>3.1130779400000002</v>
      </c>
      <c r="J291" s="5">
        <v>3.113078049999999</v>
      </c>
      <c r="K291" s="5">
        <v>3.113108309999999</v>
      </c>
      <c r="L291" s="5">
        <v>3.11310836</v>
      </c>
      <c r="M291" s="5">
        <v>3.1131091499999992</v>
      </c>
      <c r="N291" s="5">
        <v>3.11310932</v>
      </c>
      <c r="O291" s="5">
        <v>3.1131093499999989</v>
      </c>
      <c r="P291" s="5">
        <v>3.11310946</v>
      </c>
      <c r="Q291" s="5">
        <v>3.1131097799999998</v>
      </c>
      <c r="R291" s="5">
        <v>3.1131375399999999</v>
      </c>
      <c r="S291" s="5">
        <v>3.1131416199999999</v>
      </c>
      <c r="T291" s="5">
        <v>3.1131416299999999</v>
      </c>
      <c r="U291" s="5">
        <v>3.1131416399999998</v>
      </c>
      <c r="V291" s="5">
        <v>3.1131416600000001</v>
      </c>
      <c r="W291" s="5">
        <v>3.11314169</v>
      </c>
      <c r="X291" s="5">
        <v>3.1131417199999989</v>
      </c>
      <c r="Y291" s="5">
        <v>3.113210539999999</v>
      </c>
      <c r="Z291" s="5">
        <v>3.11321059</v>
      </c>
      <c r="AA291" s="5">
        <v>3.11333781</v>
      </c>
      <c r="AB291" s="5">
        <v>3.1133378699999992</v>
      </c>
      <c r="AC291" s="5">
        <v>503.18507344000011</v>
      </c>
      <c r="AD291" s="5">
        <v>4422.6282839499963</v>
      </c>
      <c r="AE291" s="5">
        <v>4422.6282839599962</v>
      </c>
    </row>
    <row r="292" spans="1:31">
      <c r="A292" s="56" t="s">
        <v>75</v>
      </c>
      <c r="B292" s="56" t="s">
        <v>199</v>
      </c>
      <c r="C292" s="56" t="s">
        <v>155</v>
      </c>
      <c r="D292" s="5">
        <v>268</v>
      </c>
      <c r="E292" s="5">
        <v>268</v>
      </c>
      <c r="F292" s="5">
        <v>268</v>
      </c>
      <c r="G292" s="5">
        <v>268</v>
      </c>
      <c r="H292" s="5">
        <v>268</v>
      </c>
      <c r="I292" s="5">
        <v>268</v>
      </c>
      <c r="J292" s="5">
        <v>268</v>
      </c>
      <c r="K292" s="5">
        <v>268</v>
      </c>
      <c r="L292" s="5">
        <v>268</v>
      </c>
      <c r="M292" s="5">
        <v>268</v>
      </c>
      <c r="N292" s="5">
        <v>268</v>
      </c>
      <c r="O292" s="5">
        <v>268</v>
      </c>
      <c r="P292" s="5">
        <v>268</v>
      </c>
      <c r="Q292" s="5">
        <v>268</v>
      </c>
      <c r="R292" s="5">
        <v>268</v>
      </c>
      <c r="S292" s="5">
        <v>268</v>
      </c>
      <c r="T292" s="5">
        <v>268</v>
      </c>
      <c r="U292" s="5">
        <v>268</v>
      </c>
      <c r="V292" s="5">
        <v>268</v>
      </c>
      <c r="W292" s="5">
        <v>268</v>
      </c>
      <c r="X292" s="5">
        <v>268</v>
      </c>
      <c r="Y292" s="5">
        <v>270.10000000000002</v>
      </c>
      <c r="Z292" s="5">
        <v>270.10000000000002</v>
      </c>
      <c r="AA292" s="5">
        <v>270.10000000000002</v>
      </c>
      <c r="AB292" s="5">
        <v>270.10000000000002</v>
      </c>
      <c r="AC292" s="5">
        <v>270.10000000000002</v>
      </c>
      <c r="AD292" s="5">
        <v>270.10000000000002</v>
      </c>
      <c r="AE292" s="5">
        <v>270.10000000000002</v>
      </c>
    </row>
    <row r="293" spans="1:31">
      <c r="A293" s="56" t="s">
        <v>75</v>
      </c>
      <c r="B293" s="56" t="s">
        <v>199</v>
      </c>
      <c r="C293" s="56" t="s">
        <v>138</v>
      </c>
      <c r="D293" s="5">
        <v>73.838999999999999</v>
      </c>
      <c r="E293" s="5">
        <v>125.518</v>
      </c>
      <c r="F293" s="5">
        <v>181.48699999999999</v>
      </c>
      <c r="G293" s="5">
        <v>243.30500000000001</v>
      </c>
      <c r="H293" s="5">
        <v>312.75699999999989</v>
      </c>
      <c r="I293" s="5">
        <v>390.69499999999999</v>
      </c>
      <c r="J293" s="5">
        <v>510.90499999999997</v>
      </c>
      <c r="K293" s="5">
        <v>631.42935792000003</v>
      </c>
      <c r="L293" s="5">
        <v>766.63695316999997</v>
      </c>
      <c r="M293" s="5">
        <v>928.63902228000006</v>
      </c>
      <c r="N293" s="5">
        <v>1115.6597518000001</v>
      </c>
      <c r="O293" s="5">
        <v>1313.2637531099999</v>
      </c>
      <c r="P293" s="5">
        <v>1516.9889911499999</v>
      </c>
      <c r="Q293" s="5">
        <v>1727.7736280399999</v>
      </c>
      <c r="R293" s="5">
        <v>1934.21496411</v>
      </c>
      <c r="S293" s="5">
        <v>2140.4586781399998</v>
      </c>
      <c r="T293" s="5">
        <v>2300.88797935</v>
      </c>
      <c r="U293" s="5">
        <v>2451.2979372599998</v>
      </c>
      <c r="V293" s="5">
        <v>2590.4567204</v>
      </c>
      <c r="W293" s="5">
        <v>2730.6489150900002</v>
      </c>
      <c r="X293" s="5">
        <v>2880.4738553699999</v>
      </c>
      <c r="Y293" s="5">
        <v>3032.38457247</v>
      </c>
      <c r="Z293" s="5">
        <v>3166.1617666799998</v>
      </c>
      <c r="AA293" s="5">
        <v>3302.5120560999999</v>
      </c>
      <c r="AB293" s="5">
        <v>3441.9222458300001</v>
      </c>
      <c r="AC293" s="5">
        <v>3583.9930442</v>
      </c>
      <c r="AD293" s="5">
        <v>3728.8328000900001</v>
      </c>
      <c r="AE293" s="5">
        <v>3739.2745457300011</v>
      </c>
    </row>
    <row r="294" spans="1:31">
      <c r="A294" s="56" t="s">
        <v>75</v>
      </c>
      <c r="B294" s="56" t="s">
        <v>199</v>
      </c>
      <c r="C294" s="56" t="s">
        <v>139</v>
      </c>
      <c r="D294" s="5">
        <v>148.76599999999999</v>
      </c>
      <c r="E294" s="5">
        <v>228.94499999999999</v>
      </c>
      <c r="F294" s="5">
        <v>299.89299999999997</v>
      </c>
      <c r="G294" s="5">
        <v>362.67599999999999</v>
      </c>
      <c r="H294" s="5">
        <v>421.68799999999987</v>
      </c>
      <c r="I294" s="5">
        <v>477.62499999999989</v>
      </c>
      <c r="J294" s="5">
        <v>573.1819999999999</v>
      </c>
      <c r="K294" s="5">
        <v>679.52199999999982</v>
      </c>
      <c r="L294" s="5">
        <v>788.73699999999997</v>
      </c>
      <c r="M294" s="5">
        <v>913.36500000000001</v>
      </c>
      <c r="N294" s="5">
        <v>1050.0730000000001</v>
      </c>
      <c r="O294" s="5">
        <v>1185.873</v>
      </c>
      <c r="P294" s="5">
        <v>1305.5350000000001</v>
      </c>
      <c r="Q294" s="5">
        <v>1414.675</v>
      </c>
      <c r="R294" s="5">
        <v>1504.271</v>
      </c>
      <c r="S294" s="5">
        <v>1578.749</v>
      </c>
      <c r="T294" s="5">
        <v>1602.5609999999999</v>
      </c>
      <c r="U294" s="5">
        <v>1609.0989999999999</v>
      </c>
      <c r="V294" s="5">
        <v>1598.3530000000001</v>
      </c>
      <c r="W294" s="5">
        <v>1589.095</v>
      </c>
      <c r="X294" s="5">
        <v>1574.400000000001</v>
      </c>
      <c r="Y294" s="5">
        <v>1558.971</v>
      </c>
      <c r="Z294" s="5">
        <v>1541.895</v>
      </c>
      <c r="AA294" s="5">
        <v>1524.049</v>
      </c>
      <c r="AB294" s="5">
        <v>1504.5419999999999</v>
      </c>
      <c r="AC294" s="5">
        <v>1484.26</v>
      </c>
      <c r="AD294" s="5">
        <v>1462.1540000000009</v>
      </c>
      <c r="AE294" s="5">
        <v>1462.1540000000009</v>
      </c>
    </row>
    <row r="295" spans="1:31">
      <c r="A295" s="56" t="s">
        <v>75</v>
      </c>
      <c r="B295" s="56" t="s">
        <v>199</v>
      </c>
      <c r="C295" s="56" t="s">
        <v>146</v>
      </c>
      <c r="D295" s="5">
        <v>9.4104411891122624</v>
      </c>
      <c r="E295" s="5">
        <v>19.1171326900546</v>
      </c>
      <c r="F295" s="5">
        <v>28.86393389375321</v>
      </c>
      <c r="G295" s="5">
        <v>38.20099845606476</v>
      </c>
      <c r="H295" s="5">
        <v>48.598214221626137</v>
      </c>
      <c r="I295" s="5">
        <v>59.919361857769047</v>
      </c>
      <c r="J295" s="5">
        <v>71.787700324340221</v>
      </c>
      <c r="K295" s="5">
        <v>84.348675359954797</v>
      </c>
      <c r="L295" s="5">
        <v>97.007930534518096</v>
      </c>
      <c r="M295" s="5">
        <v>111.5604965828495</v>
      </c>
      <c r="N295" s="5">
        <v>124.19304075747129</v>
      </c>
      <c r="O295" s="5">
        <v>137.65076340912901</v>
      </c>
      <c r="P295" s="5">
        <v>152.19677722443481</v>
      </c>
      <c r="Q295" s="5">
        <v>168.2316264126373</v>
      </c>
      <c r="R295" s="5">
        <v>183.67314008142711</v>
      </c>
      <c r="S295" s="5">
        <v>200.27553031576909</v>
      </c>
      <c r="T295" s="5">
        <v>215.1731201551988</v>
      </c>
      <c r="U295" s="5">
        <v>233.4702794947107</v>
      </c>
      <c r="V295" s="5">
        <v>248.98735969599181</v>
      </c>
      <c r="W295" s="5">
        <v>268.52614921800489</v>
      </c>
      <c r="X295" s="5">
        <v>286.54652036799519</v>
      </c>
      <c r="Y295" s="5">
        <v>304.57471653401348</v>
      </c>
      <c r="Z295" s="5">
        <v>324.48352334013498</v>
      </c>
      <c r="AA295" s="5">
        <v>337.46344582782058</v>
      </c>
      <c r="AB295" s="5">
        <v>357.05423402303569</v>
      </c>
      <c r="AC295" s="5">
        <v>378.05489141158279</v>
      </c>
      <c r="AD295" s="5">
        <v>399.6434408851494</v>
      </c>
      <c r="AE295" s="5">
        <v>402.5032303933412</v>
      </c>
    </row>
    <row r="296" spans="1:31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</row>
    <row r="297" spans="1:31">
      <c r="A297" s="56" t="s">
        <v>75</v>
      </c>
      <c r="B297" s="56" t="s">
        <v>200</v>
      </c>
      <c r="C297" s="56" t="s">
        <v>132</v>
      </c>
      <c r="D297" s="5">
        <v>0</v>
      </c>
      <c r="E297" s="5">
        <v>0</v>
      </c>
      <c r="F297" s="5">
        <v>0</v>
      </c>
      <c r="G297" s="5">
        <v>0</v>
      </c>
      <c r="H297" s="5">
        <v>0</v>
      </c>
      <c r="I297" s="5">
        <v>0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5">
        <v>0</v>
      </c>
      <c r="R297" s="5">
        <v>0</v>
      </c>
      <c r="S297" s="5">
        <v>0</v>
      </c>
      <c r="T297" s="5">
        <v>0</v>
      </c>
      <c r="U297" s="5">
        <v>0</v>
      </c>
      <c r="V297" s="5">
        <v>0</v>
      </c>
      <c r="W297" s="5">
        <v>0</v>
      </c>
      <c r="X297" s="5">
        <v>0</v>
      </c>
      <c r="Y297" s="5">
        <v>0</v>
      </c>
      <c r="Z297" s="5">
        <v>0</v>
      </c>
      <c r="AA297" s="5">
        <v>0</v>
      </c>
      <c r="AB297" s="5">
        <v>0</v>
      </c>
      <c r="AC297" s="5">
        <v>0</v>
      </c>
      <c r="AD297" s="5">
        <v>0</v>
      </c>
      <c r="AE297" s="5">
        <v>0</v>
      </c>
    </row>
    <row r="298" spans="1:31">
      <c r="A298" s="56" t="s">
        <v>75</v>
      </c>
      <c r="B298" s="56" t="s">
        <v>200</v>
      </c>
      <c r="C298" s="56" t="s">
        <v>133</v>
      </c>
      <c r="D298" s="5">
        <v>0</v>
      </c>
      <c r="E298" s="5">
        <v>0</v>
      </c>
      <c r="F298" s="5">
        <v>0</v>
      </c>
      <c r="G298" s="5">
        <v>0</v>
      </c>
      <c r="H298" s="5">
        <v>0</v>
      </c>
      <c r="I298" s="5">
        <v>0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5">
        <v>0</v>
      </c>
      <c r="R298" s="5">
        <v>0</v>
      </c>
      <c r="S298" s="5">
        <v>0</v>
      </c>
      <c r="T298" s="5">
        <v>0</v>
      </c>
      <c r="U298" s="5">
        <v>0</v>
      </c>
      <c r="V298" s="5">
        <v>0</v>
      </c>
      <c r="W298" s="5">
        <v>0</v>
      </c>
      <c r="X298" s="5">
        <v>0</v>
      </c>
      <c r="Y298" s="5">
        <v>0</v>
      </c>
      <c r="Z298" s="5">
        <v>0</v>
      </c>
      <c r="AA298" s="5">
        <v>0</v>
      </c>
      <c r="AB298" s="5">
        <v>0</v>
      </c>
      <c r="AC298" s="5">
        <v>0</v>
      </c>
      <c r="AD298" s="5">
        <v>0</v>
      </c>
      <c r="AE298" s="5">
        <v>0</v>
      </c>
    </row>
    <row r="299" spans="1:31">
      <c r="A299" s="56" t="s">
        <v>75</v>
      </c>
      <c r="B299" s="56" t="s">
        <v>200</v>
      </c>
      <c r="C299" s="56" t="s">
        <v>134</v>
      </c>
      <c r="D299" s="5">
        <v>0</v>
      </c>
      <c r="E299" s="5">
        <v>2.65E-6</v>
      </c>
      <c r="F299" s="5">
        <v>2.65E-6</v>
      </c>
      <c r="G299" s="5">
        <v>2.65E-6</v>
      </c>
      <c r="H299" s="5">
        <v>2.65E-6</v>
      </c>
      <c r="I299" s="5">
        <v>2.65E-6</v>
      </c>
      <c r="J299" s="5">
        <v>2.65E-6</v>
      </c>
      <c r="K299" s="5">
        <v>1.06E-5</v>
      </c>
      <c r="L299" s="5">
        <v>2.65E-5</v>
      </c>
      <c r="M299" s="5">
        <v>4.5049999999999997E-5</v>
      </c>
      <c r="N299" s="5">
        <v>5.5649999999999997E-5</v>
      </c>
      <c r="O299" s="5">
        <v>7.1550000000000004E-5</v>
      </c>
      <c r="P299" s="5">
        <v>8.4800000000000001E-5</v>
      </c>
      <c r="Q299" s="5">
        <v>1.0069999999999999E-4</v>
      </c>
      <c r="R299" s="5">
        <v>1.0069999999999999E-4</v>
      </c>
      <c r="S299" s="5">
        <v>1.1395000000000001E-4</v>
      </c>
      <c r="T299" s="5">
        <v>1.2454999999999999E-4</v>
      </c>
      <c r="U299" s="5">
        <v>1.3779999999999999E-4</v>
      </c>
      <c r="V299" s="5">
        <v>1.484E-4</v>
      </c>
      <c r="W299" s="5">
        <v>1.6165E-4</v>
      </c>
      <c r="X299" s="5">
        <v>460.60532714999999</v>
      </c>
      <c r="Y299" s="5">
        <v>460.60532714999999</v>
      </c>
      <c r="Z299" s="5">
        <v>460.60534039999999</v>
      </c>
      <c r="AA299" s="5">
        <v>460.60535099999998</v>
      </c>
      <c r="AB299" s="5">
        <v>460.60536424999998</v>
      </c>
      <c r="AC299" s="5">
        <v>460.60537749999997</v>
      </c>
      <c r="AD299" s="5">
        <v>529.12369799999999</v>
      </c>
      <c r="AE299" s="5">
        <v>529.12369799999999</v>
      </c>
    </row>
    <row r="300" spans="1:31">
      <c r="A300" s="56" t="s">
        <v>75</v>
      </c>
      <c r="B300" s="56" t="s">
        <v>200</v>
      </c>
      <c r="C300" s="56" t="s">
        <v>135</v>
      </c>
      <c r="D300" s="5">
        <v>0</v>
      </c>
      <c r="E300" s="5">
        <v>0</v>
      </c>
      <c r="F300" s="5">
        <v>0</v>
      </c>
      <c r="G300" s="5">
        <v>0</v>
      </c>
      <c r="H300" s="5">
        <v>0</v>
      </c>
      <c r="I300" s="5">
        <v>0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5">
        <v>0</v>
      </c>
      <c r="R300" s="5">
        <v>0</v>
      </c>
      <c r="S300" s="5">
        <v>0</v>
      </c>
      <c r="T300" s="5">
        <v>0</v>
      </c>
      <c r="U300" s="5">
        <v>0</v>
      </c>
      <c r="V300" s="5">
        <v>0</v>
      </c>
      <c r="W300" s="5">
        <v>0</v>
      </c>
      <c r="X300" s="5">
        <v>0</v>
      </c>
      <c r="Y300" s="5">
        <v>0</v>
      </c>
      <c r="Z300" s="5">
        <v>0</v>
      </c>
      <c r="AA300" s="5">
        <v>0</v>
      </c>
      <c r="AB300" s="5">
        <v>0</v>
      </c>
      <c r="AC300" s="5">
        <v>0</v>
      </c>
      <c r="AD300" s="5">
        <v>0</v>
      </c>
      <c r="AE300" s="5">
        <v>0</v>
      </c>
    </row>
    <row r="301" spans="1:31">
      <c r="A301" s="56" t="s">
        <v>75</v>
      </c>
      <c r="B301" s="56" t="s">
        <v>200</v>
      </c>
      <c r="C301" s="56" t="s">
        <v>136</v>
      </c>
      <c r="D301" s="5">
        <v>0</v>
      </c>
      <c r="E301" s="5">
        <v>0</v>
      </c>
      <c r="F301" s="5">
        <v>0</v>
      </c>
      <c r="G301" s="5">
        <v>0</v>
      </c>
      <c r="H301" s="5">
        <v>0</v>
      </c>
      <c r="I301" s="5">
        <v>0</v>
      </c>
      <c r="J301" s="5">
        <v>390.00000000000011</v>
      </c>
      <c r="K301" s="5">
        <v>390.00000000000011</v>
      </c>
      <c r="L301" s="5">
        <v>390.00000000000011</v>
      </c>
      <c r="M301" s="5">
        <v>390.00000000000011</v>
      </c>
      <c r="N301" s="5">
        <v>390.00000000000011</v>
      </c>
      <c r="O301" s="5">
        <v>390.00000000000011</v>
      </c>
      <c r="P301" s="5">
        <v>390.00000000000011</v>
      </c>
      <c r="Q301" s="5">
        <v>390.00000000000011</v>
      </c>
      <c r="R301" s="5">
        <v>390.00000000000011</v>
      </c>
      <c r="S301" s="5">
        <v>390.00000000000011</v>
      </c>
      <c r="T301" s="5">
        <v>390.00000000000011</v>
      </c>
      <c r="U301" s="5">
        <v>390.00000000000011</v>
      </c>
      <c r="V301" s="5">
        <v>390.00000000000011</v>
      </c>
      <c r="W301" s="5">
        <v>390.00000000000011</v>
      </c>
      <c r="X301" s="5">
        <v>390.00000000000011</v>
      </c>
      <c r="Y301" s="5">
        <v>390.00000000000011</v>
      </c>
      <c r="Z301" s="5">
        <v>390.00000000000011</v>
      </c>
      <c r="AA301" s="5">
        <v>390.00000000000011</v>
      </c>
      <c r="AB301" s="5">
        <v>390.00000000000011</v>
      </c>
      <c r="AC301" s="5">
        <v>390.00000000000011</v>
      </c>
      <c r="AD301" s="5">
        <v>390.00000000000011</v>
      </c>
      <c r="AE301" s="5">
        <v>390.00000000000011</v>
      </c>
    </row>
    <row r="302" spans="1:31">
      <c r="A302" s="56" t="s">
        <v>75</v>
      </c>
      <c r="B302" s="56" t="s">
        <v>200</v>
      </c>
      <c r="C302" s="56" t="s">
        <v>153</v>
      </c>
      <c r="D302" s="5">
        <v>0</v>
      </c>
      <c r="E302" s="5">
        <v>0</v>
      </c>
      <c r="F302" s="5">
        <v>0</v>
      </c>
      <c r="G302" s="5">
        <v>0</v>
      </c>
      <c r="H302" s="5">
        <v>0</v>
      </c>
      <c r="I302" s="5">
        <v>9.5589999999999998E-5</v>
      </c>
      <c r="J302" s="5">
        <v>9.5609999999999988E-5</v>
      </c>
      <c r="K302" s="5">
        <v>1.0199E-4</v>
      </c>
      <c r="L302" s="5">
        <v>1.3627999999999999E-4</v>
      </c>
      <c r="M302" s="5">
        <v>2.0337E-4</v>
      </c>
      <c r="N302" s="5">
        <v>2.0348999999999999E-4</v>
      </c>
      <c r="O302" s="5">
        <v>2.0361000000000001E-4</v>
      </c>
      <c r="P302" s="5">
        <v>2.0382000000000001E-4</v>
      </c>
      <c r="Q302" s="5">
        <v>2.0399E-4</v>
      </c>
      <c r="R302" s="5">
        <v>2.4683000000000002E-4</v>
      </c>
      <c r="S302" s="5">
        <v>2.5310000000000003E-4</v>
      </c>
      <c r="T302" s="5">
        <v>2.5963000000000001E-4</v>
      </c>
      <c r="U302" s="5">
        <v>2.5972000000000001E-4</v>
      </c>
      <c r="V302" s="5">
        <v>2.5977999999999998E-4</v>
      </c>
      <c r="W302" s="5">
        <v>4.0502000000000008E-4</v>
      </c>
      <c r="X302" s="5">
        <v>7.7037000000000004E-4</v>
      </c>
      <c r="Y302" s="5">
        <v>8.4652000000000013E-4</v>
      </c>
      <c r="Z302" s="5">
        <v>8.4659000000000015E-4</v>
      </c>
      <c r="AA302" s="5">
        <v>8.4661000000000003E-4</v>
      </c>
      <c r="AB302" s="5">
        <v>8.4665000000000001E-4</v>
      </c>
      <c r="AC302" s="5">
        <v>8.4672000000000024E-4</v>
      </c>
      <c r="AD302" s="5">
        <v>1.28207E-3</v>
      </c>
      <c r="AE302" s="5">
        <v>1.2821099999999999E-3</v>
      </c>
    </row>
    <row r="303" spans="1:31">
      <c r="A303" s="56" t="s">
        <v>75</v>
      </c>
      <c r="B303" s="56" t="s">
        <v>200</v>
      </c>
      <c r="C303" s="56" t="s">
        <v>154</v>
      </c>
      <c r="D303" s="5">
        <v>9.2299999999999997E-6</v>
      </c>
      <c r="E303" s="5">
        <v>1.239E-5</v>
      </c>
      <c r="F303" s="5">
        <v>1.6759999999999999E-5</v>
      </c>
      <c r="G303" s="5">
        <v>1.969E-5</v>
      </c>
      <c r="H303" s="5">
        <v>2.2860000000000001E-5</v>
      </c>
      <c r="I303" s="5">
        <v>2.853E-5</v>
      </c>
      <c r="J303" s="5">
        <v>3.3729999999999997E-5</v>
      </c>
      <c r="K303" s="5">
        <v>5.9049999999999999E-5</v>
      </c>
      <c r="L303" s="5">
        <v>8.1100000000000006E-5</v>
      </c>
      <c r="M303" s="5">
        <v>9.9339999999999994E-5</v>
      </c>
      <c r="N303" s="5">
        <v>9.9669999999999999E-5</v>
      </c>
      <c r="O303" s="5">
        <v>1.0056999999999999E-4</v>
      </c>
      <c r="P303" s="5">
        <v>1.1833E-4</v>
      </c>
      <c r="Q303" s="5">
        <v>1.2091000000000001E-4</v>
      </c>
      <c r="R303" s="5">
        <v>1.3163000000000001E-4</v>
      </c>
      <c r="S303" s="5">
        <v>1.4164000000000001E-4</v>
      </c>
      <c r="T303" s="5">
        <v>1.5414000000000001E-4</v>
      </c>
      <c r="U303" s="5">
        <v>1.5515E-4</v>
      </c>
      <c r="V303" s="5">
        <v>1.5808E-4</v>
      </c>
      <c r="W303" s="5">
        <v>1.8989000000000001E-4</v>
      </c>
      <c r="X303" s="5">
        <v>2.2886E-4</v>
      </c>
      <c r="Y303" s="5">
        <v>3.6131999999999999E-4</v>
      </c>
      <c r="Z303" s="5">
        <v>3.6131999999999999E-4</v>
      </c>
      <c r="AA303" s="5">
        <v>3.6131999999999999E-4</v>
      </c>
      <c r="AB303" s="5">
        <v>3.6131999999999999E-4</v>
      </c>
      <c r="AC303" s="5">
        <v>4.2617000000000002E-4</v>
      </c>
      <c r="AD303" s="5">
        <v>7.1126000000000002E-4</v>
      </c>
      <c r="AE303" s="5">
        <v>7.1126000000000002E-4</v>
      </c>
    </row>
    <row r="304" spans="1:31">
      <c r="A304" s="56" t="s">
        <v>75</v>
      </c>
      <c r="B304" s="56" t="s">
        <v>200</v>
      </c>
      <c r="C304" s="56" t="s">
        <v>155</v>
      </c>
      <c r="D304" s="5">
        <v>0</v>
      </c>
      <c r="E304" s="5">
        <v>0</v>
      </c>
      <c r="F304" s="5">
        <v>0</v>
      </c>
      <c r="G304" s="5">
        <v>0</v>
      </c>
      <c r="H304" s="5">
        <v>0</v>
      </c>
      <c r="I304" s="5">
        <v>0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5">
        <v>0</v>
      </c>
      <c r="R304" s="5">
        <v>0</v>
      </c>
      <c r="S304" s="5">
        <v>0</v>
      </c>
      <c r="T304" s="5">
        <v>0</v>
      </c>
      <c r="U304" s="5">
        <v>0</v>
      </c>
      <c r="V304" s="5">
        <v>0</v>
      </c>
      <c r="W304" s="5">
        <v>0</v>
      </c>
      <c r="X304" s="5">
        <v>0</v>
      </c>
      <c r="Y304" s="5">
        <v>0</v>
      </c>
      <c r="Z304" s="5">
        <v>0</v>
      </c>
      <c r="AA304" s="5">
        <v>0</v>
      </c>
      <c r="AB304" s="5">
        <v>0</v>
      </c>
      <c r="AC304" s="5">
        <v>0</v>
      </c>
      <c r="AD304" s="5">
        <v>0</v>
      </c>
      <c r="AE304" s="5">
        <v>0</v>
      </c>
    </row>
    <row r="305" spans="1:31">
      <c r="A305" s="56" t="s">
        <v>75</v>
      </c>
      <c r="B305" s="56" t="s">
        <v>200</v>
      </c>
      <c r="C305" s="56" t="s">
        <v>138</v>
      </c>
      <c r="D305" s="5">
        <v>7.2569999999999997</v>
      </c>
      <c r="E305" s="5">
        <v>15.182</v>
      </c>
      <c r="F305" s="5">
        <v>25.827999999999999</v>
      </c>
      <c r="G305" s="5">
        <v>38.726999999999997</v>
      </c>
      <c r="H305" s="5">
        <v>54.451999999999998</v>
      </c>
      <c r="I305" s="5">
        <v>72.995000000000005</v>
      </c>
      <c r="J305" s="5">
        <v>100.919</v>
      </c>
      <c r="K305" s="5">
        <v>125.06885559</v>
      </c>
      <c r="L305" s="5">
        <v>152.38231171000001</v>
      </c>
      <c r="M305" s="5">
        <v>185.58257463999999</v>
      </c>
      <c r="N305" s="5">
        <v>224.24093049000001</v>
      </c>
      <c r="O305" s="5">
        <v>266.22114851999999</v>
      </c>
      <c r="P305" s="5">
        <v>310.76255972000001</v>
      </c>
      <c r="Q305" s="5">
        <v>357.21243506000002</v>
      </c>
      <c r="R305" s="5">
        <v>404.12868935</v>
      </c>
      <c r="S305" s="5">
        <v>451.96981380999989</v>
      </c>
      <c r="T305" s="5">
        <v>491.85534790000003</v>
      </c>
      <c r="U305" s="5">
        <v>531.17407489999994</v>
      </c>
      <c r="V305" s="5">
        <v>569.57214910999994</v>
      </c>
      <c r="W305" s="5">
        <v>609.09550940999998</v>
      </c>
      <c r="X305" s="5">
        <v>651.13480556000002</v>
      </c>
      <c r="Y305" s="5">
        <v>693.59137111999996</v>
      </c>
      <c r="Z305" s="5">
        <v>729.22064465000005</v>
      </c>
      <c r="AA305" s="5">
        <v>765.01022692999993</v>
      </c>
      <c r="AB305" s="5">
        <v>801.02588179999987</v>
      </c>
      <c r="AC305" s="5">
        <v>837.42843994999998</v>
      </c>
      <c r="AD305" s="5">
        <v>874.02253662999988</v>
      </c>
      <c r="AE305" s="5">
        <v>876.06575080999994</v>
      </c>
    </row>
    <row r="306" spans="1:31">
      <c r="A306" s="56" t="s">
        <v>75</v>
      </c>
      <c r="B306" s="56" t="s">
        <v>200</v>
      </c>
      <c r="C306" s="56" t="s">
        <v>139</v>
      </c>
      <c r="D306" s="5">
        <v>33.210999999999999</v>
      </c>
      <c r="E306" s="5">
        <v>52.959999999999987</v>
      </c>
      <c r="F306" s="5">
        <v>69.94</v>
      </c>
      <c r="G306" s="5">
        <v>83.551999999999992</v>
      </c>
      <c r="H306" s="5">
        <v>94.718999999999994</v>
      </c>
      <c r="I306" s="5">
        <v>104.08799999999999</v>
      </c>
      <c r="J306" s="5">
        <v>119.123</v>
      </c>
      <c r="K306" s="5">
        <v>140.226</v>
      </c>
      <c r="L306" s="5">
        <v>161.529</v>
      </c>
      <c r="M306" s="5">
        <v>186.071</v>
      </c>
      <c r="N306" s="5">
        <v>212.93199999999999</v>
      </c>
      <c r="O306" s="5">
        <v>240.31599999999989</v>
      </c>
      <c r="P306" s="5">
        <v>265.44200000000012</v>
      </c>
      <c r="Q306" s="5">
        <v>288.39300000000009</v>
      </c>
      <c r="R306" s="5">
        <v>308.13200000000012</v>
      </c>
      <c r="S306" s="5">
        <v>325.06799999999998</v>
      </c>
      <c r="T306" s="5">
        <v>332.09500000000003</v>
      </c>
      <c r="U306" s="5">
        <v>336.13700000000011</v>
      </c>
      <c r="V306" s="5">
        <v>337.15399999999988</v>
      </c>
      <c r="W306" s="5">
        <v>338.40500000000009</v>
      </c>
      <c r="X306" s="5">
        <v>338.27300000000002</v>
      </c>
      <c r="Y306" s="5">
        <v>337.61799999999988</v>
      </c>
      <c r="Z306" s="5">
        <v>336.35700000000008</v>
      </c>
      <c r="AA306" s="5">
        <v>334.33899999999988</v>
      </c>
      <c r="AB306" s="5">
        <v>331.66400000000021</v>
      </c>
      <c r="AC306" s="5">
        <v>328.45400000000001</v>
      </c>
      <c r="AD306" s="5">
        <v>324.61399999999998</v>
      </c>
      <c r="AE306" s="5">
        <v>324.61399999999998</v>
      </c>
    </row>
    <row r="307" spans="1:31">
      <c r="A307" s="56" t="s">
        <v>75</v>
      </c>
      <c r="B307" s="56" t="s">
        <v>200</v>
      </c>
      <c r="C307" s="56" t="s">
        <v>146</v>
      </c>
      <c r="D307" s="5">
        <v>1.757509709339111</v>
      </c>
      <c r="E307" s="5">
        <v>3.4779107311225488</v>
      </c>
      <c r="F307" s="5">
        <v>4.9305556283669887</v>
      </c>
      <c r="G307" s="5">
        <v>6.2735463029534628</v>
      </c>
      <c r="H307" s="5">
        <v>7.7233088929174301</v>
      </c>
      <c r="I307" s="5">
        <v>9.7108762155443671</v>
      </c>
      <c r="J307" s="5">
        <v>11.34277345867272</v>
      </c>
      <c r="K307" s="5">
        <v>12.758780570974469</v>
      </c>
      <c r="L307" s="5">
        <v>14.412490287310071</v>
      </c>
      <c r="M307" s="5">
        <v>15.946858902916601</v>
      </c>
      <c r="N307" s="5">
        <v>17.286242187596269</v>
      </c>
      <c r="O307" s="5">
        <v>18.417501269622729</v>
      </c>
      <c r="P307" s="5">
        <v>19.687799813539211</v>
      </c>
      <c r="Q307" s="5">
        <v>21.082308853695281</v>
      </c>
      <c r="R307" s="5">
        <v>22.634448521775312</v>
      </c>
      <c r="S307" s="5">
        <v>24.192077203732421</v>
      </c>
      <c r="T307" s="5">
        <v>25.484826309117562</v>
      </c>
      <c r="U307" s="5">
        <v>26.90169988405772</v>
      </c>
      <c r="V307" s="5">
        <v>28.2741128893569</v>
      </c>
      <c r="W307" s="5">
        <v>29.910423906920951</v>
      </c>
      <c r="X307" s="5">
        <v>31.9851593705902</v>
      </c>
      <c r="Y307" s="5">
        <v>34.444894461290588</v>
      </c>
      <c r="Z307" s="5">
        <v>36.996043512256762</v>
      </c>
      <c r="AA307" s="5">
        <v>39.192755357990173</v>
      </c>
      <c r="AB307" s="5">
        <v>41.231988831273377</v>
      </c>
      <c r="AC307" s="5">
        <v>43.483485964347558</v>
      </c>
      <c r="AD307" s="5">
        <v>45.38856231733768</v>
      </c>
      <c r="AE307" s="5">
        <v>43.666807733237157</v>
      </c>
    </row>
    <row r="308" spans="1:31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</row>
    <row r="309" spans="1:31">
      <c r="A309" s="56" t="s">
        <v>80</v>
      </c>
      <c r="B309" s="56" t="s">
        <v>163</v>
      </c>
      <c r="C309" s="56" t="s">
        <v>132</v>
      </c>
      <c r="D309" s="5">
        <v>316</v>
      </c>
      <c r="E309" s="5">
        <v>316</v>
      </c>
      <c r="F309" s="5">
        <v>316</v>
      </c>
      <c r="G309" s="5">
        <v>316</v>
      </c>
      <c r="H309" s="5">
        <v>316</v>
      </c>
      <c r="I309" s="5">
        <v>316</v>
      </c>
      <c r="J309" s="5">
        <v>316</v>
      </c>
      <c r="K309" s="5">
        <v>316</v>
      </c>
      <c r="L309" s="5">
        <v>316</v>
      </c>
      <c r="M309" s="5">
        <v>316</v>
      </c>
      <c r="N309" s="5">
        <v>316</v>
      </c>
      <c r="O309" s="5">
        <v>316</v>
      </c>
      <c r="P309" s="5">
        <v>316</v>
      </c>
      <c r="Q309" s="5">
        <v>316</v>
      </c>
      <c r="R309" s="5">
        <v>316</v>
      </c>
      <c r="S309" s="5">
        <v>316</v>
      </c>
      <c r="T309" s="5">
        <v>316</v>
      </c>
      <c r="U309" s="5">
        <v>316</v>
      </c>
      <c r="V309" s="5">
        <v>316</v>
      </c>
      <c r="W309" s="5">
        <v>316</v>
      </c>
      <c r="X309" s="5">
        <v>316</v>
      </c>
      <c r="Y309" s="5">
        <v>316</v>
      </c>
      <c r="Z309" s="5">
        <v>316</v>
      </c>
      <c r="AA309" s="5">
        <v>316</v>
      </c>
      <c r="AB309" s="5">
        <v>316</v>
      </c>
      <c r="AC309" s="5">
        <v>316</v>
      </c>
      <c r="AD309" s="5">
        <v>316</v>
      </c>
      <c r="AE309" s="5">
        <v>316</v>
      </c>
    </row>
    <row r="310" spans="1:31">
      <c r="A310" s="56" t="s">
        <v>80</v>
      </c>
      <c r="B310" s="56" t="s">
        <v>163</v>
      </c>
      <c r="C310" s="56" t="s">
        <v>133</v>
      </c>
      <c r="D310" s="5">
        <v>0</v>
      </c>
      <c r="E310" s="5">
        <v>0</v>
      </c>
      <c r="F310" s="5">
        <v>0</v>
      </c>
      <c r="G310" s="5">
        <v>0</v>
      </c>
      <c r="H310" s="5">
        <v>0</v>
      </c>
      <c r="I310" s="5">
        <v>0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5">
        <v>0</v>
      </c>
      <c r="R310" s="5">
        <v>0</v>
      </c>
      <c r="S310" s="5">
        <v>0</v>
      </c>
      <c r="T310" s="5">
        <v>0</v>
      </c>
      <c r="U310" s="5">
        <v>0</v>
      </c>
      <c r="V310" s="5">
        <v>0</v>
      </c>
      <c r="W310" s="5">
        <v>0</v>
      </c>
      <c r="X310" s="5">
        <v>0</v>
      </c>
      <c r="Y310" s="5">
        <v>0</v>
      </c>
      <c r="Z310" s="5">
        <v>0</v>
      </c>
      <c r="AA310" s="5">
        <v>0</v>
      </c>
      <c r="AB310" s="5">
        <v>0</v>
      </c>
      <c r="AC310" s="5">
        <v>0</v>
      </c>
      <c r="AD310" s="5">
        <v>0</v>
      </c>
      <c r="AE310" s="5">
        <v>0</v>
      </c>
    </row>
    <row r="311" spans="1:31">
      <c r="A311" s="56" t="s">
        <v>80</v>
      </c>
      <c r="B311" s="56" t="s">
        <v>163</v>
      </c>
      <c r="C311" s="56" t="s">
        <v>134</v>
      </c>
      <c r="D311" s="5">
        <v>0</v>
      </c>
      <c r="E311" s="5">
        <v>4.1200000000000004E-6</v>
      </c>
      <c r="F311" s="5">
        <v>4.1200000000000004E-6</v>
      </c>
      <c r="G311" s="5">
        <v>4.1200000000000004E-6</v>
      </c>
      <c r="H311" s="5">
        <v>6.0799999999999994E-6</v>
      </c>
      <c r="I311" s="5">
        <v>86.059247410000012</v>
      </c>
      <c r="J311" s="5">
        <v>86.059247410000012</v>
      </c>
      <c r="K311" s="5">
        <v>108.39442584</v>
      </c>
      <c r="L311" s="5">
        <v>108.39442584</v>
      </c>
      <c r="M311" s="5">
        <v>108.39442584</v>
      </c>
      <c r="N311" s="5">
        <v>108.39442584</v>
      </c>
      <c r="O311" s="5">
        <v>108.39442584</v>
      </c>
      <c r="P311" s="5">
        <v>108.39442584</v>
      </c>
      <c r="Q311" s="5">
        <v>108.39442584</v>
      </c>
      <c r="R311" s="5">
        <v>108.39442633</v>
      </c>
      <c r="S311" s="5">
        <v>108.39446577</v>
      </c>
      <c r="T311" s="5">
        <v>108.39449227</v>
      </c>
      <c r="U311" s="5">
        <v>738.94991087999995</v>
      </c>
      <c r="V311" s="5">
        <v>738.94993737999994</v>
      </c>
      <c r="W311" s="5">
        <v>1603.7927961600001</v>
      </c>
      <c r="X311" s="5">
        <v>1603.79282266</v>
      </c>
      <c r="Y311" s="5">
        <v>1619.06320618</v>
      </c>
      <c r="Z311" s="5">
        <v>1619.06320618</v>
      </c>
      <c r="AA311" s="5">
        <v>1884.01220182</v>
      </c>
      <c r="AB311" s="5">
        <v>1884.01220182</v>
      </c>
      <c r="AC311" s="5">
        <v>1884.01220182</v>
      </c>
      <c r="AD311" s="5">
        <v>2028.2073467600001</v>
      </c>
      <c r="AE311" s="5">
        <v>2028.2073467600001</v>
      </c>
    </row>
    <row r="312" spans="1:31">
      <c r="A312" s="56" t="s">
        <v>80</v>
      </c>
      <c r="B312" s="56" t="s">
        <v>163</v>
      </c>
      <c r="C312" s="56" t="s">
        <v>135</v>
      </c>
      <c r="D312" s="5">
        <v>0</v>
      </c>
      <c r="E312" s="5">
        <v>0</v>
      </c>
      <c r="F312" s="5">
        <v>0</v>
      </c>
      <c r="G312" s="5">
        <v>0</v>
      </c>
      <c r="H312" s="5">
        <v>0</v>
      </c>
      <c r="I312" s="5">
        <v>0</v>
      </c>
      <c r="J312" s="5">
        <v>0</v>
      </c>
      <c r="K312" s="5">
        <v>48.265231749999998</v>
      </c>
      <c r="L312" s="5">
        <v>48.265266199999999</v>
      </c>
      <c r="M312" s="5">
        <v>2593.8565647</v>
      </c>
      <c r="N312" s="5">
        <v>2593.8565699999999</v>
      </c>
      <c r="O312" s="5">
        <v>2593.8565806000001</v>
      </c>
      <c r="P312" s="5">
        <v>2593.8565911999999</v>
      </c>
      <c r="Q312" s="5">
        <v>2593.8566018000001</v>
      </c>
      <c r="R312" s="5">
        <v>2883.7950627999999</v>
      </c>
      <c r="S312" s="5">
        <v>2883.7951449500001</v>
      </c>
      <c r="T312" s="5">
        <v>2883.7952165000002</v>
      </c>
      <c r="U312" s="5">
        <v>2883.7953092500002</v>
      </c>
      <c r="V312" s="5">
        <v>2883.7954152500001</v>
      </c>
      <c r="W312" s="5">
        <v>2883.7954947500002</v>
      </c>
      <c r="X312" s="5">
        <v>2883.7957836</v>
      </c>
      <c r="Y312" s="5">
        <v>2883.7958207000001</v>
      </c>
      <c r="Z312" s="5">
        <v>2883.7961015999999</v>
      </c>
      <c r="AA312" s="5">
        <v>11990.6954981</v>
      </c>
      <c r="AB312" s="5">
        <v>13043.2203092</v>
      </c>
      <c r="AC312" s="5">
        <v>14025.49101005</v>
      </c>
      <c r="AD312" s="5">
        <v>15021.264846849999</v>
      </c>
      <c r="AE312" s="5">
        <v>15021.264846849999</v>
      </c>
    </row>
    <row r="313" spans="1:31">
      <c r="A313" s="56" t="s">
        <v>80</v>
      </c>
      <c r="B313" s="56" t="s">
        <v>163</v>
      </c>
      <c r="C313" s="56" t="s">
        <v>136</v>
      </c>
      <c r="D313" s="5">
        <v>0</v>
      </c>
      <c r="E313" s="5">
        <v>0</v>
      </c>
      <c r="F313" s="5">
        <v>0</v>
      </c>
      <c r="G313" s="5">
        <v>0</v>
      </c>
      <c r="H313" s="5">
        <v>0</v>
      </c>
      <c r="I313" s="5">
        <v>0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5">
        <v>0</v>
      </c>
      <c r="R313" s="5">
        <v>0</v>
      </c>
      <c r="S313" s="5">
        <v>0</v>
      </c>
      <c r="T313" s="5">
        <v>0</v>
      </c>
      <c r="U313" s="5">
        <v>0</v>
      </c>
      <c r="V313" s="5">
        <v>0</v>
      </c>
      <c r="W313" s="5">
        <v>0</v>
      </c>
      <c r="X313" s="5">
        <v>0</v>
      </c>
      <c r="Y313" s="5">
        <v>0</v>
      </c>
      <c r="Z313" s="5">
        <v>0</v>
      </c>
      <c r="AA313" s="5">
        <v>0</v>
      </c>
      <c r="AB313" s="5">
        <v>0</v>
      </c>
      <c r="AC313" s="5">
        <v>0</v>
      </c>
      <c r="AD313" s="5">
        <v>0</v>
      </c>
      <c r="AE313" s="5">
        <v>0</v>
      </c>
    </row>
    <row r="314" spans="1:31">
      <c r="A314" s="56" t="s">
        <v>80</v>
      </c>
      <c r="B314" s="56" t="s">
        <v>163</v>
      </c>
      <c r="C314" s="56" t="s">
        <v>152</v>
      </c>
      <c r="D314" s="5">
        <v>0</v>
      </c>
      <c r="E314" s="5">
        <v>0</v>
      </c>
      <c r="F314" s="5">
        <v>680</v>
      </c>
      <c r="G314" s="5">
        <v>2040</v>
      </c>
      <c r="H314" s="5">
        <v>2040</v>
      </c>
      <c r="I314" s="5">
        <v>2040</v>
      </c>
      <c r="J314" s="5">
        <v>2040</v>
      </c>
      <c r="K314" s="5">
        <v>2040</v>
      </c>
      <c r="L314" s="5">
        <v>2040</v>
      </c>
      <c r="M314" s="5">
        <v>2040</v>
      </c>
      <c r="N314" s="5">
        <v>2040</v>
      </c>
      <c r="O314" s="5">
        <v>2040</v>
      </c>
      <c r="P314" s="5">
        <v>2040</v>
      </c>
      <c r="Q314" s="5">
        <v>2040</v>
      </c>
      <c r="R314" s="5">
        <v>2040</v>
      </c>
      <c r="S314" s="5">
        <v>2040</v>
      </c>
      <c r="T314" s="5">
        <v>2040</v>
      </c>
      <c r="U314" s="5">
        <v>2040</v>
      </c>
      <c r="V314" s="5">
        <v>2040</v>
      </c>
      <c r="W314" s="5">
        <v>2040</v>
      </c>
      <c r="X314" s="5">
        <v>2040</v>
      </c>
      <c r="Y314" s="5">
        <v>2040</v>
      </c>
      <c r="Z314" s="5">
        <v>2040</v>
      </c>
      <c r="AA314" s="5">
        <v>2040</v>
      </c>
      <c r="AB314" s="5">
        <v>2040</v>
      </c>
      <c r="AC314" s="5">
        <v>2040</v>
      </c>
      <c r="AD314" s="5">
        <v>2040</v>
      </c>
      <c r="AE314" s="5">
        <v>2040</v>
      </c>
    </row>
    <row r="315" spans="1:31">
      <c r="A315" s="56" t="s">
        <v>80</v>
      </c>
      <c r="B315" s="56" t="s">
        <v>163</v>
      </c>
      <c r="C315" s="56" t="s">
        <v>153</v>
      </c>
      <c r="D315" s="5">
        <v>0</v>
      </c>
      <c r="E315" s="5">
        <v>0</v>
      </c>
      <c r="F315" s="5">
        <v>0</v>
      </c>
      <c r="G315" s="5">
        <v>0</v>
      </c>
      <c r="H315" s="5">
        <v>0</v>
      </c>
      <c r="I315" s="5">
        <v>400.70359674000002</v>
      </c>
      <c r="J315" s="5">
        <v>400.70359678</v>
      </c>
      <c r="K315" s="5">
        <v>666.66670353999996</v>
      </c>
      <c r="L315" s="5">
        <v>666.66670353999996</v>
      </c>
      <c r="M315" s="5">
        <v>666.66672799999992</v>
      </c>
      <c r="N315" s="5">
        <v>666.66672799999992</v>
      </c>
      <c r="O315" s="5">
        <v>666.66672799999992</v>
      </c>
      <c r="P315" s="5">
        <v>666.66672799999992</v>
      </c>
      <c r="Q315" s="5">
        <v>666.66672799999992</v>
      </c>
      <c r="R315" s="5">
        <v>666.66691164999997</v>
      </c>
      <c r="S315" s="5">
        <v>666.66694027000005</v>
      </c>
      <c r="T315" s="5">
        <v>666.66694067000003</v>
      </c>
      <c r="U315" s="5">
        <v>666.66709585000012</v>
      </c>
      <c r="V315" s="5">
        <v>666.66821859999993</v>
      </c>
      <c r="W315" s="5">
        <v>666.6682186999999</v>
      </c>
      <c r="X315" s="5">
        <v>750.00037298999996</v>
      </c>
      <c r="Y315" s="5">
        <v>750.00045213999988</v>
      </c>
      <c r="Z315" s="5">
        <v>750.0004521699999</v>
      </c>
      <c r="AA315" s="5">
        <v>750.00045219000003</v>
      </c>
      <c r="AB315" s="5">
        <v>750.00045222000006</v>
      </c>
      <c r="AC315" s="5">
        <v>750.00045225000008</v>
      </c>
      <c r="AD315" s="5">
        <v>750.00045227999999</v>
      </c>
      <c r="AE315" s="5">
        <v>750.00045233000003</v>
      </c>
    </row>
    <row r="316" spans="1:31">
      <c r="A316" s="56" t="s">
        <v>80</v>
      </c>
      <c r="B316" s="56" t="s">
        <v>163</v>
      </c>
      <c r="C316" s="56" t="s">
        <v>154</v>
      </c>
      <c r="D316" s="5">
        <v>376.33529700999998</v>
      </c>
      <c r="E316" s="5">
        <v>634.85045109999999</v>
      </c>
      <c r="F316" s="5">
        <v>1370.5675015899999</v>
      </c>
      <c r="G316" s="5">
        <v>2671.31467226</v>
      </c>
      <c r="H316" s="5">
        <v>3715.9089715199998</v>
      </c>
      <c r="I316" s="5">
        <v>3961.91212808</v>
      </c>
      <c r="J316" s="5">
        <v>4127.97702742</v>
      </c>
      <c r="K316" s="5">
        <v>4134.5690484899987</v>
      </c>
      <c r="L316" s="5">
        <v>4232.8843065599985</v>
      </c>
      <c r="M316" s="5">
        <v>4294.2461424699986</v>
      </c>
      <c r="N316" s="5">
        <v>4294.24614251</v>
      </c>
      <c r="O316" s="5">
        <v>4294.2461425399988</v>
      </c>
      <c r="P316" s="5">
        <v>4294.2461426499985</v>
      </c>
      <c r="Q316" s="5">
        <v>4294.2461430200001</v>
      </c>
      <c r="R316" s="5">
        <v>4294.2463572299976</v>
      </c>
      <c r="S316" s="5">
        <v>4294.2464675499996</v>
      </c>
      <c r="T316" s="5">
        <v>4688.9861129099982</v>
      </c>
      <c r="U316" s="5">
        <v>4942.9527250099982</v>
      </c>
      <c r="V316" s="5">
        <v>5215.0591883999978</v>
      </c>
      <c r="W316" s="5">
        <v>5215.0591888599993</v>
      </c>
      <c r="X316" s="5">
        <v>5385.3743843699976</v>
      </c>
      <c r="Y316" s="5">
        <v>5403.5116088299983</v>
      </c>
      <c r="Z316" s="5">
        <v>5637.8739115499984</v>
      </c>
      <c r="AA316" s="5">
        <v>5884.6270935999983</v>
      </c>
      <c r="AB316" s="5">
        <v>5884.627099299998</v>
      </c>
      <c r="AC316" s="5">
        <v>6447.8121767999983</v>
      </c>
      <c r="AD316" s="5">
        <v>6449.4729508599967</v>
      </c>
      <c r="AE316" s="5">
        <v>6733.2798674599962</v>
      </c>
    </row>
    <row r="317" spans="1:31">
      <c r="A317" s="56" t="s">
        <v>80</v>
      </c>
      <c r="B317" s="56" t="s">
        <v>163</v>
      </c>
      <c r="C317" s="56" t="s">
        <v>155</v>
      </c>
      <c r="D317" s="5">
        <v>0</v>
      </c>
      <c r="E317" s="5">
        <v>0</v>
      </c>
      <c r="F317" s="5">
        <v>0</v>
      </c>
      <c r="G317" s="5">
        <v>0</v>
      </c>
      <c r="H317" s="5">
        <v>0</v>
      </c>
      <c r="I317" s="5">
        <v>0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5">
        <v>0</v>
      </c>
      <c r="R317" s="5">
        <v>0</v>
      </c>
      <c r="S317" s="5">
        <v>0</v>
      </c>
      <c r="T317" s="5">
        <v>0</v>
      </c>
      <c r="U317" s="5">
        <v>0</v>
      </c>
      <c r="V317" s="5">
        <v>0</v>
      </c>
      <c r="W317" s="5">
        <v>0</v>
      </c>
      <c r="X317" s="5">
        <v>0</v>
      </c>
      <c r="Y317" s="5">
        <v>0</v>
      </c>
      <c r="Z317" s="5">
        <v>0</v>
      </c>
      <c r="AA317" s="5">
        <v>0</v>
      </c>
      <c r="AB317" s="5">
        <v>0</v>
      </c>
      <c r="AC317" s="5">
        <v>0</v>
      </c>
      <c r="AD317" s="5">
        <v>0</v>
      </c>
      <c r="AE317" s="5">
        <v>0</v>
      </c>
    </row>
    <row r="318" spans="1:31">
      <c r="A318" s="56" t="s">
        <v>80</v>
      </c>
      <c r="B318" s="56" t="s">
        <v>163</v>
      </c>
      <c r="C318" s="56" t="s">
        <v>138</v>
      </c>
      <c r="D318" s="5">
        <v>101.801</v>
      </c>
      <c r="E318" s="5">
        <v>222.81499998999999</v>
      </c>
      <c r="F318" s="5">
        <v>379.50499997999998</v>
      </c>
      <c r="G318" s="5">
        <v>571.5</v>
      </c>
      <c r="H318" s="5">
        <v>806.23299998999983</v>
      </c>
      <c r="I318" s="5">
        <v>1087.98699999</v>
      </c>
      <c r="J318" s="5">
        <v>1512.70799999</v>
      </c>
      <c r="K318" s="5">
        <v>1885.81047332</v>
      </c>
      <c r="L318" s="5">
        <v>2301.8716278699999</v>
      </c>
      <c r="M318" s="5">
        <v>2783.9863791500011</v>
      </c>
      <c r="N318" s="5">
        <v>3381.253332069999</v>
      </c>
      <c r="O318" s="5">
        <v>4024.7941968700011</v>
      </c>
      <c r="P318" s="5">
        <v>4695.3620007400013</v>
      </c>
      <c r="Q318" s="5">
        <v>5399.39114737</v>
      </c>
      <c r="R318" s="5">
        <v>6102.7063389200002</v>
      </c>
      <c r="S318" s="5">
        <v>6810.6799472400016</v>
      </c>
      <c r="T318" s="5">
        <v>7391.802441490001</v>
      </c>
      <c r="U318" s="5">
        <v>7952.95229518</v>
      </c>
      <c r="V318" s="5">
        <v>8488.7563974000004</v>
      </c>
      <c r="W318" s="5">
        <v>9037.3045982299973</v>
      </c>
      <c r="X318" s="5">
        <v>9622.9076853299957</v>
      </c>
      <c r="Y318" s="5">
        <v>10215.61754567999</v>
      </c>
      <c r="Z318" s="5">
        <v>10721.44448084999</v>
      </c>
      <c r="AA318" s="5">
        <v>11232.40933998999</v>
      </c>
      <c r="AB318" s="5">
        <v>11751.15708252999</v>
      </c>
      <c r="AC318" s="5">
        <v>12278.61782311999</v>
      </c>
      <c r="AD318" s="5">
        <v>12809.37407991</v>
      </c>
      <c r="AE318" s="5">
        <v>12845.544440589991</v>
      </c>
    </row>
    <row r="319" spans="1:31">
      <c r="A319" s="56" t="s">
        <v>80</v>
      </c>
      <c r="B319" s="56" t="s">
        <v>163</v>
      </c>
      <c r="C319" s="56" t="s">
        <v>139</v>
      </c>
      <c r="D319" s="5">
        <v>417.09300000000002</v>
      </c>
      <c r="E319" s="5">
        <v>716.30199999999991</v>
      </c>
      <c r="F319" s="5">
        <v>961.07899999999995</v>
      </c>
      <c r="G319" s="5">
        <v>1159.173</v>
      </c>
      <c r="H319" s="5">
        <v>1329.4970000000001</v>
      </c>
      <c r="I319" s="5">
        <v>1473.222</v>
      </c>
      <c r="J319" s="5">
        <v>1707.615</v>
      </c>
      <c r="K319" s="5">
        <v>2035.1179999999999</v>
      </c>
      <c r="L319" s="5">
        <v>2366.4050000000002</v>
      </c>
      <c r="M319" s="5">
        <v>2720.5239999999999</v>
      </c>
      <c r="N319" s="5">
        <v>3152.228000000001</v>
      </c>
      <c r="O319" s="5">
        <v>3587.4970000000012</v>
      </c>
      <c r="P319" s="5">
        <v>3976.5260000000012</v>
      </c>
      <c r="Q319" s="5">
        <v>4338.3179999999993</v>
      </c>
      <c r="R319" s="5">
        <v>4644.8370000000004</v>
      </c>
      <c r="S319" s="5">
        <v>4899.7700000000004</v>
      </c>
      <c r="T319" s="5">
        <v>5003.7969999999996</v>
      </c>
      <c r="U319" s="5">
        <v>5056.0919999999987</v>
      </c>
      <c r="V319" s="5">
        <v>5055.4490000000014</v>
      </c>
      <c r="W319" s="5">
        <v>5058.7739999999994</v>
      </c>
      <c r="X319" s="5">
        <v>5043.4100000000008</v>
      </c>
      <c r="Y319" s="5">
        <v>5022.1419999999998</v>
      </c>
      <c r="Z319" s="5">
        <v>4993.2759999999989</v>
      </c>
      <c r="AA319" s="5">
        <v>4956.7110000000002</v>
      </c>
      <c r="AB319" s="5">
        <v>4912.6040000000021</v>
      </c>
      <c r="AC319" s="5">
        <v>4863.688000000001</v>
      </c>
      <c r="AD319" s="5">
        <v>4804.722999999999</v>
      </c>
      <c r="AE319" s="5">
        <v>4804.722999999999</v>
      </c>
    </row>
    <row r="320" spans="1:31">
      <c r="A320" s="56" t="s">
        <v>80</v>
      </c>
      <c r="B320" s="56" t="s">
        <v>163</v>
      </c>
      <c r="C320" s="56" t="s">
        <v>146</v>
      </c>
      <c r="D320" s="5">
        <v>30.660440774895221</v>
      </c>
      <c r="E320" s="5">
        <v>63.707079795840343</v>
      </c>
      <c r="F320" s="5">
        <v>96.113566606678262</v>
      </c>
      <c r="G320" s="5">
        <v>271.17148892604598</v>
      </c>
      <c r="H320" s="5">
        <v>495.16897300941548</v>
      </c>
      <c r="I320" s="5">
        <v>615.38218040003517</v>
      </c>
      <c r="J320" s="5">
        <v>761.82554397458875</v>
      </c>
      <c r="K320" s="5">
        <v>848.62379042476528</v>
      </c>
      <c r="L320" s="5">
        <v>870.32809527618019</v>
      </c>
      <c r="M320" s="5">
        <v>894.86237590655264</v>
      </c>
      <c r="N320" s="5">
        <v>922.81072260867018</v>
      </c>
      <c r="O320" s="5">
        <v>949.52350397690293</v>
      </c>
      <c r="P320" s="5">
        <v>975.09921656703023</v>
      </c>
      <c r="Q320" s="5">
        <v>997.25861067855772</v>
      </c>
      <c r="R320" s="5">
        <v>1002.879461750648</v>
      </c>
      <c r="S320" s="5">
        <v>1036.1559052436401</v>
      </c>
      <c r="T320" s="5">
        <v>1056.4183616802679</v>
      </c>
      <c r="U320" s="5">
        <v>1090.1341983879081</v>
      </c>
      <c r="V320" s="5">
        <v>1112.9262385629449</v>
      </c>
      <c r="W320" s="5">
        <v>1121.100988497878</v>
      </c>
      <c r="X320" s="5">
        <v>1130.5594593952051</v>
      </c>
      <c r="Y320" s="5">
        <v>1163.2916553417001</v>
      </c>
      <c r="Z320" s="5">
        <v>1170.331089475043</v>
      </c>
      <c r="AA320" s="5">
        <v>1211.7861754024</v>
      </c>
      <c r="AB320" s="5">
        <v>1270.596030393378</v>
      </c>
      <c r="AC320" s="5">
        <v>1324.8050550425919</v>
      </c>
      <c r="AD320" s="5">
        <v>1373.7554601067959</v>
      </c>
      <c r="AE320" s="5">
        <v>1439.1927728928069</v>
      </c>
    </row>
    <row r="321" spans="1:3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</row>
    <row r="322" spans="1:31">
      <c r="A322" s="56" t="s">
        <v>80</v>
      </c>
      <c r="B322" s="56" t="s">
        <v>197</v>
      </c>
      <c r="C322" s="56" t="s">
        <v>132</v>
      </c>
      <c r="D322" s="5">
        <v>0</v>
      </c>
      <c r="E322" s="5">
        <v>0</v>
      </c>
      <c r="F322" s="5">
        <v>0</v>
      </c>
      <c r="G322" s="5">
        <v>0</v>
      </c>
      <c r="H322" s="5">
        <v>0</v>
      </c>
      <c r="I322" s="5">
        <v>0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5">
        <v>0</v>
      </c>
      <c r="R322" s="5">
        <v>0</v>
      </c>
      <c r="S322" s="5">
        <v>0</v>
      </c>
      <c r="T322" s="5">
        <v>0</v>
      </c>
      <c r="U322" s="5">
        <v>0</v>
      </c>
      <c r="V322" s="5">
        <v>0</v>
      </c>
      <c r="W322" s="5">
        <v>0</v>
      </c>
      <c r="X322" s="5">
        <v>0</v>
      </c>
      <c r="Y322" s="5">
        <v>0</v>
      </c>
      <c r="Z322" s="5">
        <v>0</v>
      </c>
      <c r="AA322" s="5">
        <v>0</v>
      </c>
      <c r="AB322" s="5">
        <v>0</v>
      </c>
      <c r="AC322" s="5">
        <v>0</v>
      </c>
      <c r="AD322" s="5">
        <v>0</v>
      </c>
      <c r="AE322" s="5">
        <v>0</v>
      </c>
    </row>
    <row r="323" spans="1:31">
      <c r="A323" s="56" t="s">
        <v>80</v>
      </c>
      <c r="B323" s="56" t="s">
        <v>197</v>
      </c>
      <c r="C323" s="56" t="s">
        <v>133</v>
      </c>
      <c r="D323" s="5">
        <v>0</v>
      </c>
      <c r="E323" s="5">
        <v>0</v>
      </c>
      <c r="F323" s="5">
        <v>0</v>
      </c>
      <c r="G323" s="5">
        <v>0</v>
      </c>
      <c r="H323" s="5">
        <v>0</v>
      </c>
      <c r="I323" s="5">
        <v>0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5">
        <v>0</v>
      </c>
      <c r="R323" s="5">
        <v>0</v>
      </c>
      <c r="S323" s="5">
        <v>0</v>
      </c>
      <c r="T323" s="5">
        <v>0</v>
      </c>
      <c r="U323" s="5">
        <v>0</v>
      </c>
      <c r="V323" s="5">
        <v>0</v>
      </c>
      <c r="W323" s="5">
        <v>0</v>
      </c>
      <c r="X323" s="5">
        <v>0</v>
      </c>
      <c r="Y323" s="5">
        <v>0</v>
      </c>
      <c r="Z323" s="5">
        <v>0</v>
      </c>
      <c r="AA323" s="5">
        <v>0</v>
      </c>
      <c r="AB323" s="5">
        <v>0</v>
      </c>
      <c r="AC323" s="5">
        <v>0</v>
      </c>
      <c r="AD323" s="5">
        <v>0</v>
      </c>
      <c r="AE323" s="5">
        <v>0</v>
      </c>
    </row>
    <row r="324" spans="1:31">
      <c r="A324" s="56" t="s">
        <v>80</v>
      </c>
      <c r="B324" s="56" t="s">
        <v>197</v>
      </c>
      <c r="C324" s="56" t="s">
        <v>134</v>
      </c>
      <c r="D324" s="5">
        <v>0</v>
      </c>
      <c r="E324" s="5">
        <v>4.1200000000000004E-6</v>
      </c>
      <c r="F324" s="5">
        <v>91.812319889999998</v>
      </c>
      <c r="G324" s="5">
        <v>102.67968052000001</v>
      </c>
      <c r="H324" s="5">
        <v>308.65053078</v>
      </c>
      <c r="I324" s="5">
        <v>743.40789844000005</v>
      </c>
      <c r="J324" s="5">
        <v>743.40789844000005</v>
      </c>
      <c r="K324" s="5">
        <v>743.40789844000005</v>
      </c>
      <c r="L324" s="5">
        <v>743.40791394000007</v>
      </c>
      <c r="M324" s="5">
        <v>743.40797224000005</v>
      </c>
      <c r="N324" s="5">
        <v>743.40797322000003</v>
      </c>
      <c r="O324" s="5">
        <v>743.40797714000007</v>
      </c>
      <c r="P324" s="5">
        <v>743.40797714000007</v>
      </c>
      <c r="Q324" s="5">
        <v>743.40797910000003</v>
      </c>
      <c r="R324" s="5">
        <v>743.40807370000005</v>
      </c>
      <c r="S324" s="5">
        <v>743.40807370000005</v>
      </c>
      <c r="T324" s="5">
        <v>743.40807418999998</v>
      </c>
      <c r="U324" s="5">
        <v>743.40808104999996</v>
      </c>
      <c r="V324" s="5">
        <v>743.40808447999996</v>
      </c>
      <c r="W324" s="5">
        <v>743.40808937999998</v>
      </c>
      <c r="X324" s="5">
        <v>743.40812077999999</v>
      </c>
      <c r="Y324" s="5">
        <v>743.40812077999999</v>
      </c>
      <c r="Z324" s="5">
        <v>743.40812873000004</v>
      </c>
      <c r="AA324" s="5">
        <v>743.40812873000004</v>
      </c>
      <c r="AB324" s="5">
        <v>743.40812873000004</v>
      </c>
      <c r="AC324" s="5">
        <v>743.40812873000004</v>
      </c>
      <c r="AD324" s="5">
        <v>743.4081313800001</v>
      </c>
      <c r="AE324" s="5">
        <v>743.40813403000016</v>
      </c>
    </row>
    <row r="325" spans="1:31">
      <c r="A325" s="56" t="s">
        <v>80</v>
      </c>
      <c r="B325" s="56" t="s">
        <v>197</v>
      </c>
      <c r="C325" s="56" t="s">
        <v>135</v>
      </c>
      <c r="D325" s="5">
        <v>0</v>
      </c>
      <c r="E325" s="5">
        <v>0</v>
      </c>
      <c r="F325" s="5">
        <v>0</v>
      </c>
      <c r="G325" s="5">
        <v>0</v>
      </c>
      <c r="H325" s="5">
        <v>0</v>
      </c>
      <c r="I325" s="5">
        <v>0</v>
      </c>
      <c r="J325" s="5">
        <v>0</v>
      </c>
      <c r="K325" s="5">
        <v>1.59E-5</v>
      </c>
      <c r="L325" s="5">
        <v>3.5384601999999998</v>
      </c>
      <c r="M325" s="5">
        <v>27.48201315</v>
      </c>
      <c r="N325" s="5">
        <v>27.48202375</v>
      </c>
      <c r="O325" s="5">
        <v>36.457534000000003</v>
      </c>
      <c r="P325" s="5">
        <v>36.457534000000003</v>
      </c>
      <c r="Q325" s="5">
        <v>38.207209749999997</v>
      </c>
      <c r="R325" s="5">
        <v>667.05885859999989</v>
      </c>
      <c r="S325" s="5">
        <v>667.05885859999989</v>
      </c>
      <c r="T325" s="5">
        <v>667.05885859999989</v>
      </c>
      <c r="U325" s="5">
        <v>667.05885859999989</v>
      </c>
      <c r="V325" s="5">
        <v>667.05885859999989</v>
      </c>
      <c r="W325" s="5">
        <v>667.05885859999989</v>
      </c>
      <c r="X325" s="5">
        <v>667.05886919999989</v>
      </c>
      <c r="Y325" s="5">
        <v>667.05886919999989</v>
      </c>
      <c r="Z325" s="5">
        <v>1260.3153126</v>
      </c>
      <c r="AA325" s="5">
        <v>1260.3153126</v>
      </c>
      <c r="AB325" s="5">
        <v>1260.3153126</v>
      </c>
      <c r="AC325" s="5">
        <v>2708.4223557999999</v>
      </c>
      <c r="AD325" s="5">
        <v>5625.5458511500001</v>
      </c>
      <c r="AE325" s="5">
        <v>8204.0946166499998</v>
      </c>
    </row>
    <row r="326" spans="1:31">
      <c r="A326" s="56" t="s">
        <v>80</v>
      </c>
      <c r="B326" s="56" t="s">
        <v>197</v>
      </c>
      <c r="C326" s="56" t="s">
        <v>136</v>
      </c>
      <c r="D326" s="5">
        <v>0</v>
      </c>
      <c r="E326" s="5">
        <v>0</v>
      </c>
      <c r="F326" s="5">
        <v>0</v>
      </c>
      <c r="G326" s="5">
        <v>0</v>
      </c>
      <c r="H326" s="5">
        <v>0</v>
      </c>
      <c r="I326" s="5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5">
        <v>0</v>
      </c>
      <c r="R326" s="5">
        <v>0</v>
      </c>
      <c r="S326" s="5">
        <v>0</v>
      </c>
      <c r="T326" s="5">
        <v>0</v>
      </c>
      <c r="U326" s="5">
        <v>0</v>
      </c>
      <c r="V326" s="5">
        <v>0</v>
      </c>
      <c r="W326" s="5">
        <v>0</v>
      </c>
      <c r="X326" s="5">
        <v>0</v>
      </c>
      <c r="Y326" s="5">
        <v>0</v>
      </c>
      <c r="Z326" s="5">
        <v>0</v>
      </c>
      <c r="AA326" s="5">
        <v>0</v>
      </c>
      <c r="AB326" s="5">
        <v>0</v>
      </c>
      <c r="AC326" s="5">
        <v>0</v>
      </c>
      <c r="AD326" s="5">
        <v>0</v>
      </c>
      <c r="AE326" s="5">
        <v>0</v>
      </c>
    </row>
    <row r="327" spans="1:31">
      <c r="A327" s="56" t="s">
        <v>80</v>
      </c>
      <c r="B327" s="56" t="s">
        <v>197</v>
      </c>
      <c r="C327" s="56" t="s">
        <v>153</v>
      </c>
      <c r="D327" s="5">
        <v>0</v>
      </c>
      <c r="E327" s="5">
        <v>0</v>
      </c>
      <c r="F327" s="5">
        <v>0</v>
      </c>
      <c r="G327" s="5">
        <v>0</v>
      </c>
      <c r="H327" s="5">
        <v>0</v>
      </c>
      <c r="I327" s="5">
        <v>1.2507999999999999E-4</v>
      </c>
      <c r="J327" s="5">
        <v>1.2507999999999999E-4</v>
      </c>
      <c r="K327" s="5">
        <v>1057.83158252</v>
      </c>
      <c r="L327" s="5">
        <v>1057.83158252</v>
      </c>
      <c r="M327" s="5">
        <v>1057.8315825300001</v>
      </c>
      <c r="N327" s="5">
        <v>1057.8315825300001</v>
      </c>
      <c r="O327" s="5">
        <v>1057.8315825300001</v>
      </c>
      <c r="P327" s="5">
        <v>1057.8315825300001</v>
      </c>
      <c r="Q327" s="5">
        <v>1057.8315825300001</v>
      </c>
      <c r="R327" s="5">
        <v>1688.27536287</v>
      </c>
      <c r="S327" s="5">
        <v>1688.27536289</v>
      </c>
      <c r="T327" s="5">
        <v>1688.2753628999999</v>
      </c>
      <c r="U327" s="5">
        <v>1688.27536293</v>
      </c>
      <c r="V327" s="5">
        <v>1688.2753630100001</v>
      </c>
      <c r="W327" s="5">
        <v>1688.2753630100001</v>
      </c>
      <c r="X327" s="5">
        <v>1688.27536306</v>
      </c>
      <c r="Y327" s="5">
        <v>1688.2753630699999</v>
      </c>
      <c r="Z327" s="5">
        <v>1688.27536308</v>
      </c>
      <c r="AA327" s="5">
        <v>1688.2753630899999</v>
      </c>
      <c r="AB327" s="5">
        <v>1688.2753631</v>
      </c>
      <c r="AC327" s="5">
        <v>1688.2753631099999</v>
      </c>
      <c r="AD327" s="5">
        <v>1688.2753631200001</v>
      </c>
      <c r="AE327" s="5">
        <v>1688.27536313</v>
      </c>
    </row>
    <row r="328" spans="1:31">
      <c r="A328" s="56" t="s">
        <v>80</v>
      </c>
      <c r="B328" s="56" t="s">
        <v>197</v>
      </c>
      <c r="C328" s="56" t="s">
        <v>154</v>
      </c>
      <c r="D328" s="5">
        <v>631.13817061999998</v>
      </c>
      <c r="E328" s="5">
        <v>631.13817061999998</v>
      </c>
      <c r="F328" s="5">
        <v>1491.85475784</v>
      </c>
      <c r="G328" s="5">
        <v>2893.0822325499989</v>
      </c>
      <c r="H328" s="5">
        <v>2893.0822330000001</v>
      </c>
      <c r="I328" s="5">
        <v>2893.0822330000001</v>
      </c>
      <c r="J328" s="5">
        <v>2893.0822330000001</v>
      </c>
      <c r="K328" s="5">
        <v>3495.2758724800001</v>
      </c>
      <c r="L328" s="5">
        <v>4285.2790835200003</v>
      </c>
      <c r="M328" s="5">
        <v>4911.8091536600004</v>
      </c>
      <c r="N328" s="5">
        <v>4911.809153870001</v>
      </c>
      <c r="O328" s="5">
        <v>4911.8091540100004</v>
      </c>
      <c r="P328" s="5">
        <v>5196.4637639700004</v>
      </c>
      <c r="Q328" s="5">
        <v>5196.4637643799997</v>
      </c>
      <c r="R328" s="5">
        <v>5231.7404992699994</v>
      </c>
      <c r="S328" s="5">
        <v>7124.2148282799999</v>
      </c>
      <c r="T328" s="5">
        <v>7124.2148842099996</v>
      </c>
      <c r="U328" s="5">
        <v>7124.2148853399985</v>
      </c>
      <c r="V328" s="5">
        <v>7624.116079299999</v>
      </c>
      <c r="W328" s="5">
        <v>7624.1160794299994</v>
      </c>
      <c r="X328" s="5">
        <v>8117.3618735299988</v>
      </c>
      <c r="Y328" s="5">
        <v>8117.3619481299993</v>
      </c>
      <c r="Z328" s="5">
        <v>8117.3619923299993</v>
      </c>
      <c r="AA328" s="5">
        <v>9901.1379840399968</v>
      </c>
      <c r="AB328" s="5">
        <v>9901.1379844599978</v>
      </c>
      <c r="AC328" s="5">
        <v>9901.1379849999976</v>
      </c>
      <c r="AD328" s="5">
        <v>13971.9893737</v>
      </c>
      <c r="AE328" s="5">
        <v>13971.9893737</v>
      </c>
    </row>
    <row r="329" spans="1:31">
      <c r="A329" s="56" t="s">
        <v>80</v>
      </c>
      <c r="B329" s="56" t="s">
        <v>197</v>
      </c>
      <c r="C329" s="56" t="s">
        <v>155</v>
      </c>
      <c r="D329" s="5">
        <v>2.58E-5</v>
      </c>
      <c r="E329" s="5">
        <v>2.5809999999999999E-5</v>
      </c>
      <c r="F329" s="5">
        <v>2.8549999999999999E-5</v>
      </c>
      <c r="G329" s="5">
        <v>3.082E-5</v>
      </c>
      <c r="H329" s="5">
        <v>3.485E-5</v>
      </c>
      <c r="I329" s="5">
        <v>3.4860000000000002E-5</v>
      </c>
      <c r="J329" s="5">
        <v>3.4870000000000003E-5</v>
      </c>
      <c r="K329" s="5">
        <v>4.2429999999999999E-5</v>
      </c>
      <c r="L329" s="5">
        <v>4.5500000000000001E-5</v>
      </c>
      <c r="M329" s="5">
        <v>5.4799999999999997E-5</v>
      </c>
      <c r="N329" s="5">
        <v>5.4880000000000003E-5</v>
      </c>
      <c r="O329" s="5">
        <v>5.5000000000000002E-5</v>
      </c>
      <c r="P329" s="5">
        <v>7.1290000000000004E-5</v>
      </c>
      <c r="Q329" s="5">
        <v>7.1879999999999996E-5</v>
      </c>
      <c r="R329" s="5">
        <v>2.6394999999999999E-4</v>
      </c>
      <c r="S329" s="5">
        <v>3.1126999999999999E-4</v>
      </c>
      <c r="T329" s="5">
        <v>3.1211999999999999E-4</v>
      </c>
      <c r="U329" s="5">
        <v>3.1237000000000002E-4</v>
      </c>
      <c r="V329" s="5">
        <v>4.1235000000000002E-4</v>
      </c>
      <c r="W329" s="5">
        <v>4.1251999999999999E-4</v>
      </c>
      <c r="X329" s="5">
        <v>4.8694E-4</v>
      </c>
      <c r="Y329" s="5">
        <v>4.9268999999999995E-4</v>
      </c>
      <c r="Z329" s="5">
        <v>4.9268999999999995E-4</v>
      </c>
      <c r="AA329" s="5">
        <v>7.347199999999999E-4</v>
      </c>
      <c r="AB329" s="5">
        <v>7.347199999999999E-4</v>
      </c>
      <c r="AC329" s="5">
        <v>7.4620999999999986E-4</v>
      </c>
      <c r="AD329" s="5">
        <v>1.0194500000000001E-3</v>
      </c>
      <c r="AE329" s="5">
        <v>1.0194500000000001E-3</v>
      </c>
    </row>
    <row r="330" spans="1:31">
      <c r="A330" s="56" t="s">
        <v>80</v>
      </c>
      <c r="B330" s="56" t="s">
        <v>197</v>
      </c>
      <c r="C330" s="56" t="s">
        <v>138</v>
      </c>
      <c r="D330" s="5">
        <v>74.000999999999991</v>
      </c>
      <c r="E330" s="5">
        <v>170.203</v>
      </c>
      <c r="F330" s="5">
        <v>307.68299999999999</v>
      </c>
      <c r="G330" s="5">
        <v>477.90599999999989</v>
      </c>
      <c r="H330" s="5">
        <v>683.44799999999998</v>
      </c>
      <c r="I330" s="5">
        <v>935.06399999999996</v>
      </c>
      <c r="J330" s="5">
        <v>1312.0280000099999</v>
      </c>
      <c r="K330" s="5">
        <v>1638.8409323000001</v>
      </c>
      <c r="L330" s="5">
        <v>1990.6932078299999</v>
      </c>
      <c r="M330" s="5">
        <v>2391.4475556399998</v>
      </c>
      <c r="N330" s="5">
        <v>2884.1496417200001</v>
      </c>
      <c r="O330" s="5">
        <v>3416.4116849400011</v>
      </c>
      <c r="P330" s="5">
        <v>3973.814068950001</v>
      </c>
      <c r="Q330" s="5">
        <v>4530.6560560899998</v>
      </c>
      <c r="R330" s="5">
        <v>5066.1109845699993</v>
      </c>
      <c r="S330" s="5">
        <v>5601.4006190199989</v>
      </c>
      <c r="T330" s="5">
        <v>6028.7694856199996</v>
      </c>
      <c r="U330" s="5">
        <v>6443.565074019999</v>
      </c>
      <c r="V330" s="5">
        <v>6831.6147785800003</v>
      </c>
      <c r="W330" s="5">
        <v>7225.57279131</v>
      </c>
      <c r="X330" s="5">
        <v>7650.4431786699988</v>
      </c>
      <c r="Y330" s="5">
        <v>8077.7043893099999</v>
      </c>
      <c r="Z330" s="5">
        <v>8450.5380374800006</v>
      </c>
      <c r="AA330" s="5">
        <v>8830.8099046900006</v>
      </c>
      <c r="AB330" s="5">
        <v>9215.3613388400008</v>
      </c>
      <c r="AC330" s="5">
        <v>9609.1453741200021</v>
      </c>
      <c r="AD330" s="5">
        <v>10007.91971271</v>
      </c>
      <c r="AE330" s="5">
        <v>10029.9383246</v>
      </c>
    </row>
    <row r="331" spans="1:31">
      <c r="A331" s="56" t="s">
        <v>80</v>
      </c>
      <c r="B331" s="56" t="s">
        <v>197</v>
      </c>
      <c r="C331" s="56" t="s">
        <v>139</v>
      </c>
      <c r="D331" s="5">
        <v>315.67899999999997</v>
      </c>
      <c r="E331" s="5">
        <v>569.61599999999987</v>
      </c>
      <c r="F331" s="5">
        <v>820.85400000000004</v>
      </c>
      <c r="G331" s="5">
        <v>1024.452</v>
      </c>
      <c r="H331" s="5">
        <v>1198.33</v>
      </c>
      <c r="I331" s="5">
        <v>1349.2909999999999</v>
      </c>
      <c r="J331" s="5">
        <v>1583.746000000001</v>
      </c>
      <c r="K331" s="5">
        <v>1889.231</v>
      </c>
      <c r="L331" s="5">
        <v>2184.8290000000002</v>
      </c>
      <c r="M331" s="5">
        <v>2494.7469999999998</v>
      </c>
      <c r="N331" s="5">
        <v>2866.9209999999998</v>
      </c>
      <c r="O331" s="5">
        <v>3247.2130000000002</v>
      </c>
      <c r="P331" s="5">
        <v>3592.6419999999998</v>
      </c>
      <c r="Q331" s="5">
        <v>3888.33</v>
      </c>
      <c r="R331" s="5">
        <v>4120.362000000001</v>
      </c>
      <c r="S331" s="5">
        <v>4311.5919999999996</v>
      </c>
      <c r="T331" s="5">
        <v>4376.5829999999996</v>
      </c>
      <c r="U331" s="5">
        <v>4405.5499999999993</v>
      </c>
      <c r="V331" s="5">
        <v>4389.7909999999993</v>
      </c>
      <c r="W331" s="5">
        <v>4377.9460000000008</v>
      </c>
      <c r="X331" s="5">
        <v>4353.7569999999996</v>
      </c>
      <c r="Y331" s="5">
        <v>4323.2259999999997</v>
      </c>
      <c r="Z331" s="5">
        <v>4288.2030000000004</v>
      </c>
      <c r="AA331" s="5">
        <v>4249.7039999999997</v>
      </c>
      <c r="AB331" s="5">
        <v>4204.5159999999987</v>
      </c>
      <c r="AC331" s="5">
        <v>4157.0160000000014</v>
      </c>
      <c r="AD331" s="5">
        <v>4103.4959999999992</v>
      </c>
      <c r="AE331" s="5">
        <v>4103.4959999999992</v>
      </c>
    </row>
    <row r="332" spans="1:31">
      <c r="A332" s="56" t="s">
        <v>80</v>
      </c>
      <c r="B332" s="56" t="s">
        <v>197</v>
      </c>
      <c r="C332" s="56" t="s">
        <v>146</v>
      </c>
      <c r="D332" s="5">
        <v>28.250568165401209</v>
      </c>
      <c r="E332" s="5">
        <v>57.984082519045188</v>
      </c>
      <c r="F332" s="5">
        <v>87.984363689163416</v>
      </c>
      <c r="G332" s="5">
        <v>118.5202868536303</v>
      </c>
      <c r="H332" s="5">
        <v>161.05691983968831</v>
      </c>
      <c r="I332" s="5">
        <v>194.1032598775956</v>
      </c>
      <c r="J332" s="5">
        <v>227.93823684229119</v>
      </c>
      <c r="K332" s="5">
        <v>266.13392778345383</v>
      </c>
      <c r="L332" s="5">
        <v>307.91599866385837</v>
      </c>
      <c r="M332" s="5">
        <v>357.33122135207981</v>
      </c>
      <c r="N332" s="5">
        <v>400.9931263169268</v>
      </c>
      <c r="O332" s="5">
        <v>452.01705504396921</v>
      </c>
      <c r="P332" s="5">
        <v>503.29314390950202</v>
      </c>
      <c r="Q332" s="5">
        <v>558.157845767406</v>
      </c>
      <c r="R332" s="5">
        <v>613.22322392402464</v>
      </c>
      <c r="S332" s="5">
        <v>679.02951652783554</v>
      </c>
      <c r="T332" s="5">
        <v>736.58016372655379</v>
      </c>
      <c r="U332" s="5">
        <v>801.92129074151421</v>
      </c>
      <c r="V332" s="5">
        <v>855.66726112410993</v>
      </c>
      <c r="W332" s="5">
        <v>908.05729462161355</v>
      </c>
      <c r="X332" s="5">
        <v>960.26231120480941</v>
      </c>
      <c r="Y332" s="5">
        <v>1014.2322565285</v>
      </c>
      <c r="Z332" s="5">
        <v>1064.568890524178</v>
      </c>
      <c r="AA332" s="5">
        <v>1107.3958125478359</v>
      </c>
      <c r="AB332" s="5">
        <v>1148.2754989213399</v>
      </c>
      <c r="AC332" s="5">
        <v>1185.362948807179</v>
      </c>
      <c r="AD332" s="5">
        <v>1226.8511397490431</v>
      </c>
      <c r="AE332" s="5">
        <v>1267.3846312329961</v>
      </c>
    </row>
    <row r="333" spans="1:31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</row>
    <row r="334" spans="1:31">
      <c r="A334" s="56" t="s">
        <v>80</v>
      </c>
      <c r="B334" s="56" t="s">
        <v>198</v>
      </c>
      <c r="C334" s="56" t="s">
        <v>132</v>
      </c>
      <c r="D334" s="5">
        <v>0</v>
      </c>
      <c r="E334" s="5">
        <v>0</v>
      </c>
      <c r="F334" s="5">
        <v>0</v>
      </c>
      <c r="G334" s="5">
        <v>0</v>
      </c>
      <c r="H334" s="5">
        <v>0</v>
      </c>
      <c r="I334" s="5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5">
        <v>0</v>
      </c>
      <c r="R334" s="5">
        <v>0</v>
      </c>
      <c r="S334" s="5">
        <v>0</v>
      </c>
      <c r="T334" s="5">
        <v>0</v>
      </c>
      <c r="U334" s="5">
        <v>0</v>
      </c>
      <c r="V334" s="5">
        <v>0</v>
      </c>
      <c r="W334" s="5">
        <v>0</v>
      </c>
      <c r="X334" s="5">
        <v>0</v>
      </c>
      <c r="Y334" s="5">
        <v>0</v>
      </c>
      <c r="Z334" s="5">
        <v>0</v>
      </c>
      <c r="AA334" s="5">
        <v>0</v>
      </c>
      <c r="AB334" s="5">
        <v>0</v>
      </c>
      <c r="AC334" s="5">
        <v>0</v>
      </c>
      <c r="AD334" s="5">
        <v>0</v>
      </c>
      <c r="AE334" s="5">
        <v>0</v>
      </c>
    </row>
    <row r="335" spans="1:31">
      <c r="A335" s="56" t="s">
        <v>80</v>
      </c>
      <c r="B335" s="56" t="s">
        <v>198</v>
      </c>
      <c r="C335" s="56" t="s">
        <v>133</v>
      </c>
      <c r="D335" s="5">
        <v>0</v>
      </c>
      <c r="E335" s="5">
        <v>0</v>
      </c>
      <c r="F335" s="5">
        <v>0</v>
      </c>
      <c r="G335" s="5">
        <v>0</v>
      </c>
      <c r="H335" s="5">
        <v>0</v>
      </c>
      <c r="I335" s="5">
        <v>0</v>
      </c>
      <c r="J335" s="5">
        <v>0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5">
        <v>0</v>
      </c>
      <c r="R335" s="5">
        <v>0</v>
      </c>
      <c r="S335" s="5">
        <v>0</v>
      </c>
      <c r="T335" s="5">
        <v>0</v>
      </c>
      <c r="U335" s="5">
        <v>0</v>
      </c>
      <c r="V335" s="5">
        <v>0</v>
      </c>
      <c r="W335" s="5">
        <v>0</v>
      </c>
      <c r="X335" s="5">
        <v>0</v>
      </c>
      <c r="Y335" s="5">
        <v>0</v>
      </c>
      <c r="Z335" s="5">
        <v>0</v>
      </c>
      <c r="AA335" s="5">
        <v>0</v>
      </c>
      <c r="AB335" s="5">
        <v>0</v>
      </c>
      <c r="AC335" s="5">
        <v>0</v>
      </c>
      <c r="AD335" s="5">
        <v>0</v>
      </c>
      <c r="AE335" s="5">
        <v>0</v>
      </c>
    </row>
    <row r="336" spans="1:31">
      <c r="A336" s="56" t="s">
        <v>80</v>
      </c>
      <c r="B336" s="56" t="s">
        <v>198</v>
      </c>
      <c r="C336" s="56" t="s">
        <v>134</v>
      </c>
      <c r="D336" s="5">
        <v>0</v>
      </c>
      <c r="E336" s="5">
        <v>2.65E-6</v>
      </c>
      <c r="F336" s="5">
        <v>2.65E-6</v>
      </c>
      <c r="G336" s="5">
        <v>2.65E-6</v>
      </c>
      <c r="H336" s="5">
        <v>2.65E-6</v>
      </c>
      <c r="I336" s="5">
        <v>2.65E-6</v>
      </c>
      <c r="J336" s="5">
        <v>2.65E-6</v>
      </c>
      <c r="K336" s="5">
        <v>6.0949999999999991E-5</v>
      </c>
      <c r="L336" s="5">
        <v>6.0949999999999991E-5</v>
      </c>
      <c r="M336" s="5">
        <v>6.0949999999999991E-5</v>
      </c>
      <c r="N336" s="5">
        <v>6.0949999999999991E-5</v>
      </c>
      <c r="O336" s="5">
        <v>6.0949999999999991E-5</v>
      </c>
      <c r="P336" s="5">
        <v>6.0949999999999991E-5</v>
      </c>
      <c r="Q336" s="5">
        <v>8.7449999999999984E-5</v>
      </c>
      <c r="R336" s="5">
        <v>8.7449999999999984E-5</v>
      </c>
      <c r="S336" s="5">
        <v>2.0934999999999999E-4</v>
      </c>
      <c r="T336" s="5">
        <v>2.0934999999999999E-4</v>
      </c>
      <c r="U336" s="5">
        <v>2.0934999999999999E-4</v>
      </c>
      <c r="V336" s="5">
        <v>90.289819500000007</v>
      </c>
      <c r="W336" s="5">
        <v>1169.7815341</v>
      </c>
      <c r="X336" s="5">
        <v>1445.9312103499999</v>
      </c>
      <c r="Y336" s="5">
        <v>1445.9312103499999</v>
      </c>
      <c r="Z336" s="5">
        <v>1445.9312103499999</v>
      </c>
      <c r="AA336" s="5">
        <v>1445.9312103499999</v>
      </c>
      <c r="AB336" s="5">
        <v>1445.9312103499999</v>
      </c>
      <c r="AC336" s="5">
        <v>1445.9312103499999</v>
      </c>
      <c r="AD336" s="5">
        <v>3276.8161971</v>
      </c>
      <c r="AE336" s="5">
        <v>3276.8161971</v>
      </c>
    </row>
    <row r="337" spans="1:31">
      <c r="A337" s="56" t="s">
        <v>80</v>
      </c>
      <c r="B337" s="56" t="s">
        <v>198</v>
      </c>
      <c r="C337" s="56" t="s">
        <v>135</v>
      </c>
      <c r="D337" s="5">
        <v>0</v>
      </c>
      <c r="E337" s="5">
        <v>0</v>
      </c>
      <c r="F337" s="5">
        <v>0</v>
      </c>
      <c r="G337" s="5">
        <v>0</v>
      </c>
      <c r="H337" s="5">
        <v>0</v>
      </c>
      <c r="I337" s="5">
        <v>0</v>
      </c>
      <c r="J337" s="5">
        <v>0</v>
      </c>
      <c r="K337" s="5">
        <v>4.9402889999999999</v>
      </c>
      <c r="L337" s="5">
        <v>4.9402889999999999</v>
      </c>
      <c r="M337" s="5">
        <v>4.9402889999999999</v>
      </c>
      <c r="N337" s="5">
        <v>4.9402889999999999</v>
      </c>
      <c r="O337" s="5">
        <v>4.9402889999999999</v>
      </c>
      <c r="P337" s="5">
        <v>4.9402889999999999</v>
      </c>
      <c r="Q337" s="5">
        <v>576.76978110000005</v>
      </c>
      <c r="R337" s="5">
        <v>576.76978110000005</v>
      </c>
      <c r="S337" s="5">
        <v>576.76980760000004</v>
      </c>
      <c r="T337" s="5">
        <v>1180.3494134499999</v>
      </c>
      <c r="U337" s="5">
        <v>1180.3494134499999</v>
      </c>
      <c r="V337" s="5">
        <v>1180.3494134499999</v>
      </c>
      <c r="W337" s="5">
        <v>1180.3494134499999</v>
      </c>
      <c r="X337" s="5">
        <v>1180.3494161000001</v>
      </c>
      <c r="Y337" s="5">
        <v>1180.3494161000001</v>
      </c>
      <c r="Z337" s="5">
        <v>1180.3494161000001</v>
      </c>
      <c r="AA337" s="5">
        <v>1180.34942935</v>
      </c>
      <c r="AB337" s="5">
        <v>3019.1139976499999</v>
      </c>
      <c r="AC337" s="5">
        <v>3019.1139976499999</v>
      </c>
      <c r="AD337" s="5">
        <v>4997.8999947000002</v>
      </c>
      <c r="AE337" s="5">
        <v>4997.8999947000002</v>
      </c>
    </row>
    <row r="338" spans="1:31">
      <c r="A338" s="56" t="s">
        <v>80</v>
      </c>
      <c r="B338" s="56" t="s">
        <v>198</v>
      </c>
      <c r="C338" s="56" t="s">
        <v>136</v>
      </c>
      <c r="D338" s="5">
        <v>0</v>
      </c>
      <c r="E338" s="5">
        <v>0</v>
      </c>
      <c r="F338" s="5">
        <v>0</v>
      </c>
      <c r="G338" s="5">
        <v>0</v>
      </c>
      <c r="H338" s="5">
        <v>0</v>
      </c>
      <c r="I338" s="5">
        <v>0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5">
        <v>0</v>
      </c>
      <c r="R338" s="5">
        <v>0</v>
      </c>
      <c r="S338" s="5">
        <v>0</v>
      </c>
      <c r="T338" s="5">
        <v>0</v>
      </c>
      <c r="U338" s="5">
        <v>0</v>
      </c>
      <c r="V338" s="5">
        <v>0</v>
      </c>
      <c r="W338" s="5">
        <v>0</v>
      </c>
      <c r="X338" s="5">
        <v>0</v>
      </c>
      <c r="Y338" s="5">
        <v>0</v>
      </c>
      <c r="Z338" s="5">
        <v>0</v>
      </c>
      <c r="AA338" s="5">
        <v>0</v>
      </c>
      <c r="AB338" s="5">
        <v>0</v>
      </c>
      <c r="AC338" s="5">
        <v>0</v>
      </c>
      <c r="AD338" s="5">
        <v>0</v>
      </c>
      <c r="AE338" s="5">
        <v>0</v>
      </c>
    </row>
    <row r="339" spans="1:31">
      <c r="A339" s="56" t="s">
        <v>80</v>
      </c>
      <c r="B339" s="56" t="s">
        <v>198</v>
      </c>
      <c r="C339" s="56" t="s">
        <v>153</v>
      </c>
      <c r="D339" s="5">
        <v>0</v>
      </c>
      <c r="E339" s="5">
        <v>0</v>
      </c>
      <c r="F339" s="5">
        <v>0</v>
      </c>
      <c r="G339" s="5">
        <v>0</v>
      </c>
      <c r="H339" s="5">
        <v>0</v>
      </c>
      <c r="I339" s="5">
        <v>700.00001627999995</v>
      </c>
      <c r="J339" s="5">
        <v>700.00002303999997</v>
      </c>
      <c r="K339" s="5">
        <v>1099.99998411</v>
      </c>
      <c r="L339" s="5">
        <v>1099.99998413</v>
      </c>
      <c r="M339" s="5">
        <v>1099.9999841900001</v>
      </c>
      <c r="N339" s="5">
        <v>1099.9999842300001</v>
      </c>
      <c r="O339" s="5">
        <v>1099.9999842300001</v>
      </c>
      <c r="P339" s="5">
        <v>1099.9999842899999</v>
      </c>
      <c r="Q339" s="5">
        <v>1099.9999843400001</v>
      </c>
      <c r="R339" s="5">
        <v>1100.0000002100001</v>
      </c>
      <c r="S339" s="5">
        <v>1100.0000003</v>
      </c>
      <c r="T339" s="5">
        <v>1100.0000004000001</v>
      </c>
      <c r="U339" s="5">
        <v>1100.00000045</v>
      </c>
      <c r="V339" s="5">
        <v>1100.0000006099999</v>
      </c>
      <c r="W339" s="5">
        <v>1100.0000006400001</v>
      </c>
      <c r="X339" s="5">
        <v>1100.0000008100001</v>
      </c>
      <c r="Y339" s="5">
        <v>1100.0000008100001</v>
      </c>
      <c r="Z339" s="5">
        <v>1100.0000008100001</v>
      </c>
      <c r="AA339" s="5">
        <v>1100.0000008100001</v>
      </c>
      <c r="AB339" s="5">
        <v>1100.0000008100001</v>
      </c>
      <c r="AC339" s="5">
        <v>1100.0000008100001</v>
      </c>
      <c r="AD339" s="5">
        <v>1100.0000008100001</v>
      </c>
      <c r="AE339" s="5">
        <v>1100.0000008100001</v>
      </c>
    </row>
    <row r="340" spans="1:31">
      <c r="A340" s="56" t="s">
        <v>80</v>
      </c>
      <c r="B340" s="56" t="s">
        <v>198</v>
      </c>
      <c r="C340" s="56" t="s">
        <v>154</v>
      </c>
      <c r="D340" s="5">
        <v>3.5670000000000002E-5</v>
      </c>
      <c r="E340" s="5">
        <v>50.365044679999997</v>
      </c>
      <c r="F340" s="5">
        <v>450.01204703000002</v>
      </c>
      <c r="G340" s="5">
        <v>539.64949879999995</v>
      </c>
      <c r="H340" s="5">
        <v>1352.1050963099999</v>
      </c>
      <c r="I340" s="5">
        <v>1352.10509632</v>
      </c>
      <c r="J340" s="5">
        <v>2137.8397681000001</v>
      </c>
      <c r="K340" s="5">
        <v>2220.25921277</v>
      </c>
      <c r="L340" s="5">
        <v>2220.2592128599999</v>
      </c>
      <c r="M340" s="5">
        <v>2220.2592128599999</v>
      </c>
      <c r="N340" s="5">
        <v>2220.2592129</v>
      </c>
      <c r="O340" s="5">
        <v>2220.2592129099999</v>
      </c>
      <c r="P340" s="5">
        <v>2220.2592129599998</v>
      </c>
      <c r="Q340" s="5">
        <v>2226.9278114399999</v>
      </c>
      <c r="R340" s="5">
        <v>2226.9278124299999</v>
      </c>
      <c r="S340" s="5">
        <v>2226.9278130500002</v>
      </c>
      <c r="T340" s="5">
        <v>2226.9278131900001</v>
      </c>
      <c r="U340" s="5">
        <v>2226.9278136900002</v>
      </c>
      <c r="V340" s="5">
        <v>2226.9278137699998</v>
      </c>
      <c r="W340" s="5">
        <v>2226.9278138099999</v>
      </c>
      <c r="X340" s="5">
        <v>2226.9278138099999</v>
      </c>
      <c r="Y340" s="5">
        <v>2533.63470874</v>
      </c>
      <c r="Z340" s="5">
        <v>2533.63470874</v>
      </c>
      <c r="AA340" s="5">
        <v>2533.63470874</v>
      </c>
      <c r="AB340" s="5">
        <v>3625.0712012099998</v>
      </c>
      <c r="AC340" s="5">
        <v>3625.0712012399999</v>
      </c>
      <c r="AD340" s="5">
        <v>3819.5464975499999</v>
      </c>
      <c r="AE340" s="5">
        <v>3819.5464975499999</v>
      </c>
    </row>
    <row r="341" spans="1:31">
      <c r="A341" s="56" t="s">
        <v>80</v>
      </c>
      <c r="B341" s="56" t="s">
        <v>198</v>
      </c>
      <c r="C341" s="56" t="s">
        <v>155</v>
      </c>
      <c r="D341" s="5">
        <v>0</v>
      </c>
      <c r="E341" s="5">
        <v>0</v>
      </c>
      <c r="F341" s="5">
        <v>0</v>
      </c>
      <c r="G341" s="5">
        <v>0</v>
      </c>
      <c r="H341" s="5">
        <v>1.0999999999999981</v>
      </c>
      <c r="I341" s="5">
        <v>1.0999999999999981</v>
      </c>
      <c r="J341" s="5">
        <v>1.0999999999999981</v>
      </c>
      <c r="K341" s="5">
        <v>1.0999999999999981</v>
      </c>
      <c r="L341" s="5">
        <v>1.0999999999999981</v>
      </c>
      <c r="M341" s="5">
        <v>252.2</v>
      </c>
      <c r="N341" s="5">
        <v>252.2</v>
      </c>
      <c r="O341" s="5">
        <v>253.3</v>
      </c>
      <c r="P341" s="5">
        <v>253.3</v>
      </c>
      <c r="Q341" s="5">
        <v>253.3</v>
      </c>
      <c r="R341" s="5">
        <v>253.3</v>
      </c>
      <c r="S341" s="5">
        <v>254.4</v>
      </c>
      <c r="T341" s="5">
        <v>254.4</v>
      </c>
      <c r="U341" s="5">
        <v>254.4</v>
      </c>
      <c r="V341" s="5">
        <v>254.4</v>
      </c>
      <c r="W341" s="5">
        <v>254.4</v>
      </c>
      <c r="X341" s="5">
        <v>255.5</v>
      </c>
      <c r="Y341" s="5">
        <v>255.5</v>
      </c>
      <c r="Z341" s="5">
        <v>255.5</v>
      </c>
      <c r="AA341" s="5">
        <v>255.5</v>
      </c>
      <c r="AB341" s="5">
        <v>255.5</v>
      </c>
      <c r="AC341" s="5">
        <v>255.5</v>
      </c>
      <c r="AD341" s="5">
        <v>255.5</v>
      </c>
      <c r="AE341" s="5">
        <v>255.5</v>
      </c>
    </row>
    <row r="342" spans="1:31">
      <c r="A342" s="56" t="s">
        <v>80</v>
      </c>
      <c r="B342" s="56" t="s">
        <v>198</v>
      </c>
      <c r="C342" s="56" t="s">
        <v>138</v>
      </c>
      <c r="D342" s="5">
        <v>54.76</v>
      </c>
      <c r="E342" s="5">
        <v>142.94</v>
      </c>
      <c r="F342" s="5">
        <v>269.64</v>
      </c>
      <c r="G342" s="5">
        <v>436.56599999999997</v>
      </c>
      <c r="H342" s="5">
        <v>646.74199999999996</v>
      </c>
      <c r="I342" s="5">
        <v>870.52899999999988</v>
      </c>
      <c r="J342" s="5">
        <v>1204.865</v>
      </c>
      <c r="K342" s="5">
        <v>1493.8018440799999</v>
      </c>
      <c r="L342" s="5">
        <v>1758.1112453000001</v>
      </c>
      <c r="M342" s="5">
        <v>2054.17842978</v>
      </c>
      <c r="N342" s="5">
        <v>2430.9898076999998</v>
      </c>
      <c r="O342" s="5">
        <v>2860.05513023</v>
      </c>
      <c r="P342" s="5">
        <v>3323.3447319699999</v>
      </c>
      <c r="Q342" s="5">
        <v>3824.752700569999</v>
      </c>
      <c r="R342" s="5">
        <v>4371.7407209399998</v>
      </c>
      <c r="S342" s="5">
        <v>4923.7197385200006</v>
      </c>
      <c r="T342" s="5">
        <v>5403.5122714200006</v>
      </c>
      <c r="U342" s="5">
        <v>5884.3870978300001</v>
      </c>
      <c r="V342" s="5">
        <v>6354.1073290500008</v>
      </c>
      <c r="W342" s="5">
        <v>6790.2590817799992</v>
      </c>
      <c r="X342" s="5">
        <v>7257.6612117000004</v>
      </c>
      <c r="Y342" s="5">
        <v>7732.1858246300008</v>
      </c>
      <c r="Z342" s="5">
        <v>8135.8834787000014</v>
      </c>
      <c r="AA342" s="5">
        <v>8548.284465079998</v>
      </c>
      <c r="AB342" s="5">
        <v>8969.6047935099978</v>
      </c>
      <c r="AC342" s="5">
        <v>9399.2577990399968</v>
      </c>
      <c r="AD342" s="5">
        <v>9838.3541514499975</v>
      </c>
      <c r="AE342" s="5">
        <v>9875.4181620899963</v>
      </c>
    </row>
    <row r="343" spans="1:31">
      <c r="A343" s="56" t="s">
        <v>80</v>
      </c>
      <c r="B343" s="56" t="s">
        <v>198</v>
      </c>
      <c r="C343" s="56" t="s">
        <v>139</v>
      </c>
      <c r="D343" s="5">
        <v>232.40600000000001</v>
      </c>
      <c r="E343" s="5">
        <v>487.50299999999999</v>
      </c>
      <c r="F343" s="5">
        <v>725.81999999999994</v>
      </c>
      <c r="G343" s="5">
        <v>941.35100000000011</v>
      </c>
      <c r="H343" s="5">
        <v>1130.9649999999999</v>
      </c>
      <c r="I343" s="5">
        <v>1238.9269999999999</v>
      </c>
      <c r="J343" s="5">
        <v>1418.0219999999999</v>
      </c>
      <c r="K343" s="5">
        <v>1671.2850000000001</v>
      </c>
      <c r="L343" s="5">
        <v>1853.7090000000001</v>
      </c>
      <c r="M343" s="5">
        <v>2038.7819999999999</v>
      </c>
      <c r="N343" s="5">
        <v>2282.3000000000002</v>
      </c>
      <c r="O343" s="5">
        <v>2549.9209999999998</v>
      </c>
      <c r="P343" s="5">
        <v>2803.293999999999</v>
      </c>
      <c r="Q343" s="5">
        <v>3052.297</v>
      </c>
      <c r="R343" s="5">
        <v>3305.757000000001</v>
      </c>
      <c r="S343" s="5">
        <v>3518.998000000001</v>
      </c>
      <c r="T343" s="5">
        <v>3634.3609999999999</v>
      </c>
      <c r="U343" s="5">
        <v>3719.5260000000012</v>
      </c>
      <c r="V343" s="5">
        <v>3766.7999999999988</v>
      </c>
      <c r="W343" s="5">
        <v>3778.2220000000002</v>
      </c>
      <c r="X343" s="5">
        <v>3776.8550000000009</v>
      </c>
      <c r="Y343" s="5">
        <v>3771.4599999999982</v>
      </c>
      <c r="Z343" s="5">
        <v>3759.5149999999999</v>
      </c>
      <c r="AA343" s="5">
        <v>3743.7230000000009</v>
      </c>
      <c r="AB343" s="5">
        <v>3723.1209999999992</v>
      </c>
      <c r="AC343" s="5">
        <v>3698.3710000000001</v>
      </c>
      <c r="AD343" s="5">
        <v>3668.8409999999999</v>
      </c>
      <c r="AE343" s="5">
        <v>3668.8409999999999</v>
      </c>
    </row>
    <row r="344" spans="1:31">
      <c r="A344" s="56" t="s">
        <v>80</v>
      </c>
      <c r="B344" s="56" t="s">
        <v>198</v>
      </c>
      <c r="C344" s="56" t="s">
        <v>146</v>
      </c>
      <c r="D344" s="5">
        <v>24.041795763756941</v>
      </c>
      <c r="E344" s="5">
        <v>49.840544805946557</v>
      </c>
      <c r="F344" s="5">
        <v>73.796448543649007</v>
      </c>
      <c r="G344" s="5">
        <v>93.220156022651196</v>
      </c>
      <c r="H344" s="5">
        <v>117.6011136743614</v>
      </c>
      <c r="I344" s="5">
        <v>158.4915207229059</v>
      </c>
      <c r="J344" s="5">
        <v>196.25216173629499</v>
      </c>
      <c r="K344" s="5">
        <v>228.02909969269081</v>
      </c>
      <c r="L344" s="5">
        <v>266.23061544669753</v>
      </c>
      <c r="M344" s="5">
        <v>307.26462508111427</v>
      </c>
      <c r="N344" s="5">
        <v>344.26525291126228</v>
      </c>
      <c r="O344" s="5">
        <v>381.02950629459252</v>
      </c>
      <c r="P344" s="5">
        <v>424.96491006353148</v>
      </c>
      <c r="Q344" s="5">
        <v>467.96456838499068</v>
      </c>
      <c r="R344" s="5">
        <v>508.57751132095541</v>
      </c>
      <c r="S344" s="5">
        <v>548.91682733933317</v>
      </c>
      <c r="T344" s="5">
        <v>595.70785159645152</v>
      </c>
      <c r="U344" s="5">
        <v>635.13434245057454</v>
      </c>
      <c r="V344" s="5">
        <v>680.9604075683086</v>
      </c>
      <c r="W344" s="5">
        <v>724.7442948878122</v>
      </c>
      <c r="X344" s="5">
        <v>774.71282555569132</v>
      </c>
      <c r="Y344" s="5">
        <v>825.24801830352703</v>
      </c>
      <c r="Z344" s="5">
        <v>870.59940555804656</v>
      </c>
      <c r="AA344" s="5">
        <v>909.95584643872871</v>
      </c>
      <c r="AB344" s="5">
        <v>950.45507328702115</v>
      </c>
      <c r="AC344" s="5">
        <v>999.98597238817774</v>
      </c>
      <c r="AD344" s="5">
        <v>1005.949804121596</v>
      </c>
      <c r="AE344" s="5">
        <v>1061.001428097162</v>
      </c>
    </row>
    <row r="345" spans="1:31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</row>
    <row r="346" spans="1:31">
      <c r="A346" s="56" t="s">
        <v>80</v>
      </c>
      <c r="B346" s="56" t="s">
        <v>199</v>
      </c>
      <c r="C346" s="56" t="s">
        <v>132</v>
      </c>
      <c r="D346" s="5">
        <v>0</v>
      </c>
      <c r="E346" s="5">
        <v>0</v>
      </c>
      <c r="F346" s="5">
        <v>0</v>
      </c>
      <c r="G346" s="5">
        <v>0</v>
      </c>
      <c r="H346" s="5">
        <v>0</v>
      </c>
      <c r="I346" s="5">
        <v>0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5">
        <v>0</v>
      </c>
      <c r="R346" s="5">
        <v>0</v>
      </c>
      <c r="S346" s="5">
        <v>0</v>
      </c>
      <c r="T346" s="5">
        <v>0</v>
      </c>
      <c r="U346" s="5">
        <v>0</v>
      </c>
      <c r="V346" s="5">
        <v>0</v>
      </c>
      <c r="W346" s="5">
        <v>0</v>
      </c>
      <c r="X346" s="5">
        <v>0</v>
      </c>
      <c r="Y346" s="5">
        <v>0</v>
      </c>
      <c r="Z346" s="5">
        <v>0</v>
      </c>
      <c r="AA346" s="5">
        <v>0</v>
      </c>
      <c r="AB346" s="5">
        <v>0</v>
      </c>
      <c r="AC346" s="5">
        <v>0</v>
      </c>
      <c r="AD346" s="5">
        <v>0</v>
      </c>
      <c r="AE346" s="5">
        <v>0</v>
      </c>
    </row>
    <row r="347" spans="1:31">
      <c r="A347" s="56" t="s">
        <v>80</v>
      </c>
      <c r="B347" s="56" t="s">
        <v>199</v>
      </c>
      <c r="C347" s="56" t="s">
        <v>133</v>
      </c>
      <c r="D347" s="5">
        <v>0</v>
      </c>
      <c r="E347" s="5">
        <v>0</v>
      </c>
      <c r="F347" s="5">
        <v>0</v>
      </c>
      <c r="G347" s="5">
        <v>0</v>
      </c>
      <c r="H347" s="5">
        <v>0</v>
      </c>
      <c r="I347" s="5">
        <v>0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5">
        <v>0</v>
      </c>
      <c r="R347" s="5">
        <v>0</v>
      </c>
      <c r="S347" s="5">
        <v>0</v>
      </c>
      <c r="T347" s="5">
        <v>0</v>
      </c>
      <c r="U347" s="5">
        <v>0</v>
      </c>
      <c r="V347" s="5">
        <v>0</v>
      </c>
      <c r="W347" s="5">
        <v>0</v>
      </c>
      <c r="X347" s="5">
        <v>0</v>
      </c>
      <c r="Y347" s="5">
        <v>0</v>
      </c>
      <c r="Z347" s="5">
        <v>0</v>
      </c>
      <c r="AA347" s="5">
        <v>0</v>
      </c>
      <c r="AB347" s="5">
        <v>0</v>
      </c>
      <c r="AC347" s="5">
        <v>0</v>
      </c>
      <c r="AD347" s="5">
        <v>0</v>
      </c>
      <c r="AE347" s="5">
        <v>0</v>
      </c>
    </row>
    <row r="348" spans="1:31">
      <c r="A348" s="56" t="s">
        <v>80</v>
      </c>
      <c r="B348" s="56" t="s">
        <v>199</v>
      </c>
      <c r="C348" s="56" t="s">
        <v>134</v>
      </c>
      <c r="D348" s="5">
        <v>0</v>
      </c>
      <c r="E348" s="5">
        <v>2.65E-6</v>
      </c>
      <c r="F348" s="5">
        <v>2.65E-6</v>
      </c>
      <c r="G348" s="5">
        <v>2.65E-6</v>
      </c>
      <c r="H348" s="5">
        <v>2.65E-6</v>
      </c>
      <c r="I348" s="5">
        <v>2.65E-6</v>
      </c>
      <c r="J348" s="5">
        <v>2.65E-6</v>
      </c>
      <c r="K348" s="5">
        <v>5.3000000000000001E-6</v>
      </c>
      <c r="L348" s="5">
        <v>1.325E-5</v>
      </c>
      <c r="M348" s="5">
        <v>2.65E-5</v>
      </c>
      <c r="N348" s="5">
        <v>3.4449999999999997E-5</v>
      </c>
      <c r="O348" s="5">
        <v>4.5049999999999997E-5</v>
      </c>
      <c r="P348" s="5">
        <v>5.5649999999999997E-5</v>
      </c>
      <c r="Q348" s="5">
        <v>6.6249999999999998E-5</v>
      </c>
      <c r="R348" s="5">
        <v>6.6249999999999998E-5</v>
      </c>
      <c r="S348" s="5">
        <v>1.325E-4</v>
      </c>
      <c r="T348" s="5">
        <v>1.325E-4</v>
      </c>
      <c r="U348" s="5">
        <v>1.3515000000000001E-4</v>
      </c>
      <c r="V348" s="5">
        <v>425.41911210000001</v>
      </c>
      <c r="W348" s="5">
        <v>565.12175114999991</v>
      </c>
      <c r="X348" s="5">
        <v>649.35590989999992</v>
      </c>
      <c r="Y348" s="5">
        <v>649.35590989999992</v>
      </c>
      <c r="Z348" s="5">
        <v>3367.8523519999999</v>
      </c>
      <c r="AA348" s="5">
        <v>3367.8523519999999</v>
      </c>
      <c r="AB348" s="5">
        <v>3367.8523519999999</v>
      </c>
      <c r="AC348" s="5">
        <v>3367.8523519999999</v>
      </c>
      <c r="AD348" s="5">
        <v>7462.0554072499999</v>
      </c>
      <c r="AE348" s="5">
        <v>7462.0554072499999</v>
      </c>
    </row>
    <row r="349" spans="1:31">
      <c r="A349" s="56" t="s">
        <v>80</v>
      </c>
      <c r="B349" s="56" t="s">
        <v>199</v>
      </c>
      <c r="C349" s="56" t="s">
        <v>135</v>
      </c>
      <c r="D349" s="5">
        <v>0</v>
      </c>
      <c r="E349" s="5">
        <v>0</v>
      </c>
      <c r="F349" s="5">
        <v>0</v>
      </c>
      <c r="G349" s="5">
        <v>0</v>
      </c>
      <c r="H349" s="5">
        <v>0</v>
      </c>
      <c r="I349" s="5">
        <v>0</v>
      </c>
      <c r="J349" s="5">
        <v>0</v>
      </c>
      <c r="K349" s="5">
        <v>1.06E-5</v>
      </c>
      <c r="L349" s="5">
        <v>1.59E-5</v>
      </c>
      <c r="M349" s="5">
        <v>2.915E-5</v>
      </c>
      <c r="N349" s="5">
        <v>3.7100000000000001E-5</v>
      </c>
      <c r="O349" s="5">
        <v>4.7700000000000001E-5</v>
      </c>
      <c r="P349" s="5">
        <v>5.8300000000000001E-5</v>
      </c>
      <c r="Q349" s="5">
        <v>6.8899999999999994E-5</v>
      </c>
      <c r="R349" s="5">
        <v>8.7449999999999998E-5</v>
      </c>
      <c r="S349" s="5">
        <v>8.7449999999999998E-5</v>
      </c>
      <c r="T349" s="5">
        <v>9.8049999999999998E-5</v>
      </c>
      <c r="U349" s="5">
        <v>1.2454999999999999E-4</v>
      </c>
      <c r="V349" s="5">
        <v>1.3170499999999999E-3</v>
      </c>
      <c r="W349" s="5">
        <v>1.3170499999999999E-3</v>
      </c>
      <c r="X349" s="5">
        <v>1.3170499999999999E-3</v>
      </c>
      <c r="Y349" s="5">
        <v>1.3408999999999999E-3</v>
      </c>
      <c r="Z349" s="5">
        <v>4997.8999205</v>
      </c>
      <c r="AA349" s="5">
        <v>4997.8999205</v>
      </c>
      <c r="AB349" s="5">
        <v>4997.8999205</v>
      </c>
      <c r="AC349" s="5">
        <v>4997.8999205</v>
      </c>
      <c r="AD349" s="5">
        <v>4997.8999205</v>
      </c>
      <c r="AE349" s="5">
        <v>4997.8999205</v>
      </c>
    </row>
    <row r="350" spans="1:31">
      <c r="A350" s="56" t="s">
        <v>80</v>
      </c>
      <c r="B350" s="56" t="s">
        <v>199</v>
      </c>
      <c r="C350" s="56" t="s">
        <v>136</v>
      </c>
      <c r="D350" s="5">
        <v>0</v>
      </c>
      <c r="E350" s="5">
        <v>0</v>
      </c>
      <c r="F350" s="5">
        <v>0</v>
      </c>
      <c r="G350" s="5">
        <v>0</v>
      </c>
      <c r="H350" s="5">
        <v>0</v>
      </c>
      <c r="I350" s="5">
        <v>0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5">
        <v>0</v>
      </c>
      <c r="R350" s="5">
        <v>0</v>
      </c>
      <c r="S350" s="5">
        <v>0</v>
      </c>
      <c r="T350" s="5">
        <v>0</v>
      </c>
      <c r="U350" s="5">
        <v>0</v>
      </c>
      <c r="V350" s="5">
        <v>0</v>
      </c>
      <c r="W350" s="5">
        <v>0</v>
      </c>
      <c r="X350" s="5">
        <v>0</v>
      </c>
      <c r="Y350" s="5">
        <v>0</v>
      </c>
      <c r="Z350" s="5">
        <v>0</v>
      </c>
      <c r="AA350" s="5">
        <v>0</v>
      </c>
      <c r="AB350" s="5">
        <v>0</v>
      </c>
      <c r="AC350" s="5">
        <v>0</v>
      </c>
      <c r="AD350" s="5">
        <v>0</v>
      </c>
      <c r="AE350" s="5">
        <v>0</v>
      </c>
    </row>
    <row r="351" spans="1:31">
      <c r="A351" s="56" t="s">
        <v>80</v>
      </c>
      <c r="B351" s="56" t="s">
        <v>199</v>
      </c>
      <c r="C351" s="56" t="s">
        <v>153</v>
      </c>
      <c r="D351" s="5">
        <v>0</v>
      </c>
      <c r="E351" s="5">
        <v>0</v>
      </c>
      <c r="F351" s="5">
        <v>0</v>
      </c>
      <c r="G351" s="5">
        <v>0</v>
      </c>
      <c r="H351" s="5">
        <v>0</v>
      </c>
      <c r="I351" s="5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5">
        <v>0</v>
      </c>
      <c r="R351" s="5">
        <v>0</v>
      </c>
      <c r="S351" s="5">
        <v>0</v>
      </c>
      <c r="T351" s="5">
        <v>0</v>
      </c>
      <c r="U351" s="5">
        <v>0</v>
      </c>
      <c r="V351" s="5">
        <v>0</v>
      </c>
      <c r="W351" s="5">
        <v>0</v>
      </c>
      <c r="X351" s="5">
        <v>0</v>
      </c>
      <c r="Y351" s="5">
        <v>0</v>
      </c>
      <c r="Z351" s="5">
        <v>0</v>
      </c>
      <c r="AA351" s="5">
        <v>0</v>
      </c>
      <c r="AB351" s="5">
        <v>0</v>
      </c>
      <c r="AC351" s="5">
        <v>0</v>
      </c>
      <c r="AD351" s="5">
        <v>0</v>
      </c>
      <c r="AE351" s="5">
        <v>0</v>
      </c>
    </row>
    <row r="352" spans="1:31">
      <c r="A352" s="56" t="s">
        <v>80</v>
      </c>
      <c r="B352" s="56" t="s">
        <v>199</v>
      </c>
      <c r="C352" s="56" t="s">
        <v>154</v>
      </c>
      <c r="D352" s="5">
        <v>5.2750000000000001E-5</v>
      </c>
      <c r="E352" s="5">
        <v>29.390948259999998</v>
      </c>
      <c r="F352" s="5">
        <v>29.390948259999998</v>
      </c>
      <c r="G352" s="5">
        <v>29.390948269999999</v>
      </c>
      <c r="H352" s="5">
        <v>29.390948269999999</v>
      </c>
      <c r="I352" s="5">
        <v>29.3909591</v>
      </c>
      <c r="J352" s="5">
        <v>29.390959939999998</v>
      </c>
      <c r="K352" s="5">
        <v>331.86967515999999</v>
      </c>
      <c r="L352" s="5">
        <v>331.86967525</v>
      </c>
      <c r="M352" s="5">
        <v>338.06627995999997</v>
      </c>
      <c r="N352" s="5">
        <v>338.06628074000002</v>
      </c>
      <c r="O352" s="5">
        <v>338.06628076999999</v>
      </c>
      <c r="P352" s="5">
        <v>338.06628083999999</v>
      </c>
      <c r="Q352" s="5">
        <v>338.066281</v>
      </c>
      <c r="R352" s="5">
        <v>338.06634767000003</v>
      </c>
      <c r="S352" s="5">
        <v>338.06634817000003</v>
      </c>
      <c r="T352" s="5">
        <v>338.06634823000002</v>
      </c>
      <c r="U352" s="5">
        <v>338.06634881000002</v>
      </c>
      <c r="V352" s="5">
        <v>338.06635684000003</v>
      </c>
      <c r="W352" s="5">
        <v>338.06635689000001</v>
      </c>
      <c r="X352" s="5">
        <v>338.06635697000002</v>
      </c>
      <c r="Y352" s="5">
        <v>5400.7844855000003</v>
      </c>
      <c r="Z352" s="5">
        <v>8829.9986261600006</v>
      </c>
      <c r="AA352" s="5">
        <v>10337.77840807</v>
      </c>
      <c r="AB352" s="5">
        <v>10337.778408239999</v>
      </c>
      <c r="AC352" s="5">
        <v>10646.69790395</v>
      </c>
      <c r="AD352" s="5">
        <v>36340.245688139999</v>
      </c>
      <c r="AE352" s="5">
        <v>36340.245688149997</v>
      </c>
    </row>
    <row r="353" spans="1:31">
      <c r="A353" s="56" t="s">
        <v>80</v>
      </c>
      <c r="B353" s="56" t="s">
        <v>199</v>
      </c>
      <c r="C353" s="56" t="s">
        <v>155</v>
      </c>
      <c r="D353" s="5">
        <v>268</v>
      </c>
      <c r="E353" s="5">
        <v>268</v>
      </c>
      <c r="F353" s="5">
        <v>268</v>
      </c>
      <c r="G353" s="5">
        <v>268</v>
      </c>
      <c r="H353" s="5">
        <v>268</v>
      </c>
      <c r="I353" s="5">
        <v>268</v>
      </c>
      <c r="J353" s="5">
        <v>268</v>
      </c>
      <c r="K353" s="5">
        <v>268</v>
      </c>
      <c r="L353" s="5">
        <v>268</v>
      </c>
      <c r="M353" s="5">
        <v>268</v>
      </c>
      <c r="N353" s="5">
        <v>268</v>
      </c>
      <c r="O353" s="5">
        <v>268</v>
      </c>
      <c r="P353" s="5">
        <v>268</v>
      </c>
      <c r="Q353" s="5">
        <v>268</v>
      </c>
      <c r="R353" s="5">
        <v>268</v>
      </c>
      <c r="S353" s="5">
        <v>268</v>
      </c>
      <c r="T353" s="5">
        <v>268</v>
      </c>
      <c r="U353" s="5">
        <v>268</v>
      </c>
      <c r="V353" s="5">
        <v>268</v>
      </c>
      <c r="W353" s="5">
        <v>268</v>
      </c>
      <c r="X353" s="5">
        <v>268</v>
      </c>
      <c r="Y353" s="5">
        <v>270.10000000000002</v>
      </c>
      <c r="Z353" s="5">
        <v>270.10000000000002</v>
      </c>
      <c r="AA353" s="5">
        <v>270.10000000000002</v>
      </c>
      <c r="AB353" s="5">
        <v>270.10000000000002</v>
      </c>
      <c r="AC353" s="5">
        <v>270.10000000000002</v>
      </c>
      <c r="AD353" s="5">
        <v>270.10000000000002</v>
      </c>
      <c r="AE353" s="5">
        <v>270.10000000000002</v>
      </c>
    </row>
    <row r="354" spans="1:31">
      <c r="A354" s="56" t="s">
        <v>80</v>
      </c>
      <c r="B354" s="56" t="s">
        <v>199</v>
      </c>
      <c r="C354" s="56" t="s">
        <v>138</v>
      </c>
      <c r="D354" s="5">
        <v>73.838999999999999</v>
      </c>
      <c r="E354" s="5">
        <v>125.518</v>
      </c>
      <c r="F354" s="5">
        <v>181.48699999999999</v>
      </c>
      <c r="G354" s="5">
        <v>243.30500000000001</v>
      </c>
      <c r="H354" s="5">
        <v>312.75699999999989</v>
      </c>
      <c r="I354" s="5">
        <v>390.69499999999999</v>
      </c>
      <c r="J354" s="5">
        <v>510.90499999999997</v>
      </c>
      <c r="K354" s="5">
        <v>631.42935792000003</v>
      </c>
      <c r="L354" s="5">
        <v>766.63695316999997</v>
      </c>
      <c r="M354" s="5">
        <v>928.63902228000006</v>
      </c>
      <c r="N354" s="5">
        <v>1115.6597518000001</v>
      </c>
      <c r="O354" s="5">
        <v>1313.2637531099999</v>
      </c>
      <c r="P354" s="5">
        <v>1516.9889911499999</v>
      </c>
      <c r="Q354" s="5">
        <v>1727.7736280399999</v>
      </c>
      <c r="R354" s="5">
        <v>1934.21496411</v>
      </c>
      <c r="S354" s="5">
        <v>2140.4586781399998</v>
      </c>
      <c r="T354" s="5">
        <v>2300.88797935</v>
      </c>
      <c r="U354" s="5">
        <v>2451.2979372599998</v>
      </c>
      <c r="V354" s="5">
        <v>2590.4567204</v>
      </c>
      <c r="W354" s="5">
        <v>2730.6489150900002</v>
      </c>
      <c r="X354" s="5">
        <v>2880.4738553699999</v>
      </c>
      <c r="Y354" s="5">
        <v>3032.38457247</v>
      </c>
      <c r="Z354" s="5">
        <v>3166.1617666799998</v>
      </c>
      <c r="AA354" s="5">
        <v>3302.5120560999999</v>
      </c>
      <c r="AB354" s="5">
        <v>3441.9222458300001</v>
      </c>
      <c r="AC354" s="5">
        <v>3583.9930442</v>
      </c>
      <c r="AD354" s="5">
        <v>3728.8328000900001</v>
      </c>
      <c r="AE354" s="5">
        <v>3739.2745457300011</v>
      </c>
    </row>
    <row r="355" spans="1:31">
      <c r="A355" s="56" t="s">
        <v>80</v>
      </c>
      <c r="B355" s="56" t="s">
        <v>199</v>
      </c>
      <c r="C355" s="56" t="s">
        <v>139</v>
      </c>
      <c r="D355" s="5">
        <v>148.76599999999999</v>
      </c>
      <c r="E355" s="5">
        <v>228.94499999999999</v>
      </c>
      <c r="F355" s="5">
        <v>299.89299999999997</v>
      </c>
      <c r="G355" s="5">
        <v>362.67599999999999</v>
      </c>
      <c r="H355" s="5">
        <v>421.68799999999987</v>
      </c>
      <c r="I355" s="5">
        <v>477.62499999999989</v>
      </c>
      <c r="J355" s="5">
        <v>573.1819999999999</v>
      </c>
      <c r="K355" s="5">
        <v>679.52199999999982</v>
      </c>
      <c r="L355" s="5">
        <v>788.73699999999997</v>
      </c>
      <c r="M355" s="5">
        <v>913.36500000000001</v>
      </c>
      <c r="N355" s="5">
        <v>1050.0730000000001</v>
      </c>
      <c r="O355" s="5">
        <v>1185.873</v>
      </c>
      <c r="P355" s="5">
        <v>1305.5350000000001</v>
      </c>
      <c r="Q355" s="5">
        <v>1414.675</v>
      </c>
      <c r="R355" s="5">
        <v>1504.271</v>
      </c>
      <c r="S355" s="5">
        <v>1578.749</v>
      </c>
      <c r="T355" s="5">
        <v>1602.5609999999999</v>
      </c>
      <c r="U355" s="5">
        <v>1609.0989999999999</v>
      </c>
      <c r="V355" s="5">
        <v>1598.3530000000001</v>
      </c>
      <c r="W355" s="5">
        <v>1589.095</v>
      </c>
      <c r="X355" s="5">
        <v>1574.400000000001</v>
      </c>
      <c r="Y355" s="5">
        <v>1558.971</v>
      </c>
      <c r="Z355" s="5">
        <v>1541.895</v>
      </c>
      <c r="AA355" s="5">
        <v>1524.049</v>
      </c>
      <c r="AB355" s="5">
        <v>1504.5419999999999</v>
      </c>
      <c r="AC355" s="5">
        <v>1484.26</v>
      </c>
      <c r="AD355" s="5">
        <v>1462.1540000000009</v>
      </c>
      <c r="AE355" s="5">
        <v>1462.1540000000009</v>
      </c>
    </row>
    <row r="356" spans="1:31">
      <c r="A356" s="56" t="s">
        <v>80</v>
      </c>
      <c r="B356" s="56" t="s">
        <v>199</v>
      </c>
      <c r="C356" s="56" t="s">
        <v>146</v>
      </c>
      <c r="D356" s="5">
        <v>9.4104411891122624</v>
      </c>
      <c r="E356" s="5">
        <v>19.1171326900546</v>
      </c>
      <c r="F356" s="5">
        <v>28.86393389375321</v>
      </c>
      <c r="G356" s="5">
        <v>38.20099845606476</v>
      </c>
      <c r="H356" s="5">
        <v>48.598214221626137</v>
      </c>
      <c r="I356" s="5">
        <v>59.919361857769047</v>
      </c>
      <c r="J356" s="5">
        <v>71.787700324340221</v>
      </c>
      <c r="K356" s="5">
        <v>84.348675359954797</v>
      </c>
      <c r="L356" s="5">
        <v>97.007930534518096</v>
      </c>
      <c r="M356" s="5">
        <v>111.5604965828495</v>
      </c>
      <c r="N356" s="5">
        <v>124.19304075747129</v>
      </c>
      <c r="O356" s="5">
        <v>137.65076340912901</v>
      </c>
      <c r="P356" s="5">
        <v>152.19677722443481</v>
      </c>
      <c r="Q356" s="5">
        <v>168.2316264126373</v>
      </c>
      <c r="R356" s="5">
        <v>183.67314008142711</v>
      </c>
      <c r="S356" s="5">
        <v>200.27553031576909</v>
      </c>
      <c r="T356" s="5">
        <v>215.1731201551988</v>
      </c>
      <c r="U356" s="5">
        <v>233.4702794947107</v>
      </c>
      <c r="V356" s="5">
        <v>248.98735969599181</v>
      </c>
      <c r="W356" s="5">
        <v>268.52614921800489</v>
      </c>
      <c r="X356" s="5">
        <v>286.54652036799519</v>
      </c>
      <c r="Y356" s="5">
        <v>304.57471653401348</v>
      </c>
      <c r="Z356" s="5">
        <v>324.48352334013498</v>
      </c>
      <c r="AA356" s="5">
        <v>337.46344582782058</v>
      </c>
      <c r="AB356" s="5">
        <v>357.05423402303569</v>
      </c>
      <c r="AC356" s="5">
        <v>378.05489141158279</v>
      </c>
      <c r="AD356" s="5">
        <v>399.6434408851494</v>
      </c>
      <c r="AE356" s="5">
        <v>402.5032303933412</v>
      </c>
    </row>
    <row r="357" spans="1:31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</row>
    <row r="358" spans="1:31">
      <c r="A358" s="56" t="s">
        <v>80</v>
      </c>
      <c r="B358" s="56" t="s">
        <v>200</v>
      </c>
      <c r="C358" s="56" t="s">
        <v>132</v>
      </c>
      <c r="D358" s="5">
        <v>0</v>
      </c>
      <c r="E358" s="5">
        <v>0</v>
      </c>
      <c r="F358" s="5">
        <v>0</v>
      </c>
      <c r="G358" s="5">
        <v>0</v>
      </c>
      <c r="H358" s="5">
        <v>0</v>
      </c>
      <c r="I358" s="5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5">
        <v>0</v>
      </c>
      <c r="R358" s="5">
        <v>0</v>
      </c>
      <c r="S358" s="5">
        <v>0</v>
      </c>
      <c r="T358" s="5">
        <v>0</v>
      </c>
      <c r="U358" s="5">
        <v>0</v>
      </c>
      <c r="V358" s="5">
        <v>0</v>
      </c>
      <c r="W358" s="5">
        <v>0</v>
      </c>
      <c r="X358" s="5">
        <v>0</v>
      </c>
      <c r="Y358" s="5">
        <v>0</v>
      </c>
      <c r="Z358" s="5">
        <v>0</v>
      </c>
      <c r="AA358" s="5">
        <v>0</v>
      </c>
      <c r="AB358" s="5">
        <v>0</v>
      </c>
      <c r="AC358" s="5">
        <v>0</v>
      </c>
      <c r="AD358" s="5">
        <v>0</v>
      </c>
      <c r="AE358" s="5">
        <v>0</v>
      </c>
    </row>
    <row r="359" spans="1:31">
      <c r="A359" s="56" t="s">
        <v>80</v>
      </c>
      <c r="B359" s="56" t="s">
        <v>200</v>
      </c>
      <c r="C359" s="56" t="s">
        <v>133</v>
      </c>
      <c r="D359" s="5">
        <v>0</v>
      </c>
      <c r="E359" s="5">
        <v>0</v>
      </c>
      <c r="F359" s="5">
        <v>0</v>
      </c>
      <c r="G359" s="5">
        <v>0</v>
      </c>
      <c r="H359" s="5">
        <v>0</v>
      </c>
      <c r="I359" s="5">
        <v>0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5">
        <v>0</v>
      </c>
      <c r="R359" s="5">
        <v>0</v>
      </c>
      <c r="S359" s="5">
        <v>0</v>
      </c>
      <c r="T359" s="5">
        <v>0</v>
      </c>
      <c r="U359" s="5">
        <v>0</v>
      </c>
      <c r="V359" s="5">
        <v>0</v>
      </c>
      <c r="W359" s="5">
        <v>0</v>
      </c>
      <c r="X359" s="5">
        <v>0</v>
      </c>
      <c r="Y359" s="5">
        <v>0</v>
      </c>
      <c r="Z359" s="5">
        <v>0</v>
      </c>
      <c r="AA359" s="5">
        <v>0</v>
      </c>
      <c r="AB359" s="5">
        <v>0</v>
      </c>
      <c r="AC359" s="5">
        <v>0</v>
      </c>
      <c r="AD359" s="5">
        <v>0</v>
      </c>
      <c r="AE359" s="5">
        <v>0</v>
      </c>
    </row>
    <row r="360" spans="1:31">
      <c r="A360" s="56" t="s">
        <v>80</v>
      </c>
      <c r="B360" s="56" t="s">
        <v>200</v>
      </c>
      <c r="C360" s="56" t="s">
        <v>134</v>
      </c>
      <c r="D360" s="5">
        <v>0</v>
      </c>
      <c r="E360" s="5">
        <v>2.65E-6</v>
      </c>
      <c r="F360" s="5">
        <v>2.65E-6</v>
      </c>
      <c r="G360" s="5">
        <v>2.65E-6</v>
      </c>
      <c r="H360" s="5">
        <v>2.65E-6</v>
      </c>
      <c r="I360" s="5">
        <v>2.65E-6</v>
      </c>
      <c r="J360" s="5">
        <v>2.65E-6</v>
      </c>
      <c r="K360" s="5">
        <v>2.65E-6</v>
      </c>
      <c r="L360" s="5">
        <v>1.325E-5</v>
      </c>
      <c r="M360" s="5">
        <v>2.385E-5</v>
      </c>
      <c r="N360" s="5">
        <v>344.33447039999999</v>
      </c>
      <c r="O360" s="5">
        <v>344.33447039999999</v>
      </c>
      <c r="P360" s="5">
        <v>344.33447039999999</v>
      </c>
      <c r="Q360" s="5">
        <v>344.33447039999999</v>
      </c>
      <c r="R360" s="5">
        <v>364.98244095000001</v>
      </c>
      <c r="S360" s="5">
        <v>1182.7698095000001</v>
      </c>
      <c r="T360" s="5">
        <v>1182.7698095000001</v>
      </c>
      <c r="U360" s="5">
        <v>1182.7698095000001</v>
      </c>
      <c r="V360" s="5">
        <v>1182.7698095000001</v>
      </c>
      <c r="W360" s="5">
        <v>1182.7698095000001</v>
      </c>
      <c r="X360" s="5">
        <v>1182.7698095000001</v>
      </c>
      <c r="Y360" s="5">
        <v>1182.7698095000001</v>
      </c>
      <c r="Z360" s="5">
        <v>1182.7698095000001</v>
      </c>
      <c r="AA360" s="5">
        <v>1182.7698095000001</v>
      </c>
      <c r="AB360" s="5">
        <v>1182.7698095000001</v>
      </c>
      <c r="AC360" s="5">
        <v>1182.7698095000001</v>
      </c>
      <c r="AD360" s="5">
        <v>1182.7698095000001</v>
      </c>
      <c r="AE360" s="5">
        <v>1182.7698095000001</v>
      </c>
    </row>
    <row r="361" spans="1:31">
      <c r="A361" s="56" t="s">
        <v>80</v>
      </c>
      <c r="B361" s="56" t="s">
        <v>200</v>
      </c>
      <c r="C361" s="56" t="s">
        <v>135</v>
      </c>
      <c r="D361" s="5">
        <v>0</v>
      </c>
      <c r="E361" s="5">
        <v>0</v>
      </c>
      <c r="F361" s="5">
        <v>0</v>
      </c>
      <c r="G361" s="5">
        <v>0</v>
      </c>
      <c r="H361" s="5">
        <v>0</v>
      </c>
      <c r="I361" s="5">
        <v>0</v>
      </c>
      <c r="J361" s="5">
        <v>0</v>
      </c>
      <c r="K361" s="5">
        <v>5.3000000000000001E-6</v>
      </c>
      <c r="L361" s="5">
        <v>1.59E-5</v>
      </c>
      <c r="M361" s="5">
        <v>2.65E-5</v>
      </c>
      <c r="N361" s="5">
        <v>4.7700000000000001E-5</v>
      </c>
      <c r="O361" s="5">
        <v>4.7700000000000001E-5</v>
      </c>
      <c r="P361" s="5">
        <v>6.3600000000000001E-5</v>
      </c>
      <c r="Q361" s="5">
        <v>9.5400000000000001E-5</v>
      </c>
      <c r="R361" s="5">
        <v>1.537E-4</v>
      </c>
      <c r="S361" s="5">
        <v>1.6165E-4</v>
      </c>
      <c r="T361" s="5">
        <v>1.6165E-4</v>
      </c>
      <c r="U361" s="5">
        <v>1.6165E-4</v>
      </c>
      <c r="V361" s="5">
        <v>1.6165E-4</v>
      </c>
      <c r="W361" s="5">
        <v>1.8285E-4</v>
      </c>
      <c r="X361" s="5">
        <v>3.2594999999999998E-4</v>
      </c>
      <c r="Y361" s="5">
        <v>3.2860000000000002E-4</v>
      </c>
      <c r="Z361" s="5">
        <v>3.2860000000000002E-4</v>
      </c>
      <c r="AA361" s="5">
        <v>106.38486215</v>
      </c>
      <c r="AB361" s="5">
        <v>106.38486215</v>
      </c>
      <c r="AC361" s="5">
        <v>106.38486215</v>
      </c>
      <c r="AD361" s="5">
        <v>874.18405374999998</v>
      </c>
      <c r="AE361" s="5">
        <v>874.18405374999998</v>
      </c>
    </row>
    <row r="362" spans="1:31">
      <c r="A362" s="56" t="s">
        <v>80</v>
      </c>
      <c r="B362" s="56" t="s">
        <v>200</v>
      </c>
      <c r="C362" s="56" t="s">
        <v>136</v>
      </c>
      <c r="D362" s="5">
        <v>0</v>
      </c>
      <c r="E362" s="5">
        <v>0</v>
      </c>
      <c r="F362" s="5">
        <v>0</v>
      </c>
      <c r="G362" s="5">
        <v>0</v>
      </c>
      <c r="H362" s="5">
        <v>0</v>
      </c>
      <c r="I362" s="5">
        <v>0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5">
        <v>0</v>
      </c>
      <c r="R362" s="5">
        <v>0</v>
      </c>
      <c r="S362" s="5">
        <v>0</v>
      </c>
      <c r="T362" s="5">
        <v>0</v>
      </c>
      <c r="U362" s="5">
        <v>0</v>
      </c>
      <c r="V362" s="5">
        <v>0</v>
      </c>
      <c r="W362" s="5">
        <v>0</v>
      </c>
      <c r="X362" s="5">
        <v>0</v>
      </c>
      <c r="Y362" s="5">
        <v>0</v>
      </c>
      <c r="Z362" s="5">
        <v>0</v>
      </c>
      <c r="AA362" s="5">
        <v>0</v>
      </c>
      <c r="AB362" s="5">
        <v>0</v>
      </c>
      <c r="AC362" s="5">
        <v>0</v>
      </c>
      <c r="AD362" s="5">
        <v>0</v>
      </c>
      <c r="AE362" s="5">
        <v>0</v>
      </c>
    </row>
    <row r="363" spans="1:31">
      <c r="A363" s="56" t="s">
        <v>80</v>
      </c>
      <c r="B363" s="56" t="s">
        <v>200</v>
      </c>
      <c r="C363" s="56" t="s">
        <v>153</v>
      </c>
      <c r="D363" s="5">
        <v>0</v>
      </c>
      <c r="E363" s="5">
        <v>0</v>
      </c>
      <c r="F363" s="5">
        <v>0</v>
      </c>
      <c r="G363" s="5">
        <v>0</v>
      </c>
      <c r="H363" s="5">
        <v>0</v>
      </c>
      <c r="I363" s="5">
        <v>4.1230000000000003E-5</v>
      </c>
      <c r="J363" s="5">
        <v>4.1499999999999999E-5</v>
      </c>
      <c r="K363" s="5">
        <v>4.8590000000000001E-5</v>
      </c>
      <c r="L363" s="5">
        <v>5.1900000000000001E-5</v>
      </c>
      <c r="M363" s="5">
        <v>6.6169999999999998E-5</v>
      </c>
      <c r="N363" s="5">
        <v>7.4330000000000015E-5</v>
      </c>
      <c r="O363" s="5">
        <v>7.4380000000000003E-5</v>
      </c>
      <c r="P363" s="5">
        <v>7.5260000000000021E-5</v>
      </c>
      <c r="Q363" s="5">
        <v>16.866457830000002</v>
      </c>
      <c r="R363" s="5">
        <v>16.866550910000001</v>
      </c>
      <c r="S363" s="5">
        <v>16.866554189999999</v>
      </c>
      <c r="T363" s="5">
        <v>16.866554189999999</v>
      </c>
      <c r="U363" s="5">
        <v>16.866554199999999</v>
      </c>
      <c r="V363" s="5">
        <v>16.866554300000001</v>
      </c>
      <c r="W363" s="5">
        <v>16.866554470000001</v>
      </c>
      <c r="X363" s="5">
        <v>16.86669638</v>
      </c>
      <c r="Y363" s="5">
        <v>16.866761589999999</v>
      </c>
      <c r="Z363" s="5">
        <v>16.86676173</v>
      </c>
      <c r="AA363" s="5">
        <v>16.867074630000001</v>
      </c>
      <c r="AB363" s="5">
        <v>16.8746033</v>
      </c>
      <c r="AC363" s="5">
        <v>16.87460338</v>
      </c>
      <c r="AD363" s="5">
        <v>1085.1352136400001</v>
      </c>
      <c r="AE363" s="5">
        <v>1085.1352136899991</v>
      </c>
    </row>
    <row r="364" spans="1:31">
      <c r="A364" s="56" t="s">
        <v>80</v>
      </c>
      <c r="B364" s="56" t="s">
        <v>200</v>
      </c>
      <c r="C364" s="56" t="s">
        <v>154</v>
      </c>
      <c r="D364" s="5">
        <v>4.4299999999999999E-6</v>
      </c>
      <c r="E364" s="5">
        <v>6.4400000000000002E-6</v>
      </c>
      <c r="F364" s="5">
        <v>8.7499999999999992E-6</v>
      </c>
      <c r="G364" s="5">
        <v>9.8099999999999992E-6</v>
      </c>
      <c r="H364" s="5">
        <v>1.198E-5</v>
      </c>
      <c r="I364" s="5">
        <v>1.658E-5</v>
      </c>
      <c r="J364" s="5">
        <v>1.825E-5</v>
      </c>
      <c r="K364" s="5">
        <v>2.109E-5</v>
      </c>
      <c r="L364" s="5">
        <v>2.143E-5</v>
      </c>
      <c r="M364" s="5">
        <v>2.323E-5</v>
      </c>
      <c r="N364" s="5">
        <v>3.012E-5</v>
      </c>
      <c r="O364" s="5">
        <v>3.0219999999999999E-5</v>
      </c>
      <c r="P364" s="5">
        <v>3.3949999999999999E-5</v>
      </c>
      <c r="Q364" s="5">
        <v>1.0200999999999999E-4</v>
      </c>
      <c r="R364" s="5">
        <v>2.1421E-4</v>
      </c>
      <c r="S364" s="5">
        <v>2.1792E-4</v>
      </c>
      <c r="T364" s="5">
        <v>2.1793E-4</v>
      </c>
      <c r="U364" s="5">
        <v>2.1798E-4</v>
      </c>
      <c r="V364" s="5">
        <v>2.1824999999999999E-4</v>
      </c>
      <c r="W364" s="5">
        <v>2.1932000000000001E-4</v>
      </c>
      <c r="X364" s="5">
        <v>2.4311999999999999E-4</v>
      </c>
      <c r="Y364" s="5">
        <v>2.8665E-4</v>
      </c>
      <c r="Z364" s="5">
        <v>2.8665E-4</v>
      </c>
      <c r="AA364" s="5">
        <v>4.5676000000000001E-4</v>
      </c>
      <c r="AB364" s="5">
        <v>5.3342000000000005E-4</v>
      </c>
      <c r="AC364" s="5">
        <v>9.0127999999999996E-4</v>
      </c>
      <c r="AD364" s="5">
        <v>4.9653900000000001E-3</v>
      </c>
      <c r="AE364" s="5">
        <v>4.9653900000000001E-3</v>
      </c>
    </row>
    <row r="365" spans="1:31">
      <c r="A365" s="56" t="s">
        <v>80</v>
      </c>
      <c r="B365" s="56" t="s">
        <v>200</v>
      </c>
      <c r="C365" s="56" t="s">
        <v>155</v>
      </c>
      <c r="D365" s="5">
        <v>0</v>
      </c>
      <c r="E365" s="5">
        <v>0</v>
      </c>
      <c r="F365" s="5">
        <v>0</v>
      </c>
      <c r="G365" s="5">
        <v>0</v>
      </c>
      <c r="H365" s="5">
        <v>0</v>
      </c>
      <c r="I365" s="5">
        <v>0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5">
        <v>0</v>
      </c>
      <c r="R365" s="5">
        <v>0</v>
      </c>
      <c r="S365" s="5">
        <v>0</v>
      </c>
      <c r="T365" s="5">
        <v>0</v>
      </c>
      <c r="U365" s="5">
        <v>0</v>
      </c>
      <c r="V365" s="5">
        <v>0</v>
      </c>
      <c r="W365" s="5">
        <v>0</v>
      </c>
      <c r="X365" s="5">
        <v>0</v>
      </c>
      <c r="Y365" s="5">
        <v>0</v>
      </c>
      <c r="Z365" s="5">
        <v>0</v>
      </c>
      <c r="AA365" s="5">
        <v>0</v>
      </c>
      <c r="AB365" s="5">
        <v>0</v>
      </c>
      <c r="AC365" s="5">
        <v>0</v>
      </c>
      <c r="AD365" s="5">
        <v>0</v>
      </c>
      <c r="AE365" s="5">
        <v>0</v>
      </c>
    </row>
    <row r="366" spans="1:31">
      <c r="A366" s="56" t="s">
        <v>80</v>
      </c>
      <c r="B366" s="56" t="s">
        <v>200</v>
      </c>
      <c r="C366" s="56" t="s">
        <v>138</v>
      </c>
      <c r="D366" s="5">
        <v>7.2569999999999997</v>
      </c>
      <c r="E366" s="5">
        <v>15.182</v>
      </c>
      <c r="F366" s="5">
        <v>25.827999999999999</v>
      </c>
      <c r="G366" s="5">
        <v>38.726999999999997</v>
      </c>
      <c r="H366" s="5">
        <v>54.451999999999998</v>
      </c>
      <c r="I366" s="5">
        <v>72.995000000000005</v>
      </c>
      <c r="J366" s="5">
        <v>100.919</v>
      </c>
      <c r="K366" s="5">
        <v>125.06885559</v>
      </c>
      <c r="L366" s="5">
        <v>152.38231171000001</v>
      </c>
      <c r="M366" s="5">
        <v>185.58257463999999</v>
      </c>
      <c r="N366" s="5">
        <v>224.24093049000001</v>
      </c>
      <c r="O366" s="5">
        <v>266.22114851999999</v>
      </c>
      <c r="P366" s="5">
        <v>310.76255972000001</v>
      </c>
      <c r="Q366" s="5">
        <v>357.21243506000002</v>
      </c>
      <c r="R366" s="5">
        <v>404.12868935</v>
      </c>
      <c r="S366" s="5">
        <v>451.96981380999989</v>
      </c>
      <c r="T366" s="5">
        <v>491.85534790000003</v>
      </c>
      <c r="U366" s="5">
        <v>531.17407489999994</v>
      </c>
      <c r="V366" s="5">
        <v>569.57214910999994</v>
      </c>
      <c r="W366" s="5">
        <v>609.09550940999998</v>
      </c>
      <c r="X366" s="5">
        <v>651.13480556000002</v>
      </c>
      <c r="Y366" s="5">
        <v>693.59137111999996</v>
      </c>
      <c r="Z366" s="5">
        <v>729.22064465000005</v>
      </c>
      <c r="AA366" s="5">
        <v>765.01022692999993</v>
      </c>
      <c r="AB366" s="5">
        <v>801.02588179999987</v>
      </c>
      <c r="AC366" s="5">
        <v>837.42843994999998</v>
      </c>
      <c r="AD366" s="5">
        <v>874.02253662999988</v>
      </c>
      <c r="AE366" s="5">
        <v>876.06575080999994</v>
      </c>
    </row>
    <row r="367" spans="1:31">
      <c r="A367" s="56" t="s">
        <v>80</v>
      </c>
      <c r="B367" s="56" t="s">
        <v>200</v>
      </c>
      <c r="C367" s="56" t="s">
        <v>139</v>
      </c>
      <c r="D367" s="5">
        <v>33.210999999999999</v>
      </c>
      <c r="E367" s="5">
        <v>52.959999999999987</v>
      </c>
      <c r="F367" s="5">
        <v>69.94</v>
      </c>
      <c r="G367" s="5">
        <v>83.551999999999992</v>
      </c>
      <c r="H367" s="5">
        <v>94.718999999999994</v>
      </c>
      <c r="I367" s="5">
        <v>104.08799999999999</v>
      </c>
      <c r="J367" s="5">
        <v>119.123</v>
      </c>
      <c r="K367" s="5">
        <v>140.226</v>
      </c>
      <c r="L367" s="5">
        <v>161.529</v>
      </c>
      <c r="M367" s="5">
        <v>186.071</v>
      </c>
      <c r="N367" s="5">
        <v>212.93199999999999</v>
      </c>
      <c r="O367" s="5">
        <v>240.31599999999989</v>
      </c>
      <c r="P367" s="5">
        <v>265.44200000000012</v>
      </c>
      <c r="Q367" s="5">
        <v>288.39300000000009</v>
      </c>
      <c r="R367" s="5">
        <v>308.13200000000012</v>
      </c>
      <c r="S367" s="5">
        <v>325.06799999999998</v>
      </c>
      <c r="T367" s="5">
        <v>332.09500000000003</v>
      </c>
      <c r="U367" s="5">
        <v>336.13700000000011</v>
      </c>
      <c r="V367" s="5">
        <v>337.15399999999988</v>
      </c>
      <c r="W367" s="5">
        <v>338.40500000000009</v>
      </c>
      <c r="X367" s="5">
        <v>338.27300000000002</v>
      </c>
      <c r="Y367" s="5">
        <v>337.61799999999988</v>
      </c>
      <c r="Z367" s="5">
        <v>336.35700000000008</v>
      </c>
      <c r="AA367" s="5">
        <v>334.33899999999988</v>
      </c>
      <c r="AB367" s="5">
        <v>331.66400000000021</v>
      </c>
      <c r="AC367" s="5">
        <v>328.45400000000001</v>
      </c>
      <c r="AD367" s="5">
        <v>324.61399999999998</v>
      </c>
      <c r="AE367" s="5">
        <v>324.61399999999998</v>
      </c>
    </row>
    <row r="368" spans="1:31">
      <c r="A368" s="56" t="s">
        <v>80</v>
      </c>
      <c r="B368" s="56" t="s">
        <v>200</v>
      </c>
      <c r="C368" s="56" t="s">
        <v>146</v>
      </c>
      <c r="D368" s="5">
        <v>1.757509709339111</v>
      </c>
      <c r="E368" s="5">
        <v>3.4779107311225488</v>
      </c>
      <c r="F368" s="5">
        <v>4.9305556283669887</v>
      </c>
      <c r="G368" s="5">
        <v>6.2735463029534628</v>
      </c>
      <c r="H368" s="5">
        <v>7.7233088929174301</v>
      </c>
      <c r="I368" s="5">
        <v>9.7108762155443671</v>
      </c>
      <c r="J368" s="5">
        <v>11.34277345867272</v>
      </c>
      <c r="K368" s="5">
        <v>12.758780570974469</v>
      </c>
      <c r="L368" s="5">
        <v>14.412490287310071</v>
      </c>
      <c r="M368" s="5">
        <v>15.946858902916601</v>
      </c>
      <c r="N368" s="5">
        <v>17.286242187596269</v>
      </c>
      <c r="O368" s="5">
        <v>18.417501269622729</v>
      </c>
      <c r="P368" s="5">
        <v>19.687799813539211</v>
      </c>
      <c r="Q368" s="5">
        <v>21.082308853695281</v>
      </c>
      <c r="R368" s="5">
        <v>22.634448521775312</v>
      </c>
      <c r="S368" s="5">
        <v>24.192077203732421</v>
      </c>
      <c r="T368" s="5">
        <v>25.484826309117562</v>
      </c>
      <c r="U368" s="5">
        <v>26.90169988405772</v>
      </c>
      <c r="V368" s="5">
        <v>28.2741128893569</v>
      </c>
      <c r="W368" s="5">
        <v>29.910423906920951</v>
      </c>
      <c r="X368" s="5">
        <v>31.9851593705902</v>
      </c>
      <c r="Y368" s="5">
        <v>34.444894461290588</v>
      </c>
      <c r="Z368" s="5">
        <v>36.996043512256762</v>
      </c>
      <c r="AA368" s="5">
        <v>39.192755357990173</v>
      </c>
      <c r="AB368" s="5">
        <v>41.231988831273377</v>
      </c>
      <c r="AC368" s="5">
        <v>43.483485964347558</v>
      </c>
      <c r="AD368" s="5">
        <v>45.38856231733768</v>
      </c>
      <c r="AE368" s="5">
        <v>43.666807733237157</v>
      </c>
    </row>
    <row r="369" spans="1:31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</row>
  </sheetData>
  <pageMargins left="0.7" right="0.7" top="0.75" bottom="0.75" header="0.3" footer="0.3"/>
  <pageSetup paperSize="9"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85">
    <tabColor theme="7"/>
  </sheetPr>
  <dimension ref="A1:AE230"/>
  <sheetViews>
    <sheetView zoomScaleNormal="100" workbookViewId="0">
      <pane xSplit="3" ySplit="3" topLeftCell="D4" activePane="bottomRight" state="frozen"/>
      <selection pane="topRight" activeCell="D1" sqref="D1"/>
      <selection pane="bottomLeft" activeCell="A4" sqref="A4"/>
      <selection pane="bottomRight"/>
    </sheetView>
  </sheetViews>
  <sheetFormatPr baseColWidth="10" defaultColWidth="9" defaultRowHeight="14"/>
  <cols>
    <col min="1" max="1" width="16.1640625" style="6" customWidth="1"/>
    <col min="2" max="2" width="10" style="6" customWidth="1"/>
    <col min="3" max="3" width="27.6640625" style="6" customWidth="1"/>
    <col min="4" max="5" width="9" style="6" customWidth="1"/>
    <col min="6" max="16384" width="9" style="6"/>
  </cols>
  <sheetData>
    <row r="1" spans="1:31" s="15" customFormat="1" ht="23.25" customHeight="1" thickBot="1">
      <c r="A1" s="1" t="s">
        <v>209</v>
      </c>
      <c r="B1" s="1"/>
      <c r="C1" s="49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</row>
    <row r="2" spans="1:31" s="7" customFormat="1" ht="15" customHeight="1" thickTop="1">
      <c r="A2" s="54" t="s">
        <v>210</v>
      </c>
      <c r="C2" s="54"/>
    </row>
    <row r="3" spans="1:31">
      <c r="A3" s="57" t="s">
        <v>191</v>
      </c>
      <c r="B3" s="57" t="s">
        <v>194</v>
      </c>
      <c r="C3" s="57" t="s">
        <v>195</v>
      </c>
      <c r="D3" s="57">
        <v>2024</v>
      </c>
      <c r="E3" s="57">
        <v>2025</v>
      </c>
      <c r="F3" s="57">
        <v>2026</v>
      </c>
      <c r="G3" s="57">
        <v>2027</v>
      </c>
      <c r="H3" s="57">
        <v>2028</v>
      </c>
      <c r="I3" s="57">
        <v>2029</v>
      </c>
      <c r="J3" s="57">
        <v>2030</v>
      </c>
      <c r="K3" s="57">
        <v>2031</v>
      </c>
      <c r="L3" s="57">
        <v>2032</v>
      </c>
      <c r="M3" s="57">
        <v>2033</v>
      </c>
      <c r="N3" s="57">
        <v>2034</v>
      </c>
      <c r="O3" s="57">
        <v>2035</v>
      </c>
      <c r="P3" s="57">
        <v>2036</v>
      </c>
      <c r="Q3" s="57">
        <v>2037</v>
      </c>
      <c r="R3" s="57">
        <v>2038</v>
      </c>
      <c r="S3" s="57">
        <v>2039</v>
      </c>
      <c r="T3" s="57">
        <v>2040</v>
      </c>
      <c r="U3" s="57">
        <v>2041</v>
      </c>
      <c r="V3" s="57">
        <v>2042</v>
      </c>
      <c r="W3" s="57">
        <v>2043</v>
      </c>
      <c r="X3" s="57">
        <v>2044</v>
      </c>
      <c r="Y3" s="57">
        <v>2045</v>
      </c>
      <c r="Z3" s="57">
        <v>2046</v>
      </c>
      <c r="AA3" s="57">
        <v>2047</v>
      </c>
      <c r="AB3" s="57">
        <v>2048</v>
      </c>
      <c r="AC3" s="57">
        <v>2049</v>
      </c>
      <c r="AD3" s="57">
        <v>2050</v>
      </c>
      <c r="AE3" s="57">
        <v>2051</v>
      </c>
    </row>
    <row r="4" spans="1:31">
      <c r="A4" s="56" t="s">
        <v>54</v>
      </c>
      <c r="B4" s="56" t="s">
        <v>163</v>
      </c>
      <c r="C4" s="56" t="s">
        <v>130</v>
      </c>
      <c r="D4" s="5">
        <v>0</v>
      </c>
      <c r="E4" s="5">
        <v>0</v>
      </c>
      <c r="F4" s="5">
        <v>-2880</v>
      </c>
      <c r="G4" s="5">
        <v>-4885</v>
      </c>
      <c r="H4" s="5">
        <v>-6940</v>
      </c>
      <c r="I4" s="5">
        <v>-6940</v>
      </c>
      <c r="J4" s="5">
        <v>-6940</v>
      </c>
      <c r="K4" s="5">
        <v>-8330</v>
      </c>
      <c r="L4" s="5">
        <v>-8330</v>
      </c>
      <c r="M4" s="5">
        <v>-8330</v>
      </c>
      <c r="N4" s="5">
        <v>-8330</v>
      </c>
      <c r="O4" s="5">
        <v>-8330</v>
      </c>
      <c r="P4" s="5">
        <v>-8330</v>
      </c>
      <c r="Q4" s="5">
        <v>-8330</v>
      </c>
      <c r="R4" s="5">
        <v>-8330</v>
      </c>
      <c r="S4" s="5">
        <v>-8330</v>
      </c>
      <c r="T4" s="5">
        <v>-8330</v>
      </c>
      <c r="U4" s="5">
        <v>-8330</v>
      </c>
      <c r="V4" s="5">
        <v>-8330</v>
      </c>
      <c r="W4" s="5">
        <v>-8330</v>
      </c>
      <c r="X4" s="5">
        <v>-8330</v>
      </c>
      <c r="Y4" s="5">
        <v>-8330</v>
      </c>
      <c r="Z4" s="5">
        <v>-8330</v>
      </c>
      <c r="AA4" s="5">
        <v>-8330</v>
      </c>
      <c r="AB4" s="5">
        <v>-8330</v>
      </c>
      <c r="AC4" s="5">
        <v>-8330</v>
      </c>
      <c r="AD4" s="5">
        <v>-8330</v>
      </c>
      <c r="AE4" s="5">
        <v>-8330</v>
      </c>
    </row>
    <row r="5" spans="1:31">
      <c r="A5" s="56" t="s">
        <v>54</v>
      </c>
      <c r="B5" s="56" t="s">
        <v>163</v>
      </c>
      <c r="C5" s="56" t="s">
        <v>132</v>
      </c>
      <c r="D5" s="5">
        <v>0</v>
      </c>
      <c r="E5" s="5">
        <v>0</v>
      </c>
      <c r="F5" s="5">
        <v>0</v>
      </c>
      <c r="G5" s="5">
        <v>0</v>
      </c>
      <c r="H5" s="5">
        <v>0</v>
      </c>
      <c r="I5" s="5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5">
        <v>0</v>
      </c>
      <c r="R5" s="5">
        <v>0</v>
      </c>
      <c r="S5" s="5">
        <v>0</v>
      </c>
      <c r="T5" s="5">
        <v>0</v>
      </c>
      <c r="U5" s="5">
        <v>0</v>
      </c>
      <c r="V5" s="5">
        <v>0</v>
      </c>
      <c r="W5" s="5">
        <v>0</v>
      </c>
      <c r="X5" s="5">
        <v>-440</v>
      </c>
      <c r="Y5" s="5">
        <v>-440</v>
      </c>
      <c r="Z5" s="5">
        <v>-440</v>
      </c>
      <c r="AA5" s="5">
        <v>-440</v>
      </c>
      <c r="AB5" s="5">
        <v>-440</v>
      </c>
      <c r="AC5" s="5">
        <v>-440</v>
      </c>
      <c r="AD5" s="5">
        <v>-440</v>
      </c>
      <c r="AE5" s="5">
        <v>-440</v>
      </c>
    </row>
    <row r="6" spans="1:31">
      <c r="A6" s="56" t="s">
        <v>54</v>
      </c>
      <c r="B6" s="56" t="s">
        <v>163</v>
      </c>
      <c r="C6" s="56" t="s">
        <v>134</v>
      </c>
      <c r="D6" s="5">
        <v>0</v>
      </c>
      <c r="E6" s="5">
        <v>0</v>
      </c>
      <c r="F6" s="5">
        <v>0</v>
      </c>
      <c r="G6" s="5">
        <v>0</v>
      </c>
      <c r="H6" s="5">
        <v>0</v>
      </c>
      <c r="I6" s="5">
        <v>0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5">
        <v>0</v>
      </c>
      <c r="R6" s="5">
        <v>-9.2749999999999991E-5</v>
      </c>
      <c r="S6" s="5">
        <v>-9.2749999999999991E-5</v>
      </c>
      <c r="T6" s="5">
        <v>-9.2749999999999991E-5</v>
      </c>
      <c r="U6" s="5">
        <v>-9.2749999999999991E-5</v>
      </c>
      <c r="V6" s="5">
        <v>-9.2749999999999991E-5</v>
      </c>
      <c r="W6" s="5">
        <v>-9.2749999999999991E-5</v>
      </c>
      <c r="X6" s="5">
        <v>-9.2749999999999991E-5</v>
      </c>
      <c r="Y6" s="5">
        <v>-848.99928884999997</v>
      </c>
      <c r="Z6" s="5">
        <v>-848.99928884999997</v>
      </c>
      <c r="AA6" s="5">
        <v>-848.99928884999997</v>
      </c>
      <c r="AB6" s="5">
        <v>-848.99928884999997</v>
      </c>
      <c r="AC6" s="5">
        <v>-848.99928884999997</v>
      </c>
      <c r="AD6" s="5">
        <v>-848.99928884999997</v>
      </c>
      <c r="AE6" s="5">
        <v>-848.99928884999997</v>
      </c>
    </row>
    <row r="7" spans="1:31">
      <c r="A7" s="56" t="s">
        <v>54</v>
      </c>
      <c r="B7" s="56" t="s">
        <v>163</v>
      </c>
      <c r="C7" s="56" t="s">
        <v>136</v>
      </c>
      <c r="D7" s="5">
        <v>0</v>
      </c>
      <c r="E7" s="5">
        <v>0</v>
      </c>
      <c r="F7" s="5">
        <v>0</v>
      </c>
      <c r="G7" s="5">
        <v>0</v>
      </c>
      <c r="H7" s="5">
        <v>0</v>
      </c>
      <c r="I7" s="5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5">
        <v>0</v>
      </c>
      <c r="R7" s="5">
        <v>0</v>
      </c>
      <c r="S7" s="5">
        <v>0</v>
      </c>
      <c r="T7" s="5">
        <v>0</v>
      </c>
      <c r="U7" s="5">
        <v>0</v>
      </c>
      <c r="V7" s="5">
        <v>0</v>
      </c>
      <c r="W7" s="5">
        <v>0</v>
      </c>
      <c r="X7" s="5">
        <v>0</v>
      </c>
      <c r="Y7" s="5">
        <v>0</v>
      </c>
      <c r="Z7" s="5">
        <v>0</v>
      </c>
      <c r="AA7" s="5">
        <v>0</v>
      </c>
      <c r="AB7" s="5">
        <v>0</v>
      </c>
      <c r="AC7" s="5">
        <v>0</v>
      </c>
      <c r="AD7" s="5">
        <v>0</v>
      </c>
      <c r="AE7" s="5">
        <v>0</v>
      </c>
    </row>
    <row r="8" spans="1:31">
      <c r="A8" s="56" t="s">
        <v>54</v>
      </c>
      <c r="B8" s="56" t="s">
        <v>163</v>
      </c>
      <c r="C8" s="56" t="s">
        <v>153</v>
      </c>
      <c r="D8" s="5">
        <v>0</v>
      </c>
      <c r="E8" s="5">
        <v>0</v>
      </c>
      <c r="F8" s="5">
        <v>0</v>
      </c>
      <c r="G8" s="5">
        <v>0</v>
      </c>
      <c r="H8" s="5">
        <v>0</v>
      </c>
      <c r="I8" s="5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5">
        <v>0</v>
      </c>
      <c r="R8" s="5">
        <v>0</v>
      </c>
      <c r="S8" s="5">
        <v>0</v>
      </c>
      <c r="T8" s="5">
        <v>0</v>
      </c>
      <c r="U8" s="5">
        <v>0</v>
      </c>
      <c r="V8" s="5">
        <v>0</v>
      </c>
      <c r="W8" s="5">
        <v>0</v>
      </c>
      <c r="X8" s="5">
        <v>0</v>
      </c>
      <c r="Y8" s="5">
        <v>0</v>
      </c>
      <c r="Z8" s="5">
        <v>0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</row>
    <row r="9" spans="1:31">
      <c r="A9" s="56" t="s">
        <v>54</v>
      </c>
      <c r="B9" s="56" t="s">
        <v>163</v>
      </c>
      <c r="C9" s="56" t="s">
        <v>154</v>
      </c>
      <c r="D9" s="5">
        <v>0</v>
      </c>
      <c r="E9" s="5">
        <v>0</v>
      </c>
      <c r="F9" s="5">
        <v>0</v>
      </c>
      <c r="G9" s="5">
        <v>0</v>
      </c>
      <c r="H9" s="5">
        <v>0</v>
      </c>
      <c r="I9" s="5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s="5">
        <v>0</v>
      </c>
      <c r="V9" s="5">
        <v>0</v>
      </c>
      <c r="W9" s="5">
        <v>0</v>
      </c>
      <c r="X9" s="5">
        <v>-6.0110000055174661E-5</v>
      </c>
      <c r="Y9" s="5">
        <v>-8.7740000088870639E-5</v>
      </c>
      <c r="Z9" s="5">
        <v>-600.00108403000013</v>
      </c>
      <c r="AA9" s="5">
        <v>-1845.1077150799999</v>
      </c>
      <c r="AB9" s="5">
        <v>-2457.2329172</v>
      </c>
      <c r="AC9" s="5">
        <v>-2457.2329172</v>
      </c>
      <c r="AD9" s="5">
        <v>-2457.2329172</v>
      </c>
      <c r="AE9" s="5">
        <v>-2457.2330814500001</v>
      </c>
    </row>
    <row r="10" spans="1:31">
      <c r="A10" s="56" t="s">
        <v>54</v>
      </c>
      <c r="B10" s="56" t="s">
        <v>163</v>
      </c>
      <c r="C10" s="56" t="s">
        <v>155</v>
      </c>
      <c r="D10" s="5">
        <v>0</v>
      </c>
      <c r="E10" s="5">
        <v>0</v>
      </c>
      <c r="F10" s="5">
        <v>0</v>
      </c>
      <c r="G10" s="5">
        <v>0</v>
      </c>
      <c r="H10" s="5">
        <v>0</v>
      </c>
      <c r="I10" s="5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5">
        <v>0</v>
      </c>
      <c r="R10" s="5">
        <v>0</v>
      </c>
      <c r="S10" s="5">
        <v>0</v>
      </c>
      <c r="T10" s="5">
        <v>0</v>
      </c>
      <c r="U10" s="5">
        <v>0</v>
      </c>
      <c r="V10" s="5">
        <v>0</v>
      </c>
      <c r="W10" s="5">
        <v>0</v>
      </c>
      <c r="X10" s="5">
        <v>0</v>
      </c>
      <c r="Y10" s="5">
        <v>0</v>
      </c>
      <c r="Z10" s="5">
        <v>0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</row>
    <row r="11" spans="1:31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20"/>
      <c r="W11" s="7"/>
      <c r="X11" s="7"/>
      <c r="Y11" s="7"/>
      <c r="Z11" s="7"/>
      <c r="AA11" s="7"/>
      <c r="AB11" s="7"/>
      <c r="AC11" s="7"/>
      <c r="AD11" s="7"/>
      <c r="AE11" s="7"/>
    </row>
    <row r="12" spans="1:31">
      <c r="A12" s="56" t="s">
        <v>54</v>
      </c>
      <c r="B12" s="56" t="s">
        <v>197</v>
      </c>
      <c r="C12" s="56" t="s">
        <v>130</v>
      </c>
      <c r="D12" s="5">
        <v>0</v>
      </c>
      <c r="E12" s="5">
        <v>0</v>
      </c>
      <c r="F12" s="5">
        <v>-3294</v>
      </c>
      <c r="G12" s="5">
        <v>-4024</v>
      </c>
      <c r="H12" s="5">
        <v>-5314</v>
      </c>
      <c r="I12" s="5">
        <v>-6434</v>
      </c>
      <c r="J12" s="5">
        <v>-7274</v>
      </c>
      <c r="K12" s="5">
        <v>-8126</v>
      </c>
      <c r="L12" s="5">
        <v>-8126</v>
      </c>
      <c r="M12" s="5">
        <v>-8126</v>
      </c>
      <c r="N12" s="5">
        <v>-8126</v>
      </c>
      <c r="O12" s="5">
        <v>-8126</v>
      </c>
      <c r="P12" s="5">
        <v>-8126</v>
      </c>
      <c r="Q12" s="5">
        <v>-8126</v>
      </c>
      <c r="R12" s="5">
        <v>-8126</v>
      </c>
      <c r="S12" s="5">
        <v>-8126</v>
      </c>
      <c r="T12" s="5">
        <v>-8126</v>
      </c>
      <c r="U12" s="5">
        <v>-8126</v>
      </c>
      <c r="V12" s="5">
        <v>-8126</v>
      </c>
      <c r="W12" s="5">
        <v>-8126</v>
      </c>
      <c r="X12" s="5">
        <v>-8126</v>
      </c>
      <c r="Y12" s="5">
        <v>-8126</v>
      </c>
      <c r="Z12" s="5">
        <v>-8126</v>
      </c>
      <c r="AA12" s="5">
        <v>-8126</v>
      </c>
      <c r="AB12" s="5">
        <v>-8126</v>
      </c>
      <c r="AC12" s="5">
        <v>-8126</v>
      </c>
      <c r="AD12" s="5">
        <v>-8126</v>
      </c>
      <c r="AE12" s="5">
        <v>-8126</v>
      </c>
    </row>
    <row r="13" spans="1:31">
      <c r="A13" s="56" t="s">
        <v>54</v>
      </c>
      <c r="B13" s="56" t="s">
        <v>197</v>
      </c>
      <c r="C13" s="56" t="s">
        <v>132</v>
      </c>
      <c r="D13" s="5">
        <v>0</v>
      </c>
      <c r="E13" s="5">
        <v>0</v>
      </c>
      <c r="F13" s="5">
        <v>-180</v>
      </c>
      <c r="G13" s="5">
        <v>-180</v>
      </c>
      <c r="H13" s="5">
        <v>-180</v>
      </c>
      <c r="I13" s="5">
        <v>-180</v>
      </c>
      <c r="J13" s="5">
        <v>-180</v>
      </c>
      <c r="K13" s="5">
        <v>-180</v>
      </c>
      <c r="L13" s="5">
        <v>-180</v>
      </c>
      <c r="M13" s="5">
        <v>-180</v>
      </c>
      <c r="N13" s="5">
        <v>-180</v>
      </c>
      <c r="O13" s="5">
        <v>-180</v>
      </c>
      <c r="P13" s="5">
        <v>-180</v>
      </c>
      <c r="Q13" s="5">
        <v>-565</v>
      </c>
      <c r="R13" s="5">
        <v>-565</v>
      </c>
      <c r="S13" s="5">
        <v>-565</v>
      </c>
      <c r="T13" s="5">
        <v>-709.39999998999997</v>
      </c>
      <c r="U13" s="5">
        <v>-709.39999998999997</v>
      </c>
      <c r="V13" s="5">
        <v>-709.39999998999997</v>
      </c>
      <c r="W13" s="5">
        <v>-709.39999998999997</v>
      </c>
      <c r="X13" s="5">
        <v>-709.39999998999997</v>
      </c>
      <c r="Y13" s="5">
        <v>-709.39999998999997</v>
      </c>
      <c r="Z13" s="5">
        <v>-1353.89999999</v>
      </c>
      <c r="AA13" s="5">
        <v>-1597.89999999</v>
      </c>
      <c r="AB13" s="5">
        <v>-1597.89999999</v>
      </c>
      <c r="AC13" s="5">
        <v>-1597.89999999</v>
      </c>
      <c r="AD13" s="5">
        <v>-1597.89999999</v>
      </c>
      <c r="AE13" s="5">
        <v>-1597.89999999</v>
      </c>
    </row>
    <row r="14" spans="1:31">
      <c r="A14" s="56" t="s">
        <v>54</v>
      </c>
      <c r="B14" s="56" t="s">
        <v>197</v>
      </c>
      <c r="C14" s="56" t="s">
        <v>134</v>
      </c>
      <c r="D14" s="5">
        <v>0</v>
      </c>
      <c r="E14" s="5">
        <v>0</v>
      </c>
      <c r="F14" s="5">
        <v>0</v>
      </c>
      <c r="G14" s="5">
        <v>0</v>
      </c>
      <c r="H14" s="5">
        <v>0</v>
      </c>
      <c r="I14" s="5">
        <v>0</v>
      </c>
      <c r="J14" s="5">
        <v>0</v>
      </c>
      <c r="K14" s="5">
        <v>0</v>
      </c>
      <c r="L14" s="5">
        <v>0</v>
      </c>
      <c r="M14" s="5">
        <v>0</v>
      </c>
      <c r="N14" s="5">
        <v>-292.00000001000001</v>
      </c>
      <c r="O14" s="5">
        <v>-409.00000001000001</v>
      </c>
      <c r="P14" s="5">
        <v>-409.00000001000001</v>
      </c>
      <c r="Q14" s="5">
        <v>-409.00000001000001</v>
      </c>
      <c r="R14" s="5">
        <v>-409.00009275999997</v>
      </c>
      <c r="S14" s="5">
        <v>-409.00009275999997</v>
      </c>
      <c r="T14" s="5">
        <v>-409.00009275999997</v>
      </c>
      <c r="U14" s="5">
        <v>-409.00009275999997</v>
      </c>
      <c r="V14" s="5">
        <v>-409.00009275999997</v>
      </c>
      <c r="W14" s="5">
        <v>-409.00009275999997</v>
      </c>
      <c r="X14" s="5">
        <v>-409.00009275999997</v>
      </c>
      <c r="Y14" s="5">
        <v>-540.50014311000007</v>
      </c>
      <c r="Z14" s="5">
        <v>-540.50014311000007</v>
      </c>
      <c r="AA14" s="5">
        <v>-1089.50014311</v>
      </c>
      <c r="AB14" s="5">
        <v>-1089.50014311</v>
      </c>
      <c r="AC14" s="5">
        <v>-1089.50014311</v>
      </c>
      <c r="AD14" s="5">
        <v>-1608.50014311</v>
      </c>
      <c r="AE14" s="5">
        <v>-1954.50014311</v>
      </c>
    </row>
    <row r="15" spans="1:31">
      <c r="A15" s="56" t="s">
        <v>54</v>
      </c>
      <c r="B15" s="56" t="s">
        <v>197</v>
      </c>
      <c r="C15" s="56" t="s">
        <v>136</v>
      </c>
      <c r="D15" s="5">
        <v>0</v>
      </c>
      <c r="E15" s="5">
        <v>0</v>
      </c>
      <c r="F15" s="5">
        <v>0</v>
      </c>
      <c r="G15" s="5">
        <v>0</v>
      </c>
      <c r="H15" s="5">
        <v>0</v>
      </c>
      <c r="I15" s="5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5">
        <v>0</v>
      </c>
      <c r="R15" s="5">
        <v>-86.4</v>
      </c>
      <c r="S15" s="5">
        <v>-86.4</v>
      </c>
      <c r="T15" s="5">
        <v>-86.4</v>
      </c>
      <c r="U15" s="5">
        <v>-86.4</v>
      </c>
      <c r="V15" s="5">
        <v>-86.4</v>
      </c>
      <c r="W15" s="5">
        <v>-152.4</v>
      </c>
      <c r="X15" s="5">
        <v>-152.4</v>
      </c>
      <c r="Y15" s="5">
        <v>-152.4</v>
      </c>
      <c r="Z15" s="5">
        <v>-152.4</v>
      </c>
      <c r="AA15" s="5">
        <v>-152.4</v>
      </c>
      <c r="AB15" s="5">
        <v>-152.4</v>
      </c>
      <c r="AC15" s="5">
        <v>-152.4</v>
      </c>
      <c r="AD15" s="5">
        <v>-152.4</v>
      </c>
      <c r="AE15" s="5">
        <v>-152.4</v>
      </c>
    </row>
    <row r="16" spans="1:31">
      <c r="A16" s="56" t="s">
        <v>54</v>
      </c>
      <c r="B16" s="56" t="s">
        <v>197</v>
      </c>
      <c r="C16" s="56" t="s">
        <v>153</v>
      </c>
      <c r="D16" s="5">
        <v>0</v>
      </c>
      <c r="E16" s="5">
        <v>0</v>
      </c>
      <c r="F16" s="5">
        <v>0</v>
      </c>
      <c r="G16" s="5">
        <v>0</v>
      </c>
      <c r="H16" s="5">
        <v>0</v>
      </c>
      <c r="I16" s="5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5">
        <v>0</v>
      </c>
      <c r="R16" s="5">
        <v>0</v>
      </c>
      <c r="S16" s="5">
        <v>0</v>
      </c>
      <c r="T16" s="5">
        <v>0</v>
      </c>
      <c r="U16" s="5">
        <v>0</v>
      </c>
      <c r="V16" s="5">
        <v>0</v>
      </c>
      <c r="W16" s="5">
        <v>0</v>
      </c>
      <c r="X16" s="5">
        <v>0</v>
      </c>
      <c r="Y16" s="5">
        <v>0</v>
      </c>
      <c r="Z16" s="5">
        <v>0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</row>
    <row r="17" spans="1:31">
      <c r="A17" s="56" t="s">
        <v>54</v>
      </c>
      <c r="B17" s="56" t="s">
        <v>197</v>
      </c>
      <c r="C17" s="56" t="s">
        <v>154</v>
      </c>
      <c r="D17" s="5">
        <v>0</v>
      </c>
      <c r="E17" s="5">
        <v>0</v>
      </c>
      <c r="F17" s="5">
        <v>0</v>
      </c>
      <c r="G17" s="5">
        <v>0</v>
      </c>
      <c r="H17" s="5">
        <v>0</v>
      </c>
      <c r="I17" s="5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5">
        <v>0</v>
      </c>
      <c r="R17" s="5">
        <v>0</v>
      </c>
      <c r="S17" s="5">
        <v>0</v>
      </c>
      <c r="T17" s="5">
        <v>0</v>
      </c>
      <c r="U17" s="5">
        <v>0</v>
      </c>
      <c r="V17" s="5">
        <v>0</v>
      </c>
      <c r="W17" s="5">
        <v>0</v>
      </c>
      <c r="X17" s="5">
        <v>-2.504999994101809E-5</v>
      </c>
      <c r="Y17" s="5">
        <v>-4.3069999456690773E-5</v>
      </c>
      <c r="Z17" s="5">
        <v>-304.97759433999971</v>
      </c>
      <c r="AA17" s="5">
        <v>-676.86759255999993</v>
      </c>
      <c r="AB17" s="5">
        <v>-1867.21381572</v>
      </c>
      <c r="AC17" s="5">
        <v>-1898.2572216599999</v>
      </c>
      <c r="AD17" s="5">
        <v>-1898.2572216599999</v>
      </c>
      <c r="AE17" s="5">
        <v>-2359.0311021799998</v>
      </c>
    </row>
    <row r="18" spans="1:31">
      <c r="A18" s="56" t="s">
        <v>54</v>
      </c>
      <c r="B18" s="56" t="s">
        <v>197</v>
      </c>
      <c r="C18" s="56" t="s">
        <v>155</v>
      </c>
      <c r="D18" s="5">
        <v>0</v>
      </c>
      <c r="E18" s="5">
        <v>0</v>
      </c>
      <c r="F18" s="5">
        <v>0</v>
      </c>
      <c r="G18" s="5">
        <v>0</v>
      </c>
      <c r="H18" s="5">
        <v>0</v>
      </c>
      <c r="I18" s="5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  <c r="U18" s="5">
        <v>0</v>
      </c>
      <c r="V18" s="5">
        <v>0</v>
      </c>
      <c r="W18" s="5">
        <v>0</v>
      </c>
      <c r="X18" s="5">
        <v>-1.8799999999999969E-5</v>
      </c>
      <c r="Y18" s="5">
        <v>-1.8799999999999969E-5</v>
      </c>
      <c r="Z18" s="5">
        <v>-4.4069999999999949E-5</v>
      </c>
      <c r="AA18" s="5">
        <v>-4.4069999999999949E-5</v>
      </c>
      <c r="AB18" s="5">
        <v>-4.4069999999999949E-5</v>
      </c>
      <c r="AC18" s="5">
        <v>-4.4069999999999949E-5</v>
      </c>
      <c r="AD18" s="5">
        <v>-4.4069999999999949E-5</v>
      </c>
      <c r="AE18" s="5">
        <v>-6.5499999999999966E-5</v>
      </c>
    </row>
    <row r="19" spans="1:31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</row>
    <row r="20" spans="1:31">
      <c r="A20" s="56" t="s">
        <v>54</v>
      </c>
      <c r="B20" s="56" t="s">
        <v>198</v>
      </c>
      <c r="C20" s="56" t="s">
        <v>131</v>
      </c>
      <c r="D20" s="5">
        <v>0</v>
      </c>
      <c r="E20" s="5">
        <v>0</v>
      </c>
      <c r="F20" s="5">
        <v>-1450</v>
      </c>
      <c r="G20" s="5">
        <v>-2010</v>
      </c>
      <c r="H20" s="5">
        <v>-3115</v>
      </c>
      <c r="I20" s="5">
        <v>-3675</v>
      </c>
      <c r="J20" s="5">
        <v>-3675</v>
      </c>
      <c r="K20" s="5">
        <v>-4835</v>
      </c>
      <c r="L20" s="5">
        <v>-4835</v>
      </c>
      <c r="M20" s="5">
        <v>-4835</v>
      </c>
      <c r="N20" s="5">
        <v>-4835</v>
      </c>
      <c r="O20" s="5">
        <v>-4835</v>
      </c>
      <c r="P20" s="5">
        <v>-4835</v>
      </c>
      <c r="Q20" s="5">
        <v>-4835</v>
      </c>
      <c r="R20" s="5">
        <v>-4835</v>
      </c>
      <c r="S20" s="5">
        <v>-4835</v>
      </c>
      <c r="T20" s="5">
        <v>-4835</v>
      </c>
      <c r="U20" s="5">
        <v>-4835</v>
      </c>
      <c r="V20" s="5">
        <v>-4835</v>
      </c>
      <c r="W20" s="5">
        <v>-4835</v>
      </c>
      <c r="X20" s="5">
        <v>-4835</v>
      </c>
      <c r="Y20" s="5">
        <v>-4835</v>
      </c>
      <c r="Z20" s="5">
        <v>-4835</v>
      </c>
      <c r="AA20" s="5">
        <v>-4835</v>
      </c>
      <c r="AB20" s="5">
        <v>-4835</v>
      </c>
      <c r="AC20" s="5">
        <v>-4835</v>
      </c>
      <c r="AD20" s="5">
        <v>-4835</v>
      </c>
      <c r="AE20" s="5">
        <v>-4835</v>
      </c>
    </row>
    <row r="21" spans="1:31">
      <c r="A21" s="56" t="s">
        <v>54</v>
      </c>
      <c r="B21" s="56" t="s">
        <v>198</v>
      </c>
      <c r="C21" s="56" t="s">
        <v>132</v>
      </c>
      <c r="D21" s="5">
        <v>0</v>
      </c>
      <c r="E21" s="5">
        <v>0</v>
      </c>
      <c r="F21" s="5">
        <v>-500</v>
      </c>
      <c r="G21" s="5">
        <v>-500</v>
      </c>
      <c r="H21" s="5">
        <v>-500</v>
      </c>
      <c r="I21" s="5">
        <v>-500</v>
      </c>
      <c r="J21" s="5">
        <v>-500</v>
      </c>
      <c r="K21" s="5">
        <v>-500</v>
      </c>
      <c r="L21" s="5">
        <v>-500</v>
      </c>
      <c r="M21" s="5">
        <v>-500</v>
      </c>
      <c r="N21" s="5">
        <v>-500</v>
      </c>
      <c r="O21" s="5">
        <v>-500</v>
      </c>
      <c r="P21" s="5">
        <v>-500</v>
      </c>
      <c r="Q21" s="5">
        <v>-500</v>
      </c>
      <c r="R21" s="5">
        <v>-500</v>
      </c>
      <c r="S21" s="5">
        <v>-500</v>
      </c>
      <c r="T21" s="5">
        <v>-500</v>
      </c>
      <c r="U21" s="5">
        <v>-500</v>
      </c>
      <c r="V21" s="5">
        <v>-500</v>
      </c>
      <c r="W21" s="5">
        <v>-500</v>
      </c>
      <c r="X21" s="5">
        <v>-500</v>
      </c>
      <c r="Y21" s="5">
        <v>-500</v>
      </c>
      <c r="Z21" s="5">
        <v>-500</v>
      </c>
      <c r="AA21" s="5">
        <v>-500</v>
      </c>
      <c r="AB21" s="5">
        <v>-500</v>
      </c>
      <c r="AC21" s="5">
        <v>-500</v>
      </c>
      <c r="AD21" s="5">
        <v>-500</v>
      </c>
      <c r="AE21" s="5">
        <v>-500</v>
      </c>
    </row>
    <row r="22" spans="1:31">
      <c r="A22" s="56" t="s">
        <v>54</v>
      </c>
      <c r="B22" s="56" t="s">
        <v>198</v>
      </c>
      <c r="C22" s="56" t="s">
        <v>134</v>
      </c>
      <c r="D22" s="5">
        <v>0</v>
      </c>
      <c r="E22" s="5">
        <v>0</v>
      </c>
      <c r="F22" s="5">
        <v>0</v>
      </c>
      <c r="G22" s="5">
        <v>0</v>
      </c>
      <c r="H22" s="5">
        <v>0</v>
      </c>
      <c r="I22" s="5">
        <v>0</v>
      </c>
      <c r="J22" s="5">
        <v>0</v>
      </c>
      <c r="K22" s="5">
        <v>0</v>
      </c>
      <c r="L22" s="5">
        <v>0</v>
      </c>
      <c r="M22" s="5">
        <v>0</v>
      </c>
      <c r="N22" s="5">
        <v>-170</v>
      </c>
      <c r="O22" s="5">
        <v>-170</v>
      </c>
      <c r="P22" s="5">
        <v>-170</v>
      </c>
      <c r="Q22" s="5">
        <v>-170</v>
      </c>
      <c r="R22" s="5">
        <v>-170.00009539999999</v>
      </c>
      <c r="S22" s="5">
        <v>-170.00009539999999</v>
      </c>
      <c r="T22" s="5">
        <v>-610.00009539999996</v>
      </c>
      <c r="U22" s="5">
        <v>-610.00009539999996</v>
      </c>
      <c r="V22" s="5">
        <v>-610.00009539999996</v>
      </c>
      <c r="W22" s="5">
        <v>-704.00009539999996</v>
      </c>
      <c r="X22" s="5">
        <v>-704.00009539999996</v>
      </c>
      <c r="Y22" s="5">
        <v>-704.00009539999996</v>
      </c>
      <c r="Z22" s="5">
        <v>-704.00009539999996</v>
      </c>
      <c r="AA22" s="5">
        <v>-704.00009539999996</v>
      </c>
      <c r="AB22" s="5">
        <v>-1288.0000954</v>
      </c>
      <c r="AC22" s="5">
        <v>-1288.0000954</v>
      </c>
      <c r="AD22" s="5">
        <v>-1288.0000954</v>
      </c>
      <c r="AE22" s="5">
        <v>-1288.0000954</v>
      </c>
    </row>
    <row r="23" spans="1:31">
      <c r="A23" s="56" t="s">
        <v>54</v>
      </c>
      <c r="B23" s="56" t="s">
        <v>198</v>
      </c>
      <c r="C23" s="56" t="s">
        <v>136</v>
      </c>
      <c r="D23" s="5">
        <v>0</v>
      </c>
      <c r="E23" s="5">
        <v>0</v>
      </c>
      <c r="F23" s="5">
        <v>0</v>
      </c>
      <c r="G23" s="5">
        <v>0</v>
      </c>
      <c r="H23" s="5">
        <v>0</v>
      </c>
      <c r="I23" s="5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5">
        <v>0</v>
      </c>
      <c r="R23" s="5">
        <v>0</v>
      </c>
      <c r="S23" s="5">
        <v>0</v>
      </c>
      <c r="T23" s="5">
        <v>0</v>
      </c>
      <c r="U23" s="5">
        <v>0</v>
      </c>
      <c r="V23" s="5">
        <v>0</v>
      </c>
      <c r="W23" s="5">
        <v>0</v>
      </c>
      <c r="X23" s="5">
        <v>0</v>
      </c>
      <c r="Y23" s="5">
        <v>0</v>
      </c>
      <c r="Z23" s="5">
        <v>0</v>
      </c>
      <c r="AA23" s="5">
        <v>0</v>
      </c>
      <c r="AB23" s="5">
        <v>0</v>
      </c>
      <c r="AC23" s="5">
        <v>0</v>
      </c>
      <c r="AD23" s="5">
        <v>0</v>
      </c>
      <c r="AE23" s="5">
        <v>0</v>
      </c>
    </row>
    <row r="24" spans="1:31">
      <c r="A24" s="56" t="s">
        <v>54</v>
      </c>
      <c r="B24" s="56" t="s">
        <v>198</v>
      </c>
      <c r="C24" s="56" t="s">
        <v>153</v>
      </c>
      <c r="D24" s="5">
        <v>0</v>
      </c>
      <c r="E24" s="5">
        <v>0</v>
      </c>
      <c r="F24" s="5">
        <v>0</v>
      </c>
      <c r="G24" s="5">
        <v>0</v>
      </c>
      <c r="H24" s="5">
        <v>0</v>
      </c>
      <c r="I24" s="5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5">
        <v>0</v>
      </c>
      <c r="R24" s="5">
        <v>0</v>
      </c>
      <c r="S24" s="5">
        <v>0</v>
      </c>
      <c r="T24" s="5">
        <v>0</v>
      </c>
      <c r="U24" s="5">
        <v>0</v>
      </c>
      <c r="V24" s="5">
        <v>0</v>
      </c>
      <c r="W24" s="5">
        <v>0</v>
      </c>
      <c r="X24" s="5">
        <v>0</v>
      </c>
      <c r="Y24" s="5">
        <v>0</v>
      </c>
      <c r="Z24" s="5">
        <v>0</v>
      </c>
      <c r="AA24" s="5">
        <v>0</v>
      </c>
      <c r="AB24" s="5">
        <v>0</v>
      </c>
      <c r="AC24" s="5">
        <v>0</v>
      </c>
      <c r="AD24" s="5">
        <v>0</v>
      </c>
      <c r="AE24" s="5">
        <v>0</v>
      </c>
    </row>
    <row r="25" spans="1:31">
      <c r="A25" s="56" t="s">
        <v>54</v>
      </c>
      <c r="B25" s="56" t="s">
        <v>198</v>
      </c>
      <c r="C25" s="56" t="s">
        <v>154</v>
      </c>
      <c r="D25" s="5">
        <v>0</v>
      </c>
      <c r="E25" s="5">
        <v>0</v>
      </c>
      <c r="F25" s="5">
        <v>0</v>
      </c>
      <c r="G25" s="5">
        <v>0</v>
      </c>
      <c r="H25" s="5">
        <v>0</v>
      </c>
      <c r="I25" s="5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5">
        <v>0</v>
      </c>
      <c r="R25" s="5">
        <v>0</v>
      </c>
      <c r="S25" s="5">
        <v>0</v>
      </c>
      <c r="T25" s="5">
        <v>0</v>
      </c>
      <c r="U25" s="5">
        <v>0</v>
      </c>
      <c r="V25" s="5">
        <v>0</v>
      </c>
      <c r="W25" s="5">
        <v>0</v>
      </c>
      <c r="X25" s="5">
        <v>-7.6599999374593608E-6</v>
      </c>
      <c r="Y25" s="5">
        <v>-1.393999991705641E-5</v>
      </c>
      <c r="Z25" s="5">
        <v>-262.59393584999998</v>
      </c>
      <c r="AA25" s="5">
        <v>-262.59393584999998</v>
      </c>
      <c r="AB25" s="5">
        <v>-993.26515677999998</v>
      </c>
      <c r="AC25" s="5">
        <v>-993.26515677999998</v>
      </c>
      <c r="AD25" s="5">
        <v>-993.26515677999998</v>
      </c>
      <c r="AE25" s="5">
        <v>-993.26515690999997</v>
      </c>
    </row>
    <row r="26" spans="1:31">
      <c r="A26" s="56" t="s">
        <v>54</v>
      </c>
      <c r="B26" s="56" t="s">
        <v>198</v>
      </c>
      <c r="C26" s="56" t="s">
        <v>155</v>
      </c>
      <c r="D26" s="5">
        <v>0</v>
      </c>
      <c r="E26" s="5">
        <v>-1.0999999999999981</v>
      </c>
      <c r="F26" s="5">
        <v>-1.0999999999999981</v>
      </c>
      <c r="G26" s="5">
        <v>-1.0999999999999981</v>
      </c>
      <c r="H26" s="5">
        <v>-1.0999999999999981</v>
      </c>
      <c r="I26" s="5">
        <v>-2.1999999999999962</v>
      </c>
      <c r="J26" s="5">
        <v>-2.1999999999999962</v>
      </c>
      <c r="K26" s="5">
        <v>-2.1999999999999962</v>
      </c>
      <c r="L26" s="5">
        <v>-2.1999999999999962</v>
      </c>
      <c r="M26" s="5">
        <v>-2.1999999999999962</v>
      </c>
      <c r="N26" s="5">
        <v>-3.299999999999994</v>
      </c>
      <c r="O26" s="5">
        <v>-3.299999999999994</v>
      </c>
      <c r="P26" s="5">
        <v>-4.3999999999999906</v>
      </c>
      <c r="Q26" s="5">
        <v>-4.3999999999999906</v>
      </c>
      <c r="R26" s="5">
        <v>-4.3999999999999906</v>
      </c>
      <c r="S26" s="5">
        <v>-4.3999999999999906</v>
      </c>
      <c r="T26" s="5">
        <v>-5.4999999999999893</v>
      </c>
      <c r="U26" s="5">
        <v>-5.4999999999999893</v>
      </c>
      <c r="V26" s="5">
        <v>-5.4999999999999893</v>
      </c>
      <c r="W26" s="5">
        <v>-5.4999999999999893</v>
      </c>
      <c r="X26" s="5">
        <v>-5.4999999999999893</v>
      </c>
      <c r="Y26" s="5">
        <v>-5.4999999999999893</v>
      </c>
      <c r="Z26" s="5">
        <v>-5.4999999999999893</v>
      </c>
      <c r="AA26" s="5">
        <v>-5.4999999999999893</v>
      </c>
      <c r="AB26" s="5">
        <v>-5.4999999999999893</v>
      </c>
      <c r="AC26" s="5">
        <v>-5.4999999999999893</v>
      </c>
      <c r="AD26" s="5">
        <v>-5.4999999999999893</v>
      </c>
      <c r="AE26" s="5">
        <v>-5.4999999999999893</v>
      </c>
    </row>
    <row r="27" spans="1:31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</row>
    <row r="28" spans="1:31">
      <c r="A28" s="56" t="s">
        <v>54</v>
      </c>
      <c r="B28" s="56" t="s">
        <v>199</v>
      </c>
      <c r="C28" s="56" t="s">
        <v>132</v>
      </c>
      <c r="D28" s="5">
        <v>0</v>
      </c>
      <c r="E28" s="5">
        <v>0</v>
      </c>
      <c r="F28" s="5">
        <v>-800</v>
      </c>
      <c r="G28" s="5">
        <v>-800</v>
      </c>
      <c r="H28" s="5">
        <v>-800</v>
      </c>
      <c r="I28" s="5">
        <v>-800</v>
      </c>
      <c r="J28" s="5">
        <v>-800</v>
      </c>
      <c r="K28" s="5">
        <v>-800</v>
      </c>
      <c r="L28" s="5">
        <v>-800</v>
      </c>
      <c r="M28" s="5">
        <v>-800</v>
      </c>
      <c r="N28" s="5">
        <v>-800</v>
      </c>
      <c r="O28" s="5">
        <v>-800</v>
      </c>
      <c r="P28" s="5">
        <v>-800</v>
      </c>
      <c r="Q28" s="5">
        <v>-800</v>
      </c>
      <c r="R28" s="5">
        <v>-1328.9999999900001</v>
      </c>
      <c r="S28" s="5">
        <v>-1328.9999999900001</v>
      </c>
      <c r="T28" s="5">
        <v>-1328.9999999900001</v>
      </c>
      <c r="U28" s="5">
        <v>-1328.9999999900001</v>
      </c>
      <c r="V28" s="5">
        <v>-1328.9999999900001</v>
      </c>
      <c r="W28" s="5">
        <v>-1328.9999999900001</v>
      </c>
      <c r="X28" s="5">
        <v>-1328.9999999900001</v>
      </c>
      <c r="Y28" s="5">
        <v>-1328.9999999900001</v>
      </c>
      <c r="Z28" s="5">
        <v>-1328.9999999900001</v>
      </c>
      <c r="AA28" s="5">
        <v>-1328.9999999900001</v>
      </c>
      <c r="AB28" s="5">
        <v>-1328.9999999900001</v>
      </c>
      <c r="AC28" s="5">
        <v>-1328.9999999900001</v>
      </c>
      <c r="AD28" s="5">
        <v>-1328.9999999900001</v>
      </c>
      <c r="AE28" s="5">
        <v>-1328.9999999900001</v>
      </c>
    </row>
    <row r="29" spans="1:31">
      <c r="A29" s="56" t="s">
        <v>54</v>
      </c>
      <c r="B29" s="56" t="s">
        <v>199</v>
      </c>
      <c r="C29" s="56" t="s">
        <v>134</v>
      </c>
      <c r="D29" s="5">
        <v>0</v>
      </c>
      <c r="E29" s="5">
        <v>0</v>
      </c>
      <c r="F29" s="5">
        <v>0</v>
      </c>
      <c r="G29" s="5">
        <v>0</v>
      </c>
      <c r="H29" s="5">
        <v>0</v>
      </c>
      <c r="I29" s="5">
        <v>0</v>
      </c>
      <c r="J29" s="5">
        <v>0</v>
      </c>
      <c r="K29" s="5">
        <v>-382.5</v>
      </c>
      <c r="L29" s="5">
        <v>-382.5</v>
      </c>
      <c r="M29" s="5">
        <v>-622.16000004</v>
      </c>
      <c r="N29" s="5">
        <v>-622.16000004</v>
      </c>
      <c r="O29" s="5">
        <v>-622.16000004</v>
      </c>
      <c r="P29" s="5">
        <v>-702.16000004</v>
      </c>
      <c r="Q29" s="5">
        <v>-702.16000004</v>
      </c>
      <c r="R29" s="5">
        <v>-702.16009013999997</v>
      </c>
      <c r="S29" s="5">
        <v>-702.16009013999997</v>
      </c>
      <c r="T29" s="5">
        <v>-702.16009013999997</v>
      </c>
      <c r="U29" s="5">
        <v>-702.16009013999997</v>
      </c>
      <c r="V29" s="5">
        <v>-702.16009013999997</v>
      </c>
      <c r="W29" s="5">
        <v>-702.16009013999997</v>
      </c>
      <c r="X29" s="5">
        <v>-702.16009013999997</v>
      </c>
      <c r="Y29" s="5">
        <v>-1040.16009014</v>
      </c>
      <c r="Z29" s="5">
        <v>-1163.36009014</v>
      </c>
      <c r="AA29" s="5">
        <v>-1317.36009014</v>
      </c>
      <c r="AB29" s="5">
        <v>-1317.36009014</v>
      </c>
      <c r="AC29" s="5">
        <v>-1317.36009014</v>
      </c>
      <c r="AD29" s="5">
        <v>-1317.36009014</v>
      </c>
      <c r="AE29" s="5">
        <v>-1354.5600901400001</v>
      </c>
    </row>
    <row r="30" spans="1:31">
      <c r="A30" s="56" t="s">
        <v>54</v>
      </c>
      <c r="B30" s="56" t="s">
        <v>199</v>
      </c>
      <c r="C30" s="56" t="s">
        <v>136</v>
      </c>
      <c r="D30" s="5">
        <v>0</v>
      </c>
      <c r="E30" s="5">
        <v>0</v>
      </c>
      <c r="F30" s="5">
        <v>0</v>
      </c>
      <c r="G30" s="5">
        <v>0</v>
      </c>
      <c r="H30" s="5">
        <v>0</v>
      </c>
      <c r="I30" s="5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>
        <v>0</v>
      </c>
      <c r="V30" s="5">
        <v>0</v>
      </c>
      <c r="W30" s="5">
        <v>0</v>
      </c>
      <c r="X30" s="5">
        <v>0</v>
      </c>
      <c r="Y30" s="5">
        <v>0</v>
      </c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</row>
    <row r="31" spans="1:31">
      <c r="A31" s="56" t="s">
        <v>54</v>
      </c>
      <c r="B31" s="56" t="s">
        <v>199</v>
      </c>
      <c r="C31" s="56" t="s">
        <v>153</v>
      </c>
      <c r="D31" s="5">
        <v>0</v>
      </c>
      <c r="E31" s="5">
        <v>0</v>
      </c>
      <c r="F31" s="5">
        <v>0</v>
      </c>
      <c r="G31" s="5">
        <v>0</v>
      </c>
      <c r="H31" s="5">
        <v>0</v>
      </c>
      <c r="I31" s="5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  <c r="U31" s="5">
        <v>0</v>
      </c>
      <c r="V31" s="5">
        <v>0</v>
      </c>
      <c r="W31" s="5">
        <v>0</v>
      </c>
      <c r="X31" s="5">
        <v>0</v>
      </c>
      <c r="Y31" s="5">
        <v>0</v>
      </c>
      <c r="Z31" s="5">
        <v>0</v>
      </c>
      <c r="AA31" s="5">
        <v>0</v>
      </c>
      <c r="AB31" s="5">
        <v>0</v>
      </c>
      <c r="AC31" s="5">
        <v>0</v>
      </c>
      <c r="AD31" s="5">
        <v>0</v>
      </c>
      <c r="AE31" s="5">
        <v>0</v>
      </c>
    </row>
    <row r="32" spans="1:31">
      <c r="A32" s="56" t="s">
        <v>54</v>
      </c>
      <c r="B32" s="56" t="s">
        <v>199</v>
      </c>
      <c r="C32" s="56" t="s">
        <v>154</v>
      </c>
      <c r="D32" s="5">
        <v>0</v>
      </c>
      <c r="E32" s="5">
        <v>0</v>
      </c>
      <c r="F32" s="5">
        <v>0</v>
      </c>
      <c r="G32" s="5">
        <v>0</v>
      </c>
      <c r="H32" s="5">
        <v>0</v>
      </c>
      <c r="I32" s="5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5">
        <v>0</v>
      </c>
      <c r="R32" s="5">
        <v>0</v>
      </c>
      <c r="S32" s="5">
        <v>0</v>
      </c>
      <c r="T32" s="5">
        <v>0</v>
      </c>
      <c r="U32" s="5">
        <v>0</v>
      </c>
      <c r="V32" s="5">
        <v>0</v>
      </c>
      <c r="W32" s="5">
        <v>0</v>
      </c>
      <c r="X32" s="5">
        <v>-8.3100000001223862E-6</v>
      </c>
      <c r="Y32" s="5">
        <v>-8.3100000001223862E-6</v>
      </c>
      <c r="Z32" s="5">
        <v>-6.6195813600000006</v>
      </c>
      <c r="AA32" s="5">
        <v>-6.6195813600000006</v>
      </c>
      <c r="AB32" s="5">
        <v>-6.6195813600000006</v>
      </c>
      <c r="AC32" s="5">
        <v>-6.6195813600000006</v>
      </c>
      <c r="AD32" s="5">
        <v>-6.6195813600000006</v>
      </c>
      <c r="AE32" s="5">
        <v>-6.6195823699993239</v>
      </c>
    </row>
    <row r="33" spans="1:31">
      <c r="A33" s="56" t="s">
        <v>54</v>
      </c>
      <c r="B33" s="56" t="s">
        <v>199</v>
      </c>
      <c r="C33" s="56" t="s">
        <v>155</v>
      </c>
      <c r="D33" s="5">
        <v>0</v>
      </c>
      <c r="E33" s="5">
        <v>0</v>
      </c>
      <c r="F33" s="5">
        <v>0</v>
      </c>
      <c r="G33" s="5">
        <v>0</v>
      </c>
      <c r="H33" s="5">
        <v>0</v>
      </c>
      <c r="I33" s="5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5">
        <v>0</v>
      </c>
      <c r="R33" s="5">
        <v>0</v>
      </c>
      <c r="S33" s="5">
        <v>0</v>
      </c>
      <c r="T33" s="5">
        <v>0</v>
      </c>
      <c r="U33" s="5">
        <v>0</v>
      </c>
      <c r="V33" s="5">
        <v>0</v>
      </c>
      <c r="W33" s="5">
        <v>0</v>
      </c>
      <c r="X33" s="5">
        <v>0</v>
      </c>
      <c r="Y33" s="5">
        <v>0</v>
      </c>
      <c r="Z33" s="5">
        <v>-2.1</v>
      </c>
      <c r="AA33" s="5">
        <v>-2.1</v>
      </c>
      <c r="AB33" s="5">
        <v>-2.1</v>
      </c>
      <c r="AC33" s="5">
        <v>-2.1</v>
      </c>
      <c r="AD33" s="5">
        <v>-2.1</v>
      </c>
      <c r="AE33" s="5">
        <v>-2.1</v>
      </c>
    </row>
    <row r="34" spans="1:3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</row>
    <row r="35" spans="1:31">
      <c r="A35" s="56" t="s">
        <v>54</v>
      </c>
      <c r="B35" s="56" t="s">
        <v>200</v>
      </c>
      <c r="C35" s="56" t="s">
        <v>132</v>
      </c>
      <c r="D35" s="5">
        <v>0</v>
      </c>
      <c r="E35" s="5">
        <v>0</v>
      </c>
      <c r="F35" s="5">
        <v>-208</v>
      </c>
      <c r="G35" s="5">
        <v>-208</v>
      </c>
      <c r="H35" s="5">
        <v>-208</v>
      </c>
      <c r="I35" s="5">
        <v>-208</v>
      </c>
      <c r="J35" s="5">
        <v>-208</v>
      </c>
      <c r="K35" s="5">
        <v>-208</v>
      </c>
      <c r="L35" s="5">
        <v>-208</v>
      </c>
      <c r="M35" s="5">
        <v>-208</v>
      </c>
      <c r="N35" s="5">
        <v>-208</v>
      </c>
      <c r="O35" s="5">
        <v>-208</v>
      </c>
      <c r="P35" s="5">
        <v>-208</v>
      </c>
      <c r="Q35" s="5">
        <v>-208</v>
      </c>
      <c r="R35" s="5">
        <v>-208</v>
      </c>
      <c r="S35" s="5">
        <v>-208</v>
      </c>
      <c r="T35" s="5">
        <v>-208</v>
      </c>
      <c r="U35" s="5">
        <v>-208</v>
      </c>
      <c r="V35" s="5">
        <v>-208</v>
      </c>
      <c r="W35" s="5">
        <v>-208</v>
      </c>
      <c r="X35" s="5">
        <v>-208</v>
      </c>
      <c r="Y35" s="5">
        <v>-208</v>
      </c>
      <c r="Z35" s="5">
        <v>-208</v>
      </c>
      <c r="AA35" s="5">
        <v>-208</v>
      </c>
      <c r="AB35" s="5">
        <v>-208</v>
      </c>
      <c r="AC35" s="5">
        <v>-208</v>
      </c>
      <c r="AD35" s="5">
        <v>-208</v>
      </c>
      <c r="AE35" s="5">
        <v>-208</v>
      </c>
    </row>
    <row r="36" spans="1:31">
      <c r="A36" s="56" t="s">
        <v>54</v>
      </c>
      <c r="B36" s="56" t="s">
        <v>200</v>
      </c>
      <c r="C36" s="56" t="s">
        <v>134</v>
      </c>
      <c r="D36" s="5">
        <v>0</v>
      </c>
      <c r="E36" s="5">
        <v>0</v>
      </c>
      <c r="F36" s="5">
        <v>0</v>
      </c>
      <c r="G36" s="5">
        <v>0</v>
      </c>
      <c r="H36" s="5">
        <v>0</v>
      </c>
      <c r="I36" s="5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5">
        <v>0</v>
      </c>
      <c r="R36" s="5">
        <v>-9.8049999999999998E-5</v>
      </c>
      <c r="S36" s="5">
        <v>-9.8049999999999998E-5</v>
      </c>
      <c r="T36" s="5">
        <v>-9.8049999999999998E-5</v>
      </c>
      <c r="U36" s="5">
        <v>-120.00009805000001</v>
      </c>
      <c r="V36" s="5">
        <v>-120.00009805000001</v>
      </c>
      <c r="W36" s="5">
        <v>-120.00009805000001</v>
      </c>
      <c r="X36" s="5">
        <v>-120.00009805000001</v>
      </c>
      <c r="Y36" s="5">
        <v>-120.00009805000001</v>
      </c>
      <c r="Z36" s="5">
        <v>-120.00009805000001</v>
      </c>
      <c r="AA36" s="5">
        <v>-120.00009805000001</v>
      </c>
      <c r="AB36" s="5">
        <v>-120.00009805000001</v>
      </c>
      <c r="AC36" s="5">
        <v>-120.00009805000001</v>
      </c>
      <c r="AD36" s="5">
        <v>-120.00009805000001</v>
      </c>
      <c r="AE36" s="5">
        <v>-178.00009804999999</v>
      </c>
    </row>
    <row r="37" spans="1:31">
      <c r="A37" s="56" t="s">
        <v>54</v>
      </c>
      <c r="B37" s="56" t="s">
        <v>200</v>
      </c>
      <c r="C37" s="56" t="s">
        <v>136</v>
      </c>
      <c r="D37" s="5">
        <v>0</v>
      </c>
      <c r="E37" s="5">
        <v>0</v>
      </c>
      <c r="F37" s="5">
        <v>0</v>
      </c>
      <c r="G37" s="5">
        <v>0</v>
      </c>
      <c r="H37" s="5">
        <v>0</v>
      </c>
      <c r="I37" s="5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5">
        <v>0</v>
      </c>
      <c r="R37" s="5">
        <v>0</v>
      </c>
      <c r="S37" s="5">
        <v>0</v>
      </c>
      <c r="T37" s="5">
        <v>0</v>
      </c>
      <c r="U37" s="5">
        <v>0</v>
      </c>
      <c r="V37" s="5">
        <v>0</v>
      </c>
      <c r="W37" s="5">
        <v>0</v>
      </c>
      <c r="X37" s="5">
        <v>0</v>
      </c>
      <c r="Y37" s="5">
        <v>0</v>
      </c>
      <c r="Z37" s="5">
        <v>0</v>
      </c>
      <c r="AA37" s="5">
        <v>0</v>
      </c>
      <c r="AB37" s="5">
        <v>0</v>
      </c>
      <c r="AC37" s="5">
        <v>0</v>
      </c>
      <c r="AD37" s="5">
        <v>0</v>
      </c>
      <c r="AE37" s="5">
        <v>0</v>
      </c>
    </row>
    <row r="38" spans="1:31">
      <c r="A38" s="56" t="s">
        <v>54</v>
      </c>
      <c r="B38" s="56" t="s">
        <v>200</v>
      </c>
      <c r="C38" s="56" t="s">
        <v>153</v>
      </c>
      <c r="D38" s="5">
        <v>0</v>
      </c>
      <c r="E38" s="5">
        <v>0</v>
      </c>
      <c r="F38" s="5">
        <v>0</v>
      </c>
      <c r="G38" s="5">
        <v>0</v>
      </c>
      <c r="H38" s="5">
        <v>0</v>
      </c>
      <c r="I38" s="5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5">
        <v>0</v>
      </c>
      <c r="R38" s="5">
        <v>0</v>
      </c>
      <c r="S38" s="5">
        <v>0</v>
      </c>
      <c r="T38" s="5">
        <v>0</v>
      </c>
      <c r="U38" s="5">
        <v>0</v>
      </c>
      <c r="V38" s="5">
        <v>0</v>
      </c>
      <c r="W38" s="5">
        <v>0</v>
      </c>
      <c r="X38" s="5">
        <v>0</v>
      </c>
      <c r="Y38" s="5">
        <v>0</v>
      </c>
      <c r="Z38" s="5">
        <v>0</v>
      </c>
      <c r="AA38" s="5">
        <v>0</v>
      </c>
      <c r="AB38" s="5">
        <v>0</v>
      </c>
      <c r="AC38" s="5">
        <v>0</v>
      </c>
      <c r="AD38" s="5">
        <v>0</v>
      </c>
      <c r="AE38" s="5">
        <v>0</v>
      </c>
    </row>
    <row r="39" spans="1:31">
      <c r="A39" s="56" t="s">
        <v>54</v>
      </c>
      <c r="B39" s="56" t="s">
        <v>200</v>
      </c>
      <c r="C39" s="56" t="s">
        <v>154</v>
      </c>
      <c r="D39" s="5">
        <v>0</v>
      </c>
      <c r="E39" s="5">
        <v>0</v>
      </c>
      <c r="F39" s="5">
        <v>0</v>
      </c>
      <c r="G39" s="5">
        <v>0</v>
      </c>
      <c r="H39" s="5">
        <v>0</v>
      </c>
      <c r="I39" s="5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5">
        <v>0</v>
      </c>
      <c r="R39" s="5">
        <v>0</v>
      </c>
      <c r="S39" s="5">
        <v>0</v>
      </c>
      <c r="T39" s="5">
        <v>0</v>
      </c>
      <c r="U39" s="5">
        <v>0</v>
      </c>
      <c r="V39" s="5">
        <v>0</v>
      </c>
      <c r="W39" s="5">
        <v>0</v>
      </c>
      <c r="X39" s="5">
        <v>0</v>
      </c>
      <c r="Y39" s="5">
        <v>0</v>
      </c>
      <c r="Z39" s="5">
        <v>-4.1300000000000299E-6</v>
      </c>
      <c r="AA39" s="5">
        <v>-6.9600000000000282E-6</v>
      </c>
      <c r="AB39" s="5">
        <v>-9.7200000000000086E-6</v>
      </c>
      <c r="AC39" s="5">
        <v>-9.7200000000000086E-6</v>
      </c>
      <c r="AD39" s="5">
        <v>-9.7200000000000086E-6</v>
      </c>
      <c r="AE39" s="5">
        <v>-1.7890000000000061E-5</v>
      </c>
    </row>
    <row r="40" spans="1:31">
      <c r="A40" s="56" t="s">
        <v>54</v>
      </c>
      <c r="B40" s="56" t="s">
        <v>200</v>
      </c>
      <c r="C40" s="56" t="s">
        <v>155</v>
      </c>
      <c r="D40" s="5">
        <v>0</v>
      </c>
      <c r="E40" s="5">
        <v>0</v>
      </c>
      <c r="F40" s="5">
        <v>0</v>
      </c>
      <c r="G40" s="5">
        <v>0</v>
      </c>
      <c r="H40" s="5">
        <v>0</v>
      </c>
      <c r="I40" s="5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5">
        <v>0</v>
      </c>
      <c r="R40" s="5">
        <v>0</v>
      </c>
      <c r="S40" s="5">
        <v>0</v>
      </c>
      <c r="T40" s="5">
        <v>0</v>
      </c>
      <c r="U40" s="5">
        <v>0</v>
      </c>
      <c r="V40" s="5">
        <v>0</v>
      </c>
      <c r="W40" s="5">
        <v>0</v>
      </c>
      <c r="X40" s="5">
        <v>0</v>
      </c>
      <c r="Y40" s="5">
        <v>0</v>
      </c>
      <c r="Z40" s="5">
        <v>0</v>
      </c>
      <c r="AA40" s="5">
        <v>0</v>
      </c>
      <c r="AB40" s="5">
        <v>0</v>
      </c>
      <c r="AC40" s="5">
        <v>0</v>
      </c>
      <c r="AD40" s="5">
        <v>0</v>
      </c>
      <c r="AE40" s="5">
        <v>0</v>
      </c>
    </row>
    <row r="42" spans="1:31">
      <c r="A42" s="56" t="s">
        <v>66</v>
      </c>
      <c r="B42" s="56" t="s">
        <v>163</v>
      </c>
      <c r="C42" s="56" t="s">
        <v>130</v>
      </c>
      <c r="D42" s="5">
        <v>0</v>
      </c>
      <c r="E42" s="5">
        <v>0</v>
      </c>
      <c r="F42" s="5">
        <v>-2880</v>
      </c>
      <c r="G42" s="5">
        <v>-4885</v>
      </c>
      <c r="H42" s="5">
        <v>-6940</v>
      </c>
      <c r="I42" s="5">
        <v>-6940</v>
      </c>
      <c r="J42" s="5">
        <v>-6940</v>
      </c>
      <c r="K42" s="5">
        <v>-8330</v>
      </c>
      <c r="L42" s="5">
        <v>-8330</v>
      </c>
      <c r="M42" s="5">
        <v>-8330</v>
      </c>
      <c r="N42" s="5">
        <v>-8330</v>
      </c>
      <c r="O42" s="5">
        <v>-8330</v>
      </c>
      <c r="P42" s="5">
        <v>-8330</v>
      </c>
      <c r="Q42" s="5">
        <v>-8330</v>
      </c>
      <c r="R42" s="5">
        <v>-8330</v>
      </c>
      <c r="S42" s="5">
        <v>-8330</v>
      </c>
      <c r="T42" s="5">
        <v>-8330</v>
      </c>
      <c r="U42" s="5">
        <v>-8330</v>
      </c>
      <c r="V42" s="5">
        <v>-8330</v>
      </c>
      <c r="W42" s="5">
        <v>-8330</v>
      </c>
      <c r="X42" s="5">
        <v>-8330</v>
      </c>
      <c r="Y42" s="5">
        <v>-8330</v>
      </c>
      <c r="Z42" s="5">
        <v>-8330</v>
      </c>
      <c r="AA42" s="5">
        <v>-8330</v>
      </c>
      <c r="AB42" s="5">
        <v>-8330</v>
      </c>
      <c r="AC42" s="5">
        <v>-8330</v>
      </c>
      <c r="AD42" s="5">
        <v>-8330</v>
      </c>
      <c r="AE42" s="5">
        <v>-8330</v>
      </c>
    </row>
    <row r="43" spans="1:31">
      <c r="A43" s="56" t="s">
        <v>66</v>
      </c>
      <c r="B43" s="56" t="s">
        <v>163</v>
      </c>
      <c r="C43" s="56" t="s">
        <v>132</v>
      </c>
      <c r="D43" s="5">
        <v>0</v>
      </c>
      <c r="E43" s="5">
        <v>0</v>
      </c>
      <c r="F43" s="5">
        <v>0</v>
      </c>
      <c r="G43" s="5">
        <v>0</v>
      </c>
      <c r="H43" s="5">
        <v>0</v>
      </c>
      <c r="I43" s="5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5">
        <v>0</v>
      </c>
      <c r="R43" s="5">
        <v>0</v>
      </c>
      <c r="S43" s="5">
        <v>0</v>
      </c>
      <c r="T43" s="5">
        <v>0</v>
      </c>
      <c r="U43" s="5">
        <v>0</v>
      </c>
      <c r="V43" s="5">
        <v>0</v>
      </c>
      <c r="W43" s="5">
        <v>0</v>
      </c>
      <c r="X43" s="5">
        <v>-440</v>
      </c>
      <c r="Y43" s="5">
        <v>-440</v>
      </c>
      <c r="Z43" s="5">
        <v>-440</v>
      </c>
      <c r="AA43" s="5">
        <v>-440</v>
      </c>
      <c r="AB43" s="5">
        <v>-440</v>
      </c>
      <c r="AC43" s="5">
        <v>-440</v>
      </c>
      <c r="AD43" s="5">
        <v>-440</v>
      </c>
      <c r="AE43" s="5">
        <v>-440</v>
      </c>
    </row>
    <row r="44" spans="1:31">
      <c r="A44" s="56" t="s">
        <v>66</v>
      </c>
      <c r="B44" s="56" t="s">
        <v>163</v>
      </c>
      <c r="C44" s="56" t="s">
        <v>134</v>
      </c>
      <c r="D44" s="5">
        <v>0</v>
      </c>
      <c r="E44" s="5">
        <v>0</v>
      </c>
      <c r="F44" s="5">
        <v>0</v>
      </c>
      <c r="G44" s="5">
        <v>0</v>
      </c>
      <c r="H44" s="5">
        <v>0</v>
      </c>
      <c r="I44" s="5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5">
        <v>0</v>
      </c>
      <c r="R44" s="5">
        <v>-7.9499999999999994E-5</v>
      </c>
      <c r="S44" s="5">
        <v>-7.9499999999999994E-5</v>
      </c>
      <c r="T44" s="5">
        <v>-7.9499999999999994E-5</v>
      </c>
      <c r="U44" s="5">
        <v>-7.9499999999999994E-5</v>
      </c>
      <c r="V44" s="5">
        <v>-7.9499999999999994E-5</v>
      </c>
      <c r="W44" s="5">
        <v>-7.9499999999999994E-5</v>
      </c>
      <c r="X44" s="5">
        <v>-7.9499999999999994E-5</v>
      </c>
      <c r="Y44" s="5">
        <v>-848.99929680000002</v>
      </c>
      <c r="Z44" s="5">
        <v>-848.99929680000002</v>
      </c>
      <c r="AA44" s="5">
        <v>-848.99929680000002</v>
      </c>
      <c r="AB44" s="5">
        <v>-848.99929680000002</v>
      </c>
      <c r="AC44" s="5">
        <v>-848.99929680000002</v>
      </c>
      <c r="AD44" s="5">
        <v>-848.99929680000002</v>
      </c>
      <c r="AE44" s="5">
        <v>-848.99929680000002</v>
      </c>
    </row>
    <row r="45" spans="1:31">
      <c r="A45" s="56" t="s">
        <v>66</v>
      </c>
      <c r="B45" s="56" t="s">
        <v>163</v>
      </c>
      <c r="C45" s="56" t="s">
        <v>136</v>
      </c>
      <c r="D45" s="5">
        <v>0</v>
      </c>
      <c r="E45" s="5">
        <v>0</v>
      </c>
      <c r="F45" s="5">
        <v>0</v>
      </c>
      <c r="G45" s="5">
        <v>0</v>
      </c>
      <c r="H45" s="5">
        <v>0</v>
      </c>
      <c r="I45" s="5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5">
        <v>0</v>
      </c>
      <c r="R45" s="5">
        <v>0</v>
      </c>
      <c r="S45" s="5">
        <v>0</v>
      </c>
      <c r="T45" s="5">
        <v>0</v>
      </c>
      <c r="U45" s="5">
        <v>0</v>
      </c>
      <c r="V45" s="5">
        <v>0</v>
      </c>
      <c r="W45" s="5">
        <v>0</v>
      </c>
      <c r="X45" s="5">
        <v>0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</row>
    <row r="46" spans="1:31">
      <c r="A46" s="56" t="s">
        <v>66</v>
      </c>
      <c r="B46" s="56" t="s">
        <v>163</v>
      </c>
      <c r="C46" s="56" t="s">
        <v>153</v>
      </c>
      <c r="D46" s="5">
        <v>0</v>
      </c>
      <c r="E46" s="5">
        <v>0</v>
      </c>
      <c r="F46" s="5">
        <v>0</v>
      </c>
      <c r="G46" s="5">
        <v>0</v>
      </c>
      <c r="H46" s="5">
        <v>0</v>
      </c>
      <c r="I46" s="5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5">
        <v>0</v>
      </c>
      <c r="R46" s="5">
        <v>0</v>
      </c>
      <c r="S46" s="5">
        <v>0</v>
      </c>
      <c r="T46" s="5">
        <v>0</v>
      </c>
      <c r="U46" s="5">
        <v>0</v>
      </c>
      <c r="V46" s="5">
        <v>0</v>
      </c>
      <c r="W46" s="5">
        <v>0</v>
      </c>
      <c r="X46" s="5">
        <v>0</v>
      </c>
      <c r="Y46" s="5">
        <v>0</v>
      </c>
      <c r="Z46" s="5">
        <v>0</v>
      </c>
      <c r="AA46" s="5">
        <v>0</v>
      </c>
      <c r="AB46" s="5">
        <v>0</v>
      </c>
      <c r="AC46" s="5">
        <v>0</v>
      </c>
      <c r="AD46" s="5">
        <v>0</v>
      </c>
      <c r="AE46" s="5">
        <v>0</v>
      </c>
    </row>
    <row r="47" spans="1:31">
      <c r="A47" s="56" t="s">
        <v>66</v>
      </c>
      <c r="B47" s="56" t="s">
        <v>163</v>
      </c>
      <c r="C47" s="56" t="s">
        <v>154</v>
      </c>
      <c r="D47" s="5">
        <v>0</v>
      </c>
      <c r="E47" s="5">
        <v>0</v>
      </c>
      <c r="F47" s="5">
        <v>0</v>
      </c>
      <c r="G47" s="5">
        <v>0</v>
      </c>
      <c r="H47" s="5">
        <v>0</v>
      </c>
      <c r="I47" s="5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5">
        <v>0</v>
      </c>
      <c r="R47" s="5">
        <v>0</v>
      </c>
      <c r="S47" s="5">
        <v>0</v>
      </c>
      <c r="T47" s="5">
        <v>0</v>
      </c>
      <c r="U47" s="5">
        <v>0</v>
      </c>
      <c r="V47" s="5">
        <v>0</v>
      </c>
      <c r="W47" s="5">
        <v>0</v>
      </c>
      <c r="X47" s="5">
        <v>-5.6379999961916293E-5</v>
      </c>
      <c r="Y47" s="5">
        <v>-7.1730000031163758E-5</v>
      </c>
      <c r="Z47" s="5">
        <v>-599.99744817999988</v>
      </c>
      <c r="AA47" s="5">
        <v>-1111.55294129</v>
      </c>
      <c r="AB47" s="5">
        <v>-1525.0248363799999</v>
      </c>
      <c r="AC47" s="5">
        <v>-1561.72616586</v>
      </c>
      <c r="AD47" s="5">
        <v>-1561.72616586</v>
      </c>
      <c r="AE47" s="5">
        <v>-1561.7262900400001</v>
      </c>
    </row>
    <row r="48" spans="1:31">
      <c r="A48" s="56" t="s">
        <v>66</v>
      </c>
      <c r="B48" s="56" t="s">
        <v>163</v>
      </c>
      <c r="C48" s="56" t="s">
        <v>155</v>
      </c>
      <c r="D48" s="5">
        <v>0</v>
      </c>
      <c r="E48" s="5">
        <v>0</v>
      </c>
      <c r="F48" s="5">
        <v>0</v>
      </c>
      <c r="G48" s="5">
        <v>0</v>
      </c>
      <c r="H48" s="5">
        <v>0</v>
      </c>
      <c r="I48" s="5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5">
        <v>0</v>
      </c>
      <c r="R48" s="5">
        <v>0</v>
      </c>
      <c r="S48" s="5">
        <v>0</v>
      </c>
      <c r="T48" s="5">
        <v>0</v>
      </c>
      <c r="U48" s="5">
        <v>0</v>
      </c>
      <c r="V48" s="5">
        <v>0</v>
      </c>
      <c r="W48" s="5">
        <v>0</v>
      </c>
      <c r="X48" s="5">
        <v>0</v>
      </c>
      <c r="Y48" s="5">
        <v>0</v>
      </c>
      <c r="Z48" s="5">
        <v>0</v>
      </c>
      <c r="AA48" s="5">
        <v>0</v>
      </c>
      <c r="AB48" s="5">
        <v>0</v>
      </c>
      <c r="AC48" s="5">
        <v>0</v>
      </c>
      <c r="AD48" s="5">
        <v>0</v>
      </c>
      <c r="AE48" s="5">
        <v>0</v>
      </c>
    </row>
    <row r="49" spans="1:3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20"/>
      <c r="W49" s="7"/>
      <c r="X49" s="7"/>
      <c r="Y49" s="7"/>
      <c r="Z49" s="7"/>
      <c r="AA49" s="7"/>
      <c r="AB49" s="7"/>
      <c r="AC49" s="7"/>
      <c r="AD49" s="7"/>
      <c r="AE49" s="7"/>
    </row>
    <row r="50" spans="1:31">
      <c r="A50" s="56" t="s">
        <v>66</v>
      </c>
      <c r="B50" s="56" t="s">
        <v>197</v>
      </c>
      <c r="C50" s="56" t="s">
        <v>130</v>
      </c>
      <c r="D50" s="5">
        <v>0</v>
      </c>
      <c r="E50" s="5">
        <v>0</v>
      </c>
      <c r="F50" s="5">
        <v>-3294</v>
      </c>
      <c r="G50" s="5">
        <v>-4024</v>
      </c>
      <c r="H50" s="5">
        <v>-5314</v>
      </c>
      <c r="I50" s="5">
        <v>-6434</v>
      </c>
      <c r="J50" s="5">
        <v>-7274</v>
      </c>
      <c r="K50" s="5">
        <v>-8126</v>
      </c>
      <c r="L50" s="5">
        <v>-8126</v>
      </c>
      <c r="M50" s="5">
        <v>-8126</v>
      </c>
      <c r="N50" s="5">
        <v>-8126</v>
      </c>
      <c r="O50" s="5">
        <v>-8126</v>
      </c>
      <c r="P50" s="5">
        <v>-8126</v>
      </c>
      <c r="Q50" s="5">
        <v>-8126</v>
      </c>
      <c r="R50" s="5">
        <v>-8126</v>
      </c>
      <c r="S50" s="5">
        <v>-8126</v>
      </c>
      <c r="T50" s="5">
        <v>-8126</v>
      </c>
      <c r="U50" s="5">
        <v>-8126</v>
      </c>
      <c r="V50" s="5">
        <v>-8126</v>
      </c>
      <c r="W50" s="5">
        <v>-8126</v>
      </c>
      <c r="X50" s="5">
        <v>-8126</v>
      </c>
      <c r="Y50" s="5">
        <v>-8126</v>
      </c>
      <c r="Z50" s="5">
        <v>-8126</v>
      </c>
      <c r="AA50" s="5">
        <v>-8126</v>
      </c>
      <c r="AB50" s="5">
        <v>-8126</v>
      </c>
      <c r="AC50" s="5">
        <v>-8126</v>
      </c>
      <c r="AD50" s="5">
        <v>-8126</v>
      </c>
      <c r="AE50" s="5">
        <v>-8126</v>
      </c>
    </row>
    <row r="51" spans="1:31">
      <c r="A51" s="56" t="s">
        <v>66</v>
      </c>
      <c r="B51" s="56" t="s">
        <v>197</v>
      </c>
      <c r="C51" s="56" t="s">
        <v>132</v>
      </c>
      <c r="D51" s="5">
        <v>0</v>
      </c>
      <c r="E51" s="5">
        <v>0</v>
      </c>
      <c r="F51" s="5">
        <v>-180</v>
      </c>
      <c r="G51" s="5">
        <v>-180</v>
      </c>
      <c r="H51" s="5">
        <v>-180</v>
      </c>
      <c r="I51" s="5">
        <v>-180</v>
      </c>
      <c r="J51" s="5">
        <v>-180</v>
      </c>
      <c r="K51" s="5">
        <v>-180</v>
      </c>
      <c r="L51" s="5">
        <v>-180</v>
      </c>
      <c r="M51" s="5">
        <v>-180</v>
      </c>
      <c r="N51" s="5">
        <v>-180</v>
      </c>
      <c r="O51" s="5">
        <v>-180</v>
      </c>
      <c r="P51" s="5">
        <v>-180</v>
      </c>
      <c r="Q51" s="5">
        <v>-565</v>
      </c>
      <c r="R51" s="5">
        <v>-565</v>
      </c>
      <c r="S51" s="5">
        <v>-565</v>
      </c>
      <c r="T51" s="5">
        <v>-709.39999998999997</v>
      </c>
      <c r="U51" s="5">
        <v>-709.39999998999997</v>
      </c>
      <c r="V51" s="5">
        <v>-709.39999998999997</v>
      </c>
      <c r="W51" s="5">
        <v>-709.39999998999997</v>
      </c>
      <c r="X51" s="5">
        <v>-709.39999998999997</v>
      </c>
      <c r="Y51" s="5">
        <v>-709.39999998999997</v>
      </c>
      <c r="Z51" s="5">
        <v>-1353.89999999</v>
      </c>
      <c r="AA51" s="5">
        <v>-1597.89999999</v>
      </c>
      <c r="AB51" s="5">
        <v>-1597.89999999</v>
      </c>
      <c r="AC51" s="5">
        <v>-1597.89999999</v>
      </c>
      <c r="AD51" s="5">
        <v>-1597.89999999</v>
      </c>
      <c r="AE51" s="5">
        <v>-1597.89999999</v>
      </c>
    </row>
    <row r="52" spans="1:31">
      <c r="A52" s="56" t="s">
        <v>66</v>
      </c>
      <c r="B52" s="56" t="s">
        <v>197</v>
      </c>
      <c r="C52" s="56" t="s">
        <v>134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-292.00000001000001</v>
      </c>
      <c r="O52" s="5">
        <v>-409.00000001000001</v>
      </c>
      <c r="P52" s="5">
        <v>-409.00000001000001</v>
      </c>
      <c r="Q52" s="5">
        <v>-409.00000001000001</v>
      </c>
      <c r="R52" s="5">
        <v>-409.00008215999998</v>
      </c>
      <c r="S52" s="5">
        <v>-409.00008215999998</v>
      </c>
      <c r="T52" s="5">
        <v>-409.00008215999998</v>
      </c>
      <c r="U52" s="5">
        <v>-409.00008215999998</v>
      </c>
      <c r="V52" s="5">
        <v>-409.00008215999998</v>
      </c>
      <c r="W52" s="5">
        <v>-409.00008215999998</v>
      </c>
      <c r="X52" s="5">
        <v>-409.00008215999998</v>
      </c>
      <c r="Y52" s="5">
        <v>-540.50015106000001</v>
      </c>
      <c r="Z52" s="5">
        <v>-540.50015106000001</v>
      </c>
      <c r="AA52" s="5">
        <v>-1089.50015106</v>
      </c>
      <c r="AB52" s="5">
        <v>-1089.50015106</v>
      </c>
      <c r="AC52" s="5">
        <v>-1089.50015106</v>
      </c>
      <c r="AD52" s="5">
        <v>-1608.50015106</v>
      </c>
      <c r="AE52" s="5">
        <v>-1954.50015106</v>
      </c>
    </row>
    <row r="53" spans="1:31">
      <c r="A53" s="56" t="s">
        <v>66</v>
      </c>
      <c r="B53" s="56" t="s">
        <v>197</v>
      </c>
      <c r="C53" s="56" t="s">
        <v>136</v>
      </c>
      <c r="D53" s="5">
        <v>0</v>
      </c>
      <c r="E53" s="5">
        <v>0</v>
      </c>
      <c r="F53" s="5">
        <v>0</v>
      </c>
      <c r="G53" s="5">
        <v>0</v>
      </c>
      <c r="H53" s="5">
        <v>0</v>
      </c>
      <c r="I53" s="5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5">
        <v>0</v>
      </c>
      <c r="R53" s="5">
        <v>-86.4</v>
      </c>
      <c r="S53" s="5">
        <v>-86.4</v>
      </c>
      <c r="T53" s="5">
        <v>-86.4</v>
      </c>
      <c r="U53" s="5">
        <v>-86.4</v>
      </c>
      <c r="V53" s="5">
        <v>-86.4</v>
      </c>
      <c r="W53" s="5">
        <v>-152.4</v>
      </c>
      <c r="X53" s="5">
        <v>-152.4</v>
      </c>
      <c r="Y53" s="5">
        <v>-152.4</v>
      </c>
      <c r="Z53" s="5">
        <v>-152.4</v>
      </c>
      <c r="AA53" s="5">
        <v>-152.4</v>
      </c>
      <c r="AB53" s="5">
        <v>-152.4</v>
      </c>
      <c r="AC53" s="5">
        <v>-152.4</v>
      </c>
      <c r="AD53" s="5">
        <v>-152.4</v>
      </c>
      <c r="AE53" s="5">
        <v>-152.4</v>
      </c>
    </row>
    <row r="54" spans="1:31">
      <c r="A54" s="56" t="s">
        <v>66</v>
      </c>
      <c r="B54" s="56" t="s">
        <v>197</v>
      </c>
      <c r="C54" s="56" t="s">
        <v>153</v>
      </c>
      <c r="D54" s="5">
        <v>0</v>
      </c>
      <c r="E54" s="5">
        <v>0</v>
      </c>
      <c r="F54" s="5">
        <v>0</v>
      </c>
      <c r="G54" s="5">
        <v>0</v>
      </c>
      <c r="H54" s="5">
        <v>0</v>
      </c>
      <c r="I54" s="5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0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</row>
    <row r="55" spans="1:31">
      <c r="A55" s="56" t="s">
        <v>66</v>
      </c>
      <c r="B55" s="56" t="s">
        <v>197</v>
      </c>
      <c r="C55" s="56" t="s">
        <v>154</v>
      </c>
      <c r="D55" s="5">
        <v>0</v>
      </c>
      <c r="E55" s="5">
        <v>0</v>
      </c>
      <c r="F55" s="5">
        <v>0</v>
      </c>
      <c r="G55" s="5">
        <v>0</v>
      </c>
      <c r="H55" s="5">
        <v>0</v>
      </c>
      <c r="I55" s="5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5">
        <v>0</v>
      </c>
      <c r="R55" s="5">
        <v>0</v>
      </c>
      <c r="S55" s="5">
        <v>0</v>
      </c>
      <c r="T55" s="5">
        <v>0</v>
      </c>
      <c r="U55" s="5">
        <v>0</v>
      </c>
      <c r="V55" s="5">
        <v>0</v>
      </c>
      <c r="W55" s="5">
        <v>0</v>
      </c>
      <c r="X55" s="5">
        <v>-2.3480000024278521E-5</v>
      </c>
      <c r="Y55" s="5">
        <v>-4.3310000080509781E-5</v>
      </c>
      <c r="Z55" s="5">
        <v>-306.44188853000031</v>
      </c>
      <c r="AA55" s="5">
        <v>-682.26185611000005</v>
      </c>
      <c r="AB55" s="5">
        <v>-1459.20716997</v>
      </c>
      <c r="AC55" s="5">
        <v>-1539.4677293799989</v>
      </c>
      <c r="AD55" s="5">
        <v>-1539.4677293799989</v>
      </c>
      <c r="AE55" s="5">
        <v>-2078.8783609599991</v>
      </c>
    </row>
    <row r="56" spans="1:31">
      <c r="A56" s="56" t="s">
        <v>66</v>
      </c>
      <c r="B56" s="56" t="s">
        <v>197</v>
      </c>
      <c r="C56" s="56" t="s">
        <v>155</v>
      </c>
      <c r="D56" s="5">
        <v>0</v>
      </c>
      <c r="E56" s="5">
        <v>0</v>
      </c>
      <c r="F56" s="5">
        <v>0</v>
      </c>
      <c r="G56" s="5">
        <v>0</v>
      </c>
      <c r="H56" s="5">
        <v>0</v>
      </c>
      <c r="I56" s="5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5">
        <v>0</v>
      </c>
      <c r="R56" s="5">
        <v>0</v>
      </c>
      <c r="S56" s="5">
        <v>0</v>
      </c>
      <c r="T56" s="5">
        <v>0</v>
      </c>
      <c r="U56" s="5">
        <v>0</v>
      </c>
      <c r="V56" s="5">
        <v>0</v>
      </c>
      <c r="W56" s="5">
        <v>0</v>
      </c>
      <c r="X56" s="5">
        <v>-1.7689999999999998E-5</v>
      </c>
      <c r="Y56" s="5">
        <v>-1.7689999999999998E-5</v>
      </c>
      <c r="Z56" s="5">
        <v>-4.0389999999999957E-5</v>
      </c>
      <c r="AA56" s="5">
        <v>-4.0389999999999957E-5</v>
      </c>
      <c r="AB56" s="5">
        <v>-4.4829999999999942E-5</v>
      </c>
      <c r="AC56" s="5">
        <v>-4.4829999999999942E-5</v>
      </c>
      <c r="AD56" s="5">
        <v>-4.4829999999999942E-5</v>
      </c>
      <c r="AE56" s="5">
        <v>-1.4793999999999989E-4</v>
      </c>
    </row>
    <row r="57" spans="1:3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</row>
    <row r="58" spans="1:31">
      <c r="A58" s="56" t="s">
        <v>66</v>
      </c>
      <c r="B58" s="56" t="s">
        <v>198</v>
      </c>
      <c r="C58" s="56" t="s">
        <v>131</v>
      </c>
      <c r="D58" s="5">
        <v>0</v>
      </c>
      <c r="E58" s="5">
        <v>0</v>
      </c>
      <c r="F58" s="5">
        <v>-1450</v>
      </c>
      <c r="G58" s="5">
        <v>-2010</v>
      </c>
      <c r="H58" s="5">
        <v>-3115</v>
      </c>
      <c r="I58" s="5">
        <v>-3675</v>
      </c>
      <c r="J58" s="5">
        <v>-3675</v>
      </c>
      <c r="K58" s="5">
        <v>-4835</v>
      </c>
      <c r="L58" s="5">
        <v>-4835</v>
      </c>
      <c r="M58" s="5">
        <v>-4835</v>
      </c>
      <c r="N58" s="5">
        <v>-4835</v>
      </c>
      <c r="O58" s="5">
        <v>-4835</v>
      </c>
      <c r="P58" s="5">
        <v>-4835</v>
      </c>
      <c r="Q58" s="5">
        <v>-4835</v>
      </c>
      <c r="R58" s="5">
        <v>-4835</v>
      </c>
      <c r="S58" s="5">
        <v>-4835</v>
      </c>
      <c r="T58" s="5">
        <v>-4835</v>
      </c>
      <c r="U58" s="5">
        <v>-4835</v>
      </c>
      <c r="V58" s="5">
        <v>-4835</v>
      </c>
      <c r="W58" s="5">
        <v>-4835</v>
      </c>
      <c r="X58" s="5">
        <v>-4835</v>
      </c>
      <c r="Y58" s="5">
        <v>-4835</v>
      </c>
      <c r="Z58" s="5">
        <v>-4835</v>
      </c>
      <c r="AA58" s="5">
        <v>-4835</v>
      </c>
      <c r="AB58" s="5">
        <v>-4835</v>
      </c>
      <c r="AC58" s="5">
        <v>-4835</v>
      </c>
      <c r="AD58" s="5">
        <v>-4835</v>
      </c>
      <c r="AE58" s="5">
        <v>-4835</v>
      </c>
    </row>
    <row r="59" spans="1:31">
      <c r="A59" s="56" t="s">
        <v>66</v>
      </c>
      <c r="B59" s="56" t="s">
        <v>198</v>
      </c>
      <c r="C59" s="56" t="s">
        <v>132</v>
      </c>
      <c r="D59" s="5">
        <v>0</v>
      </c>
      <c r="E59" s="5">
        <v>0</v>
      </c>
      <c r="F59" s="5">
        <v>-500</v>
      </c>
      <c r="G59" s="5">
        <v>-500</v>
      </c>
      <c r="H59" s="5">
        <v>-500</v>
      </c>
      <c r="I59" s="5">
        <v>-500</v>
      </c>
      <c r="J59" s="5">
        <v>-500</v>
      </c>
      <c r="K59" s="5">
        <v>-500</v>
      </c>
      <c r="L59" s="5">
        <v>-500</v>
      </c>
      <c r="M59" s="5">
        <v>-500</v>
      </c>
      <c r="N59" s="5">
        <v>-500</v>
      </c>
      <c r="O59" s="5">
        <v>-500</v>
      </c>
      <c r="P59" s="5">
        <v>-500</v>
      </c>
      <c r="Q59" s="5">
        <v>-500</v>
      </c>
      <c r="R59" s="5">
        <v>-500</v>
      </c>
      <c r="S59" s="5">
        <v>-500</v>
      </c>
      <c r="T59" s="5">
        <v>-500</v>
      </c>
      <c r="U59" s="5">
        <v>-500</v>
      </c>
      <c r="V59" s="5">
        <v>-500</v>
      </c>
      <c r="W59" s="5">
        <v>-500</v>
      </c>
      <c r="X59" s="5">
        <v>-500</v>
      </c>
      <c r="Y59" s="5">
        <v>-500</v>
      </c>
      <c r="Z59" s="5">
        <v>-500</v>
      </c>
      <c r="AA59" s="5">
        <v>-500</v>
      </c>
      <c r="AB59" s="5">
        <v>-500</v>
      </c>
      <c r="AC59" s="5">
        <v>-500</v>
      </c>
      <c r="AD59" s="5">
        <v>-500</v>
      </c>
      <c r="AE59" s="5">
        <v>-500</v>
      </c>
    </row>
    <row r="60" spans="1:31">
      <c r="A60" s="56" t="s">
        <v>66</v>
      </c>
      <c r="B60" s="56" t="s">
        <v>198</v>
      </c>
      <c r="C60" s="56" t="s">
        <v>134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-170</v>
      </c>
      <c r="O60" s="5">
        <v>-170</v>
      </c>
      <c r="P60" s="5">
        <v>-170</v>
      </c>
      <c r="Q60" s="5">
        <v>-170</v>
      </c>
      <c r="R60" s="5">
        <v>-170.00008215</v>
      </c>
      <c r="S60" s="5">
        <v>-170.00008215</v>
      </c>
      <c r="T60" s="5">
        <v>-610.00008215000003</v>
      </c>
      <c r="U60" s="5">
        <v>-610.00008215000003</v>
      </c>
      <c r="V60" s="5">
        <v>-610.00008215000003</v>
      </c>
      <c r="W60" s="5">
        <v>-704.00008215000003</v>
      </c>
      <c r="X60" s="5">
        <v>-704.00008215000003</v>
      </c>
      <c r="Y60" s="5">
        <v>-704.00008215000003</v>
      </c>
      <c r="Z60" s="5">
        <v>-704.00008215000003</v>
      </c>
      <c r="AA60" s="5">
        <v>-704.00008215000003</v>
      </c>
      <c r="AB60" s="5">
        <v>-1288.00008215</v>
      </c>
      <c r="AC60" s="5">
        <v>-1288.00008215</v>
      </c>
      <c r="AD60" s="5">
        <v>-1288.00008215</v>
      </c>
      <c r="AE60" s="5">
        <v>-1288.00008215</v>
      </c>
    </row>
    <row r="61" spans="1:31">
      <c r="A61" s="56" t="s">
        <v>66</v>
      </c>
      <c r="B61" s="56" t="s">
        <v>198</v>
      </c>
      <c r="C61" s="56" t="s">
        <v>136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  <c r="S61" s="5">
        <v>0</v>
      </c>
      <c r="T61" s="5">
        <v>0</v>
      </c>
      <c r="U61" s="5">
        <v>0</v>
      </c>
      <c r="V61" s="5">
        <v>0</v>
      </c>
      <c r="W61" s="5">
        <v>0</v>
      </c>
      <c r="X61" s="5">
        <v>0</v>
      </c>
      <c r="Y61" s="5">
        <v>0</v>
      </c>
      <c r="Z61" s="5">
        <v>0</v>
      </c>
      <c r="AA61" s="5">
        <v>0</v>
      </c>
      <c r="AB61" s="5">
        <v>0</v>
      </c>
      <c r="AC61" s="5">
        <v>0</v>
      </c>
      <c r="AD61" s="5">
        <v>0</v>
      </c>
      <c r="AE61" s="5">
        <v>0</v>
      </c>
    </row>
    <row r="62" spans="1:31">
      <c r="A62" s="56" t="s">
        <v>66</v>
      </c>
      <c r="B62" s="56" t="s">
        <v>198</v>
      </c>
      <c r="C62" s="56" t="s">
        <v>153</v>
      </c>
      <c r="D62" s="5">
        <v>0</v>
      </c>
      <c r="E62" s="5">
        <v>0</v>
      </c>
      <c r="F62" s="5">
        <v>0</v>
      </c>
      <c r="G62" s="5">
        <v>0</v>
      </c>
      <c r="H62" s="5">
        <v>0</v>
      </c>
      <c r="I62" s="5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5">
        <v>0</v>
      </c>
      <c r="R62" s="5">
        <v>0</v>
      </c>
      <c r="S62" s="5">
        <v>0</v>
      </c>
      <c r="T62" s="5">
        <v>0</v>
      </c>
      <c r="U62" s="5">
        <v>0</v>
      </c>
      <c r="V62" s="5">
        <v>0</v>
      </c>
      <c r="W62" s="5">
        <v>0</v>
      </c>
      <c r="X62" s="5">
        <v>0</v>
      </c>
      <c r="Y62" s="5">
        <v>0</v>
      </c>
      <c r="Z62" s="5">
        <v>0</v>
      </c>
      <c r="AA62" s="5">
        <v>0</v>
      </c>
      <c r="AB62" s="5">
        <v>0</v>
      </c>
      <c r="AC62" s="5">
        <v>0</v>
      </c>
      <c r="AD62" s="5">
        <v>0</v>
      </c>
      <c r="AE62" s="5">
        <v>0</v>
      </c>
    </row>
    <row r="63" spans="1:31">
      <c r="A63" s="56" t="s">
        <v>66</v>
      </c>
      <c r="B63" s="56" t="s">
        <v>198</v>
      </c>
      <c r="C63" s="56" t="s">
        <v>154</v>
      </c>
      <c r="D63" s="5">
        <v>0</v>
      </c>
      <c r="E63" s="5">
        <v>0</v>
      </c>
      <c r="F63" s="5">
        <v>0</v>
      </c>
      <c r="G63" s="5">
        <v>0</v>
      </c>
      <c r="H63" s="5">
        <v>0</v>
      </c>
      <c r="I63" s="5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  <c r="U63" s="5">
        <v>0</v>
      </c>
      <c r="V63" s="5">
        <v>0</v>
      </c>
      <c r="W63" s="5">
        <v>0</v>
      </c>
      <c r="X63" s="5">
        <v>-7.1899999056768138E-6</v>
      </c>
      <c r="Y63" s="5">
        <v>-1.2779999906342709E-5</v>
      </c>
      <c r="Z63" s="5">
        <v>-271.8313149899999</v>
      </c>
      <c r="AA63" s="5">
        <v>-271.8313149899999</v>
      </c>
      <c r="AB63" s="5">
        <v>-995.68365590999986</v>
      </c>
      <c r="AC63" s="5">
        <v>-995.68365590999986</v>
      </c>
      <c r="AD63" s="5">
        <v>-995.68365590999986</v>
      </c>
      <c r="AE63" s="5">
        <v>-995.68365606999987</v>
      </c>
    </row>
    <row r="64" spans="1:31">
      <c r="A64" s="56" t="s">
        <v>66</v>
      </c>
      <c r="B64" s="56" t="s">
        <v>198</v>
      </c>
      <c r="C64" s="56" t="s">
        <v>155</v>
      </c>
      <c r="D64" s="5">
        <v>0</v>
      </c>
      <c r="E64" s="5">
        <v>-1.0999999999999981</v>
      </c>
      <c r="F64" s="5">
        <v>-1.0999999999999981</v>
      </c>
      <c r="G64" s="5">
        <v>-1.0999999999999981</v>
      </c>
      <c r="H64" s="5">
        <v>-1.0999999999999981</v>
      </c>
      <c r="I64" s="5">
        <v>-2.1999999999999962</v>
      </c>
      <c r="J64" s="5">
        <v>-2.1999999999999962</v>
      </c>
      <c r="K64" s="5">
        <v>-2.1999999999999962</v>
      </c>
      <c r="L64" s="5">
        <v>-2.1999999999999962</v>
      </c>
      <c r="M64" s="5">
        <v>-2.1999999999999962</v>
      </c>
      <c r="N64" s="5">
        <v>-3.299999999999994</v>
      </c>
      <c r="O64" s="5">
        <v>-3.299999999999994</v>
      </c>
      <c r="P64" s="5">
        <v>-4.3999999999999906</v>
      </c>
      <c r="Q64" s="5">
        <v>-4.3999999999999906</v>
      </c>
      <c r="R64" s="5">
        <v>-4.3999999999999906</v>
      </c>
      <c r="S64" s="5">
        <v>-4.3999999999999906</v>
      </c>
      <c r="T64" s="5">
        <v>-5.4999999999999893</v>
      </c>
      <c r="U64" s="5">
        <v>-5.4999999999999893</v>
      </c>
      <c r="V64" s="5">
        <v>-5.4999999999999893</v>
      </c>
      <c r="W64" s="5">
        <v>-5.4999999999999893</v>
      </c>
      <c r="X64" s="5">
        <v>-5.4999999999999893</v>
      </c>
      <c r="Y64" s="5">
        <v>-5.4999999999999893</v>
      </c>
      <c r="Z64" s="5">
        <v>-5.4999999999999893</v>
      </c>
      <c r="AA64" s="5">
        <v>-5.4999999999999893</v>
      </c>
      <c r="AB64" s="5">
        <v>-5.4999999999999893</v>
      </c>
      <c r="AC64" s="5">
        <v>-5.4999999999999893</v>
      </c>
      <c r="AD64" s="5">
        <v>-5.4999999999999893</v>
      </c>
      <c r="AE64" s="5">
        <v>-5.4999999999999893</v>
      </c>
    </row>
    <row r="65" spans="1:3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</row>
    <row r="66" spans="1:31">
      <c r="A66" s="56" t="s">
        <v>66</v>
      </c>
      <c r="B66" s="56" t="s">
        <v>199</v>
      </c>
      <c r="C66" s="56" t="s">
        <v>132</v>
      </c>
      <c r="D66" s="5">
        <v>0</v>
      </c>
      <c r="E66" s="5">
        <v>0</v>
      </c>
      <c r="F66" s="5">
        <v>-800</v>
      </c>
      <c r="G66" s="5">
        <v>-800</v>
      </c>
      <c r="H66" s="5">
        <v>-800</v>
      </c>
      <c r="I66" s="5">
        <v>-800</v>
      </c>
      <c r="J66" s="5">
        <v>-800</v>
      </c>
      <c r="K66" s="5">
        <v>-800</v>
      </c>
      <c r="L66" s="5">
        <v>-800</v>
      </c>
      <c r="M66" s="5">
        <v>-800</v>
      </c>
      <c r="N66" s="5">
        <v>-800</v>
      </c>
      <c r="O66" s="5">
        <v>-800</v>
      </c>
      <c r="P66" s="5">
        <v>-800</v>
      </c>
      <c r="Q66" s="5">
        <v>-800</v>
      </c>
      <c r="R66" s="5">
        <v>-1328.9999999900001</v>
      </c>
      <c r="S66" s="5">
        <v>-1328.9999999900001</v>
      </c>
      <c r="T66" s="5">
        <v>-1328.9999999900001</v>
      </c>
      <c r="U66" s="5">
        <v>-1328.9999999900001</v>
      </c>
      <c r="V66" s="5">
        <v>-1328.9999999900001</v>
      </c>
      <c r="W66" s="5">
        <v>-1328.9999999900001</v>
      </c>
      <c r="X66" s="5">
        <v>-1328.9999999900001</v>
      </c>
      <c r="Y66" s="5">
        <v>-1328.9999999900001</v>
      </c>
      <c r="Z66" s="5">
        <v>-1328.9999999900001</v>
      </c>
      <c r="AA66" s="5">
        <v>-1328.9999999900001</v>
      </c>
      <c r="AB66" s="5">
        <v>-1328.9999999900001</v>
      </c>
      <c r="AC66" s="5">
        <v>-1328.9999999900001</v>
      </c>
      <c r="AD66" s="5">
        <v>-1328.9999999900001</v>
      </c>
      <c r="AE66" s="5">
        <v>-1328.9999999900001</v>
      </c>
    </row>
    <row r="67" spans="1:31">
      <c r="A67" s="56" t="s">
        <v>66</v>
      </c>
      <c r="B67" s="56" t="s">
        <v>199</v>
      </c>
      <c r="C67" s="56" t="s">
        <v>134</v>
      </c>
      <c r="D67" s="5">
        <v>0</v>
      </c>
      <c r="E67" s="5">
        <v>0</v>
      </c>
      <c r="F67" s="5">
        <v>0</v>
      </c>
      <c r="G67" s="5">
        <v>0</v>
      </c>
      <c r="H67" s="5">
        <v>0</v>
      </c>
      <c r="I67" s="5">
        <v>0</v>
      </c>
      <c r="J67" s="5">
        <v>0</v>
      </c>
      <c r="K67" s="5">
        <v>-382.5</v>
      </c>
      <c r="L67" s="5">
        <v>-382.5</v>
      </c>
      <c r="M67" s="5">
        <v>-622.16000004</v>
      </c>
      <c r="N67" s="5">
        <v>-622.16000004</v>
      </c>
      <c r="O67" s="5">
        <v>-622.16000004</v>
      </c>
      <c r="P67" s="5">
        <v>-702.16000004</v>
      </c>
      <c r="Q67" s="5">
        <v>-702.16000004</v>
      </c>
      <c r="R67" s="5">
        <v>-702.16008219000003</v>
      </c>
      <c r="S67" s="5">
        <v>-702.16008219000003</v>
      </c>
      <c r="T67" s="5">
        <v>-702.16008219000003</v>
      </c>
      <c r="U67" s="5">
        <v>-702.16008219000003</v>
      </c>
      <c r="V67" s="5">
        <v>-702.16008219000003</v>
      </c>
      <c r="W67" s="5">
        <v>-702.16008219000003</v>
      </c>
      <c r="X67" s="5">
        <v>-702.16008219000003</v>
      </c>
      <c r="Y67" s="5">
        <v>-1040.1600821899999</v>
      </c>
      <c r="Z67" s="5">
        <v>-1163.36008219</v>
      </c>
      <c r="AA67" s="5">
        <v>-1317.36008219</v>
      </c>
      <c r="AB67" s="5">
        <v>-1317.36008219</v>
      </c>
      <c r="AC67" s="5">
        <v>-1317.36008219</v>
      </c>
      <c r="AD67" s="5">
        <v>-1317.36008219</v>
      </c>
      <c r="AE67" s="5">
        <v>-1354.56008219</v>
      </c>
    </row>
    <row r="68" spans="1:31">
      <c r="A68" s="56" t="s">
        <v>66</v>
      </c>
      <c r="B68" s="56" t="s">
        <v>199</v>
      </c>
      <c r="C68" s="56" t="s">
        <v>136</v>
      </c>
      <c r="D68" s="5">
        <v>0</v>
      </c>
      <c r="E68" s="5">
        <v>0</v>
      </c>
      <c r="F68" s="5">
        <v>0</v>
      </c>
      <c r="G68" s="5">
        <v>0</v>
      </c>
      <c r="H68" s="5">
        <v>0</v>
      </c>
      <c r="I68" s="5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5">
        <v>0</v>
      </c>
      <c r="R68" s="5">
        <v>0</v>
      </c>
      <c r="S68" s="5">
        <v>0</v>
      </c>
      <c r="T68" s="5">
        <v>0</v>
      </c>
      <c r="U68" s="5">
        <v>0</v>
      </c>
      <c r="V68" s="5">
        <v>0</v>
      </c>
      <c r="W68" s="5">
        <v>0</v>
      </c>
      <c r="X68" s="5">
        <v>0</v>
      </c>
      <c r="Y68" s="5">
        <v>0</v>
      </c>
      <c r="Z68" s="5">
        <v>0</v>
      </c>
      <c r="AA68" s="5">
        <v>0</v>
      </c>
      <c r="AB68" s="5">
        <v>0</v>
      </c>
      <c r="AC68" s="5">
        <v>0</v>
      </c>
      <c r="AD68" s="5">
        <v>0</v>
      </c>
      <c r="AE68" s="5">
        <v>0</v>
      </c>
    </row>
    <row r="69" spans="1:31">
      <c r="A69" s="56" t="s">
        <v>66</v>
      </c>
      <c r="B69" s="56" t="s">
        <v>199</v>
      </c>
      <c r="C69" s="56" t="s">
        <v>153</v>
      </c>
      <c r="D69" s="5">
        <v>0</v>
      </c>
      <c r="E69" s="5">
        <v>0</v>
      </c>
      <c r="F69" s="5">
        <v>0</v>
      </c>
      <c r="G69" s="5">
        <v>0</v>
      </c>
      <c r="H69" s="5">
        <v>0</v>
      </c>
      <c r="I69" s="5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5">
        <v>0</v>
      </c>
      <c r="R69" s="5">
        <v>0</v>
      </c>
      <c r="S69" s="5">
        <v>0</v>
      </c>
      <c r="T69" s="5">
        <v>0</v>
      </c>
      <c r="U69" s="5">
        <v>0</v>
      </c>
      <c r="V69" s="5">
        <v>0</v>
      </c>
      <c r="W69" s="5">
        <v>0</v>
      </c>
      <c r="X69" s="5">
        <v>0</v>
      </c>
      <c r="Y69" s="5">
        <v>0</v>
      </c>
      <c r="Z69" s="5">
        <v>0</v>
      </c>
      <c r="AA69" s="5">
        <v>0</v>
      </c>
      <c r="AB69" s="5">
        <v>0</v>
      </c>
      <c r="AC69" s="5">
        <v>0</v>
      </c>
      <c r="AD69" s="5">
        <v>0</v>
      </c>
      <c r="AE69" s="5">
        <v>0</v>
      </c>
    </row>
    <row r="70" spans="1:31">
      <c r="A70" s="56" t="s">
        <v>66</v>
      </c>
      <c r="B70" s="56" t="s">
        <v>199</v>
      </c>
      <c r="C70" s="56" t="s">
        <v>154</v>
      </c>
      <c r="D70" s="5">
        <v>0</v>
      </c>
      <c r="E70" s="5">
        <v>0</v>
      </c>
      <c r="F70" s="5">
        <v>0</v>
      </c>
      <c r="G70" s="5">
        <v>0</v>
      </c>
      <c r="H70" s="5">
        <v>0</v>
      </c>
      <c r="I70" s="5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5">
        <v>0</v>
      </c>
      <c r="R70" s="5">
        <v>0</v>
      </c>
      <c r="S70" s="5">
        <v>0</v>
      </c>
      <c r="T70" s="5">
        <v>0</v>
      </c>
      <c r="U70" s="5">
        <v>0</v>
      </c>
      <c r="V70" s="5">
        <v>0</v>
      </c>
      <c r="W70" s="5">
        <v>0</v>
      </c>
      <c r="X70" s="5">
        <v>-7.839999999870173E-6</v>
      </c>
      <c r="Y70" s="5">
        <v>-1.34400000000312E-5</v>
      </c>
      <c r="Z70" s="5">
        <v>-3.1125420199999998</v>
      </c>
      <c r="AA70" s="5">
        <v>-3.1125420199999998</v>
      </c>
      <c r="AB70" s="5">
        <v>-3.1125420199999998</v>
      </c>
      <c r="AC70" s="5">
        <v>-3.1125420199999998</v>
      </c>
      <c r="AD70" s="5">
        <v>-3.1125420199999998</v>
      </c>
      <c r="AE70" s="5">
        <v>-3.112543519999599</v>
      </c>
    </row>
    <row r="71" spans="1:31">
      <c r="A71" s="56" t="s">
        <v>66</v>
      </c>
      <c r="B71" s="56" t="s">
        <v>199</v>
      </c>
      <c r="C71" s="56" t="s">
        <v>155</v>
      </c>
      <c r="D71" s="5">
        <v>0</v>
      </c>
      <c r="E71" s="5">
        <v>0</v>
      </c>
      <c r="F71" s="5">
        <v>0</v>
      </c>
      <c r="G71" s="5">
        <v>0</v>
      </c>
      <c r="H71" s="5">
        <v>0</v>
      </c>
      <c r="I71" s="5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5">
        <v>0</v>
      </c>
      <c r="R71" s="5">
        <v>0</v>
      </c>
      <c r="S71" s="5">
        <v>0</v>
      </c>
      <c r="T71" s="5">
        <v>0</v>
      </c>
      <c r="U71" s="5">
        <v>0</v>
      </c>
      <c r="V71" s="5">
        <v>0</v>
      </c>
      <c r="W71" s="5">
        <v>0</v>
      </c>
      <c r="X71" s="5">
        <v>0</v>
      </c>
      <c r="Y71" s="5">
        <v>0</v>
      </c>
      <c r="Z71" s="5">
        <v>-2.1</v>
      </c>
      <c r="AA71" s="5">
        <v>-2.1</v>
      </c>
      <c r="AB71" s="5">
        <v>-2.1</v>
      </c>
      <c r="AC71" s="5">
        <v>-2.1</v>
      </c>
      <c r="AD71" s="5">
        <v>-2.1</v>
      </c>
      <c r="AE71" s="5">
        <v>-2.1</v>
      </c>
    </row>
    <row r="72" spans="1:3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</row>
    <row r="73" spans="1:31">
      <c r="A73" s="56" t="s">
        <v>66</v>
      </c>
      <c r="B73" s="56" t="s">
        <v>200</v>
      </c>
      <c r="C73" s="56" t="s">
        <v>132</v>
      </c>
      <c r="D73" s="5">
        <v>0</v>
      </c>
      <c r="E73" s="5">
        <v>0</v>
      </c>
      <c r="F73" s="5">
        <v>-208</v>
      </c>
      <c r="G73" s="5">
        <v>-208</v>
      </c>
      <c r="H73" s="5">
        <v>-208</v>
      </c>
      <c r="I73" s="5">
        <v>-208</v>
      </c>
      <c r="J73" s="5">
        <v>-208</v>
      </c>
      <c r="K73" s="5">
        <v>-208</v>
      </c>
      <c r="L73" s="5">
        <v>-208</v>
      </c>
      <c r="M73" s="5">
        <v>-208</v>
      </c>
      <c r="N73" s="5">
        <v>-208</v>
      </c>
      <c r="O73" s="5">
        <v>-208</v>
      </c>
      <c r="P73" s="5">
        <v>-208</v>
      </c>
      <c r="Q73" s="5">
        <v>-208</v>
      </c>
      <c r="R73" s="5">
        <v>-208</v>
      </c>
      <c r="S73" s="5">
        <v>-208</v>
      </c>
      <c r="T73" s="5">
        <v>-208</v>
      </c>
      <c r="U73" s="5">
        <v>-208</v>
      </c>
      <c r="V73" s="5">
        <v>-208</v>
      </c>
      <c r="W73" s="5">
        <v>-208</v>
      </c>
      <c r="X73" s="5">
        <v>-208</v>
      </c>
      <c r="Y73" s="5">
        <v>-208</v>
      </c>
      <c r="Z73" s="5">
        <v>-208</v>
      </c>
      <c r="AA73" s="5">
        <v>-208</v>
      </c>
      <c r="AB73" s="5">
        <v>-208</v>
      </c>
      <c r="AC73" s="5">
        <v>-208</v>
      </c>
      <c r="AD73" s="5">
        <v>-208</v>
      </c>
      <c r="AE73" s="5">
        <v>-208</v>
      </c>
    </row>
    <row r="74" spans="1:31">
      <c r="A74" s="56" t="s">
        <v>66</v>
      </c>
      <c r="B74" s="56" t="s">
        <v>200</v>
      </c>
      <c r="C74" s="56" t="s">
        <v>134</v>
      </c>
      <c r="D74" s="5">
        <v>0</v>
      </c>
      <c r="E74" s="5">
        <v>0</v>
      </c>
      <c r="F74" s="5">
        <v>0</v>
      </c>
      <c r="G74" s="5">
        <v>0</v>
      </c>
      <c r="H74" s="5">
        <v>0</v>
      </c>
      <c r="I74" s="5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5">
        <v>0</v>
      </c>
      <c r="R74" s="5">
        <v>-8.4800000000000001E-5</v>
      </c>
      <c r="S74" s="5">
        <v>-8.4800000000000001E-5</v>
      </c>
      <c r="T74" s="5">
        <v>-8.4800000000000001E-5</v>
      </c>
      <c r="U74" s="5">
        <v>-120.0000848</v>
      </c>
      <c r="V74" s="5">
        <v>-120.0000848</v>
      </c>
      <c r="W74" s="5">
        <v>-120.0000848</v>
      </c>
      <c r="X74" s="5">
        <v>-120.0000848</v>
      </c>
      <c r="Y74" s="5">
        <v>-120.0000848</v>
      </c>
      <c r="Z74" s="5">
        <v>-120.0000848</v>
      </c>
      <c r="AA74" s="5">
        <v>-120.0000848</v>
      </c>
      <c r="AB74" s="5">
        <v>-120.0000848</v>
      </c>
      <c r="AC74" s="5">
        <v>-120.0000848</v>
      </c>
      <c r="AD74" s="5">
        <v>-120.0000848</v>
      </c>
      <c r="AE74" s="5">
        <v>-178.0000848</v>
      </c>
    </row>
    <row r="75" spans="1:31">
      <c r="A75" s="56" t="s">
        <v>66</v>
      </c>
      <c r="B75" s="56" t="s">
        <v>200</v>
      </c>
      <c r="C75" s="56" t="s">
        <v>136</v>
      </c>
      <c r="D75" s="5">
        <v>0</v>
      </c>
      <c r="E75" s="5">
        <v>0</v>
      </c>
      <c r="F75" s="5">
        <v>0</v>
      </c>
      <c r="G75" s="5">
        <v>0</v>
      </c>
      <c r="H75" s="5">
        <v>0</v>
      </c>
      <c r="I75" s="5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5">
        <v>0</v>
      </c>
      <c r="R75" s="5">
        <v>0</v>
      </c>
      <c r="S75" s="5">
        <v>0</v>
      </c>
      <c r="T75" s="5">
        <v>0</v>
      </c>
      <c r="U75" s="5">
        <v>0</v>
      </c>
      <c r="V75" s="5">
        <v>0</v>
      </c>
      <c r="W75" s="5">
        <v>0</v>
      </c>
      <c r="X75" s="5">
        <v>0</v>
      </c>
      <c r="Y75" s="5">
        <v>0</v>
      </c>
      <c r="Z75" s="5">
        <v>0</v>
      </c>
      <c r="AA75" s="5">
        <v>0</v>
      </c>
      <c r="AB75" s="5">
        <v>0</v>
      </c>
      <c r="AC75" s="5">
        <v>0</v>
      </c>
      <c r="AD75" s="5">
        <v>0</v>
      </c>
      <c r="AE75" s="5">
        <v>0</v>
      </c>
    </row>
    <row r="76" spans="1:31">
      <c r="A76" s="56" t="s">
        <v>66</v>
      </c>
      <c r="B76" s="56" t="s">
        <v>200</v>
      </c>
      <c r="C76" s="56" t="s">
        <v>153</v>
      </c>
      <c r="D76" s="5">
        <v>0</v>
      </c>
      <c r="E76" s="5">
        <v>0</v>
      </c>
      <c r="F76" s="5">
        <v>0</v>
      </c>
      <c r="G76" s="5">
        <v>0</v>
      </c>
      <c r="H76" s="5">
        <v>0</v>
      </c>
      <c r="I76" s="5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5">
        <v>0</v>
      </c>
      <c r="R76" s="5">
        <v>0</v>
      </c>
      <c r="S76" s="5">
        <v>0</v>
      </c>
      <c r="T76" s="5">
        <v>0</v>
      </c>
      <c r="U76" s="5">
        <v>0</v>
      </c>
      <c r="V76" s="5">
        <v>0</v>
      </c>
      <c r="W76" s="5">
        <v>0</v>
      </c>
      <c r="X76" s="5">
        <v>0</v>
      </c>
      <c r="Y76" s="5">
        <v>0</v>
      </c>
      <c r="Z76" s="5">
        <v>0</v>
      </c>
      <c r="AA76" s="5">
        <v>0</v>
      </c>
      <c r="AB76" s="5">
        <v>0</v>
      </c>
      <c r="AC76" s="5">
        <v>0</v>
      </c>
      <c r="AD76" s="5">
        <v>0</v>
      </c>
      <c r="AE76" s="5">
        <v>0</v>
      </c>
    </row>
    <row r="77" spans="1:31">
      <c r="A77" s="56" t="s">
        <v>66</v>
      </c>
      <c r="B77" s="56" t="s">
        <v>200</v>
      </c>
      <c r="C77" s="56" t="s">
        <v>154</v>
      </c>
      <c r="D77" s="5">
        <v>0</v>
      </c>
      <c r="E77" s="5">
        <v>0</v>
      </c>
      <c r="F77" s="5">
        <v>0</v>
      </c>
      <c r="G77" s="5">
        <v>0</v>
      </c>
      <c r="H77" s="5">
        <v>0</v>
      </c>
      <c r="I77" s="5">
        <v>0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5">
        <v>0</v>
      </c>
      <c r="R77" s="5">
        <v>0</v>
      </c>
      <c r="S77" s="5">
        <v>0</v>
      </c>
      <c r="T77" s="5">
        <v>0</v>
      </c>
      <c r="U77" s="5">
        <v>0</v>
      </c>
      <c r="V77" s="5">
        <v>0</v>
      </c>
      <c r="W77" s="5">
        <v>0</v>
      </c>
      <c r="X77" s="5">
        <v>0</v>
      </c>
      <c r="Y77" s="5">
        <v>0</v>
      </c>
      <c r="Z77" s="5">
        <v>-3.3699999999999902E-6</v>
      </c>
      <c r="AA77" s="5">
        <v>-6.1600000000000088E-6</v>
      </c>
      <c r="AB77" s="5">
        <v>-8.7099999999999895E-6</v>
      </c>
      <c r="AC77" s="5">
        <v>-8.7099999999999895E-6</v>
      </c>
      <c r="AD77" s="5">
        <v>-8.7099999999999895E-6</v>
      </c>
      <c r="AE77" s="5">
        <v>-3.3970000000000029E-5</v>
      </c>
    </row>
    <row r="78" spans="1:31">
      <c r="A78" s="56" t="s">
        <v>66</v>
      </c>
      <c r="B78" s="56" t="s">
        <v>200</v>
      </c>
      <c r="C78" s="56" t="s">
        <v>155</v>
      </c>
      <c r="D78" s="5">
        <v>0</v>
      </c>
      <c r="E78" s="5">
        <v>0</v>
      </c>
      <c r="F78" s="5">
        <v>0</v>
      </c>
      <c r="G78" s="5">
        <v>0</v>
      </c>
      <c r="H78" s="5">
        <v>0</v>
      </c>
      <c r="I78" s="5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5">
        <v>0</v>
      </c>
      <c r="R78" s="5">
        <v>0</v>
      </c>
      <c r="S78" s="5">
        <v>0</v>
      </c>
      <c r="T78" s="5">
        <v>0</v>
      </c>
      <c r="U78" s="5">
        <v>0</v>
      </c>
      <c r="V78" s="5">
        <v>0</v>
      </c>
      <c r="W78" s="5">
        <v>0</v>
      </c>
      <c r="X78" s="5">
        <v>0</v>
      </c>
      <c r="Y78" s="5">
        <v>0</v>
      </c>
      <c r="Z78" s="5">
        <v>0</v>
      </c>
      <c r="AA78" s="5">
        <v>0</v>
      </c>
      <c r="AB78" s="5">
        <v>0</v>
      </c>
      <c r="AC78" s="5">
        <v>0</v>
      </c>
      <c r="AD78" s="5">
        <v>0</v>
      </c>
      <c r="AE78" s="5">
        <v>0</v>
      </c>
    </row>
    <row r="80" spans="1:31">
      <c r="A80" s="56" t="s">
        <v>70</v>
      </c>
      <c r="B80" s="56" t="s">
        <v>163</v>
      </c>
      <c r="C80" s="56" t="s">
        <v>130</v>
      </c>
      <c r="D80" s="5">
        <v>0</v>
      </c>
      <c r="E80" s="5">
        <v>0</v>
      </c>
      <c r="F80" s="5">
        <v>-2880</v>
      </c>
      <c r="G80" s="5">
        <v>-4885</v>
      </c>
      <c r="H80" s="5">
        <v>-6940</v>
      </c>
      <c r="I80" s="5">
        <v>-6940</v>
      </c>
      <c r="J80" s="5">
        <v>-6940</v>
      </c>
      <c r="K80" s="5">
        <v>-8330</v>
      </c>
      <c r="L80" s="5">
        <v>-8330</v>
      </c>
      <c r="M80" s="5">
        <v>-8330</v>
      </c>
      <c r="N80" s="5">
        <v>-8330</v>
      </c>
      <c r="O80" s="5">
        <v>-8330</v>
      </c>
      <c r="P80" s="5">
        <v>-8330</v>
      </c>
      <c r="Q80" s="5">
        <v>-8330</v>
      </c>
      <c r="R80" s="5">
        <v>-8330</v>
      </c>
      <c r="S80" s="5">
        <v>-8330</v>
      </c>
      <c r="T80" s="5">
        <v>-8330</v>
      </c>
      <c r="U80" s="5">
        <v>-8330</v>
      </c>
      <c r="V80" s="5">
        <v>-8330</v>
      </c>
      <c r="W80" s="5">
        <v>-8330</v>
      </c>
      <c r="X80" s="5">
        <v>-8330</v>
      </c>
      <c r="Y80" s="5">
        <v>-8330</v>
      </c>
      <c r="Z80" s="5">
        <v>-8330</v>
      </c>
      <c r="AA80" s="5">
        <v>-8330</v>
      </c>
      <c r="AB80" s="5">
        <v>-8330</v>
      </c>
      <c r="AC80" s="5">
        <v>-8330</v>
      </c>
      <c r="AD80" s="5">
        <v>-8330</v>
      </c>
      <c r="AE80" s="5">
        <v>-8330</v>
      </c>
    </row>
    <row r="81" spans="1:31">
      <c r="A81" s="56" t="s">
        <v>70</v>
      </c>
      <c r="B81" s="56" t="s">
        <v>163</v>
      </c>
      <c r="C81" s="56" t="s">
        <v>132</v>
      </c>
      <c r="D81" s="5">
        <v>0</v>
      </c>
      <c r="E81" s="5">
        <v>0</v>
      </c>
      <c r="F81" s="5">
        <v>0</v>
      </c>
      <c r="G81" s="5">
        <v>0</v>
      </c>
      <c r="H81" s="5">
        <v>0</v>
      </c>
      <c r="I81" s="5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5">
        <v>0</v>
      </c>
      <c r="R81" s="5">
        <v>0</v>
      </c>
      <c r="S81" s="5">
        <v>0</v>
      </c>
      <c r="T81" s="5">
        <v>0</v>
      </c>
      <c r="U81" s="5">
        <v>0</v>
      </c>
      <c r="V81" s="5">
        <v>0</v>
      </c>
      <c r="W81" s="5">
        <v>0</v>
      </c>
      <c r="X81" s="5">
        <v>-440</v>
      </c>
      <c r="Y81" s="5">
        <v>-440</v>
      </c>
      <c r="Z81" s="5">
        <v>-440</v>
      </c>
      <c r="AA81" s="5">
        <v>-440</v>
      </c>
      <c r="AB81" s="5">
        <v>-440</v>
      </c>
      <c r="AC81" s="5">
        <v>-440</v>
      </c>
      <c r="AD81" s="5">
        <v>-440</v>
      </c>
      <c r="AE81" s="5">
        <v>-440</v>
      </c>
    </row>
    <row r="82" spans="1:31">
      <c r="A82" s="56" t="s">
        <v>70</v>
      </c>
      <c r="B82" s="56" t="s">
        <v>163</v>
      </c>
      <c r="C82" s="56" t="s">
        <v>134</v>
      </c>
      <c r="D82" s="5">
        <v>0</v>
      </c>
      <c r="E82" s="5">
        <v>0</v>
      </c>
      <c r="F82" s="5">
        <v>0</v>
      </c>
      <c r="G82" s="5">
        <v>0</v>
      </c>
      <c r="H82" s="5">
        <v>0</v>
      </c>
      <c r="I82" s="5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5">
        <v>0</v>
      </c>
      <c r="R82" s="5">
        <v>-9.2749999999999991E-5</v>
      </c>
      <c r="S82" s="5">
        <v>-9.2749999999999991E-5</v>
      </c>
      <c r="T82" s="5">
        <v>-9.2749999999999991E-5</v>
      </c>
      <c r="U82" s="5">
        <v>-9.2749999999999991E-5</v>
      </c>
      <c r="V82" s="5">
        <v>-9.2749999999999991E-5</v>
      </c>
      <c r="W82" s="5">
        <v>-9.2749999999999991E-5</v>
      </c>
      <c r="X82" s="5">
        <v>-9.2749999999999991E-5</v>
      </c>
      <c r="Y82" s="5">
        <v>-848.99928884999997</v>
      </c>
      <c r="Z82" s="5">
        <v>-848.99928884999997</v>
      </c>
      <c r="AA82" s="5">
        <v>-848.99928884999997</v>
      </c>
      <c r="AB82" s="5">
        <v>-848.99928884999997</v>
      </c>
      <c r="AC82" s="5">
        <v>-848.99928884999997</v>
      </c>
      <c r="AD82" s="5">
        <v>-848.99928884999997</v>
      </c>
      <c r="AE82" s="5">
        <v>-848.99928884999997</v>
      </c>
    </row>
    <row r="83" spans="1:31">
      <c r="A83" s="56" t="s">
        <v>70</v>
      </c>
      <c r="B83" s="56" t="s">
        <v>163</v>
      </c>
      <c r="C83" s="56" t="s">
        <v>136</v>
      </c>
      <c r="D83" s="5">
        <v>0</v>
      </c>
      <c r="E83" s="5">
        <v>0</v>
      </c>
      <c r="F83" s="5">
        <v>0</v>
      </c>
      <c r="G83" s="5">
        <v>0</v>
      </c>
      <c r="H83" s="5">
        <v>0</v>
      </c>
      <c r="I83" s="5">
        <v>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5">
        <v>0</v>
      </c>
      <c r="R83" s="5">
        <v>0</v>
      </c>
      <c r="S83" s="5">
        <v>0</v>
      </c>
      <c r="T83" s="5">
        <v>0</v>
      </c>
      <c r="U83" s="5">
        <v>0</v>
      </c>
      <c r="V83" s="5">
        <v>0</v>
      </c>
      <c r="W83" s="5">
        <v>0</v>
      </c>
      <c r="X83" s="5">
        <v>0</v>
      </c>
      <c r="Y83" s="5">
        <v>0</v>
      </c>
      <c r="Z83" s="5">
        <v>0</v>
      </c>
      <c r="AA83" s="5">
        <v>0</v>
      </c>
      <c r="AB83" s="5">
        <v>0</v>
      </c>
      <c r="AC83" s="5">
        <v>0</v>
      </c>
      <c r="AD83" s="5">
        <v>0</v>
      </c>
      <c r="AE83" s="5">
        <v>0</v>
      </c>
    </row>
    <row r="84" spans="1:31">
      <c r="A84" s="56" t="s">
        <v>70</v>
      </c>
      <c r="B84" s="56" t="s">
        <v>163</v>
      </c>
      <c r="C84" s="56" t="s">
        <v>153</v>
      </c>
      <c r="D84" s="5">
        <v>0</v>
      </c>
      <c r="E84" s="5">
        <v>0</v>
      </c>
      <c r="F84" s="5">
        <v>0</v>
      </c>
      <c r="G84" s="5">
        <v>0</v>
      </c>
      <c r="H84" s="5">
        <v>0</v>
      </c>
      <c r="I84" s="5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5">
        <v>0</v>
      </c>
      <c r="R84" s="5">
        <v>0</v>
      </c>
      <c r="S84" s="5">
        <v>0</v>
      </c>
      <c r="T84" s="5">
        <v>0</v>
      </c>
      <c r="U84" s="5">
        <v>0</v>
      </c>
      <c r="V84" s="5">
        <v>0</v>
      </c>
      <c r="W84" s="5">
        <v>0</v>
      </c>
      <c r="X84" s="5">
        <v>0</v>
      </c>
      <c r="Y84" s="5">
        <v>0</v>
      </c>
      <c r="Z84" s="5">
        <v>0</v>
      </c>
      <c r="AA84" s="5">
        <v>0</v>
      </c>
      <c r="AB84" s="5">
        <v>0</v>
      </c>
      <c r="AC84" s="5">
        <v>0</v>
      </c>
      <c r="AD84" s="5">
        <v>0</v>
      </c>
      <c r="AE84" s="5">
        <v>0</v>
      </c>
    </row>
    <row r="85" spans="1:31">
      <c r="A85" s="56" t="s">
        <v>70</v>
      </c>
      <c r="B85" s="56" t="s">
        <v>163</v>
      </c>
      <c r="C85" s="56" t="s">
        <v>154</v>
      </c>
      <c r="D85" s="5">
        <v>0</v>
      </c>
      <c r="E85" s="5">
        <v>0</v>
      </c>
      <c r="F85" s="5">
        <v>0</v>
      </c>
      <c r="G85" s="5">
        <v>0</v>
      </c>
      <c r="H85" s="5">
        <v>0</v>
      </c>
      <c r="I85" s="5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5">
        <v>0</v>
      </c>
      <c r="R85" s="5">
        <v>0</v>
      </c>
      <c r="S85" s="5">
        <v>0</v>
      </c>
      <c r="T85" s="5">
        <v>0</v>
      </c>
      <c r="U85" s="5">
        <v>0</v>
      </c>
      <c r="V85" s="5">
        <v>0</v>
      </c>
      <c r="W85" s="5">
        <v>0</v>
      </c>
      <c r="X85" s="5">
        <v>-6.0110000055174661E-5</v>
      </c>
      <c r="Y85" s="5">
        <v>-8.7740000088870639E-5</v>
      </c>
      <c r="Z85" s="5">
        <v>-600.00108403000013</v>
      </c>
      <c r="AA85" s="5">
        <v>-1845.1077150799999</v>
      </c>
      <c r="AB85" s="5">
        <v>-2457.2329172</v>
      </c>
      <c r="AC85" s="5">
        <v>-2457.2329172</v>
      </c>
      <c r="AD85" s="5">
        <v>-2457.2329172</v>
      </c>
      <c r="AE85" s="5">
        <v>-2457.2330814500001</v>
      </c>
    </row>
    <row r="86" spans="1:31">
      <c r="A86" s="56" t="s">
        <v>70</v>
      </c>
      <c r="B86" s="56" t="s">
        <v>163</v>
      </c>
      <c r="C86" s="56" t="s">
        <v>155</v>
      </c>
      <c r="D86" s="5">
        <v>0</v>
      </c>
      <c r="E86" s="5">
        <v>0</v>
      </c>
      <c r="F86" s="5">
        <v>0</v>
      </c>
      <c r="G86" s="5">
        <v>0</v>
      </c>
      <c r="H86" s="5">
        <v>0</v>
      </c>
      <c r="I86" s="5">
        <v>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5">
        <v>0</v>
      </c>
      <c r="R86" s="5">
        <v>0</v>
      </c>
      <c r="S86" s="5">
        <v>0</v>
      </c>
      <c r="T86" s="5">
        <v>0</v>
      </c>
      <c r="U86" s="5">
        <v>0</v>
      </c>
      <c r="V86" s="5">
        <v>0</v>
      </c>
      <c r="W86" s="5">
        <v>0</v>
      </c>
      <c r="X86" s="5">
        <v>0</v>
      </c>
      <c r="Y86" s="5">
        <v>0</v>
      </c>
      <c r="Z86" s="5">
        <v>0</v>
      </c>
      <c r="AA86" s="5">
        <v>0</v>
      </c>
      <c r="AB86" s="5">
        <v>0</v>
      </c>
      <c r="AC86" s="5">
        <v>0</v>
      </c>
      <c r="AD86" s="5">
        <v>0</v>
      </c>
      <c r="AE86" s="5">
        <v>0</v>
      </c>
    </row>
    <row r="87" spans="1:3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20"/>
      <c r="W87" s="7"/>
      <c r="X87" s="7"/>
      <c r="Y87" s="7"/>
      <c r="Z87" s="7"/>
      <c r="AA87" s="7"/>
      <c r="AB87" s="7"/>
      <c r="AC87" s="7"/>
      <c r="AD87" s="7"/>
      <c r="AE87" s="7"/>
    </row>
    <row r="88" spans="1:31">
      <c r="A88" s="56" t="s">
        <v>70</v>
      </c>
      <c r="B88" s="56" t="s">
        <v>197</v>
      </c>
      <c r="C88" s="56" t="s">
        <v>130</v>
      </c>
      <c r="D88" s="5">
        <v>0</v>
      </c>
      <c r="E88" s="5">
        <v>0</v>
      </c>
      <c r="F88" s="5">
        <v>-3294</v>
      </c>
      <c r="G88" s="5">
        <v>-4024</v>
      </c>
      <c r="H88" s="5">
        <v>-5314</v>
      </c>
      <c r="I88" s="5">
        <v>-6434</v>
      </c>
      <c r="J88" s="5">
        <v>-7274</v>
      </c>
      <c r="K88" s="5">
        <v>-8126</v>
      </c>
      <c r="L88" s="5">
        <v>-8126</v>
      </c>
      <c r="M88" s="5">
        <v>-8126</v>
      </c>
      <c r="N88" s="5">
        <v>-8126</v>
      </c>
      <c r="O88" s="5">
        <v>-8126</v>
      </c>
      <c r="P88" s="5">
        <v>-8126</v>
      </c>
      <c r="Q88" s="5">
        <v>-8126</v>
      </c>
      <c r="R88" s="5">
        <v>-8126</v>
      </c>
      <c r="S88" s="5">
        <v>-8126</v>
      </c>
      <c r="T88" s="5">
        <v>-8126</v>
      </c>
      <c r="U88" s="5">
        <v>-8126</v>
      </c>
      <c r="V88" s="5">
        <v>-8126</v>
      </c>
      <c r="W88" s="5">
        <v>-8126</v>
      </c>
      <c r="X88" s="5">
        <v>-8126</v>
      </c>
      <c r="Y88" s="5">
        <v>-8126</v>
      </c>
      <c r="Z88" s="5">
        <v>-8126</v>
      </c>
      <c r="AA88" s="5">
        <v>-8126</v>
      </c>
      <c r="AB88" s="5">
        <v>-8126</v>
      </c>
      <c r="AC88" s="5">
        <v>-8126</v>
      </c>
      <c r="AD88" s="5">
        <v>-8126</v>
      </c>
      <c r="AE88" s="5">
        <v>-8126</v>
      </c>
    </row>
    <row r="89" spans="1:31">
      <c r="A89" s="56" t="s">
        <v>70</v>
      </c>
      <c r="B89" s="56" t="s">
        <v>197</v>
      </c>
      <c r="C89" s="56" t="s">
        <v>132</v>
      </c>
      <c r="D89" s="5">
        <v>0</v>
      </c>
      <c r="E89" s="5">
        <v>0</v>
      </c>
      <c r="F89" s="5">
        <v>-180</v>
      </c>
      <c r="G89" s="5">
        <v>-180</v>
      </c>
      <c r="H89" s="5">
        <v>-180</v>
      </c>
      <c r="I89" s="5">
        <v>-180</v>
      </c>
      <c r="J89" s="5">
        <v>-180</v>
      </c>
      <c r="K89" s="5">
        <v>-180</v>
      </c>
      <c r="L89" s="5">
        <v>-180</v>
      </c>
      <c r="M89" s="5">
        <v>-180</v>
      </c>
      <c r="N89" s="5">
        <v>-180</v>
      </c>
      <c r="O89" s="5">
        <v>-180</v>
      </c>
      <c r="P89" s="5">
        <v>-180</v>
      </c>
      <c r="Q89" s="5">
        <v>-565</v>
      </c>
      <c r="R89" s="5">
        <v>-565</v>
      </c>
      <c r="S89" s="5">
        <v>-565</v>
      </c>
      <c r="T89" s="5">
        <v>-709.39999998999997</v>
      </c>
      <c r="U89" s="5">
        <v>-709.39999998999997</v>
      </c>
      <c r="V89" s="5">
        <v>-709.39999998999997</v>
      </c>
      <c r="W89" s="5">
        <v>-709.39999998999997</v>
      </c>
      <c r="X89" s="5">
        <v>-709.39999998999997</v>
      </c>
      <c r="Y89" s="5">
        <v>-709.39999998999997</v>
      </c>
      <c r="Z89" s="5">
        <v>-1353.89999999</v>
      </c>
      <c r="AA89" s="5">
        <v>-1597.89999999</v>
      </c>
      <c r="AB89" s="5">
        <v>-1597.89999999</v>
      </c>
      <c r="AC89" s="5">
        <v>-1597.89999999</v>
      </c>
      <c r="AD89" s="5">
        <v>-1597.89999999</v>
      </c>
      <c r="AE89" s="5">
        <v>-1597.89999999</v>
      </c>
    </row>
    <row r="90" spans="1:31">
      <c r="A90" s="56" t="s">
        <v>70</v>
      </c>
      <c r="B90" s="56" t="s">
        <v>197</v>
      </c>
      <c r="C90" s="56" t="s">
        <v>134</v>
      </c>
      <c r="D90" s="5">
        <v>0</v>
      </c>
      <c r="E90" s="5">
        <v>0</v>
      </c>
      <c r="F90" s="5">
        <v>0</v>
      </c>
      <c r="G90" s="5">
        <v>0</v>
      </c>
      <c r="H90" s="5">
        <v>0</v>
      </c>
      <c r="I90" s="5">
        <v>0</v>
      </c>
      <c r="J90" s="5">
        <v>0</v>
      </c>
      <c r="K90" s="5">
        <v>0</v>
      </c>
      <c r="L90" s="5">
        <v>0</v>
      </c>
      <c r="M90" s="5">
        <v>0</v>
      </c>
      <c r="N90" s="5">
        <v>-292.00000001000001</v>
      </c>
      <c r="O90" s="5">
        <v>-409.00000001000001</v>
      </c>
      <c r="P90" s="5">
        <v>-409.00000001000001</v>
      </c>
      <c r="Q90" s="5">
        <v>-409.00000001000001</v>
      </c>
      <c r="R90" s="5">
        <v>-409.00009275999997</v>
      </c>
      <c r="S90" s="5">
        <v>-409.00009275999997</v>
      </c>
      <c r="T90" s="5">
        <v>-409.00009275999997</v>
      </c>
      <c r="U90" s="5">
        <v>-409.00009275999997</v>
      </c>
      <c r="V90" s="5">
        <v>-409.00009275999997</v>
      </c>
      <c r="W90" s="5">
        <v>-409.00009275999997</v>
      </c>
      <c r="X90" s="5">
        <v>-409.00009275999997</v>
      </c>
      <c r="Y90" s="5">
        <v>-540.50014311000007</v>
      </c>
      <c r="Z90" s="5">
        <v>-540.50014311000007</v>
      </c>
      <c r="AA90" s="5">
        <v>-1089.50014311</v>
      </c>
      <c r="AB90" s="5">
        <v>-1089.50014311</v>
      </c>
      <c r="AC90" s="5">
        <v>-1089.50014311</v>
      </c>
      <c r="AD90" s="5">
        <v>-1608.50014311</v>
      </c>
      <c r="AE90" s="5">
        <v>-1954.50014311</v>
      </c>
    </row>
    <row r="91" spans="1:31">
      <c r="A91" s="56" t="s">
        <v>70</v>
      </c>
      <c r="B91" s="56" t="s">
        <v>197</v>
      </c>
      <c r="C91" s="56" t="s">
        <v>136</v>
      </c>
      <c r="D91" s="5">
        <v>0</v>
      </c>
      <c r="E91" s="5">
        <v>0</v>
      </c>
      <c r="F91" s="5">
        <v>0</v>
      </c>
      <c r="G91" s="5">
        <v>0</v>
      </c>
      <c r="H91" s="5">
        <v>0</v>
      </c>
      <c r="I91" s="5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5">
        <v>0</v>
      </c>
      <c r="R91" s="5">
        <v>-86.4</v>
      </c>
      <c r="S91" s="5">
        <v>-86.4</v>
      </c>
      <c r="T91" s="5">
        <v>-86.4</v>
      </c>
      <c r="U91" s="5">
        <v>-86.4</v>
      </c>
      <c r="V91" s="5">
        <v>-86.4</v>
      </c>
      <c r="W91" s="5">
        <v>-152.4</v>
      </c>
      <c r="X91" s="5">
        <v>-152.4</v>
      </c>
      <c r="Y91" s="5">
        <v>-152.4</v>
      </c>
      <c r="Z91" s="5">
        <v>-152.4</v>
      </c>
      <c r="AA91" s="5">
        <v>-152.4</v>
      </c>
      <c r="AB91" s="5">
        <v>-152.4</v>
      </c>
      <c r="AC91" s="5">
        <v>-152.4</v>
      </c>
      <c r="AD91" s="5">
        <v>-152.4</v>
      </c>
      <c r="AE91" s="5">
        <v>-152.4</v>
      </c>
    </row>
    <row r="92" spans="1:31">
      <c r="A92" s="56" t="s">
        <v>70</v>
      </c>
      <c r="B92" s="56" t="s">
        <v>197</v>
      </c>
      <c r="C92" s="56" t="s">
        <v>153</v>
      </c>
      <c r="D92" s="5">
        <v>0</v>
      </c>
      <c r="E92" s="5">
        <v>0</v>
      </c>
      <c r="F92" s="5">
        <v>0</v>
      </c>
      <c r="G92" s="5">
        <v>0</v>
      </c>
      <c r="H92" s="5">
        <v>0</v>
      </c>
      <c r="I92" s="5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5">
        <v>0</v>
      </c>
      <c r="R92" s="5">
        <v>0</v>
      </c>
      <c r="S92" s="5">
        <v>0</v>
      </c>
      <c r="T92" s="5">
        <v>0</v>
      </c>
      <c r="U92" s="5">
        <v>0</v>
      </c>
      <c r="V92" s="5">
        <v>0</v>
      </c>
      <c r="W92" s="5">
        <v>0</v>
      </c>
      <c r="X92" s="5">
        <v>0</v>
      </c>
      <c r="Y92" s="5">
        <v>0</v>
      </c>
      <c r="Z92" s="5">
        <v>0</v>
      </c>
      <c r="AA92" s="5">
        <v>0</v>
      </c>
      <c r="AB92" s="5">
        <v>0</v>
      </c>
      <c r="AC92" s="5">
        <v>0</v>
      </c>
      <c r="AD92" s="5">
        <v>0</v>
      </c>
      <c r="AE92" s="5">
        <v>0</v>
      </c>
    </row>
    <row r="93" spans="1:31">
      <c r="A93" s="56" t="s">
        <v>70</v>
      </c>
      <c r="B93" s="56" t="s">
        <v>197</v>
      </c>
      <c r="C93" s="56" t="s">
        <v>154</v>
      </c>
      <c r="D93" s="5">
        <v>0</v>
      </c>
      <c r="E93" s="5">
        <v>0</v>
      </c>
      <c r="F93" s="5">
        <v>0</v>
      </c>
      <c r="G93" s="5">
        <v>0</v>
      </c>
      <c r="H93" s="5">
        <v>0</v>
      </c>
      <c r="I93" s="5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5">
        <v>0</v>
      </c>
      <c r="R93" s="5">
        <v>0</v>
      </c>
      <c r="S93" s="5">
        <v>0</v>
      </c>
      <c r="T93" s="5">
        <v>0</v>
      </c>
      <c r="U93" s="5">
        <v>0</v>
      </c>
      <c r="V93" s="5">
        <v>0</v>
      </c>
      <c r="W93" s="5">
        <v>0</v>
      </c>
      <c r="X93" s="5">
        <v>-2.504999994101809E-5</v>
      </c>
      <c r="Y93" s="5">
        <v>-4.3069999456690773E-5</v>
      </c>
      <c r="Z93" s="5">
        <v>-304.97759433999971</v>
      </c>
      <c r="AA93" s="5">
        <v>-676.86759255999993</v>
      </c>
      <c r="AB93" s="5">
        <v>-1867.21381572</v>
      </c>
      <c r="AC93" s="5">
        <v>-1898.2572216599999</v>
      </c>
      <c r="AD93" s="5">
        <v>-1898.2572216599999</v>
      </c>
      <c r="AE93" s="5">
        <v>-2359.0311021799998</v>
      </c>
    </row>
    <row r="94" spans="1:31">
      <c r="A94" s="56" t="s">
        <v>70</v>
      </c>
      <c r="B94" s="56" t="s">
        <v>197</v>
      </c>
      <c r="C94" s="56" t="s">
        <v>155</v>
      </c>
      <c r="D94" s="5">
        <v>0</v>
      </c>
      <c r="E94" s="5">
        <v>0</v>
      </c>
      <c r="F94" s="5">
        <v>0</v>
      </c>
      <c r="G94" s="5">
        <v>0</v>
      </c>
      <c r="H94" s="5">
        <v>0</v>
      </c>
      <c r="I94" s="5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5">
        <v>0</v>
      </c>
      <c r="R94" s="5">
        <v>0</v>
      </c>
      <c r="S94" s="5">
        <v>0</v>
      </c>
      <c r="T94" s="5">
        <v>0</v>
      </c>
      <c r="U94" s="5">
        <v>0</v>
      </c>
      <c r="V94" s="5">
        <v>0</v>
      </c>
      <c r="W94" s="5">
        <v>0</v>
      </c>
      <c r="X94" s="5">
        <v>-1.8799999999999969E-5</v>
      </c>
      <c r="Y94" s="5">
        <v>-1.8799999999999969E-5</v>
      </c>
      <c r="Z94" s="5">
        <v>-4.4069999999999949E-5</v>
      </c>
      <c r="AA94" s="5">
        <v>-4.4069999999999949E-5</v>
      </c>
      <c r="AB94" s="5">
        <v>-4.4069999999999949E-5</v>
      </c>
      <c r="AC94" s="5">
        <v>-4.4069999999999949E-5</v>
      </c>
      <c r="AD94" s="5">
        <v>-4.4069999999999949E-5</v>
      </c>
      <c r="AE94" s="5">
        <v>-6.5499999999999966E-5</v>
      </c>
    </row>
    <row r="95" spans="1:3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</row>
    <row r="96" spans="1:31">
      <c r="A96" s="56" t="s">
        <v>70</v>
      </c>
      <c r="B96" s="56" t="s">
        <v>198</v>
      </c>
      <c r="C96" s="56" t="s">
        <v>131</v>
      </c>
      <c r="D96" s="5">
        <v>0</v>
      </c>
      <c r="E96" s="5">
        <v>0</v>
      </c>
      <c r="F96" s="5">
        <v>-1450</v>
      </c>
      <c r="G96" s="5">
        <v>-2010</v>
      </c>
      <c r="H96" s="5">
        <v>-3115</v>
      </c>
      <c r="I96" s="5">
        <v>-3675</v>
      </c>
      <c r="J96" s="5">
        <v>-3675</v>
      </c>
      <c r="K96" s="5">
        <v>-4835</v>
      </c>
      <c r="L96" s="5">
        <v>-4835</v>
      </c>
      <c r="M96" s="5">
        <v>-4835</v>
      </c>
      <c r="N96" s="5">
        <v>-4835</v>
      </c>
      <c r="O96" s="5">
        <v>-4835</v>
      </c>
      <c r="P96" s="5">
        <v>-4835</v>
      </c>
      <c r="Q96" s="5">
        <v>-4835</v>
      </c>
      <c r="R96" s="5">
        <v>-4835</v>
      </c>
      <c r="S96" s="5">
        <v>-4835</v>
      </c>
      <c r="T96" s="5">
        <v>-4835</v>
      </c>
      <c r="U96" s="5">
        <v>-4835</v>
      </c>
      <c r="V96" s="5">
        <v>-4835</v>
      </c>
      <c r="W96" s="5">
        <v>-4835</v>
      </c>
      <c r="X96" s="5">
        <v>-4835</v>
      </c>
      <c r="Y96" s="5">
        <v>-4835</v>
      </c>
      <c r="Z96" s="5">
        <v>-4835</v>
      </c>
      <c r="AA96" s="5">
        <v>-4835</v>
      </c>
      <c r="AB96" s="5">
        <v>-4835</v>
      </c>
      <c r="AC96" s="5">
        <v>-4835</v>
      </c>
      <c r="AD96" s="5">
        <v>-4835</v>
      </c>
      <c r="AE96" s="5">
        <v>-4835</v>
      </c>
    </row>
    <row r="97" spans="1:31">
      <c r="A97" s="56" t="s">
        <v>70</v>
      </c>
      <c r="B97" s="56" t="s">
        <v>198</v>
      </c>
      <c r="C97" s="56" t="s">
        <v>132</v>
      </c>
      <c r="D97" s="5">
        <v>0</v>
      </c>
      <c r="E97" s="5">
        <v>0</v>
      </c>
      <c r="F97" s="5">
        <v>-500</v>
      </c>
      <c r="G97" s="5">
        <v>-500</v>
      </c>
      <c r="H97" s="5">
        <v>-500</v>
      </c>
      <c r="I97" s="5">
        <v>-500</v>
      </c>
      <c r="J97" s="5">
        <v>-500</v>
      </c>
      <c r="K97" s="5">
        <v>-500</v>
      </c>
      <c r="L97" s="5">
        <v>-500</v>
      </c>
      <c r="M97" s="5">
        <v>-500</v>
      </c>
      <c r="N97" s="5">
        <v>-500</v>
      </c>
      <c r="O97" s="5">
        <v>-500</v>
      </c>
      <c r="P97" s="5">
        <v>-500</v>
      </c>
      <c r="Q97" s="5">
        <v>-500</v>
      </c>
      <c r="R97" s="5">
        <v>-500</v>
      </c>
      <c r="S97" s="5">
        <v>-500</v>
      </c>
      <c r="T97" s="5">
        <v>-500</v>
      </c>
      <c r="U97" s="5">
        <v>-500</v>
      </c>
      <c r="V97" s="5">
        <v>-500</v>
      </c>
      <c r="W97" s="5">
        <v>-500</v>
      </c>
      <c r="X97" s="5">
        <v>-500</v>
      </c>
      <c r="Y97" s="5">
        <v>-500</v>
      </c>
      <c r="Z97" s="5">
        <v>-500</v>
      </c>
      <c r="AA97" s="5">
        <v>-500</v>
      </c>
      <c r="AB97" s="5">
        <v>-500</v>
      </c>
      <c r="AC97" s="5">
        <v>-500</v>
      </c>
      <c r="AD97" s="5">
        <v>-500</v>
      </c>
      <c r="AE97" s="5">
        <v>-500</v>
      </c>
    </row>
    <row r="98" spans="1:31">
      <c r="A98" s="56" t="s">
        <v>70</v>
      </c>
      <c r="B98" s="56" t="s">
        <v>198</v>
      </c>
      <c r="C98" s="56" t="s">
        <v>134</v>
      </c>
      <c r="D98" s="5">
        <v>0</v>
      </c>
      <c r="E98" s="5">
        <v>0</v>
      </c>
      <c r="F98" s="5">
        <v>0</v>
      </c>
      <c r="G98" s="5">
        <v>0</v>
      </c>
      <c r="H98" s="5">
        <v>0</v>
      </c>
      <c r="I98" s="5">
        <v>0</v>
      </c>
      <c r="J98" s="5">
        <v>0</v>
      </c>
      <c r="K98" s="5">
        <v>0</v>
      </c>
      <c r="L98" s="5">
        <v>0</v>
      </c>
      <c r="M98" s="5">
        <v>0</v>
      </c>
      <c r="N98" s="5">
        <v>-170</v>
      </c>
      <c r="O98" s="5">
        <v>-170</v>
      </c>
      <c r="P98" s="5">
        <v>-170</v>
      </c>
      <c r="Q98" s="5">
        <v>-170</v>
      </c>
      <c r="R98" s="5">
        <v>-170.00009539999999</v>
      </c>
      <c r="S98" s="5">
        <v>-170.00009539999999</v>
      </c>
      <c r="T98" s="5">
        <v>-610.00009539999996</v>
      </c>
      <c r="U98" s="5">
        <v>-610.00009539999996</v>
      </c>
      <c r="V98" s="5">
        <v>-610.00009539999996</v>
      </c>
      <c r="W98" s="5">
        <v>-704.00009539999996</v>
      </c>
      <c r="X98" s="5">
        <v>-704.00009539999996</v>
      </c>
      <c r="Y98" s="5">
        <v>-704.00009539999996</v>
      </c>
      <c r="Z98" s="5">
        <v>-704.00009539999996</v>
      </c>
      <c r="AA98" s="5">
        <v>-704.00009539999996</v>
      </c>
      <c r="AB98" s="5">
        <v>-1288.0000954</v>
      </c>
      <c r="AC98" s="5">
        <v>-1288.0000954</v>
      </c>
      <c r="AD98" s="5">
        <v>-1288.0000954</v>
      </c>
      <c r="AE98" s="5">
        <v>-1288.0000954</v>
      </c>
    </row>
    <row r="99" spans="1:31">
      <c r="A99" s="56" t="s">
        <v>70</v>
      </c>
      <c r="B99" s="56" t="s">
        <v>198</v>
      </c>
      <c r="C99" s="56" t="s">
        <v>136</v>
      </c>
      <c r="D99" s="5">
        <v>0</v>
      </c>
      <c r="E99" s="5">
        <v>0</v>
      </c>
      <c r="F99" s="5">
        <v>0</v>
      </c>
      <c r="G99" s="5">
        <v>0</v>
      </c>
      <c r="H99" s="5">
        <v>0</v>
      </c>
      <c r="I99" s="5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5">
        <v>0</v>
      </c>
      <c r="R99" s="5">
        <v>0</v>
      </c>
      <c r="S99" s="5">
        <v>0</v>
      </c>
      <c r="T99" s="5">
        <v>0</v>
      </c>
      <c r="U99" s="5">
        <v>0</v>
      </c>
      <c r="V99" s="5">
        <v>0</v>
      </c>
      <c r="W99" s="5">
        <v>0</v>
      </c>
      <c r="X99" s="5">
        <v>0</v>
      </c>
      <c r="Y99" s="5">
        <v>0</v>
      </c>
      <c r="Z99" s="5">
        <v>0</v>
      </c>
      <c r="AA99" s="5">
        <v>0</v>
      </c>
      <c r="AB99" s="5">
        <v>0</v>
      </c>
      <c r="AC99" s="5">
        <v>0</v>
      </c>
      <c r="AD99" s="5">
        <v>0</v>
      </c>
      <c r="AE99" s="5">
        <v>0</v>
      </c>
    </row>
    <row r="100" spans="1:31">
      <c r="A100" s="56" t="s">
        <v>70</v>
      </c>
      <c r="B100" s="56" t="s">
        <v>198</v>
      </c>
      <c r="C100" s="56" t="s">
        <v>153</v>
      </c>
      <c r="D100" s="5">
        <v>0</v>
      </c>
      <c r="E100" s="5">
        <v>0</v>
      </c>
      <c r="F100" s="5">
        <v>0</v>
      </c>
      <c r="G100" s="5">
        <v>0</v>
      </c>
      <c r="H100" s="5">
        <v>0</v>
      </c>
      <c r="I100" s="5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5">
        <v>0</v>
      </c>
      <c r="R100" s="5">
        <v>0</v>
      </c>
      <c r="S100" s="5">
        <v>0</v>
      </c>
      <c r="T100" s="5">
        <v>0</v>
      </c>
      <c r="U100" s="5">
        <v>0</v>
      </c>
      <c r="V100" s="5">
        <v>0</v>
      </c>
      <c r="W100" s="5">
        <v>0</v>
      </c>
      <c r="X100" s="5">
        <v>0</v>
      </c>
      <c r="Y100" s="5">
        <v>0</v>
      </c>
      <c r="Z100" s="5">
        <v>0</v>
      </c>
      <c r="AA100" s="5">
        <v>0</v>
      </c>
      <c r="AB100" s="5">
        <v>0</v>
      </c>
      <c r="AC100" s="5">
        <v>0</v>
      </c>
      <c r="AD100" s="5">
        <v>0</v>
      </c>
      <c r="AE100" s="5">
        <v>0</v>
      </c>
    </row>
    <row r="101" spans="1:31">
      <c r="A101" s="56" t="s">
        <v>70</v>
      </c>
      <c r="B101" s="56" t="s">
        <v>198</v>
      </c>
      <c r="C101" s="56" t="s">
        <v>154</v>
      </c>
      <c r="D101" s="5">
        <v>0</v>
      </c>
      <c r="E101" s="5">
        <v>0</v>
      </c>
      <c r="F101" s="5">
        <v>0</v>
      </c>
      <c r="G101" s="5">
        <v>0</v>
      </c>
      <c r="H101" s="5">
        <v>0</v>
      </c>
      <c r="I101" s="5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5">
        <v>0</v>
      </c>
      <c r="R101" s="5">
        <v>0</v>
      </c>
      <c r="S101" s="5">
        <v>0</v>
      </c>
      <c r="T101" s="5">
        <v>0</v>
      </c>
      <c r="U101" s="5">
        <v>0</v>
      </c>
      <c r="V101" s="5">
        <v>0</v>
      </c>
      <c r="W101" s="5">
        <v>0</v>
      </c>
      <c r="X101" s="5">
        <v>-7.6599999374593608E-6</v>
      </c>
      <c r="Y101" s="5">
        <v>-1.393999991705641E-5</v>
      </c>
      <c r="Z101" s="5">
        <v>-262.59393584999998</v>
      </c>
      <c r="AA101" s="5">
        <v>-262.59393584999998</v>
      </c>
      <c r="AB101" s="5">
        <v>-993.26515677999998</v>
      </c>
      <c r="AC101" s="5">
        <v>-993.26515677999998</v>
      </c>
      <c r="AD101" s="5">
        <v>-993.26515677999998</v>
      </c>
      <c r="AE101" s="5">
        <v>-993.26515690999997</v>
      </c>
    </row>
    <row r="102" spans="1:31">
      <c r="A102" s="56" t="s">
        <v>70</v>
      </c>
      <c r="B102" s="56" t="s">
        <v>198</v>
      </c>
      <c r="C102" s="56" t="s">
        <v>155</v>
      </c>
      <c r="D102" s="5">
        <v>0</v>
      </c>
      <c r="E102" s="5">
        <v>-1.0999999999999981</v>
      </c>
      <c r="F102" s="5">
        <v>-1.0999999999999981</v>
      </c>
      <c r="G102" s="5">
        <v>-1.0999999999999981</v>
      </c>
      <c r="H102" s="5">
        <v>-1.0999999999999981</v>
      </c>
      <c r="I102" s="5">
        <v>-2.1999999999999962</v>
      </c>
      <c r="J102" s="5">
        <v>-2.1999999999999962</v>
      </c>
      <c r="K102" s="5">
        <v>-2.1999999999999962</v>
      </c>
      <c r="L102" s="5">
        <v>-2.1999999999999962</v>
      </c>
      <c r="M102" s="5">
        <v>-2.1999999999999962</v>
      </c>
      <c r="N102" s="5">
        <v>-3.299999999999994</v>
      </c>
      <c r="O102" s="5">
        <v>-3.299999999999994</v>
      </c>
      <c r="P102" s="5">
        <v>-4.3999999999999906</v>
      </c>
      <c r="Q102" s="5">
        <v>-4.3999999999999906</v>
      </c>
      <c r="R102" s="5">
        <v>-4.3999999999999906</v>
      </c>
      <c r="S102" s="5">
        <v>-4.3999999999999906</v>
      </c>
      <c r="T102" s="5">
        <v>-5.4999999999999893</v>
      </c>
      <c r="U102" s="5">
        <v>-5.4999999999999893</v>
      </c>
      <c r="V102" s="5">
        <v>-5.4999999999999893</v>
      </c>
      <c r="W102" s="5">
        <v>-5.4999999999999893</v>
      </c>
      <c r="X102" s="5">
        <v>-5.4999999999999893</v>
      </c>
      <c r="Y102" s="5">
        <v>-5.4999999999999893</v>
      </c>
      <c r="Z102" s="5">
        <v>-5.4999999999999893</v>
      </c>
      <c r="AA102" s="5">
        <v>-5.4999999999999893</v>
      </c>
      <c r="AB102" s="5">
        <v>-5.4999999999999893</v>
      </c>
      <c r="AC102" s="5">
        <v>-5.4999999999999893</v>
      </c>
      <c r="AD102" s="5">
        <v>-5.4999999999999893</v>
      </c>
      <c r="AE102" s="5">
        <v>-5.4999999999999893</v>
      </c>
    </row>
    <row r="103" spans="1:3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</row>
    <row r="104" spans="1:31">
      <c r="A104" s="56" t="s">
        <v>70</v>
      </c>
      <c r="B104" s="56" t="s">
        <v>199</v>
      </c>
      <c r="C104" s="56" t="s">
        <v>132</v>
      </c>
      <c r="D104" s="5">
        <v>0</v>
      </c>
      <c r="E104" s="5">
        <v>0</v>
      </c>
      <c r="F104" s="5">
        <v>-800</v>
      </c>
      <c r="G104" s="5">
        <v>-800</v>
      </c>
      <c r="H104" s="5">
        <v>-800</v>
      </c>
      <c r="I104" s="5">
        <v>-800</v>
      </c>
      <c r="J104" s="5">
        <v>-800</v>
      </c>
      <c r="K104" s="5">
        <v>-800</v>
      </c>
      <c r="L104" s="5">
        <v>-800</v>
      </c>
      <c r="M104" s="5">
        <v>-800</v>
      </c>
      <c r="N104" s="5">
        <v>-800</v>
      </c>
      <c r="O104" s="5">
        <v>-800</v>
      </c>
      <c r="P104" s="5">
        <v>-800</v>
      </c>
      <c r="Q104" s="5">
        <v>-800</v>
      </c>
      <c r="R104" s="5">
        <v>-1328.9999999900001</v>
      </c>
      <c r="S104" s="5">
        <v>-1328.9999999900001</v>
      </c>
      <c r="T104" s="5">
        <v>-1328.9999999900001</v>
      </c>
      <c r="U104" s="5">
        <v>-1328.9999999900001</v>
      </c>
      <c r="V104" s="5">
        <v>-1328.9999999900001</v>
      </c>
      <c r="W104" s="5">
        <v>-1328.9999999900001</v>
      </c>
      <c r="X104" s="5">
        <v>-1328.9999999900001</v>
      </c>
      <c r="Y104" s="5">
        <v>-1328.9999999900001</v>
      </c>
      <c r="Z104" s="5">
        <v>-1328.9999999900001</v>
      </c>
      <c r="AA104" s="5">
        <v>-1328.9999999900001</v>
      </c>
      <c r="AB104" s="5">
        <v>-1328.9999999900001</v>
      </c>
      <c r="AC104" s="5">
        <v>-1328.9999999900001</v>
      </c>
      <c r="AD104" s="5">
        <v>-1328.9999999900001</v>
      </c>
      <c r="AE104" s="5">
        <v>-1328.9999999900001</v>
      </c>
    </row>
    <row r="105" spans="1:31">
      <c r="A105" s="56" t="s">
        <v>70</v>
      </c>
      <c r="B105" s="56" t="s">
        <v>199</v>
      </c>
      <c r="C105" s="56" t="s">
        <v>134</v>
      </c>
      <c r="D105" s="5">
        <v>0</v>
      </c>
      <c r="E105" s="5">
        <v>0</v>
      </c>
      <c r="F105" s="5">
        <v>0</v>
      </c>
      <c r="G105" s="5">
        <v>0</v>
      </c>
      <c r="H105" s="5">
        <v>0</v>
      </c>
      <c r="I105" s="5">
        <v>0</v>
      </c>
      <c r="J105" s="5">
        <v>0</v>
      </c>
      <c r="K105" s="5">
        <v>-382.5</v>
      </c>
      <c r="L105" s="5">
        <v>-382.5</v>
      </c>
      <c r="M105" s="5">
        <v>-622.16000004</v>
      </c>
      <c r="N105" s="5">
        <v>-622.16000004</v>
      </c>
      <c r="O105" s="5">
        <v>-622.16000004</v>
      </c>
      <c r="P105" s="5">
        <v>-702.16000004</v>
      </c>
      <c r="Q105" s="5">
        <v>-702.16000004</v>
      </c>
      <c r="R105" s="5">
        <v>-702.16009013999997</v>
      </c>
      <c r="S105" s="5">
        <v>-702.16009013999997</v>
      </c>
      <c r="T105" s="5">
        <v>-702.16009013999997</v>
      </c>
      <c r="U105" s="5">
        <v>-702.16009013999997</v>
      </c>
      <c r="V105" s="5">
        <v>-702.16009013999997</v>
      </c>
      <c r="W105" s="5">
        <v>-702.16009013999997</v>
      </c>
      <c r="X105" s="5">
        <v>-702.16009013999997</v>
      </c>
      <c r="Y105" s="5">
        <v>-1040.16009014</v>
      </c>
      <c r="Z105" s="5">
        <v>-1163.36009014</v>
      </c>
      <c r="AA105" s="5">
        <v>-1317.36009014</v>
      </c>
      <c r="AB105" s="5">
        <v>-1317.36009014</v>
      </c>
      <c r="AC105" s="5">
        <v>-1317.36009014</v>
      </c>
      <c r="AD105" s="5">
        <v>-1317.36009014</v>
      </c>
      <c r="AE105" s="5">
        <v>-1354.5600901400001</v>
      </c>
    </row>
    <row r="106" spans="1:31">
      <c r="A106" s="56" t="s">
        <v>70</v>
      </c>
      <c r="B106" s="56" t="s">
        <v>199</v>
      </c>
      <c r="C106" s="56" t="s">
        <v>136</v>
      </c>
      <c r="D106" s="5">
        <v>0</v>
      </c>
      <c r="E106" s="5">
        <v>0</v>
      </c>
      <c r="F106" s="5">
        <v>0</v>
      </c>
      <c r="G106" s="5">
        <v>0</v>
      </c>
      <c r="H106" s="5">
        <v>0</v>
      </c>
      <c r="I106" s="5">
        <v>0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5">
        <v>0</v>
      </c>
      <c r="R106" s="5">
        <v>0</v>
      </c>
      <c r="S106" s="5">
        <v>0</v>
      </c>
      <c r="T106" s="5">
        <v>0</v>
      </c>
      <c r="U106" s="5">
        <v>0</v>
      </c>
      <c r="V106" s="5">
        <v>0</v>
      </c>
      <c r="W106" s="5">
        <v>0</v>
      </c>
      <c r="X106" s="5">
        <v>0</v>
      </c>
      <c r="Y106" s="5">
        <v>0</v>
      </c>
      <c r="Z106" s="5">
        <v>0</v>
      </c>
      <c r="AA106" s="5">
        <v>0</v>
      </c>
      <c r="AB106" s="5">
        <v>0</v>
      </c>
      <c r="AC106" s="5">
        <v>0</v>
      </c>
      <c r="AD106" s="5">
        <v>0</v>
      </c>
      <c r="AE106" s="5">
        <v>0</v>
      </c>
    </row>
    <row r="107" spans="1:31">
      <c r="A107" s="56" t="s">
        <v>70</v>
      </c>
      <c r="B107" s="56" t="s">
        <v>199</v>
      </c>
      <c r="C107" s="56" t="s">
        <v>153</v>
      </c>
      <c r="D107" s="5">
        <v>0</v>
      </c>
      <c r="E107" s="5">
        <v>0</v>
      </c>
      <c r="F107" s="5">
        <v>0</v>
      </c>
      <c r="G107" s="5">
        <v>0</v>
      </c>
      <c r="H107" s="5">
        <v>0</v>
      </c>
      <c r="I107" s="5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5">
        <v>0</v>
      </c>
      <c r="R107" s="5">
        <v>0</v>
      </c>
      <c r="S107" s="5">
        <v>0</v>
      </c>
      <c r="T107" s="5">
        <v>0</v>
      </c>
      <c r="U107" s="5">
        <v>0</v>
      </c>
      <c r="V107" s="5">
        <v>0</v>
      </c>
      <c r="W107" s="5">
        <v>0</v>
      </c>
      <c r="X107" s="5">
        <v>0</v>
      </c>
      <c r="Y107" s="5">
        <v>0</v>
      </c>
      <c r="Z107" s="5">
        <v>0</v>
      </c>
      <c r="AA107" s="5">
        <v>0</v>
      </c>
      <c r="AB107" s="5">
        <v>0</v>
      </c>
      <c r="AC107" s="5">
        <v>0</v>
      </c>
      <c r="AD107" s="5">
        <v>0</v>
      </c>
      <c r="AE107" s="5">
        <v>0</v>
      </c>
    </row>
    <row r="108" spans="1:31">
      <c r="A108" s="56" t="s">
        <v>70</v>
      </c>
      <c r="B108" s="56" t="s">
        <v>199</v>
      </c>
      <c r="C108" s="56" t="s">
        <v>154</v>
      </c>
      <c r="D108" s="5">
        <v>0</v>
      </c>
      <c r="E108" s="5">
        <v>0</v>
      </c>
      <c r="F108" s="5">
        <v>0</v>
      </c>
      <c r="G108" s="5">
        <v>0</v>
      </c>
      <c r="H108" s="5">
        <v>0</v>
      </c>
      <c r="I108" s="5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5">
        <v>0</v>
      </c>
      <c r="R108" s="5">
        <v>0</v>
      </c>
      <c r="S108" s="5">
        <v>0</v>
      </c>
      <c r="T108" s="5">
        <v>0</v>
      </c>
      <c r="U108" s="5">
        <v>0</v>
      </c>
      <c r="V108" s="5">
        <v>0</v>
      </c>
      <c r="W108" s="5">
        <v>0</v>
      </c>
      <c r="X108" s="5">
        <v>-8.3100000001223862E-6</v>
      </c>
      <c r="Y108" s="5">
        <v>-8.3100000001223862E-6</v>
      </c>
      <c r="Z108" s="5">
        <v>-6.6195813600000006</v>
      </c>
      <c r="AA108" s="5">
        <v>-6.6195813600000006</v>
      </c>
      <c r="AB108" s="5">
        <v>-6.6195813600000006</v>
      </c>
      <c r="AC108" s="5">
        <v>-6.6195813600000006</v>
      </c>
      <c r="AD108" s="5">
        <v>-6.6195813600000006</v>
      </c>
      <c r="AE108" s="5">
        <v>-6.6195823699993239</v>
      </c>
    </row>
    <row r="109" spans="1:31">
      <c r="A109" s="56" t="s">
        <v>70</v>
      </c>
      <c r="B109" s="56" t="s">
        <v>199</v>
      </c>
      <c r="C109" s="56" t="s">
        <v>155</v>
      </c>
      <c r="D109" s="5">
        <v>0</v>
      </c>
      <c r="E109" s="5">
        <v>0</v>
      </c>
      <c r="F109" s="5">
        <v>0</v>
      </c>
      <c r="G109" s="5">
        <v>0</v>
      </c>
      <c r="H109" s="5">
        <v>0</v>
      </c>
      <c r="I109" s="5">
        <v>0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5">
        <v>0</v>
      </c>
      <c r="R109" s="5">
        <v>0</v>
      </c>
      <c r="S109" s="5">
        <v>0</v>
      </c>
      <c r="T109" s="5">
        <v>0</v>
      </c>
      <c r="U109" s="5">
        <v>0</v>
      </c>
      <c r="V109" s="5">
        <v>0</v>
      </c>
      <c r="W109" s="5">
        <v>0</v>
      </c>
      <c r="X109" s="5">
        <v>0</v>
      </c>
      <c r="Y109" s="5">
        <v>0</v>
      </c>
      <c r="Z109" s="5">
        <v>-2.1</v>
      </c>
      <c r="AA109" s="5">
        <v>-2.1</v>
      </c>
      <c r="AB109" s="5">
        <v>-2.1</v>
      </c>
      <c r="AC109" s="5">
        <v>-2.1</v>
      </c>
      <c r="AD109" s="5">
        <v>-2.1</v>
      </c>
      <c r="AE109" s="5">
        <v>-2.1</v>
      </c>
    </row>
    <row r="110" spans="1:3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</row>
    <row r="111" spans="1:31">
      <c r="A111" s="56" t="s">
        <v>70</v>
      </c>
      <c r="B111" s="56" t="s">
        <v>200</v>
      </c>
      <c r="C111" s="56" t="s">
        <v>132</v>
      </c>
      <c r="D111" s="5">
        <v>0</v>
      </c>
      <c r="E111" s="5">
        <v>0</v>
      </c>
      <c r="F111" s="5">
        <v>-208</v>
      </c>
      <c r="G111" s="5">
        <v>-208</v>
      </c>
      <c r="H111" s="5">
        <v>-208</v>
      </c>
      <c r="I111" s="5">
        <v>-208</v>
      </c>
      <c r="J111" s="5">
        <v>-208</v>
      </c>
      <c r="K111" s="5">
        <v>-208</v>
      </c>
      <c r="L111" s="5">
        <v>-208</v>
      </c>
      <c r="M111" s="5">
        <v>-208</v>
      </c>
      <c r="N111" s="5">
        <v>-208</v>
      </c>
      <c r="O111" s="5">
        <v>-208</v>
      </c>
      <c r="P111" s="5">
        <v>-208</v>
      </c>
      <c r="Q111" s="5">
        <v>-208</v>
      </c>
      <c r="R111" s="5">
        <v>-208</v>
      </c>
      <c r="S111" s="5">
        <v>-208</v>
      </c>
      <c r="T111" s="5">
        <v>-208</v>
      </c>
      <c r="U111" s="5">
        <v>-208</v>
      </c>
      <c r="V111" s="5">
        <v>-208</v>
      </c>
      <c r="W111" s="5">
        <v>-208</v>
      </c>
      <c r="X111" s="5">
        <v>-208</v>
      </c>
      <c r="Y111" s="5">
        <v>-208</v>
      </c>
      <c r="Z111" s="5">
        <v>-208</v>
      </c>
      <c r="AA111" s="5">
        <v>-208</v>
      </c>
      <c r="AB111" s="5">
        <v>-208</v>
      </c>
      <c r="AC111" s="5">
        <v>-208</v>
      </c>
      <c r="AD111" s="5">
        <v>-208</v>
      </c>
      <c r="AE111" s="5">
        <v>-208</v>
      </c>
    </row>
    <row r="112" spans="1:31">
      <c r="A112" s="56" t="s">
        <v>70</v>
      </c>
      <c r="B112" s="56" t="s">
        <v>200</v>
      </c>
      <c r="C112" s="56" t="s">
        <v>134</v>
      </c>
      <c r="D112" s="5">
        <v>0</v>
      </c>
      <c r="E112" s="5">
        <v>0</v>
      </c>
      <c r="F112" s="5">
        <v>0</v>
      </c>
      <c r="G112" s="5">
        <v>0</v>
      </c>
      <c r="H112" s="5">
        <v>0</v>
      </c>
      <c r="I112" s="5">
        <v>0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5">
        <v>0</v>
      </c>
      <c r="R112" s="5">
        <v>-9.8049999999999998E-5</v>
      </c>
      <c r="S112" s="5">
        <v>-9.8049999999999998E-5</v>
      </c>
      <c r="T112" s="5">
        <v>-9.8049999999999998E-5</v>
      </c>
      <c r="U112" s="5">
        <v>-120.00009805000001</v>
      </c>
      <c r="V112" s="5">
        <v>-120.00009805000001</v>
      </c>
      <c r="W112" s="5">
        <v>-120.00009805000001</v>
      </c>
      <c r="X112" s="5">
        <v>-120.00009805000001</v>
      </c>
      <c r="Y112" s="5">
        <v>-120.00009805000001</v>
      </c>
      <c r="Z112" s="5">
        <v>-120.00009805000001</v>
      </c>
      <c r="AA112" s="5">
        <v>-120.00009805000001</v>
      </c>
      <c r="AB112" s="5">
        <v>-120.00009805000001</v>
      </c>
      <c r="AC112" s="5">
        <v>-120.00009805000001</v>
      </c>
      <c r="AD112" s="5">
        <v>-120.00009805000001</v>
      </c>
      <c r="AE112" s="5">
        <v>-178.00009804999999</v>
      </c>
    </row>
    <row r="113" spans="1:31">
      <c r="A113" s="56" t="s">
        <v>70</v>
      </c>
      <c r="B113" s="56" t="s">
        <v>200</v>
      </c>
      <c r="C113" s="56" t="s">
        <v>136</v>
      </c>
      <c r="D113" s="5">
        <v>0</v>
      </c>
      <c r="E113" s="5">
        <v>0</v>
      </c>
      <c r="F113" s="5">
        <v>0</v>
      </c>
      <c r="G113" s="5">
        <v>0</v>
      </c>
      <c r="H113" s="5">
        <v>0</v>
      </c>
      <c r="I113" s="5">
        <v>0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5">
        <v>0</v>
      </c>
      <c r="R113" s="5">
        <v>0</v>
      </c>
      <c r="S113" s="5">
        <v>0</v>
      </c>
      <c r="T113" s="5">
        <v>0</v>
      </c>
      <c r="U113" s="5">
        <v>0</v>
      </c>
      <c r="V113" s="5">
        <v>0</v>
      </c>
      <c r="W113" s="5">
        <v>0</v>
      </c>
      <c r="X113" s="5">
        <v>0</v>
      </c>
      <c r="Y113" s="5">
        <v>0</v>
      </c>
      <c r="Z113" s="5">
        <v>0</v>
      </c>
      <c r="AA113" s="5">
        <v>0</v>
      </c>
      <c r="AB113" s="5">
        <v>0</v>
      </c>
      <c r="AC113" s="5">
        <v>0</v>
      </c>
      <c r="AD113" s="5">
        <v>0</v>
      </c>
      <c r="AE113" s="5">
        <v>0</v>
      </c>
    </row>
    <row r="114" spans="1:31">
      <c r="A114" s="56" t="s">
        <v>70</v>
      </c>
      <c r="B114" s="56" t="s">
        <v>200</v>
      </c>
      <c r="C114" s="56" t="s">
        <v>153</v>
      </c>
      <c r="D114" s="5">
        <v>0</v>
      </c>
      <c r="E114" s="5">
        <v>0</v>
      </c>
      <c r="F114" s="5">
        <v>0</v>
      </c>
      <c r="G114" s="5">
        <v>0</v>
      </c>
      <c r="H114" s="5">
        <v>0</v>
      </c>
      <c r="I114" s="5">
        <v>0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5">
        <v>0</v>
      </c>
      <c r="R114" s="5">
        <v>0</v>
      </c>
      <c r="S114" s="5">
        <v>0</v>
      </c>
      <c r="T114" s="5">
        <v>0</v>
      </c>
      <c r="U114" s="5">
        <v>0</v>
      </c>
      <c r="V114" s="5">
        <v>0</v>
      </c>
      <c r="W114" s="5">
        <v>0</v>
      </c>
      <c r="X114" s="5">
        <v>0</v>
      </c>
      <c r="Y114" s="5">
        <v>0</v>
      </c>
      <c r="Z114" s="5">
        <v>0</v>
      </c>
      <c r="AA114" s="5">
        <v>0</v>
      </c>
      <c r="AB114" s="5">
        <v>0</v>
      </c>
      <c r="AC114" s="5">
        <v>0</v>
      </c>
      <c r="AD114" s="5">
        <v>0</v>
      </c>
      <c r="AE114" s="5">
        <v>0</v>
      </c>
    </row>
    <row r="115" spans="1:31">
      <c r="A115" s="56" t="s">
        <v>70</v>
      </c>
      <c r="B115" s="56" t="s">
        <v>200</v>
      </c>
      <c r="C115" s="56" t="s">
        <v>154</v>
      </c>
      <c r="D115" s="5">
        <v>0</v>
      </c>
      <c r="E115" s="5">
        <v>0</v>
      </c>
      <c r="F115" s="5">
        <v>0</v>
      </c>
      <c r="G115" s="5">
        <v>0</v>
      </c>
      <c r="H115" s="5">
        <v>0</v>
      </c>
      <c r="I115" s="5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5">
        <v>0</v>
      </c>
      <c r="R115" s="5">
        <v>0</v>
      </c>
      <c r="S115" s="5">
        <v>0</v>
      </c>
      <c r="T115" s="5">
        <v>0</v>
      </c>
      <c r="U115" s="5">
        <v>0</v>
      </c>
      <c r="V115" s="5">
        <v>0</v>
      </c>
      <c r="W115" s="5">
        <v>0</v>
      </c>
      <c r="X115" s="5">
        <v>0</v>
      </c>
      <c r="Y115" s="5">
        <v>0</v>
      </c>
      <c r="Z115" s="5">
        <v>-4.1300000000000299E-6</v>
      </c>
      <c r="AA115" s="5">
        <v>-6.9600000000000282E-6</v>
      </c>
      <c r="AB115" s="5">
        <v>-9.7200000000000086E-6</v>
      </c>
      <c r="AC115" s="5">
        <v>-9.7200000000000086E-6</v>
      </c>
      <c r="AD115" s="5">
        <v>-9.7200000000000086E-6</v>
      </c>
      <c r="AE115" s="5">
        <v>-1.7890000000000061E-5</v>
      </c>
    </row>
    <row r="116" spans="1:31">
      <c r="A116" s="56" t="s">
        <v>70</v>
      </c>
      <c r="B116" s="56" t="s">
        <v>200</v>
      </c>
      <c r="C116" s="56" t="s">
        <v>155</v>
      </c>
      <c r="D116" s="5">
        <v>0</v>
      </c>
      <c r="E116" s="5">
        <v>0</v>
      </c>
      <c r="F116" s="5">
        <v>0</v>
      </c>
      <c r="G116" s="5">
        <v>0</v>
      </c>
      <c r="H116" s="5">
        <v>0</v>
      </c>
      <c r="I116" s="5">
        <v>0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5">
        <v>0</v>
      </c>
      <c r="R116" s="5">
        <v>0</v>
      </c>
      <c r="S116" s="5">
        <v>0</v>
      </c>
      <c r="T116" s="5">
        <v>0</v>
      </c>
      <c r="U116" s="5">
        <v>0</v>
      </c>
      <c r="V116" s="5">
        <v>0</v>
      </c>
      <c r="W116" s="5">
        <v>0</v>
      </c>
      <c r="X116" s="5">
        <v>0</v>
      </c>
      <c r="Y116" s="5">
        <v>0</v>
      </c>
      <c r="Z116" s="5">
        <v>0</v>
      </c>
      <c r="AA116" s="5">
        <v>0</v>
      </c>
      <c r="AB116" s="5">
        <v>0</v>
      </c>
      <c r="AC116" s="5">
        <v>0</v>
      </c>
      <c r="AD116" s="5">
        <v>0</v>
      </c>
      <c r="AE116" s="5">
        <v>0</v>
      </c>
    </row>
    <row r="118" spans="1:31">
      <c r="A118" s="56" t="s">
        <v>73</v>
      </c>
      <c r="B118" s="56" t="s">
        <v>163</v>
      </c>
      <c r="C118" s="56" t="s">
        <v>130</v>
      </c>
      <c r="D118" s="5">
        <v>0</v>
      </c>
      <c r="E118" s="5">
        <v>0</v>
      </c>
      <c r="F118" s="5">
        <v>-2880</v>
      </c>
      <c r="G118" s="5">
        <v>-4885</v>
      </c>
      <c r="H118" s="5">
        <v>-6940</v>
      </c>
      <c r="I118" s="5">
        <v>-6940</v>
      </c>
      <c r="J118" s="5">
        <v>-6940</v>
      </c>
      <c r="K118" s="5">
        <v>-8330</v>
      </c>
      <c r="L118" s="5">
        <v>-8330</v>
      </c>
      <c r="M118" s="5">
        <v>-8330</v>
      </c>
      <c r="N118" s="5">
        <v>-8330</v>
      </c>
      <c r="O118" s="5">
        <v>-8330</v>
      </c>
      <c r="P118" s="5">
        <v>-8330</v>
      </c>
      <c r="Q118" s="5">
        <v>-8330</v>
      </c>
      <c r="R118" s="5">
        <v>-8330</v>
      </c>
      <c r="S118" s="5">
        <v>-8330</v>
      </c>
      <c r="T118" s="5">
        <v>-8330</v>
      </c>
      <c r="U118" s="5">
        <v>-8330</v>
      </c>
      <c r="V118" s="5">
        <v>-8330</v>
      </c>
      <c r="W118" s="5">
        <v>-8330</v>
      </c>
      <c r="X118" s="5">
        <v>-8330</v>
      </c>
      <c r="Y118" s="5">
        <v>-8330</v>
      </c>
      <c r="Z118" s="5">
        <v>-8330</v>
      </c>
      <c r="AA118" s="5">
        <v>-8330</v>
      </c>
      <c r="AB118" s="5">
        <v>-8330</v>
      </c>
      <c r="AC118" s="5">
        <v>-8330</v>
      </c>
      <c r="AD118" s="5">
        <v>-8330</v>
      </c>
      <c r="AE118" s="5">
        <v>-8330</v>
      </c>
    </row>
    <row r="119" spans="1:31">
      <c r="A119" s="56" t="s">
        <v>73</v>
      </c>
      <c r="B119" s="56" t="s">
        <v>163</v>
      </c>
      <c r="C119" s="56" t="s">
        <v>132</v>
      </c>
      <c r="D119" s="5">
        <v>0</v>
      </c>
      <c r="E119" s="5">
        <v>0</v>
      </c>
      <c r="F119" s="5">
        <v>0</v>
      </c>
      <c r="G119" s="5">
        <v>0</v>
      </c>
      <c r="H119" s="5">
        <v>0</v>
      </c>
      <c r="I119" s="5">
        <v>0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5">
        <v>0</v>
      </c>
      <c r="R119" s="5">
        <v>0</v>
      </c>
      <c r="S119" s="5">
        <v>0</v>
      </c>
      <c r="T119" s="5">
        <v>0</v>
      </c>
      <c r="U119" s="5">
        <v>0</v>
      </c>
      <c r="V119" s="5">
        <v>0</v>
      </c>
      <c r="W119" s="5">
        <v>0</v>
      </c>
      <c r="X119" s="5">
        <v>-440</v>
      </c>
      <c r="Y119" s="5">
        <v>-440</v>
      </c>
      <c r="Z119" s="5">
        <v>-440</v>
      </c>
      <c r="AA119" s="5">
        <v>-440</v>
      </c>
      <c r="AB119" s="5">
        <v>-440</v>
      </c>
      <c r="AC119" s="5">
        <v>-440</v>
      </c>
      <c r="AD119" s="5">
        <v>-440</v>
      </c>
      <c r="AE119" s="5">
        <v>-440</v>
      </c>
    </row>
    <row r="120" spans="1:31">
      <c r="A120" s="56" t="s">
        <v>73</v>
      </c>
      <c r="B120" s="56" t="s">
        <v>163</v>
      </c>
      <c r="C120" s="56" t="s">
        <v>134</v>
      </c>
      <c r="D120" s="5">
        <v>0</v>
      </c>
      <c r="E120" s="5">
        <v>0</v>
      </c>
      <c r="F120" s="5">
        <v>0</v>
      </c>
      <c r="G120" s="5">
        <v>0</v>
      </c>
      <c r="H120" s="5">
        <v>0</v>
      </c>
      <c r="I120" s="5">
        <v>0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5">
        <v>0</v>
      </c>
      <c r="R120" s="5">
        <v>-7.9499999999999994E-5</v>
      </c>
      <c r="S120" s="5">
        <v>-7.9499999999999994E-5</v>
      </c>
      <c r="T120" s="5">
        <v>-7.9499999999999994E-5</v>
      </c>
      <c r="U120" s="5">
        <v>-7.9499999999999994E-5</v>
      </c>
      <c r="V120" s="5">
        <v>-7.9499999999999994E-5</v>
      </c>
      <c r="W120" s="5">
        <v>-7.9499999999999994E-5</v>
      </c>
      <c r="X120" s="5">
        <v>-7.9499999999999994E-5</v>
      </c>
      <c r="Y120" s="5">
        <v>-848.99929680000002</v>
      </c>
      <c r="Z120" s="5">
        <v>-848.99929680000002</v>
      </c>
      <c r="AA120" s="5">
        <v>-848.99929680000002</v>
      </c>
      <c r="AB120" s="5">
        <v>-848.99929680000002</v>
      </c>
      <c r="AC120" s="5">
        <v>-848.99929680000002</v>
      </c>
      <c r="AD120" s="5">
        <v>-848.99929680000002</v>
      </c>
      <c r="AE120" s="5">
        <v>-848.99929680000002</v>
      </c>
    </row>
    <row r="121" spans="1:31">
      <c r="A121" s="56" t="s">
        <v>73</v>
      </c>
      <c r="B121" s="56" t="s">
        <v>163</v>
      </c>
      <c r="C121" s="56" t="s">
        <v>136</v>
      </c>
      <c r="D121" s="5">
        <v>0</v>
      </c>
      <c r="E121" s="5">
        <v>0</v>
      </c>
      <c r="F121" s="5">
        <v>0</v>
      </c>
      <c r="G121" s="5">
        <v>0</v>
      </c>
      <c r="H121" s="5">
        <v>0</v>
      </c>
      <c r="I121" s="5">
        <v>0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5">
        <v>0</v>
      </c>
      <c r="R121" s="5">
        <v>0</v>
      </c>
      <c r="S121" s="5">
        <v>0</v>
      </c>
      <c r="T121" s="5">
        <v>0</v>
      </c>
      <c r="U121" s="5">
        <v>0</v>
      </c>
      <c r="V121" s="5">
        <v>0</v>
      </c>
      <c r="W121" s="5">
        <v>0</v>
      </c>
      <c r="X121" s="5">
        <v>0</v>
      </c>
      <c r="Y121" s="5">
        <v>0</v>
      </c>
      <c r="Z121" s="5">
        <v>0</v>
      </c>
      <c r="AA121" s="5">
        <v>0</v>
      </c>
      <c r="AB121" s="5">
        <v>0</v>
      </c>
      <c r="AC121" s="5">
        <v>0</v>
      </c>
      <c r="AD121" s="5">
        <v>0</v>
      </c>
      <c r="AE121" s="5">
        <v>0</v>
      </c>
    </row>
    <row r="122" spans="1:31">
      <c r="A122" s="56" t="s">
        <v>73</v>
      </c>
      <c r="B122" s="56" t="s">
        <v>163</v>
      </c>
      <c r="C122" s="56" t="s">
        <v>153</v>
      </c>
      <c r="D122" s="5">
        <v>0</v>
      </c>
      <c r="E122" s="5">
        <v>0</v>
      </c>
      <c r="F122" s="5">
        <v>0</v>
      </c>
      <c r="G122" s="5">
        <v>0</v>
      </c>
      <c r="H122" s="5">
        <v>0</v>
      </c>
      <c r="I122" s="5">
        <v>0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5">
        <v>0</v>
      </c>
      <c r="R122" s="5">
        <v>0</v>
      </c>
      <c r="S122" s="5">
        <v>0</v>
      </c>
      <c r="T122" s="5">
        <v>0</v>
      </c>
      <c r="U122" s="5">
        <v>0</v>
      </c>
      <c r="V122" s="5">
        <v>0</v>
      </c>
      <c r="W122" s="5">
        <v>0</v>
      </c>
      <c r="X122" s="5">
        <v>0</v>
      </c>
      <c r="Y122" s="5">
        <v>0</v>
      </c>
      <c r="Z122" s="5">
        <v>0</v>
      </c>
      <c r="AA122" s="5">
        <v>0</v>
      </c>
      <c r="AB122" s="5">
        <v>0</v>
      </c>
      <c r="AC122" s="5">
        <v>0</v>
      </c>
      <c r="AD122" s="5">
        <v>0</v>
      </c>
      <c r="AE122" s="5">
        <v>0</v>
      </c>
    </row>
    <row r="123" spans="1:31">
      <c r="A123" s="56" t="s">
        <v>73</v>
      </c>
      <c r="B123" s="56" t="s">
        <v>163</v>
      </c>
      <c r="C123" s="56" t="s">
        <v>154</v>
      </c>
      <c r="D123" s="5">
        <v>0</v>
      </c>
      <c r="E123" s="5">
        <v>0</v>
      </c>
      <c r="F123" s="5">
        <v>0</v>
      </c>
      <c r="G123" s="5">
        <v>0</v>
      </c>
      <c r="H123" s="5">
        <v>0</v>
      </c>
      <c r="I123" s="5">
        <v>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5">
        <v>0</v>
      </c>
      <c r="R123" s="5">
        <v>0</v>
      </c>
      <c r="S123" s="5">
        <v>0</v>
      </c>
      <c r="T123" s="5">
        <v>0</v>
      </c>
      <c r="U123" s="5">
        <v>0</v>
      </c>
      <c r="V123" s="5">
        <v>0</v>
      </c>
      <c r="W123" s="5">
        <v>0</v>
      </c>
      <c r="X123" s="5">
        <v>-5.6379999961916293E-5</v>
      </c>
      <c r="Y123" s="5">
        <v>-7.1730000031163758E-5</v>
      </c>
      <c r="Z123" s="5">
        <v>-599.99744817999988</v>
      </c>
      <c r="AA123" s="5">
        <v>-1111.55294129</v>
      </c>
      <c r="AB123" s="5">
        <v>-1525.0248363799999</v>
      </c>
      <c r="AC123" s="5">
        <v>-1561.72616586</v>
      </c>
      <c r="AD123" s="5">
        <v>-1561.72616586</v>
      </c>
      <c r="AE123" s="5">
        <v>-1561.7262900400001</v>
      </c>
    </row>
    <row r="124" spans="1:31">
      <c r="A124" s="56" t="s">
        <v>73</v>
      </c>
      <c r="B124" s="56" t="s">
        <v>163</v>
      </c>
      <c r="C124" s="56" t="s">
        <v>155</v>
      </c>
      <c r="D124" s="5">
        <v>0</v>
      </c>
      <c r="E124" s="5">
        <v>0</v>
      </c>
      <c r="F124" s="5">
        <v>0</v>
      </c>
      <c r="G124" s="5">
        <v>0</v>
      </c>
      <c r="H124" s="5">
        <v>0</v>
      </c>
      <c r="I124" s="5">
        <v>0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5">
        <v>0</v>
      </c>
      <c r="R124" s="5">
        <v>0</v>
      </c>
      <c r="S124" s="5">
        <v>0</v>
      </c>
      <c r="T124" s="5">
        <v>0</v>
      </c>
      <c r="U124" s="5">
        <v>0</v>
      </c>
      <c r="V124" s="5">
        <v>0</v>
      </c>
      <c r="W124" s="5">
        <v>0</v>
      </c>
      <c r="X124" s="5">
        <v>0</v>
      </c>
      <c r="Y124" s="5">
        <v>0</v>
      </c>
      <c r="Z124" s="5">
        <v>0</v>
      </c>
      <c r="AA124" s="5">
        <v>0</v>
      </c>
      <c r="AB124" s="5">
        <v>0</v>
      </c>
      <c r="AC124" s="5">
        <v>0</v>
      </c>
      <c r="AD124" s="5">
        <v>0</v>
      </c>
      <c r="AE124" s="5">
        <v>0</v>
      </c>
    </row>
    <row r="125" spans="1:3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20"/>
      <c r="W125" s="7"/>
      <c r="X125" s="7"/>
      <c r="Y125" s="7"/>
      <c r="Z125" s="7"/>
      <c r="AA125" s="7"/>
      <c r="AB125" s="7"/>
      <c r="AC125" s="7"/>
      <c r="AD125" s="7"/>
      <c r="AE125" s="7"/>
    </row>
    <row r="126" spans="1:31">
      <c r="A126" s="56" t="s">
        <v>73</v>
      </c>
      <c r="B126" s="56" t="s">
        <v>197</v>
      </c>
      <c r="C126" s="56" t="s">
        <v>130</v>
      </c>
      <c r="D126" s="5">
        <v>0</v>
      </c>
      <c r="E126" s="5">
        <v>0</v>
      </c>
      <c r="F126" s="5">
        <v>-3294</v>
      </c>
      <c r="G126" s="5">
        <v>-4024</v>
      </c>
      <c r="H126" s="5">
        <v>-5314</v>
      </c>
      <c r="I126" s="5">
        <v>-6434</v>
      </c>
      <c r="J126" s="5">
        <v>-7274</v>
      </c>
      <c r="K126" s="5">
        <v>-8126</v>
      </c>
      <c r="L126" s="5">
        <v>-8126</v>
      </c>
      <c r="M126" s="5">
        <v>-8126</v>
      </c>
      <c r="N126" s="5">
        <v>-8126</v>
      </c>
      <c r="O126" s="5">
        <v>-8126</v>
      </c>
      <c r="P126" s="5">
        <v>-8126</v>
      </c>
      <c r="Q126" s="5">
        <v>-8126</v>
      </c>
      <c r="R126" s="5">
        <v>-8126</v>
      </c>
      <c r="S126" s="5">
        <v>-8126</v>
      </c>
      <c r="T126" s="5">
        <v>-8126</v>
      </c>
      <c r="U126" s="5">
        <v>-8126</v>
      </c>
      <c r="V126" s="5">
        <v>-8126</v>
      </c>
      <c r="W126" s="5">
        <v>-8126</v>
      </c>
      <c r="X126" s="5">
        <v>-8126</v>
      </c>
      <c r="Y126" s="5">
        <v>-8126</v>
      </c>
      <c r="Z126" s="5">
        <v>-8126</v>
      </c>
      <c r="AA126" s="5">
        <v>-8126</v>
      </c>
      <c r="AB126" s="5">
        <v>-8126</v>
      </c>
      <c r="AC126" s="5">
        <v>-8126</v>
      </c>
      <c r="AD126" s="5">
        <v>-8126</v>
      </c>
      <c r="AE126" s="5">
        <v>-8126</v>
      </c>
    </row>
    <row r="127" spans="1:31">
      <c r="A127" s="56" t="s">
        <v>73</v>
      </c>
      <c r="B127" s="56" t="s">
        <v>197</v>
      </c>
      <c r="C127" s="56" t="s">
        <v>132</v>
      </c>
      <c r="D127" s="5">
        <v>0</v>
      </c>
      <c r="E127" s="5">
        <v>0</v>
      </c>
      <c r="F127" s="5">
        <v>-180</v>
      </c>
      <c r="G127" s="5">
        <v>-180</v>
      </c>
      <c r="H127" s="5">
        <v>-180</v>
      </c>
      <c r="I127" s="5">
        <v>-180</v>
      </c>
      <c r="J127" s="5">
        <v>-180</v>
      </c>
      <c r="K127" s="5">
        <v>-180</v>
      </c>
      <c r="L127" s="5">
        <v>-180</v>
      </c>
      <c r="M127" s="5">
        <v>-180</v>
      </c>
      <c r="N127" s="5">
        <v>-180</v>
      </c>
      <c r="O127" s="5">
        <v>-180</v>
      </c>
      <c r="P127" s="5">
        <v>-180</v>
      </c>
      <c r="Q127" s="5">
        <v>-565</v>
      </c>
      <c r="R127" s="5">
        <v>-565</v>
      </c>
      <c r="S127" s="5">
        <v>-565</v>
      </c>
      <c r="T127" s="5">
        <v>-709.39999998999997</v>
      </c>
      <c r="U127" s="5">
        <v>-709.39999998999997</v>
      </c>
      <c r="V127" s="5">
        <v>-709.39999998999997</v>
      </c>
      <c r="W127" s="5">
        <v>-709.39999998999997</v>
      </c>
      <c r="X127" s="5">
        <v>-709.39999998999997</v>
      </c>
      <c r="Y127" s="5">
        <v>-709.39999998999997</v>
      </c>
      <c r="Z127" s="5">
        <v>-1353.89999999</v>
      </c>
      <c r="AA127" s="5">
        <v>-1597.89999999</v>
      </c>
      <c r="AB127" s="5">
        <v>-1597.89999999</v>
      </c>
      <c r="AC127" s="5">
        <v>-1597.89999999</v>
      </c>
      <c r="AD127" s="5">
        <v>-1597.89999999</v>
      </c>
      <c r="AE127" s="5">
        <v>-1597.89999999</v>
      </c>
    </row>
    <row r="128" spans="1:31">
      <c r="A128" s="56" t="s">
        <v>73</v>
      </c>
      <c r="B128" s="56" t="s">
        <v>197</v>
      </c>
      <c r="C128" s="56" t="s">
        <v>134</v>
      </c>
      <c r="D128" s="5">
        <v>0</v>
      </c>
      <c r="E128" s="5">
        <v>0</v>
      </c>
      <c r="F128" s="5">
        <v>0</v>
      </c>
      <c r="G128" s="5">
        <v>0</v>
      </c>
      <c r="H128" s="5">
        <v>0</v>
      </c>
      <c r="I128" s="5">
        <v>0</v>
      </c>
      <c r="J128" s="5">
        <v>0</v>
      </c>
      <c r="K128" s="5">
        <v>0</v>
      </c>
      <c r="L128" s="5">
        <v>0</v>
      </c>
      <c r="M128" s="5">
        <v>0</v>
      </c>
      <c r="N128" s="5">
        <v>-292.00000001000001</v>
      </c>
      <c r="O128" s="5">
        <v>-409.00000001000001</v>
      </c>
      <c r="P128" s="5">
        <v>-409.00000001000001</v>
      </c>
      <c r="Q128" s="5">
        <v>-409.00000001000001</v>
      </c>
      <c r="R128" s="5">
        <v>-409.00008215999998</v>
      </c>
      <c r="S128" s="5">
        <v>-409.00008215999998</v>
      </c>
      <c r="T128" s="5">
        <v>-409.00008215999998</v>
      </c>
      <c r="U128" s="5">
        <v>-409.00008215999998</v>
      </c>
      <c r="V128" s="5">
        <v>-409.00008215999998</v>
      </c>
      <c r="W128" s="5">
        <v>-409.00008215999998</v>
      </c>
      <c r="X128" s="5">
        <v>-409.00008215999998</v>
      </c>
      <c r="Y128" s="5">
        <v>-540.50015106000001</v>
      </c>
      <c r="Z128" s="5">
        <v>-540.50015106000001</v>
      </c>
      <c r="AA128" s="5">
        <v>-1089.50015106</v>
      </c>
      <c r="AB128" s="5">
        <v>-1089.50015106</v>
      </c>
      <c r="AC128" s="5">
        <v>-1089.50015106</v>
      </c>
      <c r="AD128" s="5">
        <v>-1608.50015106</v>
      </c>
      <c r="AE128" s="5">
        <v>-1954.50015106</v>
      </c>
    </row>
    <row r="129" spans="1:31">
      <c r="A129" s="56" t="s">
        <v>73</v>
      </c>
      <c r="B129" s="56" t="s">
        <v>197</v>
      </c>
      <c r="C129" s="56" t="s">
        <v>136</v>
      </c>
      <c r="D129" s="5">
        <v>0</v>
      </c>
      <c r="E129" s="5">
        <v>0</v>
      </c>
      <c r="F129" s="5">
        <v>0</v>
      </c>
      <c r="G129" s="5">
        <v>0</v>
      </c>
      <c r="H129" s="5">
        <v>0</v>
      </c>
      <c r="I129" s="5">
        <v>0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5">
        <v>0</v>
      </c>
      <c r="R129" s="5">
        <v>-86.4</v>
      </c>
      <c r="S129" s="5">
        <v>-86.4</v>
      </c>
      <c r="T129" s="5">
        <v>-86.4</v>
      </c>
      <c r="U129" s="5">
        <v>-86.4</v>
      </c>
      <c r="V129" s="5">
        <v>-86.4</v>
      </c>
      <c r="W129" s="5">
        <v>-152.4</v>
      </c>
      <c r="X129" s="5">
        <v>-152.4</v>
      </c>
      <c r="Y129" s="5">
        <v>-152.4</v>
      </c>
      <c r="Z129" s="5">
        <v>-152.4</v>
      </c>
      <c r="AA129" s="5">
        <v>-152.4</v>
      </c>
      <c r="AB129" s="5">
        <v>-152.4</v>
      </c>
      <c r="AC129" s="5">
        <v>-152.4</v>
      </c>
      <c r="AD129" s="5">
        <v>-152.4</v>
      </c>
      <c r="AE129" s="5">
        <v>-152.4</v>
      </c>
    </row>
    <row r="130" spans="1:31">
      <c r="A130" s="56" t="s">
        <v>73</v>
      </c>
      <c r="B130" s="56" t="s">
        <v>197</v>
      </c>
      <c r="C130" s="56" t="s">
        <v>153</v>
      </c>
      <c r="D130" s="5">
        <v>0</v>
      </c>
      <c r="E130" s="5">
        <v>0</v>
      </c>
      <c r="F130" s="5">
        <v>0</v>
      </c>
      <c r="G130" s="5">
        <v>0</v>
      </c>
      <c r="H130" s="5">
        <v>0</v>
      </c>
      <c r="I130" s="5">
        <v>0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5">
        <v>0</v>
      </c>
      <c r="R130" s="5">
        <v>0</v>
      </c>
      <c r="S130" s="5">
        <v>0</v>
      </c>
      <c r="T130" s="5">
        <v>0</v>
      </c>
      <c r="U130" s="5">
        <v>0</v>
      </c>
      <c r="V130" s="5">
        <v>0</v>
      </c>
      <c r="W130" s="5">
        <v>0</v>
      </c>
      <c r="X130" s="5">
        <v>0</v>
      </c>
      <c r="Y130" s="5">
        <v>0</v>
      </c>
      <c r="Z130" s="5">
        <v>0</v>
      </c>
      <c r="AA130" s="5">
        <v>0</v>
      </c>
      <c r="AB130" s="5">
        <v>0</v>
      </c>
      <c r="AC130" s="5">
        <v>0</v>
      </c>
      <c r="AD130" s="5">
        <v>0</v>
      </c>
      <c r="AE130" s="5">
        <v>0</v>
      </c>
    </row>
    <row r="131" spans="1:31">
      <c r="A131" s="56" t="s">
        <v>73</v>
      </c>
      <c r="B131" s="56" t="s">
        <v>197</v>
      </c>
      <c r="C131" s="56" t="s">
        <v>154</v>
      </c>
      <c r="D131" s="5">
        <v>0</v>
      </c>
      <c r="E131" s="5">
        <v>0</v>
      </c>
      <c r="F131" s="5">
        <v>0</v>
      </c>
      <c r="G131" s="5">
        <v>0</v>
      </c>
      <c r="H131" s="5">
        <v>0</v>
      </c>
      <c r="I131" s="5">
        <v>0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5">
        <v>0</v>
      </c>
      <c r="R131" s="5">
        <v>0</v>
      </c>
      <c r="S131" s="5">
        <v>0</v>
      </c>
      <c r="T131" s="5">
        <v>0</v>
      </c>
      <c r="U131" s="5">
        <v>0</v>
      </c>
      <c r="V131" s="5">
        <v>0</v>
      </c>
      <c r="W131" s="5">
        <v>0</v>
      </c>
      <c r="X131" s="5">
        <v>-2.3480000024278521E-5</v>
      </c>
      <c r="Y131" s="5">
        <v>-4.3310000080509781E-5</v>
      </c>
      <c r="Z131" s="5">
        <v>-306.44188853000031</v>
      </c>
      <c r="AA131" s="5">
        <v>-682.26185611000005</v>
      </c>
      <c r="AB131" s="5">
        <v>-1459.20716997</v>
      </c>
      <c r="AC131" s="5">
        <v>-1539.4677293799989</v>
      </c>
      <c r="AD131" s="5">
        <v>-1539.4677293799989</v>
      </c>
      <c r="AE131" s="5">
        <v>-2078.8783609599991</v>
      </c>
    </row>
    <row r="132" spans="1:31">
      <c r="A132" s="56" t="s">
        <v>73</v>
      </c>
      <c r="B132" s="56" t="s">
        <v>197</v>
      </c>
      <c r="C132" s="56" t="s">
        <v>155</v>
      </c>
      <c r="D132" s="5">
        <v>0</v>
      </c>
      <c r="E132" s="5">
        <v>0</v>
      </c>
      <c r="F132" s="5">
        <v>0</v>
      </c>
      <c r="G132" s="5">
        <v>0</v>
      </c>
      <c r="H132" s="5">
        <v>0</v>
      </c>
      <c r="I132" s="5">
        <v>0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5">
        <v>0</v>
      </c>
      <c r="R132" s="5">
        <v>0</v>
      </c>
      <c r="S132" s="5">
        <v>0</v>
      </c>
      <c r="T132" s="5">
        <v>0</v>
      </c>
      <c r="U132" s="5">
        <v>0</v>
      </c>
      <c r="V132" s="5">
        <v>0</v>
      </c>
      <c r="W132" s="5">
        <v>0</v>
      </c>
      <c r="X132" s="5">
        <v>-1.7689999999999998E-5</v>
      </c>
      <c r="Y132" s="5">
        <v>-1.7689999999999998E-5</v>
      </c>
      <c r="Z132" s="5">
        <v>-4.0389999999999957E-5</v>
      </c>
      <c r="AA132" s="5">
        <v>-4.0389999999999957E-5</v>
      </c>
      <c r="AB132" s="5">
        <v>-4.4829999999999942E-5</v>
      </c>
      <c r="AC132" s="5">
        <v>-4.4829999999999942E-5</v>
      </c>
      <c r="AD132" s="5">
        <v>-4.4829999999999942E-5</v>
      </c>
      <c r="AE132" s="5">
        <v>-1.4793999999999989E-4</v>
      </c>
    </row>
    <row r="133" spans="1:3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</row>
    <row r="134" spans="1:31">
      <c r="A134" s="56" t="s">
        <v>73</v>
      </c>
      <c r="B134" s="56" t="s">
        <v>198</v>
      </c>
      <c r="C134" s="56" t="s">
        <v>131</v>
      </c>
      <c r="D134" s="5">
        <v>0</v>
      </c>
      <c r="E134" s="5">
        <v>0</v>
      </c>
      <c r="F134" s="5">
        <v>-1450</v>
      </c>
      <c r="G134" s="5">
        <v>-2010</v>
      </c>
      <c r="H134" s="5">
        <v>-3115</v>
      </c>
      <c r="I134" s="5">
        <v>-3675</v>
      </c>
      <c r="J134" s="5">
        <v>-3675</v>
      </c>
      <c r="K134" s="5">
        <v>-4835</v>
      </c>
      <c r="L134" s="5">
        <v>-4835</v>
      </c>
      <c r="M134" s="5">
        <v>-4835</v>
      </c>
      <c r="N134" s="5">
        <v>-4835</v>
      </c>
      <c r="O134" s="5">
        <v>-4835</v>
      </c>
      <c r="P134" s="5">
        <v>-4835</v>
      </c>
      <c r="Q134" s="5">
        <v>-4835</v>
      </c>
      <c r="R134" s="5">
        <v>-4835</v>
      </c>
      <c r="S134" s="5">
        <v>-4835</v>
      </c>
      <c r="T134" s="5">
        <v>-4835</v>
      </c>
      <c r="U134" s="5">
        <v>-4835</v>
      </c>
      <c r="V134" s="5">
        <v>-4835</v>
      </c>
      <c r="W134" s="5">
        <v>-4835</v>
      </c>
      <c r="X134" s="5">
        <v>-4835</v>
      </c>
      <c r="Y134" s="5">
        <v>-4835</v>
      </c>
      <c r="Z134" s="5">
        <v>-4835</v>
      </c>
      <c r="AA134" s="5">
        <v>-4835</v>
      </c>
      <c r="AB134" s="5">
        <v>-4835</v>
      </c>
      <c r="AC134" s="5">
        <v>-4835</v>
      </c>
      <c r="AD134" s="5">
        <v>-4835</v>
      </c>
      <c r="AE134" s="5">
        <v>-4835</v>
      </c>
    </row>
    <row r="135" spans="1:31">
      <c r="A135" s="56" t="s">
        <v>73</v>
      </c>
      <c r="B135" s="56" t="s">
        <v>198</v>
      </c>
      <c r="C135" s="56" t="s">
        <v>132</v>
      </c>
      <c r="D135" s="5">
        <v>0</v>
      </c>
      <c r="E135" s="5">
        <v>0</v>
      </c>
      <c r="F135" s="5">
        <v>-500</v>
      </c>
      <c r="G135" s="5">
        <v>-500</v>
      </c>
      <c r="H135" s="5">
        <v>-500</v>
      </c>
      <c r="I135" s="5">
        <v>-500</v>
      </c>
      <c r="J135" s="5">
        <v>-500</v>
      </c>
      <c r="K135" s="5">
        <v>-500</v>
      </c>
      <c r="L135" s="5">
        <v>-500</v>
      </c>
      <c r="M135" s="5">
        <v>-500</v>
      </c>
      <c r="N135" s="5">
        <v>-500</v>
      </c>
      <c r="O135" s="5">
        <v>-500</v>
      </c>
      <c r="P135" s="5">
        <v>-500</v>
      </c>
      <c r="Q135" s="5">
        <v>-500</v>
      </c>
      <c r="R135" s="5">
        <v>-500</v>
      </c>
      <c r="S135" s="5">
        <v>-500</v>
      </c>
      <c r="T135" s="5">
        <v>-500</v>
      </c>
      <c r="U135" s="5">
        <v>-500</v>
      </c>
      <c r="V135" s="5">
        <v>-500</v>
      </c>
      <c r="W135" s="5">
        <v>-500</v>
      </c>
      <c r="X135" s="5">
        <v>-500</v>
      </c>
      <c r="Y135" s="5">
        <v>-500</v>
      </c>
      <c r="Z135" s="5">
        <v>-500</v>
      </c>
      <c r="AA135" s="5">
        <v>-500</v>
      </c>
      <c r="AB135" s="5">
        <v>-500</v>
      </c>
      <c r="AC135" s="5">
        <v>-500</v>
      </c>
      <c r="AD135" s="5">
        <v>-500</v>
      </c>
      <c r="AE135" s="5">
        <v>-500</v>
      </c>
    </row>
    <row r="136" spans="1:31">
      <c r="A136" s="56" t="s">
        <v>73</v>
      </c>
      <c r="B136" s="56" t="s">
        <v>198</v>
      </c>
      <c r="C136" s="56" t="s">
        <v>134</v>
      </c>
      <c r="D136" s="5">
        <v>0</v>
      </c>
      <c r="E136" s="5">
        <v>0</v>
      </c>
      <c r="F136" s="5">
        <v>0</v>
      </c>
      <c r="G136" s="5">
        <v>0</v>
      </c>
      <c r="H136" s="5">
        <v>0</v>
      </c>
      <c r="I136" s="5">
        <v>0</v>
      </c>
      <c r="J136" s="5">
        <v>0</v>
      </c>
      <c r="K136" s="5">
        <v>0</v>
      </c>
      <c r="L136" s="5">
        <v>0</v>
      </c>
      <c r="M136" s="5">
        <v>0</v>
      </c>
      <c r="N136" s="5">
        <v>-170</v>
      </c>
      <c r="O136" s="5">
        <v>-170</v>
      </c>
      <c r="P136" s="5">
        <v>-170</v>
      </c>
      <c r="Q136" s="5">
        <v>-170</v>
      </c>
      <c r="R136" s="5">
        <v>-170.00008215</v>
      </c>
      <c r="S136" s="5">
        <v>-170.00008215</v>
      </c>
      <c r="T136" s="5">
        <v>-610.00008215000003</v>
      </c>
      <c r="U136" s="5">
        <v>-610.00008215000003</v>
      </c>
      <c r="V136" s="5">
        <v>-610.00008215000003</v>
      </c>
      <c r="W136" s="5">
        <v>-704.00008215000003</v>
      </c>
      <c r="X136" s="5">
        <v>-704.00008215000003</v>
      </c>
      <c r="Y136" s="5">
        <v>-704.00008215000003</v>
      </c>
      <c r="Z136" s="5">
        <v>-704.00008215000003</v>
      </c>
      <c r="AA136" s="5">
        <v>-704.00008215000003</v>
      </c>
      <c r="AB136" s="5">
        <v>-1288.00008215</v>
      </c>
      <c r="AC136" s="5">
        <v>-1288.00008215</v>
      </c>
      <c r="AD136" s="5">
        <v>-1288.00008215</v>
      </c>
      <c r="AE136" s="5">
        <v>-1288.00008215</v>
      </c>
    </row>
    <row r="137" spans="1:31">
      <c r="A137" s="56" t="s">
        <v>73</v>
      </c>
      <c r="B137" s="56" t="s">
        <v>198</v>
      </c>
      <c r="C137" s="56" t="s">
        <v>136</v>
      </c>
      <c r="D137" s="5">
        <v>0</v>
      </c>
      <c r="E137" s="5">
        <v>0</v>
      </c>
      <c r="F137" s="5">
        <v>0</v>
      </c>
      <c r="G137" s="5">
        <v>0</v>
      </c>
      <c r="H137" s="5">
        <v>0</v>
      </c>
      <c r="I137" s="5">
        <v>0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Q137" s="5">
        <v>0</v>
      </c>
      <c r="R137" s="5">
        <v>0</v>
      </c>
      <c r="S137" s="5">
        <v>0</v>
      </c>
      <c r="T137" s="5">
        <v>0</v>
      </c>
      <c r="U137" s="5">
        <v>0</v>
      </c>
      <c r="V137" s="5">
        <v>0</v>
      </c>
      <c r="W137" s="5">
        <v>0</v>
      </c>
      <c r="X137" s="5">
        <v>0</v>
      </c>
      <c r="Y137" s="5">
        <v>0</v>
      </c>
      <c r="Z137" s="5">
        <v>0</v>
      </c>
      <c r="AA137" s="5">
        <v>0</v>
      </c>
      <c r="AB137" s="5">
        <v>0</v>
      </c>
      <c r="AC137" s="5">
        <v>0</v>
      </c>
      <c r="AD137" s="5">
        <v>0</v>
      </c>
      <c r="AE137" s="5">
        <v>0</v>
      </c>
    </row>
    <row r="138" spans="1:31">
      <c r="A138" s="56" t="s">
        <v>73</v>
      </c>
      <c r="B138" s="56" t="s">
        <v>198</v>
      </c>
      <c r="C138" s="56" t="s">
        <v>153</v>
      </c>
      <c r="D138" s="5">
        <v>0</v>
      </c>
      <c r="E138" s="5">
        <v>0</v>
      </c>
      <c r="F138" s="5">
        <v>0</v>
      </c>
      <c r="G138" s="5">
        <v>0</v>
      </c>
      <c r="H138" s="5">
        <v>0</v>
      </c>
      <c r="I138" s="5">
        <v>0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0</v>
      </c>
      <c r="Q138" s="5">
        <v>0</v>
      </c>
      <c r="R138" s="5">
        <v>0</v>
      </c>
      <c r="S138" s="5">
        <v>0</v>
      </c>
      <c r="T138" s="5">
        <v>0</v>
      </c>
      <c r="U138" s="5">
        <v>0</v>
      </c>
      <c r="V138" s="5">
        <v>0</v>
      </c>
      <c r="W138" s="5">
        <v>0</v>
      </c>
      <c r="X138" s="5">
        <v>0</v>
      </c>
      <c r="Y138" s="5">
        <v>0</v>
      </c>
      <c r="Z138" s="5">
        <v>0</v>
      </c>
      <c r="AA138" s="5">
        <v>0</v>
      </c>
      <c r="AB138" s="5">
        <v>0</v>
      </c>
      <c r="AC138" s="5">
        <v>0</v>
      </c>
      <c r="AD138" s="5">
        <v>0</v>
      </c>
      <c r="AE138" s="5">
        <v>0</v>
      </c>
    </row>
    <row r="139" spans="1:31">
      <c r="A139" s="56" t="s">
        <v>73</v>
      </c>
      <c r="B139" s="56" t="s">
        <v>198</v>
      </c>
      <c r="C139" s="56" t="s">
        <v>154</v>
      </c>
      <c r="D139" s="5">
        <v>0</v>
      </c>
      <c r="E139" s="5">
        <v>0</v>
      </c>
      <c r="F139" s="5">
        <v>0</v>
      </c>
      <c r="G139" s="5">
        <v>0</v>
      </c>
      <c r="H139" s="5">
        <v>0</v>
      </c>
      <c r="I139" s="5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5">
        <v>0</v>
      </c>
      <c r="R139" s="5">
        <v>0</v>
      </c>
      <c r="S139" s="5">
        <v>0</v>
      </c>
      <c r="T139" s="5">
        <v>0</v>
      </c>
      <c r="U139" s="5">
        <v>0</v>
      </c>
      <c r="V139" s="5">
        <v>0</v>
      </c>
      <c r="W139" s="5">
        <v>0</v>
      </c>
      <c r="X139" s="5">
        <v>-7.1899999056768138E-6</v>
      </c>
      <c r="Y139" s="5">
        <v>-1.2779999906342709E-5</v>
      </c>
      <c r="Z139" s="5">
        <v>-271.8313149899999</v>
      </c>
      <c r="AA139" s="5">
        <v>-271.8313149899999</v>
      </c>
      <c r="AB139" s="5">
        <v>-995.68365590999986</v>
      </c>
      <c r="AC139" s="5">
        <v>-995.68365590999986</v>
      </c>
      <c r="AD139" s="5">
        <v>-995.68365590999986</v>
      </c>
      <c r="AE139" s="5">
        <v>-995.68365606999987</v>
      </c>
    </row>
    <row r="140" spans="1:31">
      <c r="A140" s="56" t="s">
        <v>73</v>
      </c>
      <c r="B140" s="56" t="s">
        <v>198</v>
      </c>
      <c r="C140" s="56" t="s">
        <v>155</v>
      </c>
      <c r="D140" s="5">
        <v>0</v>
      </c>
      <c r="E140" s="5">
        <v>-1.0999999999999981</v>
      </c>
      <c r="F140" s="5">
        <v>-1.0999999999999981</v>
      </c>
      <c r="G140" s="5">
        <v>-1.0999999999999981</v>
      </c>
      <c r="H140" s="5">
        <v>-1.0999999999999981</v>
      </c>
      <c r="I140" s="5">
        <v>-2.1999999999999962</v>
      </c>
      <c r="J140" s="5">
        <v>-2.1999999999999962</v>
      </c>
      <c r="K140" s="5">
        <v>-2.1999999999999962</v>
      </c>
      <c r="L140" s="5">
        <v>-2.1999999999999962</v>
      </c>
      <c r="M140" s="5">
        <v>-2.1999999999999962</v>
      </c>
      <c r="N140" s="5">
        <v>-3.299999999999994</v>
      </c>
      <c r="O140" s="5">
        <v>-3.299999999999994</v>
      </c>
      <c r="P140" s="5">
        <v>-4.3999999999999906</v>
      </c>
      <c r="Q140" s="5">
        <v>-4.3999999999999906</v>
      </c>
      <c r="R140" s="5">
        <v>-4.3999999999999906</v>
      </c>
      <c r="S140" s="5">
        <v>-4.3999999999999906</v>
      </c>
      <c r="T140" s="5">
        <v>-5.4999999999999893</v>
      </c>
      <c r="U140" s="5">
        <v>-5.4999999999999893</v>
      </c>
      <c r="V140" s="5">
        <v>-5.4999999999999893</v>
      </c>
      <c r="W140" s="5">
        <v>-5.4999999999999893</v>
      </c>
      <c r="X140" s="5">
        <v>-5.4999999999999893</v>
      </c>
      <c r="Y140" s="5">
        <v>-5.4999999999999893</v>
      </c>
      <c r="Z140" s="5">
        <v>-5.4999999999999893</v>
      </c>
      <c r="AA140" s="5">
        <v>-5.4999999999999893</v>
      </c>
      <c r="AB140" s="5">
        <v>-5.4999999999999893</v>
      </c>
      <c r="AC140" s="5">
        <v>-5.4999999999999893</v>
      </c>
      <c r="AD140" s="5">
        <v>-5.4999999999999893</v>
      </c>
      <c r="AE140" s="5">
        <v>-5.4999999999999893</v>
      </c>
    </row>
    <row r="141" spans="1:3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</row>
    <row r="142" spans="1:31">
      <c r="A142" s="56" t="s">
        <v>73</v>
      </c>
      <c r="B142" s="56" t="s">
        <v>199</v>
      </c>
      <c r="C142" s="56" t="s">
        <v>132</v>
      </c>
      <c r="D142" s="5">
        <v>0</v>
      </c>
      <c r="E142" s="5">
        <v>0</v>
      </c>
      <c r="F142" s="5">
        <v>-800</v>
      </c>
      <c r="G142" s="5">
        <v>-800</v>
      </c>
      <c r="H142" s="5">
        <v>-800</v>
      </c>
      <c r="I142" s="5">
        <v>-800</v>
      </c>
      <c r="J142" s="5">
        <v>-800</v>
      </c>
      <c r="K142" s="5">
        <v>-800</v>
      </c>
      <c r="L142" s="5">
        <v>-800</v>
      </c>
      <c r="M142" s="5">
        <v>-800</v>
      </c>
      <c r="N142" s="5">
        <v>-800</v>
      </c>
      <c r="O142" s="5">
        <v>-800</v>
      </c>
      <c r="P142" s="5">
        <v>-800</v>
      </c>
      <c r="Q142" s="5">
        <v>-800</v>
      </c>
      <c r="R142" s="5">
        <v>-1328.9999999900001</v>
      </c>
      <c r="S142" s="5">
        <v>-1328.9999999900001</v>
      </c>
      <c r="T142" s="5">
        <v>-1328.9999999900001</v>
      </c>
      <c r="U142" s="5">
        <v>-1328.9999999900001</v>
      </c>
      <c r="V142" s="5">
        <v>-1328.9999999900001</v>
      </c>
      <c r="W142" s="5">
        <v>-1328.9999999900001</v>
      </c>
      <c r="X142" s="5">
        <v>-1328.9999999900001</v>
      </c>
      <c r="Y142" s="5">
        <v>-1328.9999999900001</v>
      </c>
      <c r="Z142" s="5">
        <v>-1328.9999999900001</v>
      </c>
      <c r="AA142" s="5">
        <v>-1328.9999999900001</v>
      </c>
      <c r="AB142" s="5">
        <v>-1328.9999999900001</v>
      </c>
      <c r="AC142" s="5">
        <v>-1328.9999999900001</v>
      </c>
      <c r="AD142" s="5">
        <v>-1328.9999999900001</v>
      </c>
      <c r="AE142" s="5">
        <v>-1328.9999999900001</v>
      </c>
    </row>
    <row r="143" spans="1:31">
      <c r="A143" s="56" t="s">
        <v>73</v>
      </c>
      <c r="B143" s="56" t="s">
        <v>199</v>
      </c>
      <c r="C143" s="56" t="s">
        <v>134</v>
      </c>
      <c r="D143" s="5">
        <v>0</v>
      </c>
      <c r="E143" s="5">
        <v>0</v>
      </c>
      <c r="F143" s="5">
        <v>0</v>
      </c>
      <c r="G143" s="5">
        <v>0</v>
      </c>
      <c r="H143" s="5">
        <v>0</v>
      </c>
      <c r="I143" s="5">
        <v>0</v>
      </c>
      <c r="J143" s="5">
        <v>0</v>
      </c>
      <c r="K143" s="5">
        <v>-382.5</v>
      </c>
      <c r="L143" s="5">
        <v>-382.5</v>
      </c>
      <c r="M143" s="5">
        <v>-622.16000004</v>
      </c>
      <c r="N143" s="5">
        <v>-622.16000004</v>
      </c>
      <c r="O143" s="5">
        <v>-622.16000004</v>
      </c>
      <c r="P143" s="5">
        <v>-702.16000004</v>
      </c>
      <c r="Q143" s="5">
        <v>-702.16000004</v>
      </c>
      <c r="R143" s="5">
        <v>-702.16008219000003</v>
      </c>
      <c r="S143" s="5">
        <v>-702.16008219000003</v>
      </c>
      <c r="T143" s="5">
        <v>-702.16008219000003</v>
      </c>
      <c r="U143" s="5">
        <v>-702.16008219000003</v>
      </c>
      <c r="V143" s="5">
        <v>-702.16008219000003</v>
      </c>
      <c r="W143" s="5">
        <v>-702.16008219000003</v>
      </c>
      <c r="X143" s="5">
        <v>-702.16008219000003</v>
      </c>
      <c r="Y143" s="5">
        <v>-1040.1600821899999</v>
      </c>
      <c r="Z143" s="5">
        <v>-1163.36008219</v>
      </c>
      <c r="AA143" s="5">
        <v>-1317.36008219</v>
      </c>
      <c r="AB143" s="5">
        <v>-1317.36008219</v>
      </c>
      <c r="AC143" s="5">
        <v>-1317.36008219</v>
      </c>
      <c r="AD143" s="5">
        <v>-1317.36008219</v>
      </c>
      <c r="AE143" s="5">
        <v>-1354.56008219</v>
      </c>
    </row>
    <row r="144" spans="1:31">
      <c r="A144" s="56" t="s">
        <v>73</v>
      </c>
      <c r="B144" s="56" t="s">
        <v>199</v>
      </c>
      <c r="C144" s="56" t="s">
        <v>136</v>
      </c>
      <c r="D144" s="5">
        <v>0</v>
      </c>
      <c r="E144" s="5">
        <v>0</v>
      </c>
      <c r="F144" s="5">
        <v>0</v>
      </c>
      <c r="G144" s="5">
        <v>0</v>
      </c>
      <c r="H144" s="5">
        <v>0</v>
      </c>
      <c r="I144" s="5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5">
        <v>0</v>
      </c>
      <c r="R144" s="5">
        <v>0</v>
      </c>
      <c r="S144" s="5">
        <v>0</v>
      </c>
      <c r="T144" s="5">
        <v>0</v>
      </c>
      <c r="U144" s="5">
        <v>0</v>
      </c>
      <c r="V144" s="5">
        <v>0</v>
      </c>
      <c r="W144" s="5">
        <v>0</v>
      </c>
      <c r="X144" s="5">
        <v>0</v>
      </c>
      <c r="Y144" s="5">
        <v>0</v>
      </c>
      <c r="Z144" s="5">
        <v>0</v>
      </c>
      <c r="AA144" s="5">
        <v>0</v>
      </c>
      <c r="AB144" s="5">
        <v>0</v>
      </c>
      <c r="AC144" s="5">
        <v>0</v>
      </c>
      <c r="AD144" s="5">
        <v>0</v>
      </c>
      <c r="AE144" s="5">
        <v>0</v>
      </c>
    </row>
    <row r="145" spans="1:31">
      <c r="A145" s="56" t="s">
        <v>73</v>
      </c>
      <c r="B145" s="56" t="s">
        <v>199</v>
      </c>
      <c r="C145" s="56" t="s">
        <v>153</v>
      </c>
      <c r="D145" s="5">
        <v>0</v>
      </c>
      <c r="E145" s="5">
        <v>0</v>
      </c>
      <c r="F145" s="5">
        <v>0</v>
      </c>
      <c r="G145" s="5">
        <v>0</v>
      </c>
      <c r="H145" s="5">
        <v>0</v>
      </c>
      <c r="I145" s="5">
        <v>0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5">
        <v>0</v>
      </c>
      <c r="R145" s="5">
        <v>0</v>
      </c>
      <c r="S145" s="5">
        <v>0</v>
      </c>
      <c r="T145" s="5">
        <v>0</v>
      </c>
      <c r="U145" s="5">
        <v>0</v>
      </c>
      <c r="V145" s="5">
        <v>0</v>
      </c>
      <c r="W145" s="5">
        <v>0</v>
      </c>
      <c r="X145" s="5">
        <v>0</v>
      </c>
      <c r="Y145" s="5">
        <v>0</v>
      </c>
      <c r="Z145" s="5">
        <v>0</v>
      </c>
      <c r="AA145" s="5">
        <v>0</v>
      </c>
      <c r="AB145" s="5">
        <v>0</v>
      </c>
      <c r="AC145" s="5">
        <v>0</v>
      </c>
      <c r="AD145" s="5">
        <v>0</v>
      </c>
      <c r="AE145" s="5">
        <v>0</v>
      </c>
    </row>
    <row r="146" spans="1:31">
      <c r="A146" s="56" t="s">
        <v>73</v>
      </c>
      <c r="B146" s="56" t="s">
        <v>199</v>
      </c>
      <c r="C146" s="56" t="s">
        <v>154</v>
      </c>
      <c r="D146" s="5">
        <v>0</v>
      </c>
      <c r="E146" s="5">
        <v>0</v>
      </c>
      <c r="F146" s="5">
        <v>0</v>
      </c>
      <c r="G146" s="5">
        <v>0</v>
      </c>
      <c r="H146" s="5">
        <v>0</v>
      </c>
      <c r="I146" s="5">
        <v>0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5">
        <v>0</v>
      </c>
      <c r="R146" s="5">
        <v>0</v>
      </c>
      <c r="S146" s="5">
        <v>0</v>
      </c>
      <c r="T146" s="5">
        <v>0</v>
      </c>
      <c r="U146" s="5">
        <v>0</v>
      </c>
      <c r="V146" s="5">
        <v>0</v>
      </c>
      <c r="W146" s="5">
        <v>0</v>
      </c>
      <c r="X146" s="5">
        <v>-7.839999999870173E-6</v>
      </c>
      <c r="Y146" s="5">
        <v>-1.34400000000312E-5</v>
      </c>
      <c r="Z146" s="5">
        <v>-3.1125420199999998</v>
      </c>
      <c r="AA146" s="5">
        <v>-3.1125420199999998</v>
      </c>
      <c r="AB146" s="5">
        <v>-3.1125420199999998</v>
      </c>
      <c r="AC146" s="5">
        <v>-3.1125420199999998</v>
      </c>
      <c r="AD146" s="5">
        <v>-3.1125420199999998</v>
      </c>
      <c r="AE146" s="5">
        <v>-3.112543519999599</v>
      </c>
    </row>
    <row r="147" spans="1:31">
      <c r="A147" s="56" t="s">
        <v>73</v>
      </c>
      <c r="B147" s="56" t="s">
        <v>199</v>
      </c>
      <c r="C147" s="56" t="s">
        <v>155</v>
      </c>
      <c r="D147" s="5">
        <v>0</v>
      </c>
      <c r="E147" s="5">
        <v>0</v>
      </c>
      <c r="F147" s="5">
        <v>0</v>
      </c>
      <c r="G147" s="5">
        <v>0</v>
      </c>
      <c r="H147" s="5">
        <v>0</v>
      </c>
      <c r="I147" s="5">
        <v>0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5">
        <v>0</v>
      </c>
      <c r="R147" s="5">
        <v>0</v>
      </c>
      <c r="S147" s="5">
        <v>0</v>
      </c>
      <c r="T147" s="5">
        <v>0</v>
      </c>
      <c r="U147" s="5">
        <v>0</v>
      </c>
      <c r="V147" s="5">
        <v>0</v>
      </c>
      <c r="W147" s="5">
        <v>0</v>
      </c>
      <c r="X147" s="5">
        <v>0</v>
      </c>
      <c r="Y147" s="5">
        <v>0</v>
      </c>
      <c r="Z147" s="5">
        <v>-2.1</v>
      </c>
      <c r="AA147" s="5">
        <v>-2.1</v>
      </c>
      <c r="AB147" s="5">
        <v>-2.1</v>
      </c>
      <c r="AC147" s="5">
        <v>-2.1</v>
      </c>
      <c r="AD147" s="5">
        <v>-2.1</v>
      </c>
      <c r="AE147" s="5">
        <v>-2.1</v>
      </c>
    </row>
    <row r="148" spans="1:3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</row>
    <row r="149" spans="1:31">
      <c r="A149" s="56" t="s">
        <v>73</v>
      </c>
      <c r="B149" s="56" t="s">
        <v>200</v>
      </c>
      <c r="C149" s="56" t="s">
        <v>132</v>
      </c>
      <c r="D149" s="5">
        <v>0</v>
      </c>
      <c r="E149" s="5">
        <v>0</v>
      </c>
      <c r="F149" s="5">
        <v>-208</v>
      </c>
      <c r="G149" s="5">
        <v>-208</v>
      </c>
      <c r="H149" s="5">
        <v>-208</v>
      </c>
      <c r="I149" s="5">
        <v>-208</v>
      </c>
      <c r="J149" s="5">
        <v>-208</v>
      </c>
      <c r="K149" s="5">
        <v>-208</v>
      </c>
      <c r="L149" s="5">
        <v>-208</v>
      </c>
      <c r="M149" s="5">
        <v>-208</v>
      </c>
      <c r="N149" s="5">
        <v>-208</v>
      </c>
      <c r="O149" s="5">
        <v>-208</v>
      </c>
      <c r="P149" s="5">
        <v>-208</v>
      </c>
      <c r="Q149" s="5">
        <v>-208</v>
      </c>
      <c r="R149" s="5">
        <v>-208</v>
      </c>
      <c r="S149" s="5">
        <v>-208</v>
      </c>
      <c r="T149" s="5">
        <v>-208</v>
      </c>
      <c r="U149" s="5">
        <v>-208</v>
      </c>
      <c r="V149" s="5">
        <v>-208</v>
      </c>
      <c r="W149" s="5">
        <v>-208</v>
      </c>
      <c r="X149" s="5">
        <v>-208</v>
      </c>
      <c r="Y149" s="5">
        <v>-208</v>
      </c>
      <c r="Z149" s="5">
        <v>-208</v>
      </c>
      <c r="AA149" s="5">
        <v>-208</v>
      </c>
      <c r="AB149" s="5">
        <v>-208</v>
      </c>
      <c r="AC149" s="5">
        <v>-208</v>
      </c>
      <c r="AD149" s="5">
        <v>-208</v>
      </c>
      <c r="AE149" s="5">
        <v>-208</v>
      </c>
    </row>
    <row r="150" spans="1:31">
      <c r="A150" s="56" t="s">
        <v>73</v>
      </c>
      <c r="B150" s="56" t="s">
        <v>200</v>
      </c>
      <c r="C150" s="56" t="s">
        <v>134</v>
      </c>
      <c r="D150" s="5">
        <v>0</v>
      </c>
      <c r="E150" s="5">
        <v>0</v>
      </c>
      <c r="F150" s="5">
        <v>0</v>
      </c>
      <c r="G150" s="5">
        <v>0</v>
      </c>
      <c r="H150" s="5">
        <v>0</v>
      </c>
      <c r="I150" s="5">
        <v>0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5">
        <v>0</v>
      </c>
      <c r="R150" s="5">
        <v>-8.4800000000000001E-5</v>
      </c>
      <c r="S150" s="5">
        <v>-8.4800000000000001E-5</v>
      </c>
      <c r="T150" s="5">
        <v>-8.4800000000000001E-5</v>
      </c>
      <c r="U150" s="5">
        <v>-120.0000848</v>
      </c>
      <c r="V150" s="5">
        <v>-120.0000848</v>
      </c>
      <c r="W150" s="5">
        <v>-120.0000848</v>
      </c>
      <c r="X150" s="5">
        <v>-120.0000848</v>
      </c>
      <c r="Y150" s="5">
        <v>-120.0000848</v>
      </c>
      <c r="Z150" s="5">
        <v>-120.0000848</v>
      </c>
      <c r="AA150" s="5">
        <v>-120.0000848</v>
      </c>
      <c r="AB150" s="5">
        <v>-120.0000848</v>
      </c>
      <c r="AC150" s="5">
        <v>-120.0000848</v>
      </c>
      <c r="AD150" s="5">
        <v>-120.0000848</v>
      </c>
      <c r="AE150" s="5">
        <v>-178.0000848</v>
      </c>
    </row>
    <row r="151" spans="1:31">
      <c r="A151" s="56" t="s">
        <v>73</v>
      </c>
      <c r="B151" s="56" t="s">
        <v>200</v>
      </c>
      <c r="C151" s="56" t="s">
        <v>136</v>
      </c>
      <c r="D151" s="5">
        <v>0</v>
      </c>
      <c r="E151" s="5">
        <v>0</v>
      </c>
      <c r="F151" s="5">
        <v>0</v>
      </c>
      <c r="G151" s="5">
        <v>0</v>
      </c>
      <c r="H151" s="5">
        <v>0</v>
      </c>
      <c r="I151" s="5">
        <v>0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0</v>
      </c>
      <c r="Q151" s="5">
        <v>0</v>
      </c>
      <c r="R151" s="5">
        <v>0</v>
      </c>
      <c r="S151" s="5">
        <v>0</v>
      </c>
      <c r="T151" s="5">
        <v>0</v>
      </c>
      <c r="U151" s="5">
        <v>0</v>
      </c>
      <c r="V151" s="5">
        <v>0</v>
      </c>
      <c r="W151" s="5">
        <v>0</v>
      </c>
      <c r="X151" s="5">
        <v>0</v>
      </c>
      <c r="Y151" s="5">
        <v>0</v>
      </c>
      <c r="Z151" s="5">
        <v>0</v>
      </c>
      <c r="AA151" s="5">
        <v>0</v>
      </c>
      <c r="AB151" s="5">
        <v>0</v>
      </c>
      <c r="AC151" s="5">
        <v>0</v>
      </c>
      <c r="AD151" s="5">
        <v>0</v>
      </c>
      <c r="AE151" s="5">
        <v>0</v>
      </c>
    </row>
    <row r="152" spans="1:31">
      <c r="A152" s="56" t="s">
        <v>73</v>
      </c>
      <c r="B152" s="56" t="s">
        <v>200</v>
      </c>
      <c r="C152" s="56" t="s">
        <v>153</v>
      </c>
      <c r="D152" s="5">
        <v>0</v>
      </c>
      <c r="E152" s="5">
        <v>0</v>
      </c>
      <c r="F152" s="5">
        <v>0</v>
      </c>
      <c r="G152" s="5">
        <v>0</v>
      </c>
      <c r="H152" s="5">
        <v>0</v>
      </c>
      <c r="I152" s="5">
        <v>0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5">
        <v>0</v>
      </c>
      <c r="R152" s="5">
        <v>0</v>
      </c>
      <c r="S152" s="5">
        <v>0</v>
      </c>
      <c r="T152" s="5">
        <v>0</v>
      </c>
      <c r="U152" s="5">
        <v>0</v>
      </c>
      <c r="V152" s="5">
        <v>0</v>
      </c>
      <c r="W152" s="5">
        <v>0</v>
      </c>
      <c r="X152" s="5">
        <v>0</v>
      </c>
      <c r="Y152" s="5">
        <v>0</v>
      </c>
      <c r="Z152" s="5">
        <v>0</v>
      </c>
      <c r="AA152" s="5">
        <v>0</v>
      </c>
      <c r="AB152" s="5">
        <v>0</v>
      </c>
      <c r="AC152" s="5">
        <v>0</v>
      </c>
      <c r="AD152" s="5">
        <v>0</v>
      </c>
      <c r="AE152" s="5">
        <v>0</v>
      </c>
    </row>
    <row r="153" spans="1:31">
      <c r="A153" s="56" t="s">
        <v>73</v>
      </c>
      <c r="B153" s="56" t="s">
        <v>200</v>
      </c>
      <c r="C153" s="56" t="s">
        <v>154</v>
      </c>
      <c r="D153" s="5">
        <v>0</v>
      </c>
      <c r="E153" s="5">
        <v>0</v>
      </c>
      <c r="F153" s="5">
        <v>0</v>
      </c>
      <c r="G153" s="5">
        <v>0</v>
      </c>
      <c r="H153" s="5">
        <v>0</v>
      </c>
      <c r="I153" s="5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5">
        <v>0</v>
      </c>
      <c r="R153" s="5">
        <v>0</v>
      </c>
      <c r="S153" s="5">
        <v>0</v>
      </c>
      <c r="T153" s="5">
        <v>0</v>
      </c>
      <c r="U153" s="5">
        <v>0</v>
      </c>
      <c r="V153" s="5">
        <v>0</v>
      </c>
      <c r="W153" s="5">
        <v>0</v>
      </c>
      <c r="X153" s="5">
        <v>0</v>
      </c>
      <c r="Y153" s="5">
        <v>0</v>
      </c>
      <c r="Z153" s="5">
        <v>-3.3699999999999902E-6</v>
      </c>
      <c r="AA153" s="5">
        <v>-6.1600000000000088E-6</v>
      </c>
      <c r="AB153" s="5">
        <v>-8.7099999999999895E-6</v>
      </c>
      <c r="AC153" s="5">
        <v>-8.7099999999999895E-6</v>
      </c>
      <c r="AD153" s="5">
        <v>-8.7099999999999895E-6</v>
      </c>
      <c r="AE153" s="5">
        <v>-3.3970000000000029E-5</v>
      </c>
    </row>
    <row r="154" spans="1:31">
      <c r="A154" s="56" t="s">
        <v>73</v>
      </c>
      <c r="B154" s="56" t="s">
        <v>200</v>
      </c>
      <c r="C154" s="56" t="s">
        <v>155</v>
      </c>
      <c r="D154" s="5">
        <v>0</v>
      </c>
      <c r="E154" s="5">
        <v>0</v>
      </c>
      <c r="F154" s="5">
        <v>0</v>
      </c>
      <c r="G154" s="5">
        <v>0</v>
      </c>
      <c r="H154" s="5">
        <v>0</v>
      </c>
      <c r="I154" s="5">
        <v>0</v>
      </c>
      <c r="J154" s="5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5">
        <v>0</v>
      </c>
      <c r="R154" s="5">
        <v>0</v>
      </c>
      <c r="S154" s="5">
        <v>0</v>
      </c>
      <c r="T154" s="5">
        <v>0</v>
      </c>
      <c r="U154" s="5">
        <v>0</v>
      </c>
      <c r="V154" s="5">
        <v>0</v>
      </c>
      <c r="W154" s="5">
        <v>0</v>
      </c>
      <c r="X154" s="5">
        <v>0</v>
      </c>
      <c r="Y154" s="5">
        <v>0</v>
      </c>
      <c r="Z154" s="5">
        <v>0</v>
      </c>
      <c r="AA154" s="5">
        <v>0</v>
      </c>
      <c r="AB154" s="5">
        <v>0</v>
      </c>
      <c r="AC154" s="5">
        <v>0</v>
      </c>
      <c r="AD154" s="5">
        <v>0</v>
      </c>
      <c r="AE154" s="5">
        <v>0</v>
      </c>
    </row>
    <row r="156" spans="1:31">
      <c r="A156" s="56" t="s">
        <v>75</v>
      </c>
      <c r="B156" s="56" t="s">
        <v>163</v>
      </c>
      <c r="C156" s="56" t="s">
        <v>130</v>
      </c>
      <c r="D156" s="5">
        <v>0</v>
      </c>
      <c r="E156" s="5">
        <v>0</v>
      </c>
      <c r="F156" s="5">
        <v>-2880</v>
      </c>
      <c r="G156" s="5">
        <v>-4885</v>
      </c>
      <c r="H156" s="5">
        <v>-6940</v>
      </c>
      <c r="I156" s="5">
        <v>-6940</v>
      </c>
      <c r="J156" s="5">
        <v>-6940</v>
      </c>
      <c r="K156" s="5">
        <v>-8330</v>
      </c>
      <c r="L156" s="5">
        <v>-8330</v>
      </c>
      <c r="M156" s="5">
        <v>-8330</v>
      </c>
      <c r="N156" s="5">
        <v>-8330</v>
      </c>
      <c r="O156" s="5">
        <v>-8330</v>
      </c>
      <c r="P156" s="5">
        <v>-8330</v>
      </c>
      <c r="Q156" s="5">
        <v>-8330</v>
      </c>
      <c r="R156" s="5">
        <v>-8330</v>
      </c>
      <c r="S156" s="5">
        <v>-8330</v>
      </c>
      <c r="T156" s="5">
        <v>-8330</v>
      </c>
      <c r="U156" s="5">
        <v>-8330</v>
      </c>
      <c r="V156" s="5">
        <v>-8330</v>
      </c>
      <c r="W156" s="5">
        <v>-8330</v>
      </c>
      <c r="X156" s="5">
        <v>-8330</v>
      </c>
      <c r="Y156" s="5">
        <v>-8330</v>
      </c>
      <c r="Z156" s="5">
        <v>-8330</v>
      </c>
      <c r="AA156" s="5">
        <v>-8330</v>
      </c>
      <c r="AB156" s="5">
        <v>-8330</v>
      </c>
      <c r="AC156" s="5">
        <v>-8330</v>
      </c>
      <c r="AD156" s="5">
        <v>-8330</v>
      </c>
      <c r="AE156" s="5">
        <v>-8330</v>
      </c>
    </row>
    <row r="157" spans="1:31">
      <c r="A157" s="56" t="s">
        <v>75</v>
      </c>
      <c r="B157" s="56" t="s">
        <v>163</v>
      </c>
      <c r="C157" s="56" t="s">
        <v>132</v>
      </c>
      <c r="D157" s="5">
        <v>0</v>
      </c>
      <c r="E157" s="5">
        <v>0</v>
      </c>
      <c r="F157" s="5">
        <v>0</v>
      </c>
      <c r="G157" s="5">
        <v>0</v>
      </c>
      <c r="H157" s="5">
        <v>0</v>
      </c>
      <c r="I157" s="5">
        <v>0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5">
        <v>0</v>
      </c>
      <c r="R157" s="5">
        <v>0</v>
      </c>
      <c r="S157" s="5">
        <v>0</v>
      </c>
      <c r="T157" s="5">
        <v>0</v>
      </c>
      <c r="U157" s="5">
        <v>0</v>
      </c>
      <c r="V157" s="5">
        <v>0</v>
      </c>
      <c r="W157" s="5">
        <v>0</v>
      </c>
      <c r="X157" s="5">
        <v>-440</v>
      </c>
      <c r="Y157" s="5">
        <v>-440</v>
      </c>
      <c r="Z157" s="5">
        <v>-440</v>
      </c>
      <c r="AA157" s="5">
        <v>-440</v>
      </c>
      <c r="AB157" s="5">
        <v>-440</v>
      </c>
      <c r="AC157" s="5">
        <v>-440</v>
      </c>
      <c r="AD157" s="5">
        <v>-440</v>
      </c>
      <c r="AE157" s="5">
        <v>-440</v>
      </c>
    </row>
    <row r="158" spans="1:31">
      <c r="A158" s="56" t="s">
        <v>75</v>
      </c>
      <c r="B158" s="56" t="s">
        <v>163</v>
      </c>
      <c r="C158" s="56" t="s">
        <v>134</v>
      </c>
      <c r="D158" s="5">
        <v>0</v>
      </c>
      <c r="E158" s="5">
        <v>0</v>
      </c>
      <c r="F158" s="5">
        <v>0</v>
      </c>
      <c r="G158" s="5">
        <v>0</v>
      </c>
      <c r="H158" s="5">
        <v>0</v>
      </c>
      <c r="I158" s="5">
        <v>0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5">
        <v>0</v>
      </c>
      <c r="R158" s="5">
        <v>-7.9499999999999994E-5</v>
      </c>
      <c r="S158" s="5">
        <v>-7.9499999999999994E-5</v>
      </c>
      <c r="T158" s="5">
        <v>-7.9499999999999994E-5</v>
      </c>
      <c r="U158" s="5">
        <v>-7.9499999999999994E-5</v>
      </c>
      <c r="V158" s="5">
        <v>-7.9499999999999994E-5</v>
      </c>
      <c r="W158" s="5">
        <v>-7.9499999999999994E-5</v>
      </c>
      <c r="X158" s="5">
        <v>-7.9499999999999994E-5</v>
      </c>
      <c r="Y158" s="5">
        <v>-848.99929680000002</v>
      </c>
      <c r="Z158" s="5">
        <v>-848.99929680000002</v>
      </c>
      <c r="AA158" s="5">
        <v>-848.99929680000002</v>
      </c>
      <c r="AB158" s="5">
        <v>-848.99929680000002</v>
      </c>
      <c r="AC158" s="5">
        <v>-848.99929680000002</v>
      </c>
      <c r="AD158" s="5">
        <v>-848.99929680000002</v>
      </c>
      <c r="AE158" s="5">
        <v>-848.99929680000002</v>
      </c>
    </row>
    <row r="159" spans="1:31">
      <c r="A159" s="56" t="s">
        <v>75</v>
      </c>
      <c r="B159" s="56" t="s">
        <v>163</v>
      </c>
      <c r="C159" s="56" t="s">
        <v>136</v>
      </c>
      <c r="D159" s="5">
        <v>0</v>
      </c>
      <c r="E159" s="5">
        <v>0</v>
      </c>
      <c r="F159" s="5">
        <v>0</v>
      </c>
      <c r="G159" s="5">
        <v>0</v>
      </c>
      <c r="H159" s="5">
        <v>0</v>
      </c>
      <c r="I159" s="5">
        <v>0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0</v>
      </c>
      <c r="Q159" s="5">
        <v>0</v>
      </c>
      <c r="R159" s="5">
        <v>0</v>
      </c>
      <c r="S159" s="5">
        <v>0</v>
      </c>
      <c r="T159" s="5">
        <v>0</v>
      </c>
      <c r="U159" s="5">
        <v>0</v>
      </c>
      <c r="V159" s="5">
        <v>0</v>
      </c>
      <c r="W159" s="5">
        <v>0</v>
      </c>
      <c r="X159" s="5">
        <v>0</v>
      </c>
      <c r="Y159" s="5">
        <v>0</v>
      </c>
      <c r="Z159" s="5">
        <v>0</v>
      </c>
      <c r="AA159" s="5">
        <v>0</v>
      </c>
      <c r="AB159" s="5">
        <v>0</v>
      </c>
      <c r="AC159" s="5">
        <v>0</v>
      </c>
      <c r="AD159" s="5">
        <v>0</v>
      </c>
      <c r="AE159" s="5">
        <v>0</v>
      </c>
    </row>
    <row r="160" spans="1:31">
      <c r="A160" s="56" t="s">
        <v>75</v>
      </c>
      <c r="B160" s="56" t="s">
        <v>163</v>
      </c>
      <c r="C160" s="56" t="s">
        <v>153</v>
      </c>
      <c r="D160" s="5">
        <v>0</v>
      </c>
      <c r="E160" s="5">
        <v>0</v>
      </c>
      <c r="F160" s="5">
        <v>0</v>
      </c>
      <c r="G160" s="5">
        <v>0</v>
      </c>
      <c r="H160" s="5">
        <v>0</v>
      </c>
      <c r="I160" s="5">
        <v>0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  <c r="Q160" s="5">
        <v>0</v>
      </c>
      <c r="R160" s="5">
        <v>0</v>
      </c>
      <c r="S160" s="5">
        <v>0</v>
      </c>
      <c r="T160" s="5">
        <v>0</v>
      </c>
      <c r="U160" s="5">
        <v>0</v>
      </c>
      <c r="V160" s="5">
        <v>0</v>
      </c>
      <c r="W160" s="5">
        <v>0</v>
      </c>
      <c r="X160" s="5">
        <v>0</v>
      </c>
      <c r="Y160" s="5">
        <v>0</v>
      </c>
      <c r="Z160" s="5">
        <v>0</v>
      </c>
      <c r="AA160" s="5">
        <v>0</v>
      </c>
      <c r="AB160" s="5">
        <v>0</v>
      </c>
      <c r="AC160" s="5">
        <v>0</v>
      </c>
      <c r="AD160" s="5">
        <v>0</v>
      </c>
      <c r="AE160" s="5">
        <v>0</v>
      </c>
    </row>
    <row r="161" spans="1:31">
      <c r="A161" s="56" t="s">
        <v>75</v>
      </c>
      <c r="B161" s="56" t="s">
        <v>163</v>
      </c>
      <c r="C161" s="56" t="s">
        <v>154</v>
      </c>
      <c r="D161" s="5">
        <v>0</v>
      </c>
      <c r="E161" s="5">
        <v>0</v>
      </c>
      <c r="F161" s="5">
        <v>0</v>
      </c>
      <c r="G161" s="5">
        <v>0</v>
      </c>
      <c r="H161" s="5">
        <v>0</v>
      </c>
      <c r="I161" s="5">
        <v>0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5">
        <v>0</v>
      </c>
      <c r="R161" s="5">
        <v>0</v>
      </c>
      <c r="S161" s="5">
        <v>0</v>
      </c>
      <c r="T161" s="5">
        <v>0</v>
      </c>
      <c r="U161" s="5">
        <v>0</v>
      </c>
      <c r="V161" s="5">
        <v>0</v>
      </c>
      <c r="W161" s="5">
        <v>0</v>
      </c>
      <c r="X161" s="5">
        <v>-5.6379999961916293E-5</v>
      </c>
      <c r="Y161" s="5">
        <v>-7.1730000031163758E-5</v>
      </c>
      <c r="Z161" s="5">
        <v>-599.99744817999988</v>
      </c>
      <c r="AA161" s="5">
        <v>-1111.55294129</v>
      </c>
      <c r="AB161" s="5">
        <v>-1525.0248363799999</v>
      </c>
      <c r="AC161" s="5">
        <v>-1561.72616586</v>
      </c>
      <c r="AD161" s="5">
        <v>-1561.72616586</v>
      </c>
      <c r="AE161" s="5">
        <v>-1561.7262900400001</v>
      </c>
    </row>
    <row r="162" spans="1:31">
      <c r="A162" s="56" t="s">
        <v>75</v>
      </c>
      <c r="B162" s="56" t="s">
        <v>163</v>
      </c>
      <c r="C162" s="56" t="s">
        <v>155</v>
      </c>
      <c r="D162" s="5">
        <v>0</v>
      </c>
      <c r="E162" s="5">
        <v>0</v>
      </c>
      <c r="F162" s="5">
        <v>0</v>
      </c>
      <c r="G162" s="5">
        <v>0</v>
      </c>
      <c r="H162" s="5">
        <v>0</v>
      </c>
      <c r="I162" s="5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5">
        <v>0</v>
      </c>
      <c r="R162" s="5">
        <v>0</v>
      </c>
      <c r="S162" s="5">
        <v>0</v>
      </c>
      <c r="T162" s="5">
        <v>0</v>
      </c>
      <c r="U162" s="5">
        <v>0</v>
      </c>
      <c r="V162" s="5">
        <v>0</v>
      </c>
      <c r="W162" s="5">
        <v>0</v>
      </c>
      <c r="X162" s="5">
        <v>0</v>
      </c>
      <c r="Y162" s="5">
        <v>0</v>
      </c>
      <c r="Z162" s="5">
        <v>0</v>
      </c>
      <c r="AA162" s="5">
        <v>0</v>
      </c>
      <c r="AB162" s="5">
        <v>0</v>
      </c>
      <c r="AC162" s="5">
        <v>0</v>
      </c>
      <c r="AD162" s="5">
        <v>0</v>
      </c>
      <c r="AE162" s="5">
        <v>0</v>
      </c>
    </row>
    <row r="163" spans="1:3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20"/>
      <c r="W163" s="7"/>
      <c r="X163" s="7"/>
      <c r="Y163" s="7"/>
      <c r="Z163" s="7"/>
      <c r="AA163" s="7"/>
      <c r="AB163" s="7"/>
      <c r="AC163" s="7"/>
      <c r="AD163" s="7"/>
      <c r="AE163" s="7"/>
    </row>
    <row r="164" spans="1:31">
      <c r="A164" s="56" t="s">
        <v>75</v>
      </c>
      <c r="B164" s="56" t="s">
        <v>197</v>
      </c>
      <c r="C164" s="56" t="s">
        <v>130</v>
      </c>
      <c r="D164" s="5">
        <v>0</v>
      </c>
      <c r="E164" s="5">
        <v>0</v>
      </c>
      <c r="F164" s="5">
        <v>-3294</v>
      </c>
      <c r="G164" s="5">
        <v>-4024</v>
      </c>
      <c r="H164" s="5">
        <v>-5314</v>
      </c>
      <c r="I164" s="5">
        <v>-6434</v>
      </c>
      <c r="J164" s="5">
        <v>-7274</v>
      </c>
      <c r="K164" s="5">
        <v>-8126</v>
      </c>
      <c r="L164" s="5">
        <v>-8126</v>
      </c>
      <c r="M164" s="5">
        <v>-8126</v>
      </c>
      <c r="N164" s="5">
        <v>-8126</v>
      </c>
      <c r="O164" s="5">
        <v>-8126</v>
      </c>
      <c r="P164" s="5">
        <v>-8126</v>
      </c>
      <c r="Q164" s="5">
        <v>-8126</v>
      </c>
      <c r="R164" s="5">
        <v>-8126</v>
      </c>
      <c r="S164" s="5">
        <v>-8126</v>
      </c>
      <c r="T164" s="5">
        <v>-8126</v>
      </c>
      <c r="U164" s="5">
        <v>-8126</v>
      </c>
      <c r="V164" s="5">
        <v>-8126</v>
      </c>
      <c r="W164" s="5">
        <v>-8126</v>
      </c>
      <c r="X164" s="5">
        <v>-8126</v>
      </c>
      <c r="Y164" s="5">
        <v>-8126</v>
      </c>
      <c r="Z164" s="5">
        <v>-8126</v>
      </c>
      <c r="AA164" s="5">
        <v>-8126</v>
      </c>
      <c r="AB164" s="5">
        <v>-8126</v>
      </c>
      <c r="AC164" s="5">
        <v>-8126</v>
      </c>
      <c r="AD164" s="5">
        <v>-8126</v>
      </c>
      <c r="AE164" s="5">
        <v>-8126</v>
      </c>
    </row>
    <row r="165" spans="1:31">
      <c r="A165" s="56" t="s">
        <v>75</v>
      </c>
      <c r="B165" s="56" t="s">
        <v>197</v>
      </c>
      <c r="C165" s="56" t="s">
        <v>132</v>
      </c>
      <c r="D165" s="5">
        <v>0</v>
      </c>
      <c r="E165" s="5">
        <v>0</v>
      </c>
      <c r="F165" s="5">
        <v>-180</v>
      </c>
      <c r="G165" s="5">
        <v>-180</v>
      </c>
      <c r="H165" s="5">
        <v>-180</v>
      </c>
      <c r="I165" s="5">
        <v>-180</v>
      </c>
      <c r="J165" s="5">
        <v>-180</v>
      </c>
      <c r="K165" s="5">
        <v>-180</v>
      </c>
      <c r="L165" s="5">
        <v>-180</v>
      </c>
      <c r="M165" s="5">
        <v>-180</v>
      </c>
      <c r="N165" s="5">
        <v>-180</v>
      </c>
      <c r="O165" s="5">
        <v>-180</v>
      </c>
      <c r="P165" s="5">
        <v>-180</v>
      </c>
      <c r="Q165" s="5">
        <v>-565</v>
      </c>
      <c r="R165" s="5">
        <v>-565</v>
      </c>
      <c r="S165" s="5">
        <v>-565</v>
      </c>
      <c r="T165" s="5">
        <v>-709.39999998999997</v>
      </c>
      <c r="U165" s="5">
        <v>-709.39999998999997</v>
      </c>
      <c r="V165" s="5">
        <v>-709.39999998999997</v>
      </c>
      <c r="W165" s="5">
        <v>-709.39999998999997</v>
      </c>
      <c r="X165" s="5">
        <v>-709.39999998999997</v>
      </c>
      <c r="Y165" s="5">
        <v>-709.39999998999997</v>
      </c>
      <c r="Z165" s="5">
        <v>-1353.89999999</v>
      </c>
      <c r="AA165" s="5">
        <v>-1597.89999999</v>
      </c>
      <c r="AB165" s="5">
        <v>-1597.89999999</v>
      </c>
      <c r="AC165" s="5">
        <v>-1597.89999999</v>
      </c>
      <c r="AD165" s="5">
        <v>-1597.89999999</v>
      </c>
      <c r="AE165" s="5">
        <v>-1597.89999999</v>
      </c>
    </row>
    <row r="166" spans="1:31">
      <c r="A166" s="56" t="s">
        <v>75</v>
      </c>
      <c r="B166" s="56" t="s">
        <v>197</v>
      </c>
      <c r="C166" s="56" t="s">
        <v>134</v>
      </c>
      <c r="D166" s="5">
        <v>0</v>
      </c>
      <c r="E166" s="5">
        <v>0</v>
      </c>
      <c r="F166" s="5">
        <v>0</v>
      </c>
      <c r="G166" s="5">
        <v>0</v>
      </c>
      <c r="H166" s="5">
        <v>0</v>
      </c>
      <c r="I166" s="5">
        <v>0</v>
      </c>
      <c r="J166" s="5">
        <v>0</v>
      </c>
      <c r="K166" s="5">
        <v>0</v>
      </c>
      <c r="L166" s="5">
        <v>0</v>
      </c>
      <c r="M166" s="5">
        <v>0</v>
      </c>
      <c r="N166" s="5">
        <v>-292.00000001000001</v>
      </c>
      <c r="O166" s="5">
        <v>-409.00000001000001</v>
      </c>
      <c r="P166" s="5">
        <v>-409.00000001000001</v>
      </c>
      <c r="Q166" s="5">
        <v>-409.00000001000001</v>
      </c>
      <c r="R166" s="5">
        <v>-409.00008215999998</v>
      </c>
      <c r="S166" s="5">
        <v>-409.00008215999998</v>
      </c>
      <c r="T166" s="5">
        <v>-409.00008215999998</v>
      </c>
      <c r="U166" s="5">
        <v>-409.00008215999998</v>
      </c>
      <c r="V166" s="5">
        <v>-409.00008215999998</v>
      </c>
      <c r="W166" s="5">
        <v>-409.00008215999998</v>
      </c>
      <c r="X166" s="5">
        <v>-409.00008215999998</v>
      </c>
      <c r="Y166" s="5">
        <v>-540.50015106000001</v>
      </c>
      <c r="Z166" s="5">
        <v>-540.50015106000001</v>
      </c>
      <c r="AA166" s="5">
        <v>-1089.50015106</v>
      </c>
      <c r="AB166" s="5">
        <v>-1089.50015106</v>
      </c>
      <c r="AC166" s="5">
        <v>-1089.50015106</v>
      </c>
      <c r="AD166" s="5">
        <v>-1608.50015106</v>
      </c>
      <c r="AE166" s="5">
        <v>-1954.50015106</v>
      </c>
    </row>
    <row r="167" spans="1:31">
      <c r="A167" s="56" t="s">
        <v>75</v>
      </c>
      <c r="B167" s="56" t="s">
        <v>197</v>
      </c>
      <c r="C167" s="56" t="s">
        <v>136</v>
      </c>
      <c r="D167" s="5">
        <v>0</v>
      </c>
      <c r="E167" s="5">
        <v>0</v>
      </c>
      <c r="F167" s="5">
        <v>0</v>
      </c>
      <c r="G167" s="5">
        <v>0</v>
      </c>
      <c r="H167" s="5">
        <v>0</v>
      </c>
      <c r="I167" s="5">
        <v>0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5">
        <v>0</v>
      </c>
      <c r="R167" s="5">
        <v>-86.4</v>
      </c>
      <c r="S167" s="5">
        <v>-86.4</v>
      </c>
      <c r="T167" s="5">
        <v>-86.4</v>
      </c>
      <c r="U167" s="5">
        <v>-86.4</v>
      </c>
      <c r="V167" s="5">
        <v>-86.4</v>
      </c>
      <c r="W167" s="5">
        <v>-152.4</v>
      </c>
      <c r="X167" s="5">
        <v>-152.4</v>
      </c>
      <c r="Y167" s="5">
        <v>-152.4</v>
      </c>
      <c r="Z167" s="5">
        <v>-152.4</v>
      </c>
      <c r="AA167" s="5">
        <v>-152.4</v>
      </c>
      <c r="AB167" s="5">
        <v>-152.4</v>
      </c>
      <c r="AC167" s="5">
        <v>-152.4</v>
      </c>
      <c r="AD167" s="5">
        <v>-152.4</v>
      </c>
      <c r="AE167" s="5">
        <v>-152.4</v>
      </c>
    </row>
    <row r="168" spans="1:31">
      <c r="A168" s="56" t="s">
        <v>75</v>
      </c>
      <c r="B168" s="56" t="s">
        <v>197</v>
      </c>
      <c r="C168" s="56" t="s">
        <v>153</v>
      </c>
      <c r="D168" s="5">
        <v>0</v>
      </c>
      <c r="E168" s="5">
        <v>0</v>
      </c>
      <c r="F168" s="5">
        <v>0</v>
      </c>
      <c r="G168" s="5">
        <v>0</v>
      </c>
      <c r="H168" s="5">
        <v>0</v>
      </c>
      <c r="I168" s="5">
        <v>0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5">
        <v>0</v>
      </c>
      <c r="R168" s="5">
        <v>0</v>
      </c>
      <c r="S168" s="5">
        <v>0</v>
      </c>
      <c r="T168" s="5">
        <v>0</v>
      </c>
      <c r="U168" s="5">
        <v>0</v>
      </c>
      <c r="V168" s="5">
        <v>0</v>
      </c>
      <c r="W168" s="5">
        <v>0</v>
      </c>
      <c r="X168" s="5">
        <v>0</v>
      </c>
      <c r="Y168" s="5">
        <v>0</v>
      </c>
      <c r="Z168" s="5">
        <v>0</v>
      </c>
      <c r="AA168" s="5">
        <v>0</v>
      </c>
      <c r="AB168" s="5">
        <v>0</v>
      </c>
      <c r="AC168" s="5">
        <v>0</v>
      </c>
      <c r="AD168" s="5">
        <v>0</v>
      </c>
      <c r="AE168" s="5">
        <v>0</v>
      </c>
    </row>
    <row r="169" spans="1:31">
      <c r="A169" s="56" t="s">
        <v>75</v>
      </c>
      <c r="B169" s="56" t="s">
        <v>197</v>
      </c>
      <c r="C169" s="56" t="s">
        <v>154</v>
      </c>
      <c r="D169" s="5">
        <v>0</v>
      </c>
      <c r="E169" s="5">
        <v>0</v>
      </c>
      <c r="F169" s="5">
        <v>0</v>
      </c>
      <c r="G169" s="5">
        <v>0</v>
      </c>
      <c r="H169" s="5">
        <v>0</v>
      </c>
      <c r="I169" s="5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5">
        <v>0</v>
      </c>
      <c r="R169" s="5">
        <v>0</v>
      </c>
      <c r="S169" s="5">
        <v>0</v>
      </c>
      <c r="T169" s="5">
        <v>0</v>
      </c>
      <c r="U169" s="5">
        <v>0</v>
      </c>
      <c r="V169" s="5">
        <v>0</v>
      </c>
      <c r="W169" s="5">
        <v>0</v>
      </c>
      <c r="X169" s="5">
        <v>-2.3480000024278521E-5</v>
      </c>
      <c r="Y169" s="5">
        <v>-4.3310000080509781E-5</v>
      </c>
      <c r="Z169" s="5">
        <v>-306.44188853000031</v>
      </c>
      <c r="AA169" s="5">
        <v>-682.26185611000005</v>
      </c>
      <c r="AB169" s="5">
        <v>-1459.20716997</v>
      </c>
      <c r="AC169" s="5">
        <v>-1539.4677293799989</v>
      </c>
      <c r="AD169" s="5">
        <v>-1539.4677293799989</v>
      </c>
      <c r="AE169" s="5">
        <v>-2078.8783609599991</v>
      </c>
    </row>
    <row r="170" spans="1:31">
      <c r="A170" s="56" t="s">
        <v>75</v>
      </c>
      <c r="B170" s="56" t="s">
        <v>197</v>
      </c>
      <c r="C170" s="56" t="s">
        <v>155</v>
      </c>
      <c r="D170" s="5">
        <v>0</v>
      </c>
      <c r="E170" s="5">
        <v>0</v>
      </c>
      <c r="F170" s="5">
        <v>0</v>
      </c>
      <c r="G170" s="5">
        <v>0</v>
      </c>
      <c r="H170" s="5">
        <v>0</v>
      </c>
      <c r="I170" s="5">
        <v>0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5">
        <v>0</v>
      </c>
      <c r="R170" s="5">
        <v>0</v>
      </c>
      <c r="S170" s="5">
        <v>0</v>
      </c>
      <c r="T170" s="5">
        <v>0</v>
      </c>
      <c r="U170" s="5">
        <v>0</v>
      </c>
      <c r="V170" s="5">
        <v>0</v>
      </c>
      <c r="W170" s="5">
        <v>0</v>
      </c>
      <c r="X170" s="5">
        <v>-1.7689999999999998E-5</v>
      </c>
      <c r="Y170" s="5">
        <v>-1.7689999999999998E-5</v>
      </c>
      <c r="Z170" s="5">
        <v>-4.0389999999999957E-5</v>
      </c>
      <c r="AA170" s="5">
        <v>-4.0389999999999957E-5</v>
      </c>
      <c r="AB170" s="5">
        <v>-4.4829999999999942E-5</v>
      </c>
      <c r="AC170" s="5">
        <v>-4.4829999999999942E-5</v>
      </c>
      <c r="AD170" s="5">
        <v>-4.4829999999999942E-5</v>
      </c>
      <c r="AE170" s="5">
        <v>-1.4793999999999989E-4</v>
      </c>
    </row>
    <row r="171" spans="1:3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</row>
    <row r="172" spans="1:31">
      <c r="A172" s="56" t="s">
        <v>75</v>
      </c>
      <c r="B172" s="56" t="s">
        <v>198</v>
      </c>
      <c r="C172" s="56" t="s">
        <v>131</v>
      </c>
      <c r="D172" s="5">
        <v>0</v>
      </c>
      <c r="E172" s="5">
        <v>0</v>
      </c>
      <c r="F172" s="5">
        <v>-1450</v>
      </c>
      <c r="G172" s="5">
        <v>-2010</v>
      </c>
      <c r="H172" s="5">
        <v>-3115</v>
      </c>
      <c r="I172" s="5">
        <v>-3675</v>
      </c>
      <c r="J172" s="5">
        <v>-3675</v>
      </c>
      <c r="K172" s="5">
        <v>-4835</v>
      </c>
      <c r="L172" s="5">
        <v>-4835</v>
      </c>
      <c r="M172" s="5">
        <v>-4835</v>
      </c>
      <c r="N172" s="5">
        <v>-4835</v>
      </c>
      <c r="O172" s="5">
        <v>-4835</v>
      </c>
      <c r="P172" s="5">
        <v>-4835</v>
      </c>
      <c r="Q172" s="5">
        <v>-4835</v>
      </c>
      <c r="R172" s="5">
        <v>-4835</v>
      </c>
      <c r="S172" s="5">
        <v>-4835</v>
      </c>
      <c r="T172" s="5">
        <v>-4835</v>
      </c>
      <c r="U172" s="5">
        <v>-4835</v>
      </c>
      <c r="V172" s="5">
        <v>-4835</v>
      </c>
      <c r="W172" s="5">
        <v>-4835</v>
      </c>
      <c r="X172" s="5">
        <v>-4835</v>
      </c>
      <c r="Y172" s="5">
        <v>-4835</v>
      </c>
      <c r="Z172" s="5">
        <v>-4835</v>
      </c>
      <c r="AA172" s="5">
        <v>-4835</v>
      </c>
      <c r="AB172" s="5">
        <v>-4835</v>
      </c>
      <c r="AC172" s="5">
        <v>-4835</v>
      </c>
      <c r="AD172" s="5">
        <v>-4835</v>
      </c>
      <c r="AE172" s="5">
        <v>-4835</v>
      </c>
    </row>
    <row r="173" spans="1:31">
      <c r="A173" s="56" t="s">
        <v>75</v>
      </c>
      <c r="B173" s="56" t="s">
        <v>198</v>
      </c>
      <c r="C173" s="56" t="s">
        <v>132</v>
      </c>
      <c r="D173" s="5">
        <v>0</v>
      </c>
      <c r="E173" s="5">
        <v>0</v>
      </c>
      <c r="F173" s="5">
        <v>-500</v>
      </c>
      <c r="G173" s="5">
        <v>-500</v>
      </c>
      <c r="H173" s="5">
        <v>-500</v>
      </c>
      <c r="I173" s="5">
        <v>-500</v>
      </c>
      <c r="J173" s="5">
        <v>-500</v>
      </c>
      <c r="K173" s="5">
        <v>-500</v>
      </c>
      <c r="L173" s="5">
        <v>-500</v>
      </c>
      <c r="M173" s="5">
        <v>-500</v>
      </c>
      <c r="N173" s="5">
        <v>-500</v>
      </c>
      <c r="O173" s="5">
        <v>-500</v>
      </c>
      <c r="P173" s="5">
        <v>-500</v>
      </c>
      <c r="Q173" s="5">
        <v>-500</v>
      </c>
      <c r="R173" s="5">
        <v>-500</v>
      </c>
      <c r="S173" s="5">
        <v>-500</v>
      </c>
      <c r="T173" s="5">
        <v>-500</v>
      </c>
      <c r="U173" s="5">
        <v>-500</v>
      </c>
      <c r="V173" s="5">
        <v>-500</v>
      </c>
      <c r="W173" s="5">
        <v>-500</v>
      </c>
      <c r="X173" s="5">
        <v>-500</v>
      </c>
      <c r="Y173" s="5">
        <v>-500</v>
      </c>
      <c r="Z173" s="5">
        <v>-500</v>
      </c>
      <c r="AA173" s="5">
        <v>-500</v>
      </c>
      <c r="AB173" s="5">
        <v>-500</v>
      </c>
      <c r="AC173" s="5">
        <v>-500</v>
      </c>
      <c r="AD173" s="5">
        <v>-500</v>
      </c>
      <c r="AE173" s="5">
        <v>-500</v>
      </c>
    </row>
    <row r="174" spans="1:31">
      <c r="A174" s="56" t="s">
        <v>75</v>
      </c>
      <c r="B174" s="56" t="s">
        <v>198</v>
      </c>
      <c r="C174" s="56" t="s">
        <v>134</v>
      </c>
      <c r="D174" s="5">
        <v>0</v>
      </c>
      <c r="E174" s="5">
        <v>0</v>
      </c>
      <c r="F174" s="5">
        <v>0</v>
      </c>
      <c r="G174" s="5">
        <v>0</v>
      </c>
      <c r="H174" s="5">
        <v>0</v>
      </c>
      <c r="I174" s="5">
        <v>0</v>
      </c>
      <c r="J174" s="5">
        <v>0</v>
      </c>
      <c r="K174" s="5">
        <v>0</v>
      </c>
      <c r="L174" s="5">
        <v>0</v>
      </c>
      <c r="M174" s="5">
        <v>0</v>
      </c>
      <c r="N174" s="5">
        <v>-170</v>
      </c>
      <c r="O174" s="5">
        <v>-170</v>
      </c>
      <c r="P174" s="5">
        <v>-170</v>
      </c>
      <c r="Q174" s="5">
        <v>-170</v>
      </c>
      <c r="R174" s="5">
        <v>-170.00008215</v>
      </c>
      <c r="S174" s="5">
        <v>-170.00008215</v>
      </c>
      <c r="T174" s="5">
        <v>-610.00008215000003</v>
      </c>
      <c r="U174" s="5">
        <v>-610.00008215000003</v>
      </c>
      <c r="V174" s="5">
        <v>-610.00008215000003</v>
      </c>
      <c r="W174" s="5">
        <v>-704.00008215000003</v>
      </c>
      <c r="X174" s="5">
        <v>-704.00008215000003</v>
      </c>
      <c r="Y174" s="5">
        <v>-704.00008215000003</v>
      </c>
      <c r="Z174" s="5">
        <v>-704.00008215000003</v>
      </c>
      <c r="AA174" s="5">
        <v>-704.00008215000003</v>
      </c>
      <c r="AB174" s="5">
        <v>-1288.00008215</v>
      </c>
      <c r="AC174" s="5">
        <v>-1288.00008215</v>
      </c>
      <c r="AD174" s="5">
        <v>-1288.00008215</v>
      </c>
      <c r="AE174" s="5">
        <v>-1288.00008215</v>
      </c>
    </row>
    <row r="175" spans="1:31">
      <c r="A175" s="56" t="s">
        <v>75</v>
      </c>
      <c r="B175" s="56" t="s">
        <v>198</v>
      </c>
      <c r="C175" s="56" t="s">
        <v>136</v>
      </c>
      <c r="D175" s="5">
        <v>0</v>
      </c>
      <c r="E175" s="5">
        <v>0</v>
      </c>
      <c r="F175" s="5">
        <v>0</v>
      </c>
      <c r="G175" s="5">
        <v>0</v>
      </c>
      <c r="H175" s="5">
        <v>0</v>
      </c>
      <c r="I175" s="5">
        <v>0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5">
        <v>0</v>
      </c>
      <c r="R175" s="5">
        <v>0</v>
      </c>
      <c r="S175" s="5">
        <v>0</v>
      </c>
      <c r="T175" s="5">
        <v>0</v>
      </c>
      <c r="U175" s="5">
        <v>0</v>
      </c>
      <c r="V175" s="5">
        <v>0</v>
      </c>
      <c r="W175" s="5">
        <v>0</v>
      </c>
      <c r="X175" s="5">
        <v>0</v>
      </c>
      <c r="Y175" s="5">
        <v>0</v>
      </c>
      <c r="Z175" s="5">
        <v>0</v>
      </c>
      <c r="AA175" s="5">
        <v>0</v>
      </c>
      <c r="AB175" s="5">
        <v>0</v>
      </c>
      <c r="AC175" s="5">
        <v>0</v>
      </c>
      <c r="AD175" s="5">
        <v>0</v>
      </c>
      <c r="AE175" s="5">
        <v>0</v>
      </c>
    </row>
    <row r="176" spans="1:31">
      <c r="A176" s="56" t="s">
        <v>75</v>
      </c>
      <c r="B176" s="56" t="s">
        <v>198</v>
      </c>
      <c r="C176" s="56" t="s">
        <v>153</v>
      </c>
      <c r="D176" s="5">
        <v>0</v>
      </c>
      <c r="E176" s="5">
        <v>0</v>
      </c>
      <c r="F176" s="5">
        <v>0</v>
      </c>
      <c r="G176" s="5">
        <v>0</v>
      </c>
      <c r="H176" s="5">
        <v>0</v>
      </c>
      <c r="I176" s="5">
        <v>0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5">
        <v>0</v>
      </c>
      <c r="R176" s="5">
        <v>0</v>
      </c>
      <c r="S176" s="5">
        <v>0</v>
      </c>
      <c r="T176" s="5">
        <v>0</v>
      </c>
      <c r="U176" s="5">
        <v>0</v>
      </c>
      <c r="V176" s="5">
        <v>0</v>
      </c>
      <c r="W176" s="5">
        <v>0</v>
      </c>
      <c r="X176" s="5">
        <v>0</v>
      </c>
      <c r="Y176" s="5">
        <v>0</v>
      </c>
      <c r="Z176" s="5">
        <v>0</v>
      </c>
      <c r="AA176" s="5">
        <v>0</v>
      </c>
      <c r="AB176" s="5">
        <v>0</v>
      </c>
      <c r="AC176" s="5">
        <v>0</v>
      </c>
      <c r="AD176" s="5">
        <v>0</v>
      </c>
      <c r="AE176" s="5">
        <v>0</v>
      </c>
    </row>
    <row r="177" spans="1:31">
      <c r="A177" s="56" t="s">
        <v>75</v>
      </c>
      <c r="B177" s="56" t="s">
        <v>198</v>
      </c>
      <c r="C177" s="56" t="s">
        <v>154</v>
      </c>
      <c r="D177" s="5">
        <v>0</v>
      </c>
      <c r="E177" s="5">
        <v>0</v>
      </c>
      <c r="F177" s="5">
        <v>0</v>
      </c>
      <c r="G177" s="5">
        <v>0</v>
      </c>
      <c r="H177" s="5">
        <v>0</v>
      </c>
      <c r="I177" s="5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5">
        <v>0</v>
      </c>
      <c r="R177" s="5">
        <v>0</v>
      </c>
      <c r="S177" s="5">
        <v>0</v>
      </c>
      <c r="T177" s="5">
        <v>0</v>
      </c>
      <c r="U177" s="5">
        <v>0</v>
      </c>
      <c r="V177" s="5">
        <v>0</v>
      </c>
      <c r="W177" s="5">
        <v>0</v>
      </c>
      <c r="X177" s="5">
        <v>-7.1899999056768138E-6</v>
      </c>
      <c r="Y177" s="5">
        <v>-1.2779999906342709E-5</v>
      </c>
      <c r="Z177" s="5">
        <v>-271.8313149899999</v>
      </c>
      <c r="AA177" s="5">
        <v>-271.8313149899999</v>
      </c>
      <c r="AB177" s="5">
        <v>-995.68365590999986</v>
      </c>
      <c r="AC177" s="5">
        <v>-995.68365590999986</v>
      </c>
      <c r="AD177" s="5">
        <v>-995.68365590999986</v>
      </c>
      <c r="AE177" s="5">
        <v>-995.68365606999987</v>
      </c>
    </row>
    <row r="178" spans="1:31">
      <c r="A178" s="56" t="s">
        <v>75</v>
      </c>
      <c r="B178" s="56" t="s">
        <v>198</v>
      </c>
      <c r="C178" s="56" t="s">
        <v>155</v>
      </c>
      <c r="D178" s="5">
        <v>0</v>
      </c>
      <c r="E178" s="5">
        <v>-1.0999999999999981</v>
      </c>
      <c r="F178" s="5">
        <v>-1.0999999999999981</v>
      </c>
      <c r="G178" s="5">
        <v>-1.0999999999999981</v>
      </c>
      <c r="H178" s="5">
        <v>-1.0999999999999981</v>
      </c>
      <c r="I178" s="5">
        <v>-2.1999999999999962</v>
      </c>
      <c r="J178" s="5">
        <v>-2.1999999999999962</v>
      </c>
      <c r="K178" s="5">
        <v>-2.1999999999999962</v>
      </c>
      <c r="L178" s="5">
        <v>-2.1999999999999962</v>
      </c>
      <c r="M178" s="5">
        <v>-2.1999999999999962</v>
      </c>
      <c r="N178" s="5">
        <v>-3.299999999999994</v>
      </c>
      <c r="O178" s="5">
        <v>-3.299999999999994</v>
      </c>
      <c r="P178" s="5">
        <v>-4.3999999999999906</v>
      </c>
      <c r="Q178" s="5">
        <v>-4.3999999999999906</v>
      </c>
      <c r="R178" s="5">
        <v>-4.3999999999999906</v>
      </c>
      <c r="S178" s="5">
        <v>-4.3999999999999906</v>
      </c>
      <c r="T178" s="5">
        <v>-5.4999999999999893</v>
      </c>
      <c r="U178" s="5">
        <v>-5.4999999999999893</v>
      </c>
      <c r="V178" s="5">
        <v>-5.4999999999999893</v>
      </c>
      <c r="W178" s="5">
        <v>-5.4999999999999893</v>
      </c>
      <c r="X178" s="5">
        <v>-5.4999999999999893</v>
      </c>
      <c r="Y178" s="5">
        <v>-5.4999999999999893</v>
      </c>
      <c r="Z178" s="5">
        <v>-5.4999999999999893</v>
      </c>
      <c r="AA178" s="5">
        <v>-5.4999999999999893</v>
      </c>
      <c r="AB178" s="5">
        <v>-5.4999999999999893</v>
      </c>
      <c r="AC178" s="5">
        <v>-5.4999999999999893</v>
      </c>
      <c r="AD178" s="5">
        <v>-5.4999999999999893</v>
      </c>
      <c r="AE178" s="5">
        <v>-5.4999999999999893</v>
      </c>
    </row>
    <row r="179" spans="1:3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</row>
    <row r="180" spans="1:31">
      <c r="A180" s="56" t="s">
        <v>75</v>
      </c>
      <c r="B180" s="56" t="s">
        <v>199</v>
      </c>
      <c r="C180" s="56" t="s">
        <v>132</v>
      </c>
      <c r="D180" s="5">
        <v>0</v>
      </c>
      <c r="E180" s="5">
        <v>0</v>
      </c>
      <c r="F180" s="5">
        <v>-800</v>
      </c>
      <c r="G180" s="5">
        <v>-800</v>
      </c>
      <c r="H180" s="5">
        <v>-800</v>
      </c>
      <c r="I180" s="5">
        <v>-800</v>
      </c>
      <c r="J180" s="5">
        <v>-800</v>
      </c>
      <c r="K180" s="5">
        <v>-800</v>
      </c>
      <c r="L180" s="5">
        <v>-800</v>
      </c>
      <c r="M180" s="5">
        <v>-800</v>
      </c>
      <c r="N180" s="5">
        <v>-800</v>
      </c>
      <c r="O180" s="5">
        <v>-800</v>
      </c>
      <c r="P180" s="5">
        <v>-800</v>
      </c>
      <c r="Q180" s="5">
        <v>-800</v>
      </c>
      <c r="R180" s="5">
        <v>-1328.9999999900001</v>
      </c>
      <c r="S180" s="5">
        <v>-1328.9999999900001</v>
      </c>
      <c r="T180" s="5">
        <v>-1328.9999999900001</v>
      </c>
      <c r="U180" s="5">
        <v>-1328.9999999900001</v>
      </c>
      <c r="V180" s="5">
        <v>-1328.9999999900001</v>
      </c>
      <c r="W180" s="5">
        <v>-1328.9999999900001</v>
      </c>
      <c r="X180" s="5">
        <v>-1328.9999999900001</v>
      </c>
      <c r="Y180" s="5">
        <v>-1328.9999999900001</v>
      </c>
      <c r="Z180" s="5">
        <v>-1328.9999999900001</v>
      </c>
      <c r="AA180" s="5">
        <v>-1328.9999999900001</v>
      </c>
      <c r="AB180" s="5">
        <v>-1328.9999999900001</v>
      </c>
      <c r="AC180" s="5">
        <v>-1328.9999999900001</v>
      </c>
      <c r="AD180" s="5">
        <v>-1328.9999999900001</v>
      </c>
      <c r="AE180" s="5">
        <v>-1328.9999999900001</v>
      </c>
    </row>
    <row r="181" spans="1:31">
      <c r="A181" s="56" t="s">
        <v>75</v>
      </c>
      <c r="B181" s="56" t="s">
        <v>199</v>
      </c>
      <c r="C181" s="56" t="s">
        <v>134</v>
      </c>
      <c r="D181" s="5">
        <v>0</v>
      </c>
      <c r="E181" s="5">
        <v>0</v>
      </c>
      <c r="F181" s="5">
        <v>0</v>
      </c>
      <c r="G181" s="5">
        <v>0</v>
      </c>
      <c r="H181" s="5">
        <v>0</v>
      </c>
      <c r="I181" s="5">
        <v>0</v>
      </c>
      <c r="J181" s="5">
        <v>0</v>
      </c>
      <c r="K181" s="5">
        <v>-382.5</v>
      </c>
      <c r="L181" s="5">
        <v>-382.5</v>
      </c>
      <c r="M181" s="5">
        <v>-622.16000004</v>
      </c>
      <c r="N181" s="5">
        <v>-622.16000004</v>
      </c>
      <c r="O181" s="5">
        <v>-622.16000004</v>
      </c>
      <c r="P181" s="5">
        <v>-702.16000004</v>
      </c>
      <c r="Q181" s="5">
        <v>-702.16000004</v>
      </c>
      <c r="R181" s="5">
        <v>-702.16008219000003</v>
      </c>
      <c r="S181" s="5">
        <v>-702.16008219000003</v>
      </c>
      <c r="T181" s="5">
        <v>-702.16008219000003</v>
      </c>
      <c r="U181" s="5">
        <v>-702.16008219000003</v>
      </c>
      <c r="V181" s="5">
        <v>-702.16008219000003</v>
      </c>
      <c r="W181" s="5">
        <v>-702.16008219000003</v>
      </c>
      <c r="X181" s="5">
        <v>-702.16008219000003</v>
      </c>
      <c r="Y181" s="5">
        <v>-1040.1600821899999</v>
      </c>
      <c r="Z181" s="5">
        <v>-1163.36008219</v>
      </c>
      <c r="AA181" s="5">
        <v>-1317.36008219</v>
      </c>
      <c r="AB181" s="5">
        <v>-1317.36008219</v>
      </c>
      <c r="AC181" s="5">
        <v>-1317.36008219</v>
      </c>
      <c r="AD181" s="5">
        <v>-1317.36008219</v>
      </c>
      <c r="AE181" s="5">
        <v>-1354.56008219</v>
      </c>
    </row>
    <row r="182" spans="1:31">
      <c r="A182" s="56" t="s">
        <v>75</v>
      </c>
      <c r="B182" s="56" t="s">
        <v>199</v>
      </c>
      <c r="C182" s="56" t="s">
        <v>136</v>
      </c>
      <c r="D182" s="5">
        <v>0</v>
      </c>
      <c r="E182" s="5">
        <v>0</v>
      </c>
      <c r="F182" s="5">
        <v>0</v>
      </c>
      <c r="G182" s="5">
        <v>0</v>
      </c>
      <c r="H182" s="5">
        <v>0</v>
      </c>
      <c r="I182" s="5">
        <v>0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5">
        <v>0</v>
      </c>
      <c r="R182" s="5">
        <v>0</v>
      </c>
      <c r="S182" s="5">
        <v>0</v>
      </c>
      <c r="T182" s="5">
        <v>0</v>
      </c>
      <c r="U182" s="5">
        <v>0</v>
      </c>
      <c r="V182" s="5">
        <v>0</v>
      </c>
      <c r="W182" s="5">
        <v>0</v>
      </c>
      <c r="X182" s="5">
        <v>0</v>
      </c>
      <c r="Y182" s="5">
        <v>0</v>
      </c>
      <c r="Z182" s="5">
        <v>0</v>
      </c>
      <c r="AA182" s="5">
        <v>0</v>
      </c>
      <c r="AB182" s="5">
        <v>0</v>
      </c>
      <c r="AC182" s="5">
        <v>0</v>
      </c>
      <c r="AD182" s="5">
        <v>0</v>
      </c>
      <c r="AE182" s="5">
        <v>0</v>
      </c>
    </row>
    <row r="183" spans="1:31">
      <c r="A183" s="56" t="s">
        <v>75</v>
      </c>
      <c r="B183" s="56" t="s">
        <v>199</v>
      </c>
      <c r="C183" s="56" t="s">
        <v>153</v>
      </c>
      <c r="D183" s="5">
        <v>0</v>
      </c>
      <c r="E183" s="5">
        <v>0</v>
      </c>
      <c r="F183" s="5">
        <v>0</v>
      </c>
      <c r="G183" s="5">
        <v>0</v>
      </c>
      <c r="H183" s="5">
        <v>0</v>
      </c>
      <c r="I183" s="5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5">
        <v>0</v>
      </c>
      <c r="R183" s="5">
        <v>0</v>
      </c>
      <c r="S183" s="5">
        <v>0</v>
      </c>
      <c r="T183" s="5">
        <v>0</v>
      </c>
      <c r="U183" s="5">
        <v>0</v>
      </c>
      <c r="V183" s="5">
        <v>0</v>
      </c>
      <c r="W183" s="5">
        <v>0</v>
      </c>
      <c r="X183" s="5">
        <v>0</v>
      </c>
      <c r="Y183" s="5">
        <v>0</v>
      </c>
      <c r="Z183" s="5">
        <v>0</v>
      </c>
      <c r="AA183" s="5">
        <v>0</v>
      </c>
      <c r="AB183" s="5">
        <v>0</v>
      </c>
      <c r="AC183" s="5">
        <v>0</v>
      </c>
      <c r="AD183" s="5">
        <v>0</v>
      </c>
      <c r="AE183" s="5">
        <v>0</v>
      </c>
    </row>
    <row r="184" spans="1:31">
      <c r="A184" s="56" t="s">
        <v>75</v>
      </c>
      <c r="B184" s="56" t="s">
        <v>199</v>
      </c>
      <c r="C184" s="56" t="s">
        <v>154</v>
      </c>
      <c r="D184" s="5">
        <v>0</v>
      </c>
      <c r="E184" s="5">
        <v>0</v>
      </c>
      <c r="F184" s="5">
        <v>0</v>
      </c>
      <c r="G184" s="5">
        <v>0</v>
      </c>
      <c r="H184" s="5">
        <v>0</v>
      </c>
      <c r="I184" s="5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5">
        <v>0</v>
      </c>
      <c r="R184" s="5">
        <v>0</v>
      </c>
      <c r="S184" s="5">
        <v>0</v>
      </c>
      <c r="T184" s="5">
        <v>0</v>
      </c>
      <c r="U184" s="5">
        <v>0</v>
      </c>
      <c r="V184" s="5">
        <v>0</v>
      </c>
      <c r="W184" s="5">
        <v>0</v>
      </c>
      <c r="X184" s="5">
        <v>-7.839999999870173E-6</v>
      </c>
      <c r="Y184" s="5">
        <v>-1.34400000000312E-5</v>
      </c>
      <c r="Z184" s="5">
        <v>-3.1125420199999998</v>
      </c>
      <c r="AA184" s="5">
        <v>-3.1125420199999998</v>
      </c>
      <c r="AB184" s="5">
        <v>-3.1125420199999998</v>
      </c>
      <c r="AC184" s="5">
        <v>-3.1125420199999998</v>
      </c>
      <c r="AD184" s="5">
        <v>-3.1125420199999998</v>
      </c>
      <c r="AE184" s="5">
        <v>-3.112543519999599</v>
      </c>
    </row>
    <row r="185" spans="1:31">
      <c r="A185" s="56" t="s">
        <v>75</v>
      </c>
      <c r="B185" s="56" t="s">
        <v>199</v>
      </c>
      <c r="C185" s="56" t="s">
        <v>155</v>
      </c>
      <c r="D185" s="5">
        <v>0</v>
      </c>
      <c r="E185" s="5">
        <v>0</v>
      </c>
      <c r="F185" s="5">
        <v>0</v>
      </c>
      <c r="G185" s="5">
        <v>0</v>
      </c>
      <c r="H185" s="5">
        <v>0</v>
      </c>
      <c r="I185" s="5">
        <v>0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5">
        <v>0</v>
      </c>
      <c r="R185" s="5">
        <v>0</v>
      </c>
      <c r="S185" s="5">
        <v>0</v>
      </c>
      <c r="T185" s="5">
        <v>0</v>
      </c>
      <c r="U185" s="5">
        <v>0</v>
      </c>
      <c r="V185" s="5">
        <v>0</v>
      </c>
      <c r="W185" s="5">
        <v>0</v>
      </c>
      <c r="X185" s="5">
        <v>0</v>
      </c>
      <c r="Y185" s="5">
        <v>0</v>
      </c>
      <c r="Z185" s="5">
        <v>-2.1</v>
      </c>
      <c r="AA185" s="5">
        <v>-2.1</v>
      </c>
      <c r="AB185" s="5">
        <v>-2.1</v>
      </c>
      <c r="AC185" s="5">
        <v>-2.1</v>
      </c>
      <c r="AD185" s="5">
        <v>-2.1</v>
      </c>
      <c r="AE185" s="5">
        <v>-2.1</v>
      </c>
    </row>
    <row r="186" spans="1:3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</row>
    <row r="187" spans="1:31">
      <c r="A187" s="56" t="s">
        <v>75</v>
      </c>
      <c r="B187" s="56" t="s">
        <v>200</v>
      </c>
      <c r="C187" s="56" t="s">
        <v>132</v>
      </c>
      <c r="D187" s="5">
        <v>0</v>
      </c>
      <c r="E187" s="5">
        <v>0</v>
      </c>
      <c r="F187" s="5">
        <v>-208</v>
      </c>
      <c r="G187" s="5">
        <v>-208</v>
      </c>
      <c r="H187" s="5">
        <v>-208</v>
      </c>
      <c r="I187" s="5">
        <v>-208</v>
      </c>
      <c r="J187" s="5">
        <v>-208</v>
      </c>
      <c r="K187" s="5">
        <v>-208</v>
      </c>
      <c r="L187" s="5">
        <v>-208</v>
      </c>
      <c r="M187" s="5">
        <v>-208</v>
      </c>
      <c r="N187" s="5">
        <v>-208</v>
      </c>
      <c r="O187" s="5">
        <v>-208</v>
      </c>
      <c r="P187" s="5">
        <v>-208</v>
      </c>
      <c r="Q187" s="5">
        <v>-208</v>
      </c>
      <c r="R187" s="5">
        <v>-208</v>
      </c>
      <c r="S187" s="5">
        <v>-208</v>
      </c>
      <c r="T187" s="5">
        <v>-208</v>
      </c>
      <c r="U187" s="5">
        <v>-208</v>
      </c>
      <c r="V187" s="5">
        <v>-208</v>
      </c>
      <c r="W187" s="5">
        <v>-208</v>
      </c>
      <c r="X187" s="5">
        <v>-208</v>
      </c>
      <c r="Y187" s="5">
        <v>-208</v>
      </c>
      <c r="Z187" s="5">
        <v>-208</v>
      </c>
      <c r="AA187" s="5">
        <v>-208</v>
      </c>
      <c r="AB187" s="5">
        <v>-208</v>
      </c>
      <c r="AC187" s="5">
        <v>-208</v>
      </c>
      <c r="AD187" s="5">
        <v>-208</v>
      </c>
      <c r="AE187" s="5">
        <v>-208</v>
      </c>
    </row>
    <row r="188" spans="1:31">
      <c r="A188" s="56" t="s">
        <v>75</v>
      </c>
      <c r="B188" s="56" t="s">
        <v>200</v>
      </c>
      <c r="C188" s="56" t="s">
        <v>134</v>
      </c>
      <c r="D188" s="5">
        <v>0</v>
      </c>
      <c r="E188" s="5">
        <v>0</v>
      </c>
      <c r="F188" s="5">
        <v>0</v>
      </c>
      <c r="G188" s="5">
        <v>0</v>
      </c>
      <c r="H188" s="5">
        <v>0</v>
      </c>
      <c r="I188" s="5">
        <v>0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5">
        <v>0</v>
      </c>
      <c r="R188" s="5">
        <v>-8.4800000000000001E-5</v>
      </c>
      <c r="S188" s="5">
        <v>-8.4800000000000001E-5</v>
      </c>
      <c r="T188" s="5">
        <v>-8.4800000000000001E-5</v>
      </c>
      <c r="U188" s="5">
        <v>-120.0000848</v>
      </c>
      <c r="V188" s="5">
        <v>-120.0000848</v>
      </c>
      <c r="W188" s="5">
        <v>-120.0000848</v>
      </c>
      <c r="X188" s="5">
        <v>-120.0000848</v>
      </c>
      <c r="Y188" s="5">
        <v>-120.0000848</v>
      </c>
      <c r="Z188" s="5">
        <v>-120.0000848</v>
      </c>
      <c r="AA188" s="5">
        <v>-120.0000848</v>
      </c>
      <c r="AB188" s="5">
        <v>-120.0000848</v>
      </c>
      <c r="AC188" s="5">
        <v>-120.0000848</v>
      </c>
      <c r="AD188" s="5">
        <v>-120.0000848</v>
      </c>
      <c r="AE188" s="5">
        <v>-178.0000848</v>
      </c>
    </row>
    <row r="189" spans="1:31">
      <c r="A189" s="56" t="s">
        <v>75</v>
      </c>
      <c r="B189" s="56" t="s">
        <v>200</v>
      </c>
      <c r="C189" s="56" t="s">
        <v>136</v>
      </c>
      <c r="D189" s="5">
        <v>0</v>
      </c>
      <c r="E189" s="5">
        <v>0</v>
      </c>
      <c r="F189" s="5">
        <v>0</v>
      </c>
      <c r="G189" s="5">
        <v>0</v>
      </c>
      <c r="H189" s="5">
        <v>0</v>
      </c>
      <c r="I189" s="5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5">
        <v>0</v>
      </c>
      <c r="R189" s="5">
        <v>0</v>
      </c>
      <c r="S189" s="5">
        <v>0</v>
      </c>
      <c r="T189" s="5">
        <v>0</v>
      </c>
      <c r="U189" s="5">
        <v>0</v>
      </c>
      <c r="V189" s="5">
        <v>0</v>
      </c>
      <c r="W189" s="5">
        <v>0</v>
      </c>
      <c r="X189" s="5">
        <v>0</v>
      </c>
      <c r="Y189" s="5">
        <v>0</v>
      </c>
      <c r="Z189" s="5">
        <v>0</v>
      </c>
      <c r="AA189" s="5">
        <v>0</v>
      </c>
      <c r="AB189" s="5">
        <v>0</v>
      </c>
      <c r="AC189" s="5">
        <v>0</v>
      </c>
      <c r="AD189" s="5">
        <v>0</v>
      </c>
      <c r="AE189" s="5">
        <v>0</v>
      </c>
    </row>
    <row r="190" spans="1:31">
      <c r="A190" s="56" t="s">
        <v>75</v>
      </c>
      <c r="B190" s="56" t="s">
        <v>200</v>
      </c>
      <c r="C190" s="56" t="s">
        <v>153</v>
      </c>
      <c r="D190" s="5">
        <v>0</v>
      </c>
      <c r="E190" s="5">
        <v>0</v>
      </c>
      <c r="F190" s="5">
        <v>0</v>
      </c>
      <c r="G190" s="5">
        <v>0</v>
      </c>
      <c r="H190" s="5">
        <v>0</v>
      </c>
      <c r="I190" s="5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5">
        <v>0</v>
      </c>
      <c r="R190" s="5">
        <v>0</v>
      </c>
      <c r="S190" s="5">
        <v>0</v>
      </c>
      <c r="T190" s="5">
        <v>0</v>
      </c>
      <c r="U190" s="5">
        <v>0</v>
      </c>
      <c r="V190" s="5">
        <v>0</v>
      </c>
      <c r="W190" s="5">
        <v>0</v>
      </c>
      <c r="X190" s="5">
        <v>0</v>
      </c>
      <c r="Y190" s="5">
        <v>0</v>
      </c>
      <c r="Z190" s="5">
        <v>0</v>
      </c>
      <c r="AA190" s="5">
        <v>0</v>
      </c>
      <c r="AB190" s="5">
        <v>0</v>
      </c>
      <c r="AC190" s="5">
        <v>0</v>
      </c>
      <c r="AD190" s="5">
        <v>0</v>
      </c>
      <c r="AE190" s="5">
        <v>0</v>
      </c>
    </row>
    <row r="191" spans="1:31">
      <c r="A191" s="56" t="s">
        <v>75</v>
      </c>
      <c r="B191" s="56" t="s">
        <v>200</v>
      </c>
      <c r="C191" s="56" t="s">
        <v>154</v>
      </c>
      <c r="D191" s="5">
        <v>0</v>
      </c>
      <c r="E191" s="5">
        <v>0</v>
      </c>
      <c r="F191" s="5">
        <v>0</v>
      </c>
      <c r="G191" s="5">
        <v>0</v>
      </c>
      <c r="H191" s="5">
        <v>0</v>
      </c>
      <c r="I191" s="5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5">
        <v>0</v>
      </c>
      <c r="R191" s="5">
        <v>0</v>
      </c>
      <c r="S191" s="5">
        <v>0</v>
      </c>
      <c r="T191" s="5">
        <v>0</v>
      </c>
      <c r="U191" s="5">
        <v>0</v>
      </c>
      <c r="V191" s="5">
        <v>0</v>
      </c>
      <c r="W191" s="5">
        <v>0</v>
      </c>
      <c r="X191" s="5">
        <v>0</v>
      </c>
      <c r="Y191" s="5">
        <v>0</v>
      </c>
      <c r="Z191" s="5">
        <v>-3.3699999999999902E-6</v>
      </c>
      <c r="AA191" s="5">
        <v>-6.1600000000000088E-6</v>
      </c>
      <c r="AB191" s="5">
        <v>-8.7099999999999895E-6</v>
      </c>
      <c r="AC191" s="5">
        <v>-8.7099999999999895E-6</v>
      </c>
      <c r="AD191" s="5">
        <v>-8.7099999999999895E-6</v>
      </c>
      <c r="AE191" s="5">
        <v>-3.3970000000000029E-5</v>
      </c>
    </row>
    <row r="192" spans="1:31">
      <c r="A192" s="56" t="s">
        <v>75</v>
      </c>
      <c r="B192" s="56" t="s">
        <v>200</v>
      </c>
      <c r="C192" s="56" t="s">
        <v>155</v>
      </c>
      <c r="D192" s="5">
        <v>0</v>
      </c>
      <c r="E192" s="5">
        <v>0</v>
      </c>
      <c r="F192" s="5">
        <v>0</v>
      </c>
      <c r="G192" s="5">
        <v>0</v>
      </c>
      <c r="H192" s="5">
        <v>0</v>
      </c>
      <c r="I192" s="5">
        <v>0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5">
        <v>0</v>
      </c>
      <c r="R192" s="5">
        <v>0</v>
      </c>
      <c r="S192" s="5">
        <v>0</v>
      </c>
      <c r="T192" s="5">
        <v>0</v>
      </c>
      <c r="U192" s="5">
        <v>0</v>
      </c>
      <c r="V192" s="5">
        <v>0</v>
      </c>
      <c r="W192" s="5">
        <v>0</v>
      </c>
      <c r="X192" s="5">
        <v>0</v>
      </c>
      <c r="Y192" s="5">
        <v>0</v>
      </c>
      <c r="Z192" s="5">
        <v>0</v>
      </c>
      <c r="AA192" s="5">
        <v>0</v>
      </c>
      <c r="AB192" s="5">
        <v>0</v>
      </c>
      <c r="AC192" s="5">
        <v>0</v>
      </c>
      <c r="AD192" s="5">
        <v>0</v>
      </c>
      <c r="AE192" s="5">
        <v>0</v>
      </c>
    </row>
    <row r="194" spans="1:31">
      <c r="A194" s="56" t="s">
        <v>80</v>
      </c>
      <c r="B194" s="56" t="s">
        <v>163</v>
      </c>
      <c r="C194" s="56" t="s">
        <v>130</v>
      </c>
      <c r="D194" s="5">
        <v>0</v>
      </c>
      <c r="E194" s="5">
        <v>0</v>
      </c>
      <c r="F194" s="5">
        <v>-2880</v>
      </c>
      <c r="G194" s="5">
        <v>-4885</v>
      </c>
      <c r="H194" s="5">
        <v>-6940</v>
      </c>
      <c r="I194" s="5">
        <v>-6940</v>
      </c>
      <c r="J194" s="5">
        <v>-6940</v>
      </c>
      <c r="K194" s="5">
        <v>-8330</v>
      </c>
      <c r="L194" s="5">
        <v>-8330</v>
      </c>
      <c r="M194" s="5">
        <v>-8330</v>
      </c>
      <c r="N194" s="5">
        <v>-8330</v>
      </c>
      <c r="O194" s="5">
        <v>-8330</v>
      </c>
      <c r="P194" s="5">
        <v>-8330</v>
      </c>
      <c r="Q194" s="5">
        <v>-8330</v>
      </c>
      <c r="R194" s="5">
        <v>-8330</v>
      </c>
      <c r="S194" s="5">
        <v>-8330</v>
      </c>
      <c r="T194" s="5">
        <v>-8330</v>
      </c>
      <c r="U194" s="5">
        <v>-8330</v>
      </c>
      <c r="V194" s="5">
        <v>-8330</v>
      </c>
      <c r="W194" s="5">
        <v>-8330</v>
      </c>
      <c r="X194" s="5">
        <v>-8330</v>
      </c>
      <c r="Y194" s="5">
        <v>-8330</v>
      </c>
      <c r="Z194" s="5">
        <v>-8330</v>
      </c>
      <c r="AA194" s="5">
        <v>-8330</v>
      </c>
      <c r="AB194" s="5">
        <v>-8330</v>
      </c>
      <c r="AC194" s="5">
        <v>-8330</v>
      </c>
      <c r="AD194" s="5">
        <v>-8330</v>
      </c>
      <c r="AE194" s="5">
        <v>-8330</v>
      </c>
    </row>
    <row r="195" spans="1:31">
      <c r="A195" s="56" t="s">
        <v>80</v>
      </c>
      <c r="B195" s="56" t="s">
        <v>163</v>
      </c>
      <c r="C195" s="56" t="s">
        <v>132</v>
      </c>
      <c r="D195" s="5">
        <v>0</v>
      </c>
      <c r="E195" s="5">
        <v>0</v>
      </c>
      <c r="F195" s="5">
        <v>0</v>
      </c>
      <c r="G195" s="5">
        <v>0</v>
      </c>
      <c r="H195" s="5">
        <v>0</v>
      </c>
      <c r="I195" s="5">
        <v>0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5">
        <v>0</v>
      </c>
      <c r="R195" s="5">
        <v>0</v>
      </c>
      <c r="S195" s="5">
        <v>0</v>
      </c>
      <c r="T195" s="5">
        <v>0</v>
      </c>
      <c r="U195" s="5">
        <v>0</v>
      </c>
      <c r="V195" s="5">
        <v>0</v>
      </c>
      <c r="W195" s="5">
        <v>0</v>
      </c>
      <c r="X195" s="5">
        <v>-440</v>
      </c>
      <c r="Y195" s="5">
        <v>-440</v>
      </c>
      <c r="Z195" s="5">
        <v>-440</v>
      </c>
      <c r="AA195" s="5">
        <v>-440</v>
      </c>
      <c r="AB195" s="5">
        <v>-440</v>
      </c>
      <c r="AC195" s="5">
        <v>-440</v>
      </c>
      <c r="AD195" s="5">
        <v>-440</v>
      </c>
      <c r="AE195" s="5">
        <v>-440</v>
      </c>
    </row>
    <row r="196" spans="1:31">
      <c r="A196" s="56" t="s">
        <v>80</v>
      </c>
      <c r="B196" s="56" t="s">
        <v>163</v>
      </c>
      <c r="C196" s="56" t="s">
        <v>134</v>
      </c>
      <c r="D196" s="5">
        <v>0</v>
      </c>
      <c r="E196" s="5">
        <v>0</v>
      </c>
      <c r="F196" s="5">
        <v>0</v>
      </c>
      <c r="G196" s="5">
        <v>0</v>
      </c>
      <c r="H196" s="5">
        <v>0</v>
      </c>
      <c r="I196" s="5">
        <v>0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5">
        <v>0</v>
      </c>
      <c r="R196" s="5">
        <v>0</v>
      </c>
      <c r="S196" s="5">
        <v>0</v>
      </c>
      <c r="T196" s="5">
        <v>0</v>
      </c>
      <c r="U196" s="5">
        <v>0</v>
      </c>
      <c r="V196" s="5">
        <v>0</v>
      </c>
      <c r="W196" s="5">
        <v>0</v>
      </c>
      <c r="X196" s="5">
        <v>0</v>
      </c>
      <c r="Y196" s="5">
        <v>-848.99900000000002</v>
      </c>
      <c r="Z196" s="5">
        <v>-848.99900000000002</v>
      </c>
      <c r="AA196" s="5">
        <v>-848.99900000000002</v>
      </c>
      <c r="AB196" s="5">
        <v>-848.99900000000002</v>
      </c>
      <c r="AC196" s="5">
        <v>-848.99900000000002</v>
      </c>
      <c r="AD196" s="5">
        <v>-848.99900000000002</v>
      </c>
      <c r="AE196" s="5">
        <v>-848.99900000000002</v>
      </c>
    </row>
    <row r="197" spans="1:31">
      <c r="A197" s="56" t="s">
        <v>80</v>
      </c>
      <c r="B197" s="56" t="s">
        <v>163</v>
      </c>
      <c r="C197" s="56" t="s">
        <v>136</v>
      </c>
      <c r="D197" s="5">
        <v>0</v>
      </c>
      <c r="E197" s="5">
        <v>0</v>
      </c>
      <c r="F197" s="5">
        <v>0</v>
      </c>
      <c r="G197" s="5">
        <v>0</v>
      </c>
      <c r="H197" s="5">
        <v>0</v>
      </c>
      <c r="I197" s="5">
        <v>0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5">
        <v>0</v>
      </c>
      <c r="R197" s="5">
        <v>0</v>
      </c>
      <c r="S197" s="5">
        <v>0</v>
      </c>
      <c r="T197" s="5">
        <v>0</v>
      </c>
      <c r="U197" s="5">
        <v>0</v>
      </c>
      <c r="V197" s="5">
        <v>0</v>
      </c>
      <c r="W197" s="5">
        <v>0</v>
      </c>
      <c r="X197" s="5">
        <v>0</v>
      </c>
      <c r="Y197" s="5">
        <v>0</v>
      </c>
      <c r="Z197" s="5">
        <v>0</v>
      </c>
      <c r="AA197" s="5">
        <v>0</v>
      </c>
      <c r="AB197" s="5">
        <v>0</v>
      </c>
      <c r="AC197" s="5">
        <v>0</v>
      </c>
      <c r="AD197" s="5">
        <v>0</v>
      </c>
      <c r="AE197" s="5">
        <v>0</v>
      </c>
    </row>
    <row r="198" spans="1:31">
      <c r="A198" s="56" t="s">
        <v>80</v>
      </c>
      <c r="B198" s="56" t="s">
        <v>163</v>
      </c>
      <c r="C198" s="56" t="s">
        <v>153</v>
      </c>
      <c r="D198" s="5">
        <v>0</v>
      </c>
      <c r="E198" s="5">
        <v>0</v>
      </c>
      <c r="F198" s="5">
        <v>0</v>
      </c>
      <c r="G198" s="5">
        <v>0</v>
      </c>
      <c r="H198" s="5">
        <v>0</v>
      </c>
      <c r="I198" s="5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5">
        <v>0</v>
      </c>
      <c r="R198" s="5">
        <v>0</v>
      </c>
      <c r="S198" s="5">
        <v>0</v>
      </c>
      <c r="T198" s="5">
        <v>0</v>
      </c>
      <c r="U198" s="5">
        <v>0</v>
      </c>
      <c r="V198" s="5">
        <v>0</v>
      </c>
      <c r="W198" s="5">
        <v>0</v>
      </c>
      <c r="X198" s="5">
        <v>0</v>
      </c>
      <c r="Y198" s="5">
        <v>0</v>
      </c>
      <c r="Z198" s="5">
        <v>0</v>
      </c>
      <c r="AA198" s="5">
        <v>0</v>
      </c>
      <c r="AB198" s="5">
        <v>0</v>
      </c>
      <c r="AC198" s="5">
        <v>0</v>
      </c>
      <c r="AD198" s="5">
        <v>0</v>
      </c>
      <c r="AE198" s="5">
        <v>0</v>
      </c>
    </row>
    <row r="199" spans="1:31">
      <c r="A199" s="56" t="s">
        <v>80</v>
      </c>
      <c r="B199" s="56" t="s">
        <v>163</v>
      </c>
      <c r="C199" s="56" t="s">
        <v>154</v>
      </c>
      <c r="D199" s="5">
        <v>0</v>
      </c>
      <c r="E199" s="5">
        <v>0</v>
      </c>
      <c r="F199" s="5">
        <v>0</v>
      </c>
      <c r="G199" s="5">
        <v>0</v>
      </c>
      <c r="H199" s="5">
        <v>0</v>
      </c>
      <c r="I199" s="5">
        <v>0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5">
        <v>0</v>
      </c>
      <c r="R199" s="5">
        <v>0</v>
      </c>
      <c r="S199" s="5">
        <v>0</v>
      </c>
      <c r="T199" s="5">
        <v>0</v>
      </c>
      <c r="U199" s="5">
        <v>0</v>
      </c>
      <c r="V199" s="5">
        <v>0</v>
      </c>
      <c r="W199" s="5">
        <v>0</v>
      </c>
      <c r="X199" s="5">
        <v>-376.33437687000003</v>
      </c>
      <c r="Y199" s="5">
        <v>-634.84953078000046</v>
      </c>
      <c r="Z199" s="5">
        <v>-923.47111371000028</v>
      </c>
      <c r="AA199" s="5">
        <v>-1564.9664766799999</v>
      </c>
      <c r="AB199" s="5">
        <v>-2039.8840879700001</v>
      </c>
      <c r="AC199" s="5">
        <v>-2285.8872444499998</v>
      </c>
      <c r="AD199" s="5">
        <v>-2451.9521083700001</v>
      </c>
      <c r="AE199" s="5">
        <v>-2451.9521113699998</v>
      </c>
    </row>
    <row r="200" spans="1:31">
      <c r="A200" s="56" t="s">
        <v>80</v>
      </c>
      <c r="B200" s="56" t="s">
        <v>163</v>
      </c>
      <c r="C200" s="56" t="s">
        <v>155</v>
      </c>
      <c r="D200" s="5">
        <v>0</v>
      </c>
      <c r="E200" s="5">
        <v>0</v>
      </c>
      <c r="F200" s="5">
        <v>0</v>
      </c>
      <c r="G200" s="5">
        <v>0</v>
      </c>
      <c r="H200" s="5">
        <v>0</v>
      </c>
      <c r="I200" s="5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5">
        <v>0</v>
      </c>
      <c r="R200" s="5">
        <v>0</v>
      </c>
      <c r="S200" s="5">
        <v>0</v>
      </c>
      <c r="T200" s="5">
        <v>0</v>
      </c>
      <c r="U200" s="5">
        <v>0</v>
      </c>
      <c r="V200" s="5">
        <v>0</v>
      </c>
      <c r="W200" s="5">
        <v>0</v>
      </c>
      <c r="X200" s="5">
        <v>0</v>
      </c>
      <c r="Y200" s="5">
        <v>0</v>
      </c>
      <c r="Z200" s="5">
        <v>0</v>
      </c>
      <c r="AA200" s="5">
        <v>0</v>
      </c>
      <c r="AB200" s="5">
        <v>0</v>
      </c>
      <c r="AC200" s="5">
        <v>0</v>
      </c>
      <c r="AD200" s="5">
        <v>0</v>
      </c>
      <c r="AE200" s="5">
        <v>0</v>
      </c>
    </row>
    <row r="201" spans="1:3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20"/>
      <c r="W201" s="7"/>
      <c r="X201" s="7"/>
      <c r="Y201" s="7"/>
      <c r="Z201" s="7"/>
      <c r="AA201" s="7"/>
      <c r="AB201" s="7"/>
      <c r="AC201" s="7"/>
      <c r="AD201" s="7"/>
      <c r="AE201" s="7"/>
    </row>
    <row r="202" spans="1:31">
      <c r="A202" s="56" t="s">
        <v>80</v>
      </c>
      <c r="B202" s="56" t="s">
        <v>197</v>
      </c>
      <c r="C202" s="56" t="s">
        <v>130</v>
      </c>
      <c r="D202" s="5">
        <v>0</v>
      </c>
      <c r="E202" s="5">
        <v>0</v>
      </c>
      <c r="F202" s="5">
        <v>-3294</v>
      </c>
      <c r="G202" s="5">
        <v>-4024</v>
      </c>
      <c r="H202" s="5">
        <v>-5314</v>
      </c>
      <c r="I202" s="5">
        <v>-6434</v>
      </c>
      <c r="J202" s="5">
        <v>-7274</v>
      </c>
      <c r="K202" s="5">
        <v>-8126</v>
      </c>
      <c r="L202" s="5">
        <v>-8126</v>
      </c>
      <c r="M202" s="5">
        <v>-8126</v>
      </c>
      <c r="N202" s="5">
        <v>-8126</v>
      </c>
      <c r="O202" s="5">
        <v>-8126</v>
      </c>
      <c r="P202" s="5">
        <v>-8126</v>
      </c>
      <c r="Q202" s="5">
        <v>-8126</v>
      </c>
      <c r="R202" s="5">
        <v>-8126</v>
      </c>
      <c r="S202" s="5">
        <v>-8126</v>
      </c>
      <c r="T202" s="5">
        <v>-8126</v>
      </c>
      <c r="U202" s="5">
        <v>-8126</v>
      </c>
      <c r="V202" s="5">
        <v>-8126</v>
      </c>
      <c r="W202" s="5">
        <v>-8126</v>
      </c>
      <c r="X202" s="5">
        <v>-8126</v>
      </c>
      <c r="Y202" s="5">
        <v>-8126</v>
      </c>
      <c r="Z202" s="5">
        <v>-8126</v>
      </c>
      <c r="AA202" s="5">
        <v>-8126</v>
      </c>
      <c r="AB202" s="5">
        <v>-8126</v>
      </c>
      <c r="AC202" s="5">
        <v>-8126</v>
      </c>
      <c r="AD202" s="5">
        <v>-8126</v>
      </c>
      <c r="AE202" s="5">
        <v>-8126</v>
      </c>
    </row>
    <row r="203" spans="1:31">
      <c r="A203" s="56" t="s">
        <v>80</v>
      </c>
      <c r="B203" s="56" t="s">
        <v>197</v>
      </c>
      <c r="C203" s="56" t="s">
        <v>132</v>
      </c>
      <c r="D203" s="5">
        <v>0</v>
      </c>
      <c r="E203" s="5">
        <v>0</v>
      </c>
      <c r="F203" s="5">
        <v>-180</v>
      </c>
      <c r="G203" s="5">
        <v>-180</v>
      </c>
      <c r="H203" s="5">
        <v>-180</v>
      </c>
      <c r="I203" s="5">
        <v>-180</v>
      </c>
      <c r="J203" s="5">
        <v>-180</v>
      </c>
      <c r="K203" s="5">
        <v>-180</v>
      </c>
      <c r="L203" s="5">
        <v>-180</v>
      </c>
      <c r="M203" s="5">
        <v>-180</v>
      </c>
      <c r="N203" s="5">
        <v>-180</v>
      </c>
      <c r="O203" s="5">
        <v>-180</v>
      </c>
      <c r="P203" s="5">
        <v>-180</v>
      </c>
      <c r="Q203" s="5">
        <v>-565</v>
      </c>
      <c r="R203" s="5">
        <v>-565</v>
      </c>
      <c r="S203" s="5">
        <v>-565</v>
      </c>
      <c r="T203" s="5">
        <v>-709.39999998999997</v>
      </c>
      <c r="U203" s="5">
        <v>-709.39999998999997</v>
      </c>
      <c r="V203" s="5">
        <v>-709.39999998999997</v>
      </c>
      <c r="W203" s="5">
        <v>-709.39999998999997</v>
      </c>
      <c r="X203" s="5">
        <v>-709.39999998999997</v>
      </c>
      <c r="Y203" s="5">
        <v>-709.39999998999997</v>
      </c>
      <c r="Z203" s="5">
        <v>-1353.89999999</v>
      </c>
      <c r="AA203" s="5">
        <v>-1597.89999999</v>
      </c>
      <c r="AB203" s="5">
        <v>-1597.89999999</v>
      </c>
      <c r="AC203" s="5">
        <v>-1597.89999999</v>
      </c>
      <c r="AD203" s="5">
        <v>-1597.89999999</v>
      </c>
      <c r="AE203" s="5">
        <v>-1597.89999999</v>
      </c>
    </row>
    <row r="204" spans="1:31">
      <c r="A204" s="56" t="s">
        <v>80</v>
      </c>
      <c r="B204" s="56" t="s">
        <v>197</v>
      </c>
      <c r="C204" s="56" t="s">
        <v>134</v>
      </c>
      <c r="D204" s="5">
        <v>0</v>
      </c>
      <c r="E204" s="5">
        <v>0</v>
      </c>
      <c r="F204" s="5">
        <v>0</v>
      </c>
      <c r="G204" s="5">
        <v>0</v>
      </c>
      <c r="H204" s="5">
        <v>0</v>
      </c>
      <c r="I204" s="5">
        <v>0</v>
      </c>
      <c r="J204" s="5">
        <v>0</v>
      </c>
      <c r="K204" s="5">
        <v>0</v>
      </c>
      <c r="L204" s="5">
        <v>0</v>
      </c>
      <c r="M204" s="5">
        <v>0</v>
      </c>
      <c r="N204" s="5">
        <v>-292.00000001000001</v>
      </c>
      <c r="O204" s="5">
        <v>-409.00000001000001</v>
      </c>
      <c r="P204" s="5">
        <v>-409.00000001000001</v>
      </c>
      <c r="Q204" s="5">
        <v>-409.00000001000001</v>
      </c>
      <c r="R204" s="5">
        <v>-409.00000001000001</v>
      </c>
      <c r="S204" s="5">
        <v>-409.00000001000001</v>
      </c>
      <c r="T204" s="5">
        <v>-409.00000001000001</v>
      </c>
      <c r="U204" s="5">
        <v>-409.00000001000001</v>
      </c>
      <c r="V204" s="5">
        <v>-409.00000001000001</v>
      </c>
      <c r="W204" s="5">
        <v>-409.00000001000001</v>
      </c>
      <c r="X204" s="5">
        <v>-409.00000001000001</v>
      </c>
      <c r="Y204" s="5">
        <v>-540.50015901000006</v>
      </c>
      <c r="Z204" s="5">
        <v>-540.50015901000006</v>
      </c>
      <c r="AA204" s="5">
        <v>-1089.5001590100001</v>
      </c>
      <c r="AB204" s="5">
        <v>-1089.5001590100001</v>
      </c>
      <c r="AC204" s="5">
        <v>-1089.5001590100001</v>
      </c>
      <c r="AD204" s="5">
        <v>-1608.5001590100001</v>
      </c>
      <c r="AE204" s="5">
        <v>-1954.5001590100001</v>
      </c>
    </row>
    <row r="205" spans="1:31">
      <c r="A205" s="56" t="s">
        <v>80</v>
      </c>
      <c r="B205" s="56" t="s">
        <v>197</v>
      </c>
      <c r="C205" s="56" t="s">
        <v>136</v>
      </c>
      <c r="D205" s="5">
        <v>0</v>
      </c>
      <c r="E205" s="5">
        <v>0</v>
      </c>
      <c r="F205" s="5">
        <v>0</v>
      </c>
      <c r="G205" s="5">
        <v>0</v>
      </c>
      <c r="H205" s="5">
        <v>0</v>
      </c>
      <c r="I205" s="5">
        <v>0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5">
        <v>0</v>
      </c>
      <c r="R205" s="5">
        <v>-86.4</v>
      </c>
      <c r="S205" s="5">
        <v>-86.4</v>
      </c>
      <c r="T205" s="5">
        <v>-86.4</v>
      </c>
      <c r="U205" s="5">
        <v>-86.4</v>
      </c>
      <c r="V205" s="5">
        <v>-86.4</v>
      </c>
      <c r="W205" s="5">
        <v>-152.4</v>
      </c>
      <c r="X205" s="5">
        <v>-152.4</v>
      </c>
      <c r="Y205" s="5">
        <v>-152.4</v>
      </c>
      <c r="Z205" s="5">
        <v>-152.4</v>
      </c>
      <c r="AA205" s="5">
        <v>-152.4</v>
      </c>
      <c r="AB205" s="5">
        <v>-152.4</v>
      </c>
      <c r="AC205" s="5">
        <v>-152.4</v>
      </c>
      <c r="AD205" s="5">
        <v>-152.4</v>
      </c>
      <c r="AE205" s="5">
        <v>-152.4</v>
      </c>
    </row>
    <row r="206" spans="1:31">
      <c r="A206" s="56" t="s">
        <v>80</v>
      </c>
      <c r="B206" s="56" t="s">
        <v>197</v>
      </c>
      <c r="C206" s="56" t="s">
        <v>153</v>
      </c>
      <c r="D206" s="5">
        <v>0</v>
      </c>
      <c r="E206" s="5">
        <v>0</v>
      </c>
      <c r="F206" s="5">
        <v>0</v>
      </c>
      <c r="G206" s="5">
        <v>0</v>
      </c>
      <c r="H206" s="5">
        <v>0</v>
      </c>
      <c r="I206" s="5">
        <v>0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5">
        <v>0</v>
      </c>
      <c r="R206" s="5">
        <v>0</v>
      </c>
      <c r="S206" s="5">
        <v>0</v>
      </c>
      <c r="T206" s="5">
        <v>0</v>
      </c>
      <c r="U206" s="5">
        <v>0</v>
      </c>
      <c r="V206" s="5">
        <v>0</v>
      </c>
      <c r="W206" s="5">
        <v>0</v>
      </c>
      <c r="X206" s="5">
        <v>0</v>
      </c>
      <c r="Y206" s="5">
        <v>0</v>
      </c>
      <c r="Z206" s="5">
        <v>0</v>
      </c>
      <c r="AA206" s="5">
        <v>0</v>
      </c>
      <c r="AB206" s="5">
        <v>0</v>
      </c>
      <c r="AC206" s="5">
        <v>0</v>
      </c>
      <c r="AD206" s="5">
        <v>0</v>
      </c>
      <c r="AE206" s="5">
        <v>0</v>
      </c>
    </row>
    <row r="207" spans="1:31">
      <c r="A207" s="56" t="s">
        <v>80</v>
      </c>
      <c r="B207" s="56" t="s">
        <v>197</v>
      </c>
      <c r="C207" s="56" t="s">
        <v>154</v>
      </c>
      <c r="D207" s="5">
        <v>0</v>
      </c>
      <c r="E207" s="5">
        <v>0</v>
      </c>
      <c r="F207" s="5">
        <v>0</v>
      </c>
      <c r="G207" s="5">
        <v>0</v>
      </c>
      <c r="H207" s="5">
        <v>0</v>
      </c>
      <c r="I207" s="5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5">
        <v>0</v>
      </c>
      <c r="R207" s="5">
        <v>0</v>
      </c>
      <c r="S207" s="5">
        <v>0</v>
      </c>
      <c r="T207" s="5">
        <v>0</v>
      </c>
      <c r="U207" s="5">
        <v>0</v>
      </c>
      <c r="V207" s="5">
        <v>0</v>
      </c>
      <c r="W207" s="5">
        <v>0</v>
      </c>
      <c r="X207" s="5">
        <v>-90.204821009999961</v>
      </c>
      <c r="Y207" s="5">
        <v>-90.204821009999961</v>
      </c>
      <c r="Z207" s="5">
        <v>-700.92140811999946</v>
      </c>
      <c r="AA207" s="5">
        <v>-700.92140811999946</v>
      </c>
      <c r="AB207" s="5">
        <v>-700.92140848999998</v>
      </c>
      <c r="AC207" s="5">
        <v>-700.92140848999998</v>
      </c>
      <c r="AD207" s="5">
        <v>-700.92140848999998</v>
      </c>
      <c r="AE207" s="5">
        <v>-1303.11504771</v>
      </c>
    </row>
    <row r="208" spans="1:31">
      <c r="A208" s="56" t="s">
        <v>80</v>
      </c>
      <c r="B208" s="56" t="s">
        <v>197</v>
      </c>
      <c r="C208" s="56" t="s">
        <v>155</v>
      </c>
      <c r="D208" s="5">
        <v>0</v>
      </c>
      <c r="E208" s="5">
        <v>0</v>
      </c>
      <c r="F208" s="5">
        <v>0</v>
      </c>
      <c r="G208" s="5">
        <v>0</v>
      </c>
      <c r="H208" s="5">
        <v>0</v>
      </c>
      <c r="I208" s="5">
        <v>0</v>
      </c>
      <c r="J208" s="5">
        <v>0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5">
        <v>0</v>
      </c>
      <c r="R208" s="5">
        <v>0</v>
      </c>
      <c r="S208" s="5">
        <v>0</v>
      </c>
      <c r="T208" s="5">
        <v>0</v>
      </c>
      <c r="U208" s="5">
        <v>0</v>
      </c>
      <c r="V208" s="5">
        <v>0</v>
      </c>
      <c r="W208" s="5">
        <v>0</v>
      </c>
      <c r="X208" s="5">
        <v>0</v>
      </c>
      <c r="Y208" s="5">
        <v>0</v>
      </c>
      <c r="Z208" s="5">
        <v>-2.699999999999903E-6</v>
      </c>
      <c r="AA208" s="5">
        <v>-2.699999999999903E-6</v>
      </c>
      <c r="AB208" s="5">
        <v>-6.6099999999998842E-6</v>
      </c>
      <c r="AC208" s="5">
        <v>-6.6099999999998842E-6</v>
      </c>
      <c r="AD208" s="5">
        <v>-6.6099999999998842E-6</v>
      </c>
      <c r="AE208" s="5">
        <v>-1.389999999999996E-5</v>
      </c>
    </row>
    <row r="209" spans="1:3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</row>
    <row r="210" spans="1:31">
      <c r="A210" s="56" t="s">
        <v>80</v>
      </c>
      <c r="B210" s="56" t="s">
        <v>198</v>
      </c>
      <c r="C210" s="56" t="s">
        <v>131</v>
      </c>
      <c r="D210" s="5">
        <v>0</v>
      </c>
      <c r="E210" s="5">
        <v>0</v>
      </c>
      <c r="F210" s="5">
        <v>-1450</v>
      </c>
      <c r="G210" s="5">
        <v>-2010</v>
      </c>
      <c r="H210" s="5">
        <v>-3115</v>
      </c>
      <c r="I210" s="5">
        <v>-3675</v>
      </c>
      <c r="J210" s="5">
        <v>-3675</v>
      </c>
      <c r="K210" s="5">
        <v>-4835</v>
      </c>
      <c r="L210" s="5">
        <v>-4835</v>
      </c>
      <c r="M210" s="5">
        <v>-4835</v>
      </c>
      <c r="N210" s="5">
        <v>-4835</v>
      </c>
      <c r="O210" s="5">
        <v>-4835</v>
      </c>
      <c r="P210" s="5">
        <v>-4835</v>
      </c>
      <c r="Q210" s="5">
        <v>-4835</v>
      </c>
      <c r="R210" s="5">
        <v>-4835</v>
      </c>
      <c r="S210" s="5">
        <v>-4835</v>
      </c>
      <c r="T210" s="5">
        <v>-4835</v>
      </c>
      <c r="U210" s="5">
        <v>-4835</v>
      </c>
      <c r="V210" s="5">
        <v>-4835</v>
      </c>
      <c r="W210" s="5">
        <v>-4835</v>
      </c>
      <c r="X210" s="5">
        <v>-4835</v>
      </c>
      <c r="Y210" s="5">
        <v>-4835</v>
      </c>
      <c r="Z210" s="5">
        <v>-4835</v>
      </c>
      <c r="AA210" s="5">
        <v>-4835</v>
      </c>
      <c r="AB210" s="5">
        <v>-4835</v>
      </c>
      <c r="AC210" s="5">
        <v>-4835</v>
      </c>
      <c r="AD210" s="5">
        <v>-4835</v>
      </c>
      <c r="AE210" s="5">
        <v>-4835</v>
      </c>
    </row>
    <row r="211" spans="1:31">
      <c r="A211" s="56" t="s">
        <v>80</v>
      </c>
      <c r="B211" s="56" t="s">
        <v>198</v>
      </c>
      <c r="C211" s="56" t="s">
        <v>132</v>
      </c>
      <c r="D211" s="5">
        <v>0</v>
      </c>
      <c r="E211" s="5">
        <v>0</v>
      </c>
      <c r="F211" s="5">
        <v>-500</v>
      </c>
      <c r="G211" s="5">
        <v>-500</v>
      </c>
      <c r="H211" s="5">
        <v>-500</v>
      </c>
      <c r="I211" s="5">
        <v>-500</v>
      </c>
      <c r="J211" s="5">
        <v>-500</v>
      </c>
      <c r="K211" s="5">
        <v>-500</v>
      </c>
      <c r="L211" s="5">
        <v>-500</v>
      </c>
      <c r="M211" s="5">
        <v>-500</v>
      </c>
      <c r="N211" s="5">
        <v>-500</v>
      </c>
      <c r="O211" s="5">
        <v>-500</v>
      </c>
      <c r="P211" s="5">
        <v>-500</v>
      </c>
      <c r="Q211" s="5">
        <v>-500</v>
      </c>
      <c r="R211" s="5">
        <v>-500</v>
      </c>
      <c r="S211" s="5">
        <v>-500</v>
      </c>
      <c r="T211" s="5">
        <v>-500</v>
      </c>
      <c r="U211" s="5">
        <v>-500</v>
      </c>
      <c r="V211" s="5">
        <v>-500</v>
      </c>
      <c r="W211" s="5">
        <v>-500</v>
      </c>
      <c r="X211" s="5">
        <v>-500</v>
      </c>
      <c r="Y211" s="5">
        <v>-500</v>
      </c>
      <c r="Z211" s="5">
        <v>-500</v>
      </c>
      <c r="AA211" s="5">
        <v>-500</v>
      </c>
      <c r="AB211" s="5">
        <v>-500</v>
      </c>
      <c r="AC211" s="5">
        <v>-500</v>
      </c>
      <c r="AD211" s="5">
        <v>-500</v>
      </c>
      <c r="AE211" s="5">
        <v>-500</v>
      </c>
    </row>
    <row r="212" spans="1:31">
      <c r="A212" s="56" t="s">
        <v>80</v>
      </c>
      <c r="B212" s="56" t="s">
        <v>198</v>
      </c>
      <c r="C212" s="56" t="s">
        <v>134</v>
      </c>
      <c r="D212" s="5">
        <v>0</v>
      </c>
      <c r="E212" s="5">
        <v>0</v>
      </c>
      <c r="F212" s="5">
        <v>0</v>
      </c>
      <c r="G212" s="5">
        <v>0</v>
      </c>
      <c r="H212" s="5">
        <v>0</v>
      </c>
      <c r="I212" s="5">
        <v>0</v>
      </c>
      <c r="J212" s="5">
        <v>0</v>
      </c>
      <c r="K212" s="5">
        <v>0</v>
      </c>
      <c r="L212" s="5">
        <v>0</v>
      </c>
      <c r="M212" s="5">
        <v>0</v>
      </c>
      <c r="N212" s="5">
        <v>-170</v>
      </c>
      <c r="O212" s="5">
        <v>-170</v>
      </c>
      <c r="P212" s="5">
        <v>-170</v>
      </c>
      <c r="Q212" s="5">
        <v>-170</v>
      </c>
      <c r="R212" s="5">
        <v>-170.00005300000001</v>
      </c>
      <c r="S212" s="5">
        <v>-170.00005300000001</v>
      </c>
      <c r="T212" s="5">
        <v>-610.00005299999998</v>
      </c>
      <c r="U212" s="5">
        <v>-610.00005299999998</v>
      </c>
      <c r="V212" s="5">
        <v>-610.00005299999998</v>
      </c>
      <c r="W212" s="5">
        <v>-704.00005299999998</v>
      </c>
      <c r="X212" s="5">
        <v>-704.00005299999998</v>
      </c>
      <c r="Y212" s="5">
        <v>-704.00005299999998</v>
      </c>
      <c r="Z212" s="5">
        <v>-704.00005299999998</v>
      </c>
      <c r="AA212" s="5">
        <v>-704.00005299999998</v>
      </c>
      <c r="AB212" s="5">
        <v>-1288.000053</v>
      </c>
      <c r="AC212" s="5">
        <v>-1288.000053</v>
      </c>
      <c r="AD212" s="5">
        <v>-1288.000053</v>
      </c>
      <c r="AE212" s="5">
        <v>-1288.000053</v>
      </c>
    </row>
    <row r="213" spans="1:31">
      <c r="A213" s="56" t="s">
        <v>80</v>
      </c>
      <c r="B213" s="56" t="s">
        <v>198</v>
      </c>
      <c r="C213" s="56" t="s">
        <v>136</v>
      </c>
      <c r="D213" s="5">
        <v>0</v>
      </c>
      <c r="E213" s="5">
        <v>0</v>
      </c>
      <c r="F213" s="5">
        <v>0</v>
      </c>
      <c r="G213" s="5">
        <v>0</v>
      </c>
      <c r="H213" s="5">
        <v>0</v>
      </c>
      <c r="I213" s="5">
        <v>0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5">
        <v>0</v>
      </c>
      <c r="R213" s="5">
        <v>0</v>
      </c>
      <c r="S213" s="5">
        <v>0</v>
      </c>
      <c r="T213" s="5">
        <v>0</v>
      </c>
      <c r="U213" s="5">
        <v>0</v>
      </c>
      <c r="V213" s="5">
        <v>0</v>
      </c>
      <c r="W213" s="5">
        <v>0</v>
      </c>
      <c r="X213" s="5">
        <v>0</v>
      </c>
      <c r="Y213" s="5">
        <v>0</v>
      </c>
      <c r="Z213" s="5">
        <v>0</v>
      </c>
      <c r="AA213" s="5">
        <v>0</v>
      </c>
      <c r="AB213" s="5">
        <v>0</v>
      </c>
      <c r="AC213" s="5">
        <v>0</v>
      </c>
      <c r="AD213" s="5">
        <v>0</v>
      </c>
      <c r="AE213" s="5">
        <v>0</v>
      </c>
    </row>
    <row r="214" spans="1:31">
      <c r="A214" s="56" t="s">
        <v>80</v>
      </c>
      <c r="B214" s="56" t="s">
        <v>198</v>
      </c>
      <c r="C214" s="56" t="s">
        <v>153</v>
      </c>
      <c r="D214" s="5">
        <v>0</v>
      </c>
      <c r="E214" s="5">
        <v>0</v>
      </c>
      <c r="F214" s="5">
        <v>0</v>
      </c>
      <c r="G214" s="5">
        <v>0</v>
      </c>
      <c r="H214" s="5">
        <v>0</v>
      </c>
      <c r="I214" s="5">
        <v>0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5">
        <v>0</v>
      </c>
      <c r="R214" s="5">
        <v>0</v>
      </c>
      <c r="S214" s="5">
        <v>0</v>
      </c>
      <c r="T214" s="5">
        <v>0</v>
      </c>
      <c r="U214" s="5">
        <v>0</v>
      </c>
      <c r="V214" s="5">
        <v>0</v>
      </c>
      <c r="W214" s="5">
        <v>0</v>
      </c>
      <c r="X214" s="5">
        <v>0</v>
      </c>
      <c r="Y214" s="5">
        <v>0</v>
      </c>
      <c r="Z214" s="5">
        <v>0</v>
      </c>
      <c r="AA214" s="5">
        <v>0</v>
      </c>
      <c r="AB214" s="5">
        <v>0</v>
      </c>
      <c r="AC214" s="5">
        <v>0</v>
      </c>
      <c r="AD214" s="5">
        <v>0</v>
      </c>
      <c r="AE214" s="5">
        <v>0</v>
      </c>
    </row>
    <row r="215" spans="1:31">
      <c r="A215" s="56" t="s">
        <v>80</v>
      </c>
      <c r="B215" s="56" t="s">
        <v>198</v>
      </c>
      <c r="C215" s="56" t="s">
        <v>154</v>
      </c>
      <c r="D215" s="5">
        <v>0</v>
      </c>
      <c r="E215" s="5">
        <v>0</v>
      </c>
      <c r="F215" s="5">
        <v>0</v>
      </c>
      <c r="G215" s="5">
        <v>0</v>
      </c>
      <c r="H215" s="5">
        <v>0</v>
      </c>
      <c r="I215" s="5">
        <v>0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5">
        <v>0</v>
      </c>
      <c r="R215" s="5">
        <v>0</v>
      </c>
      <c r="S215" s="5">
        <v>0</v>
      </c>
      <c r="T215" s="5">
        <v>0</v>
      </c>
      <c r="U215" s="5">
        <v>0</v>
      </c>
      <c r="V215" s="5">
        <v>0</v>
      </c>
      <c r="W215" s="5">
        <v>0</v>
      </c>
      <c r="X215" s="5">
        <v>-3.5369999750400887E-5</v>
      </c>
      <c r="Y215" s="5">
        <v>-3.5369999750400887E-5</v>
      </c>
      <c r="Z215" s="5">
        <v>-399.64703769000022</v>
      </c>
      <c r="AA215" s="5">
        <v>-489.28448936999979</v>
      </c>
      <c r="AB215" s="5">
        <v>-489.28448936999979</v>
      </c>
      <c r="AC215" s="5">
        <v>-489.28448936999979</v>
      </c>
      <c r="AD215" s="5">
        <v>-489.28448936999979</v>
      </c>
      <c r="AE215" s="5">
        <v>-571.70393401999991</v>
      </c>
    </row>
    <row r="216" spans="1:31">
      <c r="A216" s="56" t="s">
        <v>80</v>
      </c>
      <c r="B216" s="56" t="s">
        <v>198</v>
      </c>
      <c r="C216" s="56" t="s">
        <v>155</v>
      </c>
      <c r="D216" s="5">
        <v>0</v>
      </c>
      <c r="E216" s="5">
        <v>-1.0999999999999981</v>
      </c>
      <c r="F216" s="5">
        <v>-1.0999999999999981</v>
      </c>
      <c r="G216" s="5">
        <v>-1.0999999999999981</v>
      </c>
      <c r="H216" s="5">
        <v>-1.0999999999999981</v>
      </c>
      <c r="I216" s="5">
        <v>-2.1999999999999962</v>
      </c>
      <c r="J216" s="5">
        <v>-2.1999999999999962</v>
      </c>
      <c r="K216" s="5">
        <v>-2.1999999999999962</v>
      </c>
      <c r="L216" s="5">
        <v>-2.1999999999999962</v>
      </c>
      <c r="M216" s="5">
        <v>-2.1999999999999962</v>
      </c>
      <c r="N216" s="5">
        <v>-3.299999999999994</v>
      </c>
      <c r="O216" s="5">
        <v>-3.299999999999994</v>
      </c>
      <c r="P216" s="5">
        <v>-4.3999999999999906</v>
      </c>
      <c r="Q216" s="5">
        <v>-4.3999999999999906</v>
      </c>
      <c r="R216" s="5">
        <v>-4.3999999999999906</v>
      </c>
      <c r="S216" s="5">
        <v>-4.3999999999999906</v>
      </c>
      <c r="T216" s="5">
        <v>-5.4999999999999893</v>
      </c>
      <c r="U216" s="5">
        <v>-5.4999999999999893</v>
      </c>
      <c r="V216" s="5">
        <v>-5.4999999999999893</v>
      </c>
      <c r="W216" s="5">
        <v>-5.4999999999999893</v>
      </c>
      <c r="X216" s="5">
        <v>-5.4999999999999893</v>
      </c>
      <c r="Y216" s="5">
        <v>-5.4999999999999893</v>
      </c>
      <c r="Z216" s="5">
        <v>-5.4999999999999893</v>
      </c>
      <c r="AA216" s="5">
        <v>-5.4999999999999893</v>
      </c>
      <c r="AB216" s="5">
        <v>-5.4999999999999893</v>
      </c>
      <c r="AC216" s="5">
        <v>-5.4999999999999893</v>
      </c>
      <c r="AD216" s="5">
        <v>-5.4999999999999893</v>
      </c>
      <c r="AE216" s="5">
        <v>-5.4999999999999893</v>
      </c>
    </row>
    <row r="217" spans="1:3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</row>
    <row r="218" spans="1:31">
      <c r="A218" s="56" t="s">
        <v>80</v>
      </c>
      <c r="B218" s="56" t="s">
        <v>199</v>
      </c>
      <c r="C218" s="56" t="s">
        <v>132</v>
      </c>
      <c r="D218" s="5">
        <v>0</v>
      </c>
      <c r="E218" s="5">
        <v>0</v>
      </c>
      <c r="F218" s="5">
        <v>-800</v>
      </c>
      <c r="G218" s="5">
        <v>-800</v>
      </c>
      <c r="H218" s="5">
        <v>-800</v>
      </c>
      <c r="I218" s="5">
        <v>-800</v>
      </c>
      <c r="J218" s="5">
        <v>-800</v>
      </c>
      <c r="K218" s="5">
        <v>-800</v>
      </c>
      <c r="L218" s="5">
        <v>-800</v>
      </c>
      <c r="M218" s="5">
        <v>-800</v>
      </c>
      <c r="N218" s="5">
        <v>-800</v>
      </c>
      <c r="O218" s="5">
        <v>-800</v>
      </c>
      <c r="P218" s="5">
        <v>-800</v>
      </c>
      <c r="Q218" s="5">
        <v>-800</v>
      </c>
      <c r="R218" s="5">
        <v>-1328.9999999900001</v>
      </c>
      <c r="S218" s="5">
        <v>-1328.9999999900001</v>
      </c>
      <c r="T218" s="5">
        <v>-1328.9999999900001</v>
      </c>
      <c r="U218" s="5">
        <v>-1328.9999999900001</v>
      </c>
      <c r="V218" s="5">
        <v>-1328.9999999900001</v>
      </c>
      <c r="W218" s="5">
        <v>-1328.9999999900001</v>
      </c>
      <c r="X218" s="5">
        <v>-1328.9999999900001</v>
      </c>
      <c r="Y218" s="5">
        <v>-1328.9999999900001</v>
      </c>
      <c r="Z218" s="5">
        <v>-1328.9999999900001</v>
      </c>
      <c r="AA218" s="5">
        <v>-1328.9999999900001</v>
      </c>
      <c r="AB218" s="5">
        <v>-1328.9999999900001</v>
      </c>
      <c r="AC218" s="5">
        <v>-1328.9999999900001</v>
      </c>
      <c r="AD218" s="5">
        <v>-1328.9999999900001</v>
      </c>
      <c r="AE218" s="5">
        <v>-1328.9999999900001</v>
      </c>
    </row>
    <row r="219" spans="1:31">
      <c r="A219" s="56" t="s">
        <v>80</v>
      </c>
      <c r="B219" s="56" t="s">
        <v>199</v>
      </c>
      <c r="C219" s="56" t="s">
        <v>134</v>
      </c>
      <c r="D219" s="5">
        <v>0</v>
      </c>
      <c r="E219" s="5">
        <v>0</v>
      </c>
      <c r="F219" s="5">
        <v>0</v>
      </c>
      <c r="G219" s="5">
        <v>0</v>
      </c>
      <c r="H219" s="5">
        <v>0</v>
      </c>
      <c r="I219" s="5">
        <v>0</v>
      </c>
      <c r="J219" s="5">
        <v>0</v>
      </c>
      <c r="K219" s="5">
        <v>-382.5</v>
      </c>
      <c r="L219" s="5">
        <v>-382.5</v>
      </c>
      <c r="M219" s="5">
        <v>-622.16000004</v>
      </c>
      <c r="N219" s="5">
        <v>-622.16000004</v>
      </c>
      <c r="O219" s="5">
        <v>-622.16000004</v>
      </c>
      <c r="P219" s="5">
        <v>-702.16000004</v>
      </c>
      <c r="Q219" s="5">
        <v>-702.16000004</v>
      </c>
      <c r="R219" s="5">
        <v>-702.16003449000004</v>
      </c>
      <c r="S219" s="5">
        <v>-702.16003449000004</v>
      </c>
      <c r="T219" s="5">
        <v>-702.16003449000004</v>
      </c>
      <c r="U219" s="5">
        <v>-702.16003449000004</v>
      </c>
      <c r="V219" s="5">
        <v>-702.16003449000004</v>
      </c>
      <c r="W219" s="5">
        <v>-702.16003449000004</v>
      </c>
      <c r="X219" s="5">
        <v>-702.16003449000004</v>
      </c>
      <c r="Y219" s="5">
        <v>-1040.16003449</v>
      </c>
      <c r="Z219" s="5">
        <v>-1163.3600344900001</v>
      </c>
      <c r="AA219" s="5">
        <v>-1317.3600344900001</v>
      </c>
      <c r="AB219" s="5">
        <v>-1317.3600344900001</v>
      </c>
      <c r="AC219" s="5">
        <v>-1317.3600344900001</v>
      </c>
      <c r="AD219" s="5">
        <v>-1317.3600344900001</v>
      </c>
      <c r="AE219" s="5">
        <v>-1354.5600344899999</v>
      </c>
    </row>
    <row r="220" spans="1:31">
      <c r="A220" s="56" t="s">
        <v>80</v>
      </c>
      <c r="B220" s="56" t="s">
        <v>199</v>
      </c>
      <c r="C220" s="56" t="s">
        <v>136</v>
      </c>
      <c r="D220" s="5">
        <v>0</v>
      </c>
      <c r="E220" s="5">
        <v>0</v>
      </c>
      <c r="F220" s="5">
        <v>0</v>
      </c>
      <c r="G220" s="5">
        <v>0</v>
      </c>
      <c r="H220" s="5">
        <v>0</v>
      </c>
      <c r="I220" s="5">
        <v>0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5">
        <v>0</v>
      </c>
      <c r="R220" s="5">
        <v>0</v>
      </c>
      <c r="S220" s="5">
        <v>0</v>
      </c>
      <c r="T220" s="5">
        <v>0</v>
      </c>
      <c r="U220" s="5">
        <v>0</v>
      </c>
      <c r="V220" s="5">
        <v>0</v>
      </c>
      <c r="W220" s="5">
        <v>0</v>
      </c>
      <c r="X220" s="5">
        <v>0</v>
      </c>
      <c r="Y220" s="5">
        <v>0</v>
      </c>
      <c r="Z220" s="5">
        <v>0</v>
      </c>
      <c r="AA220" s="5">
        <v>0</v>
      </c>
      <c r="AB220" s="5">
        <v>0</v>
      </c>
      <c r="AC220" s="5">
        <v>0</v>
      </c>
      <c r="AD220" s="5">
        <v>0</v>
      </c>
      <c r="AE220" s="5">
        <v>0</v>
      </c>
    </row>
    <row r="221" spans="1:31">
      <c r="A221" s="56" t="s">
        <v>80</v>
      </c>
      <c r="B221" s="56" t="s">
        <v>199</v>
      </c>
      <c r="C221" s="56" t="s">
        <v>153</v>
      </c>
      <c r="D221" s="5">
        <v>0</v>
      </c>
      <c r="E221" s="5">
        <v>0</v>
      </c>
      <c r="F221" s="5">
        <v>0</v>
      </c>
      <c r="G221" s="5">
        <v>0</v>
      </c>
      <c r="H221" s="5">
        <v>0</v>
      </c>
      <c r="I221" s="5">
        <v>0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5">
        <v>0</v>
      </c>
      <c r="R221" s="5">
        <v>0</v>
      </c>
      <c r="S221" s="5">
        <v>0</v>
      </c>
      <c r="T221" s="5">
        <v>0</v>
      </c>
      <c r="U221" s="5">
        <v>0</v>
      </c>
      <c r="V221" s="5">
        <v>0</v>
      </c>
      <c r="W221" s="5">
        <v>0</v>
      </c>
      <c r="X221" s="5">
        <v>0</v>
      </c>
      <c r="Y221" s="5">
        <v>0</v>
      </c>
      <c r="Z221" s="5">
        <v>0</v>
      </c>
      <c r="AA221" s="5">
        <v>0</v>
      </c>
      <c r="AB221" s="5">
        <v>0</v>
      </c>
      <c r="AC221" s="5">
        <v>0</v>
      </c>
      <c r="AD221" s="5">
        <v>0</v>
      </c>
      <c r="AE221" s="5">
        <v>0</v>
      </c>
    </row>
    <row r="222" spans="1:31">
      <c r="A222" s="56" t="s">
        <v>80</v>
      </c>
      <c r="B222" s="56" t="s">
        <v>199</v>
      </c>
      <c r="C222" s="56" t="s">
        <v>154</v>
      </c>
      <c r="D222" s="5">
        <v>0</v>
      </c>
      <c r="E222" s="5">
        <v>0</v>
      </c>
      <c r="F222" s="5">
        <v>0</v>
      </c>
      <c r="G222" s="5">
        <v>0</v>
      </c>
      <c r="H222" s="5">
        <v>0</v>
      </c>
      <c r="I222" s="5">
        <v>0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5">
        <v>0</v>
      </c>
      <c r="R222" s="5">
        <v>0</v>
      </c>
      <c r="S222" s="5">
        <v>0</v>
      </c>
      <c r="T222" s="5">
        <v>0</v>
      </c>
      <c r="U222" s="5">
        <v>0</v>
      </c>
      <c r="V222" s="5">
        <v>0</v>
      </c>
      <c r="W222" s="5">
        <v>0</v>
      </c>
      <c r="X222" s="5">
        <v>-5.2359999983764283E-5</v>
      </c>
      <c r="Y222" s="5">
        <v>-5.2359999983764283E-5</v>
      </c>
      <c r="Z222" s="5">
        <v>-5.2359999983764283E-5</v>
      </c>
      <c r="AA222" s="5">
        <v>-5.2359999983764283E-5</v>
      </c>
      <c r="AB222" s="5">
        <v>-5.2359999983764283E-5</v>
      </c>
      <c r="AC222" s="5">
        <v>-5.2359999983764283E-5</v>
      </c>
      <c r="AD222" s="5">
        <v>-5.2359999983764283E-5</v>
      </c>
      <c r="AE222" s="5">
        <v>-302.4787573699985</v>
      </c>
    </row>
    <row r="223" spans="1:31">
      <c r="A223" s="56" t="s">
        <v>80</v>
      </c>
      <c r="B223" s="56" t="s">
        <v>199</v>
      </c>
      <c r="C223" s="56" t="s">
        <v>155</v>
      </c>
      <c r="D223" s="5">
        <v>0</v>
      </c>
      <c r="E223" s="5">
        <v>0</v>
      </c>
      <c r="F223" s="5">
        <v>0</v>
      </c>
      <c r="G223" s="5">
        <v>0</v>
      </c>
      <c r="H223" s="5">
        <v>0</v>
      </c>
      <c r="I223" s="5">
        <v>0</v>
      </c>
      <c r="J223" s="5">
        <v>0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5">
        <v>0</v>
      </c>
      <c r="R223" s="5">
        <v>0</v>
      </c>
      <c r="S223" s="5">
        <v>0</v>
      </c>
      <c r="T223" s="5">
        <v>0</v>
      </c>
      <c r="U223" s="5">
        <v>0</v>
      </c>
      <c r="V223" s="5">
        <v>0</v>
      </c>
      <c r="W223" s="5">
        <v>0</v>
      </c>
      <c r="X223" s="5">
        <v>0</v>
      </c>
      <c r="Y223" s="5">
        <v>0</v>
      </c>
      <c r="Z223" s="5">
        <v>-2.1</v>
      </c>
      <c r="AA223" s="5">
        <v>-2.1</v>
      </c>
      <c r="AB223" s="5">
        <v>-2.1</v>
      </c>
      <c r="AC223" s="5">
        <v>-2.1</v>
      </c>
      <c r="AD223" s="5">
        <v>-2.1</v>
      </c>
      <c r="AE223" s="5">
        <v>-2.1</v>
      </c>
    </row>
    <row r="224" spans="1:3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</row>
    <row r="225" spans="1:31">
      <c r="A225" s="56" t="s">
        <v>80</v>
      </c>
      <c r="B225" s="56" t="s">
        <v>200</v>
      </c>
      <c r="C225" s="56" t="s">
        <v>132</v>
      </c>
      <c r="D225" s="5">
        <v>0</v>
      </c>
      <c r="E225" s="5">
        <v>0</v>
      </c>
      <c r="F225" s="5">
        <v>-208</v>
      </c>
      <c r="G225" s="5">
        <v>-208</v>
      </c>
      <c r="H225" s="5">
        <v>-208</v>
      </c>
      <c r="I225" s="5">
        <v>-208</v>
      </c>
      <c r="J225" s="5">
        <v>-208</v>
      </c>
      <c r="K225" s="5">
        <v>-208</v>
      </c>
      <c r="L225" s="5">
        <v>-208</v>
      </c>
      <c r="M225" s="5">
        <v>-208</v>
      </c>
      <c r="N225" s="5">
        <v>-208</v>
      </c>
      <c r="O225" s="5">
        <v>-208</v>
      </c>
      <c r="P225" s="5">
        <v>-208</v>
      </c>
      <c r="Q225" s="5">
        <v>-208</v>
      </c>
      <c r="R225" s="5">
        <v>-208</v>
      </c>
      <c r="S225" s="5">
        <v>-208</v>
      </c>
      <c r="T225" s="5">
        <v>-208</v>
      </c>
      <c r="U225" s="5">
        <v>-208</v>
      </c>
      <c r="V225" s="5">
        <v>-208</v>
      </c>
      <c r="W225" s="5">
        <v>-208</v>
      </c>
      <c r="X225" s="5">
        <v>-208</v>
      </c>
      <c r="Y225" s="5">
        <v>-208</v>
      </c>
      <c r="Z225" s="5">
        <v>-208</v>
      </c>
      <c r="AA225" s="5">
        <v>-208</v>
      </c>
      <c r="AB225" s="5">
        <v>-208</v>
      </c>
      <c r="AC225" s="5">
        <v>-208</v>
      </c>
      <c r="AD225" s="5">
        <v>-208</v>
      </c>
      <c r="AE225" s="5">
        <v>-208</v>
      </c>
    </row>
    <row r="226" spans="1:31">
      <c r="A226" s="56" t="s">
        <v>80</v>
      </c>
      <c r="B226" s="56" t="s">
        <v>200</v>
      </c>
      <c r="C226" s="56" t="s">
        <v>134</v>
      </c>
      <c r="D226" s="5">
        <v>0</v>
      </c>
      <c r="E226" s="5">
        <v>0</v>
      </c>
      <c r="F226" s="5">
        <v>0</v>
      </c>
      <c r="G226" s="5">
        <v>0</v>
      </c>
      <c r="H226" s="5">
        <v>0</v>
      </c>
      <c r="I226" s="5">
        <v>0</v>
      </c>
      <c r="J226" s="5">
        <v>0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5">
        <v>0</v>
      </c>
      <c r="R226" s="5">
        <v>0</v>
      </c>
      <c r="S226" s="5">
        <v>0</v>
      </c>
      <c r="T226" s="5">
        <v>0</v>
      </c>
      <c r="U226" s="5">
        <v>-120</v>
      </c>
      <c r="V226" s="5">
        <v>-120</v>
      </c>
      <c r="W226" s="5">
        <v>-120</v>
      </c>
      <c r="X226" s="5">
        <v>-120</v>
      </c>
      <c r="Y226" s="5">
        <v>-120</v>
      </c>
      <c r="Z226" s="5">
        <v>-120</v>
      </c>
      <c r="AA226" s="5">
        <v>-120</v>
      </c>
      <c r="AB226" s="5">
        <v>-120</v>
      </c>
      <c r="AC226" s="5">
        <v>-120</v>
      </c>
      <c r="AD226" s="5">
        <v>-120</v>
      </c>
      <c r="AE226" s="5">
        <v>-178</v>
      </c>
    </row>
    <row r="227" spans="1:31">
      <c r="A227" s="56" t="s">
        <v>80</v>
      </c>
      <c r="B227" s="56" t="s">
        <v>200</v>
      </c>
      <c r="C227" s="56" t="s">
        <v>136</v>
      </c>
      <c r="D227" s="5">
        <v>0</v>
      </c>
      <c r="E227" s="5">
        <v>0</v>
      </c>
      <c r="F227" s="5">
        <v>0</v>
      </c>
      <c r="G227" s="5">
        <v>0</v>
      </c>
      <c r="H227" s="5">
        <v>0</v>
      </c>
      <c r="I227" s="5">
        <v>0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5">
        <v>0</v>
      </c>
      <c r="R227" s="5">
        <v>0</v>
      </c>
      <c r="S227" s="5">
        <v>0</v>
      </c>
      <c r="T227" s="5">
        <v>0</v>
      </c>
      <c r="U227" s="5">
        <v>0</v>
      </c>
      <c r="V227" s="5">
        <v>0</v>
      </c>
      <c r="W227" s="5">
        <v>0</v>
      </c>
      <c r="X227" s="5">
        <v>0</v>
      </c>
      <c r="Y227" s="5">
        <v>0</v>
      </c>
      <c r="Z227" s="5">
        <v>0</v>
      </c>
      <c r="AA227" s="5">
        <v>0</v>
      </c>
      <c r="AB227" s="5">
        <v>0</v>
      </c>
      <c r="AC227" s="5">
        <v>0</v>
      </c>
      <c r="AD227" s="5">
        <v>0</v>
      </c>
      <c r="AE227" s="5">
        <v>0</v>
      </c>
    </row>
    <row r="228" spans="1:31">
      <c r="A228" s="56" t="s">
        <v>80</v>
      </c>
      <c r="B228" s="56" t="s">
        <v>200</v>
      </c>
      <c r="C228" s="56" t="s">
        <v>153</v>
      </c>
      <c r="D228" s="5">
        <v>0</v>
      </c>
      <c r="E228" s="5">
        <v>0</v>
      </c>
      <c r="F228" s="5">
        <v>0</v>
      </c>
      <c r="G228" s="5">
        <v>0</v>
      </c>
      <c r="H228" s="5">
        <v>0</v>
      </c>
      <c r="I228" s="5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5">
        <v>0</v>
      </c>
      <c r="R228" s="5">
        <v>0</v>
      </c>
      <c r="S228" s="5">
        <v>0</v>
      </c>
      <c r="T228" s="5">
        <v>0</v>
      </c>
      <c r="U228" s="5">
        <v>0</v>
      </c>
      <c r="V228" s="5">
        <v>0</v>
      </c>
      <c r="W228" s="5">
        <v>0</v>
      </c>
      <c r="X228" s="5">
        <v>0</v>
      </c>
      <c r="Y228" s="5">
        <v>0</v>
      </c>
      <c r="Z228" s="5">
        <v>0</v>
      </c>
      <c r="AA228" s="5">
        <v>0</v>
      </c>
      <c r="AB228" s="5">
        <v>0</v>
      </c>
      <c r="AC228" s="5">
        <v>0</v>
      </c>
      <c r="AD228" s="5">
        <v>0</v>
      </c>
      <c r="AE228" s="5">
        <v>0</v>
      </c>
    </row>
    <row r="229" spans="1:31">
      <c r="A229" s="56" t="s">
        <v>80</v>
      </c>
      <c r="B229" s="56" t="s">
        <v>200</v>
      </c>
      <c r="C229" s="56" t="s">
        <v>154</v>
      </c>
      <c r="D229" s="5">
        <v>0</v>
      </c>
      <c r="E229" s="5">
        <v>0</v>
      </c>
      <c r="F229" s="5">
        <v>0</v>
      </c>
      <c r="G229" s="5">
        <v>0</v>
      </c>
      <c r="H229" s="5">
        <v>0</v>
      </c>
      <c r="I229" s="5">
        <v>0</v>
      </c>
      <c r="J229" s="5">
        <v>0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5">
        <v>0</v>
      </c>
      <c r="R229" s="5">
        <v>0</v>
      </c>
      <c r="S229" s="5">
        <v>0</v>
      </c>
      <c r="T229" s="5">
        <v>0</v>
      </c>
      <c r="U229" s="5">
        <v>0</v>
      </c>
      <c r="V229" s="5">
        <v>0</v>
      </c>
      <c r="W229" s="5">
        <v>0</v>
      </c>
      <c r="X229" s="5">
        <v>0</v>
      </c>
      <c r="Y229" s="5">
        <v>0</v>
      </c>
      <c r="Z229" s="5">
        <v>-2.1700000000000148E-6</v>
      </c>
      <c r="AA229" s="5">
        <v>-2.1700000000000148E-6</v>
      </c>
      <c r="AB229" s="5">
        <v>-2.1700000000000148E-6</v>
      </c>
      <c r="AC229" s="5">
        <v>-2.1700000000000148E-6</v>
      </c>
      <c r="AD229" s="5">
        <v>-2.1700000000000148E-6</v>
      </c>
      <c r="AE229" s="5">
        <v>-4.969999999999866E-6</v>
      </c>
    </row>
    <row r="230" spans="1:31">
      <c r="A230" s="56" t="s">
        <v>80</v>
      </c>
      <c r="B230" s="56" t="s">
        <v>200</v>
      </c>
      <c r="C230" s="56" t="s">
        <v>155</v>
      </c>
      <c r="D230" s="5">
        <v>0</v>
      </c>
      <c r="E230" s="5">
        <v>0</v>
      </c>
      <c r="F230" s="5">
        <v>0</v>
      </c>
      <c r="G230" s="5">
        <v>0</v>
      </c>
      <c r="H230" s="5">
        <v>0</v>
      </c>
      <c r="I230" s="5">
        <v>0</v>
      </c>
      <c r="J230" s="5">
        <v>0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5">
        <v>0</v>
      </c>
      <c r="Q230" s="5">
        <v>0</v>
      </c>
      <c r="R230" s="5">
        <v>0</v>
      </c>
      <c r="S230" s="5">
        <v>0</v>
      </c>
      <c r="T230" s="5">
        <v>0</v>
      </c>
      <c r="U230" s="5">
        <v>0</v>
      </c>
      <c r="V230" s="5">
        <v>0</v>
      </c>
      <c r="W230" s="5">
        <v>0</v>
      </c>
      <c r="X230" s="5">
        <v>0</v>
      </c>
      <c r="Y230" s="5">
        <v>0</v>
      </c>
      <c r="Z230" s="5">
        <v>0</v>
      </c>
      <c r="AA230" s="5">
        <v>0</v>
      </c>
      <c r="AB230" s="5">
        <v>0</v>
      </c>
      <c r="AC230" s="5">
        <v>0</v>
      </c>
      <c r="AD230" s="5">
        <v>0</v>
      </c>
      <c r="AE230" s="5">
        <v>0</v>
      </c>
    </row>
  </sheetData>
  <autoFilter ref="A3:C230" xr:uid="{00000000-0009-0000-0000-00000B000000}"/>
  <pageMargins left="0.7" right="0.7" top="0.75" bottom="0.75" header="0.3" footer="0.3"/>
  <pageSetup paperSize="9"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81">
    <tabColor theme="7"/>
  </sheetPr>
  <dimension ref="A1:AG500"/>
  <sheetViews>
    <sheetView zoomScaleNormal="100" workbookViewId="0">
      <pane xSplit="5" ySplit="3" topLeftCell="F4" activePane="bottomRight" state="frozen"/>
      <selection pane="topRight" activeCell="F1" sqref="F1"/>
      <selection pane="bottomLeft" activeCell="A4" sqref="A4"/>
      <selection pane="bottomRight"/>
    </sheetView>
  </sheetViews>
  <sheetFormatPr baseColWidth="10" defaultColWidth="9" defaultRowHeight="14"/>
  <cols>
    <col min="1" max="1" width="16.1640625" style="6" customWidth="1"/>
    <col min="2" max="2" width="10.5" style="6" customWidth="1"/>
    <col min="3" max="3" width="7.5" style="6" customWidth="1"/>
    <col min="4" max="4" width="24.33203125" style="6" customWidth="1"/>
    <col min="5" max="5" width="14.6640625" style="6" customWidth="1"/>
    <col min="6" max="7" width="9" style="6" customWidth="1"/>
    <col min="8" max="16384" width="9" style="6"/>
  </cols>
  <sheetData>
    <row r="1" spans="1:33" s="53" customFormat="1" ht="23.25" customHeight="1" thickBot="1">
      <c r="A1" s="4" t="s">
        <v>211</v>
      </c>
      <c r="B1" s="4"/>
      <c r="C1" s="3"/>
      <c r="D1" s="42"/>
      <c r="E1" s="42"/>
      <c r="F1" s="42"/>
      <c r="G1" s="42"/>
      <c r="H1" s="42"/>
      <c r="I1" s="42"/>
      <c r="J1" s="42"/>
      <c r="K1" s="42"/>
      <c r="L1" s="42"/>
      <c r="M1" s="42"/>
      <c r="N1" s="42"/>
      <c r="O1" s="42"/>
      <c r="P1" s="42"/>
      <c r="Q1" s="42"/>
      <c r="R1" s="42"/>
      <c r="S1" s="42"/>
      <c r="T1" s="42"/>
      <c r="U1" s="42"/>
      <c r="V1" s="42"/>
      <c r="W1" s="42"/>
      <c r="X1" s="42"/>
      <c r="Y1" s="42"/>
      <c r="Z1" s="42"/>
      <c r="AA1" s="42"/>
    </row>
    <row r="2" spans="1:33" ht="15" customHeight="1" thickTop="1">
      <c r="A2" s="55" t="s">
        <v>212</v>
      </c>
      <c r="D2" s="55"/>
      <c r="E2" s="55"/>
    </row>
    <row r="3" spans="1:33">
      <c r="A3" s="57" t="s">
        <v>191</v>
      </c>
      <c r="B3" s="57" t="s">
        <v>194</v>
      </c>
      <c r="C3" s="57" t="s">
        <v>213</v>
      </c>
      <c r="D3" s="57" t="s">
        <v>214</v>
      </c>
      <c r="E3" s="57" t="s">
        <v>195</v>
      </c>
      <c r="F3" s="57">
        <v>2024</v>
      </c>
      <c r="G3" s="57">
        <v>2025</v>
      </c>
      <c r="H3" s="57">
        <v>2026</v>
      </c>
      <c r="I3" s="57">
        <v>2027</v>
      </c>
      <c r="J3" s="57">
        <v>2028</v>
      </c>
      <c r="K3" s="57">
        <v>2029</v>
      </c>
      <c r="L3" s="57">
        <v>2030</v>
      </c>
      <c r="M3" s="57">
        <v>2031</v>
      </c>
      <c r="N3" s="57">
        <v>2032</v>
      </c>
      <c r="O3" s="57">
        <v>2033</v>
      </c>
      <c r="P3" s="57">
        <v>2034</v>
      </c>
      <c r="Q3" s="57">
        <v>2035</v>
      </c>
      <c r="R3" s="57">
        <v>2036</v>
      </c>
      <c r="S3" s="57">
        <v>2037</v>
      </c>
      <c r="T3" s="57">
        <v>2038</v>
      </c>
      <c r="U3" s="57">
        <v>2039</v>
      </c>
      <c r="V3" s="57">
        <v>2040</v>
      </c>
      <c r="W3" s="57">
        <v>2041</v>
      </c>
      <c r="X3" s="57">
        <v>2042</v>
      </c>
      <c r="Y3" s="57">
        <v>2043</v>
      </c>
      <c r="Z3" s="57">
        <v>2044</v>
      </c>
      <c r="AA3" s="57">
        <v>2045</v>
      </c>
      <c r="AB3" s="57">
        <v>2046</v>
      </c>
      <c r="AC3" s="57">
        <v>2047</v>
      </c>
      <c r="AD3" s="57">
        <v>2048</v>
      </c>
      <c r="AE3" s="57">
        <v>2049</v>
      </c>
      <c r="AF3" s="57">
        <v>2050</v>
      </c>
      <c r="AG3" s="57">
        <v>2051</v>
      </c>
    </row>
    <row r="4" spans="1:33">
      <c r="A4" s="56" t="s">
        <v>54</v>
      </c>
      <c r="B4" s="56" t="s">
        <v>197</v>
      </c>
      <c r="C4" s="56" t="s">
        <v>215</v>
      </c>
      <c r="D4" s="56" t="s">
        <v>216</v>
      </c>
      <c r="E4" s="56" t="s">
        <v>217</v>
      </c>
      <c r="F4" s="5">
        <v>0</v>
      </c>
      <c r="G4" s="5">
        <v>6.02E-6</v>
      </c>
      <c r="H4" s="5">
        <v>2.9730000000000002E-5</v>
      </c>
      <c r="I4" s="5">
        <v>5.3959999999999998E-5</v>
      </c>
      <c r="J4" s="5">
        <v>9.7990000000000002E-5</v>
      </c>
      <c r="K4" s="5">
        <v>9.8040000000000003E-5</v>
      </c>
      <c r="L4" s="5">
        <v>9.8099999999999999E-5</v>
      </c>
      <c r="M4" s="5">
        <v>1.2706999999999999E-4</v>
      </c>
      <c r="N4" s="5">
        <v>2.6429999999999997E-4</v>
      </c>
      <c r="O4" s="5">
        <v>672.17006868999999</v>
      </c>
      <c r="P4" s="5">
        <v>1099.9999289899999</v>
      </c>
      <c r="Q4" s="5">
        <v>1099.9999299200001</v>
      </c>
      <c r="R4" s="5">
        <v>1099.99992995</v>
      </c>
      <c r="S4" s="5">
        <v>1099.9999300100001</v>
      </c>
      <c r="T4" s="5">
        <v>1100.0000000099999</v>
      </c>
      <c r="U4" s="5">
        <v>1100.0000000299999</v>
      </c>
      <c r="V4" s="5">
        <v>1100.00000004</v>
      </c>
      <c r="W4" s="5">
        <v>1100.0000000800001</v>
      </c>
      <c r="X4" s="5">
        <v>1100.00000019</v>
      </c>
      <c r="Y4" s="5">
        <v>1100.00000062</v>
      </c>
      <c r="Z4" s="5">
        <v>5193.7800380999997</v>
      </c>
      <c r="AA4" s="5">
        <v>5193.7800381799998</v>
      </c>
      <c r="AB4" s="5">
        <v>6326.7402552000003</v>
      </c>
      <c r="AC4" s="5">
        <v>6326.7402552499998</v>
      </c>
      <c r="AD4" s="5">
        <v>6921.93156791</v>
      </c>
      <c r="AE4" s="5">
        <v>6921.9315681500002</v>
      </c>
      <c r="AF4" s="5">
        <v>10724.13828205</v>
      </c>
      <c r="AG4" s="5">
        <v>10724.13828207</v>
      </c>
    </row>
    <row r="5" spans="1:33">
      <c r="A5" s="56" t="s">
        <v>54</v>
      </c>
      <c r="B5" s="56" t="s">
        <v>197</v>
      </c>
      <c r="C5" s="56" t="s">
        <v>218</v>
      </c>
      <c r="D5" s="56" t="s">
        <v>219</v>
      </c>
      <c r="E5" s="56" t="s">
        <v>217</v>
      </c>
      <c r="F5" s="5">
        <v>81.5</v>
      </c>
      <c r="G5" s="5">
        <v>81.500006940000006</v>
      </c>
      <c r="H5" s="5">
        <v>81.50004611</v>
      </c>
      <c r="I5" s="5">
        <v>252.00466582000001</v>
      </c>
      <c r="J5" s="5">
        <v>252.00466688</v>
      </c>
      <c r="K5" s="5">
        <v>252.00466691</v>
      </c>
      <c r="L5" s="5">
        <v>252.00466703999999</v>
      </c>
      <c r="M5" s="5">
        <v>1224.0996169</v>
      </c>
      <c r="N5" s="5">
        <v>1300.2087894399999</v>
      </c>
      <c r="O5" s="5">
        <v>2768.3088323500001</v>
      </c>
      <c r="P5" s="5">
        <v>2907.0590845800002</v>
      </c>
      <c r="Q5" s="5">
        <v>2907.0590848400002</v>
      </c>
      <c r="R5" s="5">
        <v>2907.05908486</v>
      </c>
      <c r="S5" s="5">
        <v>2907.05908494</v>
      </c>
      <c r="T5" s="5">
        <v>4332.9152714900001</v>
      </c>
      <c r="U5" s="5">
        <v>4332.9152715099999</v>
      </c>
      <c r="V5" s="5">
        <v>4314.9152715199998</v>
      </c>
      <c r="W5" s="5">
        <v>4314.9152715700002</v>
      </c>
      <c r="X5" s="5">
        <v>4728.9338519800003</v>
      </c>
      <c r="Y5" s="5">
        <v>5525.36858398</v>
      </c>
      <c r="Z5" s="5">
        <v>6069.9367569200003</v>
      </c>
      <c r="AA5" s="5">
        <v>6069.9367574300004</v>
      </c>
      <c r="AB5" s="5">
        <v>8014.9999184300004</v>
      </c>
      <c r="AC5" s="5">
        <v>7999.9999184799999</v>
      </c>
      <c r="AD5" s="5">
        <v>7999.9999185500001</v>
      </c>
      <c r="AE5" s="5">
        <v>7999.9999186100003</v>
      </c>
      <c r="AF5" s="5">
        <v>7999.9999186699997</v>
      </c>
      <c r="AG5" s="5">
        <v>7999.9999186799996</v>
      </c>
    </row>
    <row r="6" spans="1:33">
      <c r="A6" s="56" t="s">
        <v>54</v>
      </c>
      <c r="B6" s="56" t="s">
        <v>197</v>
      </c>
      <c r="C6" s="56" t="s">
        <v>220</v>
      </c>
      <c r="D6" s="56" t="s">
        <v>221</v>
      </c>
      <c r="E6" s="56" t="s">
        <v>217</v>
      </c>
      <c r="F6" s="5">
        <v>435.58399999999989</v>
      </c>
      <c r="G6" s="5">
        <v>435.58400648000003</v>
      </c>
      <c r="H6" s="5">
        <v>435.58404138999998</v>
      </c>
      <c r="I6" s="5">
        <v>435.58409413999988</v>
      </c>
      <c r="J6" s="5">
        <v>435.58420969999997</v>
      </c>
      <c r="K6" s="5">
        <v>435.58420974000001</v>
      </c>
      <c r="L6" s="5">
        <v>435.58420979999988</v>
      </c>
      <c r="M6" s="5">
        <v>435.58453806</v>
      </c>
      <c r="N6" s="5">
        <v>435.58453811999988</v>
      </c>
      <c r="O6" s="5">
        <v>435.58453826999988</v>
      </c>
      <c r="P6" s="5">
        <v>435.58454033999999</v>
      </c>
      <c r="Q6" s="5">
        <v>3835.5837793000001</v>
      </c>
      <c r="R6" s="5">
        <v>3835.5837793300002</v>
      </c>
      <c r="S6" s="5">
        <v>3835.5837810600001</v>
      </c>
      <c r="T6" s="5">
        <v>3835.58378128</v>
      </c>
      <c r="U6" s="5">
        <v>3835.5837812999998</v>
      </c>
      <c r="V6" s="5">
        <v>3835.5837813100002</v>
      </c>
      <c r="W6" s="5">
        <v>3835.5837813600001</v>
      </c>
      <c r="X6" s="5">
        <v>3835.5840000899998</v>
      </c>
      <c r="Y6" s="5">
        <v>3715.9840001799998</v>
      </c>
      <c r="Z6" s="5">
        <v>3600.0160002299999</v>
      </c>
      <c r="AA6" s="5">
        <v>3600.0160002299999</v>
      </c>
      <c r="AB6" s="5">
        <v>3600.0160002299999</v>
      </c>
      <c r="AC6" s="5">
        <v>3600.0160002299999</v>
      </c>
      <c r="AD6" s="5">
        <v>3500.0350002300002</v>
      </c>
      <c r="AE6" s="5">
        <v>3500.0350002300002</v>
      </c>
      <c r="AF6" s="5">
        <v>3400.0000002299998</v>
      </c>
      <c r="AG6" s="5">
        <v>3400.0000002299998</v>
      </c>
    </row>
    <row r="7" spans="1:33">
      <c r="A7" s="56" t="s">
        <v>54</v>
      </c>
      <c r="B7" s="56" t="s">
        <v>197</v>
      </c>
      <c r="C7" s="56" t="s">
        <v>222</v>
      </c>
      <c r="D7" s="56" t="s">
        <v>223</v>
      </c>
      <c r="E7" s="56" t="s">
        <v>217</v>
      </c>
      <c r="F7" s="5">
        <v>620.48299999999995</v>
      </c>
      <c r="G7" s="5">
        <v>620.48300662999998</v>
      </c>
      <c r="H7" s="5">
        <v>620.48303714999997</v>
      </c>
      <c r="I7" s="5">
        <v>620.48306089999994</v>
      </c>
      <c r="J7" s="5">
        <v>620.48316577000003</v>
      </c>
      <c r="K7" s="5">
        <v>620.48329912999986</v>
      </c>
      <c r="L7" s="5">
        <v>860.18891174999999</v>
      </c>
      <c r="M7" s="5">
        <v>860.18891231999999</v>
      </c>
      <c r="N7" s="5">
        <v>860.18891244999998</v>
      </c>
      <c r="O7" s="5">
        <v>860.18891254999994</v>
      </c>
      <c r="P7" s="5">
        <v>1382.6371308299999</v>
      </c>
      <c r="Q7" s="5">
        <v>1541.0423290000001</v>
      </c>
      <c r="R7" s="5">
        <v>2266.8142512200002</v>
      </c>
      <c r="S7" s="5">
        <v>4192.3244282400001</v>
      </c>
      <c r="T7" s="5">
        <v>4192.3244284399998</v>
      </c>
      <c r="U7" s="5">
        <v>4192.3244284599996</v>
      </c>
      <c r="V7" s="5">
        <v>4192.3244284700004</v>
      </c>
      <c r="W7" s="5">
        <v>4192.3244286399986</v>
      </c>
      <c r="X7" s="5">
        <v>7520.4828954200002</v>
      </c>
      <c r="Y7" s="5">
        <v>7520.4828955100002</v>
      </c>
      <c r="Z7" s="5">
        <v>7520.4828955700004</v>
      </c>
      <c r="AA7" s="5">
        <v>7477.9830000600004</v>
      </c>
      <c r="AB7" s="5">
        <v>11381.57874406</v>
      </c>
      <c r="AC7" s="5">
        <v>12720.07412476</v>
      </c>
      <c r="AD7" s="5">
        <v>13007.66219732</v>
      </c>
      <c r="AE7" s="5">
        <v>20796.546069330001</v>
      </c>
      <c r="AF7" s="5">
        <v>33566.595458629999</v>
      </c>
      <c r="AG7" s="5">
        <v>33540.595458650001</v>
      </c>
    </row>
    <row r="8" spans="1:33">
      <c r="A8" s="56" t="s">
        <v>54</v>
      </c>
      <c r="B8" s="56" t="s">
        <v>197</v>
      </c>
      <c r="C8" s="56" t="s">
        <v>224</v>
      </c>
      <c r="D8" s="56" t="s">
        <v>225</v>
      </c>
      <c r="E8" s="56" t="s">
        <v>217</v>
      </c>
      <c r="F8" s="5">
        <v>14</v>
      </c>
      <c r="G8" s="5">
        <v>14.00000751</v>
      </c>
      <c r="H8" s="5">
        <v>67.096552580000008</v>
      </c>
      <c r="I8" s="5">
        <v>67.096552610000003</v>
      </c>
      <c r="J8" s="5">
        <v>67.096552680000002</v>
      </c>
      <c r="K8" s="5">
        <v>76.131404189999998</v>
      </c>
      <c r="L8" s="5">
        <v>78.249638559999994</v>
      </c>
      <c r="M8" s="5">
        <v>78.249639869999996</v>
      </c>
      <c r="N8" s="5">
        <v>78.249640020000001</v>
      </c>
      <c r="O8" s="5">
        <v>78.249640170000006</v>
      </c>
      <c r="P8" s="5">
        <v>81.337181790000002</v>
      </c>
      <c r="Q8" s="5">
        <v>81.337182380000002</v>
      </c>
      <c r="R8" s="5">
        <v>81.447407339999998</v>
      </c>
      <c r="S8" s="5">
        <v>81.447408170000003</v>
      </c>
      <c r="T8" s="5">
        <v>81.447408800000005</v>
      </c>
      <c r="U8" s="5">
        <v>81.447408820000007</v>
      </c>
      <c r="V8" s="5">
        <v>81.447408830000001</v>
      </c>
      <c r="W8" s="5">
        <v>81.447409140000005</v>
      </c>
      <c r="X8" s="5">
        <v>1598.0460890300001</v>
      </c>
      <c r="Y8" s="5">
        <v>1926.70019417</v>
      </c>
      <c r="Z8" s="5">
        <v>1936.9510671800001</v>
      </c>
      <c r="AA8" s="5">
        <v>2523.36028996</v>
      </c>
      <c r="AB8" s="5">
        <v>4881.2753151999996</v>
      </c>
      <c r="AC8" s="5">
        <v>4881.2753154700004</v>
      </c>
      <c r="AD8" s="5">
        <v>4881.2753156799999</v>
      </c>
      <c r="AE8" s="5">
        <v>5716.3638856799998</v>
      </c>
      <c r="AF8" s="5">
        <v>7999.9997456299998</v>
      </c>
      <c r="AG8" s="5">
        <v>7999.9997456600004</v>
      </c>
    </row>
    <row r="9" spans="1:33">
      <c r="A9" s="56" t="s">
        <v>54</v>
      </c>
      <c r="B9" s="56" t="s">
        <v>197</v>
      </c>
      <c r="C9" s="56" t="s">
        <v>226</v>
      </c>
      <c r="D9" s="56" t="s">
        <v>227</v>
      </c>
      <c r="E9" s="56" t="s">
        <v>217</v>
      </c>
      <c r="F9" s="5">
        <v>81.72</v>
      </c>
      <c r="G9" s="5">
        <v>81.720007409999994</v>
      </c>
      <c r="H9" s="5">
        <v>617.64649679000001</v>
      </c>
      <c r="I9" s="5">
        <v>1602.8473223999999</v>
      </c>
      <c r="J9" s="5">
        <v>2308.6014091699999</v>
      </c>
      <c r="K9" s="5">
        <v>3068.6150427600001</v>
      </c>
      <c r="L9" s="5">
        <v>3233.6079802700001</v>
      </c>
      <c r="M9" s="5">
        <v>3233.6079804300002</v>
      </c>
      <c r="N9" s="5">
        <v>3233.6079804599999</v>
      </c>
      <c r="O9" s="5">
        <v>3233.6079805200002</v>
      </c>
      <c r="P9" s="5">
        <v>4149.9848182400001</v>
      </c>
      <c r="Q9" s="5">
        <v>7532.9997238300002</v>
      </c>
      <c r="R9" s="5">
        <v>7532.9997244000006</v>
      </c>
      <c r="S9" s="5">
        <v>7532.9997248</v>
      </c>
      <c r="T9" s="5">
        <v>7532.9999999600004</v>
      </c>
      <c r="U9" s="5">
        <v>7532.9999999800002</v>
      </c>
      <c r="V9" s="5">
        <v>7532.9999999900001</v>
      </c>
      <c r="W9" s="5">
        <v>7533.0000001300004</v>
      </c>
      <c r="X9" s="5">
        <v>12603.496781379999</v>
      </c>
      <c r="Y9" s="5">
        <v>20696.396920930001</v>
      </c>
      <c r="Z9" s="5">
        <v>20696.396921020001</v>
      </c>
      <c r="AA9" s="5">
        <v>28747.37377677</v>
      </c>
      <c r="AB9" s="5">
        <v>34544.489964380002</v>
      </c>
      <c r="AC9" s="5">
        <v>34544.48996508</v>
      </c>
      <c r="AD9" s="5">
        <v>35766.349934669997</v>
      </c>
      <c r="AE9" s="5">
        <v>37840.728191590002</v>
      </c>
      <c r="AF9" s="5">
        <v>38194.911039439998</v>
      </c>
      <c r="AG9" s="5">
        <v>38194.911039469996</v>
      </c>
    </row>
    <row r="10" spans="1:33">
      <c r="A10" s="56" t="s">
        <v>54</v>
      </c>
      <c r="B10" s="56" t="s">
        <v>197</v>
      </c>
      <c r="C10" s="56" t="s">
        <v>228</v>
      </c>
      <c r="D10" s="56" t="s">
        <v>229</v>
      </c>
      <c r="E10" s="56" t="s">
        <v>217</v>
      </c>
      <c r="F10" s="5">
        <v>306.84199999999998</v>
      </c>
      <c r="G10" s="5">
        <v>528.08200651000004</v>
      </c>
      <c r="H10" s="5">
        <v>528.08204260000002</v>
      </c>
      <c r="I10" s="5">
        <v>528.08207542000002</v>
      </c>
      <c r="J10" s="5">
        <v>562.24213796000004</v>
      </c>
      <c r="K10" s="5">
        <v>528.08213826999997</v>
      </c>
      <c r="L10" s="5">
        <v>590.29346516999999</v>
      </c>
      <c r="M10" s="5">
        <v>1845.0673938499999</v>
      </c>
      <c r="N10" s="5">
        <v>1845.0673941</v>
      </c>
      <c r="O10" s="5">
        <v>2506.84179632</v>
      </c>
      <c r="P10" s="5">
        <v>2506.8418765800002</v>
      </c>
      <c r="Q10" s="5">
        <v>2506.8418769700002</v>
      </c>
      <c r="R10" s="5">
        <v>3676.66914124</v>
      </c>
      <c r="S10" s="5">
        <v>3676.669143260001</v>
      </c>
      <c r="T10" s="5">
        <v>5860.9956717200002</v>
      </c>
      <c r="U10" s="5">
        <v>5860.9956721100007</v>
      </c>
      <c r="V10" s="5">
        <v>5860.9956721299995</v>
      </c>
      <c r="W10" s="5">
        <v>7463.9426930200007</v>
      </c>
      <c r="X10" s="5">
        <v>9496.7091080999999</v>
      </c>
      <c r="Y10" s="5">
        <v>9496.7091082000006</v>
      </c>
      <c r="Z10" s="5">
        <v>9496.7091088600009</v>
      </c>
      <c r="AA10" s="5">
        <v>9496.7091089999994</v>
      </c>
      <c r="AB10" s="5">
        <v>9496.7091091599996</v>
      </c>
      <c r="AC10" s="5">
        <v>9879.3730319000006</v>
      </c>
      <c r="AD10" s="5">
        <v>9703.4200319400006</v>
      </c>
      <c r="AE10" s="5">
        <v>11886.053083410001</v>
      </c>
      <c r="AF10" s="5">
        <v>11755.164084169999</v>
      </c>
      <c r="AG10" s="5">
        <v>11755.1640842</v>
      </c>
    </row>
    <row r="11" spans="1:33">
      <c r="A11" s="56" t="s">
        <v>54</v>
      </c>
      <c r="B11" s="56" t="s">
        <v>197</v>
      </c>
      <c r="C11" s="56" t="s">
        <v>230</v>
      </c>
      <c r="D11" s="56" t="s">
        <v>231</v>
      </c>
      <c r="E11" s="56" t="s">
        <v>217</v>
      </c>
      <c r="F11" s="5">
        <v>1214.288</v>
      </c>
      <c r="G11" s="5">
        <v>1360.2880065500001</v>
      </c>
      <c r="H11" s="5">
        <v>1360.2880450600001</v>
      </c>
      <c r="I11" s="5">
        <v>1880.9069466000001</v>
      </c>
      <c r="J11" s="5">
        <v>3359.4788090900001</v>
      </c>
      <c r="K11" s="5">
        <v>3359.4788092099998</v>
      </c>
      <c r="L11" s="5">
        <v>3756.9203105000001</v>
      </c>
      <c r="M11" s="5">
        <v>4420.8679247099999</v>
      </c>
      <c r="N11" s="5">
        <v>4420.8679248300004</v>
      </c>
      <c r="O11" s="5">
        <v>4420.8679284399996</v>
      </c>
      <c r="P11" s="5">
        <v>5483.0789876900008</v>
      </c>
      <c r="Q11" s="5">
        <v>8155.8471953800008</v>
      </c>
      <c r="R11" s="5">
        <v>8206.2877157500006</v>
      </c>
      <c r="S11" s="5">
        <v>8096.2877163600006</v>
      </c>
      <c r="T11" s="5">
        <v>10574.37878329</v>
      </c>
      <c r="U11" s="5">
        <v>10877.999163349999</v>
      </c>
      <c r="V11" s="5">
        <v>10877.999163369999</v>
      </c>
      <c r="W11" s="5">
        <v>11281.78202219</v>
      </c>
      <c r="X11" s="5">
        <v>11548.765320439999</v>
      </c>
      <c r="Y11" s="5">
        <v>11548.76532054</v>
      </c>
      <c r="Z11" s="5">
        <v>11523.765320799999</v>
      </c>
      <c r="AA11" s="5">
        <v>12315.56049448</v>
      </c>
      <c r="AB11" s="5">
        <v>12283.45649475</v>
      </c>
      <c r="AC11" s="5">
        <v>12169.995704499999</v>
      </c>
      <c r="AD11" s="5">
        <v>11769.995704540001</v>
      </c>
      <c r="AE11" s="5">
        <v>12150.21300458</v>
      </c>
      <c r="AF11" s="5">
        <v>13564.011523790001</v>
      </c>
      <c r="AG11" s="5">
        <v>13564.01152382</v>
      </c>
    </row>
    <row r="12" spans="1:33">
      <c r="A12" s="56" t="s">
        <v>54</v>
      </c>
      <c r="B12" s="56" t="s">
        <v>197</v>
      </c>
      <c r="C12" s="56" t="s">
        <v>232</v>
      </c>
      <c r="D12" s="56" t="s">
        <v>233</v>
      </c>
      <c r="E12" s="56" t="s">
        <v>217</v>
      </c>
      <c r="F12" s="5">
        <v>0</v>
      </c>
      <c r="G12" s="5">
        <v>6.5699999999999998E-6</v>
      </c>
      <c r="H12" s="5">
        <v>5.5340000000000002E-5</v>
      </c>
      <c r="I12" s="5">
        <v>5.8780000000000003E-5</v>
      </c>
      <c r="J12" s="5">
        <v>9.9613000000000002E-4</v>
      </c>
      <c r="K12" s="5">
        <v>162.67447503</v>
      </c>
      <c r="L12" s="5">
        <v>177.26496385999999</v>
      </c>
      <c r="M12" s="5">
        <v>177.2649644</v>
      </c>
      <c r="N12" s="5">
        <v>177.26496447</v>
      </c>
      <c r="O12" s="5">
        <v>177.26496459000001</v>
      </c>
      <c r="P12" s="5">
        <v>187.22726711000001</v>
      </c>
      <c r="Q12" s="5">
        <v>1337.31542528</v>
      </c>
      <c r="R12" s="5">
        <v>1512.54285527</v>
      </c>
      <c r="S12" s="5">
        <v>1512.5428553700001</v>
      </c>
      <c r="T12" s="5">
        <v>1581.9057292800001</v>
      </c>
      <c r="U12" s="5">
        <v>1581.9057293000001</v>
      </c>
      <c r="V12" s="5">
        <v>1581.90572931</v>
      </c>
      <c r="W12" s="5">
        <v>5624.16171356</v>
      </c>
      <c r="X12" s="5">
        <v>6099.9998557299996</v>
      </c>
      <c r="Y12" s="5">
        <v>6099.9998558200004</v>
      </c>
      <c r="Z12" s="5">
        <v>6099.99985586</v>
      </c>
      <c r="AA12" s="5">
        <v>6100.0000000299997</v>
      </c>
      <c r="AB12" s="5">
        <v>6100.0000000800001</v>
      </c>
      <c r="AC12" s="5">
        <v>6100.0000001199996</v>
      </c>
      <c r="AD12" s="5">
        <v>6100.0000001600001</v>
      </c>
      <c r="AE12" s="5">
        <v>6100.0000002099996</v>
      </c>
      <c r="AF12" s="5">
        <v>6100.0000002699999</v>
      </c>
      <c r="AG12" s="5">
        <v>6100.0000002899997</v>
      </c>
    </row>
    <row r="13" spans="1:33">
      <c r="A13" s="56" t="s">
        <v>54</v>
      </c>
      <c r="B13" s="56" t="s">
        <v>163</v>
      </c>
      <c r="C13" s="56" t="s">
        <v>234</v>
      </c>
      <c r="D13" s="56" t="s">
        <v>235</v>
      </c>
      <c r="E13" s="56" t="s">
        <v>217</v>
      </c>
      <c r="F13" s="5">
        <v>0</v>
      </c>
      <c r="G13" s="5">
        <v>0</v>
      </c>
      <c r="H13" s="5">
        <v>0</v>
      </c>
      <c r="I13" s="5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5">
        <v>0</v>
      </c>
      <c r="R13" s="5">
        <v>0</v>
      </c>
      <c r="S13" s="5">
        <v>0</v>
      </c>
      <c r="T13" s="5">
        <v>0</v>
      </c>
      <c r="U13" s="5">
        <v>0</v>
      </c>
      <c r="V13" s="5">
        <v>0</v>
      </c>
      <c r="W13" s="5">
        <v>0</v>
      </c>
      <c r="X13" s="5">
        <v>0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  <c r="AD13" s="5">
        <v>0</v>
      </c>
      <c r="AE13" s="5">
        <v>0</v>
      </c>
      <c r="AF13" s="5">
        <v>0</v>
      </c>
      <c r="AG13" s="5">
        <v>0</v>
      </c>
    </row>
    <row r="14" spans="1:33">
      <c r="A14" s="56" t="s">
        <v>54</v>
      </c>
      <c r="B14" s="56" t="s">
        <v>163</v>
      </c>
      <c r="C14" s="56" t="s">
        <v>236</v>
      </c>
      <c r="D14" s="56" t="s">
        <v>237</v>
      </c>
      <c r="E14" s="56" t="s">
        <v>217</v>
      </c>
      <c r="F14" s="5">
        <v>166.00001162000001</v>
      </c>
      <c r="G14" s="5">
        <v>166.00001162000001</v>
      </c>
      <c r="H14" s="5">
        <v>166.00001746999999</v>
      </c>
      <c r="I14" s="5">
        <v>166.00007486000001</v>
      </c>
      <c r="J14" s="5">
        <v>190.62773948</v>
      </c>
      <c r="K14" s="5">
        <v>190.62773967999999</v>
      </c>
      <c r="L14" s="5">
        <v>190.62773970999999</v>
      </c>
      <c r="M14" s="5">
        <v>194.85371420999999</v>
      </c>
      <c r="N14" s="5">
        <v>194.85371548000001</v>
      </c>
      <c r="O14" s="5">
        <v>196.65841315</v>
      </c>
      <c r="P14" s="5">
        <v>208.75684108999999</v>
      </c>
      <c r="Q14" s="5">
        <v>210.19074601</v>
      </c>
      <c r="R14" s="5">
        <v>1155.4133109100001</v>
      </c>
      <c r="S14" s="5">
        <v>1155.41331143</v>
      </c>
      <c r="T14" s="5">
        <v>2699.2986182300001</v>
      </c>
      <c r="U14" s="5">
        <v>3176.7911669700002</v>
      </c>
      <c r="V14" s="5">
        <v>3176.7911669999999</v>
      </c>
      <c r="W14" s="5">
        <v>4135.6841100500014</v>
      </c>
      <c r="X14" s="5">
        <v>5016.2795596799997</v>
      </c>
      <c r="Y14" s="5">
        <v>5177.3093516199997</v>
      </c>
      <c r="Z14" s="5">
        <v>5177.3093517500001</v>
      </c>
      <c r="AA14" s="5">
        <v>6200.6407512599999</v>
      </c>
      <c r="AB14" s="5">
        <v>6417.3029451800003</v>
      </c>
      <c r="AC14" s="5">
        <v>6494.9999425300002</v>
      </c>
      <c r="AD14" s="5">
        <v>6494.9999425699998</v>
      </c>
      <c r="AE14" s="5">
        <v>6494.9999426100003</v>
      </c>
      <c r="AF14" s="5">
        <v>6494.9999426499999</v>
      </c>
      <c r="AG14" s="5">
        <v>6494.9999426699997</v>
      </c>
    </row>
    <row r="15" spans="1:33">
      <c r="A15" s="56" t="s">
        <v>54</v>
      </c>
      <c r="B15" s="56" t="s">
        <v>163</v>
      </c>
      <c r="C15" s="56" t="s">
        <v>238</v>
      </c>
      <c r="D15" s="56" t="s">
        <v>239</v>
      </c>
      <c r="E15" s="56" t="s">
        <v>217</v>
      </c>
      <c r="F15" s="5">
        <v>535.02000668000005</v>
      </c>
      <c r="G15" s="5">
        <v>535.02000668999995</v>
      </c>
      <c r="H15" s="5">
        <v>535.02001002999998</v>
      </c>
      <c r="I15" s="5">
        <v>535.02002234999998</v>
      </c>
      <c r="J15" s="5">
        <v>2274.5220053600001</v>
      </c>
      <c r="K15" s="5">
        <v>2901.5442059900001</v>
      </c>
      <c r="L15" s="5">
        <v>2901.5442060099999</v>
      </c>
      <c r="M15" s="5">
        <v>3520.0199564099998</v>
      </c>
      <c r="N15" s="5">
        <v>3520.0199604600002</v>
      </c>
      <c r="O15" s="5">
        <v>3520.01996078</v>
      </c>
      <c r="P15" s="5">
        <v>3520.0199607999998</v>
      </c>
      <c r="Q15" s="5">
        <v>3520.0199608200001</v>
      </c>
      <c r="R15" s="5">
        <v>3520.0199608299999</v>
      </c>
      <c r="S15" s="5">
        <v>3520.0199608399998</v>
      </c>
      <c r="T15" s="5">
        <v>3520.0200001799999</v>
      </c>
      <c r="U15" s="5">
        <v>3520.02000021</v>
      </c>
      <c r="V15" s="5">
        <v>3520.0200002199999</v>
      </c>
      <c r="W15" s="5">
        <v>3520.0200002299998</v>
      </c>
      <c r="X15" s="5">
        <v>3520.0200002400002</v>
      </c>
      <c r="Y15" s="5">
        <v>3520.0200002500001</v>
      </c>
      <c r="Z15" s="5">
        <v>3500.02000026</v>
      </c>
      <c r="AA15" s="5">
        <v>3500.02000026</v>
      </c>
      <c r="AB15" s="5">
        <v>3500.02000026</v>
      </c>
      <c r="AC15" s="5">
        <v>3500.02000026</v>
      </c>
      <c r="AD15" s="5">
        <v>3500.02000026</v>
      </c>
      <c r="AE15" s="5">
        <v>3500.02000026</v>
      </c>
      <c r="AF15" s="5">
        <v>3500.02000026</v>
      </c>
      <c r="AG15" s="5">
        <v>3500.02000026</v>
      </c>
    </row>
    <row r="16" spans="1:33">
      <c r="A16" s="56" t="s">
        <v>54</v>
      </c>
      <c r="B16" s="56" t="s">
        <v>163</v>
      </c>
      <c r="C16" s="56" t="s">
        <v>240</v>
      </c>
      <c r="D16" s="56" t="s">
        <v>241</v>
      </c>
      <c r="E16" s="56" t="s">
        <v>217</v>
      </c>
      <c r="F16" s="5">
        <v>762.40502769</v>
      </c>
      <c r="G16" s="5">
        <v>762.40502770000001</v>
      </c>
      <c r="H16" s="5">
        <v>1669.4209237</v>
      </c>
      <c r="I16" s="5">
        <v>3782.6322454699998</v>
      </c>
      <c r="J16" s="5">
        <v>3782.6322454900001</v>
      </c>
      <c r="K16" s="5">
        <v>3980.1505347100001</v>
      </c>
      <c r="L16" s="5">
        <v>3980.1505347399998</v>
      </c>
      <c r="M16" s="5">
        <v>4396.7845052000002</v>
      </c>
      <c r="N16" s="5">
        <v>4396.78450522</v>
      </c>
      <c r="O16" s="5">
        <v>4396.7845053499996</v>
      </c>
      <c r="P16" s="5">
        <v>4396.7845103700001</v>
      </c>
      <c r="Q16" s="5">
        <v>5515.8284695599996</v>
      </c>
      <c r="R16" s="5">
        <v>5722.8154663400001</v>
      </c>
      <c r="S16" s="5">
        <v>5722.8156006499994</v>
      </c>
      <c r="T16" s="5">
        <v>5722.81560171</v>
      </c>
      <c r="U16" s="5">
        <v>7612.4049391899998</v>
      </c>
      <c r="V16" s="5">
        <v>7612.4049392099996</v>
      </c>
      <c r="W16" s="5">
        <v>7612.4049408199999</v>
      </c>
      <c r="X16" s="5">
        <v>8871.9648396399989</v>
      </c>
      <c r="Y16" s="5">
        <v>8769.9398397699988</v>
      </c>
      <c r="Z16" s="5">
        <v>9425.06541664</v>
      </c>
      <c r="AA16" s="5">
        <v>9577.8002005099988</v>
      </c>
      <c r="AB16" s="5">
        <v>12115.24870072</v>
      </c>
      <c r="AC16" s="5">
        <v>13503.161659830001</v>
      </c>
      <c r="AD16" s="5">
        <v>13503.161660059999</v>
      </c>
      <c r="AE16" s="5">
        <v>13456.461660290001</v>
      </c>
      <c r="AF16" s="5">
        <v>17724.971499899999</v>
      </c>
      <c r="AG16" s="5">
        <v>17655.22149992</v>
      </c>
    </row>
    <row r="17" spans="1:33">
      <c r="A17" s="56" t="s">
        <v>54</v>
      </c>
      <c r="B17" s="56" t="s">
        <v>163</v>
      </c>
      <c r="C17" s="56" t="s">
        <v>242</v>
      </c>
      <c r="D17" s="56" t="s">
        <v>243</v>
      </c>
      <c r="E17" s="56" t="s">
        <v>217</v>
      </c>
      <c r="F17" s="5">
        <v>53.000058559999999</v>
      </c>
      <c r="G17" s="5">
        <v>53.000058559999999</v>
      </c>
      <c r="H17" s="5">
        <v>170.36676256999999</v>
      </c>
      <c r="I17" s="5">
        <v>187.11418531000001</v>
      </c>
      <c r="J17" s="5">
        <v>187.11418534000001</v>
      </c>
      <c r="K17" s="5">
        <v>228.02078859</v>
      </c>
      <c r="L17" s="5">
        <v>228.02078885</v>
      </c>
      <c r="M17" s="5">
        <v>228.02078950999999</v>
      </c>
      <c r="N17" s="5">
        <v>228.02078953</v>
      </c>
      <c r="O17" s="5">
        <v>228.02078961000001</v>
      </c>
      <c r="P17" s="5">
        <v>240.89843576000001</v>
      </c>
      <c r="Q17" s="5">
        <v>240.89843646</v>
      </c>
      <c r="R17" s="5">
        <v>240.89843668</v>
      </c>
      <c r="S17" s="5">
        <v>240.89843707</v>
      </c>
      <c r="T17" s="5">
        <v>240.89843712000001</v>
      </c>
      <c r="U17" s="5">
        <v>240.89843736</v>
      </c>
      <c r="V17" s="5">
        <v>240.89843737000001</v>
      </c>
      <c r="W17" s="5">
        <v>271.13801347999998</v>
      </c>
      <c r="X17" s="5">
        <v>271.13801395000002</v>
      </c>
      <c r="Y17" s="5">
        <v>271.13801403000002</v>
      </c>
      <c r="Z17" s="5">
        <v>348.58268307999998</v>
      </c>
      <c r="AA17" s="5">
        <v>348.58268355000001</v>
      </c>
      <c r="AB17" s="5">
        <v>368.46084065000002</v>
      </c>
      <c r="AC17" s="5">
        <v>368.46084072000002</v>
      </c>
      <c r="AD17" s="5">
        <v>368.46084079000002</v>
      </c>
      <c r="AE17" s="5">
        <v>368.46084086000002</v>
      </c>
      <c r="AF17" s="5">
        <v>388.50500484999998</v>
      </c>
      <c r="AG17" s="5">
        <v>388.50500488</v>
      </c>
    </row>
    <row r="18" spans="1:33">
      <c r="A18" s="56" t="s">
        <v>54</v>
      </c>
      <c r="B18" s="56" t="s">
        <v>163</v>
      </c>
      <c r="C18" s="56" t="s">
        <v>244</v>
      </c>
      <c r="D18" s="56" t="s">
        <v>245</v>
      </c>
      <c r="E18" s="56" t="s">
        <v>217</v>
      </c>
      <c r="F18" s="5">
        <v>1121.3400036099999</v>
      </c>
      <c r="G18" s="5">
        <v>1121.3400043300001</v>
      </c>
      <c r="H18" s="5">
        <v>1121.3400563299999</v>
      </c>
      <c r="I18" s="5">
        <v>1121.34005641</v>
      </c>
      <c r="J18" s="5">
        <v>1121.3400564200001</v>
      </c>
      <c r="K18" s="5">
        <v>1207.0997727900001</v>
      </c>
      <c r="L18" s="5">
        <v>1835.2069718</v>
      </c>
      <c r="M18" s="5">
        <v>1960.18886522</v>
      </c>
      <c r="N18" s="5">
        <v>1960.1888653000001</v>
      </c>
      <c r="O18" s="5">
        <v>3062.8052395200002</v>
      </c>
      <c r="P18" s="5">
        <v>3323.85695141</v>
      </c>
      <c r="Q18" s="5">
        <v>3688.03075743</v>
      </c>
      <c r="R18" s="5">
        <v>3688.0307577799999</v>
      </c>
      <c r="S18" s="5">
        <v>3688.0307588400001</v>
      </c>
      <c r="T18" s="5">
        <v>3688.0307588700002</v>
      </c>
      <c r="U18" s="5">
        <v>3538.0007589400002</v>
      </c>
      <c r="V18" s="5">
        <v>3538.0007589500001</v>
      </c>
      <c r="W18" s="5">
        <v>3908.83964582</v>
      </c>
      <c r="X18" s="5">
        <v>4078.64323491</v>
      </c>
      <c r="Y18" s="5">
        <v>4456.2873525499999</v>
      </c>
      <c r="Z18" s="5">
        <v>4745.3407613999998</v>
      </c>
      <c r="AA18" s="5">
        <v>4745.3407616599998</v>
      </c>
      <c r="AB18" s="5">
        <v>4745.3408056899998</v>
      </c>
      <c r="AC18" s="5">
        <v>4745.3408057699999</v>
      </c>
      <c r="AD18" s="5">
        <v>4745.3408058499999</v>
      </c>
      <c r="AE18" s="5">
        <v>4745.3408059100002</v>
      </c>
      <c r="AF18" s="5">
        <v>4602.9699922600003</v>
      </c>
      <c r="AG18" s="5">
        <v>4353.9759922799994</v>
      </c>
    </row>
    <row r="19" spans="1:33">
      <c r="A19" s="56" t="s">
        <v>54</v>
      </c>
      <c r="B19" s="56" t="s">
        <v>163</v>
      </c>
      <c r="C19" s="56" t="s">
        <v>246</v>
      </c>
      <c r="D19" s="56" t="s">
        <v>247</v>
      </c>
      <c r="E19" s="56" t="s">
        <v>217</v>
      </c>
      <c r="F19" s="5">
        <v>456.24401884999997</v>
      </c>
      <c r="G19" s="5">
        <v>456.24401885999998</v>
      </c>
      <c r="H19" s="5">
        <v>456.24405673000001</v>
      </c>
      <c r="I19" s="5">
        <v>456.24405677999999</v>
      </c>
      <c r="J19" s="5">
        <v>456.24405678999989</v>
      </c>
      <c r="K19" s="5">
        <v>456.24470810000003</v>
      </c>
      <c r="L19" s="5">
        <v>456.24470835999989</v>
      </c>
      <c r="M19" s="5">
        <v>456.24488249000001</v>
      </c>
      <c r="N19" s="5">
        <v>456.24488258000002</v>
      </c>
      <c r="O19" s="5">
        <v>456.24488453999999</v>
      </c>
      <c r="P19" s="5">
        <v>540.19373034</v>
      </c>
      <c r="Q19" s="5">
        <v>1035.0085230499999</v>
      </c>
      <c r="R19" s="5">
        <v>1035.0085231200001</v>
      </c>
      <c r="S19" s="5">
        <v>1484.2439342</v>
      </c>
      <c r="T19" s="5">
        <v>1484.2439342299999</v>
      </c>
      <c r="U19" s="5">
        <v>1484.2439342800001</v>
      </c>
      <c r="V19" s="5">
        <v>1484.2439343000001</v>
      </c>
      <c r="W19" s="5">
        <v>1484.2440001099999</v>
      </c>
      <c r="X19" s="5">
        <v>1484.24400016</v>
      </c>
      <c r="Y19" s="5">
        <v>1484.2440002000001</v>
      </c>
      <c r="Z19" s="5">
        <v>1484.24400023</v>
      </c>
      <c r="AA19" s="5">
        <v>1484.24400023</v>
      </c>
      <c r="AB19" s="5">
        <v>1484.24400023</v>
      </c>
      <c r="AC19" s="5">
        <v>1484.24400023</v>
      </c>
      <c r="AD19" s="5">
        <v>1484.24400023</v>
      </c>
      <c r="AE19" s="5">
        <v>1484.24400023</v>
      </c>
      <c r="AF19" s="5">
        <v>1484.24400023</v>
      </c>
      <c r="AG19" s="5">
        <v>1307.9800002300001</v>
      </c>
    </row>
    <row r="20" spans="1:33">
      <c r="A20" s="56" t="s">
        <v>54</v>
      </c>
      <c r="B20" s="56" t="s">
        <v>163</v>
      </c>
      <c r="C20" s="56" t="s">
        <v>248</v>
      </c>
      <c r="D20" s="56" t="s">
        <v>249</v>
      </c>
      <c r="E20" s="56" t="s">
        <v>217</v>
      </c>
      <c r="F20" s="5">
        <v>0</v>
      </c>
      <c r="G20" s="5">
        <v>0</v>
      </c>
      <c r="H20" s="5">
        <v>0</v>
      </c>
      <c r="I20" s="5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5">
        <v>0</v>
      </c>
      <c r="R20" s="5">
        <v>0</v>
      </c>
      <c r="S20" s="5">
        <v>0</v>
      </c>
      <c r="T20" s="5">
        <v>0</v>
      </c>
      <c r="U20" s="5">
        <v>0</v>
      </c>
      <c r="V20" s="5">
        <v>0</v>
      </c>
      <c r="W20" s="5">
        <v>0</v>
      </c>
      <c r="X20" s="5">
        <v>0</v>
      </c>
      <c r="Y20" s="5">
        <v>0</v>
      </c>
      <c r="Z20" s="5">
        <v>0</v>
      </c>
      <c r="AA20" s="5">
        <v>0</v>
      </c>
      <c r="AB20" s="5">
        <v>0</v>
      </c>
      <c r="AC20" s="5">
        <v>0</v>
      </c>
      <c r="AD20" s="5">
        <v>0</v>
      </c>
      <c r="AE20" s="5">
        <v>0</v>
      </c>
      <c r="AF20" s="5">
        <v>0</v>
      </c>
      <c r="AG20" s="5">
        <v>0</v>
      </c>
    </row>
    <row r="21" spans="1:33">
      <c r="A21" s="56" t="s">
        <v>54</v>
      </c>
      <c r="B21" s="56" t="s">
        <v>163</v>
      </c>
      <c r="C21" s="56" t="s">
        <v>250</v>
      </c>
      <c r="D21" s="56" t="s">
        <v>251</v>
      </c>
      <c r="E21" s="56" t="s">
        <v>217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  <c r="S21" s="5">
        <v>0</v>
      </c>
      <c r="T21" s="5">
        <v>0</v>
      </c>
      <c r="U21" s="5">
        <v>0</v>
      </c>
      <c r="V21" s="5">
        <v>0</v>
      </c>
      <c r="W21" s="5">
        <v>0</v>
      </c>
      <c r="X21" s="5">
        <v>0</v>
      </c>
      <c r="Y21" s="5">
        <v>0</v>
      </c>
      <c r="Z21" s="5">
        <v>0</v>
      </c>
      <c r="AA21" s="5">
        <v>0</v>
      </c>
      <c r="AB21" s="5">
        <v>0</v>
      </c>
      <c r="AC21" s="5">
        <v>0</v>
      </c>
      <c r="AD21" s="5">
        <v>0</v>
      </c>
      <c r="AE21" s="5">
        <v>0</v>
      </c>
      <c r="AF21" s="5">
        <v>0</v>
      </c>
      <c r="AG21" s="5">
        <v>0</v>
      </c>
    </row>
    <row r="22" spans="1:33">
      <c r="A22" s="56" t="s">
        <v>54</v>
      </c>
      <c r="B22" s="56" t="s">
        <v>198</v>
      </c>
      <c r="C22" s="56" t="s">
        <v>252</v>
      </c>
      <c r="D22" s="56" t="s">
        <v>253</v>
      </c>
      <c r="E22" s="56" t="s">
        <v>217</v>
      </c>
      <c r="F22" s="5">
        <v>0</v>
      </c>
      <c r="G22" s="5">
        <v>0</v>
      </c>
      <c r="H22" s="5">
        <v>0</v>
      </c>
      <c r="I22" s="5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5">
        <v>0</v>
      </c>
      <c r="R22" s="5">
        <v>0</v>
      </c>
      <c r="S22" s="5">
        <v>0</v>
      </c>
      <c r="T22" s="5">
        <v>0</v>
      </c>
      <c r="U22" s="5">
        <v>0</v>
      </c>
      <c r="V22" s="5">
        <v>0</v>
      </c>
      <c r="W22" s="5">
        <v>0</v>
      </c>
      <c r="X22" s="5">
        <v>0</v>
      </c>
      <c r="Y22" s="5">
        <v>0</v>
      </c>
      <c r="Z22" s="5">
        <v>0</v>
      </c>
      <c r="AA22" s="5">
        <v>0</v>
      </c>
      <c r="AB22" s="5">
        <v>0</v>
      </c>
      <c r="AC22" s="5">
        <v>0</v>
      </c>
      <c r="AD22" s="5">
        <v>0</v>
      </c>
      <c r="AE22" s="5">
        <v>0</v>
      </c>
      <c r="AF22" s="5">
        <v>0</v>
      </c>
      <c r="AG22" s="5">
        <v>0</v>
      </c>
    </row>
    <row r="23" spans="1:33">
      <c r="A23" s="56" t="s">
        <v>54</v>
      </c>
      <c r="B23" s="56" t="s">
        <v>198</v>
      </c>
      <c r="C23" s="56" t="s">
        <v>254</v>
      </c>
      <c r="D23" s="56" t="s">
        <v>255</v>
      </c>
      <c r="E23" s="56" t="s">
        <v>217</v>
      </c>
      <c r="F23" s="5">
        <v>0</v>
      </c>
      <c r="G23" s="5">
        <v>6.8000000000000001E-6</v>
      </c>
      <c r="H23" s="5">
        <v>3.3247000000000002E-4</v>
      </c>
      <c r="I23" s="5">
        <v>3.3248000000000002E-4</v>
      </c>
      <c r="J23" s="5">
        <v>408.21565219000001</v>
      </c>
      <c r="K23" s="5">
        <v>426.45598107000001</v>
      </c>
      <c r="L23" s="5">
        <v>426.45598109999997</v>
      </c>
      <c r="M23" s="5">
        <v>426.45598116000002</v>
      </c>
      <c r="N23" s="5">
        <v>426.4559812</v>
      </c>
      <c r="O23" s="5">
        <v>426.45598125999999</v>
      </c>
      <c r="P23" s="5">
        <v>426.45598131000003</v>
      </c>
      <c r="Q23" s="5">
        <v>426.45598142</v>
      </c>
      <c r="R23" s="5">
        <v>426.45598145999998</v>
      </c>
      <c r="S23" s="5">
        <v>469.34781495999999</v>
      </c>
      <c r="T23" s="5">
        <v>469.34781499000002</v>
      </c>
      <c r="U23" s="5">
        <v>469.34781544999998</v>
      </c>
      <c r="V23" s="5">
        <v>469.34781547</v>
      </c>
      <c r="W23" s="5">
        <v>469.34781599000002</v>
      </c>
      <c r="X23" s="5">
        <v>469.34781634000001</v>
      </c>
      <c r="Y23" s="5">
        <v>570.81218745000001</v>
      </c>
      <c r="Z23" s="5">
        <v>605.16616887999999</v>
      </c>
      <c r="AA23" s="5">
        <v>605.16616893000003</v>
      </c>
      <c r="AB23" s="5">
        <v>605.16616906000002</v>
      </c>
      <c r="AC23" s="5">
        <v>605.16616911999995</v>
      </c>
      <c r="AD23" s="5">
        <v>605.16616920000001</v>
      </c>
      <c r="AE23" s="5">
        <v>605.16616925999995</v>
      </c>
      <c r="AF23" s="5">
        <v>628.41099794000002</v>
      </c>
      <c r="AG23" s="5">
        <v>628.41099797000004</v>
      </c>
    </row>
    <row r="24" spans="1:33">
      <c r="A24" s="56" t="s">
        <v>54</v>
      </c>
      <c r="B24" s="56" t="s">
        <v>198</v>
      </c>
      <c r="C24" s="56" t="s">
        <v>256</v>
      </c>
      <c r="D24" s="56" t="s">
        <v>257</v>
      </c>
      <c r="E24" s="56" t="s">
        <v>217</v>
      </c>
      <c r="F24" s="5">
        <v>624.26499999999999</v>
      </c>
      <c r="G24" s="5">
        <v>624.26500568000006</v>
      </c>
      <c r="H24" s="5">
        <v>624.26501895000001</v>
      </c>
      <c r="I24" s="5">
        <v>624.26501896000002</v>
      </c>
      <c r="J24" s="5">
        <v>647.75720260000003</v>
      </c>
      <c r="K24" s="5">
        <v>647.75720262000004</v>
      </c>
      <c r="L24" s="5">
        <v>647.75720263000005</v>
      </c>
      <c r="M24" s="5">
        <v>1385.03659982</v>
      </c>
      <c r="N24" s="5">
        <v>2260.5011219500002</v>
      </c>
      <c r="O24" s="5">
        <v>2457.3275446900002</v>
      </c>
      <c r="P24" s="5">
        <v>2457.3275464899998</v>
      </c>
      <c r="Q24" s="5">
        <v>2722.8368008799998</v>
      </c>
      <c r="R24" s="5">
        <v>2722.83680091</v>
      </c>
      <c r="S24" s="5">
        <v>3048.3009790800002</v>
      </c>
      <c r="T24" s="5">
        <v>3048.3009791200002</v>
      </c>
      <c r="U24" s="5">
        <v>5178.2515959700004</v>
      </c>
      <c r="V24" s="5">
        <v>5178.2515959900002</v>
      </c>
      <c r="W24" s="5">
        <v>5178.2515970600007</v>
      </c>
      <c r="X24" s="5">
        <v>5193.5944424500003</v>
      </c>
      <c r="Y24" s="5">
        <v>5324.2649285500001</v>
      </c>
      <c r="Z24" s="5">
        <v>5324.2649286300002</v>
      </c>
      <c r="AA24" s="5">
        <v>5324.2649999600008</v>
      </c>
      <c r="AB24" s="5">
        <v>5297.0000000399996</v>
      </c>
      <c r="AC24" s="5">
        <v>5297.0000000800001</v>
      </c>
      <c r="AD24" s="5">
        <v>5297.0000001400003</v>
      </c>
      <c r="AE24" s="5">
        <v>5156.9340001800001</v>
      </c>
      <c r="AF24" s="5">
        <v>4781.0000002799998</v>
      </c>
      <c r="AG24" s="5">
        <v>4700.0000002999996</v>
      </c>
    </row>
    <row r="25" spans="1:33">
      <c r="A25" s="56" t="s">
        <v>54</v>
      </c>
      <c r="B25" s="56" t="s">
        <v>198</v>
      </c>
      <c r="C25" s="56" t="s">
        <v>258</v>
      </c>
      <c r="D25" s="56" t="s">
        <v>259</v>
      </c>
      <c r="E25" s="56" t="s">
        <v>217</v>
      </c>
      <c r="F25" s="5">
        <v>0</v>
      </c>
      <c r="G25" s="5">
        <v>7.3900000000000004E-6</v>
      </c>
      <c r="H25" s="5">
        <v>1.5380999999999999E-4</v>
      </c>
      <c r="I25" s="5">
        <v>1.5381999999999999E-4</v>
      </c>
      <c r="J25" s="5">
        <v>399.99999998999999</v>
      </c>
      <c r="K25" s="5">
        <v>889.59619372999998</v>
      </c>
      <c r="L25" s="5">
        <v>889.59619376000001</v>
      </c>
      <c r="M25" s="5">
        <v>889.59619396000005</v>
      </c>
      <c r="N25" s="5">
        <v>889.59619397999995</v>
      </c>
      <c r="O25" s="5">
        <v>889.59619401999998</v>
      </c>
      <c r="P25" s="5">
        <v>889.59619404</v>
      </c>
      <c r="Q25" s="5">
        <v>889.59619414999997</v>
      </c>
      <c r="R25" s="5">
        <v>889.59619416999999</v>
      </c>
      <c r="S25" s="5">
        <v>889.59619424000005</v>
      </c>
      <c r="T25" s="5">
        <v>889.59619426999996</v>
      </c>
      <c r="U25" s="5">
        <v>889.59619435000002</v>
      </c>
      <c r="V25" s="5">
        <v>889.59619436000003</v>
      </c>
      <c r="W25" s="5">
        <v>889.59619450000002</v>
      </c>
      <c r="X25" s="5">
        <v>889.59619454999995</v>
      </c>
      <c r="Y25" s="5">
        <v>889.59619470999996</v>
      </c>
      <c r="Z25" s="5">
        <v>889.59619487999998</v>
      </c>
      <c r="AA25" s="5">
        <v>889.59619550000002</v>
      </c>
      <c r="AB25" s="5">
        <v>889.59619572999998</v>
      </c>
      <c r="AC25" s="5">
        <v>889.59619583999995</v>
      </c>
      <c r="AD25" s="5">
        <v>3574.96633866</v>
      </c>
      <c r="AE25" s="5">
        <v>3574.9663393599999</v>
      </c>
      <c r="AF25" s="5">
        <v>5324.0124203599999</v>
      </c>
      <c r="AG25" s="5">
        <v>5324.0124203799996</v>
      </c>
    </row>
    <row r="26" spans="1:33">
      <c r="A26" s="56" t="s">
        <v>54</v>
      </c>
      <c r="B26" s="56" t="s">
        <v>198</v>
      </c>
      <c r="C26" s="56" t="s">
        <v>260</v>
      </c>
      <c r="D26" s="56" t="s">
        <v>261</v>
      </c>
      <c r="E26" s="56" t="s">
        <v>217</v>
      </c>
      <c r="F26" s="5">
        <v>0</v>
      </c>
      <c r="G26" s="5">
        <v>0</v>
      </c>
      <c r="H26" s="5">
        <v>0</v>
      </c>
      <c r="I26" s="5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5">
        <v>0</v>
      </c>
      <c r="R26" s="5">
        <v>0</v>
      </c>
      <c r="S26" s="5">
        <v>0</v>
      </c>
      <c r="T26" s="5">
        <v>0</v>
      </c>
      <c r="U26" s="5">
        <v>0</v>
      </c>
      <c r="V26" s="5">
        <v>0</v>
      </c>
      <c r="W26" s="5">
        <v>0</v>
      </c>
      <c r="X26" s="5">
        <v>0</v>
      </c>
      <c r="Y26" s="5">
        <v>0</v>
      </c>
      <c r="Z26" s="5">
        <v>0</v>
      </c>
      <c r="AA26" s="5">
        <v>0</v>
      </c>
      <c r="AB26" s="5">
        <v>0</v>
      </c>
      <c r="AC26" s="5">
        <v>0</v>
      </c>
      <c r="AD26" s="5">
        <v>0</v>
      </c>
      <c r="AE26" s="5">
        <v>0</v>
      </c>
      <c r="AF26" s="5">
        <v>0</v>
      </c>
      <c r="AG26" s="5">
        <v>0</v>
      </c>
    </row>
    <row r="27" spans="1:33">
      <c r="A27" s="56" t="s">
        <v>54</v>
      </c>
      <c r="B27" s="56" t="s">
        <v>198</v>
      </c>
      <c r="C27" s="56" t="s">
        <v>262</v>
      </c>
      <c r="D27" s="56" t="s">
        <v>263</v>
      </c>
      <c r="E27" s="56" t="s">
        <v>217</v>
      </c>
      <c r="F27" s="5">
        <v>0</v>
      </c>
      <c r="G27" s="5">
        <v>6.5400000000000001E-6</v>
      </c>
      <c r="H27" s="5">
        <v>2.512E-5</v>
      </c>
      <c r="I27" s="5">
        <v>2.514E-5</v>
      </c>
      <c r="J27" s="5">
        <v>73.266578940000002</v>
      </c>
      <c r="K27" s="5">
        <v>499.99999996000003</v>
      </c>
      <c r="L27" s="5">
        <v>499.99999997999998</v>
      </c>
      <c r="M27" s="5">
        <v>499.99999998999999</v>
      </c>
      <c r="N27" s="5">
        <v>500.00000005999999</v>
      </c>
      <c r="O27" s="5">
        <v>500.00000012999999</v>
      </c>
      <c r="P27" s="5">
        <v>500.00000018999998</v>
      </c>
      <c r="Q27" s="5">
        <v>500.00000027999999</v>
      </c>
      <c r="R27" s="5">
        <v>500.00000032999998</v>
      </c>
      <c r="S27" s="5">
        <v>500.00000045000002</v>
      </c>
      <c r="T27" s="5">
        <v>500.00000045000002</v>
      </c>
      <c r="U27" s="5">
        <v>500.00000045000002</v>
      </c>
      <c r="V27" s="5">
        <v>500.00000045000002</v>
      </c>
      <c r="W27" s="5">
        <v>500.00000045000002</v>
      </c>
      <c r="X27" s="5">
        <v>500.00000045000002</v>
      </c>
      <c r="Y27" s="5">
        <v>500.00000045000002</v>
      </c>
      <c r="Z27" s="5">
        <v>500.00000045000002</v>
      </c>
      <c r="AA27" s="5">
        <v>500.00000045000002</v>
      </c>
      <c r="AB27" s="5">
        <v>500.00000045000002</v>
      </c>
      <c r="AC27" s="5">
        <v>500.00000045000002</v>
      </c>
      <c r="AD27" s="5">
        <v>500.00000045000002</v>
      </c>
      <c r="AE27" s="5">
        <v>500.00000045000002</v>
      </c>
      <c r="AF27" s="5">
        <v>500.00000045000002</v>
      </c>
      <c r="AG27" s="5">
        <v>500.00000045000002</v>
      </c>
    </row>
    <row r="28" spans="1:33">
      <c r="A28" s="56" t="s">
        <v>54</v>
      </c>
      <c r="B28" s="56" t="s">
        <v>198</v>
      </c>
      <c r="C28" s="56" t="s">
        <v>264</v>
      </c>
      <c r="D28" s="56" t="s">
        <v>265</v>
      </c>
      <c r="E28" s="56" t="s">
        <v>217</v>
      </c>
      <c r="F28" s="5">
        <v>377.536</v>
      </c>
      <c r="G28" s="5">
        <v>377.53600684000003</v>
      </c>
      <c r="H28" s="5">
        <v>512.35399637</v>
      </c>
      <c r="I28" s="5">
        <v>512.35399638000001</v>
      </c>
      <c r="J28" s="5">
        <v>775.25372527000002</v>
      </c>
      <c r="K28" s="5">
        <v>775.25372547000006</v>
      </c>
      <c r="L28" s="5">
        <v>775.25372549000008</v>
      </c>
      <c r="M28" s="5">
        <v>775.25372570000002</v>
      </c>
      <c r="N28" s="5">
        <v>775.25372577000007</v>
      </c>
      <c r="O28" s="5">
        <v>775.25372599000002</v>
      </c>
      <c r="P28" s="5">
        <v>775.25372603000005</v>
      </c>
      <c r="Q28" s="5">
        <v>775.25372612000001</v>
      </c>
      <c r="R28" s="5">
        <v>775.25372614000003</v>
      </c>
      <c r="S28" s="5">
        <v>1477.61133877</v>
      </c>
      <c r="T28" s="5">
        <v>1477.61133881</v>
      </c>
      <c r="U28" s="5">
        <v>1571.6882366899999</v>
      </c>
      <c r="V28" s="5">
        <v>1571.68823671</v>
      </c>
      <c r="W28" s="5">
        <v>2002.53598289</v>
      </c>
      <c r="X28" s="5">
        <v>2002.53598336</v>
      </c>
      <c r="Y28" s="5">
        <v>4186.3863867399996</v>
      </c>
      <c r="Z28" s="5">
        <v>4267.9550568899986</v>
      </c>
      <c r="AA28" s="5">
        <v>4160.4350572100002</v>
      </c>
      <c r="AB28" s="5">
        <v>4160.4350577499999</v>
      </c>
      <c r="AC28" s="5">
        <v>4160.4350578499998</v>
      </c>
      <c r="AD28" s="5">
        <v>5462.5426063999994</v>
      </c>
      <c r="AE28" s="5">
        <v>5462.5426064999992</v>
      </c>
      <c r="AF28" s="5">
        <v>11085.222534</v>
      </c>
      <c r="AG28" s="5">
        <v>11085.22253402</v>
      </c>
    </row>
    <row r="29" spans="1:33">
      <c r="A29" s="56" t="s">
        <v>54</v>
      </c>
      <c r="B29" s="56" t="s">
        <v>199</v>
      </c>
      <c r="C29" s="56" t="s">
        <v>266</v>
      </c>
      <c r="D29" s="56" t="s">
        <v>267</v>
      </c>
      <c r="E29" s="56" t="s">
        <v>217</v>
      </c>
      <c r="F29" s="5">
        <v>142.1628</v>
      </c>
      <c r="G29" s="5">
        <v>142.16280918999999</v>
      </c>
      <c r="H29" s="5">
        <v>142.16281719</v>
      </c>
      <c r="I29" s="5">
        <v>142.16282791</v>
      </c>
      <c r="J29" s="5">
        <v>142.16282816</v>
      </c>
      <c r="K29" s="5">
        <v>142.16289187000001</v>
      </c>
      <c r="L29" s="5">
        <v>142.16289194999999</v>
      </c>
      <c r="M29" s="5">
        <v>142.16289287000001</v>
      </c>
      <c r="N29" s="5">
        <v>142.16291458000001</v>
      </c>
      <c r="O29" s="5">
        <v>142.16291593</v>
      </c>
      <c r="P29" s="5">
        <v>142.16293253000001</v>
      </c>
      <c r="Q29" s="5">
        <v>142.16300391999999</v>
      </c>
      <c r="R29" s="5">
        <v>142.16300396</v>
      </c>
      <c r="S29" s="5">
        <v>142.16300487000001</v>
      </c>
      <c r="T29" s="5">
        <v>142.16358577</v>
      </c>
      <c r="U29" s="5">
        <v>142.16358589000001</v>
      </c>
      <c r="V29" s="5">
        <v>142.16358589999999</v>
      </c>
      <c r="W29" s="5">
        <v>142.16580110999999</v>
      </c>
      <c r="X29" s="5">
        <v>95.000709049999998</v>
      </c>
      <c r="Y29" s="5">
        <v>194.99679624000001</v>
      </c>
      <c r="Z29" s="5">
        <v>194.99679698</v>
      </c>
      <c r="AA29" s="5">
        <v>194.99679993999999</v>
      </c>
      <c r="AB29" s="5">
        <v>194.99680006</v>
      </c>
      <c r="AC29" s="5">
        <v>194.99680008000001</v>
      </c>
      <c r="AD29" s="5">
        <v>194.99680013</v>
      </c>
      <c r="AE29" s="5">
        <v>194.99680018999999</v>
      </c>
      <c r="AF29" s="5">
        <v>100.00000025999999</v>
      </c>
      <c r="AG29" s="5">
        <v>100.00000027999999</v>
      </c>
    </row>
    <row r="30" spans="1:33">
      <c r="A30" s="56" t="s">
        <v>54</v>
      </c>
      <c r="B30" s="56" t="s">
        <v>199</v>
      </c>
      <c r="C30" s="56" t="s">
        <v>268</v>
      </c>
      <c r="D30" s="56" t="s">
        <v>269</v>
      </c>
      <c r="E30" s="56" t="s">
        <v>217</v>
      </c>
      <c r="F30" s="5">
        <v>25.219000000000001</v>
      </c>
      <c r="G30" s="5">
        <v>25.219014319999999</v>
      </c>
      <c r="H30" s="5">
        <v>25.21905885</v>
      </c>
      <c r="I30" s="5">
        <v>479.74161284000002</v>
      </c>
      <c r="J30" s="5">
        <v>889.52982165000003</v>
      </c>
      <c r="K30" s="5">
        <v>1276.71690887</v>
      </c>
      <c r="L30" s="5">
        <v>1276.71690906</v>
      </c>
      <c r="M30" s="5">
        <v>1276.71690915</v>
      </c>
      <c r="N30" s="5">
        <v>1323.88280027</v>
      </c>
      <c r="O30" s="5">
        <v>1323.8828092799999</v>
      </c>
      <c r="P30" s="5">
        <v>1406.99478675</v>
      </c>
      <c r="Q30" s="5">
        <v>1514.4617994499999</v>
      </c>
      <c r="R30" s="5">
        <v>1514.4617997</v>
      </c>
      <c r="S30" s="5">
        <v>1611.9142363999999</v>
      </c>
      <c r="T30" s="5">
        <v>1841.7953592199999</v>
      </c>
      <c r="U30" s="5">
        <v>3242.6708021700001</v>
      </c>
      <c r="V30" s="5">
        <v>3242.67080218</v>
      </c>
      <c r="W30" s="5">
        <v>3242.6708025100002</v>
      </c>
      <c r="X30" s="5">
        <v>4007.37084792</v>
      </c>
      <c r="Y30" s="5">
        <v>4007.37084817</v>
      </c>
      <c r="Z30" s="5">
        <v>4007.3709244500001</v>
      </c>
      <c r="AA30" s="5">
        <v>4007.3709248300001</v>
      </c>
      <c r="AB30" s="5">
        <v>4000.0000000199998</v>
      </c>
      <c r="AC30" s="5">
        <v>4000.00000004</v>
      </c>
      <c r="AD30" s="5">
        <v>4000.0000001100002</v>
      </c>
      <c r="AE30" s="5">
        <v>4000.0000001899998</v>
      </c>
      <c r="AF30" s="5">
        <v>4000.0000002900001</v>
      </c>
      <c r="AG30" s="5">
        <v>4000.0000003099999</v>
      </c>
    </row>
    <row r="31" spans="1:33">
      <c r="A31" s="56" t="s">
        <v>54</v>
      </c>
      <c r="B31" s="56" t="s">
        <v>199</v>
      </c>
      <c r="C31" s="56" t="s">
        <v>270</v>
      </c>
      <c r="D31" s="56" t="s">
        <v>271</v>
      </c>
      <c r="E31" s="56" t="s">
        <v>217</v>
      </c>
      <c r="F31" s="5">
        <v>0</v>
      </c>
      <c r="G31" s="5">
        <v>9.7799999999999995E-6</v>
      </c>
      <c r="H31" s="5">
        <v>2.088E-5</v>
      </c>
      <c r="I31" s="5">
        <v>3.2400000000000001E-5</v>
      </c>
      <c r="J31" s="5">
        <v>3.6640000000000002E-5</v>
      </c>
      <c r="K31" s="5">
        <v>1.395E-4</v>
      </c>
      <c r="L31" s="5">
        <v>1.3982E-4</v>
      </c>
      <c r="M31" s="5">
        <v>1.4731E-4</v>
      </c>
      <c r="N31" s="5">
        <v>1.5019999999999999E-4</v>
      </c>
      <c r="O31" s="5">
        <v>1.6574E-4</v>
      </c>
      <c r="P31" s="5">
        <v>1.8703E-4</v>
      </c>
      <c r="Q31" s="5">
        <v>1.2687200000000001E-3</v>
      </c>
      <c r="R31" s="5">
        <v>1.26877E-3</v>
      </c>
      <c r="S31" s="5">
        <v>723.42236434999995</v>
      </c>
      <c r="T31" s="5">
        <v>1299.9999809999999</v>
      </c>
      <c r="U31" s="5">
        <v>1299.9999815199999</v>
      </c>
      <c r="V31" s="5">
        <v>1299.99998153</v>
      </c>
      <c r="W31" s="5">
        <v>1299.9999817200001</v>
      </c>
      <c r="X31" s="5">
        <v>1299.9999819</v>
      </c>
      <c r="Y31" s="5">
        <v>1299.9999819899999</v>
      </c>
      <c r="Z31" s="5">
        <v>1299.9999820800001</v>
      </c>
      <c r="AA31" s="5">
        <v>1299.99999996</v>
      </c>
      <c r="AB31" s="5">
        <v>1300.0000000499999</v>
      </c>
      <c r="AC31" s="5">
        <v>1300.0000000699999</v>
      </c>
      <c r="AD31" s="5">
        <v>1300.00000013</v>
      </c>
      <c r="AE31" s="5">
        <v>1300.00000019</v>
      </c>
      <c r="AF31" s="5">
        <v>1300.0000002700001</v>
      </c>
      <c r="AG31" s="5">
        <v>1300.0000002899999</v>
      </c>
    </row>
    <row r="32" spans="1:33">
      <c r="A32" s="56" t="s">
        <v>54</v>
      </c>
      <c r="B32" s="56" t="s">
        <v>199</v>
      </c>
      <c r="C32" s="56" t="s">
        <v>272</v>
      </c>
      <c r="D32" s="56" t="s">
        <v>273</v>
      </c>
      <c r="E32" s="56" t="s">
        <v>217</v>
      </c>
      <c r="F32" s="5">
        <v>0</v>
      </c>
      <c r="G32" s="5">
        <v>0</v>
      </c>
      <c r="H32" s="5">
        <v>0</v>
      </c>
      <c r="I32" s="5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5">
        <v>0</v>
      </c>
      <c r="R32" s="5">
        <v>0</v>
      </c>
      <c r="S32" s="5">
        <v>0</v>
      </c>
      <c r="T32" s="5">
        <v>0</v>
      </c>
      <c r="U32" s="5">
        <v>0</v>
      </c>
      <c r="V32" s="5">
        <v>0</v>
      </c>
      <c r="W32" s="5">
        <v>0</v>
      </c>
      <c r="X32" s="5">
        <v>0</v>
      </c>
      <c r="Y32" s="5">
        <v>0</v>
      </c>
      <c r="Z32" s="5">
        <v>0</v>
      </c>
      <c r="AA32" s="5">
        <v>0</v>
      </c>
      <c r="AB32" s="5">
        <v>0</v>
      </c>
      <c r="AC32" s="5">
        <v>0</v>
      </c>
      <c r="AD32" s="5">
        <v>0</v>
      </c>
      <c r="AE32" s="5">
        <v>0</v>
      </c>
      <c r="AF32" s="5">
        <v>0</v>
      </c>
      <c r="AG32" s="5">
        <v>0</v>
      </c>
    </row>
    <row r="33" spans="1:33">
      <c r="A33" s="56" t="s">
        <v>54</v>
      </c>
      <c r="B33" s="56" t="s">
        <v>199</v>
      </c>
      <c r="C33" s="56" t="s">
        <v>274</v>
      </c>
      <c r="D33" s="56" t="s">
        <v>275</v>
      </c>
      <c r="E33" s="56" t="s">
        <v>217</v>
      </c>
      <c r="F33" s="5">
        <v>295.2</v>
      </c>
      <c r="G33" s="5">
        <v>295.20001045999999</v>
      </c>
      <c r="H33" s="5">
        <v>295.20002634999997</v>
      </c>
      <c r="I33" s="5">
        <v>295.20006072000001</v>
      </c>
      <c r="J33" s="5">
        <v>295.20018309</v>
      </c>
      <c r="K33" s="5">
        <v>873.15092753999988</v>
      </c>
      <c r="L33" s="5">
        <v>873.15092757999992</v>
      </c>
      <c r="M33" s="5">
        <v>873.15092774999994</v>
      </c>
      <c r="N33" s="5">
        <v>873.15092783999989</v>
      </c>
      <c r="O33" s="5">
        <v>1247.9531156999999</v>
      </c>
      <c r="P33" s="5">
        <v>2156.6394831699999</v>
      </c>
      <c r="Q33" s="5">
        <v>2319.2267877700001</v>
      </c>
      <c r="R33" s="5">
        <v>2319.2267878600001</v>
      </c>
      <c r="S33" s="5">
        <v>3195.1998507799999</v>
      </c>
      <c r="T33" s="5">
        <v>3195.1999998299998</v>
      </c>
      <c r="U33" s="5">
        <v>3195.20000003</v>
      </c>
      <c r="V33" s="5">
        <v>3195.2000000399998</v>
      </c>
      <c r="W33" s="5">
        <v>3195.20000007</v>
      </c>
      <c r="X33" s="5">
        <v>3195.2000001299998</v>
      </c>
      <c r="Y33" s="5">
        <v>3195.2000001800002</v>
      </c>
      <c r="Z33" s="5">
        <v>3195.2000002300001</v>
      </c>
      <c r="AA33" s="5">
        <v>2979.2000002300001</v>
      </c>
      <c r="AB33" s="5">
        <v>2979.2000002300001</v>
      </c>
      <c r="AC33" s="5">
        <v>2979.2000002300001</v>
      </c>
      <c r="AD33" s="5">
        <v>2900.0000002299998</v>
      </c>
      <c r="AE33" s="5">
        <v>2900.0000002299998</v>
      </c>
      <c r="AF33" s="5">
        <v>2900.0000002299998</v>
      </c>
      <c r="AG33" s="5">
        <v>2900.0000002299998</v>
      </c>
    </row>
    <row r="34" spans="1:33">
      <c r="A34" s="56" t="s">
        <v>54</v>
      </c>
      <c r="B34" s="56" t="s">
        <v>199</v>
      </c>
      <c r="C34" s="56" t="s">
        <v>276</v>
      </c>
      <c r="D34" s="56" t="s">
        <v>277</v>
      </c>
      <c r="E34" s="56" t="s">
        <v>217</v>
      </c>
      <c r="F34" s="5">
        <v>0</v>
      </c>
      <c r="G34" s="5">
        <v>0</v>
      </c>
      <c r="H34" s="5">
        <v>6.4230000000000005E-4</v>
      </c>
      <c r="I34" s="5">
        <v>27.666796219999998</v>
      </c>
      <c r="J34" s="5">
        <v>38.04740657</v>
      </c>
      <c r="K34" s="5">
        <v>500.63283622</v>
      </c>
      <c r="L34" s="5">
        <v>500.63283639000002</v>
      </c>
      <c r="M34" s="5">
        <v>2004.3269132099999</v>
      </c>
      <c r="N34" s="5">
        <v>2004.3269134100001</v>
      </c>
      <c r="O34" s="5">
        <v>2347.6772001999998</v>
      </c>
      <c r="P34" s="5">
        <v>4462.7577060900003</v>
      </c>
      <c r="Q34" s="5">
        <v>4660.3263159099997</v>
      </c>
      <c r="R34" s="5">
        <v>6293.5267582699998</v>
      </c>
      <c r="S34" s="5">
        <v>6499.9996154399996</v>
      </c>
      <c r="T34" s="5">
        <v>7244.9677480999999</v>
      </c>
      <c r="U34" s="5">
        <v>7943.3296794300004</v>
      </c>
      <c r="V34" s="5">
        <v>7943.3296794400003</v>
      </c>
      <c r="W34" s="5">
        <v>8240.0646458299998</v>
      </c>
      <c r="X34" s="5">
        <v>14571.54758767</v>
      </c>
      <c r="Y34" s="5">
        <v>14571.54758792</v>
      </c>
      <c r="Z34" s="5">
        <v>18164.429581029999</v>
      </c>
      <c r="AA34" s="5">
        <v>20792.889104729999</v>
      </c>
      <c r="AB34" s="5">
        <v>21161.223419409998</v>
      </c>
      <c r="AC34" s="5">
        <v>21161.223419440001</v>
      </c>
      <c r="AD34" s="5">
        <v>21388.163002360001</v>
      </c>
      <c r="AE34" s="5">
        <v>27383.315718350001</v>
      </c>
      <c r="AF34" s="5">
        <v>41822.499007370003</v>
      </c>
      <c r="AG34" s="5">
        <v>41822.499007389997</v>
      </c>
    </row>
    <row r="35" spans="1:33">
      <c r="A35" s="56" t="s">
        <v>54</v>
      </c>
      <c r="B35" s="56" t="s">
        <v>199</v>
      </c>
      <c r="C35" s="56" t="s">
        <v>278</v>
      </c>
      <c r="D35" s="56" t="s">
        <v>279</v>
      </c>
      <c r="E35" s="56" t="s">
        <v>217</v>
      </c>
      <c r="F35" s="5">
        <v>0</v>
      </c>
      <c r="G35" s="5">
        <v>1.7770000000000001E-5</v>
      </c>
      <c r="H35" s="5">
        <v>5.5689999999999997E-5</v>
      </c>
      <c r="I35" s="5">
        <v>509.58359333999999</v>
      </c>
      <c r="J35" s="5">
        <v>566.62464648000002</v>
      </c>
      <c r="K35" s="5">
        <v>566.62464654999997</v>
      </c>
      <c r="L35" s="5">
        <v>566.62464656999998</v>
      </c>
      <c r="M35" s="5">
        <v>566.62464674</v>
      </c>
      <c r="N35" s="5">
        <v>566.62464679000004</v>
      </c>
      <c r="O35" s="5">
        <v>566.62464761000001</v>
      </c>
      <c r="P35" s="5">
        <v>635.77568823000001</v>
      </c>
      <c r="Q35" s="5">
        <v>635.77568842000005</v>
      </c>
      <c r="R35" s="5">
        <v>635.77568852000002</v>
      </c>
      <c r="S35" s="5">
        <v>635.77568979</v>
      </c>
      <c r="T35" s="5">
        <v>723.46319483000002</v>
      </c>
      <c r="U35" s="5">
        <v>746.16546820999997</v>
      </c>
      <c r="V35" s="5">
        <v>746.16546821999998</v>
      </c>
      <c r="W35" s="5">
        <v>746.16546829000004</v>
      </c>
      <c r="X35" s="5">
        <v>2134.15540139</v>
      </c>
      <c r="Y35" s="5">
        <v>2134.1554015400002</v>
      </c>
      <c r="Z35" s="5">
        <v>3399.9999084800002</v>
      </c>
      <c r="AA35" s="5">
        <v>3399.9999085200002</v>
      </c>
      <c r="AB35" s="5">
        <v>3399.9999999500001</v>
      </c>
      <c r="AC35" s="5">
        <v>3399.9999999699999</v>
      </c>
      <c r="AD35" s="5">
        <v>3400.00000004</v>
      </c>
      <c r="AE35" s="5">
        <v>3400.0000001399999</v>
      </c>
      <c r="AF35" s="5">
        <v>3400.0000002800002</v>
      </c>
      <c r="AG35" s="5">
        <v>3400.0000003</v>
      </c>
    </row>
    <row r="36" spans="1:33">
      <c r="A36" s="56" t="s">
        <v>54</v>
      </c>
      <c r="B36" s="56" t="s">
        <v>199</v>
      </c>
      <c r="C36" s="56" t="s">
        <v>280</v>
      </c>
      <c r="D36" s="56" t="s">
        <v>281</v>
      </c>
      <c r="E36" s="56" t="s">
        <v>217</v>
      </c>
      <c r="F36" s="5">
        <v>0</v>
      </c>
      <c r="G36" s="5">
        <v>8.1000000000000004E-6</v>
      </c>
      <c r="H36" s="5">
        <v>1.367E-5</v>
      </c>
      <c r="I36" s="5">
        <v>2.0259999999999999E-5</v>
      </c>
      <c r="J36" s="5">
        <v>2.6299999999999999E-5</v>
      </c>
      <c r="K36" s="5">
        <v>4.4610000000000001E-5</v>
      </c>
      <c r="L36" s="5">
        <v>4.4740000000000002E-5</v>
      </c>
      <c r="M36" s="5">
        <v>4.994E-5</v>
      </c>
      <c r="N36" s="5">
        <v>5.0479999999999998E-5</v>
      </c>
      <c r="O36" s="5">
        <v>5.7639999999999997E-5</v>
      </c>
      <c r="P36" s="5">
        <v>5.9030000000000002E-5</v>
      </c>
      <c r="Q36" s="5">
        <v>1.1204E-4</v>
      </c>
      <c r="R36" s="5">
        <v>1.121E-4</v>
      </c>
      <c r="S36" s="5">
        <v>1.1242E-4</v>
      </c>
      <c r="T36" s="5">
        <v>5.6008000000000002E-4</v>
      </c>
      <c r="U36" s="5">
        <v>5.6072999999999995E-4</v>
      </c>
      <c r="V36" s="5">
        <v>5.6074E-4</v>
      </c>
      <c r="W36" s="5">
        <v>5.6097000000000004E-4</v>
      </c>
      <c r="X36" s="5">
        <v>4.31913E-3</v>
      </c>
      <c r="Y36" s="5">
        <v>468.12019487999999</v>
      </c>
      <c r="Z36" s="5">
        <v>4999.9998427299997</v>
      </c>
      <c r="AA36" s="5">
        <v>4999.99984296</v>
      </c>
      <c r="AB36" s="5">
        <v>4999.9999995199996</v>
      </c>
      <c r="AC36" s="5">
        <v>4999.9999995400003</v>
      </c>
      <c r="AD36" s="5">
        <v>4999.99999974</v>
      </c>
      <c r="AE36" s="5">
        <v>5000.0000000399996</v>
      </c>
      <c r="AF36" s="5">
        <v>5000.0000002699999</v>
      </c>
      <c r="AG36" s="5">
        <v>5000.0000002899997</v>
      </c>
    </row>
    <row r="37" spans="1:33">
      <c r="A37" s="56" t="s">
        <v>54</v>
      </c>
      <c r="B37" s="56" t="s">
        <v>199</v>
      </c>
      <c r="C37" s="56" t="s">
        <v>282</v>
      </c>
      <c r="D37" s="56" t="s">
        <v>283</v>
      </c>
      <c r="E37" s="56" t="s">
        <v>217</v>
      </c>
      <c r="F37" s="5">
        <v>0</v>
      </c>
      <c r="G37" s="5">
        <v>0</v>
      </c>
      <c r="H37" s="5">
        <v>1.7609999999999999E-5</v>
      </c>
      <c r="I37" s="5">
        <v>2.4980000000000001E-5</v>
      </c>
      <c r="J37" s="5">
        <v>3.786E-5</v>
      </c>
      <c r="K37" s="5">
        <v>5.7639999999999997E-5</v>
      </c>
      <c r="L37" s="5">
        <v>5.7750000000000001E-5</v>
      </c>
      <c r="M37" s="5">
        <v>8.2349999999999996E-5</v>
      </c>
      <c r="N37" s="5">
        <v>8.5740000000000002E-5</v>
      </c>
      <c r="O37" s="5">
        <v>1.0565000000000001E-4</v>
      </c>
      <c r="P37" s="5">
        <v>20.104479179999998</v>
      </c>
      <c r="Q37" s="5">
        <v>23.203075470000002</v>
      </c>
      <c r="R37" s="5">
        <v>27.48210031</v>
      </c>
      <c r="S37" s="5">
        <v>30.203892929999999</v>
      </c>
      <c r="T37" s="5">
        <v>3088.41287741</v>
      </c>
      <c r="U37" s="5">
        <v>3999.9998747700001</v>
      </c>
      <c r="V37" s="5">
        <v>3999.99987478</v>
      </c>
      <c r="W37" s="5">
        <v>3999.9998748500002</v>
      </c>
      <c r="X37" s="5">
        <v>3999.999875</v>
      </c>
      <c r="Y37" s="5">
        <v>3999.99987513</v>
      </c>
      <c r="Z37" s="5">
        <v>3999.9998752900001</v>
      </c>
      <c r="AA37" s="5">
        <v>3999.9999991999998</v>
      </c>
      <c r="AB37" s="5">
        <v>4000.0000000099999</v>
      </c>
      <c r="AC37" s="5">
        <v>4000.00000004</v>
      </c>
      <c r="AD37" s="5">
        <v>4000.0000001200001</v>
      </c>
      <c r="AE37" s="5">
        <v>4000.0000001899998</v>
      </c>
      <c r="AF37" s="5">
        <v>4000.0000002900001</v>
      </c>
      <c r="AG37" s="5">
        <v>4000.0000003099999</v>
      </c>
    </row>
    <row r="38" spans="1:33">
      <c r="A38" s="56" t="s">
        <v>54</v>
      </c>
      <c r="B38" s="56" t="s">
        <v>200</v>
      </c>
      <c r="C38" s="56" t="s">
        <v>284</v>
      </c>
      <c r="D38" s="56" t="s">
        <v>285</v>
      </c>
      <c r="E38" s="56" t="s">
        <v>217</v>
      </c>
      <c r="F38" s="5">
        <v>0</v>
      </c>
      <c r="G38" s="5">
        <v>1.028E-5</v>
      </c>
      <c r="H38" s="5">
        <v>49.8926795</v>
      </c>
      <c r="I38" s="5">
        <v>223.30994926</v>
      </c>
      <c r="J38" s="5">
        <v>299.99999998999999</v>
      </c>
      <c r="K38" s="5">
        <v>523.17335424999999</v>
      </c>
      <c r="L38" s="5">
        <v>531.22365132000004</v>
      </c>
      <c r="M38" s="5">
        <v>531.22365147000005</v>
      </c>
      <c r="N38" s="5">
        <v>531.22365151999998</v>
      </c>
      <c r="O38" s="5">
        <v>531.22365162000006</v>
      </c>
      <c r="P38" s="5">
        <v>531.22365190000005</v>
      </c>
      <c r="Q38" s="5">
        <v>531.22365192999996</v>
      </c>
      <c r="R38" s="5">
        <v>531.22365194999998</v>
      </c>
      <c r="S38" s="5">
        <v>531.22365255</v>
      </c>
      <c r="T38" s="5">
        <v>1204.67157836</v>
      </c>
      <c r="U38" s="5">
        <v>1204.6715789699999</v>
      </c>
      <c r="V38" s="5">
        <v>1204.67157898</v>
      </c>
      <c r="W38" s="5">
        <v>2219.2355302199999</v>
      </c>
      <c r="X38" s="5">
        <v>2219.2355302300002</v>
      </c>
      <c r="Y38" s="5">
        <v>2219.2355307900002</v>
      </c>
      <c r="Z38" s="5">
        <v>4520.6853269100002</v>
      </c>
      <c r="AA38" s="5">
        <v>5063.4331066900004</v>
      </c>
      <c r="AB38" s="5">
        <v>5063.4331067200001</v>
      </c>
      <c r="AC38" s="5">
        <v>5063.4331069600003</v>
      </c>
      <c r="AD38" s="5">
        <v>5063.4331070799999</v>
      </c>
      <c r="AE38" s="5">
        <v>10041.993433379999</v>
      </c>
      <c r="AF38" s="5">
        <v>24039.836629900001</v>
      </c>
      <c r="AG38" s="5">
        <v>24039.836629919999</v>
      </c>
    </row>
    <row r="39" spans="1:33">
      <c r="A39" s="56" t="s">
        <v>54</v>
      </c>
      <c r="B39" s="56" t="s">
        <v>200</v>
      </c>
      <c r="C39" s="56" t="s">
        <v>286</v>
      </c>
      <c r="D39" s="56" t="s">
        <v>287</v>
      </c>
      <c r="E39" s="56" t="s">
        <v>217</v>
      </c>
      <c r="F39" s="5">
        <v>0</v>
      </c>
      <c r="G39" s="5">
        <v>6.3300000000000004E-6</v>
      </c>
      <c r="H39" s="5">
        <v>1.2670000000000001E-5</v>
      </c>
      <c r="I39" s="5">
        <v>84.642802180000004</v>
      </c>
      <c r="J39" s="5">
        <v>132.34213982</v>
      </c>
      <c r="K39" s="5">
        <v>149.99999998999999</v>
      </c>
      <c r="L39" s="5">
        <v>150</v>
      </c>
      <c r="M39" s="5">
        <v>150</v>
      </c>
      <c r="N39" s="5">
        <v>150</v>
      </c>
      <c r="O39" s="5">
        <v>150</v>
      </c>
      <c r="P39" s="5">
        <v>150</v>
      </c>
      <c r="Q39" s="5">
        <v>150</v>
      </c>
      <c r="R39" s="5">
        <v>150</v>
      </c>
      <c r="S39" s="5">
        <v>150</v>
      </c>
      <c r="T39" s="5">
        <v>150</v>
      </c>
      <c r="U39" s="5">
        <v>150</v>
      </c>
      <c r="V39" s="5">
        <v>150</v>
      </c>
      <c r="W39" s="5">
        <v>150</v>
      </c>
      <c r="X39" s="5">
        <v>150</v>
      </c>
      <c r="Y39" s="5">
        <v>150</v>
      </c>
      <c r="Z39" s="5">
        <v>150</v>
      </c>
      <c r="AA39" s="5">
        <v>150</v>
      </c>
      <c r="AB39" s="5">
        <v>150</v>
      </c>
      <c r="AC39" s="5">
        <v>150</v>
      </c>
      <c r="AD39" s="5">
        <v>150</v>
      </c>
      <c r="AE39" s="5">
        <v>150</v>
      </c>
      <c r="AF39" s="5">
        <v>150</v>
      </c>
      <c r="AG39" s="5">
        <v>150</v>
      </c>
    </row>
    <row r="40" spans="1:33">
      <c r="A40" s="56" t="s">
        <v>54</v>
      </c>
      <c r="B40" s="56" t="s">
        <v>200</v>
      </c>
      <c r="C40" s="56" t="s">
        <v>288</v>
      </c>
      <c r="D40" s="56" t="s">
        <v>289</v>
      </c>
      <c r="E40" s="56" t="s">
        <v>217</v>
      </c>
      <c r="F40" s="5">
        <v>0</v>
      </c>
      <c r="G40" s="5">
        <v>7.2899999999999997E-6</v>
      </c>
      <c r="H40" s="5">
        <v>1.9510000000000001E-5</v>
      </c>
      <c r="I40" s="5">
        <v>149.99999998999999</v>
      </c>
      <c r="J40" s="5">
        <v>150.00000005000001</v>
      </c>
      <c r="K40" s="5">
        <v>1154.3606417200001</v>
      </c>
      <c r="L40" s="5">
        <v>1154.3606417399999</v>
      </c>
      <c r="M40" s="5">
        <v>1154.3606418899999</v>
      </c>
      <c r="N40" s="5">
        <v>1154.3606419299999</v>
      </c>
      <c r="O40" s="5">
        <v>1154.3606419600001</v>
      </c>
      <c r="P40" s="5">
        <v>1154.3606420399999</v>
      </c>
      <c r="Q40" s="5">
        <v>1154.36064205</v>
      </c>
      <c r="R40" s="5">
        <v>1154.36064207</v>
      </c>
      <c r="S40" s="5">
        <v>1154.36064218</v>
      </c>
      <c r="T40" s="5">
        <v>1154.3606422299999</v>
      </c>
      <c r="U40" s="5">
        <v>1154.36064229</v>
      </c>
      <c r="V40" s="5">
        <v>1154.3606423000001</v>
      </c>
      <c r="W40" s="5">
        <v>1154.3606423799999</v>
      </c>
      <c r="X40" s="5">
        <v>1154.3606423900001</v>
      </c>
      <c r="Y40" s="5">
        <v>1154.36064244</v>
      </c>
      <c r="Z40" s="5">
        <v>1154.36064253</v>
      </c>
      <c r="AA40" s="5">
        <v>1154.3606426199999</v>
      </c>
      <c r="AB40" s="5">
        <v>1154.36064265</v>
      </c>
      <c r="AC40" s="5">
        <v>1154.3606427300001</v>
      </c>
      <c r="AD40" s="5">
        <v>1154.36064278</v>
      </c>
      <c r="AE40" s="5">
        <v>1154.36064293</v>
      </c>
      <c r="AF40" s="5">
        <v>1154.3606430899999</v>
      </c>
      <c r="AG40" s="5">
        <v>1154.36064311</v>
      </c>
    </row>
    <row r="41" spans="1:33" ht="16.5" customHeight="1">
      <c r="B41" s="43"/>
      <c r="C41" s="43"/>
      <c r="D41" s="43"/>
      <c r="E41" s="43"/>
      <c r="F41" s="43"/>
      <c r="G41" s="43"/>
      <c r="H41" s="43"/>
      <c r="I41" s="43"/>
      <c r="J41" s="43"/>
      <c r="K41" s="43"/>
      <c r="L41" s="43"/>
      <c r="M41" s="43"/>
      <c r="N41" s="43"/>
      <c r="O41" s="43"/>
      <c r="P41" s="43"/>
      <c r="Q41" s="43"/>
      <c r="R41" s="43"/>
      <c r="S41" s="43"/>
      <c r="T41" s="43"/>
      <c r="U41" s="43"/>
      <c r="V41" s="43"/>
      <c r="W41" s="43"/>
      <c r="X41" s="43"/>
      <c r="Y41" s="43"/>
      <c r="Z41" s="43"/>
    </row>
    <row r="42" spans="1:33">
      <c r="A42" s="56" t="s">
        <v>54</v>
      </c>
      <c r="B42" s="56" t="s">
        <v>197</v>
      </c>
      <c r="C42" s="56" t="s">
        <v>215</v>
      </c>
      <c r="D42" s="56" t="s">
        <v>216</v>
      </c>
      <c r="E42" s="56" t="s">
        <v>142</v>
      </c>
      <c r="F42" s="5">
        <v>330.26499999999999</v>
      </c>
      <c r="G42" s="5">
        <v>900.26502880999988</v>
      </c>
      <c r="H42" s="5">
        <v>1622.31171139</v>
      </c>
      <c r="I42" s="5">
        <v>1680.77324793</v>
      </c>
      <c r="J42" s="5">
        <v>1680.7732480499999</v>
      </c>
      <c r="K42" s="5">
        <v>1912.6789971600001</v>
      </c>
      <c r="L42" s="5">
        <v>2610.2649998900001</v>
      </c>
      <c r="M42" s="5">
        <v>2610.2650007500001</v>
      </c>
      <c r="N42" s="5">
        <v>2720.4049786</v>
      </c>
      <c r="O42" s="5">
        <v>2735.6844876599998</v>
      </c>
      <c r="P42" s="5">
        <v>2735.6844879300002</v>
      </c>
      <c r="Q42" s="5">
        <v>7291.0241205900002</v>
      </c>
      <c r="R42" s="5">
        <v>8837.2247790999991</v>
      </c>
      <c r="S42" s="5">
        <v>8837.2247791900008</v>
      </c>
      <c r="T42" s="5">
        <v>8837.2247792500002</v>
      </c>
      <c r="U42" s="5">
        <v>8837.2247792500002</v>
      </c>
      <c r="V42" s="5">
        <v>8837.2247792599992</v>
      </c>
      <c r="W42" s="5">
        <v>8837.2247793499992</v>
      </c>
      <c r="X42" s="5">
        <v>8837.22477936</v>
      </c>
      <c r="Y42" s="5">
        <v>8837.2247795500007</v>
      </c>
      <c r="Z42" s="5">
        <v>8656.7597795900001</v>
      </c>
      <c r="AA42" s="5">
        <v>8691.7853028200007</v>
      </c>
      <c r="AB42" s="5">
        <v>11727.747814439999</v>
      </c>
      <c r="AC42" s="5">
        <v>12612.99062042</v>
      </c>
      <c r="AD42" s="5">
        <v>12612.990620459999</v>
      </c>
      <c r="AE42" s="5">
        <v>12463.190620490001</v>
      </c>
      <c r="AF42" s="5">
        <v>12463.1906205</v>
      </c>
      <c r="AG42" s="5">
        <v>12463.190620539999</v>
      </c>
    </row>
    <row r="43" spans="1:33">
      <c r="A43" s="56" t="s">
        <v>54</v>
      </c>
      <c r="B43" s="56" t="s">
        <v>197</v>
      </c>
      <c r="C43" s="56" t="s">
        <v>218</v>
      </c>
      <c r="D43" s="56" t="s">
        <v>219</v>
      </c>
      <c r="E43" s="56" t="s">
        <v>142</v>
      </c>
      <c r="F43" s="5">
        <v>43.2</v>
      </c>
      <c r="G43" s="5">
        <v>784.74233801000003</v>
      </c>
      <c r="H43" s="5">
        <v>784.74234013000012</v>
      </c>
      <c r="I43" s="5">
        <v>791.70799348000003</v>
      </c>
      <c r="J43" s="5">
        <v>860.41745968999999</v>
      </c>
      <c r="K43" s="5">
        <v>863.91703600000005</v>
      </c>
      <c r="L43" s="5">
        <v>863.91703608000012</v>
      </c>
      <c r="M43" s="5">
        <v>2850.91759112</v>
      </c>
      <c r="N43" s="5">
        <v>3655.7357618800002</v>
      </c>
      <c r="O43" s="5">
        <v>4275.5561076800004</v>
      </c>
      <c r="P43" s="5">
        <v>4743.1997789399993</v>
      </c>
      <c r="Q43" s="5">
        <v>4743.1999085699999</v>
      </c>
      <c r="R43" s="5">
        <v>4743.2011647899999</v>
      </c>
      <c r="S43" s="5">
        <v>4743.2011648399994</v>
      </c>
      <c r="T43" s="5">
        <v>4743.20126162</v>
      </c>
      <c r="U43" s="5">
        <v>4743.20126162</v>
      </c>
      <c r="V43" s="5">
        <v>4743.20126162</v>
      </c>
      <c r="W43" s="5">
        <v>4743.2017492899986</v>
      </c>
      <c r="X43" s="5">
        <v>4743.2017493099993</v>
      </c>
      <c r="Y43" s="5">
        <v>6155.7600424699986</v>
      </c>
      <c r="Z43" s="5">
        <v>6169.0971830899998</v>
      </c>
      <c r="AA43" s="5">
        <v>6169.0971836299996</v>
      </c>
      <c r="AB43" s="5">
        <v>11319.63837943</v>
      </c>
      <c r="AC43" s="5">
        <v>11276.43837946</v>
      </c>
      <c r="AD43" s="5">
        <v>11276.43837948</v>
      </c>
      <c r="AE43" s="5">
        <v>11276.438379499999</v>
      </c>
      <c r="AF43" s="5">
        <v>11276.438379519999</v>
      </c>
      <c r="AG43" s="5">
        <v>11276.438379540001</v>
      </c>
    </row>
    <row r="44" spans="1:33">
      <c r="A44" s="56" t="s">
        <v>54</v>
      </c>
      <c r="B44" s="56" t="s">
        <v>197</v>
      </c>
      <c r="C44" s="56" t="s">
        <v>220</v>
      </c>
      <c r="D44" s="56" t="s">
        <v>221</v>
      </c>
      <c r="E44" s="56" t="s">
        <v>142</v>
      </c>
      <c r="F44" s="5">
        <v>0</v>
      </c>
      <c r="G44" s="5">
        <v>0</v>
      </c>
      <c r="H44" s="5">
        <v>0</v>
      </c>
      <c r="I44" s="5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5">
        <v>0</v>
      </c>
      <c r="R44" s="5">
        <v>0</v>
      </c>
      <c r="S44" s="5">
        <v>0</v>
      </c>
      <c r="T44" s="5">
        <v>0</v>
      </c>
      <c r="U44" s="5">
        <v>0</v>
      </c>
      <c r="V44" s="5">
        <v>0</v>
      </c>
      <c r="W44" s="5">
        <v>0</v>
      </c>
      <c r="X44" s="5">
        <v>0</v>
      </c>
      <c r="Y44" s="5">
        <v>0</v>
      </c>
      <c r="Z44" s="5">
        <v>0</v>
      </c>
      <c r="AA44" s="5">
        <v>0</v>
      </c>
      <c r="AB44" s="5">
        <v>0</v>
      </c>
      <c r="AC44" s="5">
        <v>0</v>
      </c>
      <c r="AD44" s="5">
        <v>0</v>
      </c>
      <c r="AE44" s="5">
        <v>0</v>
      </c>
      <c r="AF44" s="5">
        <v>0</v>
      </c>
      <c r="AG44" s="5">
        <v>0</v>
      </c>
    </row>
    <row r="45" spans="1:33">
      <c r="A45" s="56" t="s">
        <v>54</v>
      </c>
      <c r="B45" s="56" t="s">
        <v>197</v>
      </c>
      <c r="C45" s="56" t="s">
        <v>222</v>
      </c>
      <c r="D45" s="56" t="s">
        <v>223</v>
      </c>
      <c r="E45" s="56" t="s">
        <v>142</v>
      </c>
      <c r="F45" s="5">
        <v>0</v>
      </c>
      <c r="G45" s="5">
        <v>533.76273225</v>
      </c>
      <c r="H45" s="5">
        <v>533.76273233000006</v>
      </c>
      <c r="I45" s="5">
        <v>746.98262729999999</v>
      </c>
      <c r="J45" s="5">
        <v>1000.00005516</v>
      </c>
      <c r="K45" s="5">
        <v>1000.00005522</v>
      </c>
      <c r="L45" s="5">
        <v>1000.0000913</v>
      </c>
      <c r="M45" s="5">
        <v>1000.00009339</v>
      </c>
      <c r="N45" s="5">
        <v>1000.00009349</v>
      </c>
      <c r="O45" s="5">
        <v>1000.00009361</v>
      </c>
      <c r="P45" s="5">
        <v>1000.00010233</v>
      </c>
      <c r="Q45" s="5">
        <v>1000.0001123</v>
      </c>
      <c r="R45" s="5">
        <v>1868.41067383</v>
      </c>
      <c r="S45" s="5">
        <v>1868.4106740699999</v>
      </c>
      <c r="T45" s="5">
        <v>2436.5972743900002</v>
      </c>
      <c r="U45" s="5">
        <v>2436.5972744000001</v>
      </c>
      <c r="V45" s="5">
        <v>2436.5972744000001</v>
      </c>
      <c r="W45" s="5">
        <v>2614.2522676100002</v>
      </c>
      <c r="X45" s="5">
        <v>2614.2522676600001</v>
      </c>
      <c r="Y45" s="5">
        <v>3799.9999401199998</v>
      </c>
      <c r="Z45" s="5">
        <v>3799.9999402799999</v>
      </c>
      <c r="AA45" s="5">
        <v>3799.9999403900001</v>
      </c>
      <c r="AB45" s="5">
        <v>12411.232151620001</v>
      </c>
      <c r="AC45" s="5">
        <v>15912.10840169</v>
      </c>
      <c r="AD45" s="5">
        <v>23779.706683349999</v>
      </c>
      <c r="AE45" s="5">
        <v>23779.706684019999</v>
      </c>
      <c r="AF45" s="5">
        <v>45179.878237719997</v>
      </c>
      <c r="AG45" s="5">
        <v>45179.878237730001</v>
      </c>
    </row>
    <row r="46" spans="1:33">
      <c r="A46" s="56" t="s">
        <v>54</v>
      </c>
      <c r="B46" s="56" t="s">
        <v>197</v>
      </c>
      <c r="C46" s="56" t="s">
        <v>224</v>
      </c>
      <c r="D46" s="56" t="s">
        <v>225</v>
      </c>
      <c r="E46" s="56" t="s">
        <v>142</v>
      </c>
      <c r="F46" s="5">
        <v>0</v>
      </c>
      <c r="G46" s="5">
        <v>4.4669999999999998E-5</v>
      </c>
      <c r="H46" s="5">
        <v>5.084E-4</v>
      </c>
      <c r="I46" s="5">
        <v>99.19964994</v>
      </c>
      <c r="J46" s="5">
        <v>99.199650259999999</v>
      </c>
      <c r="K46" s="5">
        <v>99.199650340000005</v>
      </c>
      <c r="L46" s="5">
        <v>99.199651949999989</v>
      </c>
      <c r="M46" s="5">
        <v>99.199655039999996</v>
      </c>
      <c r="N46" s="5">
        <v>99.199655180000008</v>
      </c>
      <c r="O46" s="5">
        <v>99.199655230000005</v>
      </c>
      <c r="P46" s="5">
        <v>99.199658010000007</v>
      </c>
      <c r="Q46" s="5">
        <v>99.199660589999993</v>
      </c>
      <c r="R46" s="5">
        <v>99.199661450000008</v>
      </c>
      <c r="S46" s="5">
        <v>99.199688910000006</v>
      </c>
      <c r="T46" s="5">
        <v>103.34666342</v>
      </c>
      <c r="U46" s="5">
        <v>103.34666344</v>
      </c>
      <c r="V46" s="5">
        <v>103.34666344</v>
      </c>
      <c r="W46" s="5">
        <v>105.82047645999999</v>
      </c>
      <c r="X46" s="5">
        <v>2303.17647386</v>
      </c>
      <c r="Y46" s="5">
        <v>2303.1764742</v>
      </c>
      <c r="Z46" s="5">
        <v>2303.1764743499998</v>
      </c>
      <c r="AA46" s="5">
        <v>2826.5194104799998</v>
      </c>
      <c r="AB46" s="5">
        <v>3899.9999331700001</v>
      </c>
      <c r="AC46" s="5">
        <v>3899.99993326</v>
      </c>
      <c r="AD46" s="5">
        <v>3899.9999333300002</v>
      </c>
      <c r="AE46" s="5">
        <v>3899.9999334300001</v>
      </c>
      <c r="AF46" s="5">
        <v>3899.99993356</v>
      </c>
      <c r="AG46" s="5">
        <v>3899.9999335799998</v>
      </c>
    </row>
    <row r="47" spans="1:33">
      <c r="A47" s="56" t="s">
        <v>54</v>
      </c>
      <c r="B47" s="56" t="s">
        <v>197</v>
      </c>
      <c r="C47" s="56" t="s">
        <v>226</v>
      </c>
      <c r="D47" s="56" t="s">
        <v>227</v>
      </c>
      <c r="E47" s="56" t="s">
        <v>142</v>
      </c>
      <c r="F47" s="5">
        <v>0</v>
      </c>
      <c r="G47" s="5">
        <v>900.00002229999996</v>
      </c>
      <c r="H47" s="5">
        <v>900.00003346999995</v>
      </c>
      <c r="I47" s="5">
        <v>1632.08689179</v>
      </c>
      <c r="J47" s="5">
        <v>2186.3700311500002</v>
      </c>
      <c r="K47" s="5">
        <v>2186.3700311799998</v>
      </c>
      <c r="L47" s="5">
        <v>2642.6693239199999</v>
      </c>
      <c r="M47" s="5">
        <v>2642.6693242000001</v>
      </c>
      <c r="N47" s="5">
        <v>2642.6693242800002</v>
      </c>
      <c r="O47" s="5">
        <v>2642.66932438</v>
      </c>
      <c r="P47" s="5">
        <v>3499.9999452699999</v>
      </c>
      <c r="Q47" s="5">
        <v>3499.9999457200001</v>
      </c>
      <c r="R47" s="5">
        <v>3499.9999458000002</v>
      </c>
      <c r="S47" s="5">
        <v>3499.9999463099998</v>
      </c>
      <c r="T47" s="5">
        <v>3500.0000005699999</v>
      </c>
      <c r="U47" s="5">
        <v>3500.0000005699999</v>
      </c>
      <c r="V47" s="5">
        <v>3500.0000005699999</v>
      </c>
      <c r="W47" s="5">
        <v>3500.0000006099999</v>
      </c>
      <c r="X47" s="5">
        <v>3500.0000006800001</v>
      </c>
      <c r="Y47" s="5">
        <v>13250.221843359999</v>
      </c>
      <c r="Z47" s="5">
        <v>24322.354615330001</v>
      </c>
      <c r="AA47" s="5">
        <v>24322.355270429998</v>
      </c>
      <c r="AB47" s="5">
        <v>24322.355270579999</v>
      </c>
      <c r="AC47" s="5">
        <v>24322.355270600001</v>
      </c>
      <c r="AD47" s="5">
        <v>24322.35527063</v>
      </c>
      <c r="AE47" s="5">
        <v>24322.355270690001</v>
      </c>
      <c r="AF47" s="5">
        <v>24322.355270759999</v>
      </c>
      <c r="AG47" s="5">
        <v>24322.35527077</v>
      </c>
    </row>
    <row r="48" spans="1:33">
      <c r="A48" s="56" t="s">
        <v>54</v>
      </c>
      <c r="B48" s="56" t="s">
        <v>197</v>
      </c>
      <c r="C48" s="56" t="s">
        <v>228</v>
      </c>
      <c r="D48" s="56" t="s">
        <v>229</v>
      </c>
      <c r="E48" s="56" t="s">
        <v>142</v>
      </c>
      <c r="F48" s="5">
        <v>0</v>
      </c>
      <c r="G48" s="5">
        <v>2.37E-5</v>
      </c>
      <c r="H48" s="5">
        <v>5.2421E-4</v>
      </c>
      <c r="I48" s="5">
        <v>324.88735343000002</v>
      </c>
      <c r="J48" s="5">
        <v>324.88735349000001</v>
      </c>
      <c r="K48" s="5">
        <v>324.88735351000003</v>
      </c>
      <c r="L48" s="5">
        <v>324.88735355</v>
      </c>
      <c r="M48" s="5">
        <v>324.88735515000002</v>
      </c>
      <c r="N48" s="5">
        <v>1099.9998637799999</v>
      </c>
      <c r="O48" s="5">
        <v>2638.2715788800001</v>
      </c>
      <c r="P48" s="5">
        <v>2638.2715831999999</v>
      </c>
      <c r="Q48" s="5">
        <v>4810.3634778199994</v>
      </c>
      <c r="R48" s="5">
        <v>4810.3634779200002</v>
      </c>
      <c r="S48" s="5">
        <v>4810.3634782999998</v>
      </c>
      <c r="T48" s="5">
        <v>4810.3634783699999</v>
      </c>
      <c r="U48" s="5">
        <v>4810.3634784300002</v>
      </c>
      <c r="V48" s="5">
        <v>4810.3634784400001</v>
      </c>
      <c r="W48" s="5">
        <v>4810.3634784799997</v>
      </c>
      <c r="X48" s="5">
        <v>4810.3634785200002</v>
      </c>
      <c r="Y48" s="5">
        <v>5543.9843707099999</v>
      </c>
      <c r="Z48" s="5">
        <v>7639.9429995600003</v>
      </c>
      <c r="AA48" s="5">
        <v>7639.9429996899999</v>
      </c>
      <c r="AB48" s="5">
        <v>7639.94299976</v>
      </c>
      <c r="AC48" s="5">
        <v>7639.9429997799998</v>
      </c>
      <c r="AD48" s="5">
        <v>7639.9429998000014</v>
      </c>
      <c r="AE48" s="5">
        <v>7639.9429998899996</v>
      </c>
      <c r="AF48" s="5">
        <v>7639.9430000900002</v>
      </c>
      <c r="AG48" s="5">
        <v>7639.9430001000001</v>
      </c>
    </row>
    <row r="49" spans="1:33">
      <c r="A49" s="56" t="s">
        <v>54</v>
      </c>
      <c r="B49" s="56" t="s">
        <v>197</v>
      </c>
      <c r="C49" s="56" t="s">
        <v>230</v>
      </c>
      <c r="D49" s="56" t="s">
        <v>231</v>
      </c>
      <c r="E49" s="56" t="s">
        <v>142</v>
      </c>
      <c r="F49" s="5">
        <v>912.96400000000006</v>
      </c>
      <c r="G49" s="5">
        <v>2312.9640351799999</v>
      </c>
      <c r="H49" s="5">
        <v>4845.2763822500001</v>
      </c>
      <c r="I49" s="5">
        <v>4933.3361017500001</v>
      </c>
      <c r="J49" s="5">
        <v>4933.33610176</v>
      </c>
      <c r="K49" s="5">
        <v>4933.3361017700008</v>
      </c>
      <c r="L49" s="5">
        <v>4933.3361017799998</v>
      </c>
      <c r="M49" s="5">
        <v>5341.2311668599996</v>
      </c>
      <c r="N49" s="5">
        <v>5341.2311715800006</v>
      </c>
      <c r="O49" s="5">
        <v>5341.2311738099997</v>
      </c>
      <c r="P49" s="5">
        <v>6134.0673915700008</v>
      </c>
      <c r="Q49" s="5">
        <v>6212.9639758800004</v>
      </c>
      <c r="R49" s="5">
        <v>7312.78906198</v>
      </c>
      <c r="S49" s="5">
        <v>11750.128676169999</v>
      </c>
      <c r="T49" s="5">
        <v>12204.404666889999</v>
      </c>
      <c r="U49" s="5">
        <v>12204.404666910001</v>
      </c>
      <c r="V49" s="5">
        <v>12204.40466692</v>
      </c>
      <c r="W49" s="5">
        <v>12204.40466704</v>
      </c>
      <c r="X49" s="5">
        <v>12515.14402983</v>
      </c>
      <c r="Y49" s="5">
        <v>12721.261255789999</v>
      </c>
      <c r="Z49" s="5">
        <v>12721.26125609</v>
      </c>
      <c r="AA49" s="5">
        <v>12281.28625612</v>
      </c>
      <c r="AB49" s="5">
        <v>12281.286256199999</v>
      </c>
      <c r="AC49" s="5">
        <v>12281.28625623</v>
      </c>
      <c r="AD49" s="5">
        <v>12281.28625626</v>
      </c>
      <c r="AE49" s="5">
        <v>13616.377600780001</v>
      </c>
      <c r="AF49" s="5">
        <v>13616.37760082</v>
      </c>
      <c r="AG49" s="5">
        <v>13616.377600829999</v>
      </c>
    </row>
    <row r="50" spans="1:33">
      <c r="A50" s="56" t="s">
        <v>54</v>
      </c>
      <c r="B50" s="56" t="s">
        <v>197</v>
      </c>
      <c r="C50" s="56" t="s">
        <v>232</v>
      </c>
      <c r="D50" s="56" t="s">
        <v>233</v>
      </c>
      <c r="E50" s="56" t="s">
        <v>142</v>
      </c>
      <c r="F50" s="5">
        <v>0</v>
      </c>
      <c r="G50" s="5">
        <v>2.0769999999999999E-5</v>
      </c>
      <c r="H50" s="5">
        <v>2.8799999999999999E-5</v>
      </c>
      <c r="I50" s="5">
        <v>8.9029999999999993E-5</v>
      </c>
      <c r="J50" s="5">
        <v>9.5580000000000003E-5</v>
      </c>
      <c r="K50" s="5">
        <v>1.0531000000000001E-4</v>
      </c>
      <c r="L50" s="5">
        <v>1.5788999999999999E-4</v>
      </c>
      <c r="M50" s="5">
        <v>1.6739000000000001E-4</v>
      </c>
      <c r="N50" s="5">
        <v>1.6762999999999999E-4</v>
      </c>
      <c r="O50" s="5">
        <v>1.6780000000000001E-4</v>
      </c>
      <c r="P50" s="5">
        <v>1.9116000000000001E-4</v>
      </c>
      <c r="Q50" s="5">
        <v>1.9134999999999999E-4</v>
      </c>
      <c r="R50" s="5">
        <v>1.9139999999999999E-4</v>
      </c>
      <c r="S50" s="5">
        <v>817.58157961999996</v>
      </c>
      <c r="T50" s="5">
        <v>900.00015991999999</v>
      </c>
      <c r="U50" s="5">
        <v>900.00015993</v>
      </c>
      <c r="V50" s="5">
        <v>900.00015993</v>
      </c>
      <c r="W50" s="5">
        <v>900.0001608</v>
      </c>
      <c r="X50" s="5">
        <v>900.00056325000003</v>
      </c>
      <c r="Y50" s="5">
        <v>900.00071863000005</v>
      </c>
      <c r="Z50" s="5">
        <v>900.00085718999992</v>
      </c>
      <c r="AA50" s="5">
        <v>900.00092104000009</v>
      </c>
      <c r="AB50" s="5">
        <v>900.00191200999996</v>
      </c>
      <c r="AC50" s="5">
        <v>900.00191208000001</v>
      </c>
      <c r="AD50" s="5">
        <v>900.00321766000002</v>
      </c>
      <c r="AE50" s="5">
        <v>3399.9998950899999</v>
      </c>
      <c r="AF50" s="5">
        <v>3399.9998952800001</v>
      </c>
      <c r="AG50" s="5">
        <v>3399.9998952999999</v>
      </c>
    </row>
    <row r="51" spans="1:33">
      <c r="A51" s="56" t="s">
        <v>54</v>
      </c>
      <c r="B51" s="56" t="s">
        <v>163</v>
      </c>
      <c r="C51" s="56" t="s">
        <v>234</v>
      </c>
      <c r="D51" s="56" t="s">
        <v>235</v>
      </c>
      <c r="E51" s="56" t="s">
        <v>142</v>
      </c>
      <c r="F51" s="5">
        <v>1630.8940759499999</v>
      </c>
      <c r="G51" s="5">
        <v>1630.8940759499999</v>
      </c>
      <c r="H51" s="5">
        <v>1630.89407596</v>
      </c>
      <c r="I51" s="5">
        <v>1630.89407596</v>
      </c>
      <c r="J51" s="5">
        <v>1630.89407596</v>
      </c>
      <c r="K51" s="5">
        <v>1630.89407596</v>
      </c>
      <c r="L51" s="5">
        <v>1630.89407596</v>
      </c>
      <c r="M51" s="5">
        <v>1630.89407699</v>
      </c>
      <c r="N51" s="5">
        <v>1630.89407699</v>
      </c>
      <c r="O51" s="5">
        <v>1630.89407699</v>
      </c>
      <c r="P51" s="5">
        <v>1630.89407699</v>
      </c>
      <c r="Q51" s="5">
        <v>1630.89407699</v>
      </c>
      <c r="R51" s="5">
        <v>1630.89407699</v>
      </c>
      <c r="S51" s="5">
        <v>1630.89407699</v>
      </c>
      <c r="T51" s="5">
        <v>1630.89407699</v>
      </c>
      <c r="U51" s="5">
        <v>1630.89407699</v>
      </c>
      <c r="V51" s="5">
        <v>1630.89407699</v>
      </c>
      <c r="W51" s="5">
        <v>1630.89407699</v>
      </c>
      <c r="X51" s="5">
        <v>1630.89407699</v>
      </c>
      <c r="Y51" s="5">
        <v>1630.89407699</v>
      </c>
      <c r="Z51" s="5">
        <v>1630.89407699</v>
      </c>
      <c r="AA51" s="5">
        <v>1630.89407699</v>
      </c>
      <c r="AB51" s="5">
        <v>1630.89407699</v>
      </c>
      <c r="AC51" s="5">
        <v>1630.89407699</v>
      </c>
      <c r="AD51" s="5">
        <v>1630.89407699</v>
      </c>
      <c r="AE51" s="5">
        <v>1630.89407699</v>
      </c>
      <c r="AF51" s="5">
        <v>1630.89407699</v>
      </c>
      <c r="AG51" s="5">
        <v>1630.89407699</v>
      </c>
    </row>
    <row r="52" spans="1:33">
      <c r="A52" s="56" t="s">
        <v>54</v>
      </c>
      <c r="B52" s="56" t="s">
        <v>163</v>
      </c>
      <c r="C52" s="56" t="s">
        <v>236</v>
      </c>
      <c r="D52" s="56" t="s">
        <v>237</v>
      </c>
      <c r="E52" s="56" t="s">
        <v>142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  <c r="S52" s="5">
        <v>0</v>
      </c>
      <c r="T52" s="5">
        <v>0</v>
      </c>
      <c r="U52" s="5">
        <v>0</v>
      </c>
      <c r="V52" s="5">
        <v>0</v>
      </c>
      <c r="W52" s="5">
        <v>0</v>
      </c>
      <c r="X52" s="5">
        <v>0</v>
      </c>
      <c r="Y52" s="5">
        <v>0</v>
      </c>
      <c r="Z52" s="5">
        <v>0</v>
      </c>
      <c r="AA52" s="5">
        <v>0</v>
      </c>
      <c r="AB52" s="5">
        <v>0</v>
      </c>
      <c r="AC52" s="5">
        <v>0</v>
      </c>
      <c r="AD52" s="5">
        <v>0</v>
      </c>
      <c r="AE52" s="5">
        <v>0</v>
      </c>
      <c r="AF52" s="5">
        <v>0</v>
      </c>
      <c r="AG52" s="5">
        <v>0</v>
      </c>
    </row>
    <row r="53" spans="1:33">
      <c r="A53" s="56" t="s">
        <v>54</v>
      </c>
      <c r="B53" s="56" t="s">
        <v>163</v>
      </c>
      <c r="C53" s="56" t="s">
        <v>238</v>
      </c>
      <c r="D53" s="56" t="s">
        <v>239</v>
      </c>
      <c r="E53" s="56" t="s">
        <v>142</v>
      </c>
      <c r="F53" s="5">
        <v>675.64887166999995</v>
      </c>
      <c r="G53" s="5">
        <v>675.64887166999995</v>
      </c>
      <c r="H53" s="5">
        <v>675.64887171999999</v>
      </c>
      <c r="I53" s="5">
        <v>724.99846393000007</v>
      </c>
      <c r="J53" s="5">
        <v>4371.9556977699986</v>
      </c>
      <c r="K53" s="5">
        <v>4371.9556978399996</v>
      </c>
      <c r="L53" s="5">
        <v>4371.9556978599994</v>
      </c>
      <c r="M53" s="5">
        <v>4371.9556981799997</v>
      </c>
      <c r="N53" s="5">
        <v>7202.3150270999986</v>
      </c>
      <c r="O53" s="5">
        <v>7202.3150271899985</v>
      </c>
      <c r="P53" s="5">
        <v>7277.2737213500004</v>
      </c>
      <c r="Q53" s="5">
        <v>7361.2364837599998</v>
      </c>
      <c r="R53" s="5">
        <v>7361.2364837999994</v>
      </c>
      <c r="S53" s="5">
        <v>7751.1222880199994</v>
      </c>
      <c r="T53" s="5">
        <v>7842.4799976199993</v>
      </c>
      <c r="U53" s="5">
        <v>7669.9999977899997</v>
      </c>
      <c r="V53" s="5">
        <v>7669.9999977999996</v>
      </c>
      <c r="W53" s="5">
        <v>7669.9999978200003</v>
      </c>
      <c r="X53" s="5">
        <v>7669.9999978400001</v>
      </c>
      <c r="Y53" s="5">
        <v>9572.6873201599992</v>
      </c>
      <c r="Z53" s="5">
        <v>9302.6873202200004</v>
      </c>
      <c r="AA53" s="5">
        <v>9302.6873202799998</v>
      </c>
      <c r="AB53" s="5">
        <v>9518.7272852499991</v>
      </c>
      <c r="AC53" s="5">
        <v>9518.7272853200011</v>
      </c>
      <c r="AD53" s="5">
        <v>9518.7272857200005</v>
      </c>
      <c r="AE53" s="5">
        <v>9589.3020410600002</v>
      </c>
      <c r="AF53" s="5">
        <v>10460.95766183</v>
      </c>
      <c r="AG53" s="5">
        <v>10460.95766185</v>
      </c>
    </row>
    <row r="54" spans="1:33">
      <c r="A54" s="56" t="s">
        <v>54</v>
      </c>
      <c r="B54" s="56" t="s">
        <v>163</v>
      </c>
      <c r="C54" s="56" t="s">
        <v>240</v>
      </c>
      <c r="D54" s="56" t="s">
        <v>241</v>
      </c>
      <c r="E54" s="56" t="s">
        <v>142</v>
      </c>
      <c r="F54" s="5">
        <v>3113.1899999399998</v>
      </c>
      <c r="G54" s="5">
        <v>3113.1899999399998</v>
      </c>
      <c r="H54" s="5">
        <v>3113.1899999699999</v>
      </c>
      <c r="I54" s="5">
        <v>3314.4073985700002</v>
      </c>
      <c r="J54" s="5">
        <v>3314.4073985800001</v>
      </c>
      <c r="K54" s="5">
        <v>3357.1951761099999</v>
      </c>
      <c r="L54" s="5">
        <v>3357.19517632</v>
      </c>
      <c r="M54" s="5">
        <v>3357.1951770300002</v>
      </c>
      <c r="N54" s="5">
        <v>3357.1951770400001</v>
      </c>
      <c r="O54" s="5">
        <v>3357.19517705</v>
      </c>
      <c r="P54" s="5">
        <v>3357.1951770800001</v>
      </c>
      <c r="Q54" s="5">
        <v>3357.1951771899999</v>
      </c>
      <c r="R54" s="5">
        <v>3357.1951772699999</v>
      </c>
      <c r="S54" s="5">
        <v>3415.0982426700002</v>
      </c>
      <c r="T54" s="5">
        <v>5074.5834201099997</v>
      </c>
      <c r="U54" s="5">
        <v>5074.5834201600001</v>
      </c>
      <c r="V54" s="5">
        <v>5074.58342017</v>
      </c>
      <c r="W54" s="5">
        <v>8699.1440307299999</v>
      </c>
      <c r="X54" s="5">
        <v>8699.1440307699995</v>
      </c>
      <c r="Y54" s="5">
        <v>8699.1440308000001</v>
      </c>
      <c r="Z54" s="5">
        <v>10145.107358560001</v>
      </c>
      <c r="AA54" s="5">
        <v>10145.107358699999</v>
      </c>
      <c r="AB54" s="5">
        <v>11187.298483</v>
      </c>
      <c r="AC54" s="5">
        <v>13033.153294899999</v>
      </c>
      <c r="AD54" s="5">
        <v>13033.153295</v>
      </c>
      <c r="AE54" s="5">
        <v>14917.05872094</v>
      </c>
      <c r="AF54" s="5">
        <v>15381.512895579999</v>
      </c>
      <c r="AG54" s="5">
        <v>15381.51289559</v>
      </c>
    </row>
    <row r="55" spans="1:33">
      <c r="A55" s="56" t="s">
        <v>54</v>
      </c>
      <c r="B55" s="56" t="s">
        <v>163</v>
      </c>
      <c r="C55" s="56" t="s">
        <v>242</v>
      </c>
      <c r="D55" s="56" t="s">
        <v>243</v>
      </c>
      <c r="E55" s="56" t="s">
        <v>142</v>
      </c>
      <c r="F55" s="5">
        <v>198.012</v>
      </c>
      <c r="G55" s="5">
        <v>198.012</v>
      </c>
      <c r="H55" s="5">
        <v>198.012</v>
      </c>
      <c r="I55" s="5">
        <v>198.012</v>
      </c>
      <c r="J55" s="5">
        <v>198.012</v>
      </c>
      <c r="K55" s="5">
        <v>198.012</v>
      </c>
      <c r="L55" s="5">
        <v>198.012</v>
      </c>
      <c r="M55" s="5">
        <v>198.012</v>
      </c>
      <c r="N55" s="5">
        <v>198.012</v>
      </c>
      <c r="O55" s="5">
        <v>198.012</v>
      </c>
      <c r="P55" s="5">
        <v>198.012</v>
      </c>
      <c r="Q55" s="5">
        <v>198.012</v>
      </c>
      <c r="R55" s="5">
        <v>198.012</v>
      </c>
      <c r="S55" s="5">
        <v>198.012</v>
      </c>
      <c r="T55" s="5">
        <v>198.012</v>
      </c>
      <c r="U55" s="5">
        <v>198.012</v>
      </c>
      <c r="V55" s="5">
        <v>198.012</v>
      </c>
      <c r="W55" s="5">
        <v>198.012</v>
      </c>
      <c r="X55" s="5">
        <v>198.012</v>
      </c>
      <c r="Y55" s="5">
        <v>198.012</v>
      </c>
      <c r="Z55" s="5">
        <v>0</v>
      </c>
      <c r="AA55" s="5">
        <v>0</v>
      </c>
      <c r="AB55" s="5">
        <v>0</v>
      </c>
      <c r="AC55" s="5">
        <v>0</v>
      </c>
      <c r="AD55" s="5">
        <v>0</v>
      </c>
      <c r="AE55" s="5">
        <v>0</v>
      </c>
      <c r="AF55" s="5">
        <v>0</v>
      </c>
      <c r="AG55" s="5">
        <v>0</v>
      </c>
    </row>
    <row r="56" spans="1:33">
      <c r="A56" s="56" t="s">
        <v>54</v>
      </c>
      <c r="B56" s="56" t="s">
        <v>163</v>
      </c>
      <c r="C56" s="56" t="s">
        <v>244</v>
      </c>
      <c r="D56" s="56" t="s">
        <v>245</v>
      </c>
      <c r="E56" s="56" t="s">
        <v>142</v>
      </c>
      <c r="F56" s="5">
        <v>0</v>
      </c>
      <c r="G56" s="5">
        <v>0</v>
      </c>
      <c r="H56" s="5">
        <v>0</v>
      </c>
      <c r="I56" s="5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5">
        <v>0</v>
      </c>
      <c r="R56" s="5">
        <v>0</v>
      </c>
      <c r="S56" s="5">
        <v>0</v>
      </c>
      <c r="T56" s="5">
        <v>0</v>
      </c>
      <c r="U56" s="5">
        <v>0</v>
      </c>
      <c r="V56" s="5">
        <v>0</v>
      </c>
      <c r="W56" s="5">
        <v>0</v>
      </c>
      <c r="X56" s="5">
        <v>0</v>
      </c>
      <c r="Y56" s="5">
        <v>0</v>
      </c>
      <c r="Z56" s="5">
        <v>0</v>
      </c>
      <c r="AA56" s="5">
        <v>0</v>
      </c>
      <c r="AB56" s="5">
        <v>0</v>
      </c>
      <c r="AC56" s="5">
        <v>0</v>
      </c>
      <c r="AD56" s="5">
        <v>0</v>
      </c>
      <c r="AE56" s="5">
        <v>0</v>
      </c>
      <c r="AF56" s="5">
        <v>0</v>
      </c>
      <c r="AG56" s="5">
        <v>0</v>
      </c>
    </row>
    <row r="57" spans="1:33">
      <c r="A57" s="56" t="s">
        <v>54</v>
      </c>
      <c r="B57" s="56" t="s">
        <v>163</v>
      </c>
      <c r="C57" s="56" t="s">
        <v>246</v>
      </c>
      <c r="D57" s="56" t="s">
        <v>247</v>
      </c>
      <c r="E57" s="56" t="s">
        <v>142</v>
      </c>
      <c r="F57" s="5">
        <v>0</v>
      </c>
      <c r="G57" s="5">
        <v>0</v>
      </c>
      <c r="H57" s="5">
        <v>0</v>
      </c>
      <c r="I57" s="5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5">
        <v>0</v>
      </c>
      <c r="R57" s="5">
        <v>0</v>
      </c>
      <c r="S57" s="5">
        <v>0</v>
      </c>
      <c r="T57" s="5">
        <v>0</v>
      </c>
      <c r="U57" s="5">
        <v>0</v>
      </c>
      <c r="V57" s="5">
        <v>0</v>
      </c>
      <c r="W57" s="5">
        <v>0</v>
      </c>
      <c r="X57" s="5">
        <v>0</v>
      </c>
      <c r="Y57" s="5">
        <v>0</v>
      </c>
      <c r="Z57" s="5">
        <v>0</v>
      </c>
      <c r="AA57" s="5">
        <v>0</v>
      </c>
      <c r="AB57" s="5">
        <v>0</v>
      </c>
      <c r="AC57" s="5">
        <v>0</v>
      </c>
      <c r="AD57" s="5">
        <v>0</v>
      </c>
      <c r="AE57" s="5">
        <v>0</v>
      </c>
      <c r="AF57" s="5">
        <v>0</v>
      </c>
      <c r="AG57" s="5">
        <v>0</v>
      </c>
    </row>
    <row r="58" spans="1:33">
      <c r="A58" s="56" t="s">
        <v>54</v>
      </c>
      <c r="B58" s="56" t="s">
        <v>163</v>
      </c>
      <c r="C58" s="56" t="s">
        <v>248</v>
      </c>
      <c r="D58" s="56" t="s">
        <v>249</v>
      </c>
      <c r="E58" s="56" t="s">
        <v>142</v>
      </c>
      <c r="F58" s="5">
        <v>0</v>
      </c>
      <c r="G58" s="5">
        <v>0</v>
      </c>
      <c r="H58" s="5">
        <v>0</v>
      </c>
      <c r="I58" s="5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5">
        <v>0</v>
      </c>
      <c r="R58" s="5">
        <v>0</v>
      </c>
      <c r="S58" s="5">
        <v>0</v>
      </c>
      <c r="T58" s="5">
        <v>0</v>
      </c>
      <c r="U58" s="5">
        <v>0</v>
      </c>
      <c r="V58" s="5">
        <v>0</v>
      </c>
      <c r="W58" s="5">
        <v>0</v>
      </c>
      <c r="X58" s="5">
        <v>0</v>
      </c>
      <c r="Y58" s="5">
        <v>0</v>
      </c>
      <c r="Z58" s="5">
        <v>0</v>
      </c>
      <c r="AA58" s="5">
        <v>0</v>
      </c>
      <c r="AB58" s="5">
        <v>0</v>
      </c>
      <c r="AC58" s="5">
        <v>0</v>
      </c>
      <c r="AD58" s="5">
        <v>0</v>
      </c>
      <c r="AE58" s="5">
        <v>0</v>
      </c>
      <c r="AF58" s="5">
        <v>0</v>
      </c>
      <c r="AG58" s="5">
        <v>0</v>
      </c>
    </row>
    <row r="59" spans="1:33">
      <c r="A59" s="56" t="s">
        <v>54</v>
      </c>
      <c r="B59" s="56" t="s">
        <v>163</v>
      </c>
      <c r="C59" s="56" t="s">
        <v>250</v>
      </c>
      <c r="D59" s="56" t="s">
        <v>251</v>
      </c>
      <c r="E59" s="56" t="s">
        <v>142</v>
      </c>
      <c r="F59" s="5">
        <v>413.17999997999999</v>
      </c>
      <c r="G59" s="5">
        <v>413.17999997999999</v>
      </c>
      <c r="H59" s="5">
        <v>413.18000001000001</v>
      </c>
      <c r="I59" s="5">
        <v>1706.6115813599999</v>
      </c>
      <c r="J59" s="5">
        <v>1706.6115813700001</v>
      </c>
      <c r="K59" s="5">
        <v>1706.6115814100001</v>
      </c>
      <c r="L59" s="5">
        <v>1707.03807858</v>
      </c>
      <c r="M59" s="5">
        <v>3661.1869897800002</v>
      </c>
      <c r="N59" s="5">
        <v>3661.1869898099999</v>
      </c>
      <c r="O59" s="5">
        <v>3661.1869898899999</v>
      </c>
      <c r="P59" s="5">
        <v>4206.8887070700002</v>
      </c>
      <c r="Q59" s="5">
        <v>4206.8887074899994</v>
      </c>
      <c r="R59" s="5">
        <v>4206.8887075599996</v>
      </c>
      <c r="S59" s="5">
        <v>4206.8887075900002</v>
      </c>
      <c r="T59" s="5">
        <v>4206.8888677199993</v>
      </c>
      <c r="U59" s="5">
        <v>4206.8888677300001</v>
      </c>
      <c r="V59" s="5">
        <v>4206.8888677300001</v>
      </c>
      <c r="W59" s="5">
        <v>4093.7088677400002</v>
      </c>
      <c r="X59" s="5">
        <v>4093.7088677400002</v>
      </c>
      <c r="Y59" s="5">
        <v>4093.7088677400002</v>
      </c>
      <c r="Z59" s="5">
        <v>4093.7088677400002</v>
      </c>
      <c r="AA59" s="5">
        <v>4093.7088677400002</v>
      </c>
      <c r="AB59" s="5">
        <v>4093.7088677400002</v>
      </c>
      <c r="AC59" s="5">
        <v>4093.7088677400002</v>
      </c>
      <c r="AD59" s="5">
        <v>4093.7088677400002</v>
      </c>
      <c r="AE59" s="5">
        <v>4093.7088677400002</v>
      </c>
      <c r="AF59" s="5">
        <v>4093.7088677400002</v>
      </c>
      <c r="AG59" s="5">
        <v>4093.7088677400002</v>
      </c>
    </row>
    <row r="60" spans="1:33">
      <c r="A60" s="56" t="s">
        <v>54</v>
      </c>
      <c r="B60" s="56" t="s">
        <v>198</v>
      </c>
      <c r="C60" s="56" t="s">
        <v>252</v>
      </c>
      <c r="D60" s="56" t="s">
        <v>253</v>
      </c>
      <c r="E60" s="56" t="s">
        <v>142</v>
      </c>
      <c r="F60" s="5">
        <v>0</v>
      </c>
      <c r="G60" s="5">
        <v>7.0069999999999998E-5</v>
      </c>
      <c r="H60" s="5">
        <v>1.0597200000000001E-3</v>
      </c>
      <c r="I60" s="5">
        <v>143.27388948999999</v>
      </c>
      <c r="J60" s="5">
        <v>402.98733664999997</v>
      </c>
      <c r="K60" s="5">
        <v>402.98733666999999</v>
      </c>
      <c r="L60" s="5">
        <v>402.98733668</v>
      </c>
      <c r="M60" s="5">
        <v>402.98733684000001</v>
      </c>
      <c r="N60" s="5">
        <v>402.98733686000003</v>
      </c>
      <c r="O60" s="5">
        <v>402.98733697</v>
      </c>
      <c r="P60" s="5">
        <v>402.98733732999989</v>
      </c>
      <c r="Q60" s="5">
        <v>402.98733744999998</v>
      </c>
      <c r="R60" s="5">
        <v>402.98733758999998</v>
      </c>
      <c r="S60" s="5">
        <v>402.98733764999997</v>
      </c>
      <c r="T60" s="5">
        <v>402.98733764999997</v>
      </c>
      <c r="U60" s="5">
        <v>402.98733764999997</v>
      </c>
      <c r="V60" s="5">
        <v>402.98733764999997</v>
      </c>
      <c r="W60" s="5">
        <v>402.98733764999997</v>
      </c>
      <c r="X60" s="5">
        <v>402.98733764999997</v>
      </c>
      <c r="Y60" s="5">
        <v>402.98733764999997</v>
      </c>
      <c r="Z60" s="5">
        <v>402.98733764999997</v>
      </c>
      <c r="AA60" s="5">
        <v>402.98733764999997</v>
      </c>
      <c r="AB60" s="5">
        <v>402.98733764999997</v>
      </c>
      <c r="AC60" s="5">
        <v>402.98733764999997</v>
      </c>
      <c r="AD60" s="5">
        <v>402.98733764999997</v>
      </c>
      <c r="AE60" s="5">
        <v>402.98733764999997</v>
      </c>
      <c r="AF60" s="5">
        <v>402.98733764999997</v>
      </c>
      <c r="AG60" s="5">
        <v>402.98733764999997</v>
      </c>
    </row>
    <row r="61" spans="1:33">
      <c r="A61" s="56" t="s">
        <v>54</v>
      </c>
      <c r="B61" s="56" t="s">
        <v>198</v>
      </c>
      <c r="C61" s="56" t="s">
        <v>254</v>
      </c>
      <c r="D61" s="56" t="s">
        <v>255</v>
      </c>
      <c r="E61" s="56" t="s">
        <v>142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  <c r="S61" s="5">
        <v>0</v>
      </c>
      <c r="T61" s="5">
        <v>0</v>
      </c>
      <c r="U61" s="5">
        <v>0</v>
      </c>
      <c r="V61" s="5">
        <v>0</v>
      </c>
      <c r="W61" s="5">
        <v>0</v>
      </c>
      <c r="X61" s="5">
        <v>0</v>
      </c>
      <c r="Y61" s="5">
        <v>0</v>
      </c>
      <c r="Z61" s="5">
        <v>0</v>
      </c>
      <c r="AA61" s="5">
        <v>0</v>
      </c>
      <c r="AB61" s="5">
        <v>0</v>
      </c>
      <c r="AC61" s="5">
        <v>0</v>
      </c>
      <c r="AD61" s="5">
        <v>0</v>
      </c>
      <c r="AE61" s="5">
        <v>0</v>
      </c>
      <c r="AF61" s="5">
        <v>0</v>
      </c>
      <c r="AG61" s="5">
        <v>0</v>
      </c>
    </row>
    <row r="62" spans="1:33">
      <c r="A62" s="56" t="s">
        <v>54</v>
      </c>
      <c r="B62" s="56" t="s">
        <v>198</v>
      </c>
      <c r="C62" s="56" t="s">
        <v>256</v>
      </c>
      <c r="D62" s="56" t="s">
        <v>257</v>
      </c>
      <c r="E62" s="56" t="s">
        <v>142</v>
      </c>
      <c r="F62" s="5">
        <v>0</v>
      </c>
      <c r="G62" s="5">
        <v>0</v>
      </c>
      <c r="H62" s="5">
        <v>0</v>
      </c>
      <c r="I62" s="5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5">
        <v>0</v>
      </c>
      <c r="R62" s="5">
        <v>0</v>
      </c>
      <c r="S62" s="5">
        <v>0</v>
      </c>
      <c r="T62" s="5">
        <v>0</v>
      </c>
      <c r="U62" s="5">
        <v>0</v>
      </c>
      <c r="V62" s="5">
        <v>0</v>
      </c>
      <c r="W62" s="5">
        <v>0</v>
      </c>
      <c r="X62" s="5">
        <v>0</v>
      </c>
      <c r="Y62" s="5">
        <v>0</v>
      </c>
      <c r="Z62" s="5">
        <v>0</v>
      </c>
      <c r="AA62" s="5">
        <v>0</v>
      </c>
      <c r="AB62" s="5">
        <v>0</v>
      </c>
      <c r="AC62" s="5">
        <v>0</v>
      </c>
      <c r="AD62" s="5">
        <v>0</v>
      </c>
      <c r="AE62" s="5">
        <v>0</v>
      </c>
      <c r="AF62" s="5">
        <v>0</v>
      </c>
      <c r="AG62" s="5">
        <v>0</v>
      </c>
    </row>
    <row r="63" spans="1:33">
      <c r="A63" s="56" t="s">
        <v>54</v>
      </c>
      <c r="B63" s="56" t="s">
        <v>198</v>
      </c>
      <c r="C63" s="56" t="s">
        <v>258</v>
      </c>
      <c r="D63" s="56" t="s">
        <v>259</v>
      </c>
      <c r="E63" s="56" t="s">
        <v>142</v>
      </c>
      <c r="F63" s="5">
        <v>1923.1</v>
      </c>
      <c r="G63" s="5">
        <v>1923.1000208299999</v>
      </c>
      <c r="H63" s="5">
        <v>2038.5212084499999</v>
      </c>
      <c r="I63" s="5">
        <v>2038.52120853</v>
      </c>
      <c r="J63" s="5">
        <v>2623.1000219900002</v>
      </c>
      <c r="K63" s="5">
        <v>2623.1000402700001</v>
      </c>
      <c r="L63" s="5">
        <v>2623.1000402899999</v>
      </c>
      <c r="M63" s="5">
        <v>2623.10004961</v>
      </c>
      <c r="N63" s="5">
        <v>2623.1000497199998</v>
      </c>
      <c r="O63" s="5">
        <v>2623.1000528999998</v>
      </c>
      <c r="P63" s="5">
        <v>2579.1297193300002</v>
      </c>
      <c r="Q63" s="5">
        <v>2579.1297194600002</v>
      </c>
      <c r="R63" s="5">
        <v>3256.3827291299999</v>
      </c>
      <c r="S63" s="5">
        <v>3972.5928052200002</v>
      </c>
      <c r="T63" s="5">
        <v>3972.5928053299999</v>
      </c>
      <c r="U63" s="5">
        <v>3972.5928053799998</v>
      </c>
      <c r="V63" s="5">
        <v>3780.5928053900002</v>
      </c>
      <c r="W63" s="5">
        <v>4018.8526957200002</v>
      </c>
      <c r="X63" s="5">
        <v>4018.8526959699998</v>
      </c>
      <c r="Y63" s="5">
        <v>4247.5499848999998</v>
      </c>
      <c r="Z63" s="5">
        <v>4116.3499850200014</v>
      </c>
      <c r="AA63" s="5">
        <v>4001.5997947699998</v>
      </c>
      <c r="AB63" s="5">
        <v>4001.59979514</v>
      </c>
      <c r="AC63" s="5">
        <v>4001.5998055300001</v>
      </c>
      <c r="AD63" s="5">
        <v>4422.9729813299991</v>
      </c>
      <c r="AE63" s="5">
        <v>4394.2729814800005</v>
      </c>
      <c r="AF63" s="5">
        <v>4319.3392715700002</v>
      </c>
      <c r="AG63" s="5">
        <v>4319.3392715800001</v>
      </c>
    </row>
    <row r="64" spans="1:33">
      <c r="A64" s="56" t="s">
        <v>54</v>
      </c>
      <c r="B64" s="56" t="s">
        <v>198</v>
      </c>
      <c r="C64" s="56" t="s">
        <v>260</v>
      </c>
      <c r="D64" s="56" t="s">
        <v>261</v>
      </c>
      <c r="E64" s="56" t="s">
        <v>142</v>
      </c>
      <c r="F64" s="5">
        <v>2067.1637999999998</v>
      </c>
      <c r="G64" s="5">
        <v>2519.1636265299999</v>
      </c>
      <c r="H64" s="5">
        <v>2927.6648311099998</v>
      </c>
      <c r="I64" s="5">
        <v>3235.0699125599999</v>
      </c>
      <c r="J64" s="5">
        <v>4314.1449001399997</v>
      </c>
      <c r="K64" s="5">
        <v>4314.1449001999999</v>
      </c>
      <c r="L64" s="5">
        <v>4314.1449003199996</v>
      </c>
      <c r="M64" s="5">
        <v>4984.7384609000001</v>
      </c>
      <c r="N64" s="5">
        <v>4984.7384609800001</v>
      </c>
      <c r="O64" s="5">
        <v>4984.7384611199996</v>
      </c>
      <c r="P64" s="5">
        <v>5616.4087808500008</v>
      </c>
      <c r="Q64" s="5">
        <v>5616.4087809800003</v>
      </c>
      <c r="R64" s="5">
        <v>5616.4087810700003</v>
      </c>
      <c r="S64" s="5">
        <v>5616.40878118</v>
      </c>
      <c r="T64" s="5">
        <v>7668.4311555899994</v>
      </c>
      <c r="U64" s="5">
        <v>8396.9365331999998</v>
      </c>
      <c r="V64" s="5">
        <v>8396.9365332099987</v>
      </c>
      <c r="W64" s="5">
        <v>10491.59298324</v>
      </c>
      <c r="X64" s="5">
        <v>10816.709511049999</v>
      </c>
      <c r="Y64" s="5">
        <v>10797.209511229999</v>
      </c>
      <c r="Z64" s="5">
        <v>10679.693829190001</v>
      </c>
      <c r="AA64" s="5">
        <v>11551.26641801</v>
      </c>
      <c r="AB64" s="5">
        <v>14456.17211834</v>
      </c>
      <c r="AC64" s="5">
        <v>14572.15746581</v>
      </c>
      <c r="AD64" s="5">
        <v>15293.553980729999</v>
      </c>
      <c r="AE64" s="5">
        <v>15293.553980819999</v>
      </c>
      <c r="AF64" s="5">
        <v>15293.55398092</v>
      </c>
      <c r="AG64" s="5">
        <v>15117.658180930001</v>
      </c>
    </row>
    <row r="65" spans="1:33">
      <c r="A65" s="56" t="s">
        <v>54</v>
      </c>
      <c r="B65" s="56" t="s">
        <v>198</v>
      </c>
      <c r="C65" s="56" t="s">
        <v>262</v>
      </c>
      <c r="D65" s="56" t="s">
        <v>263</v>
      </c>
      <c r="E65" s="56" t="s">
        <v>142</v>
      </c>
      <c r="F65" s="5">
        <v>0</v>
      </c>
      <c r="G65" s="5">
        <v>500.00003103</v>
      </c>
      <c r="H65" s="5">
        <v>1999.99999981</v>
      </c>
      <c r="I65" s="5">
        <v>1999.99999985</v>
      </c>
      <c r="J65" s="5">
        <v>2098.5990541299998</v>
      </c>
      <c r="K65" s="5">
        <v>2098.5990541599999</v>
      </c>
      <c r="L65" s="5">
        <v>2098.5990541699998</v>
      </c>
      <c r="M65" s="5">
        <v>2098.5990544199999</v>
      </c>
      <c r="N65" s="5">
        <v>2098.5990544900001</v>
      </c>
      <c r="O65" s="5">
        <v>2098.59905458</v>
      </c>
      <c r="P65" s="5">
        <v>2098.5990547500001</v>
      </c>
      <c r="Q65" s="5">
        <v>2098.59905484</v>
      </c>
      <c r="R65" s="5">
        <v>2098.5990549899998</v>
      </c>
      <c r="S65" s="5">
        <v>2098.5990551199998</v>
      </c>
      <c r="T65" s="5">
        <v>2136.5733410799999</v>
      </c>
      <c r="U65" s="5">
        <v>2136.5733412499999</v>
      </c>
      <c r="V65" s="5">
        <v>2136.5733412599998</v>
      </c>
      <c r="W65" s="5">
        <v>2261.66416445</v>
      </c>
      <c r="X65" s="5">
        <v>2643.8887800900002</v>
      </c>
      <c r="Y65" s="5">
        <v>2643.88878028</v>
      </c>
      <c r="Z65" s="5">
        <v>2643.88878067</v>
      </c>
      <c r="AA65" s="5">
        <v>4449.1899433400004</v>
      </c>
      <c r="AB65" s="5">
        <v>4449.1899433999997</v>
      </c>
      <c r="AC65" s="5">
        <v>4815.01624206</v>
      </c>
      <c r="AD65" s="5">
        <v>5093.4550706999999</v>
      </c>
      <c r="AE65" s="5">
        <v>5093.4550707899998</v>
      </c>
      <c r="AF65" s="5">
        <v>5093.4550710100002</v>
      </c>
      <c r="AG65" s="5">
        <v>5093.4550710200001</v>
      </c>
    </row>
    <row r="66" spans="1:33">
      <c r="A66" s="56" t="s">
        <v>54</v>
      </c>
      <c r="B66" s="56" t="s">
        <v>198</v>
      </c>
      <c r="C66" s="56" t="s">
        <v>264</v>
      </c>
      <c r="D66" s="56" t="s">
        <v>265</v>
      </c>
      <c r="E66" s="56" t="s">
        <v>142</v>
      </c>
      <c r="F66" s="5">
        <v>0</v>
      </c>
      <c r="G66" s="5">
        <v>1.7540000000000001E-5</v>
      </c>
      <c r="H66" s="5">
        <v>400.00005914000002</v>
      </c>
      <c r="I66" s="5">
        <v>400.00005916999999</v>
      </c>
      <c r="J66" s="5">
        <v>400.00005928000002</v>
      </c>
      <c r="K66" s="5">
        <v>428.81422717999999</v>
      </c>
      <c r="L66" s="5">
        <v>428.8142272</v>
      </c>
      <c r="M66" s="5">
        <v>428.81422746999999</v>
      </c>
      <c r="N66" s="5">
        <v>428.81422756000001</v>
      </c>
      <c r="O66" s="5">
        <v>428.81422756000001</v>
      </c>
      <c r="P66" s="5">
        <v>428.81422759999998</v>
      </c>
      <c r="Q66" s="5">
        <v>428.81422777</v>
      </c>
      <c r="R66" s="5">
        <v>428.81422778000001</v>
      </c>
      <c r="S66" s="5">
        <v>428.81423006</v>
      </c>
      <c r="T66" s="5">
        <v>428.81423013</v>
      </c>
      <c r="U66" s="5">
        <v>428.81423015000001</v>
      </c>
      <c r="V66" s="5">
        <v>428.81423016000002</v>
      </c>
      <c r="W66" s="5">
        <v>428.81423024999998</v>
      </c>
      <c r="X66" s="5">
        <v>428.81423028</v>
      </c>
      <c r="Y66" s="5">
        <v>1145.0689231900001</v>
      </c>
      <c r="Z66" s="5">
        <v>1145.0689232300001</v>
      </c>
      <c r="AA66" s="5">
        <v>1145.0689233200001</v>
      </c>
      <c r="AB66" s="5">
        <v>1145.06892346</v>
      </c>
      <c r="AC66" s="5">
        <v>1145.06892352</v>
      </c>
      <c r="AD66" s="5">
        <v>1145.0689252100001</v>
      </c>
      <c r="AE66" s="5">
        <v>1145.0689252499999</v>
      </c>
      <c r="AF66" s="5">
        <v>1145.06892528</v>
      </c>
      <c r="AG66" s="5">
        <v>1145.0689252899999</v>
      </c>
    </row>
    <row r="67" spans="1:33">
      <c r="A67" s="56" t="s">
        <v>54</v>
      </c>
      <c r="B67" s="56" t="s">
        <v>199</v>
      </c>
      <c r="C67" s="56" t="s">
        <v>266</v>
      </c>
      <c r="D67" s="56" t="s">
        <v>267</v>
      </c>
      <c r="E67" s="56" t="s">
        <v>142</v>
      </c>
      <c r="F67" s="5">
        <v>324.5</v>
      </c>
      <c r="G67" s="5">
        <v>512.28668244999994</v>
      </c>
      <c r="H67" s="5">
        <v>1124.50003771</v>
      </c>
      <c r="I67" s="5">
        <v>1241.8082187800001</v>
      </c>
      <c r="J67" s="5">
        <v>1241.8082188000001</v>
      </c>
      <c r="K67" s="5">
        <v>1241.80821883</v>
      </c>
      <c r="L67" s="5">
        <v>1241.8082188599999</v>
      </c>
      <c r="M67" s="5">
        <v>1195.8082195899999</v>
      </c>
      <c r="N67" s="5">
        <v>1195.80821969</v>
      </c>
      <c r="O67" s="5">
        <v>1195.8082197799999</v>
      </c>
      <c r="P67" s="5">
        <v>3478.4998526200002</v>
      </c>
      <c r="Q67" s="5">
        <v>3478.49985272</v>
      </c>
      <c r="R67" s="5">
        <v>3397.9998541499999</v>
      </c>
      <c r="S67" s="5">
        <v>3397.9998542500002</v>
      </c>
      <c r="T67" s="5">
        <v>3398.0000005500001</v>
      </c>
      <c r="U67" s="5">
        <v>3239.0000005799998</v>
      </c>
      <c r="V67" s="5">
        <v>3239.0000005799998</v>
      </c>
      <c r="W67" s="5">
        <v>3200.0000006300002</v>
      </c>
      <c r="X67" s="5">
        <v>3200.0000006700002</v>
      </c>
      <c r="Y67" s="5">
        <v>3200.0000006999999</v>
      </c>
      <c r="Z67" s="5">
        <v>3200.00000073</v>
      </c>
      <c r="AA67" s="5">
        <v>3200.00000073</v>
      </c>
      <c r="AB67" s="5">
        <v>3200.00000073</v>
      </c>
      <c r="AC67" s="5">
        <v>3200.00000073</v>
      </c>
      <c r="AD67" s="5">
        <v>3200.00000073</v>
      </c>
      <c r="AE67" s="5">
        <v>3200.00000073</v>
      </c>
      <c r="AF67" s="5">
        <v>3200.00000073</v>
      </c>
      <c r="AG67" s="5">
        <v>3200.00000073</v>
      </c>
    </row>
    <row r="68" spans="1:33">
      <c r="A68" s="56" t="s">
        <v>54</v>
      </c>
      <c r="B68" s="56" t="s">
        <v>199</v>
      </c>
      <c r="C68" s="56" t="s">
        <v>268</v>
      </c>
      <c r="D68" s="56" t="s">
        <v>269</v>
      </c>
      <c r="E68" s="56" t="s">
        <v>142</v>
      </c>
      <c r="F68" s="5">
        <v>0</v>
      </c>
      <c r="G68" s="5">
        <v>0</v>
      </c>
      <c r="H68" s="5">
        <v>0</v>
      </c>
      <c r="I68" s="5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5">
        <v>0</v>
      </c>
      <c r="R68" s="5">
        <v>0</v>
      </c>
      <c r="S68" s="5">
        <v>0</v>
      </c>
      <c r="T68" s="5">
        <v>0</v>
      </c>
      <c r="U68" s="5">
        <v>0</v>
      </c>
      <c r="V68" s="5">
        <v>0</v>
      </c>
      <c r="W68" s="5">
        <v>0</v>
      </c>
      <c r="X68" s="5">
        <v>0</v>
      </c>
      <c r="Y68" s="5">
        <v>0</v>
      </c>
      <c r="Z68" s="5">
        <v>0</v>
      </c>
      <c r="AA68" s="5">
        <v>0</v>
      </c>
      <c r="AB68" s="5">
        <v>0</v>
      </c>
      <c r="AC68" s="5">
        <v>0</v>
      </c>
      <c r="AD68" s="5">
        <v>0</v>
      </c>
      <c r="AE68" s="5">
        <v>0</v>
      </c>
      <c r="AF68" s="5">
        <v>0</v>
      </c>
      <c r="AG68" s="5">
        <v>0</v>
      </c>
    </row>
    <row r="69" spans="1:33">
      <c r="A69" s="56" t="s">
        <v>54</v>
      </c>
      <c r="B69" s="56" t="s">
        <v>199</v>
      </c>
      <c r="C69" s="56" t="s">
        <v>270</v>
      </c>
      <c r="D69" s="56" t="s">
        <v>271</v>
      </c>
      <c r="E69" s="56" t="s">
        <v>142</v>
      </c>
      <c r="F69" s="5">
        <v>1334.9349999999999</v>
      </c>
      <c r="G69" s="5">
        <v>2222.42858523</v>
      </c>
      <c r="H69" s="5">
        <v>2814.3827844399998</v>
      </c>
      <c r="I69" s="5">
        <v>2814.38278459</v>
      </c>
      <c r="J69" s="5">
        <v>2814.3827845999999</v>
      </c>
      <c r="K69" s="5">
        <v>4310.9307733299993</v>
      </c>
      <c r="L69" s="5">
        <v>4310.9307733399992</v>
      </c>
      <c r="M69" s="5">
        <v>4310.9307737299996</v>
      </c>
      <c r="N69" s="5">
        <v>4310.9307740099994</v>
      </c>
      <c r="O69" s="5">
        <v>4585.5433989099993</v>
      </c>
      <c r="P69" s="5">
        <v>4797.8553000699994</v>
      </c>
      <c r="Q69" s="5">
        <v>4797.8553001299997</v>
      </c>
      <c r="R69" s="5">
        <v>5764.8348967399997</v>
      </c>
      <c r="S69" s="5">
        <v>5580.3498969499997</v>
      </c>
      <c r="T69" s="5">
        <v>5580.3500005300002</v>
      </c>
      <c r="U69" s="5">
        <v>5580.3500005400001</v>
      </c>
      <c r="V69" s="5">
        <v>5253.6500005500002</v>
      </c>
      <c r="W69" s="5">
        <v>5253.6500006699998</v>
      </c>
      <c r="X69" s="5">
        <v>10916.29853437</v>
      </c>
      <c r="Y69" s="5">
        <v>10916.298534559999</v>
      </c>
      <c r="Z69" s="5">
        <v>11713.139062169999</v>
      </c>
      <c r="AA69" s="5">
        <v>18362.771637649999</v>
      </c>
      <c r="AB69" s="5">
        <v>20738.7325093</v>
      </c>
      <c r="AC69" s="5">
        <v>20738.732509329999</v>
      </c>
      <c r="AD69" s="5">
        <v>21584.47742689</v>
      </c>
      <c r="AE69" s="5">
        <v>29239.766136549999</v>
      </c>
      <c r="AF69" s="5">
        <v>29239.766136639999</v>
      </c>
      <c r="AG69" s="5">
        <v>29239.76613665</v>
      </c>
    </row>
    <row r="70" spans="1:33">
      <c r="A70" s="56" t="s">
        <v>54</v>
      </c>
      <c r="B70" s="56" t="s">
        <v>199</v>
      </c>
      <c r="C70" s="56" t="s">
        <v>272</v>
      </c>
      <c r="D70" s="56" t="s">
        <v>273</v>
      </c>
      <c r="E70" s="56" t="s">
        <v>142</v>
      </c>
      <c r="F70" s="5">
        <v>90.75</v>
      </c>
      <c r="G70" s="5">
        <v>90.750809349999997</v>
      </c>
      <c r="H70" s="5">
        <v>114.88051581000001</v>
      </c>
      <c r="I70" s="5">
        <v>123.49729514000001</v>
      </c>
      <c r="J70" s="5">
        <v>123.49729515999999</v>
      </c>
      <c r="K70" s="5">
        <v>126.32146045</v>
      </c>
      <c r="L70" s="5">
        <v>109.5959199</v>
      </c>
      <c r="M70" s="5">
        <v>109.59593525</v>
      </c>
      <c r="N70" s="5">
        <v>109.59593533</v>
      </c>
      <c r="O70" s="5">
        <v>109.59593545</v>
      </c>
      <c r="P70" s="5">
        <v>1399.9999179500001</v>
      </c>
      <c r="Q70" s="5">
        <v>1399.9999180699999</v>
      </c>
      <c r="R70" s="5">
        <v>1399.9999181400001</v>
      </c>
      <c r="S70" s="5">
        <v>1399.9999181799999</v>
      </c>
      <c r="T70" s="5">
        <v>1399.9999747300001</v>
      </c>
      <c r="U70" s="5">
        <v>1399.9999747500001</v>
      </c>
      <c r="V70" s="5">
        <v>1399.9999747700001</v>
      </c>
      <c r="W70" s="5">
        <v>1400.0000002199999</v>
      </c>
      <c r="X70" s="5">
        <v>1400.00000032</v>
      </c>
      <c r="Y70" s="5">
        <v>1400.00000037</v>
      </c>
      <c r="Z70" s="5">
        <v>1400.0000004399999</v>
      </c>
      <c r="AA70" s="5">
        <v>1400.0000004399999</v>
      </c>
      <c r="AB70" s="5">
        <v>1400.0000004399999</v>
      </c>
      <c r="AC70" s="5">
        <v>1400.0000004399999</v>
      </c>
      <c r="AD70" s="5">
        <v>1400.0000004399999</v>
      </c>
      <c r="AE70" s="5">
        <v>1400.0000004399999</v>
      </c>
      <c r="AF70" s="5">
        <v>1400.0000004399999</v>
      </c>
      <c r="AG70" s="5">
        <v>1400.0000004399999</v>
      </c>
    </row>
    <row r="71" spans="1:33">
      <c r="A71" s="56" t="s">
        <v>54</v>
      </c>
      <c r="B71" s="56" t="s">
        <v>199</v>
      </c>
      <c r="C71" s="56" t="s">
        <v>274</v>
      </c>
      <c r="D71" s="56" t="s">
        <v>275</v>
      </c>
      <c r="E71" s="56" t="s">
        <v>142</v>
      </c>
      <c r="F71" s="5">
        <v>422.4</v>
      </c>
      <c r="G71" s="5">
        <v>422.4</v>
      </c>
      <c r="H71" s="5">
        <v>422.4</v>
      </c>
      <c r="I71" s="5">
        <v>422.4</v>
      </c>
      <c r="J71" s="5">
        <v>422.4</v>
      </c>
      <c r="K71" s="5">
        <v>422.4</v>
      </c>
      <c r="L71" s="5">
        <v>422.4</v>
      </c>
      <c r="M71" s="5">
        <v>422.4</v>
      </c>
      <c r="N71" s="5">
        <v>422.4</v>
      </c>
      <c r="O71" s="5">
        <v>422.4</v>
      </c>
      <c r="P71" s="5">
        <v>422.4</v>
      </c>
      <c r="Q71" s="5">
        <v>422.4</v>
      </c>
      <c r="R71" s="5">
        <v>422.4</v>
      </c>
      <c r="S71" s="5">
        <v>422.4</v>
      </c>
      <c r="T71" s="5">
        <v>422.4</v>
      </c>
      <c r="U71" s="5">
        <v>422.4</v>
      </c>
      <c r="V71" s="5">
        <v>422.4</v>
      </c>
      <c r="W71" s="5">
        <v>422.4</v>
      </c>
      <c r="X71" s="5">
        <v>422.4</v>
      </c>
      <c r="Y71" s="5">
        <v>422.4</v>
      </c>
      <c r="Z71" s="5">
        <v>422.4</v>
      </c>
      <c r="AA71" s="5">
        <v>422.4</v>
      </c>
      <c r="AB71" s="5">
        <v>210</v>
      </c>
      <c r="AC71" s="5">
        <v>210</v>
      </c>
      <c r="AD71" s="5">
        <v>210</v>
      </c>
      <c r="AE71" s="5">
        <v>210</v>
      </c>
      <c r="AF71" s="5">
        <v>210</v>
      </c>
      <c r="AG71" s="5">
        <v>210</v>
      </c>
    </row>
    <row r="72" spans="1:33">
      <c r="A72" s="56" t="s">
        <v>54</v>
      </c>
      <c r="B72" s="56" t="s">
        <v>199</v>
      </c>
      <c r="C72" s="56" t="s">
        <v>276</v>
      </c>
      <c r="D72" s="56" t="s">
        <v>277</v>
      </c>
      <c r="E72" s="56" t="s">
        <v>142</v>
      </c>
      <c r="F72" s="5">
        <v>0</v>
      </c>
      <c r="G72" s="5">
        <v>0</v>
      </c>
      <c r="H72" s="5">
        <v>1.47558E-3</v>
      </c>
      <c r="I72" s="5">
        <v>45.711012799999999</v>
      </c>
      <c r="J72" s="5">
        <v>45.711140449999988</v>
      </c>
      <c r="K72" s="5">
        <v>600.0169754399999</v>
      </c>
      <c r="L72" s="5">
        <v>600.01697545999991</v>
      </c>
      <c r="M72" s="5">
        <v>2399.9998838699998</v>
      </c>
      <c r="N72" s="5">
        <v>2399.9998844199999</v>
      </c>
      <c r="O72" s="5">
        <v>2721.3618602500001</v>
      </c>
      <c r="P72" s="5">
        <v>2721.3618604600001</v>
      </c>
      <c r="Q72" s="5">
        <v>2721.3618605400002</v>
      </c>
      <c r="R72" s="5">
        <v>2721.36186064</v>
      </c>
      <c r="S72" s="5">
        <v>7778.6732647299996</v>
      </c>
      <c r="T72" s="5">
        <v>8347.8217955500004</v>
      </c>
      <c r="U72" s="5">
        <v>8896.78511927</v>
      </c>
      <c r="V72" s="5">
        <v>8896.78511927</v>
      </c>
      <c r="W72" s="5">
        <v>8896.7851192899998</v>
      </c>
      <c r="X72" s="5">
        <v>13459.902471400001</v>
      </c>
      <c r="Y72" s="5">
        <v>15935.570013209999</v>
      </c>
      <c r="Z72" s="5">
        <v>17224.259173530001</v>
      </c>
      <c r="AA72" s="5">
        <v>17224.259470419998</v>
      </c>
      <c r="AB72" s="5">
        <v>17224.25947049</v>
      </c>
      <c r="AC72" s="5">
        <v>17224.259470500001</v>
      </c>
      <c r="AD72" s="5">
        <v>17224.259470649999</v>
      </c>
      <c r="AE72" s="5">
        <v>17224.259470730001</v>
      </c>
      <c r="AF72" s="5">
        <v>17224.2594708</v>
      </c>
      <c r="AG72" s="5">
        <v>17224.25947081</v>
      </c>
    </row>
    <row r="73" spans="1:33">
      <c r="A73" s="56" t="s">
        <v>54</v>
      </c>
      <c r="B73" s="56" t="s">
        <v>199</v>
      </c>
      <c r="C73" s="56" t="s">
        <v>278</v>
      </c>
      <c r="D73" s="56" t="s">
        <v>279</v>
      </c>
      <c r="E73" s="56" t="s">
        <v>142</v>
      </c>
      <c r="F73" s="5">
        <v>0</v>
      </c>
      <c r="G73" s="5">
        <v>0</v>
      </c>
      <c r="H73" s="5">
        <v>0</v>
      </c>
      <c r="I73" s="5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5">
        <v>0</v>
      </c>
      <c r="R73" s="5">
        <v>0</v>
      </c>
      <c r="S73" s="5">
        <v>0</v>
      </c>
      <c r="T73" s="5">
        <v>0</v>
      </c>
      <c r="U73" s="5">
        <v>0</v>
      </c>
      <c r="V73" s="5">
        <v>0</v>
      </c>
      <c r="W73" s="5">
        <v>0</v>
      </c>
      <c r="X73" s="5">
        <v>0</v>
      </c>
      <c r="Y73" s="5">
        <v>0</v>
      </c>
      <c r="Z73" s="5">
        <v>0</v>
      </c>
      <c r="AA73" s="5">
        <v>0</v>
      </c>
      <c r="AB73" s="5">
        <v>0</v>
      </c>
      <c r="AC73" s="5">
        <v>0</v>
      </c>
      <c r="AD73" s="5">
        <v>0</v>
      </c>
      <c r="AE73" s="5">
        <v>0</v>
      </c>
      <c r="AF73" s="5">
        <v>0</v>
      </c>
      <c r="AG73" s="5">
        <v>0</v>
      </c>
    </row>
    <row r="74" spans="1:33">
      <c r="A74" s="56" t="s">
        <v>54</v>
      </c>
      <c r="B74" s="56" t="s">
        <v>199</v>
      </c>
      <c r="C74" s="56" t="s">
        <v>280</v>
      </c>
      <c r="D74" s="56" t="s">
        <v>281</v>
      </c>
      <c r="E74" s="56" t="s">
        <v>142</v>
      </c>
      <c r="F74" s="5">
        <v>136</v>
      </c>
      <c r="G74" s="5">
        <v>282.59906081000003</v>
      </c>
      <c r="H74" s="5">
        <v>426.01342063999999</v>
      </c>
      <c r="I74" s="5">
        <v>426.01342138000001</v>
      </c>
      <c r="J74" s="5">
        <v>426.01342140000003</v>
      </c>
      <c r="K74" s="5">
        <v>1022.35415155</v>
      </c>
      <c r="L74" s="5">
        <v>1022.35415157</v>
      </c>
      <c r="M74" s="5">
        <v>956.35415169999999</v>
      </c>
      <c r="N74" s="5">
        <v>956.35415178000005</v>
      </c>
      <c r="O74" s="5">
        <v>956.35415188999991</v>
      </c>
      <c r="P74" s="5">
        <v>956.35415235999994</v>
      </c>
      <c r="Q74" s="5">
        <v>956.35415241999999</v>
      </c>
      <c r="R74" s="5">
        <v>956.35415266999996</v>
      </c>
      <c r="S74" s="5">
        <v>886.35415269999999</v>
      </c>
      <c r="T74" s="5">
        <v>886.35415276000003</v>
      </c>
      <c r="U74" s="5">
        <v>886.35415278000005</v>
      </c>
      <c r="V74" s="5">
        <v>886.35415278999994</v>
      </c>
      <c r="W74" s="5">
        <v>886.35415293999995</v>
      </c>
      <c r="X74" s="5">
        <v>886.35415296999997</v>
      </c>
      <c r="Y74" s="5">
        <v>886.35415298999999</v>
      </c>
      <c r="Z74" s="5">
        <v>886.35415308000006</v>
      </c>
      <c r="AA74" s="5">
        <v>2299.9999407300002</v>
      </c>
      <c r="AB74" s="5">
        <v>2299.9999407999999</v>
      </c>
      <c r="AC74" s="5">
        <v>2299.9999408100002</v>
      </c>
      <c r="AD74" s="5">
        <v>2299.9999408399999</v>
      </c>
      <c r="AE74" s="5">
        <v>2299.9999409000002</v>
      </c>
      <c r="AF74" s="5">
        <v>2299.9999409299999</v>
      </c>
      <c r="AG74" s="5">
        <v>2299.9999409400002</v>
      </c>
    </row>
    <row r="75" spans="1:33">
      <c r="A75" s="56" t="s">
        <v>54</v>
      </c>
      <c r="B75" s="56" t="s">
        <v>199</v>
      </c>
      <c r="C75" s="56" t="s">
        <v>282</v>
      </c>
      <c r="D75" s="56" t="s">
        <v>283</v>
      </c>
      <c r="E75" s="56" t="s">
        <v>142</v>
      </c>
      <c r="F75" s="5">
        <v>0</v>
      </c>
      <c r="G75" s="5">
        <v>0</v>
      </c>
      <c r="H75" s="5">
        <v>3.7969999999999997E-5</v>
      </c>
      <c r="I75" s="5">
        <v>4.8029999999999999E-5</v>
      </c>
      <c r="J75" s="5">
        <v>4.808E-5</v>
      </c>
      <c r="K75" s="5">
        <v>8.2470000000000002E-5</v>
      </c>
      <c r="L75" s="5">
        <v>8.2509999999999994E-5</v>
      </c>
      <c r="M75" s="5">
        <v>1.2389000000000001E-4</v>
      </c>
      <c r="N75" s="5">
        <v>1.2392999999999999E-4</v>
      </c>
      <c r="O75" s="5">
        <v>1.3087999999999999E-4</v>
      </c>
      <c r="P75" s="5">
        <v>30.908338329999999</v>
      </c>
      <c r="Q75" s="5">
        <v>30.908338409999999</v>
      </c>
      <c r="R75" s="5">
        <v>30.908338489999998</v>
      </c>
      <c r="S75" s="5">
        <v>30.908338530000002</v>
      </c>
      <c r="T75" s="5">
        <v>400.00249818999998</v>
      </c>
      <c r="U75" s="5">
        <v>400.00249823000001</v>
      </c>
      <c r="V75" s="5">
        <v>400.00249824999997</v>
      </c>
      <c r="W75" s="5">
        <v>1478.82620621</v>
      </c>
      <c r="X75" s="5">
        <v>1478.82620634</v>
      </c>
      <c r="Y75" s="5">
        <v>1478.8262063899999</v>
      </c>
      <c r="Z75" s="5">
        <v>1499.9999542600001</v>
      </c>
      <c r="AA75" s="5">
        <v>1596.30126131</v>
      </c>
      <c r="AB75" s="5">
        <v>1596.30126152</v>
      </c>
      <c r="AC75" s="5">
        <v>1596.30126154</v>
      </c>
      <c r="AD75" s="5">
        <v>1596.3012616000001</v>
      </c>
      <c r="AE75" s="5">
        <v>1596.3012622399999</v>
      </c>
      <c r="AF75" s="5">
        <v>1752.8137377099999</v>
      </c>
      <c r="AG75" s="5">
        <v>1752.81373773</v>
      </c>
    </row>
    <row r="76" spans="1:33">
      <c r="A76" s="56" t="s">
        <v>54</v>
      </c>
      <c r="B76" s="56" t="s">
        <v>200</v>
      </c>
      <c r="C76" s="56" t="s">
        <v>284</v>
      </c>
      <c r="D76" s="56" t="s">
        <v>285</v>
      </c>
      <c r="E76" s="56" t="s">
        <v>142</v>
      </c>
      <c r="F76" s="5">
        <v>168</v>
      </c>
      <c r="G76" s="5">
        <v>168.00002791</v>
      </c>
      <c r="H76" s="5">
        <v>168.00146788000001</v>
      </c>
      <c r="I76" s="5">
        <v>212.21956166999999</v>
      </c>
      <c r="J76" s="5">
        <v>499.74393569</v>
      </c>
      <c r="K76" s="5">
        <v>499.74393572999998</v>
      </c>
      <c r="L76" s="5">
        <v>1251.3382715</v>
      </c>
      <c r="M76" s="5">
        <v>1251.33827159</v>
      </c>
      <c r="N76" s="5">
        <v>1251.3382716900001</v>
      </c>
      <c r="O76" s="5">
        <v>1251.33827185</v>
      </c>
      <c r="P76" s="5">
        <v>1251.33827215</v>
      </c>
      <c r="Q76" s="5">
        <v>1251.33827219</v>
      </c>
      <c r="R76" s="5">
        <v>1251.33827221</v>
      </c>
      <c r="S76" s="5">
        <v>1257.3001723499999</v>
      </c>
      <c r="T76" s="5">
        <v>2632.1980501500002</v>
      </c>
      <c r="U76" s="5">
        <v>3837.2225277699999</v>
      </c>
      <c r="V76" s="5">
        <v>3837.2225277699999</v>
      </c>
      <c r="W76" s="5">
        <v>3837.2225277900002</v>
      </c>
      <c r="X76" s="5">
        <v>3837.2225278000001</v>
      </c>
      <c r="Y76" s="5">
        <v>3837.2225278400001</v>
      </c>
      <c r="Z76" s="5">
        <v>8001.3484977200014</v>
      </c>
      <c r="AA76" s="5">
        <v>8001.3484977300004</v>
      </c>
      <c r="AB76" s="5">
        <v>8001.3484977799999</v>
      </c>
      <c r="AC76" s="5">
        <v>8808.4771197800001</v>
      </c>
      <c r="AD76" s="5">
        <v>8808.4771200799987</v>
      </c>
      <c r="AE76" s="5">
        <v>14206.902193190001</v>
      </c>
      <c r="AF76" s="5">
        <v>15647.078929859999</v>
      </c>
      <c r="AG76" s="5">
        <v>15479.07892987</v>
      </c>
    </row>
    <row r="77" spans="1:33">
      <c r="A77" s="56" t="s">
        <v>54</v>
      </c>
      <c r="B77" s="56" t="s">
        <v>200</v>
      </c>
      <c r="C77" s="56" t="s">
        <v>286</v>
      </c>
      <c r="D77" s="56" t="s">
        <v>287</v>
      </c>
      <c r="E77" s="56" t="s">
        <v>142</v>
      </c>
      <c r="F77" s="5">
        <v>251.35</v>
      </c>
      <c r="G77" s="5">
        <v>251.35004332</v>
      </c>
      <c r="H77" s="5">
        <v>647.28617540000005</v>
      </c>
      <c r="I77" s="5">
        <v>656.04771210000001</v>
      </c>
      <c r="J77" s="5">
        <v>656.04771941000001</v>
      </c>
      <c r="K77" s="5">
        <v>1551.35004886</v>
      </c>
      <c r="L77" s="5">
        <v>1551.3500506299999</v>
      </c>
      <c r="M77" s="5">
        <v>1551.3500521200001</v>
      </c>
      <c r="N77" s="5">
        <v>1551.3500577</v>
      </c>
      <c r="O77" s="5">
        <v>1551.3500577699999</v>
      </c>
      <c r="P77" s="5">
        <v>1876.9253698699999</v>
      </c>
      <c r="Q77" s="5">
        <v>1876.9253702399999</v>
      </c>
      <c r="R77" s="5">
        <v>1876.9253702599999</v>
      </c>
      <c r="S77" s="5">
        <v>2296.6866698700001</v>
      </c>
      <c r="T77" s="5">
        <v>2296.6866698899998</v>
      </c>
      <c r="U77" s="5">
        <v>3202.7319067600001</v>
      </c>
      <c r="V77" s="5">
        <v>3202.7319067600001</v>
      </c>
      <c r="W77" s="5">
        <v>3202.7319067799999</v>
      </c>
      <c r="X77" s="5">
        <v>3202.7319067899998</v>
      </c>
      <c r="Y77" s="5">
        <v>5390.6279300300002</v>
      </c>
      <c r="Z77" s="5">
        <v>6791.3998402099996</v>
      </c>
      <c r="AA77" s="5">
        <v>6791.3998402200004</v>
      </c>
      <c r="AB77" s="5">
        <v>6791.3998402899997</v>
      </c>
      <c r="AC77" s="5">
        <v>6791.3999816099986</v>
      </c>
      <c r="AD77" s="5">
        <v>6791.3999816400001</v>
      </c>
      <c r="AE77" s="5">
        <v>6791.3999816599999</v>
      </c>
      <c r="AF77" s="5">
        <v>6791.3999817899994</v>
      </c>
      <c r="AG77" s="5">
        <v>6651.6499817999993</v>
      </c>
    </row>
    <row r="78" spans="1:33">
      <c r="A78" s="56" t="s">
        <v>54</v>
      </c>
      <c r="B78" s="56" t="s">
        <v>200</v>
      </c>
      <c r="C78" s="56" t="s">
        <v>288</v>
      </c>
      <c r="D78" s="56" t="s">
        <v>289</v>
      </c>
      <c r="E78" s="56" t="s">
        <v>142</v>
      </c>
      <c r="F78" s="5">
        <v>144</v>
      </c>
      <c r="G78" s="5">
        <v>673.47332466</v>
      </c>
      <c r="H78" s="5">
        <v>1498.9582233399999</v>
      </c>
      <c r="I78" s="5">
        <v>1705.07665752</v>
      </c>
      <c r="J78" s="5">
        <v>3543.9999999900001</v>
      </c>
      <c r="K78" s="5">
        <v>3544.0000000199998</v>
      </c>
      <c r="L78" s="5">
        <v>3838.83271509</v>
      </c>
      <c r="M78" s="5">
        <v>3838.8327151499998</v>
      </c>
      <c r="N78" s="5">
        <v>5460.5103345300004</v>
      </c>
      <c r="O78" s="5">
        <v>5614.3290451100002</v>
      </c>
      <c r="P78" s="5">
        <v>6886.3421529800007</v>
      </c>
      <c r="Q78" s="5">
        <v>10841.78074926</v>
      </c>
      <c r="R78" s="5">
        <v>10841.78074932</v>
      </c>
      <c r="S78" s="5">
        <v>11601.442232670001</v>
      </c>
      <c r="T78" s="5">
        <v>11601.44223282</v>
      </c>
      <c r="U78" s="5">
        <v>11601.442730590001</v>
      </c>
      <c r="V78" s="5">
        <v>11601.442730590001</v>
      </c>
      <c r="W78" s="5">
        <v>11601.44273063</v>
      </c>
      <c r="X78" s="5">
        <v>11601.442730639999</v>
      </c>
      <c r="Y78" s="5">
        <v>11601.442730700001</v>
      </c>
      <c r="Z78" s="5">
        <v>11601.44273074</v>
      </c>
      <c r="AA78" s="5">
        <v>11457.44273074</v>
      </c>
      <c r="AB78" s="5">
        <v>11457.44273074</v>
      </c>
      <c r="AC78" s="5">
        <v>11457.44273074</v>
      </c>
      <c r="AD78" s="5">
        <v>11457.44273074</v>
      </c>
      <c r="AE78" s="5">
        <v>11457.44273074</v>
      </c>
      <c r="AF78" s="5">
        <v>11457.44273074</v>
      </c>
      <c r="AG78" s="5">
        <v>11457.44273074</v>
      </c>
    </row>
    <row r="80" spans="1:33">
      <c r="A80" s="56" t="s">
        <v>54</v>
      </c>
      <c r="B80" s="56" t="s">
        <v>163</v>
      </c>
      <c r="C80" s="56" t="s">
        <v>290</v>
      </c>
      <c r="D80" s="56" t="s">
        <v>291</v>
      </c>
      <c r="E80" s="56" t="s">
        <v>141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  <c r="S80" s="5">
        <v>0</v>
      </c>
      <c r="T80" s="5">
        <v>0</v>
      </c>
      <c r="U80" s="5">
        <v>0</v>
      </c>
      <c r="V80" s="5">
        <v>0</v>
      </c>
      <c r="W80" s="5">
        <v>0</v>
      </c>
      <c r="X80" s="5">
        <v>0</v>
      </c>
      <c r="Y80" s="5">
        <v>0</v>
      </c>
      <c r="Z80" s="5">
        <v>0</v>
      </c>
      <c r="AA80" s="5">
        <v>0</v>
      </c>
      <c r="AB80" s="5">
        <v>0</v>
      </c>
      <c r="AC80" s="5">
        <v>0</v>
      </c>
      <c r="AD80" s="5">
        <v>0</v>
      </c>
      <c r="AE80" s="5">
        <v>0</v>
      </c>
      <c r="AF80" s="5">
        <v>0</v>
      </c>
      <c r="AG80" s="5">
        <v>0</v>
      </c>
    </row>
    <row r="81" spans="1:33">
      <c r="A81" s="56" t="s">
        <v>54</v>
      </c>
      <c r="B81" s="56" t="s">
        <v>163</v>
      </c>
      <c r="C81" s="56" t="s">
        <v>292</v>
      </c>
      <c r="D81" s="56" t="s">
        <v>293</v>
      </c>
      <c r="E81" s="56" t="s">
        <v>141</v>
      </c>
      <c r="F81" s="5">
        <v>0</v>
      </c>
      <c r="G81" s="5">
        <v>0</v>
      </c>
      <c r="H81" s="5">
        <v>0</v>
      </c>
      <c r="I81" s="5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5">
        <v>0</v>
      </c>
      <c r="R81" s="5">
        <v>0</v>
      </c>
      <c r="S81" s="5">
        <v>0</v>
      </c>
      <c r="T81" s="5">
        <v>0</v>
      </c>
      <c r="U81" s="5">
        <v>0</v>
      </c>
      <c r="V81" s="5">
        <v>0</v>
      </c>
      <c r="W81" s="5">
        <v>0</v>
      </c>
      <c r="X81" s="5">
        <v>0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>
        <v>0</v>
      </c>
      <c r="AF81" s="5">
        <v>0</v>
      </c>
      <c r="AG81" s="5">
        <v>0</v>
      </c>
    </row>
    <row r="82" spans="1:33">
      <c r="A82" s="56" t="s">
        <v>54</v>
      </c>
      <c r="B82" s="56" t="s">
        <v>198</v>
      </c>
      <c r="C82" s="56" t="s">
        <v>294</v>
      </c>
      <c r="D82" s="56" t="s">
        <v>295</v>
      </c>
      <c r="E82" s="56" t="s">
        <v>141</v>
      </c>
      <c r="F82" s="5">
        <v>0</v>
      </c>
      <c r="G82" s="5">
        <v>0</v>
      </c>
      <c r="H82" s="5">
        <v>0</v>
      </c>
      <c r="I82" s="5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5">
        <v>0</v>
      </c>
      <c r="R82" s="5">
        <v>0</v>
      </c>
      <c r="S82" s="5">
        <v>0</v>
      </c>
      <c r="T82" s="5">
        <v>0</v>
      </c>
      <c r="U82" s="5">
        <v>0</v>
      </c>
      <c r="V82" s="5">
        <v>0</v>
      </c>
      <c r="W82" s="5">
        <v>0</v>
      </c>
      <c r="X82" s="5">
        <v>0</v>
      </c>
      <c r="Y82" s="5">
        <v>0</v>
      </c>
      <c r="Z82" s="5">
        <v>0</v>
      </c>
      <c r="AA82" s="5">
        <v>0</v>
      </c>
      <c r="AB82" s="5">
        <v>0</v>
      </c>
      <c r="AC82" s="5">
        <v>0</v>
      </c>
      <c r="AD82" s="5">
        <v>0</v>
      </c>
      <c r="AE82" s="5">
        <v>0</v>
      </c>
      <c r="AF82" s="5">
        <v>0</v>
      </c>
      <c r="AG82" s="5">
        <v>0</v>
      </c>
    </row>
    <row r="83" spans="1:33">
      <c r="A83" s="56" t="s">
        <v>54</v>
      </c>
      <c r="B83" s="56" t="s">
        <v>200</v>
      </c>
      <c r="C83" s="56" t="s">
        <v>296</v>
      </c>
      <c r="D83" s="56" t="s">
        <v>297</v>
      </c>
      <c r="E83" s="56" t="s">
        <v>141</v>
      </c>
      <c r="F83" s="5">
        <v>0</v>
      </c>
      <c r="G83" s="5">
        <v>0</v>
      </c>
      <c r="H83" s="5">
        <v>0</v>
      </c>
      <c r="I83" s="5">
        <v>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5">
        <v>0</v>
      </c>
      <c r="R83" s="5">
        <v>0</v>
      </c>
      <c r="S83" s="5">
        <v>0</v>
      </c>
      <c r="T83" s="5">
        <v>0</v>
      </c>
      <c r="U83" s="5">
        <v>0</v>
      </c>
      <c r="V83" s="5">
        <v>0</v>
      </c>
      <c r="W83" s="5">
        <v>0</v>
      </c>
      <c r="X83" s="5">
        <v>0</v>
      </c>
      <c r="Y83" s="5">
        <v>0</v>
      </c>
      <c r="Z83" s="5">
        <v>0</v>
      </c>
      <c r="AA83" s="5">
        <v>0</v>
      </c>
      <c r="AB83" s="5">
        <v>0</v>
      </c>
      <c r="AC83" s="5">
        <v>0</v>
      </c>
      <c r="AD83" s="5">
        <v>0</v>
      </c>
      <c r="AE83" s="5">
        <v>0</v>
      </c>
      <c r="AF83" s="5">
        <v>0</v>
      </c>
      <c r="AG83" s="5">
        <v>0</v>
      </c>
    </row>
    <row r="84" spans="1:33">
      <c r="A84" s="56" t="s">
        <v>54</v>
      </c>
      <c r="B84" s="56" t="s">
        <v>198</v>
      </c>
      <c r="C84" s="56" t="s">
        <v>298</v>
      </c>
      <c r="D84" s="56" t="s">
        <v>299</v>
      </c>
      <c r="E84" s="56" t="s">
        <v>141</v>
      </c>
      <c r="F84" s="5">
        <v>0</v>
      </c>
      <c r="G84" s="5">
        <v>0</v>
      </c>
      <c r="H84" s="5">
        <v>0</v>
      </c>
      <c r="I84" s="5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5">
        <v>0</v>
      </c>
      <c r="R84" s="5">
        <v>0</v>
      </c>
      <c r="S84" s="5">
        <v>0</v>
      </c>
      <c r="T84" s="5">
        <v>0</v>
      </c>
      <c r="U84" s="5">
        <v>0</v>
      </c>
      <c r="V84" s="5">
        <v>0</v>
      </c>
      <c r="W84" s="5">
        <v>0</v>
      </c>
      <c r="X84" s="5">
        <v>0</v>
      </c>
      <c r="Y84" s="5">
        <v>0</v>
      </c>
      <c r="Z84" s="5">
        <v>0</v>
      </c>
      <c r="AA84" s="5">
        <v>0</v>
      </c>
      <c r="AB84" s="5">
        <v>0</v>
      </c>
      <c r="AC84" s="5">
        <v>0</v>
      </c>
      <c r="AD84" s="5">
        <v>0</v>
      </c>
      <c r="AE84" s="5">
        <v>0</v>
      </c>
      <c r="AF84" s="5">
        <v>0</v>
      </c>
      <c r="AG84" s="5">
        <v>0</v>
      </c>
    </row>
    <row r="85" spans="1:33">
      <c r="A85" s="56" t="s">
        <v>54</v>
      </c>
      <c r="B85" s="56" t="s">
        <v>199</v>
      </c>
      <c r="C85" s="56" t="s">
        <v>300</v>
      </c>
      <c r="D85" s="56" t="s">
        <v>301</v>
      </c>
      <c r="E85" s="56" t="s">
        <v>141</v>
      </c>
      <c r="F85" s="5">
        <v>0</v>
      </c>
      <c r="G85" s="5">
        <v>0</v>
      </c>
      <c r="H85" s="5">
        <v>0</v>
      </c>
      <c r="I85" s="5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5">
        <v>0</v>
      </c>
      <c r="R85" s="5">
        <v>0</v>
      </c>
      <c r="S85" s="5">
        <v>0</v>
      </c>
      <c r="T85" s="5">
        <v>0</v>
      </c>
      <c r="U85" s="5">
        <v>0</v>
      </c>
      <c r="V85" s="5">
        <v>0</v>
      </c>
      <c r="W85" s="5">
        <v>0</v>
      </c>
      <c r="X85" s="5">
        <v>0</v>
      </c>
      <c r="Y85" s="5">
        <v>0</v>
      </c>
      <c r="Z85" s="5">
        <v>0</v>
      </c>
      <c r="AA85" s="5">
        <v>0</v>
      </c>
      <c r="AB85" s="5">
        <v>0</v>
      </c>
      <c r="AC85" s="5">
        <v>0</v>
      </c>
      <c r="AD85" s="5">
        <v>0</v>
      </c>
      <c r="AE85" s="5">
        <v>0</v>
      </c>
      <c r="AF85" s="5">
        <v>0</v>
      </c>
      <c r="AG85" s="5">
        <v>0</v>
      </c>
    </row>
    <row r="87" spans="1:33">
      <c r="A87" s="56" t="s">
        <v>66</v>
      </c>
      <c r="B87" s="56" t="s">
        <v>197</v>
      </c>
      <c r="C87" s="56" t="s">
        <v>215</v>
      </c>
      <c r="D87" s="56" t="s">
        <v>216</v>
      </c>
      <c r="E87" s="56" t="s">
        <v>217</v>
      </c>
      <c r="F87" s="5">
        <v>0</v>
      </c>
      <c r="G87" s="5">
        <v>5.5999999999999997E-6</v>
      </c>
      <c r="H87" s="5">
        <v>2.6610000000000001E-5</v>
      </c>
      <c r="I87" s="5">
        <v>5.2410000000000001E-5</v>
      </c>
      <c r="J87" s="5">
        <v>9.878E-5</v>
      </c>
      <c r="K87" s="5">
        <v>9.8859999999999999E-5</v>
      </c>
      <c r="L87" s="5">
        <v>9.8919999999999995E-5</v>
      </c>
      <c r="M87" s="5">
        <v>2.8844E-4</v>
      </c>
      <c r="N87" s="5">
        <v>2.9119999999999998E-4</v>
      </c>
      <c r="O87" s="5">
        <v>664.19227710999996</v>
      </c>
      <c r="P87" s="5">
        <v>1099.9999411599999</v>
      </c>
      <c r="Q87" s="5">
        <v>1099.9999430800001</v>
      </c>
      <c r="R87" s="5">
        <v>1099.9999431199999</v>
      </c>
      <c r="S87" s="5">
        <v>1099.9999432300001</v>
      </c>
      <c r="T87" s="5">
        <v>1100.0000000499999</v>
      </c>
      <c r="U87" s="5">
        <v>1100.0000000699999</v>
      </c>
      <c r="V87" s="5">
        <v>1100.0000000800001</v>
      </c>
      <c r="W87" s="5">
        <v>1100.0000001200001</v>
      </c>
      <c r="X87" s="5">
        <v>1100.00000024</v>
      </c>
      <c r="Y87" s="5">
        <v>1100.00000069</v>
      </c>
      <c r="Z87" s="5">
        <v>5186.7958560200004</v>
      </c>
      <c r="AA87" s="5">
        <v>5186.7958560999996</v>
      </c>
      <c r="AB87" s="5">
        <v>6345.09222512</v>
      </c>
      <c r="AC87" s="5">
        <v>6345.0922251700003</v>
      </c>
      <c r="AD87" s="5">
        <v>6917.3671572699996</v>
      </c>
      <c r="AE87" s="5">
        <v>6917.36715749</v>
      </c>
      <c r="AF87" s="5">
        <v>10717.110841920001</v>
      </c>
      <c r="AG87" s="5">
        <v>10717.110841940001</v>
      </c>
    </row>
    <row r="88" spans="1:33">
      <c r="A88" s="56" t="s">
        <v>66</v>
      </c>
      <c r="B88" s="56" t="s">
        <v>197</v>
      </c>
      <c r="C88" s="56" t="s">
        <v>218</v>
      </c>
      <c r="D88" s="56" t="s">
        <v>219</v>
      </c>
      <c r="E88" s="56" t="s">
        <v>217</v>
      </c>
      <c r="F88" s="5">
        <v>81.5</v>
      </c>
      <c r="G88" s="5">
        <v>81.500006420000005</v>
      </c>
      <c r="H88" s="5">
        <v>81.500041940000003</v>
      </c>
      <c r="I88" s="5">
        <v>241.26258906999999</v>
      </c>
      <c r="J88" s="5">
        <v>241.26258970999999</v>
      </c>
      <c r="K88" s="5">
        <v>241.26258974000001</v>
      </c>
      <c r="L88" s="5">
        <v>241.26258983</v>
      </c>
      <c r="M88" s="5">
        <v>1231.99252398</v>
      </c>
      <c r="N88" s="5">
        <v>1231.99252428</v>
      </c>
      <c r="O88" s="5">
        <v>2839.5707162399999</v>
      </c>
      <c r="P88" s="5">
        <v>2899.0041397099999</v>
      </c>
      <c r="Q88" s="5">
        <v>2899.00413996</v>
      </c>
      <c r="R88" s="5">
        <v>2899.00414</v>
      </c>
      <c r="S88" s="5">
        <v>2899.0041401200001</v>
      </c>
      <c r="T88" s="5">
        <v>4364.93368835</v>
      </c>
      <c r="U88" s="5">
        <v>4364.9336883799997</v>
      </c>
      <c r="V88" s="5">
        <v>4346.9336883899996</v>
      </c>
      <c r="W88" s="5">
        <v>4346.9336884300001</v>
      </c>
      <c r="X88" s="5">
        <v>4731.5297720299995</v>
      </c>
      <c r="Y88" s="5">
        <v>5499.4491067700001</v>
      </c>
      <c r="Z88" s="5">
        <v>6059.7897451400004</v>
      </c>
      <c r="AA88" s="5">
        <v>6059.7897455700004</v>
      </c>
      <c r="AB88" s="5">
        <v>8014.9999117899997</v>
      </c>
      <c r="AC88" s="5">
        <v>7999.9999118400001</v>
      </c>
      <c r="AD88" s="5">
        <v>7999.9999119100003</v>
      </c>
      <c r="AE88" s="5">
        <v>7999.9999119699996</v>
      </c>
      <c r="AF88" s="5">
        <v>7999.9999120399998</v>
      </c>
      <c r="AG88" s="5">
        <v>7999.9999120499997</v>
      </c>
    </row>
    <row r="89" spans="1:33">
      <c r="A89" s="56" t="s">
        <v>66</v>
      </c>
      <c r="B89" s="56" t="s">
        <v>197</v>
      </c>
      <c r="C89" s="56" t="s">
        <v>220</v>
      </c>
      <c r="D89" s="56" t="s">
        <v>221</v>
      </c>
      <c r="E89" s="56" t="s">
        <v>217</v>
      </c>
      <c r="F89" s="5">
        <v>435.58399999999989</v>
      </c>
      <c r="G89" s="5">
        <v>435.58400598999998</v>
      </c>
      <c r="H89" s="5">
        <v>435.58403788999999</v>
      </c>
      <c r="I89" s="5">
        <v>435.58409570999999</v>
      </c>
      <c r="J89" s="5">
        <v>435.58419989999999</v>
      </c>
      <c r="K89" s="5">
        <v>435.58419995000003</v>
      </c>
      <c r="L89" s="5">
        <v>435.58420000000001</v>
      </c>
      <c r="M89" s="5">
        <v>435.58507929000001</v>
      </c>
      <c r="N89" s="5">
        <v>435.58507936000001</v>
      </c>
      <c r="O89" s="5">
        <v>435.58507953999998</v>
      </c>
      <c r="P89" s="5">
        <v>435.58508353000002</v>
      </c>
      <c r="Q89" s="5">
        <v>3835.5838153899999</v>
      </c>
      <c r="R89" s="5">
        <v>3835.5838154500002</v>
      </c>
      <c r="S89" s="5">
        <v>3835.5838179699999</v>
      </c>
      <c r="T89" s="5">
        <v>3835.5838182799998</v>
      </c>
      <c r="U89" s="5">
        <v>3835.5838183000001</v>
      </c>
      <c r="V89" s="5">
        <v>3835.58381831</v>
      </c>
      <c r="W89" s="5">
        <v>3835.5838183599999</v>
      </c>
      <c r="X89" s="5">
        <v>3835.5840001699999</v>
      </c>
      <c r="Y89" s="5">
        <v>3715.9840002599999</v>
      </c>
      <c r="Z89" s="5">
        <v>3600.0160003199999</v>
      </c>
      <c r="AA89" s="5">
        <v>3600.0160003199999</v>
      </c>
      <c r="AB89" s="5">
        <v>3600.0160003199999</v>
      </c>
      <c r="AC89" s="5">
        <v>3600.0160003199999</v>
      </c>
      <c r="AD89" s="5">
        <v>3500.0350003200001</v>
      </c>
      <c r="AE89" s="5">
        <v>3500.0350003200001</v>
      </c>
      <c r="AF89" s="5">
        <v>3400.0000003199998</v>
      </c>
      <c r="AG89" s="5">
        <v>3400.0000003199998</v>
      </c>
    </row>
    <row r="90" spans="1:33">
      <c r="A90" s="56" t="s">
        <v>66</v>
      </c>
      <c r="B90" s="56" t="s">
        <v>197</v>
      </c>
      <c r="C90" s="56" t="s">
        <v>222</v>
      </c>
      <c r="D90" s="56" t="s">
        <v>223</v>
      </c>
      <c r="E90" s="56" t="s">
        <v>217</v>
      </c>
      <c r="F90" s="5">
        <v>620.48299999999995</v>
      </c>
      <c r="G90" s="5">
        <v>620.48300612999992</v>
      </c>
      <c r="H90" s="5">
        <v>620.48303427999997</v>
      </c>
      <c r="I90" s="5">
        <v>620.48305573999994</v>
      </c>
      <c r="J90" s="5">
        <v>620.48311546000002</v>
      </c>
      <c r="K90" s="5">
        <v>656.71984363999991</v>
      </c>
      <c r="L90" s="5">
        <v>945.55549642999995</v>
      </c>
      <c r="M90" s="5">
        <v>945.55549687999996</v>
      </c>
      <c r="N90" s="5">
        <v>945.55549701999996</v>
      </c>
      <c r="O90" s="5">
        <v>945.55549715999996</v>
      </c>
      <c r="P90" s="5">
        <v>1422.5936382299999</v>
      </c>
      <c r="Q90" s="5">
        <v>1422.5936421599999</v>
      </c>
      <c r="R90" s="5">
        <v>2223.9353571400002</v>
      </c>
      <c r="S90" s="5">
        <v>4112.7863504099996</v>
      </c>
      <c r="T90" s="5">
        <v>4112.7863506699996</v>
      </c>
      <c r="U90" s="5">
        <v>4112.7863506900003</v>
      </c>
      <c r="V90" s="5">
        <v>4112.7863507000002</v>
      </c>
      <c r="W90" s="5">
        <v>4112.7863508700002</v>
      </c>
      <c r="X90" s="5">
        <v>7520.4828554800006</v>
      </c>
      <c r="Y90" s="5">
        <v>7520.4828555700014</v>
      </c>
      <c r="Z90" s="5">
        <v>7520.4828556299999</v>
      </c>
      <c r="AA90" s="5">
        <v>7477.9830000500006</v>
      </c>
      <c r="AB90" s="5">
        <v>11327.3190942</v>
      </c>
      <c r="AC90" s="5">
        <v>12616.48500328</v>
      </c>
      <c r="AD90" s="5">
        <v>12985.4352308</v>
      </c>
      <c r="AE90" s="5">
        <v>20706.793937210001</v>
      </c>
      <c r="AF90" s="5">
        <v>33531.980251289999</v>
      </c>
      <c r="AG90" s="5">
        <v>33505.98025131</v>
      </c>
    </row>
    <row r="91" spans="1:33">
      <c r="A91" s="56" t="s">
        <v>66</v>
      </c>
      <c r="B91" s="56" t="s">
        <v>197</v>
      </c>
      <c r="C91" s="56" t="s">
        <v>224</v>
      </c>
      <c r="D91" s="56" t="s">
        <v>225</v>
      </c>
      <c r="E91" s="56" t="s">
        <v>217</v>
      </c>
      <c r="F91" s="5">
        <v>14</v>
      </c>
      <c r="G91" s="5">
        <v>14.00000695</v>
      </c>
      <c r="H91" s="5">
        <v>68.778708080000001</v>
      </c>
      <c r="I91" s="5">
        <v>68.778708109999997</v>
      </c>
      <c r="J91" s="5">
        <v>68.778708190000003</v>
      </c>
      <c r="K91" s="5">
        <v>77.676686469999993</v>
      </c>
      <c r="L91" s="5">
        <v>77.676693830000005</v>
      </c>
      <c r="M91" s="5">
        <v>77.676714669999996</v>
      </c>
      <c r="N91" s="5">
        <v>77.676714869999998</v>
      </c>
      <c r="O91" s="5">
        <v>77.676715059999992</v>
      </c>
      <c r="P91" s="5">
        <v>81.506836809999996</v>
      </c>
      <c r="Q91" s="5">
        <v>81.506837419999997</v>
      </c>
      <c r="R91" s="5">
        <v>81.558568289999997</v>
      </c>
      <c r="S91" s="5">
        <v>81.558569070000004</v>
      </c>
      <c r="T91" s="5">
        <v>81.558569610000006</v>
      </c>
      <c r="U91" s="5">
        <v>81.558569629999994</v>
      </c>
      <c r="V91" s="5">
        <v>81.558569640000002</v>
      </c>
      <c r="W91" s="5">
        <v>81.558569869999999</v>
      </c>
      <c r="X91" s="5">
        <v>1584.74140734</v>
      </c>
      <c r="Y91" s="5">
        <v>1917.85084168</v>
      </c>
      <c r="Z91" s="5">
        <v>1927.8603175999999</v>
      </c>
      <c r="AA91" s="5">
        <v>2652.01501319</v>
      </c>
      <c r="AB91" s="5">
        <v>4814.5020218</v>
      </c>
      <c r="AC91" s="5">
        <v>4814.5020220599999</v>
      </c>
      <c r="AD91" s="5">
        <v>4814.5020222700005</v>
      </c>
      <c r="AE91" s="5">
        <v>5636.6236280900002</v>
      </c>
      <c r="AF91" s="5">
        <v>7999.9997259100001</v>
      </c>
      <c r="AG91" s="5">
        <v>7999.9997259399997</v>
      </c>
    </row>
    <row r="92" spans="1:33">
      <c r="A92" s="56" t="s">
        <v>66</v>
      </c>
      <c r="B92" s="56" t="s">
        <v>197</v>
      </c>
      <c r="C92" s="56" t="s">
        <v>226</v>
      </c>
      <c r="D92" s="56" t="s">
        <v>227</v>
      </c>
      <c r="E92" s="56" t="s">
        <v>217</v>
      </c>
      <c r="F92" s="5">
        <v>81.72</v>
      </c>
      <c r="G92" s="5">
        <v>81.72000688</v>
      </c>
      <c r="H92" s="5">
        <v>492.55087509999998</v>
      </c>
      <c r="I92" s="5">
        <v>1618.2189632899999</v>
      </c>
      <c r="J92" s="5">
        <v>2387.4385033600001</v>
      </c>
      <c r="K92" s="5">
        <v>3092.64347133</v>
      </c>
      <c r="L92" s="5">
        <v>3250.02087798</v>
      </c>
      <c r="M92" s="5">
        <v>3250.0208781599999</v>
      </c>
      <c r="N92" s="5">
        <v>3250.0208782099999</v>
      </c>
      <c r="O92" s="5">
        <v>3250.0208783200001</v>
      </c>
      <c r="P92" s="5">
        <v>4306.9978126100004</v>
      </c>
      <c r="Q92" s="5">
        <v>7532.9997763500014</v>
      </c>
      <c r="R92" s="5">
        <v>7532.9997770500004</v>
      </c>
      <c r="S92" s="5">
        <v>7532.9997776800001</v>
      </c>
      <c r="T92" s="5">
        <v>7532.9999999900001</v>
      </c>
      <c r="U92" s="5">
        <v>7533.0000000099999</v>
      </c>
      <c r="V92" s="5">
        <v>7533.0000000200007</v>
      </c>
      <c r="W92" s="5">
        <v>7533.0000001799999</v>
      </c>
      <c r="X92" s="5">
        <v>12707.864099300001</v>
      </c>
      <c r="Y92" s="5">
        <v>20824.714265080001</v>
      </c>
      <c r="Z92" s="5">
        <v>20824.714265170001</v>
      </c>
      <c r="AA92" s="5">
        <v>28508.945134239999</v>
      </c>
      <c r="AB92" s="5">
        <v>34616.53200608</v>
      </c>
      <c r="AC92" s="5">
        <v>34616.5320068</v>
      </c>
      <c r="AD92" s="5">
        <v>35803.151330430002</v>
      </c>
      <c r="AE92" s="5">
        <v>37925.330507220002</v>
      </c>
      <c r="AF92" s="5">
        <v>38231.963104659997</v>
      </c>
      <c r="AG92" s="5">
        <v>38231.963104690003</v>
      </c>
    </row>
    <row r="93" spans="1:33">
      <c r="A93" s="56" t="s">
        <v>66</v>
      </c>
      <c r="B93" s="56" t="s">
        <v>197</v>
      </c>
      <c r="C93" s="56" t="s">
        <v>228</v>
      </c>
      <c r="D93" s="56" t="s">
        <v>229</v>
      </c>
      <c r="E93" s="56" t="s">
        <v>217</v>
      </c>
      <c r="F93" s="5">
        <v>306.84199999999998</v>
      </c>
      <c r="G93" s="5">
        <v>528.08200607000003</v>
      </c>
      <c r="H93" s="5">
        <v>528.08203236999998</v>
      </c>
      <c r="I93" s="5">
        <v>528.08203541</v>
      </c>
      <c r="J93" s="5">
        <v>562.24204803999999</v>
      </c>
      <c r="K93" s="5">
        <v>528.0820837</v>
      </c>
      <c r="L93" s="5">
        <v>538.27341932000002</v>
      </c>
      <c r="M93" s="5">
        <v>2099.0217068799998</v>
      </c>
      <c r="N93" s="5">
        <v>2099.0217070499998</v>
      </c>
      <c r="O93" s="5">
        <v>2506.8418838500002</v>
      </c>
      <c r="P93" s="5">
        <v>2506.8418939799999</v>
      </c>
      <c r="Q93" s="5">
        <v>2506.8418944499999</v>
      </c>
      <c r="R93" s="5">
        <v>3676.5870344800001</v>
      </c>
      <c r="S93" s="5">
        <v>3676.6070189799998</v>
      </c>
      <c r="T93" s="5">
        <v>5650.6839367700004</v>
      </c>
      <c r="U93" s="5">
        <v>5650.6839371900014</v>
      </c>
      <c r="V93" s="5">
        <v>5650.6839372100003</v>
      </c>
      <c r="W93" s="5">
        <v>7308.4481948400007</v>
      </c>
      <c r="X93" s="5">
        <v>9383.7954540400005</v>
      </c>
      <c r="Y93" s="5">
        <v>9383.7954541399995</v>
      </c>
      <c r="Z93" s="5">
        <v>9383.7954548899997</v>
      </c>
      <c r="AA93" s="5">
        <v>9383.7954550200011</v>
      </c>
      <c r="AB93" s="5">
        <v>9383.7954551700004</v>
      </c>
      <c r="AC93" s="5">
        <v>9831.3479503800008</v>
      </c>
      <c r="AD93" s="5">
        <v>9655.3949504200009</v>
      </c>
      <c r="AE93" s="5">
        <v>11784.40243319</v>
      </c>
      <c r="AF93" s="5">
        <v>11653.51343397</v>
      </c>
      <c r="AG93" s="5">
        <v>11653.513434</v>
      </c>
    </row>
    <row r="94" spans="1:33">
      <c r="A94" s="56" t="s">
        <v>66</v>
      </c>
      <c r="B94" s="56" t="s">
        <v>197</v>
      </c>
      <c r="C94" s="56" t="s">
        <v>230</v>
      </c>
      <c r="D94" s="56" t="s">
        <v>231</v>
      </c>
      <c r="E94" s="56" t="s">
        <v>217</v>
      </c>
      <c r="F94" s="5">
        <v>1214.288</v>
      </c>
      <c r="G94" s="5">
        <v>1360.2880061200001</v>
      </c>
      <c r="H94" s="5">
        <v>1360.28803679</v>
      </c>
      <c r="I94" s="5">
        <v>1829.6549715199999</v>
      </c>
      <c r="J94" s="5">
        <v>3085.8622158500002</v>
      </c>
      <c r="K94" s="5">
        <v>3212.366219779999</v>
      </c>
      <c r="L94" s="5">
        <v>3784.93004677</v>
      </c>
      <c r="M94" s="5">
        <v>4366.4504289899996</v>
      </c>
      <c r="N94" s="5">
        <v>4366.4504291399999</v>
      </c>
      <c r="O94" s="5">
        <v>4515.8580315999998</v>
      </c>
      <c r="P94" s="5">
        <v>5573.6762301100007</v>
      </c>
      <c r="Q94" s="5">
        <v>8206.2877405500003</v>
      </c>
      <c r="R94" s="5">
        <v>8206.2877714499991</v>
      </c>
      <c r="S94" s="5">
        <v>8096.2877722200001</v>
      </c>
      <c r="T94" s="5">
        <v>10657.05824378</v>
      </c>
      <c r="U94" s="5">
        <v>11006.865187179999</v>
      </c>
      <c r="V94" s="5">
        <v>11006.865187199999</v>
      </c>
      <c r="W94" s="5">
        <v>11120.583057669999</v>
      </c>
      <c r="X94" s="5">
        <v>11600.82189548</v>
      </c>
      <c r="Y94" s="5">
        <v>11600.82189556</v>
      </c>
      <c r="Z94" s="5">
        <v>11575.821895810001</v>
      </c>
      <c r="AA94" s="5">
        <v>12352.99740912</v>
      </c>
      <c r="AB94" s="5">
        <v>12320.89340938</v>
      </c>
      <c r="AC94" s="5">
        <v>12242.85405344</v>
      </c>
      <c r="AD94" s="5">
        <v>11842.854053479999</v>
      </c>
      <c r="AE94" s="5">
        <v>12127.684175369999</v>
      </c>
      <c r="AF94" s="5">
        <v>13615.77502834</v>
      </c>
      <c r="AG94" s="5">
        <v>13615.775028370001</v>
      </c>
    </row>
    <row r="95" spans="1:33">
      <c r="A95" s="56" t="s">
        <v>66</v>
      </c>
      <c r="B95" s="56" t="s">
        <v>197</v>
      </c>
      <c r="C95" s="56" t="s">
        <v>232</v>
      </c>
      <c r="D95" s="56" t="s">
        <v>233</v>
      </c>
      <c r="E95" s="56" t="s">
        <v>217</v>
      </c>
      <c r="F95" s="5">
        <v>0</v>
      </c>
      <c r="G95" s="5">
        <v>6.0900000000000001E-6</v>
      </c>
      <c r="H95" s="5">
        <v>5.2719999999999997E-5</v>
      </c>
      <c r="I95" s="5">
        <v>5.791E-5</v>
      </c>
      <c r="J95" s="5">
        <v>1.5035000000000001E-3</v>
      </c>
      <c r="K95" s="5">
        <v>165.13742243999999</v>
      </c>
      <c r="L95" s="5">
        <v>177.26444011000001</v>
      </c>
      <c r="M95" s="5">
        <v>177.26444058999999</v>
      </c>
      <c r="N95" s="5">
        <v>177.26444067</v>
      </c>
      <c r="O95" s="5">
        <v>177.26444083000001</v>
      </c>
      <c r="P95" s="5">
        <v>187.98063913999999</v>
      </c>
      <c r="Q95" s="5">
        <v>1358.8097418699999</v>
      </c>
      <c r="R95" s="5">
        <v>1685.60397027</v>
      </c>
      <c r="S95" s="5">
        <v>1685.60397042</v>
      </c>
      <c r="T95" s="5">
        <v>1793.78729819</v>
      </c>
      <c r="U95" s="5">
        <v>1793.78729821</v>
      </c>
      <c r="V95" s="5">
        <v>1793.7872982199999</v>
      </c>
      <c r="W95" s="5">
        <v>5852.3315915399999</v>
      </c>
      <c r="X95" s="5">
        <v>6099.9998126999999</v>
      </c>
      <c r="Y95" s="5">
        <v>6099.9998127899999</v>
      </c>
      <c r="Z95" s="5">
        <v>6099.9998128300003</v>
      </c>
      <c r="AA95" s="5">
        <v>6100.0000000399996</v>
      </c>
      <c r="AB95" s="5">
        <v>6100.0000000999999</v>
      </c>
      <c r="AC95" s="5">
        <v>6100.0000001400003</v>
      </c>
      <c r="AD95" s="5">
        <v>6100.0000001799999</v>
      </c>
      <c r="AE95" s="5">
        <v>6100.0000002400002</v>
      </c>
      <c r="AF95" s="5">
        <v>6100.0000002999996</v>
      </c>
      <c r="AG95" s="5">
        <v>6100.0000003200003</v>
      </c>
    </row>
    <row r="96" spans="1:33">
      <c r="A96" s="56" t="s">
        <v>66</v>
      </c>
      <c r="B96" s="56" t="s">
        <v>163</v>
      </c>
      <c r="C96" s="56" t="s">
        <v>234</v>
      </c>
      <c r="D96" s="56" t="s">
        <v>235</v>
      </c>
      <c r="E96" s="56" t="s">
        <v>217</v>
      </c>
      <c r="F96" s="5">
        <v>0</v>
      </c>
      <c r="G96" s="5">
        <v>0</v>
      </c>
      <c r="H96" s="5">
        <v>0</v>
      </c>
      <c r="I96" s="5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0</v>
      </c>
      <c r="W96" s="5">
        <v>0</v>
      </c>
      <c r="X96" s="5">
        <v>0</v>
      </c>
      <c r="Y96" s="5">
        <v>0</v>
      </c>
      <c r="Z96" s="5">
        <v>0</v>
      </c>
      <c r="AA96" s="5">
        <v>0</v>
      </c>
      <c r="AB96" s="5">
        <v>0</v>
      </c>
      <c r="AC96" s="5">
        <v>0</v>
      </c>
      <c r="AD96" s="5">
        <v>0</v>
      </c>
      <c r="AE96" s="5">
        <v>0</v>
      </c>
      <c r="AF96" s="5">
        <v>0</v>
      </c>
      <c r="AG96" s="5">
        <v>0</v>
      </c>
    </row>
    <row r="97" spans="1:33">
      <c r="A97" s="56" t="s">
        <v>66</v>
      </c>
      <c r="B97" s="56" t="s">
        <v>163</v>
      </c>
      <c r="C97" s="56" t="s">
        <v>236</v>
      </c>
      <c r="D97" s="56" t="s">
        <v>237</v>
      </c>
      <c r="E97" s="56" t="s">
        <v>217</v>
      </c>
      <c r="F97" s="5">
        <v>166.00001025</v>
      </c>
      <c r="G97" s="5">
        <v>166.00001025</v>
      </c>
      <c r="H97" s="5">
        <v>166.00001495000001</v>
      </c>
      <c r="I97" s="5">
        <v>166.00005351999999</v>
      </c>
      <c r="J97" s="5">
        <v>185.20742962</v>
      </c>
      <c r="K97" s="5">
        <v>192.89221936999999</v>
      </c>
      <c r="L97" s="5">
        <v>192.89221939999999</v>
      </c>
      <c r="M97" s="5">
        <v>198.10298420000001</v>
      </c>
      <c r="N97" s="5">
        <v>198.10298465</v>
      </c>
      <c r="O97" s="5">
        <v>202.53518754999999</v>
      </c>
      <c r="P97" s="5">
        <v>211.36633660000001</v>
      </c>
      <c r="Q97" s="5">
        <v>213.34711150000001</v>
      </c>
      <c r="R97" s="5">
        <v>1690.8071687300001</v>
      </c>
      <c r="S97" s="5">
        <v>1690.8071694299999</v>
      </c>
      <c r="T97" s="5">
        <v>3229.8972202199998</v>
      </c>
      <c r="U97" s="5">
        <v>3536.5025320999998</v>
      </c>
      <c r="V97" s="5">
        <v>3536.50253213</v>
      </c>
      <c r="W97" s="5">
        <v>4564.2153782100004</v>
      </c>
      <c r="X97" s="5">
        <v>5604.4678028500002</v>
      </c>
      <c r="Y97" s="5">
        <v>5784.9766133000003</v>
      </c>
      <c r="Z97" s="5">
        <v>5784.9766134700003</v>
      </c>
      <c r="AA97" s="5">
        <v>6270.7624546699999</v>
      </c>
      <c r="AB97" s="5">
        <v>6550.9999647599998</v>
      </c>
      <c r="AC97" s="5">
        <v>6494.9999656500004</v>
      </c>
      <c r="AD97" s="5">
        <v>6494.9999656800001</v>
      </c>
      <c r="AE97" s="5">
        <v>6494.9999657099997</v>
      </c>
      <c r="AF97" s="5">
        <v>6494.9999657400003</v>
      </c>
      <c r="AG97" s="5">
        <v>6494.9999657500002</v>
      </c>
    </row>
    <row r="98" spans="1:33">
      <c r="A98" s="56" t="s">
        <v>66</v>
      </c>
      <c r="B98" s="56" t="s">
        <v>163</v>
      </c>
      <c r="C98" s="56" t="s">
        <v>238</v>
      </c>
      <c r="D98" s="56" t="s">
        <v>239</v>
      </c>
      <c r="E98" s="56" t="s">
        <v>217</v>
      </c>
      <c r="F98" s="5">
        <v>535.02000614999997</v>
      </c>
      <c r="G98" s="5">
        <v>535.02000615999998</v>
      </c>
      <c r="H98" s="5">
        <v>535.02000913999996</v>
      </c>
      <c r="I98" s="5">
        <v>535.02001869000003</v>
      </c>
      <c r="J98" s="5">
        <v>2170.2379805400001</v>
      </c>
      <c r="K98" s="5">
        <v>3143.0881900700001</v>
      </c>
      <c r="L98" s="5">
        <v>3143.0881900899999</v>
      </c>
      <c r="M98" s="5">
        <v>3520.0199788099999</v>
      </c>
      <c r="N98" s="5">
        <v>3520.0199807099998</v>
      </c>
      <c r="O98" s="5">
        <v>3520.0199807499998</v>
      </c>
      <c r="P98" s="5">
        <v>3520.0199807700001</v>
      </c>
      <c r="Q98" s="5">
        <v>3520.0199807899999</v>
      </c>
      <c r="R98" s="5">
        <v>3520.0199808000002</v>
      </c>
      <c r="S98" s="5">
        <v>3520.0199808100001</v>
      </c>
      <c r="T98" s="5">
        <v>3520.0200002699999</v>
      </c>
      <c r="U98" s="5">
        <v>3520.0200003</v>
      </c>
      <c r="V98" s="5">
        <v>3520.0200003099999</v>
      </c>
      <c r="W98" s="5">
        <v>3520.0200003199998</v>
      </c>
      <c r="X98" s="5">
        <v>3520.0200003300001</v>
      </c>
      <c r="Y98" s="5">
        <v>3520.02000034</v>
      </c>
      <c r="Z98" s="5">
        <v>3500.0200003499999</v>
      </c>
      <c r="AA98" s="5">
        <v>3500.0200003499999</v>
      </c>
      <c r="AB98" s="5">
        <v>3500.0200003499999</v>
      </c>
      <c r="AC98" s="5">
        <v>3500.0200003499999</v>
      </c>
      <c r="AD98" s="5">
        <v>3500.0200003499999</v>
      </c>
      <c r="AE98" s="5">
        <v>3500.0200003499999</v>
      </c>
      <c r="AF98" s="5">
        <v>3500.0200003499999</v>
      </c>
      <c r="AG98" s="5">
        <v>3500.0200003499999</v>
      </c>
    </row>
    <row r="99" spans="1:33">
      <c r="A99" s="56" t="s">
        <v>66</v>
      </c>
      <c r="B99" s="56" t="s">
        <v>163</v>
      </c>
      <c r="C99" s="56" t="s">
        <v>240</v>
      </c>
      <c r="D99" s="56" t="s">
        <v>241</v>
      </c>
      <c r="E99" s="56" t="s">
        <v>217</v>
      </c>
      <c r="F99" s="5">
        <v>762.40502086000004</v>
      </c>
      <c r="G99" s="5">
        <v>762.40502087000004</v>
      </c>
      <c r="H99" s="5">
        <v>1679.7961219399999</v>
      </c>
      <c r="I99" s="5">
        <v>3854.3776028699999</v>
      </c>
      <c r="J99" s="5">
        <v>3854.3776028900002</v>
      </c>
      <c r="K99" s="5">
        <v>4025.3902261799999</v>
      </c>
      <c r="L99" s="5">
        <v>4025.3902262000001</v>
      </c>
      <c r="M99" s="5">
        <v>4425.61748859</v>
      </c>
      <c r="N99" s="5">
        <v>4425.6174886199997</v>
      </c>
      <c r="O99" s="5">
        <v>4425.6174887899997</v>
      </c>
      <c r="P99" s="5">
        <v>4425.6174930999996</v>
      </c>
      <c r="Q99" s="5">
        <v>5239.5726518800002</v>
      </c>
      <c r="R99" s="5">
        <v>5276.5173750399999</v>
      </c>
      <c r="S99" s="5">
        <v>5348.6008856199996</v>
      </c>
      <c r="T99" s="5">
        <v>5348.6009140199994</v>
      </c>
      <c r="U99" s="5">
        <v>7452.0882479299999</v>
      </c>
      <c r="V99" s="5">
        <v>7452.0882479499996</v>
      </c>
      <c r="W99" s="5">
        <v>7612.4049041199996</v>
      </c>
      <c r="X99" s="5">
        <v>8538.5257236800007</v>
      </c>
      <c r="Y99" s="5">
        <v>8436.5007237900008</v>
      </c>
      <c r="Z99" s="5">
        <v>9052.4118969599986</v>
      </c>
      <c r="AA99" s="5">
        <v>9624.2510387599996</v>
      </c>
      <c r="AB99" s="5">
        <v>11890.88770911</v>
      </c>
      <c r="AC99" s="5">
        <v>13618.957364100001</v>
      </c>
      <c r="AD99" s="5">
        <v>13618.9573643</v>
      </c>
      <c r="AE99" s="5">
        <v>13572.25736451</v>
      </c>
      <c r="AF99" s="5">
        <v>17667.32622314</v>
      </c>
      <c r="AG99" s="5">
        <v>17597.576223159998</v>
      </c>
    </row>
    <row r="100" spans="1:33">
      <c r="A100" s="56" t="s">
        <v>66</v>
      </c>
      <c r="B100" s="56" t="s">
        <v>163</v>
      </c>
      <c r="C100" s="56" t="s">
        <v>242</v>
      </c>
      <c r="D100" s="56" t="s">
        <v>243</v>
      </c>
      <c r="E100" s="56" t="s">
        <v>217</v>
      </c>
      <c r="F100" s="5">
        <v>53.000034489999997</v>
      </c>
      <c r="G100" s="5">
        <v>53.000034489999997</v>
      </c>
      <c r="H100" s="5">
        <v>168.93415838999999</v>
      </c>
      <c r="I100" s="5">
        <v>221.11817017999999</v>
      </c>
      <c r="J100" s="5">
        <v>221.11817071999999</v>
      </c>
      <c r="K100" s="5">
        <v>221.11817085000001</v>
      </c>
      <c r="L100" s="5">
        <v>222.95357006</v>
      </c>
      <c r="M100" s="5">
        <v>225.13595867000001</v>
      </c>
      <c r="N100" s="5">
        <v>225.1359587</v>
      </c>
      <c r="O100" s="5">
        <v>225.13595882000001</v>
      </c>
      <c r="P100" s="5">
        <v>241.89333597999999</v>
      </c>
      <c r="Q100" s="5">
        <v>241.89333694999999</v>
      </c>
      <c r="R100" s="5">
        <v>241.89333717</v>
      </c>
      <c r="S100" s="5">
        <v>241.89333754</v>
      </c>
      <c r="T100" s="5">
        <v>241.89333758999999</v>
      </c>
      <c r="U100" s="5">
        <v>241.89333784999999</v>
      </c>
      <c r="V100" s="5">
        <v>241.89333786</v>
      </c>
      <c r="W100" s="5">
        <v>271.11749067</v>
      </c>
      <c r="X100" s="5">
        <v>271.11749154</v>
      </c>
      <c r="Y100" s="5">
        <v>271.11749163000002</v>
      </c>
      <c r="Z100" s="5">
        <v>347.80167166000001</v>
      </c>
      <c r="AA100" s="5">
        <v>347.80167210000002</v>
      </c>
      <c r="AB100" s="5">
        <v>368.04651353000003</v>
      </c>
      <c r="AC100" s="5">
        <v>368.04651359000002</v>
      </c>
      <c r="AD100" s="5">
        <v>368.04651365000001</v>
      </c>
      <c r="AE100" s="5">
        <v>368.04651371</v>
      </c>
      <c r="AF100" s="5">
        <v>388.50413241000001</v>
      </c>
      <c r="AG100" s="5">
        <v>388.50413243000003</v>
      </c>
    </row>
    <row r="101" spans="1:33">
      <c r="A101" s="56" t="s">
        <v>66</v>
      </c>
      <c r="B101" s="56" t="s">
        <v>163</v>
      </c>
      <c r="C101" s="56" t="s">
        <v>244</v>
      </c>
      <c r="D101" s="56" t="s">
        <v>245</v>
      </c>
      <c r="E101" s="56" t="s">
        <v>217</v>
      </c>
      <c r="F101" s="5">
        <v>1121.3400033400001</v>
      </c>
      <c r="G101" s="5">
        <v>1121.3400040199999</v>
      </c>
      <c r="H101" s="5">
        <v>1121.3400649299999</v>
      </c>
      <c r="I101" s="5">
        <v>1238.58155523</v>
      </c>
      <c r="J101" s="5">
        <v>1238.5815552500001</v>
      </c>
      <c r="K101" s="5">
        <v>1238.58155541</v>
      </c>
      <c r="L101" s="5">
        <v>1831.7870432499999</v>
      </c>
      <c r="M101" s="5">
        <v>1964.19911196</v>
      </c>
      <c r="N101" s="5">
        <v>1964.1991121000001</v>
      </c>
      <c r="O101" s="5">
        <v>3091.0023062599998</v>
      </c>
      <c r="P101" s="5">
        <v>3323.8542818400001</v>
      </c>
      <c r="Q101" s="5">
        <v>3689.7357738400001</v>
      </c>
      <c r="R101" s="5">
        <v>3689.73577424</v>
      </c>
      <c r="S101" s="5">
        <v>3689.7357753199999</v>
      </c>
      <c r="T101" s="5">
        <v>3689.73577535</v>
      </c>
      <c r="U101" s="5">
        <v>3539.7057754399998</v>
      </c>
      <c r="V101" s="5">
        <v>3539.7057754500001</v>
      </c>
      <c r="W101" s="5">
        <v>3810.9476609100002</v>
      </c>
      <c r="X101" s="5">
        <v>4078.5848821599998</v>
      </c>
      <c r="Y101" s="5">
        <v>4401.5336756699999</v>
      </c>
      <c r="Z101" s="5">
        <v>4634.8400352500003</v>
      </c>
      <c r="AA101" s="5">
        <v>4636.0954046400002</v>
      </c>
      <c r="AB101" s="5">
        <v>4720.1183499200006</v>
      </c>
      <c r="AC101" s="5">
        <v>4720.1183499999997</v>
      </c>
      <c r="AD101" s="5">
        <v>4720.1183500799998</v>
      </c>
      <c r="AE101" s="5">
        <v>4720.1183501300002</v>
      </c>
      <c r="AF101" s="5">
        <v>4602.96998669</v>
      </c>
      <c r="AG101" s="5">
        <v>4353.9759867100001</v>
      </c>
    </row>
    <row r="102" spans="1:33">
      <c r="A102" s="56" t="s">
        <v>66</v>
      </c>
      <c r="B102" s="56" t="s">
        <v>163</v>
      </c>
      <c r="C102" s="56" t="s">
        <v>246</v>
      </c>
      <c r="D102" s="56" t="s">
        <v>247</v>
      </c>
      <c r="E102" s="56" t="s">
        <v>217</v>
      </c>
      <c r="F102" s="5">
        <v>456.24401540999997</v>
      </c>
      <c r="G102" s="5">
        <v>456.24401541999998</v>
      </c>
      <c r="H102" s="5">
        <v>456.24408750999999</v>
      </c>
      <c r="I102" s="5">
        <v>456.24477975000002</v>
      </c>
      <c r="J102" s="5">
        <v>456.24477975999997</v>
      </c>
      <c r="K102" s="5">
        <v>456.24477998999998</v>
      </c>
      <c r="L102" s="5">
        <v>456.24478018999997</v>
      </c>
      <c r="M102" s="5">
        <v>456.24517375999989</v>
      </c>
      <c r="N102" s="5">
        <v>456.24517402999999</v>
      </c>
      <c r="O102" s="5">
        <v>456.24517675999999</v>
      </c>
      <c r="P102" s="5">
        <v>724.88172022000003</v>
      </c>
      <c r="Q102" s="5">
        <v>1211.0252776699999</v>
      </c>
      <c r="R102" s="5">
        <v>1211.0252777799999</v>
      </c>
      <c r="S102" s="5">
        <v>1484.24394564</v>
      </c>
      <c r="T102" s="5">
        <v>1484.2439456699999</v>
      </c>
      <c r="U102" s="5">
        <v>1484.2439457400001</v>
      </c>
      <c r="V102" s="5">
        <v>1484.2439457600001</v>
      </c>
      <c r="W102" s="5">
        <v>1484.2440001699999</v>
      </c>
      <c r="X102" s="5">
        <v>1484.24400023</v>
      </c>
      <c r="Y102" s="5">
        <v>1484.2440002799999</v>
      </c>
      <c r="Z102" s="5">
        <v>1484.2440003199999</v>
      </c>
      <c r="AA102" s="5">
        <v>1484.2440003199999</v>
      </c>
      <c r="AB102" s="5">
        <v>1484.2440003199999</v>
      </c>
      <c r="AC102" s="5">
        <v>1484.2440003199999</v>
      </c>
      <c r="AD102" s="5">
        <v>1484.2440003199999</v>
      </c>
      <c r="AE102" s="5">
        <v>1484.2440003199999</v>
      </c>
      <c r="AF102" s="5">
        <v>1484.2440003199999</v>
      </c>
      <c r="AG102" s="5">
        <v>1307.98000032</v>
      </c>
    </row>
    <row r="103" spans="1:33">
      <c r="A103" s="56" t="s">
        <v>66</v>
      </c>
      <c r="B103" s="56" t="s">
        <v>163</v>
      </c>
      <c r="C103" s="56" t="s">
        <v>248</v>
      </c>
      <c r="D103" s="56" t="s">
        <v>249</v>
      </c>
      <c r="E103" s="56" t="s">
        <v>217</v>
      </c>
      <c r="F103" s="5">
        <v>0</v>
      </c>
      <c r="G103" s="5">
        <v>0</v>
      </c>
      <c r="H103" s="5">
        <v>0</v>
      </c>
      <c r="I103" s="5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5">
        <v>0</v>
      </c>
      <c r="R103" s="5">
        <v>0</v>
      </c>
      <c r="S103" s="5">
        <v>0</v>
      </c>
      <c r="T103" s="5">
        <v>0</v>
      </c>
      <c r="U103" s="5">
        <v>0</v>
      </c>
      <c r="V103" s="5">
        <v>0</v>
      </c>
      <c r="W103" s="5">
        <v>0</v>
      </c>
      <c r="X103" s="5">
        <v>0</v>
      </c>
      <c r="Y103" s="5">
        <v>0</v>
      </c>
      <c r="Z103" s="5">
        <v>0</v>
      </c>
      <c r="AA103" s="5">
        <v>0</v>
      </c>
      <c r="AB103" s="5">
        <v>0</v>
      </c>
      <c r="AC103" s="5">
        <v>0</v>
      </c>
      <c r="AD103" s="5">
        <v>0</v>
      </c>
      <c r="AE103" s="5">
        <v>0</v>
      </c>
      <c r="AF103" s="5">
        <v>0</v>
      </c>
      <c r="AG103" s="5">
        <v>0</v>
      </c>
    </row>
    <row r="104" spans="1:33">
      <c r="A104" s="56" t="s">
        <v>66</v>
      </c>
      <c r="B104" s="56" t="s">
        <v>163</v>
      </c>
      <c r="C104" s="56" t="s">
        <v>250</v>
      </c>
      <c r="D104" s="56" t="s">
        <v>251</v>
      </c>
      <c r="E104" s="56" t="s">
        <v>217</v>
      </c>
      <c r="F104" s="5">
        <v>0</v>
      </c>
      <c r="G104" s="5">
        <v>0</v>
      </c>
      <c r="H104" s="5">
        <v>0</v>
      </c>
      <c r="I104" s="5">
        <v>0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0</v>
      </c>
      <c r="Q104" s="5">
        <v>0</v>
      </c>
      <c r="R104" s="5">
        <v>0</v>
      </c>
      <c r="S104" s="5">
        <v>0</v>
      </c>
      <c r="T104" s="5">
        <v>0</v>
      </c>
      <c r="U104" s="5">
        <v>0</v>
      </c>
      <c r="V104" s="5">
        <v>0</v>
      </c>
      <c r="W104" s="5">
        <v>0</v>
      </c>
      <c r="X104" s="5">
        <v>0</v>
      </c>
      <c r="Y104" s="5">
        <v>0</v>
      </c>
      <c r="Z104" s="5">
        <v>0</v>
      </c>
      <c r="AA104" s="5">
        <v>0</v>
      </c>
      <c r="AB104" s="5">
        <v>0</v>
      </c>
      <c r="AC104" s="5">
        <v>0</v>
      </c>
      <c r="AD104" s="5">
        <v>0</v>
      </c>
      <c r="AE104" s="5">
        <v>0</v>
      </c>
      <c r="AF104" s="5">
        <v>0</v>
      </c>
      <c r="AG104" s="5">
        <v>0</v>
      </c>
    </row>
    <row r="105" spans="1:33">
      <c r="A105" s="56" t="s">
        <v>66</v>
      </c>
      <c r="B105" s="56" t="s">
        <v>198</v>
      </c>
      <c r="C105" s="56" t="s">
        <v>252</v>
      </c>
      <c r="D105" s="56" t="s">
        <v>253</v>
      </c>
      <c r="E105" s="56" t="s">
        <v>217</v>
      </c>
      <c r="F105" s="5">
        <v>0</v>
      </c>
      <c r="G105" s="5">
        <v>0</v>
      </c>
      <c r="H105" s="5">
        <v>0</v>
      </c>
      <c r="I105" s="5">
        <v>0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5">
        <v>0</v>
      </c>
      <c r="R105" s="5">
        <v>0</v>
      </c>
      <c r="S105" s="5">
        <v>0</v>
      </c>
      <c r="T105" s="5">
        <v>0</v>
      </c>
      <c r="U105" s="5">
        <v>0</v>
      </c>
      <c r="V105" s="5">
        <v>0</v>
      </c>
      <c r="W105" s="5">
        <v>0</v>
      </c>
      <c r="X105" s="5">
        <v>0</v>
      </c>
      <c r="Y105" s="5">
        <v>0</v>
      </c>
      <c r="Z105" s="5">
        <v>0</v>
      </c>
      <c r="AA105" s="5">
        <v>0</v>
      </c>
      <c r="AB105" s="5">
        <v>0</v>
      </c>
      <c r="AC105" s="5">
        <v>0</v>
      </c>
      <c r="AD105" s="5">
        <v>0</v>
      </c>
      <c r="AE105" s="5">
        <v>0</v>
      </c>
      <c r="AF105" s="5">
        <v>0</v>
      </c>
      <c r="AG105" s="5">
        <v>0</v>
      </c>
    </row>
    <row r="106" spans="1:33">
      <c r="A106" s="56" t="s">
        <v>66</v>
      </c>
      <c r="B106" s="56" t="s">
        <v>198</v>
      </c>
      <c r="C106" s="56" t="s">
        <v>254</v>
      </c>
      <c r="D106" s="56" t="s">
        <v>255</v>
      </c>
      <c r="E106" s="56" t="s">
        <v>217</v>
      </c>
      <c r="F106" s="5">
        <v>0</v>
      </c>
      <c r="G106" s="5">
        <v>6.3300000000000004E-6</v>
      </c>
      <c r="H106" s="5">
        <v>5.2970999999999997E-4</v>
      </c>
      <c r="I106" s="5">
        <v>5.2972000000000002E-4</v>
      </c>
      <c r="J106" s="5">
        <v>394.10334685999999</v>
      </c>
      <c r="K106" s="5">
        <v>424.15973104</v>
      </c>
      <c r="L106" s="5">
        <v>424.15973107000002</v>
      </c>
      <c r="M106" s="5">
        <v>424.15973114000002</v>
      </c>
      <c r="N106" s="5">
        <v>424.15973115999998</v>
      </c>
      <c r="O106" s="5">
        <v>424.15973122000003</v>
      </c>
      <c r="P106" s="5">
        <v>424.15973126</v>
      </c>
      <c r="Q106" s="5">
        <v>424.15973136999997</v>
      </c>
      <c r="R106" s="5">
        <v>424.15973141000001</v>
      </c>
      <c r="S106" s="5">
        <v>469.34781627000001</v>
      </c>
      <c r="T106" s="5">
        <v>469.34781629999998</v>
      </c>
      <c r="U106" s="5">
        <v>469.34781679999998</v>
      </c>
      <c r="V106" s="5">
        <v>469.34781681999999</v>
      </c>
      <c r="W106" s="5">
        <v>469.34781731999999</v>
      </c>
      <c r="X106" s="5">
        <v>469.34781765999998</v>
      </c>
      <c r="Y106" s="5">
        <v>570.81218759000001</v>
      </c>
      <c r="Z106" s="5">
        <v>605.16616668999995</v>
      </c>
      <c r="AA106" s="5">
        <v>605.16616673999999</v>
      </c>
      <c r="AB106" s="5">
        <v>605.16616685999998</v>
      </c>
      <c r="AC106" s="5">
        <v>605.16616691000002</v>
      </c>
      <c r="AD106" s="5">
        <v>605.16616698999997</v>
      </c>
      <c r="AE106" s="5">
        <v>605.16616704</v>
      </c>
      <c r="AF106" s="5">
        <v>628.41099658999997</v>
      </c>
      <c r="AG106" s="5">
        <v>628.41099661999999</v>
      </c>
    </row>
    <row r="107" spans="1:33">
      <c r="A107" s="56" t="s">
        <v>66</v>
      </c>
      <c r="B107" s="56" t="s">
        <v>198</v>
      </c>
      <c r="C107" s="56" t="s">
        <v>256</v>
      </c>
      <c r="D107" s="56" t="s">
        <v>257</v>
      </c>
      <c r="E107" s="56" t="s">
        <v>217</v>
      </c>
      <c r="F107" s="5">
        <v>624.26499999999999</v>
      </c>
      <c r="G107" s="5">
        <v>624.26500529999998</v>
      </c>
      <c r="H107" s="5">
        <v>624.26501747999998</v>
      </c>
      <c r="I107" s="5">
        <v>624.26501748999999</v>
      </c>
      <c r="J107" s="5">
        <v>641.91765650000002</v>
      </c>
      <c r="K107" s="5">
        <v>641.91765652000004</v>
      </c>
      <c r="L107" s="5">
        <v>641.91765653000004</v>
      </c>
      <c r="M107" s="5">
        <v>1300.5131134400001</v>
      </c>
      <c r="N107" s="5">
        <v>2308.3230474500001</v>
      </c>
      <c r="O107" s="5">
        <v>2423.4296195799998</v>
      </c>
      <c r="P107" s="5">
        <v>2436.8197986599998</v>
      </c>
      <c r="Q107" s="5">
        <v>2722.8099946000002</v>
      </c>
      <c r="R107" s="5">
        <v>2722.80999466</v>
      </c>
      <c r="S107" s="5">
        <v>3048.3662183699998</v>
      </c>
      <c r="T107" s="5">
        <v>3048.3662184099999</v>
      </c>
      <c r="U107" s="5">
        <v>5191.4868269900007</v>
      </c>
      <c r="V107" s="5">
        <v>5191.4868270100014</v>
      </c>
      <c r="W107" s="5">
        <v>5191.4868278399999</v>
      </c>
      <c r="X107" s="5">
        <v>5202.3749175100002</v>
      </c>
      <c r="Y107" s="5">
        <v>5324.2649035600007</v>
      </c>
      <c r="Z107" s="5">
        <v>5324.2649036400007</v>
      </c>
      <c r="AA107" s="5">
        <v>5324.2649999600008</v>
      </c>
      <c r="AB107" s="5">
        <v>5297.0000000500004</v>
      </c>
      <c r="AC107" s="5">
        <v>5297.00000009</v>
      </c>
      <c r="AD107" s="5">
        <v>5297.0000001500002</v>
      </c>
      <c r="AE107" s="5">
        <v>5156.93400019</v>
      </c>
      <c r="AF107" s="5">
        <v>4781.0000002999996</v>
      </c>
      <c r="AG107" s="5">
        <v>4700.0000003200003</v>
      </c>
    </row>
    <row r="108" spans="1:33">
      <c r="A108" s="56" t="s">
        <v>66</v>
      </c>
      <c r="B108" s="56" t="s">
        <v>198</v>
      </c>
      <c r="C108" s="56" t="s">
        <v>258</v>
      </c>
      <c r="D108" s="56" t="s">
        <v>259</v>
      </c>
      <c r="E108" s="56" t="s">
        <v>217</v>
      </c>
      <c r="F108" s="5">
        <v>0</v>
      </c>
      <c r="G108" s="5">
        <v>6.8700000000000003E-6</v>
      </c>
      <c r="H108" s="5">
        <v>2.1176999999999999E-4</v>
      </c>
      <c r="I108" s="5">
        <v>2.1179E-4</v>
      </c>
      <c r="J108" s="5">
        <v>399.99999972000001</v>
      </c>
      <c r="K108" s="5">
        <v>911.19453585999997</v>
      </c>
      <c r="L108" s="5">
        <v>911.19453587999999</v>
      </c>
      <c r="M108" s="5">
        <v>911.19453607000003</v>
      </c>
      <c r="N108" s="5">
        <v>911.19453609000004</v>
      </c>
      <c r="O108" s="5">
        <v>911.19453611999995</v>
      </c>
      <c r="P108" s="5">
        <v>911.19453612999996</v>
      </c>
      <c r="Q108" s="5">
        <v>911.19453624000005</v>
      </c>
      <c r="R108" s="5">
        <v>911.19453625999995</v>
      </c>
      <c r="S108" s="5">
        <v>911.19453634000001</v>
      </c>
      <c r="T108" s="5">
        <v>911.19453637000004</v>
      </c>
      <c r="U108" s="5">
        <v>911.19453644999999</v>
      </c>
      <c r="V108" s="5">
        <v>911.19453647</v>
      </c>
      <c r="W108" s="5">
        <v>911.19453662000001</v>
      </c>
      <c r="X108" s="5">
        <v>911.19453667000005</v>
      </c>
      <c r="Y108" s="5">
        <v>911.19453683999996</v>
      </c>
      <c r="Z108" s="5">
        <v>911.19453701999998</v>
      </c>
      <c r="AA108" s="5">
        <v>911.19453751000003</v>
      </c>
      <c r="AB108" s="5">
        <v>911.19453772999998</v>
      </c>
      <c r="AC108" s="5">
        <v>911.19453782999994</v>
      </c>
      <c r="AD108" s="5">
        <v>3511.39203073</v>
      </c>
      <c r="AE108" s="5">
        <v>3511.3920314100001</v>
      </c>
      <c r="AF108" s="5">
        <v>5221.38959187</v>
      </c>
      <c r="AG108" s="5">
        <v>5221.3895918899998</v>
      </c>
    </row>
    <row r="109" spans="1:33">
      <c r="A109" s="56" t="s">
        <v>66</v>
      </c>
      <c r="B109" s="56" t="s">
        <v>198</v>
      </c>
      <c r="C109" s="56" t="s">
        <v>260</v>
      </c>
      <c r="D109" s="56" t="s">
        <v>261</v>
      </c>
      <c r="E109" s="56" t="s">
        <v>217</v>
      </c>
      <c r="F109" s="5">
        <v>0</v>
      </c>
      <c r="G109" s="5">
        <v>0</v>
      </c>
      <c r="H109" s="5">
        <v>0</v>
      </c>
      <c r="I109" s="5">
        <v>0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5">
        <v>0</v>
      </c>
      <c r="R109" s="5">
        <v>0</v>
      </c>
      <c r="S109" s="5">
        <v>0</v>
      </c>
      <c r="T109" s="5">
        <v>0</v>
      </c>
      <c r="U109" s="5">
        <v>0</v>
      </c>
      <c r="V109" s="5">
        <v>0</v>
      </c>
      <c r="W109" s="5">
        <v>0</v>
      </c>
      <c r="X109" s="5">
        <v>0</v>
      </c>
      <c r="Y109" s="5">
        <v>0</v>
      </c>
      <c r="Z109" s="5">
        <v>0</v>
      </c>
      <c r="AA109" s="5">
        <v>0</v>
      </c>
      <c r="AB109" s="5">
        <v>0</v>
      </c>
      <c r="AC109" s="5">
        <v>0</v>
      </c>
      <c r="AD109" s="5">
        <v>0</v>
      </c>
      <c r="AE109" s="5">
        <v>0</v>
      </c>
      <c r="AF109" s="5">
        <v>0</v>
      </c>
      <c r="AG109" s="5">
        <v>0</v>
      </c>
    </row>
    <row r="110" spans="1:33">
      <c r="A110" s="56" t="s">
        <v>66</v>
      </c>
      <c r="B110" s="56" t="s">
        <v>198</v>
      </c>
      <c r="C110" s="56" t="s">
        <v>262</v>
      </c>
      <c r="D110" s="56" t="s">
        <v>263</v>
      </c>
      <c r="E110" s="56" t="s">
        <v>217</v>
      </c>
      <c r="F110" s="5">
        <v>0</v>
      </c>
      <c r="G110" s="5">
        <v>6.0800000000000002E-6</v>
      </c>
      <c r="H110" s="5">
        <v>2.4130000000000001E-5</v>
      </c>
      <c r="I110" s="5">
        <v>2.4150000000000001E-5</v>
      </c>
      <c r="J110" s="5">
        <v>163.76030806</v>
      </c>
      <c r="K110" s="5">
        <v>499.99999961999998</v>
      </c>
      <c r="L110" s="5">
        <v>499.99999964</v>
      </c>
      <c r="M110" s="5">
        <v>499.99999965000001</v>
      </c>
      <c r="N110" s="5">
        <v>499.99999971</v>
      </c>
      <c r="O110" s="5">
        <v>499.99999976999999</v>
      </c>
      <c r="P110" s="5">
        <v>499.99999982000003</v>
      </c>
      <c r="Q110" s="5">
        <v>499.99999989999998</v>
      </c>
      <c r="R110" s="5">
        <v>499.99999995000002</v>
      </c>
      <c r="S110" s="5">
        <v>500.00000014</v>
      </c>
      <c r="T110" s="5">
        <v>500.00000014</v>
      </c>
      <c r="U110" s="5">
        <v>500.00000014</v>
      </c>
      <c r="V110" s="5">
        <v>500.00000014</v>
      </c>
      <c r="W110" s="5">
        <v>500.00000014</v>
      </c>
      <c r="X110" s="5">
        <v>500.00000014</v>
      </c>
      <c r="Y110" s="5">
        <v>500.00000014</v>
      </c>
      <c r="Z110" s="5">
        <v>500.00000014</v>
      </c>
      <c r="AA110" s="5">
        <v>500.00000014</v>
      </c>
      <c r="AB110" s="5">
        <v>500.00000014</v>
      </c>
      <c r="AC110" s="5">
        <v>500.00000014</v>
      </c>
      <c r="AD110" s="5">
        <v>500.00000014</v>
      </c>
      <c r="AE110" s="5">
        <v>500.00000014</v>
      </c>
      <c r="AF110" s="5">
        <v>500.00000014</v>
      </c>
      <c r="AG110" s="5">
        <v>500.00000014</v>
      </c>
    </row>
    <row r="111" spans="1:33">
      <c r="A111" s="56" t="s">
        <v>66</v>
      </c>
      <c r="B111" s="56" t="s">
        <v>198</v>
      </c>
      <c r="C111" s="56" t="s">
        <v>264</v>
      </c>
      <c r="D111" s="56" t="s">
        <v>265</v>
      </c>
      <c r="E111" s="56" t="s">
        <v>217</v>
      </c>
      <c r="F111" s="5">
        <v>377.536</v>
      </c>
      <c r="G111" s="5">
        <v>377.53600637</v>
      </c>
      <c r="H111" s="5">
        <v>533.57551016000002</v>
      </c>
      <c r="I111" s="5">
        <v>533.57551017000003</v>
      </c>
      <c r="J111" s="5">
        <v>767.62551550000001</v>
      </c>
      <c r="K111" s="5">
        <v>773.29479794000008</v>
      </c>
      <c r="L111" s="5">
        <v>773.29479795999998</v>
      </c>
      <c r="M111" s="5">
        <v>773.29479816999992</v>
      </c>
      <c r="N111" s="5">
        <v>773.29479824999999</v>
      </c>
      <c r="O111" s="5">
        <v>773.29479844000002</v>
      </c>
      <c r="P111" s="5">
        <v>773.29479848000005</v>
      </c>
      <c r="Q111" s="5">
        <v>773.29479861999994</v>
      </c>
      <c r="R111" s="5">
        <v>773.29479865999997</v>
      </c>
      <c r="S111" s="5">
        <v>1424.8576114</v>
      </c>
      <c r="T111" s="5">
        <v>1424.85761144</v>
      </c>
      <c r="U111" s="5">
        <v>1516.6590950100001</v>
      </c>
      <c r="V111" s="5">
        <v>1516.6590950299999</v>
      </c>
      <c r="W111" s="5">
        <v>2002.53597479</v>
      </c>
      <c r="X111" s="5">
        <v>2002.5359753099999</v>
      </c>
      <c r="Y111" s="5">
        <v>4170.6296859200002</v>
      </c>
      <c r="Z111" s="5">
        <v>4273.6240680999999</v>
      </c>
      <c r="AA111" s="5">
        <v>4166.10406848</v>
      </c>
      <c r="AB111" s="5">
        <v>4166.1040689599986</v>
      </c>
      <c r="AC111" s="5">
        <v>4166.1040690499995</v>
      </c>
      <c r="AD111" s="5">
        <v>5479.3958182699998</v>
      </c>
      <c r="AE111" s="5">
        <v>5479.3958183599998</v>
      </c>
      <c r="AF111" s="5">
        <v>11184.96092655</v>
      </c>
      <c r="AG111" s="5">
        <v>11184.96092657</v>
      </c>
    </row>
    <row r="112" spans="1:33">
      <c r="A112" s="56" t="s">
        <v>66</v>
      </c>
      <c r="B112" s="56" t="s">
        <v>199</v>
      </c>
      <c r="C112" s="56" t="s">
        <v>266</v>
      </c>
      <c r="D112" s="56" t="s">
        <v>267</v>
      </c>
      <c r="E112" s="56" t="s">
        <v>217</v>
      </c>
      <c r="F112" s="5">
        <v>142.1628</v>
      </c>
      <c r="G112" s="5">
        <v>142.16280856</v>
      </c>
      <c r="H112" s="5">
        <v>142.16281599000001</v>
      </c>
      <c r="I112" s="5">
        <v>142.16282656999999</v>
      </c>
      <c r="J112" s="5">
        <v>142.16282755</v>
      </c>
      <c r="K112" s="5">
        <v>142.16288524999999</v>
      </c>
      <c r="L112" s="5">
        <v>142.16288538000001</v>
      </c>
      <c r="M112" s="5">
        <v>142.16289483</v>
      </c>
      <c r="N112" s="5">
        <v>142.16289710000001</v>
      </c>
      <c r="O112" s="5">
        <v>142.16293318000001</v>
      </c>
      <c r="P112" s="5">
        <v>142.16299541000001</v>
      </c>
      <c r="Q112" s="5">
        <v>142.16318022999999</v>
      </c>
      <c r="R112" s="5">
        <v>142.16318031</v>
      </c>
      <c r="S112" s="5">
        <v>142.16318163</v>
      </c>
      <c r="T112" s="5">
        <v>142.16356235000001</v>
      </c>
      <c r="U112" s="5">
        <v>142.16356246999999</v>
      </c>
      <c r="V112" s="5">
        <v>142.16356248</v>
      </c>
      <c r="W112" s="5">
        <v>142.16558246</v>
      </c>
      <c r="X112" s="5">
        <v>94.999719109999987</v>
      </c>
      <c r="Y112" s="5">
        <v>194.99679526</v>
      </c>
      <c r="Z112" s="5">
        <v>194.99679598</v>
      </c>
      <c r="AA112" s="5">
        <v>194.99679993000001</v>
      </c>
      <c r="AB112" s="5">
        <v>194.99680007000001</v>
      </c>
      <c r="AC112" s="5">
        <v>194.99680008999999</v>
      </c>
      <c r="AD112" s="5">
        <v>194.99680015000001</v>
      </c>
      <c r="AE112" s="5">
        <v>194.99680022000001</v>
      </c>
      <c r="AF112" s="5">
        <v>100.0000003</v>
      </c>
      <c r="AG112" s="5">
        <v>100.00000032</v>
      </c>
    </row>
    <row r="113" spans="1:33">
      <c r="A113" s="56" t="s">
        <v>66</v>
      </c>
      <c r="B113" s="56" t="s">
        <v>199</v>
      </c>
      <c r="C113" s="56" t="s">
        <v>268</v>
      </c>
      <c r="D113" s="56" t="s">
        <v>269</v>
      </c>
      <c r="E113" s="56" t="s">
        <v>217</v>
      </c>
      <c r="F113" s="5">
        <v>25.219000000000001</v>
      </c>
      <c r="G113" s="5">
        <v>25.219013409999999</v>
      </c>
      <c r="H113" s="5">
        <v>25.219052999999999</v>
      </c>
      <c r="I113" s="5">
        <v>605.26271752000002</v>
      </c>
      <c r="J113" s="5">
        <v>982.66875506000008</v>
      </c>
      <c r="K113" s="5">
        <v>1281.89625946</v>
      </c>
      <c r="L113" s="5">
        <v>1314.82615278</v>
      </c>
      <c r="M113" s="5">
        <v>1314.8261528800001</v>
      </c>
      <c r="N113" s="5">
        <v>1371.3156077199999</v>
      </c>
      <c r="O113" s="5">
        <v>1371.4981791099999</v>
      </c>
      <c r="P113" s="5">
        <v>1454.1373975500001</v>
      </c>
      <c r="Q113" s="5">
        <v>1571.0026610800001</v>
      </c>
      <c r="R113" s="5">
        <v>1571.00266147</v>
      </c>
      <c r="S113" s="5">
        <v>1672.05723223</v>
      </c>
      <c r="T113" s="5">
        <v>1910.4648202999999</v>
      </c>
      <c r="U113" s="5">
        <v>3210.7464593300001</v>
      </c>
      <c r="V113" s="5">
        <v>3210.74645934</v>
      </c>
      <c r="W113" s="5">
        <v>3210.7464596599998</v>
      </c>
      <c r="X113" s="5">
        <v>4007.3707642600002</v>
      </c>
      <c r="Y113" s="5">
        <v>4007.3707645300001</v>
      </c>
      <c r="Z113" s="5">
        <v>4007.3709006099998</v>
      </c>
      <c r="AA113" s="5">
        <v>4007.3709010399998</v>
      </c>
      <c r="AB113" s="5">
        <v>4000.0000000199998</v>
      </c>
      <c r="AC113" s="5">
        <v>4000.00000004</v>
      </c>
      <c r="AD113" s="5">
        <v>4000.0000001100002</v>
      </c>
      <c r="AE113" s="5">
        <v>4000.0000001899998</v>
      </c>
      <c r="AF113" s="5">
        <v>4000.0000002900001</v>
      </c>
      <c r="AG113" s="5">
        <v>4000.0000003099999</v>
      </c>
    </row>
    <row r="114" spans="1:33">
      <c r="A114" s="56" t="s">
        <v>66</v>
      </c>
      <c r="B114" s="56" t="s">
        <v>199</v>
      </c>
      <c r="C114" s="56" t="s">
        <v>270</v>
      </c>
      <c r="D114" s="56" t="s">
        <v>271</v>
      </c>
      <c r="E114" s="56" t="s">
        <v>217</v>
      </c>
      <c r="F114" s="5">
        <v>0</v>
      </c>
      <c r="G114" s="5">
        <v>9.1200000000000008E-6</v>
      </c>
      <c r="H114" s="5">
        <v>1.9300000000000002E-5</v>
      </c>
      <c r="I114" s="5">
        <v>3.0710000000000002E-5</v>
      </c>
      <c r="J114" s="5">
        <v>3.8670000000000001E-5</v>
      </c>
      <c r="K114" s="5">
        <v>1.1775E-4</v>
      </c>
      <c r="L114" s="5">
        <v>1.5066999999999999E-4</v>
      </c>
      <c r="M114" s="5">
        <v>1.5159E-4</v>
      </c>
      <c r="N114" s="5">
        <v>2.1282000000000001E-4</v>
      </c>
      <c r="O114" s="5">
        <v>2.1956999999999999E-4</v>
      </c>
      <c r="P114" s="5">
        <v>3.0949999999999999E-4</v>
      </c>
      <c r="Q114" s="5">
        <v>2.49599E-3</v>
      </c>
      <c r="R114" s="5">
        <v>2.4960799999999999E-3</v>
      </c>
      <c r="S114" s="5">
        <v>681.72433049000006</v>
      </c>
      <c r="T114" s="5">
        <v>1299.99997289</v>
      </c>
      <c r="U114" s="5">
        <v>1299.9999734600001</v>
      </c>
      <c r="V114" s="5">
        <v>1299.99997347</v>
      </c>
      <c r="W114" s="5">
        <v>1299.99997366</v>
      </c>
      <c r="X114" s="5">
        <v>1299.9999738500001</v>
      </c>
      <c r="Y114" s="5">
        <v>1299.9999739499999</v>
      </c>
      <c r="Z114" s="5">
        <v>1299.99997405</v>
      </c>
      <c r="AA114" s="5">
        <v>1299.99999996</v>
      </c>
      <c r="AB114" s="5">
        <v>1300.00000006</v>
      </c>
      <c r="AC114" s="5">
        <v>1300.0000000800001</v>
      </c>
      <c r="AD114" s="5">
        <v>1300.00000015</v>
      </c>
      <c r="AE114" s="5">
        <v>1300.0000002199999</v>
      </c>
      <c r="AF114" s="5">
        <v>1300.0000003099999</v>
      </c>
      <c r="AG114" s="5">
        <v>1300.0000003299999</v>
      </c>
    </row>
    <row r="115" spans="1:33">
      <c r="A115" s="56" t="s">
        <v>66</v>
      </c>
      <c r="B115" s="56" t="s">
        <v>199</v>
      </c>
      <c r="C115" s="56" t="s">
        <v>272</v>
      </c>
      <c r="D115" s="56" t="s">
        <v>273</v>
      </c>
      <c r="E115" s="56" t="s">
        <v>217</v>
      </c>
      <c r="F115" s="5">
        <v>0</v>
      </c>
      <c r="G115" s="5">
        <v>0</v>
      </c>
      <c r="H115" s="5">
        <v>0</v>
      </c>
      <c r="I115" s="5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5">
        <v>0</v>
      </c>
      <c r="R115" s="5">
        <v>0</v>
      </c>
      <c r="S115" s="5">
        <v>0</v>
      </c>
      <c r="T115" s="5">
        <v>0</v>
      </c>
      <c r="U115" s="5">
        <v>0</v>
      </c>
      <c r="V115" s="5">
        <v>0</v>
      </c>
      <c r="W115" s="5">
        <v>0</v>
      </c>
      <c r="X115" s="5">
        <v>0</v>
      </c>
      <c r="Y115" s="5">
        <v>0</v>
      </c>
      <c r="Z115" s="5">
        <v>0</v>
      </c>
      <c r="AA115" s="5">
        <v>0</v>
      </c>
      <c r="AB115" s="5">
        <v>0</v>
      </c>
      <c r="AC115" s="5">
        <v>0</v>
      </c>
      <c r="AD115" s="5">
        <v>0</v>
      </c>
      <c r="AE115" s="5">
        <v>0</v>
      </c>
      <c r="AF115" s="5">
        <v>0</v>
      </c>
      <c r="AG115" s="5">
        <v>0</v>
      </c>
    </row>
    <row r="116" spans="1:33">
      <c r="A116" s="56" t="s">
        <v>66</v>
      </c>
      <c r="B116" s="56" t="s">
        <v>199</v>
      </c>
      <c r="C116" s="56" t="s">
        <v>274</v>
      </c>
      <c r="D116" s="56" t="s">
        <v>275</v>
      </c>
      <c r="E116" s="56" t="s">
        <v>217</v>
      </c>
      <c r="F116" s="5">
        <v>295.2</v>
      </c>
      <c r="G116" s="5">
        <v>295.20000971000002</v>
      </c>
      <c r="H116" s="5">
        <v>295.20002393999999</v>
      </c>
      <c r="I116" s="5">
        <v>295.20005379999998</v>
      </c>
      <c r="J116" s="5">
        <v>295.20026863999999</v>
      </c>
      <c r="K116" s="5">
        <v>861.19799160999992</v>
      </c>
      <c r="L116" s="5">
        <v>861.19799166000007</v>
      </c>
      <c r="M116" s="5">
        <v>861.19799181999997</v>
      </c>
      <c r="N116" s="5">
        <v>861.19799196000008</v>
      </c>
      <c r="O116" s="5">
        <v>1226.1260726600001</v>
      </c>
      <c r="P116" s="5">
        <v>2093.7534739500002</v>
      </c>
      <c r="Q116" s="5">
        <v>2291.3871156999999</v>
      </c>
      <c r="R116" s="5">
        <v>2291.38711586</v>
      </c>
      <c r="S116" s="5">
        <v>3195.1998778100001</v>
      </c>
      <c r="T116" s="5">
        <v>3195.19999985</v>
      </c>
      <c r="U116" s="5">
        <v>3195.2000000799999</v>
      </c>
      <c r="V116" s="5">
        <v>3195.2000000899998</v>
      </c>
      <c r="W116" s="5">
        <v>3195.2000001299998</v>
      </c>
      <c r="X116" s="5">
        <v>3195.2000002</v>
      </c>
      <c r="Y116" s="5">
        <v>3195.2000002599998</v>
      </c>
      <c r="Z116" s="5">
        <v>3195.2000003200001</v>
      </c>
      <c r="AA116" s="5">
        <v>2979.2000003200001</v>
      </c>
      <c r="AB116" s="5">
        <v>2979.2000003200001</v>
      </c>
      <c r="AC116" s="5">
        <v>2979.2000003200001</v>
      </c>
      <c r="AD116" s="5">
        <v>2900.0000003199998</v>
      </c>
      <c r="AE116" s="5">
        <v>2900.0000003199998</v>
      </c>
      <c r="AF116" s="5">
        <v>2900.0000003199998</v>
      </c>
      <c r="AG116" s="5">
        <v>2900.0000003199998</v>
      </c>
    </row>
    <row r="117" spans="1:33">
      <c r="A117" s="56" t="s">
        <v>66</v>
      </c>
      <c r="B117" s="56" t="s">
        <v>199</v>
      </c>
      <c r="C117" s="56" t="s">
        <v>276</v>
      </c>
      <c r="D117" s="56" t="s">
        <v>277</v>
      </c>
      <c r="E117" s="56" t="s">
        <v>217</v>
      </c>
      <c r="F117" s="5">
        <v>0</v>
      </c>
      <c r="G117" s="5">
        <v>0</v>
      </c>
      <c r="H117" s="5">
        <v>1.7650000000000001E-4</v>
      </c>
      <c r="I117" s="5">
        <v>35.795222029999998</v>
      </c>
      <c r="J117" s="5">
        <v>50.21015448</v>
      </c>
      <c r="K117" s="5">
        <v>498.75753653999999</v>
      </c>
      <c r="L117" s="5">
        <v>498.75753714000001</v>
      </c>
      <c r="M117" s="5">
        <v>1996.20079379</v>
      </c>
      <c r="N117" s="5">
        <v>1996.2007942</v>
      </c>
      <c r="O117" s="5">
        <v>2395.6696202399999</v>
      </c>
      <c r="P117" s="5">
        <v>4473.2438665400005</v>
      </c>
      <c r="Q117" s="5">
        <v>4677.4966455000003</v>
      </c>
      <c r="R117" s="5">
        <v>6281.1829378800003</v>
      </c>
      <c r="S117" s="5">
        <v>6499.9996880799999</v>
      </c>
      <c r="T117" s="5">
        <v>7246.4312471200001</v>
      </c>
      <c r="U117" s="5">
        <v>7966.7638708100003</v>
      </c>
      <c r="V117" s="5">
        <v>7966.7638708200002</v>
      </c>
      <c r="W117" s="5">
        <v>8272.1009668200004</v>
      </c>
      <c r="X117" s="5">
        <v>14574.99564831</v>
      </c>
      <c r="Y117" s="5">
        <v>14574.99564859</v>
      </c>
      <c r="Z117" s="5">
        <v>18083.64190024</v>
      </c>
      <c r="AA117" s="5">
        <v>20773.943462890002</v>
      </c>
      <c r="AB117" s="5">
        <v>21107.36960858</v>
      </c>
      <c r="AC117" s="5">
        <v>21107.369608609999</v>
      </c>
      <c r="AD117" s="5">
        <v>21528.411693210001</v>
      </c>
      <c r="AE117" s="5">
        <v>27420.49570426</v>
      </c>
      <c r="AF117" s="5">
        <v>41822.498928649999</v>
      </c>
      <c r="AG117" s="5">
        <v>41822.498928660003</v>
      </c>
    </row>
    <row r="118" spans="1:33">
      <c r="A118" s="56" t="s">
        <v>66</v>
      </c>
      <c r="B118" s="56" t="s">
        <v>199</v>
      </c>
      <c r="C118" s="56" t="s">
        <v>278</v>
      </c>
      <c r="D118" s="56" t="s">
        <v>279</v>
      </c>
      <c r="E118" s="56" t="s">
        <v>217</v>
      </c>
      <c r="F118" s="5">
        <v>0</v>
      </c>
      <c r="G118" s="5">
        <v>1.6529999999999999E-5</v>
      </c>
      <c r="H118" s="5">
        <v>4.795E-5</v>
      </c>
      <c r="I118" s="5">
        <v>504.68159907</v>
      </c>
      <c r="J118" s="5">
        <v>566.28024307999999</v>
      </c>
      <c r="K118" s="5">
        <v>566.28024314000004</v>
      </c>
      <c r="L118" s="5">
        <v>566.28024316999995</v>
      </c>
      <c r="M118" s="5">
        <v>566.28024336999999</v>
      </c>
      <c r="N118" s="5">
        <v>566.28024346999996</v>
      </c>
      <c r="O118" s="5">
        <v>566.29937820999999</v>
      </c>
      <c r="P118" s="5">
        <v>636.95686568999997</v>
      </c>
      <c r="Q118" s="5">
        <v>636.95686598999998</v>
      </c>
      <c r="R118" s="5">
        <v>636.95686613999999</v>
      </c>
      <c r="S118" s="5">
        <v>636.95687215999999</v>
      </c>
      <c r="T118" s="5">
        <v>723.46259163000002</v>
      </c>
      <c r="U118" s="5">
        <v>746.16583120999996</v>
      </c>
      <c r="V118" s="5">
        <v>746.16583121999997</v>
      </c>
      <c r="W118" s="5">
        <v>746.16583129000003</v>
      </c>
      <c r="X118" s="5">
        <v>2078.2863118999999</v>
      </c>
      <c r="Y118" s="5">
        <v>2078.2863120500001</v>
      </c>
      <c r="Z118" s="5">
        <v>3399.99987551</v>
      </c>
      <c r="AA118" s="5">
        <v>3399.99987556</v>
      </c>
      <c r="AB118" s="5">
        <v>3399.99999996</v>
      </c>
      <c r="AC118" s="5">
        <v>3399.9999999800002</v>
      </c>
      <c r="AD118" s="5">
        <v>3400.0000000499999</v>
      </c>
      <c r="AE118" s="5">
        <v>3400.0000001600001</v>
      </c>
      <c r="AF118" s="5">
        <v>3400.0000003</v>
      </c>
      <c r="AG118" s="5">
        <v>3400.0000003199998</v>
      </c>
    </row>
    <row r="119" spans="1:33">
      <c r="A119" s="56" t="s">
        <v>66</v>
      </c>
      <c r="B119" s="56" t="s">
        <v>199</v>
      </c>
      <c r="C119" s="56" t="s">
        <v>280</v>
      </c>
      <c r="D119" s="56" t="s">
        <v>281</v>
      </c>
      <c r="E119" s="56" t="s">
        <v>217</v>
      </c>
      <c r="F119" s="5">
        <v>0</v>
      </c>
      <c r="G119" s="5">
        <v>7.4900000000000003E-6</v>
      </c>
      <c r="H119" s="5">
        <v>1.2629999999999999E-5</v>
      </c>
      <c r="I119" s="5">
        <v>1.859E-5</v>
      </c>
      <c r="J119" s="5">
        <v>2.656E-5</v>
      </c>
      <c r="K119" s="5">
        <v>4.1850000000000001E-5</v>
      </c>
      <c r="L119" s="5">
        <v>4.227E-5</v>
      </c>
      <c r="M119" s="5">
        <v>4.939E-5</v>
      </c>
      <c r="N119" s="5">
        <v>5.3709999999999999E-5</v>
      </c>
      <c r="O119" s="5">
        <v>8.208E-5</v>
      </c>
      <c r="P119" s="5">
        <v>1.0008E-4</v>
      </c>
      <c r="Q119" s="5">
        <v>2.1096E-4</v>
      </c>
      <c r="R119" s="5">
        <v>2.1105000000000001E-4</v>
      </c>
      <c r="S119" s="5">
        <v>2.1151000000000001E-4</v>
      </c>
      <c r="T119" s="5">
        <v>5.4306000000000005E-4</v>
      </c>
      <c r="U119" s="5">
        <v>5.4372000000000003E-4</v>
      </c>
      <c r="V119" s="5">
        <v>5.4372999999999997E-4</v>
      </c>
      <c r="W119" s="5">
        <v>5.4394000000000003E-4</v>
      </c>
      <c r="X119" s="5">
        <v>2.8330199999999999E-3</v>
      </c>
      <c r="Y119" s="5">
        <v>453.90140022000003</v>
      </c>
      <c r="Z119" s="5">
        <v>4999.9997877899996</v>
      </c>
      <c r="AA119" s="5">
        <v>4999.9997880399997</v>
      </c>
      <c r="AB119" s="5">
        <v>4999.9999995300004</v>
      </c>
      <c r="AC119" s="5">
        <v>4999.9999995500002</v>
      </c>
      <c r="AD119" s="5">
        <v>4999.9999997499999</v>
      </c>
      <c r="AE119" s="5">
        <v>5000.0000000500004</v>
      </c>
      <c r="AF119" s="5">
        <v>5000.0000002899997</v>
      </c>
      <c r="AG119" s="5">
        <v>5000.0000003100004</v>
      </c>
    </row>
    <row r="120" spans="1:33">
      <c r="A120" s="56" t="s">
        <v>66</v>
      </c>
      <c r="B120" s="56" t="s">
        <v>199</v>
      </c>
      <c r="C120" s="56" t="s">
        <v>282</v>
      </c>
      <c r="D120" s="56" t="s">
        <v>283</v>
      </c>
      <c r="E120" s="56" t="s">
        <v>217</v>
      </c>
      <c r="F120" s="5">
        <v>0</v>
      </c>
      <c r="G120" s="5">
        <v>0</v>
      </c>
      <c r="H120" s="5">
        <v>1.6160000000000001E-5</v>
      </c>
      <c r="I120" s="5">
        <v>2.2860000000000001E-5</v>
      </c>
      <c r="J120" s="5">
        <v>3.5420000000000003E-5</v>
      </c>
      <c r="K120" s="5">
        <v>5.3900000000000002E-5</v>
      </c>
      <c r="L120" s="5">
        <v>5.4110000000000002E-5</v>
      </c>
      <c r="M120" s="5">
        <v>1.5023E-4</v>
      </c>
      <c r="N120" s="5">
        <v>1.6503000000000001E-4</v>
      </c>
      <c r="O120" s="5">
        <v>2.1445000000000001E-4</v>
      </c>
      <c r="P120" s="5">
        <v>6.1165919999999999E-2</v>
      </c>
      <c r="Q120" s="5">
        <v>7.0125919999999994E-2</v>
      </c>
      <c r="R120" s="5">
        <v>8.3067840000000004E-2</v>
      </c>
      <c r="S120" s="5">
        <v>9.1303869999999995E-2</v>
      </c>
      <c r="T120" s="5">
        <v>3026.9744094399998</v>
      </c>
      <c r="U120" s="5">
        <v>3999.9998298800001</v>
      </c>
      <c r="V120" s="5">
        <v>3999.99982989</v>
      </c>
      <c r="W120" s="5">
        <v>3999.9998299600002</v>
      </c>
      <c r="X120" s="5">
        <v>3999.9998301199998</v>
      </c>
      <c r="Y120" s="5">
        <v>3999.9998302600002</v>
      </c>
      <c r="Z120" s="5">
        <v>3999.9998304300002</v>
      </c>
      <c r="AA120" s="5">
        <v>3999.9999986900002</v>
      </c>
      <c r="AB120" s="5">
        <v>4000.0000000199998</v>
      </c>
      <c r="AC120" s="5">
        <v>4000.0000000499999</v>
      </c>
      <c r="AD120" s="5">
        <v>4000.00000013</v>
      </c>
      <c r="AE120" s="5">
        <v>4000.0000002000002</v>
      </c>
      <c r="AF120" s="5">
        <v>4000.0000003</v>
      </c>
      <c r="AG120" s="5">
        <v>4000.0000003199998</v>
      </c>
    </row>
    <row r="121" spans="1:33">
      <c r="A121" s="56" t="s">
        <v>66</v>
      </c>
      <c r="B121" s="56" t="s">
        <v>200</v>
      </c>
      <c r="C121" s="56" t="s">
        <v>284</v>
      </c>
      <c r="D121" s="56" t="s">
        <v>285</v>
      </c>
      <c r="E121" s="56" t="s">
        <v>217</v>
      </c>
      <c r="F121" s="5">
        <v>0</v>
      </c>
      <c r="G121" s="5">
        <v>1.005E-5</v>
      </c>
      <c r="H121" s="5">
        <v>49.471593689999999</v>
      </c>
      <c r="I121" s="5">
        <v>221.67284007000001</v>
      </c>
      <c r="J121" s="5">
        <v>299.99999979</v>
      </c>
      <c r="K121" s="5">
        <v>538.28630102</v>
      </c>
      <c r="L121" s="5">
        <v>538.28630357999998</v>
      </c>
      <c r="M121" s="5">
        <v>538.28630371999998</v>
      </c>
      <c r="N121" s="5">
        <v>538.28630376000001</v>
      </c>
      <c r="O121" s="5">
        <v>538.28630384999997</v>
      </c>
      <c r="P121" s="5">
        <v>538.28630410000005</v>
      </c>
      <c r="Q121" s="5">
        <v>538.28630412999996</v>
      </c>
      <c r="R121" s="5">
        <v>538.28630414999998</v>
      </c>
      <c r="S121" s="5">
        <v>538.28630476000001</v>
      </c>
      <c r="T121" s="5">
        <v>1254.96646085</v>
      </c>
      <c r="U121" s="5">
        <v>1254.9664613499999</v>
      </c>
      <c r="V121" s="5">
        <v>1254.96646136</v>
      </c>
      <c r="W121" s="5">
        <v>2283.7746970899998</v>
      </c>
      <c r="X121" s="5">
        <v>2283.7746971000001</v>
      </c>
      <c r="Y121" s="5">
        <v>2283.77469767</v>
      </c>
      <c r="Z121" s="5">
        <v>4587.8586266399998</v>
      </c>
      <c r="AA121" s="5">
        <v>5063.9203111500001</v>
      </c>
      <c r="AB121" s="5">
        <v>5063.9203111799998</v>
      </c>
      <c r="AC121" s="5">
        <v>5063.9203113599997</v>
      </c>
      <c r="AD121" s="5">
        <v>5063.9203114800002</v>
      </c>
      <c r="AE121" s="5">
        <v>10082.978798460001</v>
      </c>
      <c r="AF121" s="5">
        <v>24060.94054249</v>
      </c>
      <c r="AG121" s="5">
        <v>24060.940542510001</v>
      </c>
    </row>
    <row r="122" spans="1:33">
      <c r="A122" s="56" t="s">
        <v>66</v>
      </c>
      <c r="B122" s="56" t="s">
        <v>200</v>
      </c>
      <c r="C122" s="56" t="s">
        <v>286</v>
      </c>
      <c r="D122" s="56" t="s">
        <v>287</v>
      </c>
      <c r="E122" s="56" t="s">
        <v>217</v>
      </c>
      <c r="F122" s="5">
        <v>0</v>
      </c>
      <c r="G122" s="5">
        <v>6.0100000000000001E-6</v>
      </c>
      <c r="H122" s="5">
        <v>1.185E-5</v>
      </c>
      <c r="I122" s="5">
        <v>70.305830490000005</v>
      </c>
      <c r="J122" s="5">
        <v>141.49911298000001</v>
      </c>
      <c r="K122" s="5">
        <v>149.99999987999999</v>
      </c>
      <c r="L122" s="5">
        <v>149.99999989</v>
      </c>
      <c r="M122" s="5">
        <v>149.99999989</v>
      </c>
      <c r="N122" s="5">
        <v>149.99999994000001</v>
      </c>
      <c r="O122" s="5">
        <v>150</v>
      </c>
      <c r="P122" s="5">
        <v>150.00000008999999</v>
      </c>
      <c r="Q122" s="5">
        <v>150.00000014</v>
      </c>
      <c r="R122" s="5">
        <v>150.00000016000001</v>
      </c>
      <c r="S122" s="5">
        <v>150.00000023999999</v>
      </c>
      <c r="T122" s="5">
        <v>150.00000023999999</v>
      </c>
      <c r="U122" s="5">
        <v>150.00000023999999</v>
      </c>
      <c r="V122" s="5">
        <v>150.00000023999999</v>
      </c>
      <c r="W122" s="5">
        <v>150.00000023999999</v>
      </c>
      <c r="X122" s="5">
        <v>150.00000023999999</v>
      </c>
      <c r="Y122" s="5">
        <v>150.00000023999999</v>
      </c>
      <c r="Z122" s="5">
        <v>150.00000023999999</v>
      </c>
      <c r="AA122" s="5">
        <v>150.00000023999999</v>
      </c>
      <c r="AB122" s="5">
        <v>150.00000023999999</v>
      </c>
      <c r="AC122" s="5">
        <v>150.00000023999999</v>
      </c>
      <c r="AD122" s="5">
        <v>150.00000023999999</v>
      </c>
      <c r="AE122" s="5">
        <v>150.00000023999999</v>
      </c>
      <c r="AF122" s="5">
        <v>150.00000023999999</v>
      </c>
      <c r="AG122" s="5">
        <v>150.00000023999999</v>
      </c>
    </row>
    <row r="123" spans="1:33">
      <c r="A123" s="56" t="s">
        <v>66</v>
      </c>
      <c r="B123" s="56" t="s">
        <v>200</v>
      </c>
      <c r="C123" s="56" t="s">
        <v>288</v>
      </c>
      <c r="D123" s="56" t="s">
        <v>289</v>
      </c>
      <c r="E123" s="56" t="s">
        <v>217</v>
      </c>
      <c r="F123" s="5">
        <v>0</v>
      </c>
      <c r="G123" s="5">
        <v>6.9500000000000004E-6</v>
      </c>
      <c r="H123" s="5">
        <v>1.8459999999999999E-5</v>
      </c>
      <c r="I123" s="5">
        <v>149.99999987999999</v>
      </c>
      <c r="J123" s="5">
        <v>149.99999993</v>
      </c>
      <c r="K123" s="5">
        <v>1115.0517294399999</v>
      </c>
      <c r="L123" s="5">
        <v>1115.0517294599999</v>
      </c>
      <c r="M123" s="5">
        <v>1115.0517296</v>
      </c>
      <c r="N123" s="5">
        <v>1115.0517296400001</v>
      </c>
      <c r="O123" s="5">
        <v>1115.05172967</v>
      </c>
      <c r="P123" s="5">
        <v>1115.05172971</v>
      </c>
      <c r="Q123" s="5">
        <v>1115.0517297700001</v>
      </c>
      <c r="R123" s="5">
        <v>1115.0517297900001</v>
      </c>
      <c r="S123" s="5">
        <v>1115.0517298699999</v>
      </c>
      <c r="T123" s="5">
        <v>1115.0517299200001</v>
      </c>
      <c r="U123" s="5">
        <v>1115.05172999</v>
      </c>
      <c r="V123" s="5">
        <v>1115.0517299999999</v>
      </c>
      <c r="W123" s="5">
        <v>1115.0517301</v>
      </c>
      <c r="X123" s="5">
        <v>1115.0517301100001</v>
      </c>
      <c r="Y123" s="5">
        <v>1115.0517301699999</v>
      </c>
      <c r="Z123" s="5">
        <v>1115.05173027</v>
      </c>
      <c r="AA123" s="5">
        <v>1115.0517303500001</v>
      </c>
      <c r="AB123" s="5">
        <v>1115.05173038</v>
      </c>
      <c r="AC123" s="5">
        <v>1115.05173046</v>
      </c>
      <c r="AD123" s="5">
        <v>1115.05173051</v>
      </c>
      <c r="AE123" s="5">
        <v>1115.05173064</v>
      </c>
      <c r="AF123" s="5">
        <v>1115.0517308000001</v>
      </c>
      <c r="AG123" s="5">
        <v>1115.0517308200001</v>
      </c>
    </row>
    <row r="124" spans="1:33" ht="16.5" customHeight="1">
      <c r="B124" s="43"/>
      <c r="C124" s="43"/>
      <c r="D124" s="43"/>
      <c r="E124" s="43"/>
      <c r="F124" s="43"/>
      <c r="G124" s="43"/>
      <c r="H124" s="43"/>
      <c r="I124" s="43"/>
      <c r="J124" s="43"/>
      <c r="K124" s="43"/>
      <c r="L124" s="43"/>
      <c r="M124" s="43"/>
      <c r="N124" s="43"/>
      <c r="O124" s="43"/>
      <c r="P124" s="43"/>
      <c r="Q124" s="43"/>
      <c r="R124" s="43"/>
      <c r="S124" s="43"/>
      <c r="T124" s="43"/>
      <c r="U124" s="43"/>
      <c r="V124" s="43"/>
      <c r="W124" s="43"/>
      <c r="X124" s="43"/>
      <c r="Y124" s="43"/>
      <c r="Z124" s="43"/>
    </row>
    <row r="125" spans="1:33">
      <c r="A125" s="56" t="s">
        <v>66</v>
      </c>
      <c r="B125" s="56" t="s">
        <v>197</v>
      </c>
      <c r="C125" s="56" t="s">
        <v>215</v>
      </c>
      <c r="D125" s="56" t="s">
        <v>216</v>
      </c>
      <c r="E125" s="56" t="s">
        <v>142</v>
      </c>
      <c r="F125" s="5">
        <v>330.26499999999999</v>
      </c>
      <c r="G125" s="5">
        <v>900.26502220999998</v>
      </c>
      <c r="H125" s="5">
        <v>1590.9722008700001</v>
      </c>
      <c r="I125" s="5">
        <v>1653.0331525700001</v>
      </c>
      <c r="J125" s="5">
        <v>1653.0331526800001</v>
      </c>
      <c r="K125" s="5">
        <v>1981.7206808000001</v>
      </c>
      <c r="L125" s="5">
        <v>2585.6170414399999</v>
      </c>
      <c r="M125" s="5">
        <v>2610.2649991799999</v>
      </c>
      <c r="N125" s="5">
        <v>2642.9940461000001</v>
      </c>
      <c r="O125" s="5">
        <v>2647.2768614299998</v>
      </c>
      <c r="P125" s="5">
        <v>2647.2768652499999</v>
      </c>
      <c r="Q125" s="5">
        <v>7256.1004499700002</v>
      </c>
      <c r="R125" s="5">
        <v>8806.0009535199988</v>
      </c>
      <c r="S125" s="5">
        <v>8806.0009536199996</v>
      </c>
      <c r="T125" s="5">
        <v>8806.0009537000005</v>
      </c>
      <c r="U125" s="5">
        <v>8806.0009537000005</v>
      </c>
      <c r="V125" s="5">
        <v>8806.0009537099995</v>
      </c>
      <c r="W125" s="5">
        <v>8806.0009538100003</v>
      </c>
      <c r="X125" s="5">
        <v>8806.0009538199993</v>
      </c>
      <c r="Y125" s="5">
        <v>8806.00095401</v>
      </c>
      <c r="Z125" s="5">
        <v>8625.5359540499994</v>
      </c>
      <c r="AA125" s="5">
        <v>8674.0925034400007</v>
      </c>
      <c r="AB125" s="5">
        <v>11744.46737661</v>
      </c>
      <c r="AC125" s="5">
        <v>12604.77933594</v>
      </c>
      <c r="AD125" s="5">
        <v>12604.77933598</v>
      </c>
      <c r="AE125" s="5">
        <v>12454.979336009999</v>
      </c>
      <c r="AF125" s="5">
        <v>12454.97933602</v>
      </c>
      <c r="AG125" s="5">
        <v>12454.97933606</v>
      </c>
    </row>
    <row r="126" spans="1:33">
      <c r="A126" s="56" t="s">
        <v>66</v>
      </c>
      <c r="B126" s="56" t="s">
        <v>197</v>
      </c>
      <c r="C126" s="56" t="s">
        <v>218</v>
      </c>
      <c r="D126" s="56" t="s">
        <v>219</v>
      </c>
      <c r="E126" s="56" t="s">
        <v>142</v>
      </c>
      <c r="F126" s="5">
        <v>43.2</v>
      </c>
      <c r="G126" s="5">
        <v>783.85596475</v>
      </c>
      <c r="H126" s="5">
        <v>783.85596825000005</v>
      </c>
      <c r="I126" s="5">
        <v>791.7061315200001</v>
      </c>
      <c r="J126" s="5">
        <v>797.80480049000005</v>
      </c>
      <c r="K126" s="5">
        <v>807.00029447999998</v>
      </c>
      <c r="L126" s="5">
        <v>807.00029454000003</v>
      </c>
      <c r="M126" s="5">
        <v>2835.0168957199999</v>
      </c>
      <c r="N126" s="5">
        <v>3733.9657335400002</v>
      </c>
      <c r="O126" s="5">
        <v>4390.7229935699997</v>
      </c>
      <c r="P126" s="5">
        <v>4743.1998491299992</v>
      </c>
      <c r="Q126" s="5">
        <v>4743.2000049399994</v>
      </c>
      <c r="R126" s="5">
        <v>4743.2029884699996</v>
      </c>
      <c r="S126" s="5">
        <v>4743.2029885399998</v>
      </c>
      <c r="T126" s="5">
        <v>4743.2029917700002</v>
      </c>
      <c r="U126" s="5">
        <v>4743.2029917700002</v>
      </c>
      <c r="V126" s="5">
        <v>4743.2029917700002</v>
      </c>
      <c r="W126" s="5">
        <v>4743.2033286999986</v>
      </c>
      <c r="X126" s="5">
        <v>4743.2033287200002</v>
      </c>
      <c r="Y126" s="5">
        <v>6112.5333577000001</v>
      </c>
      <c r="Z126" s="5">
        <v>6117.1458856099998</v>
      </c>
      <c r="AA126" s="5">
        <v>6117.1458861499996</v>
      </c>
      <c r="AB126" s="5">
        <v>11307.68686462</v>
      </c>
      <c r="AC126" s="5">
        <v>11264.48686465</v>
      </c>
      <c r="AD126" s="5">
        <v>11264.48686467</v>
      </c>
      <c r="AE126" s="5">
        <v>11264.486864689999</v>
      </c>
      <c r="AF126" s="5">
        <v>11264.486864709999</v>
      </c>
      <c r="AG126" s="5">
        <v>11264.486864730001</v>
      </c>
    </row>
    <row r="127" spans="1:33">
      <c r="A127" s="56" t="s">
        <v>66</v>
      </c>
      <c r="B127" s="56" t="s">
        <v>197</v>
      </c>
      <c r="C127" s="56" t="s">
        <v>220</v>
      </c>
      <c r="D127" s="56" t="s">
        <v>221</v>
      </c>
      <c r="E127" s="56" t="s">
        <v>142</v>
      </c>
      <c r="F127" s="5">
        <v>0</v>
      </c>
      <c r="G127" s="5">
        <v>0</v>
      </c>
      <c r="H127" s="5">
        <v>0</v>
      </c>
      <c r="I127" s="5">
        <v>0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5">
        <v>0</v>
      </c>
      <c r="R127" s="5">
        <v>0</v>
      </c>
      <c r="S127" s="5">
        <v>0</v>
      </c>
      <c r="T127" s="5">
        <v>0</v>
      </c>
      <c r="U127" s="5">
        <v>0</v>
      </c>
      <c r="V127" s="5">
        <v>0</v>
      </c>
      <c r="W127" s="5">
        <v>0</v>
      </c>
      <c r="X127" s="5">
        <v>0</v>
      </c>
      <c r="Y127" s="5">
        <v>0</v>
      </c>
      <c r="Z127" s="5">
        <v>0</v>
      </c>
      <c r="AA127" s="5">
        <v>0</v>
      </c>
      <c r="AB127" s="5">
        <v>0</v>
      </c>
      <c r="AC127" s="5">
        <v>0</v>
      </c>
      <c r="AD127" s="5">
        <v>0</v>
      </c>
      <c r="AE127" s="5">
        <v>0</v>
      </c>
      <c r="AF127" s="5">
        <v>0</v>
      </c>
      <c r="AG127" s="5">
        <v>0</v>
      </c>
    </row>
    <row r="128" spans="1:33">
      <c r="A128" s="56" t="s">
        <v>66</v>
      </c>
      <c r="B128" s="56" t="s">
        <v>197</v>
      </c>
      <c r="C128" s="56" t="s">
        <v>222</v>
      </c>
      <c r="D128" s="56" t="s">
        <v>223</v>
      </c>
      <c r="E128" s="56" t="s">
        <v>142</v>
      </c>
      <c r="F128" s="5">
        <v>0</v>
      </c>
      <c r="G128" s="5">
        <v>479.76360813000002</v>
      </c>
      <c r="H128" s="5">
        <v>523.74727173000008</v>
      </c>
      <c r="I128" s="5">
        <v>694.83756130999996</v>
      </c>
      <c r="J128" s="5">
        <v>1000.0000394800001</v>
      </c>
      <c r="K128" s="5">
        <v>1000.00004119</v>
      </c>
      <c r="L128" s="5">
        <v>1000.00008249</v>
      </c>
      <c r="M128" s="5">
        <v>1000.00008802</v>
      </c>
      <c r="N128" s="5">
        <v>1000.0000881</v>
      </c>
      <c r="O128" s="5">
        <v>1000.00008846</v>
      </c>
      <c r="P128" s="5">
        <v>1000.0001244699999</v>
      </c>
      <c r="Q128" s="5">
        <v>1000.00014904</v>
      </c>
      <c r="R128" s="5">
        <v>1854.27740883</v>
      </c>
      <c r="S128" s="5">
        <v>1854.27740913</v>
      </c>
      <c r="T128" s="5">
        <v>2366.6362175600002</v>
      </c>
      <c r="U128" s="5">
        <v>2366.6362175700001</v>
      </c>
      <c r="V128" s="5">
        <v>2366.6362175700001</v>
      </c>
      <c r="W128" s="5">
        <v>2564.7509150300002</v>
      </c>
      <c r="X128" s="5">
        <v>2564.7509150800001</v>
      </c>
      <c r="Y128" s="5">
        <v>3799.9999182400002</v>
      </c>
      <c r="Z128" s="5">
        <v>3799.9999183899999</v>
      </c>
      <c r="AA128" s="5">
        <v>3799.9999185000001</v>
      </c>
      <c r="AB128" s="5">
        <v>12419.429966600001</v>
      </c>
      <c r="AC128" s="5">
        <v>16000.025815839999</v>
      </c>
      <c r="AD128" s="5">
        <v>23845.43054392</v>
      </c>
      <c r="AE128" s="5">
        <v>23845.430544530001</v>
      </c>
      <c r="AF128" s="5">
        <v>45198.682381640006</v>
      </c>
      <c r="AG128" s="5">
        <v>45198.682381649996</v>
      </c>
    </row>
    <row r="129" spans="1:33">
      <c r="A129" s="56" t="s">
        <v>66</v>
      </c>
      <c r="B129" s="56" t="s">
        <v>197</v>
      </c>
      <c r="C129" s="56" t="s">
        <v>224</v>
      </c>
      <c r="D129" s="56" t="s">
        <v>225</v>
      </c>
      <c r="E129" s="56" t="s">
        <v>142</v>
      </c>
      <c r="F129" s="5">
        <v>0</v>
      </c>
      <c r="G129" s="5">
        <v>3.799E-5</v>
      </c>
      <c r="H129" s="5">
        <v>1.93863E-3</v>
      </c>
      <c r="I129" s="5">
        <v>93.568904570000001</v>
      </c>
      <c r="J129" s="5">
        <v>93.568908239999999</v>
      </c>
      <c r="K129" s="5">
        <v>98.123704369999999</v>
      </c>
      <c r="L129" s="5">
        <v>98.123704469999993</v>
      </c>
      <c r="M129" s="5">
        <v>98.123707170000003</v>
      </c>
      <c r="N129" s="5">
        <v>98.123707300000007</v>
      </c>
      <c r="O129" s="5">
        <v>98.123707379999999</v>
      </c>
      <c r="P129" s="5">
        <v>98.123718769999996</v>
      </c>
      <c r="Q129" s="5">
        <v>98.123730199999997</v>
      </c>
      <c r="R129" s="5">
        <v>98.123744980000012</v>
      </c>
      <c r="S129" s="5">
        <v>98.123798109999996</v>
      </c>
      <c r="T129" s="5">
        <v>103.22376985</v>
      </c>
      <c r="U129" s="5">
        <v>103.22376987</v>
      </c>
      <c r="V129" s="5">
        <v>103.22376987</v>
      </c>
      <c r="W129" s="5">
        <v>105.82045248</v>
      </c>
      <c r="X129" s="5">
        <v>2292.2816728399998</v>
      </c>
      <c r="Y129" s="5">
        <v>2292.2816731799999</v>
      </c>
      <c r="Z129" s="5">
        <v>2292.2816733200002</v>
      </c>
      <c r="AA129" s="5">
        <v>2959.9677713999999</v>
      </c>
      <c r="AB129" s="5">
        <v>3899.9999276100002</v>
      </c>
      <c r="AC129" s="5">
        <v>3899.9999277000002</v>
      </c>
      <c r="AD129" s="5">
        <v>3899.9999277699999</v>
      </c>
      <c r="AE129" s="5">
        <v>3899.9999278800001</v>
      </c>
      <c r="AF129" s="5">
        <v>3899.9999280299999</v>
      </c>
      <c r="AG129" s="5">
        <v>3899.9999280500001</v>
      </c>
    </row>
    <row r="130" spans="1:33">
      <c r="A130" s="56" t="s">
        <v>66</v>
      </c>
      <c r="B130" s="56" t="s">
        <v>197</v>
      </c>
      <c r="C130" s="56" t="s">
        <v>226</v>
      </c>
      <c r="D130" s="56" t="s">
        <v>227</v>
      </c>
      <c r="E130" s="56" t="s">
        <v>142</v>
      </c>
      <c r="F130" s="5">
        <v>0</v>
      </c>
      <c r="G130" s="5">
        <v>900.00001872000007</v>
      </c>
      <c r="H130" s="5">
        <v>900.00003396</v>
      </c>
      <c r="I130" s="5">
        <v>1699.0326409899999</v>
      </c>
      <c r="J130" s="5">
        <v>2135.0868224300002</v>
      </c>
      <c r="K130" s="5">
        <v>2135.0868224599999</v>
      </c>
      <c r="L130" s="5">
        <v>2565.57120089</v>
      </c>
      <c r="M130" s="5">
        <v>2565.5712017300002</v>
      </c>
      <c r="N130" s="5">
        <v>2565.5712018200002</v>
      </c>
      <c r="O130" s="5">
        <v>2565.5712019299999</v>
      </c>
      <c r="P130" s="5">
        <v>3499.9999511400001</v>
      </c>
      <c r="Q130" s="5">
        <v>3499.9999517199999</v>
      </c>
      <c r="R130" s="5">
        <v>3499.9999518</v>
      </c>
      <c r="S130" s="5">
        <v>3499.99995261</v>
      </c>
      <c r="T130" s="5">
        <v>3500.0000005100001</v>
      </c>
      <c r="U130" s="5">
        <v>3500.0000005100001</v>
      </c>
      <c r="V130" s="5">
        <v>3500.0000005100001</v>
      </c>
      <c r="W130" s="5">
        <v>3500.00000056</v>
      </c>
      <c r="X130" s="5">
        <v>3500.0000006400001</v>
      </c>
      <c r="Y130" s="5">
        <v>13255.84381961</v>
      </c>
      <c r="Z130" s="5">
        <v>24322.354386260002</v>
      </c>
      <c r="AA130" s="5">
        <v>24322.355270349999</v>
      </c>
      <c r="AB130" s="5">
        <v>24322.3552705</v>
      </c>
      <c r="AC130" s="5">
        <v>24322.355270520002</v>
      </c>
      <c r="AD130" s="5">
        <v>24322.355270560001</v>
      </c>
      <c r="AE130" s="5">
        <v>24322.35527063</v>
      </c>
      <c r="AF130" s="5">
        <v>24322.355270700002</v>
      </c>
      <c r="AG130" s="5">
        <v>24322.355270709999</v>
      </c>
    </row>
    <row r="131" spans="1:33">
      <c r="A131" s="56" t="s">
        <v>66</v>
      </c>
      <c r="B131" s="56" t="s">
        <v>197</v>
      </c>
      <c r="C131" s="56" t="s">
        <v>228</v>
      </c>
      <c r="D131" s="56" t="s">
        <v>229</v>
      </c>
      <c r="E131" s="56" t="s">
        <v>142</v>
      </c>
      <c r="F131" s="5">
        <v>0</v>
      </c>
      <c r="G131" s="5">
        <v>2.1569999999999998E-5</v>
      </c>
      <c r="H131" s="5">
        <v>40.300631119999998</v>
      </c>
      <c r="I131" s="5">
        <v>458.96497382000001</v>
      </c>
      <c r="J131" s="5">
        <v>458.96497416</v>
      </c>
      <c r="K131" s="5">
        <v>458.96497418000001</v>
      </c>
      <c r="L131" s="5">
        <v>458.96497421999987</v>
      </c>
      <c r="M131" s="5">
        <v>458.96497495000011</v>
      </c>
      <c r="N131" s="5">
        <v>990.01090343999999</v>
      </c>
      <c r="O131" s="5">
        <v>2411.8466388699999</v>
      </c>
      <c r="P131" s="5">
        <v>2411.8466430399999</v>
      </c>
      <c r="Q131" s="5">
        <v>4794.3797792400001</v>
      </c>
      <c r="R131" s="5">
        <v>4794.3797793399999</v>
      </c>
      <c r="S131" s="5">
        <v>4794.3797797100005</v>
      </c>
      <c r="T131" s="5">
        <v>4794.3797797900006</v>
      </c>
      <c r="U131" s="5">
        <v>4794.3797798599999</v>
      </c>
      <c r="V131" s="5">
        <v>4794.3797798699998</v>
      </c>
      <c r="W131" s="5">
        <v>4794.3797799100003</v>
      </c>
      <c r="X131" s="5">
        <v>4794.3797799499998</v>
      </c>
      <c r="Y131" s="5">
        <v>5489.8657919799998</v>
      </c>
      <c r="Z131" s="5">
        <v>7583.1835447800004</v>
      </c>
      <c r="AA131" s="5">
        <v>7583.1835449</v>
      </c>
      <c r="AB131" s="5">
        <v>7583.1835449600003</v>
      </c>
      <c r="AC131" s="5">
        <v>7583.1835449800001</v>
      </c>
      <c r="AD131" s="5">
        <v>7583.1835449999999</v>
      </c>
      <c r="AE131" s="5">
        <v>7583.1835450899998</v>
      </c>
      <c r="AF131" s="5">
        <v>7583.18354533</v>
      </c>
      <c r="AG131" s="5">
        <v>7583.1835453399999</v>
      </c>
    </row>
    <row r="132" spans="1:33">
      <c r="A132" s="56" t="s">
        <v>66</v>
      </c>
      <c r="B132" s="56" t="s">
        <v>197</v>
      </c>
      <c r="C132" s="56" t="s">
        <v>230</v>
      </c>
      <c r="D132" s="56" t="s">
        <v>231</v>
      </c>
      <c r="E132" s="56" t="s">
        <v>142</v>
      </c>
      <c r="F132" s="5">
        <v>912.96400000000006</v>
      </c>
      <c r="G132" s="5">
        <v>2312.9640283200001</v>
      </c>
      <c r="H132" s="5">
        <v>4798.0065439099999</v>
      </c>
      <c r="I132" s="5">
        <v>4798.0065440899998</v>
      </c>
      <c r="J132" s="5">
        <v>4798.0065441000006</v>
      </c>
      <c r="K132" s="5">
        <v>4798.0065441099996</v>
      </c>
      <c r="L132" s="5">
        <v>4798.0065441299994</v>
      </c>
      <c r="M132" s="5">
        <v>5297.1329802199998</v>
      </c>
      <c r="N132" s="5">
        <v>5297.1329840400003</v>
      </c>
      <c r="O132" s="5">
        <v>5297.1329859400003</v>
      </c>
      <c r="P132" s="5">
        <v>6212.96392646</v>
      </c>
      <c r="Q132" s="5">
        <v>6212.9639613599993</v>
      </c>
      <c r="R132" s="5">
        <v>7178.59119715</v>
      </c>
      <c r="S132" s="5">
        <v>11678.02244646</v>
      </c>
      <c r="T132" s="5">
        <v>12282.81523022</v>
      </c>
      <c r="U132" s="5">
        <v>12282.815230239999</v>
      </c>
      <c r="V132" s="5">
        <v>12282.81523025</v>
      </c>
      <c r="W132" s="5">
        <v>12282.815230349999</v>
      </c>
      <c r="X132" s="5">
        <v>12526.05968753</v>
      </c>
      <c r="Y132" s="5">
        <v>12800.4335885</v>
      </c>
      <c r="Z132" s="5">
        <v>12800.433588780001</v>
      </c>
      <c r="AA132" s="5">
        <v>12360.458588809999</v>
      </c>
      <c r="AB132" s="5">
        <v>12360.45858889</v>
      </c>
      <c r="AC132" s="5">
        <v>12360.458588920001</v>
      </c>
      <c r="AD132" s="5">
        <v>12360.458588949999</v>
      </c>
      <c r="AE132" s="5">
        <v>13683.713377329999</v>
      </c>
      <c r="AF132" s="5">
        <v>13683.713377370001</v>
      </c>
      <c r="AG132" s="5">
        <v>13683.71337738</v>
      </c>
    </row>
    <row r="133" spans="1:33">
      <c r="A133" s="56" t="s">
        <v>66</v>
      </c>
      <c r="B133" s="56" t="s">
        <v>197</v>
      </c>
      <c r="C133" s="56" t="s">
        <v>232</v>
      </c>
      <c r="D133" s="56" t="s">
        <v>233</v>
      </c>
      <c r="E133" s="56" t="s">
        <v>142</v>
      </c>
      <c r="F133" s="5">
        <v>0</v>
      </c>
      <c r="G133" s="5">
        <v>1.8870000000000001E-5</v>
      </c>
      <c r="H133" s="5">
        <v>2.76E-5</v>
      </c>
      <c r="I133" s="5">
        <v>5.7729999999999998E-5</v>
      </c>
      <c r="J133" s="5">
        <v>5.8350000000000002E-5</v>
      </c>
      <c r="K133" s="5">
        <v>9.3479999999999993E-5</v>
      </c>
      <c r="L133" s="5">
        <v>1.4213E-4</v>
      </c>
      <c r="M133" s="5">
        <v>1.6844000000000001E-4</v>
      </c>
      <c r="N133" s="5">
        <v>1.6876E-4</v>
      </c>
      <c r="O133" s="5">
        <v>1.6956E-4</v>
      </c>
      <c r="P133" s="5">
        <v>2.4641000000000002E-4</v>
      </c>
      <c r="Q133" s="5">
        <v>2.4667999999999999E-4</v>
      </c>
      <c r="R133" s="5">
        <v>2.4676E-4</v>
      </c>
      <c r="S133" s="5">
        <v>839.56967265999992</v>
      </c>
      <c r="T133" s="5">
        <v>900.00014667999994</v>
      </c>
      <c r="U133" s="5">
        <v>900.00014668999995</v>
      </c>
      <c r="V133" s="5">
        <v>900.00014668999995</v>
      </c>
      <c r="W133" s="5">
        <v>900.00014951999992</v>
      </c>
      <c r="X133" s="5">
        <v>900.00058020999995</v>
      </c>
      <c r="Y133" s="5">
        <v>900.00069040999995</v>
      </c>
      <c r="Z133" s="5">
        <v>900.00080859000002</v>
      </c>
      <c r="AA133" s="5">
        <v>900.00196240000002</v>
      </c>
      <c r="AB133" s="5">
        <v>900.00200458999996</v>
      </c>
      <c r="AC133" s="5">
        <v>900.00200466000001</v>
      </c>
      <c r="AD133" s="5">
        <v>900.00200681000001</v>
      </c>
      <c r="AE133" s="5">
        <v>3399.99988725</v>
      </c>
      <c r="AF133" s="5">
        <v>3399.9998874399998</v>
      </c>
      <c r="AG133" s="5">
        <v>3399.9998874600001</v>
      </c>
    </row>
    <row r="134" spans="1:33">
      <c r="A134" s="56" t="s">
        <v>66</v>
      </c>
      <c r="B134" s="56" t="s">
        <v>163</v>
      </c>
      <c r="C134" s="56" t="s">
        <v>234</v>
      </c>
      <c r="D134" s="56" t="s">
        <v>235</v>
      </c>
      <c r="E134" s="56" t="s">
        <v>142</v>
      </c>
      <c r="F134" s="5">
        <v>1630.8940747900001</v>
      </c>
      <c r="G134" s="5">
        <v>1630.8940747900001</v>
      </c>
      <c r="H134" s="5">
        <v>1630.89407482</v>
      </c>
      <c r="I134" s="5">
        <v>1630.8940748299999</v>
      </c>
      <c r="J134" s="5">
        <v>1630.8940748299999</v>
      </c>
      <c r="K134" s="5">
        <v>1630.8940748299999</v>
      </c>
      <c r="L134" s="5">
        <v>1630.8940748299999</v>
      </c>
      <c r="M134" s="5">
        <v>1630.8940767700001</v>
      </c>
      <c r="N134" s="5">
        <v>1630.8940767900001</v>
      </c>
      <c r="O134" s="5">
        <v>1630.8940768</v>
      </c>
      <c r="P134" s="5">
        <v>1630.8940768</v>
      </c>
      <c r="Q134" s="5">
        <v>1630.8940768</v>
      </c>
      <c r="R134" s="5">
        <v>1630.8940768</v>
      </c>
      <c r="S134" s="5">
        <v>1630.8940768</v>
      </c>
      <c r="T134" s="5">
        <v>1630.8940768</v>
      </c>
      <c r="U134" s="5">
        <v>1630.8940768</v>
      </c>
      <c r="V134" s="5">
        <v>1630.8940768</v>
      </c>
      <c r="W134" s="5">
        <v>1630.8940768</v>
      </c>
      <c r="X134" s="5">
        <v>1630.8940768</v>
      </c>
      <c r="Y134" s="5">
        <v>1630.8940768</v>
      </c>
      <c r="Z134" s="5">
        <v>1630.8940768</v>
      </c>
      <c r="AA134" s="5">
        <v>1630.8940768</v>
      </c>
      <c r="AB134" s="5">
        <v>1630.8940768</v>
      </c>
      <c r="AC134" s="5">
        <v>1630.8940768</v>
      </c>
      <c r="AD134" s="5">
        <v>1630.8940768</v>
      </c>
      <c r="AE134" s="5">
        <v>1630.8940768</v>
      </c>
      <c r="AF134" s="5">
        <v>1630.8940768</v>
      </c>
      <c r="AG134" s="5">
        <v>1630.8940768</v>
      </c>
    </row>
    <row r="135" spans="1:33">
      <c r="A135" s="56" t="s">
        <v>66</v>
      </c>
      <c r="B135" s="56" t="s">
        <v>163</v>
      </c>
      <c r="C135" s="56" t="s">
        <v>236</v>
      </c>
      <c r="D135" s="56" t="s">
        <v>237</v>
      </c>
      <c r="E135" s="56" t="s">
        <v>142</v>
      </c>
      <c r="F135" s="5">
        <v>0</v>
      </c>
      <c r="G135" s="5">
        <v>0</v>
      </c>
      <c r="H135" s="5">
        <v>0</v>
      </c>
      <c r="I135" s="5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5">
        <v>0</v>
      </c>
      <c r="R135" s="5">
        <v>0</v>
      </c>
      <c r="S135" s="5">
        <v>0</v>
      </c>
      <c r="T135" s="5">
        <v>0</v>
      </c>
      <c r="U135" s="5">
        <v>0</v>
      </c>
      <c r="V135" s="5">
        <v>0</v>
      </c>
      <c r="W135" s="5">
        <v>0</v>
      </c>
      <c r="X135" s="5">
        <v>0</v>
      </c>
      <c r="Y135" s="5">
        <v>0</v>
      </c>
      <c r="Z135" s="5">
        <v>0</v>
      </c>
      <c r="AA135" s="5">
        <v>0</v>
      </c>
      <c r="AB135" s="5">
        <v>0</v>
      </c>
      <c r="AC135" s="5">
        <v>0</v>
      </c>
      <c r="AD135" s="5">
        <v>0</v>
      </c>
      <c r="AE135" s="5">
        <v>0</v>
      </c>
      <c r="AF135" s="5">
        <v>0</v>
      </c>
      <c r="AG135" s="5">
        <v>0</v>
      </c>
    </row>
    <row r="136" spans="1:33">
      <c r="A136" s="56" t="s">
        <v>66</v>
      </c>
      <c r="B136" s="56" t="s">
        <v>163</v>
      </c>
      <c r="C136" s="56" t="s">
        <v>238</v>
      </c>
      <c r="D136" s="56" t="s">
        <v>239</v>
      </c>
      <c r="E136" s="56" t="s">
        <v>142</v>
      </c>
      <c r="F136" s="5">
        <v>670.35629446999997</v>
      </c>
      <c r="G136" s="5">
        <v>670.35629446999997</v>
      </c>
      <c r="H136" s="5">
        <v>670.35629456000004</v>
      </c>
      <c r="I136" s="5">
        <v>712.03777259000003</v>
      </c>
      <c r="J136" s="5">
        <v>4165.0966510899998</v>
      </c>
      <c r="K136" s="5">
        <v>4297.5762712699998</v>
      </c>
      <c r="L136" s="5">
        <v>4297.5762712899996</v>
      </c>
      <c r="M136" s="5">
        <v>4297.5762729799999</v>
      </c>
      <c r="N136" s="5">
        <v>7223.5648407699991</v>
      </c>
      <c r="O136" s="5">
        <v>7223.5648408799989</v>
      </c>
      <c r="P136" s="5">
        <v>7319.0462473899988</v>
      </c>
      <c r="Q136" s="5">
        <v>7361.1198650199995</v>
      </c>
      <c r="R136" s="5">
        <v>7361.1198650699998</v>
      </c>
      <c r="S136" s="5">
        <v>7709.5597349699992</v>
      </c>
      <c r="T136" s="5">
        <v>7842.4799947599986</v>
      </c>
      <c r="U136" s="5">
        <v>7669.9999949399999</v>
      </c>
      <c r="V136" s="5">
        <v>7669.9999949499997</v>
      </c>
      <c r="W136" s="5">
        <v>7669.9999949800003</v>
      </c>
      <c r="X136" s="5">
        <v>7669.99999501</v>
      </c>
      <c r="Y136" s="5">
        <v>9561.0623507199998</v>
      </c>
      <c r="Z136" s="5">
        <v>9291.062350799999</v>
      </c>
      <c r="AA136" s="5">
        <v>9291.0623508600002</v>
      </c>
      <c r="AB136" s="5">
        <v>9497.2927119000014</v>
      </c>
      <c r="AC136" s="5">
        <v>9497.292711959999</v>
      </c>
      <c r="AD136" s="5">
        <v>9497.2927121899993</v>
      </c>
      <c r="AE136" s="5">
        <v>9691.8115014200012</v>
      </c>
      <c r="AF136" s="5">
        <v>10579.28659541</v>
      </c>
      <c r="AG136" s="5">
        <v>10579.286595420001</v>
      </c>
    </row>
    <row r="137" spans="1:33">
      <c r="A137" s="56" t="s">
        <v>66</v>
      </c>
      <c r="B137" s="56" t="s">
        <v>163</v>
      </c>
      <c r="C137" s="56" t="s">
        <v>240</v>
      </c>
      <c r="D137" s="56" t="s">
        <v>241</v>
      </c>
      <c r="E137" s="56" t="s">
        <v>142</v>
      </c>
      <c r="F137" s="5">
        <v>3113.1899978299998</v>
      </c>
      <c r="G137" s="5">
        <v>3113.1899978299998</v>
      </c>
      <c r="H137" s="5">
        <v>3113.189997859999</v>
      </c>
      <c r="I137" s="5">
        <v>3113.1899979099999</v>
      </c>
      <c r="J137" s="5">
        <v>3113.1899979099999</v>
      </c>
      <c r="K137" s="5">
        <v>3223.3662750399999</v>
      </c>
      <c r="L137" s="5">
        <v>3223.36627516</v>
      </c>
      <c r="M137" s="5">
        <v>3223.3662763000002</v>
      </c>
      <c r="N137" s="5">
        <v>3223.36627632</v>
      </c>
      <c r="O137" s="5">
        <v>3223.3662763500001</v>
      </c>
      <c r="P137" s="5">
        <v>3223.3662763799998</v>
      </c>
      <c r="Q137" s="5">
        <v>3223.3662765099998</v>
      </c>
      <c r="R137" s="5">
        <v>3223.3662766000002</v>
      </c>
      <c r="S137" s="5">
        <v>3223.3662806900002</v>
      </c>
      <c r="T137" s="5">
        <v>5008.7389686300003</v>
      </c>
      <c r="U137" s="5">
        <v>5008.7389687000004</v>
      </c>
      <c r="V137" s="5">
        <v>5008.7389687100003</v>
      </c>
      <c r="W137" s="5">
        <v>8593.023252590001</v>
      </c>
      <c r="X137" s="5">
        <v>8593.0232526300006</v>
      </c>
      <c r="Y137" s="5">
        <v>8593.0232526600012</v>
      </c>
      <c r="Z137" s="5">
        <v>10084.342767779999</v>
      </c>
      <c r="AA137" s="5">
        <v>10084.34276795</v>
      </c>
      <c r="AB137" s="5">
        <v>11297.12473811</v>
      </c>
      <c r="AC137" s="5">
        <v>12979.94270783</v>
      </c>
      <c r="AD137" s="5">
        <v>12979.94270793</v>
      </c>
      <c r="AE137" s="5">
        <v>14905.85936285</v>
      </c>
      <c r="AF137" s="5">
        <v>15374.3109147</v>
      </c>
      <c r="AG137" s="5">
        <v>15374.31091471</v>
      </c>
    </row>
    <row r="138" spans="1:33">
      <c r="A138" s="56" t="s">
        <v>66</v>
      </c>
      <c r="B138" s="56" t="s">
        <v>163</v>
      </c>
      <c r="C138" s="56" t="s">
        <v>242</v>
      </c>
      <c r="D138" s="56" t="s">
        <v>243</v>
      </c>
      <c r="E138" s="56" t="s">
        <v>142</v>
      </c>
      <c r="F138" s="5">
        <v>198.012</v>
      </c>
      <c r="G138" s="5">
        <v>198.012</v>
      </c>
      <c r="H138" s="5">
        <v>198.012</v>
      </c>
      <c r="I138" s="5">
        <v>198.012</v>
      </c>
      <c r="J138" s="5">
        <v>198.012</v>
      </c>
      <c r="K138" s="5">
        <v>198.012</v>
      </c>
      <c r="L138" s="5">
        <v>198.012</v>
      </c>
      <c r="M138" s="5">
        <v>198.012</v>
      </c>
      <c r="N138" s="5">
        <v>198.012</v>
      </c>
      <c r="O138" s="5">
        <v>198.012</v>
      </c>
      <c r="P138" s="5">
        <v>198.012</v>
      </c>
      <c r="Q138" s="5">
        <v>198.012</v>
      </c>
      <c r="R138" s="5">
        <v>198.012</v>
      </c>
      <c r="S138" s="5">
        <v>198.012</v>
      </c>
      <c r="T138" s="5">
        <v>198.012</v>
      </c>
      <c r="U138" s="5">
        <v>198.012</v>
      </c>
      <c r="V138" s="5">
        <v>198.012</v>
      </c>
      <c r="W138" s="5">
        <v>198.012</v>
      </c>
      <c r="X138" s="5">
        <v>198.012</v>
      </c>
      <c r="Y138" s="5">
        <v>198.012</v>
      </c>
      <c r="Z138" s="5">
        <v>0</v>
      </c>
      <c r="AA138" s="5">
        <v>0</v>
      </c>
      <c r="AB138" s="5">
        <v>0</v>
      </c>
      <c r="AC138" s="5">
        <v>0</v>
      </c>
      <c r="AD138" s="5">
        <v>0</v>
      </c>
      <c r="AE138" s="5">
        <v>0</v>
      </c>
      <c r="AF138" s="5">
        <v>0</v>
      </c>
      <c r="AG138" s="5">
        <v>0</v>
      </c>
    </row>
    <row r="139" spans="1:33">
      <c r="A139" s="56" t="s">
        <v>66</v>
      </c>
      <c r="B139" s="56" t="s">
        <v>163</v>
      </c>
      <c r="C139" s="56" t="s">
        <v>244</v>
      </c>
      <c r="D139" s="56" t="s">
        <v>245</v>
      </c>
      <c r="E139" s="56" t="s">
        <v>142</v>
      </c>
      <c r="F139" s="5">
        <v>0</v>
      </c>
      <c r="G139" s="5">
        <v>0</v>
      </c>
      <c r="H139" s="5">
        <v>0</v>
      </c>
      <c r="I139" s="5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5">
        <v>0</v>
      </c>
      <c r="R139" s="5">
        <v>0</v>
      </c>
      <c r="S139" s="5">
        <v>0</v>
      </c>
      <c r="T139" s="5">
        <v>0</v>
      </c>
      <c r="U139" s="5">
        <v>0</v>
      </c>
      <c r="V139" s="5">
        <v>0</v>
      </c>
      <c r="W139" s="5">
        <v>0</v>
      </c>
      <c r="X139" s="5">
        <v>0</v>
      </c>
      <c r="Y139" s="5">
        <v>0</v>
      </c>
      <c r="Z139" s="5">
        <v>0</v>
      </c>
      <c r="AA139" s="5">
        <v>0</v>
      </c>
      <c r="AB139" s="5">
        <v>0</v>
      </c>
      <c r="AC139" s="5">
        <v>0</v>
      </c>
      <c r="AD139" s="5">
        <v>0</v>
      </c>
      <c r="AE139" s="5">
        <v>0</v>
      </c>
      <c r="AF139" s="5">
        <v>0</v>
      </c>
      <c r="AG139" s="5">
        <v>0</v>
      </c>
    </row>
    <row r="140" spans="1:33">
      <c r="A140" s="56" t="s">
        <v>66</v>
      </c>
      <c r="B140" s="56" t="s">
        <v>163</v>
      </c>
      <c r="C140" s="56" t="s">
        <v>246</v>
      </c>
      <c r="D140" s="56" t="s">
        <v>247</v>
      </c>
      <c r="E140" s="56" t="s">
        <v>142</v>
      </c>
      <c r="F140" s="5">
        <v>0</v>
      </c>
      <c r="G140" s="5">
        <v>0</v>
      </c>
      <c r="H140" s="5">
        <v>0</v>
      </c>
      <c r="I140" s="5">
        <v>0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5">
        <v>0</v>
      </c>
      <c r="R140" s="5">
        <v>0</v>
      </c>
      <c r="S140" s="5">
        <v>0</v>
      </c>
      <c r="T140" s="5">
        <v>0</v>
      </c>
      <c r="U140" s="5">
        <v>0</v>
      </c>
      <c r="V140" s="5">
        <v>0</v>
      </c>
      <c r="W140" s="5">
        <v>0</v>
      </c>
      <c r="X140" s="5">
        <v>0</v>
      </c>
      <c r="Y140" s="5">
        <v>0</v>
      </c>
      <c r="Z140" s="5">
        <v>0</v>
      </c>
      <c r="AA140" s="5">
        <v>0</v>
      </c>
      <c r="AB140" s="5">
        <v>0</v>
      </c>
      <c r="AC140" s="5">
        <v>0</v>
      </c>
      <c r="AD140" s="5">
        <v>0</v>
      </c>
      <c r="AE140" s="5">
        <v>0</v>
      </c>
      <c r="AF140" s="5">
        <v>0</v>
      </c>
      <c r="AG140" s="5">
        <v>0</v>
      </c>
    </row>
    <row r="141" spans="1:33">
      <c r="A141" s="56" t="s">
        <v>66</v>
      </c>
      <c r="B141" s="56" t="s">
        <v>163</v>
      </c>
      <c r="C141" s="56" t="s">
        <v>248</v>
      </c>
      <c r="D141" s="56" t="s">
        <v>249</v>
      </c>
      <c r="E141" s="56" t="s">
        <v>142</v>
      </c>
      <c r="F141" s="5">
        <v>0</v>
      </c>
      <c r="G141" s="5">
        <v>0</v>
      </c>
      <c r="H141" s="5">
        <v>0</v>
      </c>
      <c r="I141" s="5">
        <v>0</v>
      </c>
      <c r="J141" s="5">
        <v>0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0</v>
      </c>
      <c r="Q141" s="5">
        <v>0</v>
      </c>
      <c r="R141" s="5">
        <v>0</v>
      </c>
      <c r="S141" s="5">
        <v>0</v>
      </c>
      <c r="T141" s="5">
        <v>0</v>
      </c>
      <c r="U141" s="5">
        <v>0</v>
      </c>
      <c r="V141" s="5">
        <v>0</v>
      </c>
      <c r="W141" s="5">
        <v>0</v>
      </c>
      <c r="X141" s="5">
        <v>0</v>
      </c>
      <c r="Y141" s="5">
        <v>0</v>
      </c>
      <c r="Z141" s="5">
        <v>0</v>
      </c>
      <c r="AA141" s="5">
        <v>0</v>
      </c>
      <c r="AB141" s="5">
        <v>0</v>
      </c>
      <c r="AC141" s="5">
        <v>0</v>
      </c>
      <c r="AD141" s="5">
        <v>0</v>
      </c>
      <c r="AE141" s="5">
        <v>0</v>
      </c>
      <c r="AF141" s="5">
        <v>0</v>
      </c>
      <c r="AG141" s="5">
        <v>0</v>
      </c>
    </row>
    <row r="142" spans="1:33">
      <c r="A142" s="56" t="s">
        <v>66</v>
      </c>
      <c r="B142" s="56" t="s">
        <v>163</v>
      </c>
      <c r="C142" s="56" t="s">
        <v>250</v>
      </c>
      <c r="D142" s="56" t="s">
        <v>251</v>
      </c>
      <c r="E142" s="56" t="s">
        <v>142</v>
      </c>
      <c r="F142" s="5">
        <v>413.17999974999998</v>
      </c>
      <c r="G142" s="5">
        <v>413.17999974999998</v>
      </c>
      <c r="H142" s="5">
        <v>413.17999979000001</v>
      </c>
      <c r="I142" s="5">
        <v>1925.84977643</v>
      </c>
      <c r="J142" s="5">
        <v>1925.84977643</v>
      </c>
      <c r="K142" s="5">
        <v>1925.8497764399999</v>
      </c>
      <c r="L142" s="5">
        <v>1925.8497764799999</v>
      </c>
      <c r="M142" s="5">
        <v>3724.4788216400002</v>
      </c>
      <c r="N142" s="5">
        <v>3724.4788216900001</v>
      </c>
      <c r="O142" s="5">
        <v>3724.4788217999999</v>
      </c>
      <c r="P142" s="5">
        <v>4206.8887486200001</v>
      </c>
      <c r="Q142" s="5">
        <v>4206.8887490099996</v>
      </c>
      <c r="R142" s="5">
        <v>4206.8887490799998</v>
      </c>
      <c r="S142" s="5">
        <v>4206.8887491099986</v>
      </c>
      <c r="T142" s="5">
        <v>4206.8888677200002</v>
      </c>
      <c r="U142" s="5">
        <v>4206.8888677300001</v>
      </c>
      <c r="V142" s="5">
        <v>4206.8888677300001</v>
      </c>
      <c r="W142" s="5">
        <v>4093.7088677400002</v>
      </c>
      <c r="X142" s="5">
        <v>4093.7088677400002</v>
      </c>
      <c r="Y142" s="5">
        <v>4093.7088677400002</v>
      </c>
      <c r="Z142" s="5">
        <v>4093.7088677400002</v>
      </c>
      <c r="AA142" s="5">
        <v>4093.7088677400002</v>
      </c>
      <c r="AB142" s="5">
        <v>4093.7088677400002</v>
      </c>
      <c r="AC142" s="5">
        <v>4093.7088677400002</v>
      </c>
      <c r="AD142" s="5">
        <v>4093.7088677400002</v>
      </c>
      <c r="AE142" s="5">
        <v>4093.7088677400002</v>
      </c>
      <c r="AF142" s="5">
        <v>4093.7088677400002</v>
      </c>
      <c r="AG142" s="5">
        <v>4093.7088677400002</v>
      </c>
    </row>
    <row r="143" spans="1:33">
      <c r="A143" s="56" t="s">
        <v>66</v>
      </c>
      <c r="B143" s="56" t="s">
        <v>198</v>
      </c>
      <c r="C143" s="56" t="s">
        <v>252</v>
      </c>
      <c r="D143" s="56" t="s">
        <v>253</v>
      </c>
      <c r="E143" s="56" t="s">
        <v>142</v>
      </c>
      <c r="F143" s="5">
        <v>0</v>
      </c>
      <c r="G143" s="5">
        <v>7.4640000000000004E-5</v>
      </c>
      <c r="H143" s="5">
        <v>1.0424E-3</v>
      </c>
      <c r="I143" s="5">
        <v>100.00603262</v>
      </c>
      <c r="J143" s="5">
        <v>402.98733636999998</v>
      </c>
      <c r="K143" s="5">
        <v>402.98733639</v>
      </c>
      <c r="L143" s="5">
        <v>402.98733641000001</v>
      </c>
      <c r="M143" s="5">
        <v>402.98733654</v>
      </c>
      <c r="N143" s="5">
        <v>402.98733657999998</v>
      </c>
      <c r="O143" s="5">
        <v>402.98733666999999</v>
      </c>
      <c r="P143" s="5">
        <v>402.98733718</v>
      </c>
      <c r="Q143" s="5">
        <v>402.98733727000001</v>
      </c>
      <c r="R143" s="5">
        <v>402.98733738999999</v>
      </c>
      <c r="S143" s="5">
        <v>402.98733745999999</v>
      </c>
      <c r="T143" s="5">
        <v>402.98733745999999</v>
      </c>
      <c r="U143" s="5">
        <v>402.98733745999999</v>
      </c>
      <c r="V143" s="5">
        <v>402.98733745999999</v>
      </c>
      <c r="W143" s="5">
        <v>402.98733745999999</v>
      </c>
      <c r="X143" s="5">
        <v>402.98733745999999</v>
      </c>
      <c r="Y143" s="5">
        <v>402.98733745999999</v>
      </c>
      <c r="Z143" s="5">
        <v>402.98733745999999</v>
      </c>
      <c r="AA143" s="5">
        <v>402.98733745999999</v>
      </c>
      <c r="AB143" s="5">
        <v>402.98733745999999</v>
      </c>
      <c r="AC143" s="5">
        <v>402.98733745999999</v>
      </c>
      <c r="AD143" s="5">
        <v>402.98733745999999</v>
      </c>
      <c r="AE143" s="5">
        <v>402.98733745999999</v>
      </c>
      <c r="AF143" s="5">
        <v>402.98733745999999</v>
      </c>
      <c r="AG143" s="5">
        <v>402.98733745999999</v>
      </c>
    </row>
    <row r="144" spans="1:33">
      <c r="A144" s="56" t="s">
        <v>66</v>
      </c>
      <c r="B144" s="56" t="s">
        <v>198</v>
      </c>
      <c r="C144" s="56" t="s">
        <v>254</v>
      </c>
      <c r="D144" s="56" t="s">
        <v>255</v>
      </c>
      <c r="E144" s="56" t="s">
        <v>142</v>
      </c>
      <c r="F144" s="5">
        <v>0</v>
      </c>
      <c r="G144" s="5">
        <v>0</v>
      </c>
      <c r="H144" s="5">
        <v>0</v>
      </c>
      <c r="I144" s="5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5">
        <v>0</v>
      </c>
      <c r="R144" s="5">
        <v>0</v>
      </c>
      <c r="S144" s="5">
        <v>0</v>
      </c>
      <c r="T144" s="5">
        <v>0</v>
      </c>
      <c r="U144" s="5">
        <v>0</v>
      </c>
      <c r="V144" s="5">
        <v>0</v>
      </c>
      <c r="W144" s="5">
        <v>0</v>
      </c>
      <c r="X144" s="5">
        <v>0</v>
      </c>
      <c r="Y144" s="5">
        <v>0</v>
      </c>
      <c r="Z144" s="5">
        <v>0</v>
      </c>
      <c r="AA144" s="5">
        <v>0</v>
      </c>
      <c r="AB144" s="5">
        <v>0</v>
      </c>
      <c r="AC144" s="5">
        <v>0</v>
      </c>
      <c r="AD144" s="5">
        <v>0</v>
      </c>
      <c r="AE144" s="5">
        <v>0</v>
      </c>
      <c r="AF144" s="5">
        <v>0</v>
      </c>
      <c r="AG144" s="5">
        <v>0</v>
      </c>
    </row>
    <row r="145" spans="1:33">
      <c r="A145" s="56" t="s">
        <v>66</v>
      </c>
      <c r="B145" s="56" t="s">
        <v>198</v>
      </c>
      <c r="C145" s="56" t="s">
        <v>256</v>
      </c>
      <c r="D145" s="56" t="s">
        <v>257</v>
      </c>
      <c r="E145" s="56" t="s">
        <v>142</v>
      </c>
      <c r="F145" s="5">
        <v>0</v>
      </c>
      <c r="G145" s="5">
        <v>0</v>
      </c>
      <c r="H145" s="5">
        <v>0</v>
      </c>
      <c r="I145" s="5">
        <v>0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5">
        <v>0</v>
      </c>
      <c r="R145" s="5">
        <v>0</v>
      </c>
      <c r="S145" s="5">
        <v>0</v>
      </c>
      <c r="T145" s="5">
        <v>0</v>
      </c>
      <c r="U145" s="5">
        <v>0</v>
      </c>
      <c r="V145" s="5">
        <v>0</v>
      </c>
      <c r="W145" s="5">
        <v>0</v>
      </c>
      <c r="X145" s="5">
        <v>0</v>
      </c>
      <c r="Y145" s="5">
        <v>0</v>
      </c>
      <c r="Z145" s="5">
        <v>0</v>
      </c>
      <c r="AA145" s="5">
        <v>0</v>
      </c>
      <c r="AB145" s="5">
        <v>0</v>
      </c>
      <c r="AC145" s="5">
        <v>0</v>
      </c>
      <c r="AD145" s="5">
        <v>0</v>
      </c>
      <c r="AE145" s="5">
        <v>0</v>
      </c>
      <c r="AF145" s="5">
        <v>0</v>
      </c>
      <c r="AG145" s="5">
        <v>0</v>
      </c>
    </row>
    <row r="146" spans="1:33">
      <c r="A146" s="56" t="s">
        <v>66</v>
      </c>
      <c r="B146" s="56" t="s">
        <v>198</v>
      </c>
      <c r="C146" s="56" t="s">
        <v>258</v>
      </c>
      <c r="D146" s="56" t="s">
        <v>259</v>
      </c>
      <c r="E146" s="56" t="s">
        <v>142</v>
      </c>
      <c r="F146" s="5">
        <v>1923.1</v>
      </c>
      <c r="G146" s="5">
        <v>1923.1000191600001</v>
      </c>
      <c r="H146" s="5">
        <v>2035.82605932</v>
      </c>
      <c r="I146" s="5">
        <v>2035.8260594200001</v>
      </c>
      <c r="J146" s="5">
        <v>2623.100021199999</v>
      </c>
      <c r="K146" s="5">
        <v>2623.1000356700001</v>
      </c>
      <c r="L146" s="5">
        <v>2623.1000356899999</v>
      </c>
      <c r="M146" s="5">
        <v>2623.1000672</v>
      </c>
      <c r="N146" s="5">
        <v>2623.100067339999</v>
      </c>
      <c r="O146" s="5">
        <v>2623.1000792300001</v>
      </c>
      <c r="P146" s="5">
        <v>2631.9313800099999</v>
      </c>
      <c r="Q146" s="5">
        <v>2631.9313802000001</v>
      </c>
      <c r="R146" s="5">
        <v>3243.3242393700002</v>
      </c>
      <c r="S146" s="5">
        <v>3984.4226217300002</v>
      </c>
      <c r="T146" s="5">
        <v>3984.4226218600002</v>
      </c>
      <c r="U146" s="5">
        <v>3984.4226219100001</v>
      </c>
      <c r="V146" s="5">
        <v>3792.42262192</v>
      </c>
      <c r="W146" s="5">
        <v>4034.65443628</v>
      </c>
      <c r="X146" s="5">
        <v>4034.6544365700001</v>
      </c>
      <c r="Y146" s="5">
        <v>4247.5499798999999</v>
      </c>
      <c r="Z146" s="5">
        <v>4116.3499800099999</v>
      </c>
      <c r="AA146" s="5">
        <v>3987.3026207100002</v>
      </c>
      <c r="AB146" s="5">
        <v>3987.3026210600001</v>
      </c>
      <c r="AC146" s="5">
        <v>3987.3026218700002</v>
      </c>
      <c r="AD146" s="5">
        <v>4341.1493969700005</v>
      </c>
      <c r="AE146" s="5">
        <v>4312.4493971100001</v>
      </c>
      <c r="AF146" s="5">
        <v>4275.4325065600005</v>
      </c>
      <c r="AG146" s="5">
        <v>4275.4325065700004</v>
      </c>
    </row>
    <row r="147" spans="1:33">
      <c r="A147" s="56" t="s">
        <v>66</v>
      </c>
      <c r="B147" s="56" t="s">
        <v>198</v>
      </c>
      <c r="C147" s="56" t="s">
        <v>260</v>
      </c>
      <c r="D147" s="56" t="s">
        <v>261</v>
      </c>
      <c r="E147" s="56" t="s">
        <v>142</v>
      </c>
      <c r="F147" s="5">
        <v>2067.1637999999998</v>
      </c>
      <c r="G147" s="5">
        <v>2467.4926379200001</v>
      </c>
      <c r="H147" s="5">
        <v>2927.66408168</v>
      </c>
      <c r="I147" s="5">
        <v>3223.07353835</v>
      </c>
      <c r="J147" s="5">
        <v>4306.6826467599994</v>
      </c>
      <c r="K147" s="5">
        <v>4306.6826467999999</v>
      </c>
      <c r="L147" s="5">
        <v>4306.6826468899999</v>
      </c>
      <c r="M147" s="5">
        <v>5055.7213552000003</v>
      </c>
      <c r="N147" s="5">
        <v>5055.7213552800004</v>
      </c>
      <c r="O147" s="5">
        <v>5055.7213554500004</v>
      </c>
      <c r="P147" s="5">
        <v>5668.7733434399997</v>
      </c>
      <c r="Q147" s="5">
        <v>5668.77334359</v>
      </c>
      <c r="R147" s="5">
        <v>5668.7733436800008</v>
      </c>
      <c r="S147" s="5">
        <v>5668.7733438200003</v>
      </c>
      <c r="T147" s="5">
        <v>7698.40362602</v>
      </c>
      <c r="U147" s="5">
        <v>8411.22915603</v>
      </c>
      <c r="V147" s="5">
        <v>8411.2291560400008</v>
      </c>
      <c r="W147" s="5">
        <v>10455.995169</v>
      </c>
      <c r="X147" s="5">
        <v>10843.561469439999</v>
      </c>
      <c r="Y147" s="5">
        <v>10824.061469619999</v>
      </c>
      <c r="Z147" s="5">
        <v>10705.755317360001</v>
      </c>
      <c r="AA147" s="5">
        <v>11591.716620499999</v>
      </c>
      <c r="AB147" s="5">
        <v>14537.378589329999</v>
      </c>
      <c r="AC147" s="5">
        <v>14738.80286946</v>
      </c>
      <c r="AD147" s="5">
        <v>15293.553964229999</v>
      </c>
      <c r="AE147" s="5">
        <v>15293.553964320001</v>
      </c>
      <c r="AF147" s="5">
        <v>15293.55396442</v>
      </c>
      <c r="AG147" s="5">
        <v>15117.65816443</v>
      </c>
    </row>
    <row r="148" spans="1:33">
      <c r="A148" s="56" t="s">
        <v>66</v>
      </c>
      <c r="B148" s="56" t="s">
        <v>198</v>
      </c>
      <c r="C148" s="56" t="s">
        <v>262</v>
      </c>
      <c r="D148" s="56" t="s">
        <v>263</v>
      </c>
      <c r="E148" s="56" t="s">
        <v>142</v>
      </c>
      <c r="F148" s="5">
        <v>0</v>
      </c>
      <c r="G148" s="5">
        <v>500.00002654999997</v>
      </c>
      <c r="H148" s="5">
        <v>1999.9999984599999</v>
      </c>
      <c r="I148" s="5">
        <v>1999.99999854</v>
      </c>
      <c r="J148" s="5">
        <v>2076.5710549800001</v>
      </c>
      <c r="K148" s="5">
        <v>2076.5710549999999</v>
      </c>
      <c r="L148" s="5">
        <v>2076.5710550099998</v>
      </c>
      <c r="M148" s="5">
        <v>2076.5710555999999</v>
      </c>
      <c r="N148" s="5">
        <v>2076.5710556600002</v>
      </c>
      <c r="O148" s="5">
        <v>2076.5710557299999</v>
      </c>
      <c r="P148" s="5">
        <v>2076.5710558599999</v>
      </c>
      <c r="Q148" s="5">
        <v>2076.5710559300001</v>
      </c>
      <c r="R148" s="5">
        <v>2076.5710560699999</v>
      </c>
      <c r="S148" s="5">
        <v>2076.5710562200002</v>
      </c>
      <c r="T148" s="5">
        <v>2136.6645155400001</v>
      </c>
      <c r="U148" s="5">
        <v>2136.6645157100002</v>
      </c>
      <c r="V148" s="5">
        <v>2136.6645157200001</v>
      </c>
      <c r="W148" s="5">
        <v>2265.0042736999999</v>
      </c>
      <c r="X148" s="5">
        <v>2590.1679664500002</v>
      </c>
      <c r="Y148" s="5">
        <v>2590.1679666300001</v>
      </c>
      <c r="Z148" s="5">
        <v>2590.1679668900001</v>
      </c>
      <c r="AA148" s="5">
        <v>4380.6444702600002</v>
      </c>
      <c r="AB148" s="5">
        <v>4380.6444703099996</v>
      </c>
      <c r="AC148" s="5">
        <v>4600.4567708499999</v>
      </c>
      <c r="AD148" s="5">
        <v>5093.4550603900007</v>
      </c>
      <c r="AE148" s="5">
        <v>5093.4550604699998</v>
      </c>
      <c r="AF148" s="5">
        <v>5093.4550606900002</v>
      </c>
      <c r="AG148" s="5">
        <v>5093.4550607000001</v>
      </c>
    </row>
    <row r="149" spans="1:33">
      <c r="A149" s="56" t="s">
        <v>66</v>
      </c>
      <c r="B149" s="56" t="s">
        <v>198</v>
      </c>
      <c r="C149" s="56" t="s">
        <v>264</v>
      </c>
      <c r="D149" s="56" t="s">
        <v>265</v>
      </c>
      <c r="E149" s="56" t="s">
        <v>142</v>
      </c>
      <c r="F149" s="5">
        <v>0</v>
      </c>
      <c r="G149" s="5">
        <v>1.626E-5</v>
      </c>
      <c r="H149" s="5">
        <v>400.00005139000001</v>
      </c>
      <c r="I149" s="5">
        <v>400.00005141999998</v>
      </c>
      <c r="J149" s="5">
        <v>400.00005163999998</v>
      </c>
      <c r="K149" s="5">
        <v>400.00095063999999</v>
      </c>
      <c r="L149" s="5">
        <v>400.00095066</v>
      </c>
      <c r="M149" s="5">
        <v>400.00095476000001</v>
      </c>
      <c r="N149" s="5">
        <v>400.00095647000001</v>
      </c>
      <c r="O149" s="5">
        <v>400.00095655000001</v>
      </c>
      <c r="P149" s="5">
        <v>400.00095797</v>
      </c>
      <c r="Q149" s="5">
        <v>400.00096789000003</v>
      </c>
      <c r="R149" s="5">
        <v>400.00096794000001</v>
      </c>
      <c r="S149" s="5">
        <v>400.00101506999999</v>
      </c>
      <c r="T149" s="5">
        <v>400.00101688000001</v>
      </c>
      <c r="U149" s="5">
        <v>400.00101689000002</v>
      </c>
      <c r="V149" s="5">
        <v>400.00101689000002</v>
      </c>
      <c r="W149" s="5">
        <v>400.00121007000001</v>
      </c>
      <c r="X149" s="5">
        <v>400.00121017999999</v>
      </c>
      <c r="Y149" s="5">
        <v>1166.9198327300001</v>
      </c>
      <c r="Z149" s="5">
        <v>1166.9198327700001</v>
      </c>
      <c r="AA149" s="5">
        <v>1166.9198328499999</v>
      </c>
      <c r="AB149" s="5">
        <v>1166.9198329799999</v>
      </c>
      <c r="AC149" s="5">
        <v>1166.91983304</v>
      </c>
      <c r="AD149" s="5">
        <v>1166.91983439</v>
      </c>
      <c r="AE149" s="5">
        <v>1166.91983443</v>
      </c>
      <c r="AF149" s="5">
        <v>1166.9198344599999</v>
      </c>
      <c r="AG149" s="5">
        <v>1166.9198344700001</v>
      </c>
    </row>
    <row r="150" spans="1:33">
      <c r="A150" s="56" t="s">
        <v>66</v>
      </c>
      <c r="B150" s="56" t="s">
        <v>199</v>
      </c>
      <c r="C150" s="56" t="s">
        <v>266</v>
      </c>
      <c r="D150" s="56" t="s">
        <v>267</v>
      </c>
      <c r="E150" s="56" t="s">
        <v>142</v>
      </c>
      <c r="F150" s="5">
        <v>324.5</v>
      </c>
      <c r="G150" s="5">
        <v>507.97413347000003</v>
      </c>
      <c r="H150" s="5">
        <v>1124.50002316</v>
      </c>
      <c r="I150" s="5">
        <v>1241.72346827</v>
      </c>
      <c r="J150" s="5">
        <v>1241.72346829</v>
      </c>
      <c r="K150" s="5">
        <v>1241.72346831</v>
      </c>
      <c r="L150" s="5">
        <v>1241.7234683500001</v>
      </c>
      <c r="M150" s="5">
        <v>1195.72346978</v>
      </c>
      <c r="N150" s="5">
        <v>1195.7234698899999</v>
      </c>
      <c r="O150" s="5">
        <v>1195.7234700199999</v>
      </c>
      <c r="P150" s="5">
        <v>3478.4998794399999</v>
      </c>
      <c r="Q150" s="5">
        <v>3478.4998795699998</v>
      </c>
      <c r="R150" s="5">
        <v>3397.9998816399998</v>
      </c>
      <c r="S150" s="5">
        <v>3397.99988175</v>
      </c>
      <c r="T150" s="5">
        <v>3398.0000004799999</v>
      </c>
      <c r="U150" s="5">
        <v>3239.00000052</v>
      </c>
      <c r="V150" s="5">
        <v>3239.00000052</v>
      </c>
      <c r="W150" s="5">
        <v>3200.0000005900001</v>
      </c>
      <c r="X150" s="5">
        <v>3200.0000006400001</v>
      </c>
      <c r="Y150" s="5">
        <v>3200.0000006800001</v>
      </c>
      <c r="Z150" s="5">
        <v>3200.0000007200001</v>
      </c>
      <c r="AA150" s="5">
        <v>3200.0000007200001</v>
      </c>
      <c r="AB150" s="5">
        <v>3200.0000007200001</v>
      </c>
      <c r="AC150" s="5">
        <v>3200.0000007200001</v>
      </c>
      <c r="AD150" s="5">
        <v>3200.0000007200001</v>
      </c>
      <c r="AE150" s="5">
        <v>3200.0000007200001</v>
      </c>
      <c r="AF150" s="5">
        <v>3200.0000007200001</v>
      </c>
      <c r="AG150" s="5">
        <v>3200.0000007200001</v>
      </c>
    </row>
    <row r="151" spans="1:33">
      <c r="A151" s="56" t="s">
        <v>66</v>
      </c>
      <c r="B151" s="56" t="s">
        <v>199</v>
      </c>
      <c r="C151" s="56" t="s">
        <v>268</v>
      </c>
      <c r="D151" s="56" t="s">
        <v>269</v>
      </c>
      <c r="E151" s="56" t="s">
        <v>142</v>
      </c>
      <c r="F151" s="5">
        <v>0</v>
      </c>
      <c r="G151" s="5">
        <v>0</v>
      </c>
      <c r="H151" s="5">
        <v>0</v>
      </c>
      <c r="I151" s="5">
        <v>0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0</v>
      </c>
      <c r="Q151" s="5">
        <v>0</v>
      </c>
      <c r="R151" s="5">
        <v>0</v>
      </c>
      <c r="S151" s="5">
        <v>0</v>
      </c>
      <c r="T151" s="5">
        <v>0</v>
      </c>
      <c r="U151" s="5">
        <v>0</v>
      </c>
      <c r="V151" s="5">
        <v>0</v>
      </c>
      <c r="W151" s="5">
        <v>0</v>
      </c>
      <c r="X151" s="5">
        <v>0</v>
      </c>
      <c r="Y151" s="5">
        <v>0</v>
      </c>
      <c r="Z151" s="5">
        <v>0</v>
      </c>
      <c r="AA151" s="5">
        <v>0</v>
      </c>
      <c r="AB151" s="5">
        <v>0</v>
      </c>
      <c r="AC151" s="5">
        <v>0</v>
      </c>
      <c r="AD151" s="5">
        <v>0</v>
      </c>
      <c r="AE151" s="5">
        <v>0</v>
      </c>
      <c r="AF151" s="5">
        <v>0</v>
      </c>
      <c r="AG151" s="5">
        <v>0</v>
      </c>
    </row>
    <row r="152" spans="1:33">
      <c r="A152" s="56" t="s">
        <v>66</v>
      </c>
      <c r="B152" s="56" t="s">
        <v>199</v>
      </c>
      <c r="C152" s="56" t="s">
        <v>270</v>
      </c>
      <c r="D152" s="56" t="s">
        <v>271</v>
      </c>
      <c r="E152" s="56" t="s">
        <v>142</v>
      </c>
      <c r="F152" s="5">
        <v>1334.9349999999999</v>
      </c>
      <c r="G152" s="5">
        <v>2208.1127355799999</v>
      </c>
      <c r="H152" s="5">
        <v>2819.27499498</v>
      </c>
      <c r="I152" s="5">
        <v>2820.2467641500002</v>
      </c>
      <c r="J152" s="5">
        <v>2820.24676417</v>
      </c>
      <c r="K152" s="5">
        <v>4260.0918918199995</v>
      </c>
      <c r="L152" s="5">
        <v>4260.0918918399993</v>
      </c>
      <c r="M152" s="5">
        <v>4260.0918934199999</v>
      </c>
      <c r="N152" s="5">
        <v>4260.0918938599998</v>
      </c>
      <c r="O152" s="5">
        <v>4525.8428633499998</v>
      </c>
      <c r="P152" s="5">
        <v>4780.2125375799997</v>
      </c>
      <c r="Q152" s="5">
        <v>4780.2125376499998</v>
      </c>
      <c r="R152" s="5">
        <v>5764.8349135999997</v>
      </c>
      <c r="S152" s="5">
        <v>5580.3499138300003</v>
      </c>
      <c r="T152" s="5">
        <v>5580.35000046</v>
      </c>
      <c r="U152" s="5">
        <v>5580.3500004699999</v>
      </c>
      <c r="V152" s="5">
        <v>5253.65000048</v>
      </c>
      <c r="W152" s="5">
        <v>5253.6500006099996</v>
      </c>
      <c r="X152" s="5">
        <v>10939.539260899999</v>
      </c>
      <c r="Y152" s="5">
        <v>10939.53926109</v>
      </c>
      <c r="Z152" s="5">
        <v>11782.860370509999</v>
      </c>
      <c r="AA152" s="5">
        <v>18411.599587180001</v>
      </c>
      <c r="AB152" s="5">
        <v>20743.314329550001</v>
      </c>
      <c r="AC152" s="5">
        <v>20743.314329569999</v>
      </c>
      <c r="AD152" s="5">
        <v>21343.375627869998</v>
      </c>
      <c r="AE152" s="5">
        <v>29200.072622759999</v>
      </c>
      <c r="AF152" s="5">
        <v>29200.072622849999</v>
      </c>
      <c r="AG152" s="5">
        <v>29200.07262286</v>
      </c>
    </row>
    <row r="153" spans="1:33">
      <c r="A153" s="56" t="s">
        <v>66</v>
      </c>
      <c r="B153" s="56" t="s">
        <v>199</v>
      </c>
      <c r="C153" s="56" t="s">
        <v>272</v>
      </c>
      <c r="D153" s="56" t="s">
        <v>273</v>
      </c>
      <c r="E153" s="56" t="s">
        <v>142</v>
      </c>
      <c r="F153" s="5">
        <v>90.75</v>
      </c>
      <c r="G153" s="5">
        <v>90.750988910000004</v>
      </c>
      <c r="H153" s="5">
        <v>113.2818819</v>
      </c>
      <c r="I153" s="5">
        <v>123.23587332</v>
      </c>
      <c r="J153" s="5">
        <v>123.23587334</v>
      </c>
      <c r="K153" s="5">
        <v>124.90936593000001</v>
      </c>
      <c r="L153" s="5">
        <v>110.21496214</v>
      </c>
      <c r="M153" s="5">
        <v>110.2149848</v>
      </c>
      <c r="N153" s="5">
        <v>110.21498506</v>
      </c>
      <c r="O153" s="5">
        <v>110.21498539</v>
      </c>
      <c r="P153" s="5">
        <v>1399.9999332499999</v>
      </c>
      <c r="Q153" s="5">
        <v>1399.9999334500001</v>
      </c>
      <c r="R153" s="5">
        <v>1399.99993356</v>
      </c>
      <c r="S153" s="5">
        <v>1399.9999336400001</v>
      </c>
      <c r="T153" s="5">
        <v>1399.9999795900001</v>
      </c>
      <c r="U153" s="5">
        <v>1399.9999796100001</v>
      </c>
      <c r="V153" s="5">
        <v>1399.9999796300001</v>
      </c>
      <c r="W153" s="5">
        <v>1400.00000034</v>
      </c>
      <c r="X153" s="5">
        <v>1400.0000004599999</v>
      </c>
      <c r="Y153" s="5">
        <v>1400.00000052</v>
      </c>
      <c r="Z153" s="5">
        <v>1400.0000006</v>
      </c>
      <c r="AA153" s="5">
        <v>1400.0000006</v>
      </c>
      <c r="AB153" s="5">
        <v>1400.0000006</v>
      </c>
      <c r="AC153" s="5">
        <v>1400.0000006</v>
      </c>
      <c r="AD153" s="5">
        <v>1400.0000006</v>
      </c>
      <c r="AE153" s="5">
        <v>1400.0000006</v>
      </c>
      <c r="AF153" s="5">
        <v>1400.0000006</v>
      </c>
      <c r="AG153" s="5">
        <v>1400.0000006</v>
      </c>
    </row>
    <row r="154" spans="1:33">
      <c r="A154" s="56" t="s">
        <v>66</v>
      </c>
      <c r="B154" s="56" t="s">
        <v>199</v>
      </c>
      <c r="C154" s="56" t="s">
        <v>274</v>
      </c>
      <c r="D154" s="56" t="s">
        <v>275</v>
      </c>
      <c r="E154" s="56" t="s">
        <v>142</v>
      </c>
      <c r="F154" s="5">
        <v>422.4</v>
      </c>
      <c r="G154" s="5">
        <v>422.4</v>
      </c>
      <c r="H154" s="5">
        <v>422.4</v>
      </c>
      <c r="I154" s="5">
        <v>422.4</v>
      </c>
      <c r="J154" s="5">
        <v>422.4</v>
      </c>
      <c r="K154" s="5">
        <v>422.4</v>
      </c>
      <c r="L154" s="5">
        <v>422.4</v>
      </c>
      <c r="M154" s="5">
        <v>422.4</v>
      </c>
      <c r="N154" s="5">
        <v>422.4</v>
      </c>
      <c r="O154" s="5">
        <v>422.4</v>
      </c>
      <c r="P154" s="5">
        <v>422.4</v>
      </c>
      <c r="Q154" s="5">
        <v>422.4</v>
      </c>
      <c r="R154" s="5">
        <v>422.4</v>
      </c>
      <c r="S154" s="5">
        <v>422.4</v>
      </c>
      <c r="T154" s="5">
        <v>422.4</v>
      </c>
      <c r="U154" s="5">
        <v>422.4</v>
      </c>
      <c r="V154" s="5">
        <v>422.4</v>
      </c>
      <c r="W154" s="5">
        <v>422.4</v>
      </c>
      <c r="X154" s="5">
        <v>422.4</v>
      </c>
      <c r="Y154" s="5">
        <v>422.4</v>
      </c>
      <c r="Z154" s="5">
        <v>422.4</v>
      </c>
      <c r="AA154" s="5">
        <v>422.4</v>
      </c>
      <c r="AB154" s="5">
        <v>210</v>
      </c>
      <c r="AC154" s="5">
        <v>210</v>
      </c>
      <c r="AD154" s="5">
        <v>210</v>
      </c>
      <c r="AE154" s="5">
        <v>210</v>
      </c>
      <c r="AF154" s="5">
        <v>210</v>
      </c>
      <c r="AG154" s="5">
        <v>210</v>
      </c>
    </row>
    <row r="155" spans="1:33">
      <c r="A155" s="56" t="s">
        <v>66</v>
      </c>
      <c r="B155" s="56" t="s">
        <v>199</v>
      </c>
      <c r="C155" s="56" t="s">
        <v>276</v>
      </c>
      <c r="D155" s="56" t="s">
        <v>277</v>
      </c>
      <c r="E155" s="56" t="s">
        <v>142</v>
      </c>
      <c r="F155" s="5">
        <v>0</v>
      </c>
      <c r="G155" s="5">
        <v>0</v>
      </c>
      <c r="H155" s="5">
        <v>4.1245000000000002E-4</v>
      </c>
      <c r="I155" s="5">
        <v>60.192293790000001</v>
      </c>
      <c r="J155" s="5">
        <v>60.192374450000003</v>
      </c>
      <c r="K155" s="5">
        <v>600.00121711999998</v>
      </c>
      <c r="L155" s="5">
        <v>600.00121713999999</v>
      </c>
      <c r="M155" s="5">
        <v>2399.9999057599998</v>
      </c>
      <c r="N155" s="5">
        <v>2399.9999063400001</v>
      </c>
      <c r="O155" s="5">
        <v>2773.7468711900001</v>
      </c>
      <c r="P155" s="5">
        <v>2773.7468713899998</v>
      </c>
      <c r="Q155" s="5">
        <v>2773.74687146</v>
      </c>
      <c r="R155" s="5">
        <v>2773.7468715700002</v>
      </c>
      <c r="S155" s="5">
        <v>7840.4520796800007</v>
      </c>
      <c r="T155" s="5">
        <v>8372.4643400999994</v>
      </c>
      <c r="U155" s="5">
        <v>8917.9754900099997</v>
      </c>
      <c r="V155" s="5">
        <v>8917.9754900099997</v>
      </c>
      <c r="W155" s="5">
        <v>8917.9754900299995</v>
      </c>
      <c r="X155" s="5">
        <v>13490.88855345</v>
      </c>
      <c r="Y155" s="5">
        <v>15939.08895103</v>
      </c>
      <c r="Z155" s="5">
        <v>17224.259072180001</v>
      </c>
      <c r="AA155" s="5">
        <v>17224.259470320001</v>
      </c>
      <c r="AB155" s="5">
        <v>17224.259470389999</v>
      </c>
      <c r="AC155" s="5">
        <v>17224.2594704</v>
      </c>
      <c r="AD155" s="5">
        <v>17224.259470559999</v>
      </c>
      <c r="AE155" s="5">
        <v>17224.259470640001</v>
      </c>
      <c r="AF155" s="5">
        <v>17224.259470720001</v>
      </c>
      <c r="AG155" s="5">
        <v>17224.259470730001</v>
      </c>
    </row>
    <row r="156" spans="1:33">
      <c r="A156" s="56" t="s">
        <v>66</v>
      </c>
      <c r="B156" s="56" t="s">
        <v>199</v>
      </c>
      <c r="C156" s="56" t="s">
        <v>278</v>
      </c>
      <c r="D156" s="56" t="s">
        <v>279</v>
      </c>
      <c r="E156" s="56" t="s">
        <v>142</v>
      </c>
      <c r="F156" s="5">
        <v>0</v>
      </c>
      <c r="G156" s="5">
        <v>0</v>
      </c>
      <c r="H156" s="5">
        <v>0</v>
      </c>
      <c r="I156" s="5">
        <v>0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5">
        <v>0</v>
      </c>
      <c r="R156" s="5">
        <v>0</v>
      </c>
      <c r="S156" s="5">
        <v>0</v>
      </c>
      <c r="T156" s="5">
        <v>0</v>
      </c>
      <c r="U156" s="5">
        <v>0</v>
      </c>
      <c r="V156" s="5">
        <v>0</v>
      </c>
      <c r="W156" s="5">
        <v>0</v>
      </c>
      <c r="X156" s="5">
        <v>0</v>
      </c>
      <c r="Y156" s="5">
        <v>0</v>
      </c>
      <c r="Z156" s="5">
        <v>0</v>
      </c>
      <c r="AA156" s="5">
        <v>0</v>
      </c>
      <c r="AB156" s="5">
        <v>0</v>
      </c>
      <c r="AC156" s="5">
        <v>0</v>
      </c>
      <c r="AD156" s="5">
        <v>0</v>
      </c>
      <c r="AE156" s="5">
        <v>0</v>
      </c>
      <c r="AF156" s="5">
        <v>0</v>
      </c>
      <c r="AG156" s="5">
        <v>0</v>
      </c>
    </row>
    <row r="157" spans="1:33">
      <c r="A157" s="56" t="s">
        <v>66</v>
      </c>
      <c r="B157" s="56" t="s">
        <v>199</v>
      </c>
      <c r="C157" s="56" t="s">
        <v>280</v>
      </c>
      <c r="D157" s="56" t="s">
        <v>281</v>
      </c>
      <c r="E157" s="56" t="s">
        <v>142</v>
      </c>
      <c r="F157" s="5">
        <v>136</v>
      </c>
      <c r="G157" s="5">
        <v>278.13877427</v>
      </c>
      <c r="H157" s="5">
        <v>376.51186966</v>
      </c>
      <c r="I157" s="5">
        <v>376.51186990000002</v>
      </c>
      <c r="J157" s="5">
        <v>376.51186991999998</v>
      </c>
      <c r="K157" s="5">
        <v>997.41370675000007</v>
      </c>
      <c r="L157" s="5">
        <v>997.41370676999998</v>
      </c>
      <c r="M157" s="5">
        <v>931.41370690000008</v>
      </c>
      <c r="N157" s="5">
        <v>931.41370696000013</v>
      </c>
      <c r="O157" s="5">
        <v>931.41370706999999</v>
      </c>
      <c r="P157" s="5">
        <v>931.41370791000008</v>
      </c>
      <c r="Q157" s="5">
        <v>931.41370798000003</v>
      </c>
      <c r="R157" s="5">
        <v>931.41370821999999</v>
      </c>
      <c r="S157" s="5">
        <v>861.41370827000003</v>
      </c>
      <c r="T157" s="5">
        <v>861.41370834999998</v>
      </c>
      <c r="U157" s="5">
        <v>861.41370836999999</v>
      </c>
      <c r="V157" s="5">
        <v>861.41370838000012</v>
      </c>
      <c r="W157" s="5">
        <v>861.41370856000003</v>
      </c>
      <c r="X157" s="5">
        <v>861.41370860000006</v>
      </c>
      <c r="Y157" s="5">
        <v>861.41370862000008</v>
      </c>
      <c r="Z157" s="5">
        <v>861.41370872000005</v>
      </c>
      <c r="AA157" s="5">
        <v>2299.9999350600001</v>
      </c>
      <c r="AB157" s="5">
        <v>2299.9999351299998</v>
      </c>
      <c r="AC157" s="5">
        <v>2299.9999351400002</v>
      </c>
      <c r="AD157" s="5">
        <v>2299.9999351599999</v>
      </c>
      <c r="AE157" s="5">
        <v>2299.9999352200002</v>
      </c>
      <c r="AF157" s="5">
        <v>2299.9999352499999</v>
      </c>
      <c r="AG157" s="5">
        <v>2299.9999352599998</v>
      </c>
    </row>
    <row r="158" spans="1:33">
      <c r="A158" s="56" t="s">
        <v>66</v>
      </c>
      <c r="B158" s="56" t="s">
        <v>199</v>
      </c>
      <c r="C158" s="56" t="s">
        <v>282</v>
      </c>
      <c r="D158" s="56" t="s">
        <v>283</v>
      </c>
      <c r="E158" s="56" t="s">
        <v>142</v>
      </c>
      <c r="F158" s="5">
        <v>0</v>
      </c>
      <c r="G158" s="5">
        <v>0</v>
      </c>
      <c r="H158" s="5">
        <v>3.4789999999999997E-5</v>
      </c>
      <c r="I158" s="5">
        <v>4.4929999999999998E-5</v>
      </c>
      <c r="J158" s="5">
        <v>4.498E-5</v>
      </c>
      <c r="K158" s="5">
        <v>7.7449999999999999E-5</v>
      </c>
      <c r="L158" s="5">
        <v>7.7489999999999992E-5</v>
      </c>
      <c r="M158" s="5">
        <v>2.4661000000000003E-4</v>
      </c>
      <c r="N158" s="5">
        <v>2.4666999999999999E-4</v>
      </c>
      <c r="O158" s="5">
        <v>2.9062000000000001E-4</v>
      </c>
      <c r="P158" s="5">
        <v>9.347003999999999E-2</v>
      </c>
      <c r="Q158" s="5">
        <v>9.3470209999999998E-2</v>
      </c>
      <c r="R158" s="5">
        <v>9.3470350000000008E-2</v>
      </c>
      <c r="S158" s="5">
        <v>9.3470410000000004E-2</v>
      </c>
      <c r="T158" s="5">
        <v>400.00508588999998</v>
      </c>
      <c r="U158" s="5">
        <v>400.00508593000001</v>
      </c>
      <c r="V158" s="5">
        <v>400.00508595000002</v>
      </c>
      <c r="W158" s="5">
        <v>1481.60670134</v>
      </c>
      <c r="X158" s="5">
        <v>1481.60670147</v>
      </c>
      <c r="Y158" s="5">
        <v>1481.6067015199999</v>
      </c>
      <c r="Z158" s="5">
        <v>1499.99993696</v>
      </c>
      <c r="AA158" s="5">
        <v>1595.76259929</v>
      </c>
      <c r="AB158" s="5">
        <v>1595.76259951</v>
      </c>
      <c r="AC158" s="5">
        <v>1595.76259953</v>
      </c>
      <c r="AD158" s="5">
        <v>1595.76259959</v>
      </c>
      <c r="AE158" s="5">
        <v>1595.7626001799999</v>
      </c>
      <c r="AF158" s="5">
        <v>1772.4489023900001</v>
      </c>
      <c r="AG158" s="5">
        <v>1772.4489024100001</v>
      </c>
    </row>
    <row r="159" spans="1:33">
      <c r="A159" s="56" t="s">
        <v>66</v>
      </c>
      <c r="B159" s="56" t="s">
        <v>200</v>
      </c>
      <c r="C159" s="56" t="s">
        <v>284</v>
      </c>
      <c r="D159" s="56" t="s">
        <v>285</v>
      </c>
      <c r="E159" s="56" t="s">
        <v>142</v>
      </c>
      <c r="F159" s="5">
        <v>168</v>
      </c>
      <c r="G159" s="5">
        <v>168.00002975000001</v>
      </c>
      <c r="H159" s="5">
        <v>168.00082219999999</v>
      </c>
      <c r="I159" s="5">
        <v>213.02780577999999</v>
      </c>
      <c r="J159" s="5">
        <v>532.68998569999997</v>
      </c>
      <c r="K159" s="5">
        <v>532.68998572999999</v>
      </c>
      <c r="L159" s="5">
        <v>1261.8345928199999</v>
      </c>
      <c r="M159" s="5">
        <v>1261.8345929100001</v>
      </c>
      <c r="N159" s="5">
        <v>1261.83459305</v>
      </c>
      <c r="O159" s="5">
        <v>1261.83459315</v>
      </c>
      <c r="P159" s="5">
        <v>1261.83459341</v>
      </c>
      <c r="Q159" s="5">
        <v>1261.8345934500001</v>
      </c>
      <c r="R159" s="5">
        <v>1261.8345934700001</v>
      </c>
      <c r="S159" s="5">
        <v>1261.83521563</v>
      </c>
      <c r="T159" s="5">
        <v>2607.8291741899998</v>
      </c>
      <c r="U159" s="5">
        <v>3857.5963366599999</v>
      </c>
      <c r="V159" s="5">
        <v>3857.5963366599999</v>
      </c>
      <c r="W159" s="5">
        <v>3857.5963366800001</v>
      </c>
      <c r="X159" s="5">
        <v>3857.59633669</v>
      </c>
      <c r="Y159" s="5">
        <v>3857.5963367300001</v>
      </c>
      <c r="Z159" s="5">
        <v>7988.4196562999996</v>
      </c>
      <c r="AA159" s="5">
        <v>7988.4196563100004</v>
      </c>
      <c r="AB159" s="5">
        <v>7988.4196563599999</v>
      </c>
      <c r="AC159" s="5">
        <v>8833.4392979099994</v>
      </c>
      <c r="AD159" s="5">
        <v>8833.4392983199996</v>
      </c>
      <c r="AE159" s="5">
        <v>14212.103552299999</v>
      </c>
      <c r="AF159" s="5">
        <v>15647.07890477</v>
      </c>
      <c r="AG159" s="5">
        <v>15479.078904780001</v>
      </c>
    </row>
    <row r="160" spans="1:33">
      <c r="A160" s="56" t="s">
        <v>66</v>
      </c>
      <c r="B160" s="56" t="s">
        <v>200</v>
      </c>
      <c r="C160" s="56" t="s">
        <v>286</v>
      </c>
      <c r="D160" s="56" t="s">
        <v>287</v>
      </c>
      <c r="E160" s="56" t="s">
        <v>142</v>
      </c>
      <c r="F160" s="5">
        <v>251.35</v>
      </c>
      <c r="G160" s="5">
        <v>251.35005615</v>
      </c>
      <c r="H160" s="5">
        <v>646.59027253999989</v>
      </c>
      <c r="I160" s="5">
        <v>658.14972363000004</v>
      </c>
      <c r="J160" s="5">
        <v>658.14973185999997</v>
      </c>
      <c r="K160" s="5">
        <v>1530.8829177</v>
      </c>
      <c r="L160" s="5">
        <v>1551.35004598</v>
      </c>
      <c r="M160" s="5">
        <v>1551.3500485300001</v>
      </c>
      <c r="N160" s="5">
        <v>1551.35005652</v>
      </c>
      <c r="O160" s="5">
        <v>1551.3500566099999</v>
      </c>
      <c r="P160" s="5">
        <v>1877.01163812</v>
      </c>
      <c r="Q160" s="5">
        <v>1877.0116385700001</v>
      </c>
      <c r="R160" s="5">
        <v>1877.0116385900001</v>
      </c>
      <c r="S160" s="5">
        <v>2315.1418497599998</v>
      </c>
      <c r="T160" s="5">
        <v>2315.14184978</v>
      </c>
      <c r="U160" s="5">
        <v>3177.0212146600002</v>
      </c>
      <c r="V160" s="5">
        <v>3177.0212146600002</v>
      </c>
      <c r="W160" s="5">
        <v>3177.02121468</v>
      </c>
      <c r="X160" s="5">
        <v>3177.0212146899999</v>
      </c>
      <c r="Y160" s="5">
        <v>5367.81387533</v>
      </c>
      <c r="Z160" s="5">
        <v>6791.3997914800002</v>
      </c>
      <c r="AA160" s="5">
        <v>6791.3997914900001</v>
      </c>
      <c r="AB160" s="5">
        <v>6791.3997915600003</v>
      </c>
      <c r="AC160" s="5">
        <v>6791.3999814899998</v>
      </c>
      <c r="AD160" s="5">
        <v>6791.3999815200004</v>
      </c>
      <c r="AE160" s="5">
        <v>6791.3999815400002</v>
      </c>
      <c r="AF160" s="5">
        <v>6791.3999816799997</v>
      </c>
      <c r="AG160" s="5">
        <v>6651.6499816899995</v>
      </c>
    </row>
    <row r="161" spans="1:33">
      <c r="A161" s="56" t="s">
        <v>66</v>
      </c>
      <c r="B161" s="56" t="s">
        <v>200</v>
      </c>
      <c r="C161" s="56" t="s">
        <v>288</v>
      </c>
      <c r="D161" s="56" t="s">
        <v>289</v>
      </c>
      <c r="E161" s="56" t="s">
        <v>142</v>
      </c>
      <c r="F161" s="5">
        <v>144</v>
      </c>
      <c r="G161" s="5">
        <v>676.58802651000008</v>
      </c>
      <c r="H161" s="5">
        <v>1494.4901265200001</v>
      </c>
      <c r="I161" s="5">
        <v>1724.5654522299999</v>
      </c>
      <c r="J161" s="5">
        <v>3543.9999975000001</v>
      </c>
      <c r="K161" s="5">
        <v>3543.9999975400001</v>
      </c>
      <c r="L161" s="5">
        <v>3844.4146014100002</v>
      </c>
      <c r="M161" s="5">
        <v>3844.4146014600001</v>
      </c>
      <c r="N161" s="5">
        <v>5474.57717607</v>
      </c>
      <c r="O161" s="5">
        <v>5641.2104835499986</v>
      </c>
      <c r="P161" s="5">
        <v>6887.3526733600002</v>
      </c>
      <c r="Q161" s="5">
        <v>10847.97125608</v>
      </c>
      <c r="R161" s="5">
        <v>10847.971256119999</v>
      </c>
      <c r="S161" s="5">
        <v>11601.442327070001</v>
      </c>
      <c r="T161" s="5">
        <v>11601.442327209999</v>
      </c>
      <c r="U161" s="5">
        <v>11601.442730520001</v>
      </c>
      <c r="V161" s="5">
        <v>11601.442730520001</v>
      </c>
      <c r="W161" s="5">
        <v>11601.44273058</v>
      </c>
      <c r="X161" s="5">
        <v>11601.442730590001</v>
      </c>
      <c r="Y161" s="5">
        <v>11601.44273067</v>
      </c>
      <c r="Z161" s="5">
        <v>11601.44273072</v>
      </c>
      <c r="AA161" s="5">
        <v>11457.44273072</v>
      </c>
      <c r="AB161" s="5">
        <v>11457.44273072</v>
      </c>
      <c r="AC161" s="5">
        <v>11457.44273072</v>
      </c>
      <c r="AD161" s="5">
        <v>11457.44273072</v>
      </c>
      <c r="AE161" s="5">
        <v>11457.44273072</v>
      </c>
      <c r="AF161" s="5">
        <v>11457.44273072</v>
      </c>
      <c r="AG161" s="5">
        <v>11457.44273072</v>
      </c>
    </row>
    <row r="163" spans="1:33">
      <c r="A163" s="56" t="s">
        <v>66</v>
      </c>
      <c r="B163" s="56" t="s">
        <v>163</v>
      </c>
      <c r="C163" s="56" t="s">
        <v>290</v>
      </c>
      <c r="D163" s="56" t="s">
        <v>291</v>
      </c>
      <c r="E163" s="56" t="s">
        <v>141</v>
      </c>
      <c r="F163" s="5">
        <v>0</v>
      </c>
      <c r="G163" s="5">
        <v>0</v>
      </c>
      <c r="H163" s="5">
        <v>0</v>
      </c>
      <c r="I163" s="5">
        <v>0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5">
        <v>0</v>
      </c>
      <c r="R163" s="5">
        <v>0</v>
      </c>
      <c r="S163" s="5">
        <v>0</v>
      </c>
      <c r="T163" s="5">
        <v>0</v>
      </c>
      <c r="U163" s="5">
        <v>0</v>
      </c>
      <c r="V163" s="5">
        <v>0</v>
      </c>
      <c r="W163" s="5">
        <v>0</v>
      </c>
      <c r="X163" s="5">
        <v>0</v>
      </c>
      <c r="Y163" s="5">
        <v>0</v>
      </c>
      <c r="Z163" s="5">
        <v>0</v>
      </c>
      <c r="AA163" s="5">
        <v>0</v>
      </c>
      <c r="AB163" s="5">
        <v>0</v>
      </c>
      <c r="AC163" s="5">
        <v>0</v>
      </c>
      <c r="AD163" s="5">
        <v>0</v>
      </c>
      <c r="AE163" s="5">
        <v>0</v>
      </c>
      <c r="AF163" s="5">
        <v>0</v>
      </c>
      <c r="AG163" s="5">
        <v>0</v>
      </c>
    </row>
    <row r="164" spans="1:33">
      <c r="A164" s="56" t="s">
        <v>66</v>
      </c>
      <c r="B164" s="56" t="s">
        <v>163</v>
      </c>
      <c r="C164" s="56" t="s">
        <v>292</v>
      </c>
      <c r="D164" s="56" t="s">
        <v>293</v>
      </c>
      <c r="E164" s="56" t="s">
        <v>141</v>
      </c>
      <c r="F164" s="5">
        <v>0</v>
      </c>
      <c r="G164" s="5">
        <v>0</v>
      </c>
      <c r="H164" s="5">
        <v>0</v>
      </c>
      <c r="I164" s="5">
        <v>0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Q164" s="5">
        <v>0</v>
      </c>
      <c r="R164" s="5">
        <v>0</v>
      </c>
      <c r="S164" s="5">
        <v>0</v>
      </c>
      <c r="T164" s="5">
        <v>0</v>
      </c>
      <c r="U164" s="5">
        <v>0</v>
      </c>
      <c r="V164" s="5">
        <v>0</v>
      </c>
      <c r="W164" s="5">
        <v>0</v>
      </c>
      <c r="X164" s="5">
        <v>0</v>
      </c>
      <c r="Y164" s="5">
        <v>0</v>
      </c>
      <c r="Z164" s="5">
        <v>0</v>
      </c>
      <c r="AA164" s="5">
        <v>0</v>
      </c>
      <c r="AB164" s="5">
        <v>0</v>
      </c>
      <c r="AC164" s="5">
        <v>0</v>
      </c>
      <c r="AD164" s="5">
        <v>0</v>
      </c>
      <c r="AE164" s="5">
        <v>0</v>
      </c>
      <c r="AF164" s="5">
        <v>0</v>
      </c>
      <c r="AG164" s="5">
        <v>0</v>
      </c>
    </row>
    <row r="165" spans="1:33">
      <c r="A165" s="56" t="s">
        <v>66</v>
      </c>
      <c r="B165" s="56" t="s">
        <v>198</v>
      </c>
      <c r="C165" s="56" t="s">
        <v>294</v>
      </c>
      <c r="D165" s="56" t="s">
        <v>295</v>
      </c>
      <c r="E165" s="56" t="s">
        <v>141</v>
      </c>
      <c r="F165" s="5">
        <v>0</v>
      </c>
      <c r="G165" s="5">
        <v>0</v>
      </c>
      <c r="H165" s="5">
        <v>0</v>
      </c>
      <c r="I165" s="5">
        <v>0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5">
        <v>0</v>
      </c>
      <c r="R165" s="5">
        <v>0</v>
      </c>
      <c r="S165" s="5">
        <v>0</v>
      </c>
      <c r="T165" s="5">
        <v>0</v>
      </c>
      <c r="U165" s="5">
        <v>0</v>
      </c>
      <c r="V165" s="5">
        <v>0</v>
      </c>
      <c r="W165" s="5">
        <v>0</v>
      </c>
      <c r="X165" s="5">
        <v>0</v>
      </c>
      <c r="Y165" s="5">
        <v>0</v>
      </c>
      <c r="Z165" s="5">
        <v>0</v>
      </c>
      <c r="AA165" s="5">
        <v>0</v>
      </c>
      <c r="AB165" s="5">
        <v>0</v>
      </c>
      <c r="AC165" s="5">
        <v>0</v>
      </c>
      <c r="AD165" s="5">
        <v>0</v>
      </c>
      <c r="AE165" s="5">
        <v>0</v>
      </c>
      <c r="AF165" s="5">
        <v>0</v>
      </c>
      <c r="AG165" s="5">
        <v>0</v>
      </c>
    </row>
    <row r="166" spans="1:33">
      <c r="A166" s="56" t="s">
        <v>66</v>
      </c>
      <c r="B166" s="56" t="s">
        <v>200</v>
      </c>
      <c r="C166" s="56" t="s">
        <v>296</v>
      </c>
      <c r="D166" s="56" t="s">
        <v>297</v>
      </c>
      <c r="E166" s="56" t="s">
        <v>141</v>
      </c>
      <c r="F166" s="5">
        <v>0</v>
      </c>
      <c r="G166" s="5">
        <v>0</v>
      </c>
      <c r="H166" s="5">
        <v>0</v>
      </c>
      <c r="I166" s="5">
        <v>0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5">
        <v>0</v>
      </c>
      <c r="R166" s="5">
        <v>0</v>
      </c>
      <c r="S166" s="5">
        <v>0</v>
      </c>
      <c r="T166" s="5">
        <v>0</v>
      </c>
      <c r="U166" s="5">
        <v>0</v>
      </c>
      <c r="V166" s="5">
        <v>0</v>
      </c>
      <c r="W166" s="5">
        <v>0</v>
      </c>
      <c r="X166" s="5">
        <v>0</v>
      </c>
      <c r="Y166" s="5">
        <v>0</v>
      </c>
      <c r="Z166" s="5">
        <v>0</v>
      </c>
      <c r="AA166" s="5">
        <v>0</v>
      </c>
      <c r="AB166" s="5">
        <v>0</v>
      </c>
      <c r="AC166" s="5">
        <v>0</v>
      </c>
      <c r="AD166" s="5">
        <v>0</v>
      </c>
      <c r="AE166" s="5">
        <v>0</v>
      </c>
      <c r="AF166" s="5">
        <v>0</v>
      </c>
      <c r="AG166" s="5">
        <v>0</v>
      </c>
    </row>
    <row r="167" spans="1:33">
      <c r="A167" s="56" t="s">
        <v>66</v>
      </c>
      <c r="B167" s="56" t="s">
        <v>198</v>
      </c>
      <c r="C167" s="56" t="s">
        <v>298</v>
      </c>
      <c r="D167" s="56" t="s">
        <v>299</v>
      </c>
      <c r="E167" s="56" t="s">
        <v>141</v>
      </c>
      <c r="F167" s="5">
        <v>0</v>
      </c>
      <c r="G167" s="5">
        <v>0</v>
      </c>
      <c r="H167" s="5">
        <v>0</v>
      </c>
      <c r="I167" s="5">
        <v>0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5">
        <v>0</v>
      </c>
      <c r="R167" s="5">
        <v>0</v>
      </c>
      <c r="S167" s="5">
        <v>0</v>
      </c>
      <c r="T167" s="5">
        <v>0</v>
      </c>
      <c r="U167" s="5">
        <v>0</v>
      </c>
      <c r="V167" s="5">
        <v>0</v>
      </c>
      <c r="W167" s="5">
        <v>0</v>
      </c>
      <c r="X167" s="5">
        <v>0</v>
      </c>
      <c r="Y167" s="5">
        <v>0</v>
      </c>
      <c r="Z167" s="5">
        <v>0</v>
      </c>
      <c r="AA167" s="5">
        <v>0</v>
      </c>
      <c r="AB167" s="5">
        <v>0</v>
      </c>
      <c r="AC167" s="5">
        <v>0</v>
      </c>
      <c r="AD167" s="5">
        <v>0</v>
      </c>
      <c r="AE167" s="5">
        <v>0</v>
      </c>
      <c r="AF167" s="5">
        <v>0</v>
      </c>
      <c r="AG167" s="5">
        <v>0</v>
      </c>
    </row>
    <row r="168" spans="1:33">
      <c r="A168" s="56" t="s">
        <v>66</v>
      </c>
      <c r="B168" s="56" t="s">
        <v>199</v>
      </c>
      <c r="C168" s="56" t="s">
        <v>300</v>
      </c>
      <c r="D168" s="56" t="s">
        <v>301</v>
      </c>
      <c r="E168" s="56" t="s">
        <v>141</v>
      </c>
      <c r="F168" s="5">
        <v>0</v>
      </c>
      <c r="G168" s="5">
        <v>0</v>
      </c>
      <c r="H168" s="5">
        <v>0</v>
      </c>
      <c r="I168" s="5">
        <v>0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5">
        <v>0</v>
      </c>
      <c r="R168" s="5">
        <v>0</v>
      </c>
      <c r="S168" s="5">
        <v>0</v>
      </c>
      <c r="T168" s="5">
        <v>0</v>
      </c>
      <c r="U168" s="5">
        <v>0</v>
      </c>
      <c r="V168" s="5">
        <v>0</v>
      </c>
      <c r="W168" s="5">
        <v>0</v>
      </c>
      <c r="X168" s="5">
        <v>0</v>
      </c>
      <c r="Y168" s="5">
        <v>0</v>
      </c>
      <c r="Z168" s="5">
        <v>0</v>
      </c>
      <c r="AA168" s="5">
        <v>0</v>
      </c>
      <c r="AB168" s="5">
        <v>0</v>
      </c>
      <c r="AC168" s="5">
        <v>0</v>
      </c>
      <c r="AD168" s="5">
        <v>0</v>
      </c>
      <c r="AE168" s="5">
        <v>0</v>
      </c>
      <c r="AF168" s="5">
        <v>0</v>
      </c>
      <c r="AG168" s="5">
        <v>0</v>
      </c>
    </row>
    <row r="170" spans="1:33">
      <c r="A170" s="56" t="s">
        <v>70</v>
      </c>
      <c r="B170" s="56" t="s">
        <v>197</v>
      </c>
      <c r="C170" s="56" t="s">
        <v>215</v>
      </c>
      <c r="D170" s="56" t="s">
        <v>216</v>
      </c>
      <c r="E170" s="56" t="s">
        <v>217</v>
      </c>
      <c r="F170" s="5">
        <v>0</v>
      </c>
      <c r="G170" s="5">
        <v>6.02E-6</v>
      </c>
      <c r="H170" s="5">
        <v>2.9730000000000002E-5</v>
      </c>
      <c r="I170" s="5">
        <v>5.3959999999999998E-5</v>
      </c>
      <c r="J170" s="5">
        <v>9.7990000000000002E-5</v>
      </c>
      <c r="K170" s="5">
        <v>9.8040000000000003E-5</v>
      </c>
      <c r="L170" s="5">
        <v>9.8099999999999999E-5</v>
      </c>
      <c r="M170" s="5">
        <v>1.2706999999999999E-4</v>
      </c>
      <c r="N170" s="5">
        <v>2.6429999999999997E-4</v>
      </c>
      <c r="O170" s="5">
        <v>672.17006868999999</v>
      </c>
      <c r="P170" s="5">
        <v>1099.9999289899999</v>
      </c>
      <c r="Q170" s="5">
        <v>1099.9999299200001</v>
      </c>
      <c r="R170" s="5">
        <v>1099.99992995</v>
      </c>
      <c r="S170" s="5">
        <v>1099.9999300100001</v>
      </c>
      <c r="T170" s="5">
        <v>1100.0000000099999</v>
      </c>
      <c r="U170" s="5">
        <v>1100.0000000299999</v>
      </c>
      <c r="V170" s="5">
        <v>1100.00000004</v>
      </c>
      <c r="W170" s="5">
        <v>1100.0000000800001</v>
      </c>
      <c r="X170" s="5">
        <v>1100.00000019</v>
      </c>
      <c r="Y170" s="5">
        <v>1100.00000062</v>
      </c>
      <c r="Z170" s="5">
        <v>5193.7800380999997</v>
      </c>
      <c r="AA170" s="5">
        <v>5193.7800381799998</v>
      </c>
      <c r="AB170" s="5">
        <v>6326.7402552000003</v>
      </c>
      <c r="AC170" s="5">
        <v>6326.7402552499998</v>
      </c>
      <c r="AD170" s="5">
        <v>6921.93156791</v>
      </c>
      <c r="AE170" s="5">
        <v>6921.9315681500002</v>
      </c>
      <c r="AF170" s="5">
        <v>10724.13828205</v>
      </c>
      <c r="AG170" s="5">
        <v>10724.13828207</v>
      </c>
    </row>
    <row r="171" spans="1:33">
      <c r="A171" s="56" t="s">
        <v>70</v>
      </c>
      <c r="B171" s="56" t="s">
        <v>197</v>
      </c>
      <c r="C171" s="56" t="s">
        <v>218</v>
      </c>
      <c r="D171" s="56" t="s">
        <v>219</v>
      </c>
      <c r="E171" s="56" t="s">
        <v>217</v>
      </c>
      <c r="F171" s="5">
        <v>81.5</v>
      </c>
      <c r="G171" s="5">
        <v>81.500006940000006</v>
      </c>
      <c r="H171" s="5">
        <v>81.50004611</v>
      </c>
      <c r="I171" s="5">
        <v>252.00466582000001</v>
      </c>
      <c r="J171" s="5">
        <v>252.00466688</v>
      </c>
      <c r="K171" s="5">
        <v>252.00466691</v>
      </c>
      <c r="L171" s="5">
        <v>252.00466703999999</v>
      </c>
      <c r="M171" s="5">
        <v>1224.0996169</v>
      </c>
      <c r="N171" s="5">
        <v>1300.2087894399999</v>
      </c>
      <c r="O171" s="5">
        <v>2768.3088323500001</v>
      </c>
      <c r="P171" s="5">
        <v>2907.0590845800002</v>
      </c>
      <c r="Q171" s="5">
        <v>2907.0590848400002</v>
      </c>
      <c r="R171" s="5">
        <v>2907.05908486</v>
      </c>
      <c r="S171" s="5">
        <v>2907.05908494</v>
      </c>
      <c r="T171" s="5">
        <v>4332.9152714900001</v>
      </c>
      <c r="U171" s="5">
        <v>4332.9152715099999</v>
      </c>
      <c r="V171" s="5">
        <v>4314.9152715199998</v>
      </c>
      <c r="W171" s="5">
        <v>4314.9152715700002</v>
      </c>
      <c r="X171" s="5">
        <v>4728.9338519800003</v>
      </c>
      <c r="Y171" s="5">
        <v>5525.36858398</v>
      </c>
      <c r="Z171" s="5">
        <v>6069.9367569200003</v>
      </c>
      <c r="AA171" s="5">
        <v>6069.9367574300004</v>
      </c>
      <c r="AB171" s="5">
        <v>8014.9999184300004</v>
      </c>
      <c r="AC171" s="5">
        <v>7999.9999184799999</v>
      </c>
      <c r="AD171" s="5">
        <v>7999.9999185500001</v>
      </c>
      <c r="AE171" s="5">
        <v>7999.9999186100003</v>
      </c>
      <c r="AF171" s="5">
        <v>7999.9999186699997</v>
      </c>
      <c r="AG171" s="5">
        <v>7999.9999186799996</v>
      </c>
    </row>
    <row r="172" spans="1:33">
      <c r="A172" s="56" t="s">
        <v>70</v>
      </c>
      <c r="B172" s="56" t="s">
        <v>197</v>
      </c>
      <c r="C172" s="56" t="s">
        <v>220</v>
      </c>
      <c r="D172" s="56" t="s">
        <v>221</v>
      </c>
      <c r="E172" s="56" t="s">
        <v>217</v>
      </c>
      <c r="F172" s="5">
        <v>435.58399999999989</v>
      </c>
      <c r="G172" s="5">
        <v>435.58400648000003</v>
      </c>
      <c r="H172" s="5">
        <v>435.58404138999998</v>
      </c>
      <c r="I172" s="5">
        <v>435.58409413999988</v>
      </c>
      <c r="J172" s="5">
        <v>435.58420969999997</v>
      </c>
      <c r="K172" s="5">
        <v>435.58420974000001</v>
      </c>
      <c r="L172" s="5">
        <v>435.58420979999988</v>
      </c>
      <c r="M172" s="5">
        <v>435.58453806</v>
      </c>
      <c r="N172" s="5">
        <v>435.58453811999988</v>
      </c>
      <c r="O172" s="5">
        <v>435.58453826999988</v>
      </c>
      <c r="P172" s="5">
        <v>435.58454033999999</v>
      </c>
      <c r="Q172" s="5">
        <v>3835.5837793000001</v>
      </c>
      <c r="R172" s="5">
        <v>3835.5837793300002</v>
      </c>
      <c r="S172" s="5">
        <v>3835.5837810600001</v>
      </c>
      <c r="T172" s="5">
        <v>3835.58378128</v>
      </c>
      <c r="U172" s="5">
        <v>3835.5837812999998</v>
      </c>
      <c r="V172" s="5">
        <v>3835.5837813100002</v>
      </c>
      <c r="W172" s="5">
        <v>3835.5837813600001</v>
      </c>
      <c r="X172" s="5">
        <v>3835.5840000899998</v>
      </c>
      <c r="Y172" s="5">
        <v>3715.9840001799998</v>
      </c>
      <c r="Z172" s="5">
        <v>3600.0160002299999</v>
      </c>
      <c r="AA172" s="5">
        <v>3600.0160002299999</v>
      </c>
      <c r="AB172" s="5">
        <v>3600.0160002299999</v>
      </c>
      <c r="AC172" s="5">
        <v>3600.0160002299999</v>
      </c>
      <c r="AD172" s="5">
        <v>3500.0350002300002</v>
      </c>
      <c r="AE172" s="5">
        <v>3500.0350002300002</v>
      </c>
      <c r="AF172" s="5">
        <v>3400.0000002299998</v>
      </c>
      <c r="AG172" s="5">
        <v>3400.0000002299998</v>
      </c>
    </row>
    <row r="173" spans="1:33">
      <c r="A173" s="56" t="s">
        <v>70</v>
      </c>
      <c r="B173" s="56" t="s">
        <v>197</v>
      </c>
      <c r="C173" s="56" t="s">
        <v>222</v>
      </c>
      <c r="D173" s="56" t="s">
        <v>223</v>
      </c>
      <c r="E173" s="56" t="s">
        <v>217</v>
      </c>
      <c r="F173" s="5">
        <v>620.48299999999995</v>
      </c>
      <c r="G173" s="5">
        <v>620.48300662999998</v>
      </c>
      <c r="H173" s="5">
        <v>620.48303714999997</v>
      </c>
      <c r="I173" s="5">
        <v>620.48306089999994</v>
      </c>
      <c r="J173" s="5">
        <v>620.48316577000003</v>
      </c>
      <c r="K173" s="5">
        <v>620.48329912999986</v>
      </c>
      <c r="L173" s="5">
        <v>860.18891174999999</v>
      </c>
      <c r="M173" s="5">
        <v>860.18891231999999</v>
      </c>
      <c r="N173" s="5">
        <v>860.18891244999998</v>
      </c>
      <c r="O173" s="5">
        <v>860.18891254999994</v>
      </c>
      <c r="P173" s="5">
        <v>1382.6371308299999</v>
      </c>
      <c r="Q173" s="5">
        <v>1541.0423290000001</v>
      </c>
      <c r="R173" s="5">
        <v>2266.8142512200002</v>
      </c>
      <c r="S173" s="5">
        <v>4192.3244282400001</v>
      </c>
      <c r="T173" s="5">
        <v>4192.3244284399998</v>
      </c>
      <c r="U173" s="5">
        <v>4192.3244284599996</v>
      </c>
      <c r="V173" s="5">
        <v>4192.3244284700004</v>
      </c>
      <c r="W173" s="5">
        <v>4192.3244286399986</v>
      </c>
      <c r="X173" s="5">
        <v>7520.4828954200002</v>
      </c>
      <c r="Y173" s="5">
        <v>7520.4828955100002</v>
      </c>
      <c r="Z173" s="5">
        <v>7520.4828955700004</v>
      </c>
      <c r="AA173" s="5">
        <v>7477.9830000600004</v>
      </c>
      <c r="AB173" s="5">
        <v>11381.57874406</v>
      </c>
      <c r="AC173" s="5">
        <v>12720.07412476</v>
      </c>
      <c r="AD173" s="5">
        <v>13007.66219732</v>
      </c>
      <c r="AE173" s="5">
        <v>20796.546069330001</v>
      </c>
      <c r="AF173" s="5">
        <v>33566.595458629999</v>
      </c>
      <c r="AG173" s="5">
        <v>33540.595458650001</v>
      </c>
    </row>
    <row r="174" spans="1:33">
      <c r="A174" s="56" t="s">
        <v>70</v>
      </c>
      <c r="B174" s="56" t="s">
        <v>197</v>
      </c>
      <c r="C174" s="56" t="s">
        <v>224</v>
      </c>
      <c r="D174" s="56" t="s">
        <v>225</v>
      </c>
      <c r="E174" s="56" t="s">
        <v>217</v>
      </c>
      <c r="F174" s="5">
        <v>14</v>
      </c>
      <c r="G174" s="5">
        <v>14.00000751</v>
      </c>
      <c r="H174" s="5">
        <v>67.096552580000008</v>
      </c>
      <c r="I174" s="5">
        <v>67.096552610000003</v>
      </c>
      <c r="J174" s="5">
        <v>67.096552680000002</v>
      </c>
      <c r="K174" s="5">
        <v>76.131404189999998</v>
      </c>
      <c r="L174" s="5">
        <v>78.249638559999994</v>
      </c>
      <c r="M174" s="5">
        <v>78.249639869999996</v>
      </c>
      <c r="N174" s="5">
        <v>78.249640020000001</v>
      </c>
      <c r="O174" s="5">
        <v>78.249640170000006</v>
      </c>
      <c r="P174" s="5">
        <v>81.337181790000002</v>
      </c>
      <c r="Q174" s="5">
        <v>81.337182380000002</v>
      </c>
      <c r="R174" s="5">
        <v>81.447407339999998</v>
      </c>
      <c r="S174" s="5">
        <v>81.447408170000003</v>
      </c>
      <c r="T174" s="5">
        <v>81.447408800000005</v>
      </c>
      <c r="U174" s="5">
        <v>81.447408820000007</v>
      </c>
      <c r="V174" s="5">
        <v>81.447408830000001</v>
      </c>
      <c r="W174" s="5">
        <v>81.447409140000005</v>
      </c>
      <c r="X174" s="5">
        <v>1598.0460890300001</v>
      </c>
      <c r="Y174" s="5">
        <v>1926.70019417</v>
      </c>
      <c r="Z174" s="5">
        <v>1936.9510671800001</v>
      </c>
      <c r="AA174" s="5">
        <v>2523.36028996</v>
      </c>
      <c r="AB174" s="5">
        <v>4881.2753151999996</v>
      </c>
      <c r="AC174" s="5">
        <v>4881.2753154700004</v>
      </c>
      <c r="AD174" s="5">
        <v>4881.2753156799999</v>
      </c>
      <c r="AE174" s="5">
        <v>5716.3638856799998</v>
      </c>
      <c r="AF174" s="5">
        <v>7999.9997456299998</v>
      </c>
      <c r="AG174" s="5">
        <v>7999.9997456600004</v>
      </c>
    </row>
    <row r="175" spans="1:33">
      <c r="A175" s="56" t="s">
        <v>70</v>
      </c>
      <c r="B175" s="56" t="s">
        <v>197</v>
      </c>
      <c r="C175" s="56" t="s">
        <v>226</v>
      </c>
      <c r="D175" s="56" t="s">
        <v>227</v>
      </c>
      <c r="E175" s="56" t="s">
        <v>217</v>
      </c>
      <c r="F175" s="5">
        <v>81.72</v>
      </c>
      <c r="G175" s="5">
        <v>81.720007409999994</v>
      </c>
      <c r="H175" s="5">
        <v>617.64649679000001</v>
      </c>
      <c r="I175" s="5">
        <v>1602.8473223999999</v>
      </c>
      <c r="J175" s="5">
        <v>2308.6014091699999</v>
      </c>
      <c r="K175" s="5">
        <v>3068.6150427600001</v>
      </c>
      <c r="L175" s="5">
        <v>3233.6079802700001</v>
      </c>
      <c r="M175" s="5">
        <v>3233.6079804300002</v>
      </c>
      <c r="N175" s="5">
        <v>3233.6079804599999</v>
      </c>
      <c r="O175" s="5">
        <v>3233.6079805200002</v>
      </c>
      <c r="P175" s="5">
        <v>4149.9848182400001</v>
      </c>
      <c r="Q175" s="5">
        <v>7532.9997238300002</v>
      </c>
      <c r="R175" s="5">
        <v>7532.9997244000006</v>
      </c>
      <c r="S175" s="5">
        <v>7532.9997248</v>
      </c>
      <c r="T175" s="5">
        <v>7532.9999999600004</v>
      </c>
      <c r="U175" s="5">
        <v>7532.9999999800002</v>
      </c>
      <c r="V175" s="5">
        <v>7532.9999999900001</v>
      </c>
      <c r="W175" s="5">
        <v>7533.0000001300004</v>
      </c>
      <c r="X175" s="5">
        <v>12603.496781379999</v>
      </c>
      <c r="Y175" s="5">
        <v>20696.396920930001</v>
      </c>
      <c r="Z175" s="5">
        <v>20696.396921020001</v>
      </c>
      <c r="AA175" s="5">
        <v>28747.37377677</v>
      </c>
      <c r="AB175" s="5">
        <v>34544.489964380002</v>
      </c>
      <c r="AC175" s="5">
        <v>34544.48996508</v>
      </c>
      <c r="AD175" s="5">
        <v>35766.349934669997</v>
      </c>
      <c r="AE175" s="5">
        <v>37840.728191590002</v>
      </c>
      <c r="AF175" s="5">
        <v>38194.911039439998</v>
      </c>
      <c r="AG175" s="5">
        <v>38194.911039469996</v>
      </c>
    </row>
    <row r="176" spans="1:33">
      <c r="A176" s="56" t="s">
        <v>70</v>
      </c>
      <c r="B176" s="56" t="s">
        <v>197</v>
      </c>
      <c r="C176" s="56" t="s">
        <v>228</v>
      </c>
      <c r="D176" s="56" t="s">
        <v>229</v>
      </c>
      <c r="E176" s="56" t="s">
        <v>217</v>
      </c>
      <c r="F176" s="5">
        <v>306.84199999999998</v>
      </c>
      <c r="G176" s="5">
        <v>528.08200651000004</v>
      </c>
      <c r="H176" s="5">
        <v>528.08204260000002</v>
      </c>
      <c r="I176" s="5">
        <v>528.08207542000002</v>
      </c>
      <c r="J176" s="5">
        <v>562.24213796000004</v>
      </c>
      <c r="K176" s="5">
        <v>528.08213826999997</v>
      </c>
      <c r="L176" s="5">
        <v>590.29346516999999</v>
      </c>
      <c r="M176" s="5">
        <v>1845.0673938499999</v>
      </c>
      <c r="N176" s="5">
        <v>1845.0673941</v>
      </c>
      <c r="O176" s="5">
        <v>2506.84179632</v>
      </c>
      <c r="P176" s="5">
        <v>2506.8418765800002</v>
      </c>
      <c r="Q176" s="5">
        <v>2506.8418769700002</v>
      </c>
      <c r="R176" s="5">
        <v>3676.66914124</v>
      </c>
      <c r="S176" s="5">
        <v>3676.669143260001</v>
      </c>
      <c r="T176" s="5">
        <v>5860.9956717200002</v>
      </c>
      <c r="U176" s="5">
        <v>5860.9956721100007</v>
      </c>
      <c r="V176" s="5">
        <v>5860.9956721299995</v>
      </c>
      <c r="W176" s="5">
        <v>7463.9426930200007</v>
      </c>
      <c r="X176" s="5">
        <v>9496.7091080999999</v>
      </c>
      <c r="Y176" s="5">
        <v>9496.7091082000006</v>
      </c>
      <c r="Z176" s="5">
        <v>9496.7091088600009</v>
      </c>
      <c r="AA176" s="5">
        <v>9496.7091089999994</v>
      </c>
      <c r="AB176" s="5">
        <v>9496.7091091599996</v>
      </c>
      <c r="AC176" s="5">
        <v>9879.3730319000006</v>
      </c>
      <c r="AD176" s="5">
        <v>9703.4200319400006</v>
      </c>
      <c r="AE176" s="5">
        <v>11886.053083410001</v>
      </c>
      <c r="AF176" s="5">
        <v>11755.164084169999</v>
      </c>
      <c r="AG176" s="5">
        <v>11755.1640842</v>
      </c>
    </row>
    <row r="177" spans="1:33">
      <c r="A177" s="56" t="s">
        <v>70</v>
      </c>
      <c r="B177" s="56" t="s">
        <v>197</v>
      </c>
      <c r="C177" s="56" t="s">
        <v>230</v>
      </c>
      <c r="D177" s="56" t="s">
        <v>231</v>
      </c>
      <c r="E177" s="56" t="s">
        <v>217</v>
      </c>
      <c r="F177" s="5">
        <v>1214.288</v>
      </c>
      <c r="G177" s="5">
        <v>1360.2880065500001</v>
      </c>
      <c r="H177" s="5">
        <v>1360.2880450600001</v>
      </c>
      <c r="I177" s="5">
        <v>1880.9069466000001</v>
      </c>
      <c r="J177" s="5">
        <v>3359.4788090900001</v>
      </c>
      <c r="K177" s="5">
        <v>3359.4788092099998</v>
      </c>
      <c r="L177" s="5">
        <v>3756.9203105000001</v>
      </c>
      <c r="M177" s="5">
        <v>4420.8679247099999</v>
      </c>
      <c r="N177" s="5">
        <v>4420.8679248300004</v>
      </c>
      <c r="O177" s="5">
        <v>4420.8679284399996</v>
      </c>
      <c r="P177" s="5">
        <v>5483.0789876900008</v>
      </c>
      <c r="Q177" s="5">
        <v>8155.8471953800008</v>
      </c>
      <c r="R177" s="5">
        <v>8206.2877157500006</v>
      </c>
      <c r="S177" s="5">
        <v>8096.2877163600006</v>
      </c>
      <c r="T177" s="5">
        <v>10574.37878329</v>
      </c>
      <c r="U177" s="5">
        <v>10877.999163349999</v>
      </c>
      <c r="V177" s="5">
        <v>10877.999163369999</v>
      </c>
      <c r="W177" s="5">
        <v>11281.78202219</v>
      </c>
      <c r="X177" s="5">
        <v>11548.765320439999</v>
      </c>
      <c r="Y177" s="5">
        <v>11548.76532054</v>
      </c>
      <c r="Z177" s="5">
        <v>11523.765320799999</v>
      </c>
      <c r="AA177" s="5">
        <v>12315.56049448</v>
      </c>
      <c r="AB177" s="5">
        <v>12283.45649475</v>
      </c>
      <c r="AC177" s="5">
        <v>12169.995704499999</v>
      </c>
      <c r="AD177" s="5">
        <v>11769.995704540001</v>
      </c>
      <c r="AE177" s="5">
        <v>12150.21300458</v>
      </c>
      <c r="AF177" s="5">
        <v>13564.011523790001</v>
      </c>
      <c r="AG177" s="5">
        <v>13564.01152382</v>
      </c>
    </row>
    <row r="178" spans="1:33">
      <c r="A178" s="56" t="s">
        <v>70</v>
      </c>
      <c r="B178" s="56" t="s">
        <v>197</v>
      </c>
      <c r="C178" s="56" t="s">
        <v>232</v>
      </c>
      <c r="D178" s="56" t="s">
        <v>233</v>
      </c>
      <c r="E178" s="56" t="s">
        <v>217</v>
      </c>
      <c r="F178" s="5">
        <v>0</v>
      </c>
      <c r="G178" s="5">
        <v>6.5699999999999998E-6</v>
      </c>
      <c r="H178" s="5">
        <v>5.5340000000000002E-5</v>
      </c>
      <c r="I178" s="5">
        <v>5.8780000000000003E-5</v>
      </c>
      <c r="J178" s="5">
        <v>9.9613000000000002E-4</v>
      </c>
      <c r="K178" s="5">
        <v>162.67447503</v>
      </c>
      <c r="L178" s="5">
        <v>177.26496385999999</v>
      </c>
      <c r="M178" s="5">
        <v>177.2649644</v>
      </c>
      <c r="N178" s="5">
        <v>177.26496447</v>
      </c>
      <c r="O178" s="5">
        <v>177.26496459000001</v>
      </c>
      <c r="P178" s="5">
        <v>187.22726711000001</v>
      </c>
      <c r="Q178" s="5">
        <v>1337.31542528</v>
      </c>
      <c r="R178" s="5">
        <v>1512.54285527</v>
      </c>
      <c r="S178" s="5">
        <v>1512.5428553700001</v>
      </c>
      <c r="T178" s="5">
        <v>1581.9057292800001</v>
      </c>
      <c r="U178" s="5">
        <v>1581.9057293000001</v>
      </c>
      <c r="V178" s="5">
        <v>1581.90572931</v>
      </c>
      <c r="W178" s="5">
        <v>5624.16171356</v>
      </c>
      <c r="X178" s="5">
        <v>6099.9998557299996</v>
      </c>
      <c r="Y178" s="5">
        <v>6099.9998558200004</v>
      </c>
      <c r="Z178" s="5">
        <v>6099.99985586</v>
      </c>
      <c r="AA178" s="5">
        <v>6100.0000000299997</v>
      </c>
      <c r="AB178" s="5">
        <v>6100.0000000800001</v>
      </c>
      <c r="AC178" s="5">
        <v>6100.0000001199996</v>
      </c>
      <c r="AD178" s="5">
        <v>6100.0000001600001</v>
      </c>
      <c r="AE178" s="5">
        <v>6100.0000002099996</v>
      </c>
      <c r="AF178" s="5">
        <v>6100.0000002699999</v>
      </c>
      <c r="AG178" s="5">
        <v>6100.0000002899997</v>
      </c>
    </row>
    <row r="179" spans="1:33">
      <c r="A179" s="56" t="s">
        <v>70</v>
      </c>
      <c r="B179" s="56" t="s">
        <v>163</v>
      </c>
      <c r="C179" s="56" t="s">
        <v>234</v>
      </c>
      <c r="D179" s="56" t="s">
        <v>235</v>
      </c>
      <c r="E179" s="56" t="s">
        <v>217</v>
      </c>
      <c r="F179" s="5">
        <v>0</v>
      </c>
      <c r="G179" s="5">
        <v>0</v>
      </c>
      <c r="H179" s="5">
        <v>0</v>
      </c>
      <c r="I179" s="5">
        <v>0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5">
        <v>0</v>
      </c>
      <c r="R179" s="5">
        <v>0</v>
      </c>
      <c r="S179" s="5">
        <v>0</v>
      </c>
      <c r="T179" s="5">
        <v>0</v>
      </c>
      <c r="U179" s="5">
        <v>0</v>
      </c>
      <c r="V179" s="5">
        <v>0</v>
      </c>
      <c r="W179" s="5">
        <v>0</v>
      </c>
      <c r="X179" s="5">
        <v>0</v>
      </c>
      <c r="Y179" s="5">
        <v>0</v>
      </c>
      <c r="Z179" s="5">
        <v>0</v>
      </c>
      <c r="AA179" s="5">
        <v>0</v>
      </c>
      <c r="AB179" s="5">
        <v>0</v>
      </c>
      <c r="AC179" s="5">
        <v>0</v>
      </c>
      <c r="AD179" s="5">
        <v>0</v>
      </c>
      <c r="AE179" s="5">
        <v>0</v>
      </c>
      <c r="AF179" s="5">
        <v>0</v>
      </c>
      <c r="AG179" s="5">
        <v>0</v>
      </c>
    </row>
    <row r="180" spans="1:33">
      <c r="A180" s="56" t="s">
        <v>70</v>
      </c>
      <c r="B180" s="56" t="s">
        <v>163</v>
      </c>
      <c r="C180" s="56" t="s">
        <v>236</v>
      </c>
      <c r="D180" s="56" t="s">
        <v>237</v>
      </c>
      <c r="E180" s="56" t="s">
        <v>217</v>
      </c>
      <c r="F180" s="5">
        <v>166.00001162000001</v>
      </c>
      <c r="G180" s="5">
        <v>166.00001162000001</v>
      </c>
      <c r="H180" s="5">
        <v>166.00001746999999</v>
      </c>
      <c r="I180" s="5">
        <v>166.00007486000001</v>
      </c>
      <c r="J180" s="5">
        <v>190.62773948</v>
      </c>
      <c r="K180" s="5">
        <v>190.62773967999999</v>
      </c>
      <c r="L180" s="5">
        <v>190.62773970999999</v>
      </c>
      <c r="M180" s="5">
        <v>194.85371420999999</v>
      </c>
      <c r="N180" s="5">
        <v>194.85371548000001</v>
      </c>
      <c r="O180" s="5">
        <v>196.65841315</v>
      </c>
      <c r="P180" s="5">
        <v>208.75684108999999</v>
      </c>
      <c r="Q180" s="5">
        <v>210.19074601</v>
      </c>
      <c r="R180" s="5">
        <v>1155.4133109100001</v>
      </c>
      <c r="S180" s="5">
        <v>1155.41331143</v>
      </c>
      <c r="T180" s="5">
        <v>2699.2986182300001</v>
      </c>
      <c r="U180" s="5">
        <v>3176.7911669700002</v>
      </c>
      <c r="V180" s="5">
        <v>3176.7911669999999</v>
      </c>
      <c r="W180" s="5">
        <v>4135.6841100500014</v>
      </c>
      <c r="X180" s="5">
        <v>5016.2795596799997</v>
      </c>
      <c r="Y180" s="5">
        <v>5177.3093516199997</v>
      </c>
      <c r="Z180" s="5">
        <v>5177.3093517500001</v>
      </c>
      <c r="AA180" s="5">
        <v>6200.6407512599999</v>
      </c>
      <c r="AB180" s="5">
        <v>6417.3029451800003</v>
      </c>
      <c r="AC180" s="5">
        <v>6494.9999425300002</v>
      </c>
      <c r="AD180" s="5">
        <v>6494.9999425699998</v>
      </c>
      <c r="AE180" s="5">
        <v>6494.9999426100003</v>
      </c>
      <c r="AF180" s="5">
        <v>6494.9999426499999</v>
      </c>
      <c r="AG180" s="5">
        <v>6494.9999426699997</v>
      </c>
    </row>
    <row r="181" spans="1:33">
      <c r="A181" s="56" t="s">
        <v>70</v>
      </c>
      <c r="B181" s="56" t="s">
        <v>163</v>
      </c>
      <c r="C181" s="56" t="s">
        <v>238</v>
      </c>
      <c r="D181" s="56" t="s">
        <v>239</v>
      </c>
      <c r="E181" s="56" t="s">
        <v>217</v>
      </c>
      <c r="F181" s="5">
        <v>535.02000668000005</v>
      </c>
      <c r="G181" s="5">
        <v>535.02000668999995</v>
      </c>
      <c r="H181" s="5">
        <v>535.02001002999998</v>
      </c>
      <c r="I181" s="5">
        <v>535.02002234999998</v>
      </c>
      <c r="J181" s="5">
        <v>2274.5220053600001</v>
      </c>
      <c r="K181" s="5">
        <v>2901.5442059900001</v>
      </c>
      <c r="L181" s="5">
        <v>2901.5442060099999</v>
      </c>
      <c r="M181" s="5">
        <v>3520.0199564099998</v>
      </c>
      <c r="N181" s="5">
        <v>3520.0199604600002</v>
      </c>
      <c r="O181" s="5">
        <v>3520.01996078</v>
      </c>
      <c r="P181" s="5">
        <v>3520.0199607999998</v>
      </c>
      <c r="Q181" s="5">
        <v>3520.0199608200001</v>
      </c>
      <c r="R181" s="5">
        <v>3520.0199608299999</v>
      </c>
      <c r="S181" s="5">
        <v>3520.0199608399998</v>
      </c>
      <c r="T181" s="5">
        <v>3520.0200001799999</v>
      </c>
      <c r="U181" s="5">
        <v>3520.02000021</v>
      </c>
      <c r="V181" s="5">
        <v>3520.0200002199999</v>
      </c>
      <c r="W181" s="5">
        <v>3520.0200002299998</v>
      </c>
      <c r="X181" s="5">
        <v>3520.0200002400002</v>
      </c>
      <c r="Y181" s="5">
        <v>3520.0200002500001</v>
      </c>
      <c r="Z181" s="5">
        <v>3500.02000026</v>
      </c>
      <c r="AA181" s="5">
        <v>3500.02000026</v>
      </c>
      <c r="AB181" s="5">
        <v>3500.02000026</v>
      </c>
      <c r="AC181" s="5">
        <v>3500.02000026</v>
      </c>
      <c r="AD181" s="5">
        <v>3500.02000026</v>
      </c>
      <c r="AE181" s="5">
        <v>3500.02000026</v>
      </c>
      <c r="AF181" s="5">
        <v>3500.02000026</v>
      </c>
      <c r="AG181" s="5">
        <v>3500.02000026</v>
      </c>
    </row>
    <row r="182" spans="1:33">
      <c r="A182" s="56" t="s">
        <v>70</v>
      </c>
      <c r="B182" s="56" t="s">
        <v>163</v>
      </c>
      <c r="C182" s="56" t="s">
        <v>240</v>
      </c>
      <c r="D182" s="56" t="s">
        <v>241</v>
      </c>
      <c r="E182" s="56" t="s">
        <v>217</v>
      </c>
      <c r="F182" s="5">
        <v>762.40502769</v>
      </c>
      <c r="G182" s="5">
        <v>762.40502770000001</v>
      </c>
      <c r="H182" s="5">
        <v>1669.4209237</v>
      </c>
      <c r="I182" s="5">
        <v>3782.6322454699998</v>
      </c>
      <c r="J182" s="5">
        <v>3782.6322454900001</v>
      </c>
      <c r="K182" s="5">
        <v>3980.1505347100001</v>
      </c>
      <c r="L182" s="5">
        <v>3980.1505347399998</v>
      </c>
      <c r="M182" s="5">
        <v>4396.7845052000002</v>
      </c>
      <c r="N182" s="5">
        <v>4396.78450522</v>
      </c>
      <c r="O182" s="5">
        <v>4396.7845053499996</v>
      </c>
      <c r="P182" s="5">
        <v>4396.7845103700001</v>
      </c>
      <c r="Q182" s="5">
        <v>5515.8284695599996</v>
      </c>
      <c r="R182" s="5">
        <v>5722.8154663400001</v>
      </c>
      <c r="S182" s="5">
        <v>5722.8156006499994</v>
      </c>
      <c r="T182" s="5">
        <v>5722.81560171</v>
      </c>
      <c r="U182" s="5">
        <v>7612.4049391899998</v>
      </c>
      <c r="V182" s="5">
        <v>7612.4049392099996</v>
      </c>
      <c r="W182" s="5">
        <v>7612.4049408199999</v>
      </c>
      <c r="X182" s="5">
        <v>8871.9648396399989</v>
      </c>
      <c r="Y182" s="5">
        <v>8769.9398397699988</v>
      </c>
      <c r="Z182" s="5">
        <v>9425.06541664</v>
      </c>
      <c r="AA182" s="5">
        <v>9577.8002005099988</v>
      </c>
      <c r="AB182" s="5">
        <v>12115.24870072</v>
      </c>
      <c r="AC182" s="5">
        <v>13503.161659830001</v>
      </c>
      <c r="AD182" s="5">
        <v>13503.161660059999</v>
      </c>
      <c r="AE182" s="5">
        <v>13456.461660290001</v>
      </c>
      <c r="AF182" s="5">
        <v>17724.971499899999</v>
      </c>
      <c r="AG182" s="5">
        <v>17655.22149992</v>
      </c>
    </row>
    <row r="183" spans="1:33">
      <c r="A183" s="56" t="s">
        <v>70</v>
      </c>
      <c r="B183" s="56" t="s">
        <v>163</v>
      </c>
      <c r="C183" s="56" t="s">
        <v>242</v>
      </c>
      <c r="D183" s="56" t="s">
        <v>243</v>
      </c>
      <c r="E183" s="56" t="s">
        <v>217</v>
      </c>
      <c r="F183" s="5">
        <v>53.000058559999999</v>
      </c>
      <c r="G183" s="5">
        <v>53.000058559999999</v>
      </c>
      <c r="H183" s="5">
        <v>170.36676256999999</v>
      </c>
      <c r="I183" s="5">
        <v>187.11418531000001</v>
      </c>
      <c r="J183" s="5">
        <v>187.11418534000001</v>
      </c>
      <c r="K183" s="5">
        <v>228.02078859</v>
      </c>
      <c r="L183" s="5">
        <v>228.02078885</v>
      </c>
      <c r="M183" s="5">
        <v>228.02078950999999</v>
      </c>
      <c r="N183" s="5">
        <v>228.02078953</v>
      </c>
      <c r="O183" s="5">
        <v>228.02078961000001</v>
      </c>
      <c r="P183" s="5">
        <v>240.89843576000001</v>
      </c>
      <c r="Q183" s="5">
        <v>240.89843646</v>
      </c>
      <c r="R183" s="5">
        <v>240.89843668</v>
      </c>
      <c r="S183" s="5">
        <v>240.89843707</v>
      </c>
      <c r="T183" s="5">
        <v>240.89843712000001</v>
      </c>
      <c r="U183" s="5">
        <v>240.89843736</v>
      </c>
      <c r="V183" s="5">
        <v>240.89843737000001</v>
      </c>
      <c r="W183" s="5">
        <v>271.13801347999998</v>
      </c>
      <c r="X183" s="5">
        <v>271.13801395000002</v>
      </c>
      <c r="Y183" s="5">
        <v>271.13801403000002</v>
      </c>
      <c r="Z183" s="5">
        <v>348.58268307999998</v>
      </c>
      <c r="AA183" s="5">
        <v>348.58268355000001</v>
      </c>
      <c r="AB183" s="5">
        <v>368.46084065000002</v>
      </c>
      <c r="AC183" s="5">
        <v>368.46084072000002</v>
      </c>
      <c r="AD183" s="5">
        <v>368.46084079000002</v>
      </c>
      <c r="AE183" s="5">
        <v>368.46084086000002</v>
      </c>
      <c r="AF183" s="5">
        <v>388.50500484999998</v>
      </c>
      <c r="AG183" s="5">
        <v>388.50500488</v>
      </c>
    </row>
    <row r="184" spans="1:33">
      <c r="A184" s="56" t="s">
        <v>70</v>
      </c>
      <c r="B184" s="56" t="s">
        <v>163</v>
      </c>
      <c r="C184" s="56" t="s">
        <v>244</v>
      </c>
      <c r="D184" s="56" t="s">
        <v>245</v>
      </c>
      <c r="E184" s="56" t="s">
        <v>217</v>
      </c>
      <c r="F184" s="5">
        <v>1121.3400036099999</v>
      </c>
      <c r="G184" s="5">
        <v>1121.3400043300001</v>
      </c>
      <c r="H184" s="5">
        <v>1121.3400563299999</v>
      </c>
      <c r="I184" s="5">
        <v>1121.34005641</v>
      </c>
      <c r="J184" s="5">
        <v>1121.3400564200001</v>
      </c>
      <c r="K184" s="5">
        <v>1207.0997727900001</v>
      </c>
      <c r="L184" s="5">
        <v>1835.2069718</v>
      </c>
      <c r="M184" s="5">
        <v>1960.18886522</v>
      </c>
      <c r="N184" s="5">
        <v>1960.1888653000001</v>
      </c>
      <c r="O184" s="5">
        <v>3062.8052395200002</v>
      </c>
      <c r="P184" s="5">
        <v>3323.85695141</v>
      </c>
      <c r="Q184" s="5">
        <v>3688.03075743</v>
      </c>
      <c r="R184" s="5">
        <v>3688.0307577799999</v>
      </c>
      <c r="S184" s="5">
        <v>3688.0307588400001</v>
      </c>
      <c r="T184" s="5">
        <v>3688.0307588700002</v>
      </c>
      <c r="U184" s="5">
        <v>3538.0007589400002</v>
      </c>
      <c r="V184" s="5">
        <v>3538.0007589500001</v>
      </c>
      <c r="W184" s="5">
        <v>3908.83964582</v>
      </c>
      <c r="X184" s="5">
        <v>4078.64323491</v>
      </c>
      <c r="Y184" s="5">
        <v>4456.2873525499999</v>
      </c>
      <c r="Z184" s="5">
        <v>4745.3407613999998</v>
      </c>
      <c r="AA184" s="5">
        <v>4745.3407616599998</v>
      </c>
      <c r="AB184" s="5">
        <v>4745.3408056899998</v>
      </c>
      <c r="AC184" s="5">
        <v>4745.3408057699999</v>
      </c>
      <c r="AD184" s="5">
        <v>4745.3408058499999</v>
      </c>
      <c r="AE184" s="5">
        <v>4745.3408059100002</v>
      </c>
      <c r="AF184" s="5">
        <v>4602.9699922600003</v>
      </c>
      <c r="AG184" s="5">
        <v>4353.9759922799994</v>
      </c>
    </row>
    <row r="185" spans="1:33">
      <c r="A185" s="56" t="s">
        <v>70</v>
      </c>
      <c r="B185" s="56" t="s">
        <v>163</v>
      </c>
      <c r="C185" s="56" t="s">
        <v>246</v>
      </c>
      <c r="D185" s="56" t="s">
        <v>247</v>
      </c>
      <c r="E185" s="56" t="s">
        <v>217</v>
      </c>
      <c r="F185" s="5">
        <v>456.24401884999997</v>
      </c>
      <c r="G185" s="5">
        <v>456.24401885999998</v>
      </c>
      <c r="H185" s="5">
        <v>456.24405673000001</v>
      </c>
      <c r="I185" s="5">
        <v>456.24405677999999</v>
      </c>
      <c r="J185" s="5">
        <v>456.24405678999989</v>
      </c>
      <c r="K185" s="5">
        <v>456.24470810000003</v>
      </c>
      <c r="L185" s="5">
        <v>456.24470835999989</v>
      </c>
      <c r="M185" s="5">
        <v>456.24488249000001</v>
      </c>
      <c r="N185" s="5">
        <v>456.24488258000002</v>
      </c>
      <c r="O185" s="5">
        <v>456.24488453999999</v>
      </c>
      <c r="P185" s="5">
        <v>540.19373034</v>
      </c>
      <c r="Q185" s="5">
        <v>1035.0085230499999</v>
      </c>
      <c r="R185" s="5">
        <v>1035.0085231200001</v>
      </c>
      <c r="S185" s="5">
        <v>1484.2439342</v>
      </c>
      <c r="T185" s="5">
        <v>1484.2439342299999</v>
      </c>
      <c r="U185" s="5">
        <v>1484.2439342800001</v>
      </c>
      <c r="V185" s="5">
        <v>1484.2439343000001</v>
      </c>
      <c r="W185" s="5">
        <v>1484.2440001099999</v>
      </c>
      <c r="X185" s="5">
        <v>1484.24400016</v>
      </c>
      <c r="Y185" s="5">
        <v>1484.2440002000001</v>
      </c>
      <c r="Z185" s="5">
        <v>1484.24400023</v>
      </c>
      <c r="AA185" s="5">
        <v>1484.24400023</v>
      </c>
      <c r="AB185" s="5">
        <v>1484.24400023</v>
      </c>
      <c r="AC185" s="5">
        <v>1484.24400023</v>
      </c>
      <c r="AD185" s="5">
        <v>1484.24400023</v>
      </c>
      <c r="AE185" s="5">
        <v>1484.24400023</v>
      </c>
      <c r="AF185" s="5">
        <v>1484.24400023</v>
      </c>
      <c r="AG185" s="5">
        <v>1307.9800002300001</v>
      </c>
    </row>
    <row r="186" spans="1:33">
      <c r="A186" s="56" t="s">
        <v>70</v>
      </c>
      <c r="B186" s="56" t="s">
        <v>163</v>
      </c>
      <c r="C186" s="56" t="s">
        <v>248</v>
      </c>
      <c r="D186" s="56" t="s">
        <v>249</v>
      </c>
      <c r="E186" s="56" t="s">
        <v>217</v>
      </c>
      <c r="F186" s="5">
        <v>0</v>
      </c>
      <c r="G186" s="5">
        <v>0</v>
      </c>
      <c r="H186" s="5">
        <v>0</v>
      </c>
      <c r="I186" s="5">
        <v>0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5">
        <v>0</v>
      </c>
      <c r="R186" s="5">
        <v>0</v>
      </c>
      <c r="S186" s="5">
        <v>0</v>
      </c>
      <c r="T186" s="5">
        <v>0</v>
      </c>
      <c r="U186" s="5">
        <v>0</v>
      </c>
      <c r="V186" s="5">
        <v>0</v>
      </c>
      <c r="W186" s="5">
        <v>0</v>
      </c>
      <c r="X186" s="5">
        <v>0</v>
      </c>
      <c r="Y186" s="5">
        <v>0</v>
      </c>
      <c r="Z186" s="5">
        <v>0</v>
      </c>
      <c r="AA186" s="5">
        <v>0</v>
      </c>
      <c r="AB186" s="5">
        <v>0</v>
      </c>
      <c r="AC186" s="5">
        <v>0</v>
      </c>
      <c r="AD186" s="5">
        <v>0</v>
      </c>
      <c r="AE186" s="5">
        <v>0</v>
      </c>
      <c r="AF186" s="5">
        <v>0</v>
      </c>
      <c r="AG186" s="5">
        <v>0</v>
      </c>
    </row>
    <row r="187" spans="1:33">
      <c r="A187" s="56" t="s">
        <v>70</v>
      </c>
      <c r="B187" s="56" t="s">
        <v>163</v>
      </c>
      <c r="C187" s="56" t="s">
        <v>250</v>
      </c>
      <c r="D187" s="56" t="s">
        <v>251</v>
      </c>
      <c r="E187" s="56" t="s">
        <v>217</v>
      </c>
      <c r="F187" s="5">
        <v>0</v>
      </c>
      <c r="G187" s="5">
        <v>0</v>
      </c>
      <c r="H187" s="5">
        <v>0</v>
      </c>
      <c r="I187" s="5">
        <v>0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5">
        <v>0</v>
      </c>
      <c r="R187" s="5">
        <v>0</v>
      </c>
      <c r="S187" s="5">
        <v>0</v>
      </c>
      <c r="T187" s="5">
        <v>0</v>
      </c>
      <c r="U187" s="5">
        <v>0</v>
      </c>
      <c r="V187" s="5">
        <v>0</v>
      </c>
      <c r="W187" s="5">
        <v>0</v>
      </c>
      <c r="X187" s="5">
        <v>0</v>
      </c>
      <c r="Y187" s="5">
        <v>0</v>
      </c>
      <c r="Z187" s="5">
        <v>0</v>
      </c>
      <c r="AA187" s="5">
        <v>0</v>
      </c>
      <c r="AB187" s="5">
        <v>0</v>
      </c>
      <c r="AC187" s="5">
        <v>0</v>
      </c>
      <c r="AD187" s="5">
        <v>0</v>
      </c>
      <c r="AE187" s="5">
        <v>0</v>
      </c>
      <c r="AF187" s="5">
        <v>0</v>
      </c>
      <c r="AG187" s="5">
        <v>0</v>
      </c>
    </row>
    <row r="188" spans="1:33">
      <c r="A188" s="56" t="s">
        <v>70</v>
      </c>
      <c r="B188" s="56" t="s">
        <v>198</v>
      </c>
      <c r="C188" s="56" t="s">
        <v>252</v>
      </c>
      <c r="D188" s="56" t="s">
        <v>253</v>
      </c>
      <c r="E188" s="56" t="s">
        <v>217</v>
      </c>
      <c r="F188" s="5">
        <v>0</v>
      </c>
      <c r="G188" s="5">
        <v>0</v>
      </c>
      <c r="H188" s="5">
        <v>0</v>
      </c>
      <c r="I188" s="5">
        <v>0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5">
        <v>0</v>
      </c>
      <c r="R188" s="5">
        <v>0</v>
      </c>
      <c r="S188" s="5">
        <v>0</v>
      </c>
      <c r="T188" s="5">
        <v>0</v>
      </c>
      <c r="U188" s="5">
        <v>0</v>
      </c>
      <c r="V188" s="5">
        <v>0</v>
      </c>
      <c r="W188" s="5">
        <v>0</v>
      </c>
      <c r="X188" s="5">
        <v>0</v>
      </c>
      <c r="Y188" s="5">
        <v>0</v>
      </c>
      <c r="Z188" s="5">
        <v>0</v>
      </c>
      <c r="AA188" s="5">
        <v>0</v>
      </c>
      <c r="AB188" s="5">
        <v>0</v>
      </c>
      <c r="AC188" s="5">
        <v>0</v>
      </c>
      <c r="AD188" s="5">
        <v>0</v>
      </c>
      <c r="AE188" s="5">
        <v>0</v>
      </c>
      <c r="AF188" s="5">
        <v>0</v>
      </c>
      <c r="AG188" s="5">
        <v>0</v>
      </c>
    </row>
    <row r="189" spans="1:33">
      <c r="A189" s="56" t="s">
        <v>70</v>
      </c>
      <c r="B189" s="56" t="s">
        <v>198</v>
      </c>
      <c r="C189" s="56" t="s">
        <v>254</v>
      </c>
      <c r="D189" s="56" t="s">
        <v>255</v>
      </c>
      <c r="E189" s="56" t="s">
        <v>217</v>
      </c>
      <c r="F189" s="5">
        <v>0</v>
      </c>
      <c r="G189" s="5">
        <v>6.8000000000000001E-6</v>
      </c>
      <c r="H189" s="5">
        <v>3.3247000000000002E-4</v>
      </c>
      <c r="I189" s="5">
        <v>3.3248000000000002E-4</v>
      </c>
      <c r="J189" s="5">
        <v>408.21565219000001</v>
      </c>
      <c r="K189" s="5">
        <v>426.45598107000001</v>
      </c>
      <c r="L189" s="5">
        <v>426.45598109999997</v>
      </c>
      <c r="M189" s="5">
        <v>426.45598116000002</v>
      </c>
      <c r="N189" s="5">
        <v>426.4559812</v>
      </c>
      <c r="O189" s="5">
        <v>426.45598125999999</v>
      </c>
      <c r="P189" s="5">
        <v>426.45598131000003</v>
      </c>
      <c r="Q189" s="5">
        <v>426.45598142</v>
      </c>
      <c r="R189" s="5">
        <v>426.45598145999998</v>
      </c>
      <c r="S189" s="5">
        <v>469.34781495999999</v>
      </c>
      <c r="T189" s="5">
        <v>469.34781499000002</v>
      </c>
      <c r="U189" s="5">
        <v>469.34781544999998</v>
      </c>
      <c r="V189" s="5">
        <v>469.34781547</v>
      </c>
      <c r="W189" s="5">
        <v>469.34781599000002</v>
      </c>
      <c r="X189" s="5">
        <v>469.34781634000001</v>
      </c>
      <c r="Y189" s="5">
        <v>570.81218745000001</v>
      </c>
      <c r="Z189" s="5">
        <v>605.16616887999999</v>
      </c>
      <c r="AA189" s="5">
        <v>605.16616893000003</v>
      </c>
      <c r="AB189" s="5">
        <v>605.16616906000002</v>
      </c>
      <c r="AC189" s="5">
        <v>605.16616911999995</v>
      </c>
      <c r="AD189" s="5">
        <v>605.16616920000001</v>
      </c>
      <c r="AE189" s="5">
        <v>605.16616925999995</v>
      </c>
      <c r="AF189" s="5">
        <v>628.41099794000002</v>
      </c>
      <c r="AG189" s="5">
        <v>628.41099797000004</v>
      </c>
    </row>
    <row r="190" spans="1:33">
      <c r="A190" s="56" t="s">
        <v>70</v>
      </c>
      <c r="B190" s="56" t="s">
        <v>198</v>
      </c>
      <c r="C190" s="56" t="s">
        <v>256</v>
      </c>
      <c r="D190" s="56" t="s">
        <v>257</v>
      </c>
      <c r="E190" s="56" t="s">
        <v>217</v>
      </c>
      <c r="F190" s="5">
        <v>624.26499999999999</v>
      </c>
      <c r="G190" s="5">
        <v>624.26500568000006</v>
      </c>
      <c r="H190" s="5">
        <v>624.26501895000001</v>
      </c>
      <c r="I190" s="5">
        <v>624.26501896000002</v>
      </c>
      <c r="J190" s="5">
        <v>647.75720260000003</v>
      </c>
      <c r="K190" s="5">
        <v>647.75720262000004</v>
      </c>
      <c r="L190" s="5">
        <v>647.75720263000005</v>
      </c>
      <c r="M190" s="5">
        <v>1385.03659982</v>
      </c>
      <c r="N190" s="5">
        <v>2260.5011219500002</v>
      </c>
      <c r="O190" s="5">
        <v>2457.3275446900002</v>
      </c>
      <c r="P190" s="5">
        <v>2457.3275464899998</v>
      </c>
      <c r="Q190" s="5">
        <v>2722.8368008799998</v>
      </c>
      <c r="R190" s="5">
        <v>2722.83680091</v>
      </c>
      <c r="S190" s="5">
        <v>3048.3009790800002</v>
      </c>
      <c r="T190" s="5">
        <v>3048.3009791200002</v>
      </c>
      <c r="U190" s="5">
        <v>5178.2515959700004</v>
      </c>
      <c r="V190" s="5">
        <v>5178.2515959900002</v>
      </c>
      <c r="W190" s="5">
        <v>5178.2515970600007</v>
      </c>
      <c r="X190" s="5">
        <v>5193.5944424500003</v>
      </c>
      <c r="Y190" s="5">
        <v>5324.2649285500001</v>
      </c>
      <c r="Z190" s="5">
        <v>5324.2649286300002</v>
      </c>
      <c r="AA190" s="5">
        <v>5324.2649999600008</v>
      </c>
      <c r="AB190" s="5">
        <v>5297.0000000399996</v>
      </c>
      <c r="AC190" s="5">
        <v>5297.0000000800001</v>
      </c>
      <c r="AD190" s="5">
        <v>5297.0000001400003</v>
      </c>
      <c r="AE190" s="5">
        <v>5156.9340001800001</v>
      </c>
      <c r="AF190" s="5">
        <v>4781.0000002799998</v>
      </c>
      <c r="AG190" s="5">
        <v>4700.0000002999996</v>
      </c>
    </row>
    <row r="191" spans="1:33">
      <c r="A191" s="56" t="s">
        <v>70</v>
      </c>
      <c r="B191" s="56" t="s">
        <v>198</v>
      </c>
      <c r="C191" s="56" t="s">
        <v>258</v>
      </c>
      <c r="D191" s="56" t="s">
        <v>259</v>
      </c>
      <c r="E191" s="56" t="s">
        <v>217</v>
      </c>
      <c r="F191" s="5">
        <v>0</v>
      </c>
      <c r="G191" s="5">
        <v>7.3900000000000004E-6</v>
      </c>
      <c r="H191" s="5">
        <v>1.5380999999999999E-4</v>
      </c>
      <c r="I191" s="5">
        <v>1.5381999999999999E-4</v>
      </c>
      <c r="J191" s="5">
        <v>399.99999998999999</v>
      </c>
      <c r="K191" s="5">
        <v>889.59619372999998</v>
      </c>
      <c r="L191" s="5">
        <v>889.59619376000001</v>
      </c>
      <c r="M191" s="5">
        <v>889.59619396000005</v>
      </c>
      <c r="N191" s="5">
        <v>889.59619397999995</v>
      </c>
      <c r="O191" s="5">
        <v>889.59619401999998</v>
      </c>
      <c r="P191" s="5">
        <v>889.59619404</v>
      </c>
      <c r="Q191" s="5">
        <v>889.59619414999997</v>
      </c>
      <c r="R191" s="5">
        <v>889.59619416999999</v>
      </c>
      <c r="S191" s="5">
        <v>889.59619424000005</v>
      </c>
      <c r="T191" s="5">
        <v>889.59619426999996</v>
      </c>
      <c r="U191" s="5">
        <v>889.59619435000002</v>
      </c>
      <c r="V191" s="5">
        <v>889.59619436000003</v>
      </c>
      <c r="W191" s="5">
        <v>889.59619450000002</v>
      </c>
      <c r="X191" s="5">
        <v>889.59619454999995</v>
      </c>
      <c r="Y191" s="5">
        <v>889.59619470999996</v>
      </c>
      <c r="Z191" s="5">
        <v>889.59619487999998</v>
      </c>
      <c r="AA191" s="5">
        <v>889.59619550000002</v>
      </c>
      <c r="AB191" s="5">
        <v>889.59619572999998</v>
      </c>
      <c r="AC191" s="5">
        <v>889.59619583999995</v>
      </c>
      <c r="AD191" s="5">
        <v>3574.96633866</v>
      </c>
      <c r="AE191" s="5">
        <v>3574.9663393599999</v>
      </c>
      <c r="AF191" s="5">
        <v>5324.0124203599999</v>
      </c>
      <c r="AG191" s="5">
        <v>5324.0124203799996</v>
      </c>
    </row>
    <row r="192" spans="1:33">
      <c r="A192" s="56" t="s">
        <v>70</v>
      </c>
      <c r="B192" s="56" t="s">
        <v>198</v>
      </c>
      <c r="C192" s="56" t="s">
        <v>260</v>
      </c>
      <c r="D192" s="56" t="s">
        <v>261</v>
      </c>
      <c r="E192" s="56" t="s">
        <v>217</v>
      </c>
      <c r="F192" s="5">
        <v>0</v>
      </c>
      <c r="G192" s="5">
        <v>0</v>
      </c>
      <c r="H192" s="5">
        <v>0</v>
      </c>
      <c r="I192" s="5">
        <v>0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5">
        <v>0</v>
      </c>
      <c r="R192" s="5">
        <v>0</v>
      </c>
      <c r="S192" s="5">
        <v>0</v>
      </c>
      <c r="T192" s="5">
        <v>0</v>
      </c>
      <c r="U192" s="5">
        <v>0</v>
      </c>
      <c r="V192" s="5">
        <v>0</v>
      </c>
      <c r="W192" s="5">
        <v>0</v>
      </c>
      <c r="X192" s="5">
        <v>0</v>
      </c>
      <c r="Y192" s="5">
        <v>0</v>
      </c>
      <c r="Z192" s="5">
        <v>0</v>
      </c>
      <c r="AA192" s="5">
        <v>0</v>
      </c>
      <c r="AB192" s="5">
        <v>0</v>
      </c>
      <c r="AC192" s="5">
        <v>0</v>
      </c>
      <c r="AD192" s="5">
        <v>0</v>
      </c>
      <c r="AE192" s="5">
        <v>0</v>
      </c>
      <c r="AF192" s="5">
        <v>0</v>
      </c>
      <c r="AG192" s="5">
        <v>0</v>
      </c>
    </row>
    <row r="193" spans="1:33">
      <c r="A193" s="56" t="s">
        <v>70</v>
      </c>
      <c r="B193" s="56" t="s">
        <v>198</v>
      </c>
      <c r="C193" s="56" t="s">
        <v>262</v>
      </c>
      <c r="D193" s="56" t="s">
        <v>263</v>
      </c>
      <c r="E193" s="56" t="s">
        <v>217</v>
      </c>
      <c r="F193" s="5">
        <v>0</v>
      </c>
      <c r="G193" s="5">
        <v>6.5400000000000001E-6</v>
      </c>
      <c r="H193" s="5">
        <v>2.512E-5</v>
      </c>
      <c r="I193" s="5">
        <v>2.514E-5</v>
      </c>
      <c r="J193" s="5">
        <v>73.266578940000002</v>
      </c>
      <c r="K193" s="5">
        <v>499.99999996000003</v>
      </c>
      <c r="L193" s="5">
        <v>499.99999997999998</v>
      </c>
      <c r="M193" s="5">
        <v>499.99999998999999</v>
      </c>
      <c r="N193" s="5">
        <v>500.00000005999999</v>
      </c>
      <c r="O193" s="5">
        <v>500.00000012999999</v>
      </c>
      <c r="P193" s="5">
        <v>500.00000018999998</v>
      </c>
      <c r="Q193" s="5">
        <v>500.00000027999999</v>
      </c>
      <c r="R193" s="5">
        <v>500.00000032999998</v>
      </c>
      <c r="S193" s="5">
        <v>500.00000045000002</v>
      </c>
      <c r="T193" s="5">
        <v>500.00000045000002</v>
      </c>
      <c r="U193" s="5">
        <v>500.00000045000002</v>
      </c>
      <c r="V193" s="5">
        <v>500.00000045000002</v>
      </c>
      <c r="W193" s="5">
        <v>500.00000045000002</v>
      </c>
      <c r="X193" s="5">
        <v>500.00000045000002</v>
      </c>
      <c r="Y193" s="5">
        <v>500.00000045000002</v>
      </c>
      <c r="Z193" s="5">
        <v>500.00000045000002</v>
      </c>
      <c r="AA193" s="5">
        <v>500.00000045000002</v>
      </c>
      <c r="AB193" s="5">
        <v>500.00000045000002</v>
      </c>
      <c r="AC193" s="5">
        <v>500.00000045000002</v>
      </c>
      <c r="AD193" s="5">
        <v>500.00000045000002</v>
      </c>
      <c r="AE193" s="5">
        <v>500.00000045000002</v>
      </c>
      <c r="AF193" s="5">
        <v>500.00000045000002</v>
      </c>
      <c r="AG193" s="5">
        <v>500.00000045000002</v>
      </c>
    </row>
    <row r="194" spans="1:33">
      <c r="A194" s="56" t="s">
        <v>70</v>
      </c>
      <c r="B194" s="56" t="s">
        <v>198</v>
      </c>
      <c r="C194" s="56" t="s">
        <v>264</v>
      </c>
      <c r="D194" s="56" t="s">
        <v>265</v>
      </c>
      <c r="E194" s="56" t="s">
        <v>217</v>
      </c>
      <c r="F194" s="5">
        <v>377.536</v>
      </c>
      <c r="G194" s="5">
        <v>377.53600684000003</v>
      </c>
      <c r="H194" s="5">
        <v>512.35399637</v>
      </c>
      <c r="I194" s="5">
        <v>512.35399638000001</v>
      </c>
      <c r="J194" s="5">
        <v>775.25372527000002</v>
      </c>
      <c r="K194" s="5">
        <v>775.25372547000006</v>
      </c>
      <c r="L194" s="5">
        <v>775.25372549000008</v>
      </c>
      <c r="M194" s="5">
        <v>775.25372570000002</v>
      </c>
      <c r="N194" s="5">
        <v>775.25372577000007</v>
      </c>
      <c r="O194" s="5">
        <v>775.25372599000002</v>
      </c>
      <c r="P194" s="5">
        <v>775.25372603000005</v>
      </c>
      <c r="Q194" s="5">
        <v>775.25372612000001</v>
      </c>
      <c r="R194" s="5">
        <v>775.25372614000003</v>
      </c>
      <c r="S194" s="5">
        <v>1477.61133877</v>
      </c>
      <c r="T194" s="5">
        <v>1477.61133881</v>
      </c>
      <c r="U194" s="5">
        <v>1571.6882366899999</v>
      </c>
      <c r="V194" s="5">
        <v>1571.68823671</v>
      </c>
      <c r="W194" s="5">
        <v>2002.53598289</v>
      </c>
      <c r="X194" s="5">
        <v>2002.53598336</v>
      </c>
      <c r="Y194" s="5">
        <v>4186.3863867399996</v>
      </c>
      <c r="Z194" s="5">
        <v>4267.9550568899986</v>
      </c>
      <c r="AA194" s="5">
        <v>4160.4350572100002</v>
      </c>
      <c r="AB194" s="5">
        <v>4160.4350577499999</v>
      </c>
      <c r="AC194" s="5">
        <v>4160.4350578499998</v>
      </c>
      <c r="AD194" s="5">
        <v>5462.5426063999994</v>
      </c>
      <c r="AE194" s="5">
        <v>5462.5426064999992</v>
      </c>
      <c r="AF194" s="5">
        <v>11085.222534</v>
      </c>
      <c r="AG194" s="5">
        <v>11085.22253402</v>
      </c>
    </row>
    <row r="195" spans="1:33">
      <c r="A195" s="56" t="s">
        <v>70</v>
      </c>
      <c r="B195" s="56" t="s">
        <v>199</v>
      </c>
      <c r="C195" s="56" t="s">
        <v>266</v>
      </c>
      <c r="D195" s="56" t="s">
        <v>267</v>
      </c>
      <c r="E195" s="56" t="s">
        <v>217</v>
      </c>
      <c r="F195" s="5">
        <v>142.1628</v>
      </c>
      <c r="G195" s="5">
        <v>142.16280918999999</v>
      </c>
      <c r="H195" s="5">
        <v>142.16281719</v>
      </c>
      <c r="I195" s="5">
        <v>142.16282791</v>
      </c>
      <c r="J195" s="5">
        <v>142.16282816</v>
      </c>
      <c r="K195" s="5">
        <v>142.16289187000001</v>
      </c>
      <c r="L195" s="5">
        <v>142.16289194999999</v>
      </c>
      <c r="M195" s="5">
        <v>142.16289287000001</v>
      </c>
      <c r="N195" s="5">
        <v>142.16291458000001</v>
      </c>
      <c r="O195" s="5">
        <v>142.16291593</v>
      </c>
      <c r="P195" s="5">
        <v>142.16293253000001</v>
      </c>
      <c r="Q195" s="5">
        <v>142.16300391999999</v>
      </c>
      <c r="R195" s="5">
        <v>142.16300396</v>
      </c>
      <c r="S195" s="5">
        <v>142.16300487000001</v>
      </c>
      <c r="T195" s="5">
        <v>142.16358577</v>
      </c>
      <c r="U195" s="5">
        <v>142.16358589000001</v>
      </c>
      <c r="V195" s="5">
        <v>142.16358589999999</v>
      </c>
      <c r="W195" s="5">
        <v>142.16580110999999</v>
      </c>
      <c r="X195" s="5">
        <v>95.000709049999998</v>
      </c>
      <c r="Y195" s="5">
        <v>194.99679624000001</v>
      </c>
      <c r="Z195" s="5">
        <v>194.99679698</v>
      </c>
      <c r="AA195" s="5">
        <v>194.99679993999999</v>
      </c>
      <c r="AB195" s="5">
        <v>194.99680006</v>
      </c>
      <c r="AC195" s="5">
        <v>194.99680008000001</v>
      </c>
      <c r="AD195" s="5">
        <v>194.99680013</v>
      </c>
      <c r="AE195" s="5">
        <v>194.99680018999999</v>
      </c>
      <c r="AF195" s="5">
        <v>100.00000025999999</v>
      </c>
      <c r="AG195" s="5">
        <v>100.00000027999999</v>
      </c>
    </row>
    <row r="196" spans="1:33">
      <c r="A196" s="56" t="s">
        <v>70</v>
      </c>
      <c r="B196" s="56" t="s">
        <v>199</v>
      </c>
      <c r="C196" s="56" t="s">
        <v>268</v>
      </c>
      <c r="D196" s="56" t="s">
        <v>269</v>
      </c>
      <c r="E196" s="56" t="s">
        <v>217</v>
      </c>
      <c r="F196" s="5">
        <v>25.219000000000001</v>
      </c>
      <c r="G196" s="5">
        <v>25.219014319999999</v>
      </c>
      <c r="H196" s="5">
        <v>25.21905885</v>
      </c>
      <c r="I196" s="5">
        <v>479.74161284000002</v>
      </c>
      <c r="J196" s="5">
        <v>889.52982165000003</v>
      </c>
      <c r="K196" s="5">
        <v>1276.71690887</v>
      </c>
      <c r="L196" s="5">
        <v>1276.71690906</v>
      </c>
      <c r="M196" s="5">
        <v>1276.71690915</v>
      </c>
      <c r="N196" s="5">
        <v>1323.88280027</v>
      </c>
      <c r="O196" s="5">
        <v>1323.8828092799999</v>
      </c>
      <c r="P196" s="5">
        <v>1406.99478675</v>
      </c>
      <c r="Q196" s="5">
        <v>1514.4617994499999</v>
      </c>
      <c r="R196" s="5">
        <v>1514.4617997</v>
      </c>
      <c r="S196" s="5">
        <v>1611.9142363999999</v>
      </c>
      <c r="T196" s="5">
        <v>1841.7953592199999</v>
      </c>
      <c r="U196" s="5">
        <v>3242.6708021700001</v>
      </c>
      <c r="V196" s="5">
        <v>3242.67080218</v>
      </c>
      <c r="W196" s="5">
        <v>3242.6708025100002</v>
      </c>
      <c r="X196" s="5">
        <v>4007.37084792</v>
      </c>
      <c r="Y196" s="5">
        <v>4007.37084817</v>
      </c>
      <c r="Z196" s="5">
        <v>4007.3709244500001</v>
      </c>
      <c r="AA196" s="5">
        <v>4007.3709248300001</v>
      </c>
      <c r="AB196" s="5">
        <v>4000.0000000199998</v>
      </c>
      <c r="AC196" s="5">
        <v>4000.00000004</v>
      </c>
      <c r="AD196" s="5">
        <v>4000.0000001100002</v>
      </c>
      <c r="AE196" s="5">
        <v>4000.0000001899998</v>
      </c>
      <c r="AF196" s="5">
        <v>4000.0000002900001</v>
      </c>
      <c r="AG196" s="5">
        <v>4000.0000003099999</v>
      </c>
    </row>
    <row r="197" spans="1:33">
      <c r="A197" s="56" t="s">
        <v>70</v>
      </c>
      <c r="B197" s="56" t="s">
        <v>199</v>
      </c>
      <c r="C197" s="56" t="s">
        <v>270</v>
      </c>
      <c r="D197" s="56" t="s">
        <v>271</v>
      </c>
      <c r="E197" s="56" t="s">
        <v>217</v>
      </c>
      <c r="F197" s="5">
        <v>0</v>
      </c>
      <c r="G197" s="5">
        <v>9.7799999999999995E-6</v>
      </c>
      <c r="H197" s="5">
        <v>2.088E-5</v>
      </c>
      <c r="I197" s="5">
        <v>3.2400000000000001E-5</v>
      </c>
      <c r="J197" s="5">
        <v>3.6640000000000002E-5</v>
      </c>
      <c r="K197" s="5">
        <v>1.395E-4</v>
      </c>
      <c r="L197" s="5">
        <v>1.3982E-4</v>
      </c>
      <c r="M197" s="5">
        <v>1.4731E-4</v>
      </c>
      <c r="N197" s="5">
        <v>1.5019999999999999E-4</v>
      </c>
      <c r="O197" s="5">
        <v>1.6574E-4</v>
      </c>
      <c r="P197" s="5">
        <v>1.8703E-4</v>
      </c>
      <c r="Q197" s="5">
        <v>1.2687200000000001E-3</v>
      </c>
      <c r="R197" s="5">
        <v>1.26877E-3</v>
      </c>
      <c r="S197" s="5">
        <v>723.42236434999995</v>
      </c>
      <c r="T197" s="5">
        <v>1299.9999809999999</v>
      </c>
      <c r="U197" s="5">
        <v>1299.9999815199999</v>
      </c>
      <c r="V197" s="5">
        <v>1299.99998153</v>
      </c>
      <c r="W197" s="5">
        <v>1299.9999817200001</v>
      </c>
      <c r="X197" s="5">
        <v>1299.9999819</v>
      </c>
      <c r="Y197" s="5">
        <v>1299.9999819899999</v>
      </c>
      <c r="Z197" s="5">
        <v>1299.9999820800001</v>
      </c>
      <c r="AA197" s="5">
        <v>1299.99999996</v>
      </c>
      <c r="AB197" s="5">
        <v>1300.0000000499999</v>
      </c>
      <c r="AC197" s="5">
        <v>1300.0000000699999</v>
      </c>
      <c r="AD197" s="5">
        <v>1300.00000013</v>
      </c>
      <c r="AE197" s="5">
        <v>1300.00000019</v>
      </c>
      <c r="AF197" s="5">
        <v>1300.0000002700001</v>
      </c>
      <c r="AG197" s="5">
        <v>1300.0000002899999</v>
      </c>
    </row>
    <row r="198" spans="1:33">
      <c r="A198" s="56" t="s">
        <v>70</v>
      </c>
      <c r="B198" s="56" t="s">
        <v>199</v>
      </c>
      <c r="C198" s="56" t="s">
        <v>272</v>
      </c>
      <c r="D198" s="56" t="s">
        <v>273</v>
      </c>
      <c r="E198" s="56" t="s">
        <v>217</v>
      </c>
      <c r="F198" s="5">
        <v>0</v>
      </c>
      <c r="G198" s="5">
        <v>0</v>
      </c>
      <c r="H198" s="5">
        <v>0</v>
      </c>
      <c r="I198" s="5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5">
        <v>0</v>
      </c>
      <c r="R198" s="5">
        <v>0</v>
      </c>
      <c r="S198" s="5">
        <v>0</v>
      </c>
      <c r="T198" s="5">
        <v>0</v>
      </c>
      <c r="U198" s="5">
        <v>0</v>
      </c>
      <c r="V198" s="5">
        <v>0</v>
      </c>
      <c r="W198" s="5">
        <v>0</v>
      </c>
      <c r="X198" s="5">
        <v>0</v>
      </c>
      <c r="Y198" s="5">
        <v>0</v>
      </c>
      <c r="Z198" s="5">
        <v>0</v>
      </c>
      <c r="AA198" s="5">
        <v>0</v>
      </c>
      <c r="AB198" s="5">
        <v>0</v>
      </c>
      <c r="AC198" s="5">
        <v>0</v>
      </c>
      <c r="AD198" s="5">
        <v>0</v>
      </c>
      <c r="AE198" s="5">
        <v>0</v>
      </c>
      <c r="AF198" s="5">
        <v>0</v>
      </c>
      <c r="AG198" s="5">
        <v>0</v>
      </c>
    </row>
    <row r="199" spans="1:33">
      <c r="A199" s="56" t="s">
        <v>70</v>
      </c>
      <c r="B199" s="56" t="s">
        <v>199</v>
      </c>
      <c r="C199" s="56" t="s">
        <v>274</v>
      </c>
      <c r="D199" s="56" t="s">
        <v>275</v>
      </c>
      <c r="E199" s="56" t="s">
        <v>217</v>
      </c>
      <c r="F199" s="5">
        <v>295.2</v>
      </c>
      <c r="G199" s="5">
        <v>295.20001045999999</v>
      </c>
      <c r="H199" s="5">
        <v>295.20002634999997</v>
      </c>
      <c r="I199" s="5">
        <v>295.20006072000001</v>
      </c>
      <c r="J199" s="5">
        <v>295.20018309</v>
      </c>
      <c r="K199" s="5">
        <v>873.15092753999988</v>
      </c>
      <c r="L199" s="5">
        <v>873.15092757999992</v>
      </c>
      <c r="M199" s="5">
        <v>873.15092774999994</v>
      </c>
      <c r="N199" s="5">
        <v>873.15092783999989</v>
      </c>
      <c r="O199" s="5">
        <v>1247.9531156999999</v>
      </c>
      <c r="P199" s="5">
        <v>2156.6394831699999</v>
      </c>
      <c r="Q199" s="5">
        <v>2319.2267877700001</v>
      </c>
      <c r="R199" s="5">
        <v>2319.2267878600001</v>
      </c>
      <c r="S199" s="5">
        <v>3195.1998507799999</v>
      </c>
      <c r="T199" s="5">
        <v>3195.1999998299998</v>
      </c>
      <c r="U199" s="5">
        <v>3195.20000003</v>
      </c>
      <c r="V199" s="5">
        <v>3195.2000000399998</v>
      </c>
      <c r="W199" s="5">
        <v>3195.20000007</v>
      </c>
      <c r="X199" s="5">
        <v>3195.2000001299998</v>
      </c>
      <c r="Y199" s="5">
        <v>3195.2000001800002</v>
      </c>
      <c r="Z199" s="5">
        <v>3195.2000002300001</v>
      </c>
      <c r="AA199" s="5">
        <v>2979.2000002300001</v>
      </c>
      <c r="AB199" s="5">
        <v>2979.2000002300001</v>
      </c>
      <c r="AC199" s="5">
        <v>2979.2000002300001</v>
      </c>
      <c r="AD199" s="5">
        <v>2900.0000002299998</v>
      </c>
      <c r="AE199" s="5">
        <v>2900.0000002299998</v>
      </c>
      <c r="AF199" s="5">
        <v>2900.0000002299998</v>
      </c>
      <c r="AG199" s="5">
        <v>2900.0000002299998</v>
      </c>
    </row>
    <row r="200" spans="1:33">
      <c r="A200" s="56" t="s">
        <v>70</v>
      </c>
      <c r="B200" s="56" t="s">
        <v>199</v>
      </c>
      <c r="C200" s="56" t="s">
        <v>276</v>
      </c>
      <c r="D200" s="56" t="s">
        <v>277</v>
      </c>
      <c r="E200" s="56" t="s">
        <v>217</v>
      </c>
      <c r="F200" s="5">
        <v>0</v>
      </c>
      <c r="G200" s="5">
        <v>0</v>
      </c>
      <c r="H200" s="5">
        <v>6.4230000000000005E-4</v>
      </c>
      <c r="I200" s="5">
        <v>27.666796219999998</v>
      </c>
      <c r="J200" s="5">
        <v>38.04740657</v>
      </c>
      <c r="K200" s="5">
        <v>500.63283622</v>
      </c>
      <c r="L200" s="5">
        <v>500.63283639000002</v>
      </c>
      <c r="M200" s="5">
        <v>2004.3269132099999</v>
      </c>
      <c r="N200" s="5">
        <v>2004.3269134100001</v>
      </c>
      <c r="O200" s="5">
        <v>2347.6772001999998</v>
      </c>
      <c r="P200" s="5">
        <v>4462.7577060900003</v>
      </c>
      <c r="Q200" s="5">
        <v>4660.3263159099997</v>
      </c>
      <c r="R200" s="5">
        <v>6293.5267582699998</v>
      </c>
      <c r="S200" s="5">
        <v>6499.9996154399996</v>
      </c>
      <c r="T200" s="5">
        <v>7244.9677480999999</v>
      </c>
      <c r="U200" s="5">
        <v>7943.3296794300004</v>
      </c>
      <c r="V200" s="5">
        <v>7943.3296794400003</v>
      </c>
      <c r="W200" s="5">
        <v>8240.0646458299998</v>
      </c>
      <c r="X200" s="5">
        <v>14571.54758767</v>
      </c>
      <c r="Y200" s="5">
        <v>14571.54758792</v>
      </c>
      <c r="Z200" s="5">
        <v>18164.429581029999</v>
      </c>
      <c r="AA200" s="5">
        <v>20792.889104729999</v>
      </c>
      <c r="AB200" s="5">
        <v>21161.223419409998</v>
      </c>
      <c r="AC200" s="5">
        <v>21161.223419440001</v>
      </c>
      <c r="AD200" s="5">
        <v>21388.163002360001</v>
      </c>
      <c r="AE200" s="5">
        <v>27383.315718350001</v>
      </c>
      <c r="AF200" s="5">
        <v>41822.499007370003</v>
      </c>
      <c r="AG200" s="5">
        <v>41822.499007389997</v>
      </c>
    </row>
    <row r="201" spans="1:33">
      <c r="A201" s="56" t="s">
        <v>70</v>
      </c>
      <c r="B201" s="56" t="s">
        <v>199</v>
      </c>
      <c r="C201" s="56" t="s">
        <v>278</v>
      </c>
      <c r="D201" s="56" t="s">
        <v>279</v>
      </c>
      <c r="E201" s="56" t="s">
        <v>217</v>
      </c>
      <c r="F201" s="5">
        <v>0</v>
      </c>
      <c r="G201" s="5">
        <v>1.7770000000000001E-5</v>
      </c>
      <c r="H201" s="5">
        <v>5.5689999999999997E-5</v>
      </c>
      <c r="I201" s="5">
        <v>509.58359333999999</v>
      </c>
      <c r="J201" s="5">
        <v>566.62464648000002</v>
      </c>
      <c r="K201" s="5">
        <v>566.62464654999997</v>
      </c>
      <c r="L201" s="5">
        <v>566.62464656999998</v>
      </c>
      <c r="M201" s="5">
        <v>566.62464674</v>
      </c>
      <c r="N201" s="5">
        <v>566.62464679000004</v>
      </c>
      <c r="O201" s="5">
        <v>566.62464761000001</v>
      </c>
      <c r="P201" s="5">
        <v>635.77568823000001</v>
      </c>
      <c r="Q201" s="5">
        <v>635.77568842000005</v>
      </c>
      <c r="R201" s="5">
        <v>635.77568852000002</v>
      </c>
      <c r="S201" s="5">
        <v>635.77568979</v>
      </c>
      <c r="T201" s="5">
        <v>723.46319483000002</v>
      </c>
      <c r="U201" s="5">
        <v>746.16546820999997</v>
      </c>
      <c r="V201" s="5">
        <v>746.16546821999998</v>
      </c>
      <c r="W201" s="5">
        <v>746.16546829000004</v>
      </c>
      <c r="X201" s="5">
        <v>2134.15540139</v>
      </c>
      <c r="Y201" s="5">
        <v>2134.1554015400002</v>
      </c>
      <c r="Z201" s="5">
        <v>3399.9999084800002</v>
      </c>
      <c r="AA201" s="5">
        <v>3399.9999085200002</v>
      </c>
      <c r="AB201" s="5">
        <v>3399.9999999500001</v>
      </c>
      <c r="AC201" s="5">
        <v>3399.9999999699999</v>
      </c>
      <c r="AD201" s="5">
        <v>3400.00000004</v>
      </c>
      <c r="AE201" s="5">
        <v>3400.0000001399999</v>
      </c>
      <c r="AF201" s="5">
        <v>3400.0000002800002</v>
      </c>
      <c r="AG201" s="5">
        <v>3400.0000003</v>
      </c>
    </row>
    <row r="202" spans="1:33">
      <c r="A202" s="56" t="s">
        <v>70</v>
      </c>
      <c r="B202" s="56" t="s">
        <v>199</v>
      </c>
      <c r="C202" s="56" t="s">
        <v>280</v>
      </c>
      <c r="D202" s="56" t="s">
        <v>281</v>
      </c>
      <c r="E202" s="56" t="s">
        <v>217</v>
      </c>
      <c r="F202" s="5">
        <v>0</v>
      </c>
      <c r="G202" s="5">
        <v>8.1000000000000004E-6</v>
      </c>
      <c r="H202" s="5">
        <v>1.367E-5</v>
      </c>
      <c r="I202" s="5">
        <v>2.0259999999999999E-5</v>
      </c>
      <c r="J202" s="5">
        <v>2.6299999999999999E-5</v>
      </c>
      <c r="K202" s="5">
        <v>4.4610000000000001E-5</v>
      </c>
      <c r="L202" s="5">
        <v>4.4740000000000002E-5</v>
      </c>
      <c r="M202" s="5">
        <v>4.994E-5</v>
      </c>
      <c r="N202" s="5">
        <v>5.0479999999999998E-5</v>
      </c>
      <c r="O202" s="5">
        <v>5.7639999999999997E-5</v>
      </c>
      <c r="P202" s="5">
        <v>5.9030000000000002E-5</v>
      </c>
      <c r="Q202" s="5">
        <v>1.1204E-4</v>
      </c>
      <c r="R202" s="5">
        <v>1.121E-4</v>
      </c>
      <c r="S202" s="5">
        <v>1.1242E-4</v>
      </c>
      <c r="T202" s="5">
        <v>5.6008000000000002E-4</v>
      </c>
      <c r="U202" s="5">
        <v>5.6072999999999995E-4</v>
      </c>
      <c r="V202" s="5">
        <v>5.6074E-4</v>
      </c>
      <c r="W202" s="5">
        <v>5.6097000000000004E-4</v>
      </c>
      <c r="X202" s="5">
        <v>4.31913E-3</v>
      </c>
      <c r="Y202" s="5">
        <v>468.12019487999999</v>
      </c>
      <c r="Z202" s="5">
        <v>4999.9998427299997</v>
      </c>
      <c r="AA202" s="5">
        <v>4999.99984296</v>
      </c>
      <c r="AB202" s="5">
        <v>4999.9999995199996</v>
      </c>
      <c r="AC202" s="5">
        <v>4999.9999995400003</v>
      </c>
      <c r="AD202" s="5">
        <v>4999.99999974</v>
      </c>
      <c r="AE202" s="5">
        <v>5000.0000000399996</v>
      </c>
      <c r="AF202" s="5">
        <v>5000.0000002699999</v>
      </c>
      <c r="AG202" s="5">
        <v>5000.0000002899997</v>
      </c>
    </row>
    <row r="203" spans="1:33">
      <c r="A203" s="56" t="s">
        <v>70</v>
      </c>
      <c r="B203" s="56" t="s">
        <v>199</v>
      </c>
      <c r="C203" s="56" t="s">
        <v>282</v>
      </c>
      <c r="D203" s="56" t="s">
        <v>283</v>
      </c>
      <c r="E203" s="56" t="s">
        <v>217</v>
      </c>
      <c r="F203" s="5">
        <v>0</v>
      </c>
      <c r="G203" s="5">
        <v>0</v>
      </c>
      <c r="H203" s="5">
        <v>1.7609999999999999E-5</v>
      </c>
      <c r="I203" s="5">
        <v>2.4980000000000001E-5</v>
      </c>
      <c r="J203" s="5">
        <v>3.786E-5</v>
      </c>
      <c r="K203" s="5">
        <v>5.7639999999999997E-5</v>
      </c>
      <c r="L203" s="5">
        <v>5.7750000000000001E-5</v>
      </c>
      <c r="M203" s="5">
        <v>8.2349999999999996E-5</v>
      </c>
      <c r="N203" s="5">
        <v>8.5740000000000002E-5</v>
      </c>
      <c r="O203" s="5">
        <v>1.0565000000000001E-4</v>
      </c>
      <c r="P203" s="5">
        <v>20.104479179999998</v>
      </c>
      <c r="Q203" s="5">
        <v>23.203075470000002</v>
      </c>
      <c r="R203" s="5">
        <v>27.48210031</v>
      </c>
      <c r="S203" s="5">
        <v>30.203892929999999</v>
      </c>
      <c r="T203" s="5">
        <v>3088.41287741</v>
      </c>
      <c r="U203" s="5">
        <v>3999.9998747700001</v>
      </c>
      <c r="V203" s="5">
        <v>3999.99987478</v>
      </c>
      <c r="W203" s="5">
        <v>3999.9998748500002</v>
      </c>
      <c r="X203" s="5">
        <v>3999.999875</v>
      </c>
      <c r="Y203" s="5">
        <v>3999.99987513</v>
      </c>
      <c r="Z203" s="5">
        <v>3999.9998752900001</v>
      </c>
      <c r="AA203" s="5">
        <v>3999.9999991999998</v>
      </c>
      <c r="AB203" s="5">
        <v>4000.0000000099999</v>
      </c>
      <c r="AC203" s="5">
        <v>4000.00000004</v>
      </c>
      <c r="AD203" s="5">
        <v>4000.0000001200001</v>
      </c>
      <c r="AE203" s="5">
        <v>4000.0000001899998</v>
      </c>
      <c r="AF203" s="5">
        <v>4000.0000002900001</v>
      </c>
      <c r="AG203" s="5">
        <v>4000.0000003099999</v>
      </c>
    </row>
    <row r="204" spans="1:33">
      <c r="A204" s="56" t="s">
        <v>70</v>
      </c>
      <c r="B204" s="56" t="s">
        <v>200</v>
      </c>
      <c r="C204" s="56" t="s">
        <v>284</v>
      </c>
      <c r="D204" s="56" t="s">
        <v>285</v>
      </c>
      <c r="E204" s="56" t="s">
        <v>217</v>
      </c>
      <c r="F204" s="5">
        <v>0</v>
      </c>
      <c r="G204" s="5">
        <v>1.028E-5</v>
      </c>
      <c r="H204" s="5">
        <v>49.8926795</v>
      </c>
      <c r="I204" s="5">
        <v>223.30994926</v>
      </c>
      <c r="J204" s="5">
        <v>299.99999998999999</v>
      </c>
      <c r="K204" s="5">
        <v>523.17335424999999</v>
      </c>
      <c r="L204" s="5">
        <v>531.22365132000004</v>
      </c>
      <c r="M204" s="5">
        <v>531.22365147000005</v>
      </c>
      <c r="N204" s="5">
        <v>531.22365151999998</v>
      </c>
      <c r="O204" s="5">
        <v>531.22365162000006</v>
      </c>
      <c r="P204" s="5">
        <v>531.22365190000005</v>
      </c>
      <c r="Q204" s="5">
        <v>531.22365192999996</v>
      </c>
      <c r="R204" s="5">
        <v>531.22365194999998</v>
      </c>
      <c r="S204" s="5">
        <v>531.22365255</v>
      </c>
      <c r="T204" s="5">
        <v>1204.67157836</v>
      </c>
      <c r="U204" s="5">
        <v>1204.6715789699999</v>
      </c>
      <c r="V204" s="5">
        <v>1204.67157898</v>
      </c>
      <c r="W204" s="5">
        <v>2219.2355302199999</v>
      </c>
      <c r="X204" s="5">
        <v>2219.2355302300002</v>
      </c>
      <c r="Y204" s="5">
        <v>2219.2355307900002</v>
      </c>
      <c r="Z204" s="5">
        <v>4520.6853269100002</v>
      </c>
      <c r="AA204" s="5">
        <v>5063.4331066900004</v>
      </c>
      <c r="AB204" s="5">
        <v>5063.4331067200001</v>
      </c>
      <c r="AC204" s="5">
        <v>5063.4331069600003</v>
      </c>
      <c r="AD204" s="5">
        <v>5063.4331070799999</v>
      </c>
      <c r="AE204" s="5">
        <v>10041.993433379999</v>
      </c>
      <c r="AF204" s="5">
        <v>24039.836629900001</v>
      </c>
      <c r="AG204" s="5">
        <v>24039.836629919999</v>
      </c>
    </row>
    <row r="205" spans="1:33">
      <c r="A205" s="56" t="s">
        <v>70</v>
      </c>
      <c r="B205" s="56" t="s">
        <v>200</v>
      </c>
      <c r="C205" s="56" t="s">
        <v>286</v>
      </c>
      <c r="D205" s="56" t="s">
        <v>287</v>
      </c>
      <c r="E205" s="56" t="s">
        <v>217</v>
      </c>
      <c r="F205" s="5">
        <v>0</v>
      </c>
      <c r="G205" s="5">
        <v>6.3300000000000004E-6</v>
      </c>
      <c r="H205" s="5">
        <v>1.2670000000000001E-5</v>
      </c>
      <c r="I205" s="5">
        <v>84.642802180000004</v>
      </c>
      <c r="J205" s="5">
        <v>132.34213982</v>
      </c>
      <c r="K205" s="5">
        <v>149.99999998999999</v>
      </c>
      <c r="L205" s="5">
        <v>150</v>
      </c>
      <c r="M205" s="5">
        <v>150</v>
      </c>
      <c r="N205" s="5">
        <v>150</v>
      </c>
      <c r="O205" s="5">
        <v>150</v>
      </c>
      <c r="P205" s="5">
        <v>150</v>
      </c>
      <c r="Q205" s="5">
        <v>150</v>
      </c>
      <c r="R205" s="5">
        <v>150</v>
      </c>
      <c r="S205" s="5">
        <v>150</v>
      </c>
      <c r="T205" s="5">
        <v>150</v>
      </c>
      <c r="U205" s="5">
        <v>150</v>
      </c>
      <c r="V205" s="5">
        <v>150</v>
      </c>
      <c r="W205" s="5">
        <v>150</v>
      </c>
      <c r="X205" s="5">
        <v>150</v>
      </c>
      <c r="Y205" s="5">
        <v>150</v>
      </c>
      <c r="Z205" s="5">
        <v>150</v>
      </c>
      <c r="AA205" s="5">
        <v>150</v>
      </c>
      <c r="AB205" s="5">
        <v>150</v>
      </c>
      <c r="AC205" s="5">
        <v>150</v>
      </c>
      <c r="AD205" s="5">
        <v>150</v>
      </c>
      <c r="AE205" s="5">
        <v>150</v>
      </c>
      <c r="AF205" s="5">
        <v>150</v>
      </c>
      <c r="AG205" s="5">
        <v>150</v>
      </c>
    </row>
    <row r="206" spans="1:33">
      <c r="A206" s="56" t="s">
        <v>70</v>
      </c>
      <c r="B206" s="56" t="s">
        <v>200</v>
      </c>
      <c r="C206" s="56" t="s">
        <v>288</v>
      </c>
      <c r="D206" s="56" t="s">
        <v>289</v>
      </c>
      <c r="E206" s="56" t="s">
        <v>217</v>
      </c>
      <c r="F206" s="5">
        <v>0</v>
      </c>
      <c r="G206" s="5">
        <v>7.2899999999999997E-6</v>
      </c>
      <c r="H206" s="5">
        <v>1.9510000000000001E-5</v>
      </c>
      <c r="I206" s="5">
        <v>149.99999998999999</v>
      </c>
      <c r="J206" s="5">
        <v>150.00000005000001</v>
      </c>
      <c r="K206" s="5">
        <v>1154.3606417200001</v>
      </c>
      <c r="L206" s="5">
        <v>1154.3606417399999</v>
      </c>
      <c r="M206" s="5">
        <v>1154.3606418899999</v>
      </c>
      <c r="N206" s="5">
        <v>1154.3606419299999</v>
      </c>
      <c r="O206" s="5">
        <v>1154.3606419600001</v>
      </c>
      <c r="P206" s="5">
        <v>1154.3606420399999</v>
      </c>
      <c r="Q206" s="5">
        <v>1154.36064205</v>
      </c>
      <c r="R206" s="5">
        <v>1154.36064207</v>
      </c>
      <c r="S206" s="5">
        <v>1154.36064218</v>
      </c>
      <c r="T206" s="5">
        <v>1154.3606422299999</v>
      </c>
      <c r="U206" s="5">
        <v>1154.36064229</v>
      </c>
      <c r="V206" s="5">
        <v>1154.3606423000001</v>
      </c>
      <c r="W206" s="5">
        <v>1154.3606423799999</v>
      </c>
      <c r="X206" s="5">
        <v>1154.3606423900001</v>
      </c>
      <c r="Y206" s="5">
        <v>1154.36064244</v>
      </c>
      <c r="Z206" s="5">
        <v>1154.36064253</v>
      </c>
      <c r="AA206" s="5">
        <v>1154.3606426199999</v>
      </c>
      <c r="AB206" s="5">
        <v>1154.36064265</v>
      </c>
      <c r="AC206" s="5">
        <v>1154.3606427300001</v>
      </c>
      <c r="AD206" s="5">
        <v>1154.36064278</v>
      </c>
      <c r="AE206" s="5">
        <v>1154.36064293</v>
      </c>
      <c r="AF206" s="5">
        <v>1154.3606430899999</v>
      </c>
      <c r="AG206" s="5">
        <v>1154.36064311</v>
      </c>
    </row>
    <row r="207" spans="1:33" ht="16.5" customHeight="1">
      <c r="B207" s="43"/>
      <c r="C207" s="43"/>
      <c r="D207" s="43"/>
      <c r="E207" s="43"/>
      <c r="F207" s="43"/>
      <c r="G207" s="43"/>
      <c r="H207" s="43"/>
      <c r="I207" s="43"/>
      <c r="J207" s="43"/>
      <c r="K207" s="43"/>
      <c r="L207" s="43"/>
      <c r="M207" s="43"/>
      <c r="N207" s="43"/>
      <c r="O207" s="43"/>
      <c r="P207" s="43"/>
      <c r="Q207" s="43"/>
      <c r="R207" s="43"/>
      <c r="S207" s="43"/>
      <c r="T207" s="43"/>
      <c r="U207" s="43"/>
      <c r="V207" s="43"/>
      <c r="W207" s="43"/>
      <c r="X207" s="43"/>
      <c r="Y207" s="43"/>
      <c r="Z207" s="43"/>
    </row>
    <row r="208" spans="1:33">
      <c r="A208" s="56" t="s">
        <v>70</v>
      </c>
      <c r="B208" s="56" t="s">
        <v>197</v>
      </c>
      <c r="C208" s="56" t="s">
        <v>215</v>
      </c>
      <c r="D208" s="56" t="s">
        <v>216</v>
      </c>
      <c r="E208" s="56" t="s">
        <v>142</v>
      </c>
      <c r="F208" s="5">
        <v>330.26499999999999</v>
      </c>
      <c r="G208" s="5">
        <v>900.26502880999988</v>
      </c>
      <c r="H208" s="5">
        <v>1622.31171139</v>
      </c>
      <c r="I208" s="5">
        <v>1680.77324793</v>
      </c>
      <c r="J208" s="5">
        <v>1680.7732480499999</v>
      </c>
      <c r="K208" s="5">
        <v>1912.6789971600001</v>
      </c>
      <c r="L208" s="5">
        <v>2610.2649998900001</v>
      </c>
      <c r="M208" s="5">
        <v>2610.2650007500001</v>
      </c>
      <c r="N208" s="5">
        <v>2720.4049786</v>
      </c>
      <c r="O208" s="5">
        <v>2735.6844876599998</v>
      </c>
      <c r="P208" s="5">
        <v>2735.6844879300002</v>
      </c>
      <c r="Q208" s="5">
        <v>7291.0241205900002</v>
      </c>
      <c r="R208" s="5">
        <v>8837.2247790999991</v>
      </c>
      <c r="S208" s="5">
        <v>8837.2247791900008</v>
      </c>
      <c r="T208" s="5">
        <v>8837.2247792500002</v>
      </c>
      <c r="U208" s="5">
        <v>8837.2247792500002</v>
      </c>
      <c r="V208" s="5">
        <v>8837.2247792599992</v>
      </c>
      <c r="W208" s="5">
        <v>8837.2247793499992</v>
      </c>
      <c r="X208" s="5">
        <v>8837.22477936</v>
      </c>
      <c r="Y208" s="5">
        <v>8837.2247795500007</v>
      </c>
      <c r="Z208" s="5">
        <v>8656.7597795900001</v>
      </c>
      <c r="AA208" s="5">
        <v>8691.7853028200007</v>
      </c>
      <c r="AB208" s="5">
        <v>11727.747814439999</v>
      </c>
      <c r="AC208" s="5">
        <v>12612.99062042</v>
      </c>
      <c r="AD208" s="5">
        <v>12612.990620459999</v>
      </c>
      <c r="AE208" s="5">
        <v>12463.190620490001</v>
      </c>
      <c r="AF208" s="5">
        <v>12463.1906205</v>
      </c>
      <c r="AG208" s="5">
        <v>12463.190620539999</v>
      </c>
    </row>
    <row r="209" spans="1:33">
      <c r="A209" s="56" t="s">
        <v>70</v>
      </c>
      <c r="B209" s="56" t="s">
        <v>197</v>
      </c>
      <c r="C209" s="56" t="s">
        <v>218</v>
      </c>
      <c r="D209" s="56" t="s">
        <v>219</v>
      </c>
      <c r="E209" s="56" t="s">
        <v>142</v>
      </c>
      <c r="F209" s="5">
        <v>43.2</v>
      </c>
      <c r="G209" s="5">
        <v>784.74233801000003</v>
      </c>
      <c r="H209" s="5">
        <v>784.74234013000012</v>
      </c>
      <c r="I209" s="5">
        <v>791.70799348000003</v>
      </c>
      <c r="J209" s="5">
        <v>860.41745968999999</v>
      </c>
      <c r="K209" s="5">
        <v>863.91703600000005</v>
      </c>
      <c r="L209" s="5">
        <v>863.91703608000012</v>
      </c>
      <c r="M209" s="5">
        <v>2850.91759112</v>
      </c>
      <c r="N209" s="5">
        <v>3655.7357618800002</v>
      </c>
      <c r="O209" s="5">
        <v>4275.5561076800004</v>
      </c>
      <c r="P209" s="5">
        <v>4743.1997789399993</v>
      </c>
      <c r="Q209" s="5">
        <v>4743.1999085699999</v>
      </c>
      <c r="R209" s="5">
        <v>4743.2011647899999</v>
      </c>
      <c r="S209" s="5">
        <v>4743.2011648399994</v>
      </c>
      <c r="T209" s="5">
        <v>4743.20126162</v>
      </c>
      <c r="U209" s="5">
        <v>4743.20126162</v>
      </c>
      <c r="V209" s="5">
        <v>4743.20126162</v>
      </c>
      <c r="W209" s="5">
        <v>4743.2017492899986</v>
      </c>
      <c r="X209" s="5">
        <v>4743.2017493099993</v>
      </c>
      <c r="Y209" s="5">
        <v>6155.7600424699986</v>
      </c>
      <c r="Z209" s="5">
        <v>6169.0971830899998</v>
      </c>
      <c r="AA209" s="5">
        <v>6169.0971836299996</v>
      </c>
      <c r="AB209" s="5">
        <v>11319.63837943</v>
      </c>
      <c r="AC209" s="5">
        <v>11276.43837946</v>
      </c>
      <c r="AD209" s="5">
        <v>11276.43837948</v>
      </c>
      <c r="AE209" s="5">
        <v>11276.438379499999</v>
      </c>
      <c r="AF209" s="5">
        <v>11276.438379519999</v>
      </c>
      <c r="AG209" s="5">
        <v>11276.438379540001</v>
      </c>
    </row>
    <row r="210" spans="1:33">
      <c r="A210" s="56" t="s">
        <v>70</v>
      </c>
      <c r="B210" s="56" t="s">
        <v>197</v>
      </c>
      <c r="C210" s="56" t="s">
        <v>220</v>
      </c>
      <c r="D210" s="56" t="s">
        <v>221</v>
      </c>
      <c r="E210" s="56" t="s">
        <v>142</v>
      </c>
      <c r="F210" s="5">
        <v>0</v>
      </c>
      <c r="G210" s="5">
        <v>0</v>
      </c>
      <c r="H210" s="5">
        <v>0</v>
      </c>
      <c r="I210" s="5">
        <v>0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0</v>
      </c>
      <c r="Q210" s="5">
        <v>0</v>
      </c>
      <c r="R210" s="5">
        <v>0</v>
      </c>
      <c r="S210" s="5">
        <v>0</v>
      </c>
      <c r="T210" s="5">
        <v>0</v>
      </c>
      <c r="U210" s="5">
        <v>0</v>
      </c>
      <c r="V210" s="5">
        <v>0</v>
      </c>
      <c r="W210" s="5">
        <v>0</v>
      </c>
      <c r="X210" s="5">
        <v>0</v>
      </c>
      <c r="Y210" s="5">
        <v>0</v>
      </c>
      <c r="Z210" s="5">
        <v>0</v>
      </c>
      <c r="AA210" s="5">
        <v>0</v>
      </c>
      <c r="AB210" s="5">
        <v>0</v>
      </c>
      <c r="AC210" s="5">
        <v>0</v>
      </c>
      <c r="AD210" s="5">
        <v>0</v>
      </c>
      <c r="AE210" s="5">
        <v>0</v>
      </c>
      <c r="AF210" s="5">
        <v>0</v>
      </c>
      <c r="AG210" s="5">
        <v>0</v>
      </c>
    </row>
    <row r="211" spans="1:33">
      <c r="A211" s="56" t="s">
        <v>70</v>
      </c>
      <c r="B211" s="56" t="s">
        <v>197</v>
      </c>
      <c r="C211" s="56" t="s">
        <v>222</v>
      </c>
      <c r="D211" s="56" t="s">
        <v>223</v>
      </c>
      <c r="E211" s="56" t="s">
        <v>142</v>
      </c>
      <c r="F211" s="5">
        <v>0</v>
      </c>
      <c r="G211" s="5">
        <v>533.76273225</v>
      </c>
      <c r="H211" s="5">
        <v>533.76273233000006</v>
      </c>
      <c r="I211" s="5">
        <v>746.98262729999999</v>
      </c>
      <c r="J211" s="5">
        <v>1000.00005516</v>
      </c>
      <c r="K211" s="5">
        <v>1000.00005522</v>
      </c>
      <c r="L211" s="5">
        <v>1000.0000913</v>
      </c>
      <c r="M211" s="5">
        <v>1000.00009339</v>
      </c>
      <c r="N211" s="5">
        <v>1000.00009349</v>
      </c>
      <c r="O211" s="5">
        <v>1000.00009361</v>
      </c>
      <c r="P211" s="5">
        <v>1000.00010233</v>
      </c>
      <c r="Q211" s="5">
        <v>1000.0001123</v>
      </c>
      <c r="R211" s="5">
        <v>1868.41067383</v>
      </c>
      <c r="S211" s="5">
        <v>1868.4106740699999</v>
      </c>
      <c r="T211" s="5">
        <v>2436.5972743900002</v>
      </c>
      <c r="U211" s="5">
        <v>2436.5972744000001</v>
      </c>
      <c r="V211" s="5">
        <v>2436.5972744000001</v>
      </c>
      <c r="W211" s="5">
        <v>2614.2522676100002</v>
      </c>
      <c r="X211" s="5">
        <v>2614.2522676600001</v>
      </c>
      <c r="Y211" s="5">
        <v>3799.9999401199998</v>
      </c>
      <c r="Z211" s="5">
        <v>3799.9999402799999</v>
      </c>
      <c r="AA211" s="5">
        <v>3799.9999403900001</v>
      </c>
      <c r="AB211" s="5">
        <v>12411.232151620001</v>
      </c>
      <c r="AC211" s="5">
        <v>15912.10840169</v>
      </c>
      <c r="AD211" s="5">
        <v>23779.706683349999</v>
      </c>
      <c r="AE211" s="5">
        <v>23779.706684019999</v>
      </c>
      <c r="AF211" s="5">
        <v>45179.878237719997</v>
      </c>
      <c r="AG211" s="5">
        <v>45179.878237730001</v>
      </c>
    </row>
    <row r="212" spans="1:33">
      <c r="A212" s="56" t="s">
        <v>70</v>
      </c>
      <c r="B212" s="56" t="s">
        <v>197</v>
      </c>
      <c r="C212" s="56" t="s">
        <v>224</v>
      </c>
      <c r="D212" s="56" t="s">
        <v>225</v>
      </c>
      <c r="E212" s="56" t="s">
        <v>142</v>
      </c>
      <c r="F212" s="5">
        <v>0</v>
      </c>
      <c r="G212" s="5">
        <v>4.4669999999999998E-5</v>
      </c>
      <c r="H212" s="5">
        <v>5.084E-4</v>
      </c>
      <c r="I212" s="5">
        <v>99.19964994</v>
      </c>
      <c r="J212" s="5">
        <v>99.199650259999999</v>
      </c>
      <c r="K212" s="5">
        <v>99.199650340000005</v>
      </c>
      <c r="L212" s="5">
        <v>99.199651949999989</v>
      </c>
      <c r="M212" s="5">
        <v>99.199655039999996</v>
      </c>
      <c r="N212" s="5">
        <v>99.199655180000008</v>
      </c>
      <c r="O212" s="5">
        <v>99.199655230000005</v>
      </c>
      <c r="P212" s="5">
        <v>99.199658010000007</v>
      </c>
      <c r="Q212" s="5">
        <v>99.199660589999993</v>
      </c>
      <c r="R212" s="5">
        <v>99.199661450000008</v>
      </c>
      <c r="S212" s="5">
        <v>99.199688910000006</v>
      </c>
      <c r="T212" s="5">
        <v>103.34666342</v>
      </c>
      <c r="U212" s="5">
        <v>103.34666344</v>
      </c>
      <c r="V212" s="5">
        <v>103.34666344</v>
      </c>
      <c r="W212" s="5">
        <v>105.82047645999999</v>
      </c>
      <c r="X212" s="5">
        <v>2303.17647386</v>
      </c>
      <c r="Y212" s="5">
        <v>2303.1764742</v>
      </c>
      <c r="Z212" s="5">
        <v>2303.1764743499998</v>
      </c>
      <c r="AA212" s="5">
        <v>2826.5194104799998</v>
      </c>
      <c r="AB212" s="5">
        <v>3899.9999331700001</v>
      </c>
      <c r="AC212" s="5">
        <v>3899.99993326</v>
      </c>
      <c r="AD212" s="5">
        <v>3899.9999333300002</v>
      </c>
      <c r="AE212" s="5">
        <v>3899.9999334300001</v>
      </c>
      <c r="AF212" s="5">
        <v>3899.99993356</v>
      </c>
      <c r="AG212" s="5">
        <v>3899.9999335799998</v>
      </c>
    </row>
    <row r="213" spans="1:33">
      <c r="A213" s="56" t="s">
        <v>70</v>
      </c>
      <c r="B213" s="56" t="s">
        <v>197</v>
      </c>
      <c r="C213" s="56" t="s">
        <v>226</v>
      </c>
      <c r="D213" s="56" t="s">
        <v>227</v>
      </c>
      <c r="E213" s="56" t="s">
        <v>142</v>
      </c>
      <c r="F213" s="5">
        <v>0</v>
      </c>
      <c r="G213" s="5">
        <v>900.00002229999996</v>
      </c>
      <c r="H213" s="5">
        <v>900.00003346999995</v>
      </c>
      <c r="I213" s="5">
        <v>1632.08689179</v>
      </c>
      <c r="J213" s="5">
        <v>2186.3700311500002</v>
      </c>
      <c r="K213" s="5">
        <v>2186.3700311799998</v>
      </c>
      <c r="L213" s="5">
        <v>2642.6693239199999</v>
      </c>
      <c r="M213" s="5">
        <v>2642.6693242000001</v>
      </c>
      <c r="N213" s="5">
        <v>2642.6693242800002</v>
      </c>
      <c r="O213" s="5">
        <v>2642.66932438</v>
      </c>
      <c r="P213" s="5">
        <v>3499.9999452699999</v>
      </c>
      <c r="Q213" s="5">
        <v>3499.9999457200001</v>
      </c>
      <c r="R213" s="5">
        <v>3499.9999458000002</v>
      </c>
      <c r="S213" s="5">
        <v>3499.9999463099998</v>
      </c>
      <c r="T213" s="5">
        <v>3500.0000005699999</v>
      </c>
      <c r="U213" s="5">
        <v>3500.0000005699999</v>
      </c>
      <c r="V213" s="5">
        <v>3500.0000005699999</v>
      </c>
      <c r="W213" s="5">
        <v>3500.0000006099999</v>
      </c>
      <c r="X213" s="5">
        <v>3500.0000006800001</v>
      </c>
      <c r="Y213" s="5">
        <v>13250.221843359999</v>
      </c>
      <c r="Z213" s="5">
        <v>24322.354615330001</v>
      </c>
      <c r="AA213" s="5">
        <v>24322.355270429998</v>
      </c>
      <c r="AB213" s="5">
        <v>24322.355270579999</v>
      </c>
      <c r="AC213" s="5">
        <v>24322.355270600001</v>
      </c>
      <c r="AD213" s="5">
        <v>24322.35527063</v>
      </c>
      <c r="AE213" s="5">
        <v>24322.355270690001</v>
      </c>
      <c r="AF213" s="5">
        <v>24322.355270759999</v>
      </c>
      <c r="AG213" s="5">
        <v>24322.35527077</v>
      </c>
    </row>
    <row r="214" spans="1:33">
      <c r="A214" s="56" t="s">
        <v>70</v>
      </c>
      <c r="B214" s="56" t="s">
        <v>197</v>
      </c>
      <c r="C214" s="56" t="s">
        <v>228</v>
      </c>
      <c r="D214" s="56" t="s">
        <v>229</v>
      </c>
      <c r="E214" s="56" t="s">
        <v>142</v>
      </c>
      <c r="F214" s="5">
        <v>0</v>
      </c>
      <c r="G214" s="5">
        <v>2.37E-5</v>
      </c>
      <c r="H214" s="5">
        <v>5.2421E-4</v>
      </c>
      <c r="I214" s="5">
        <v>324.88735343000002</v>
      </c>
      <c r="J214" s="5">
        <v>324.88735349000001</v>
      </c>
      <c r="K214" s="5">
        <v>324.88735351000003</v>
      </c>
      <c r="L214" s="5">
        <v>324.88735355</v>
      </c>
      <c r="M214" s="5">
        <v>324.88735515000002</v>
      </c>
      <c r="N214" s="5">
        <v>1099.9998637799999</v>
      </c>
      <c r="O214" s="5">
        <v>2638.2715788800001</v>
      </c>
      <c r="P214" s="5">
        <v>2638.2715831999999</v>
      </c>
      <c r="Q214" s="5">
        <v>4810.3634778199994</v>
      </c>
      <c r="R214" s="5">
        <v>4810.3634779200002</v>
      </c>
      <c r="S214" s="5">
        <v>4810.3634782999998</v>
      </c>
      <c r="T214" s="5">
        <v>4810.3634783699999</v>
      </c>
      <c r="U214" s="5">
        <v>4810.3634784300002</v>
      </c>
      <c r="V214" s="5">
        <v>4810.3634784400001</v>
      </c>
      <c r="W214" s="5">
        <v>4810.3634784799997</v>
      </c>
      <c r="X214" s="5">
        <v>4810.3634785200002</v>
      </c>
      <c r="Y214" s="5">
        <v>5543.9843707099999</v>
      </c>
      <c r="Z214" s="5">
        <v>7639.9429995600003</v>
      </c>
      <c r="AA214" s="5">
        <v>7639.9429996899999</v>
      </c>
      <c r="AB214" s="5">
        <v>7639.94299976</v>
      </c>
      <c r="AC214" s="5">
        <v>7639.9429997799998</v>
      </c>
      <c r="AD214" s="5">
        <v>7639.9429998000014</v>
      </c>
      <c r="AE214" s="5">
        <v>7639.9429998899996</v>
      </c>
      <c r="AF214" s="5">
        <v>7639.9430000900002</v>
      </c>
      <c r="AG214" s="5">
        <v>7639.9430001000001</v>
      </c>
    </row>
    <row r="215" spans="1:33">
      <c r="A215" s="56" t="s">
        <v>70</v>
      </c>
      <c r="B215" s="56" t="s">
        <v>197</v>
      </c>
      <c r="C215" s="56" t="s">
        <v>230</v>
      </c>
      <c r="D215" s="56" t="s">
        <v>231</v>
      </c>
      <c r="E215" s="56" t="s">
        <v>142</v>
      </c>
      <c r="F215" s="5">
        <v>912.96400000000006</v>
      </c>
      <c r="G215" s="5">
        <v>2312.9640351799999</v>
      </c>
      <c r="H215" s="5">
        <v>4845.2763822500001</v>
      </c>
      <c r="I215" s="5">
        <v>4933.3361017500001</v>
      </c>
      <c r="J215" s="5">
        <v>4933.33610176</v>
      </c>
      <c r="K215" s="5">
        <v>4933.3361017700008</v>
      </c>
      <c r="L215" s="5">
        <v>4933.3361017799998</v>
      </c>
      <c r="M215" s="5">
        <v>5341.2311668599996</v>
      </c>
      <c r="N215" s="5">
        <v>5341.2311715800006</v>
      </c>
      <c r="O215" s="5">
        <v>5341.2311738099997</v>
      </c>
      <c r="P215" s="5">
        <v>6134.0673915700008</v>
      </c>
      <c r="Q215" s="5">
        <v>6212.9639758800004</v>
      </c>
      <c r="R215" s="5">
        <v>7312.78906198</v>
      </c>
      <c r="S215" s="5">
        <v>11750.128676169999</v>
      </c>
      <c r="T215" s="5">
        <v>12204.404666889999</v>
      </c>
      <c r="U215" s="5">
        <v>12204.404666910001</v>
      </c>
      <c r="V215" s="5">
        <v>12204.40466692</v>
      </c>
      <c r="W215" s="5">
        <v>12204.40466704</v>
      </c>
      <c r="X215" s="5">
        <v>12515.14402983</v>
      </c>
      <c r="Y215" s="5">
        <v>12721.261255789999</v>
      </c>
      <c r="Z215" s="5">
        <v>12721.26125609</v>
      </c>
      <c r="AA215" s="5">
        <v>12281.28625612</v>
      </c>
      <c r="AB215" s="5">
        <v>12281.286256199999</v>
      </c>
      <c r="AC215" s="5">
        <v>12281.28625623</v>
      </c>
      <c r="AD215" s="5">
        <v>12281.28625626</v>
      </c>
      <c r="AE215" s="5">
        <v>13616.377600780001</v>
      </c>
      <c r="AF215" s="5">
        <v>13616.37760082</v>
      </c>
      <c r="AG215" s="5">
        <v>13616.377600829999</v>
      </c>
    </row>
    <row r="216" spans="1:33">
      <c r="A216" s="56" t="s">
        <v>70</v>
      </c>
      <c r="B216" s="56" t="s">
        <v>197</v>
      </c>
      <c r="C216" s="56" t="s">
        <v>232</v>
      </c>
      <c r="D216" s="56" t="s">
        <v>233</v>
      </c>
      <c r="E216" s="56" t="s">
        <v>142</v>
      </c>
      <c r="F216" s="5">
        <v>0</v>
      </c>
      <c r="G216" s="5">
        <v>2.0769999999999999E-5</v>
      </c>
      <c r="H216" s="5">
        <v>2.8799999999999999E-5</v>
      </c>
      <c r="I216" s="5">
        <v>8.9029999999999993E-5</v>
      </c>
      <c r="J216" s="5">
        <v>9.5580000000000003E-5</v>
      </c>
      <c r="K216" s="5">
        <v>1.0531000000000001E-4</v>
      </c>
      <c r="L216" s="5">
        <v>1.5788999999999999E-4</v>
      </c>
      <c r="M216" s="5">
        <v>1.6739000000000001E-4</v>
      </c>
      <c r="N216" s="5">
        <v>1.6762999999999999E-4</v>
      </c>
      <c r="O216" s="5">
        <v>1.6780000000000001E-4</v>
      </c>
      <c r="P216" s="5">
        <v>1.9116000000000001E-4</v>
      </c>
      <c r="Q216" s="5">
        <v>1.9134999999999999E-4</v>
      </c>
      <c r="R216" s="5">
        <v>1.9139999999999999E-4</v>
      </c>
      <c r="S216" s="5">
        <v>817.58157961999996</v>
      </c>
      <c r="T216" s="5">
        <v>900.00015991999999</v>
      </c>
      <c r="U216" s="5">
        <v>900.00015993</v>
      </c>
      <c r="V216" s="5">
        <v>900.00015993</v>
      </c>
      <c r="W216" s="5">
        <v>900.0001608</v>
      </c>
      <c r="X216" s="5">
        <v>900.00056325000003</v>
      </c>
      <c r="Y216" s="5">
        <v>900.00071863000005</v>
      </c>
      <c r="Z216" s="5">
        <v>900.00085718999992</v>
      </c>
      <c r="AA216" s="5">
        <v>900.00092104000009</v>
      </c>
      <c r="AB216" s="5">
        <v>900.00191200999996</v>
      </c>
      <c r="AC216" s="5">
        <v>900.00191208000001</v>
      </c>
      <c r="AD216" s="5">
        <v>900.00321766000002</v>
      </c>
      <c r="AE216" s="5">
        <v>3399.9998950899999</v>
      </c>
      <c r="AF216" s="5">
        <v>3399.9998952800001</v>
      </c>
      <c r="AG216" s="5">
        <v>3399.9998952999999</v>
      </c>
    </row>
    <row r="217" spans="1:33">
      <c r="A217" s="56" t="s">
        <v>70</v>
      </c>
      <c r="B217" s="56" t="s">
        <v>163</v>
      </c>
      <c r="C217" s="56" t="s">
        <v>234</v>
      </c>
      <c r="D217" s="56" t="s">
        <v>235</v>
      </c>
      <c r="E217" s="56" t="s">
        <v>142</v>
      </c>
      <c r="F217" s="5">
        <v>1630.8940759499999</v>
      </c>
      <c r="G217" s="5">
        <v>1630.8940759499999</v>
      </c>
      <c r="H217" s="5">
        <v>1630.89407596</v>
      </c>
      <c r="I217" s="5">
        <v>1630.89407596</v>
      </c>
      <c r="J217" s="5">
        <v>1630.89407596</v>
      </c>
      <c r="K217" s="5">
        <v>1630.89407596</v>
      </c>
      <c r="L217" s="5">
        <v>1630.89407596</v>
      </c>
      <c r="M217" s="5">
        <v>1630.89407699</v>
      </c>
      <c r="N217" s="5">
        <v>1630.89407699</v>
      </c>
      <c r="O217" s="5">
        <v>1630.89407699</v>
      </c>
      <c r="P217" s="5">
        <v>1630.89407699</v>
      </c>
      <c r="Q217" s="5">
        <v>1630.89407699</v>
      </c>
      <c r="R217" s="5">
        <v>1630.89407699</v>
      </c>
      <c r="S217" s="5">
        <v>1630.89407699</v>
      </c>
      <c r="T217" s="5">
        <v>1630.89407699</v>
      </c>
      <c r="U217" s="5">
        <v>1630.89407699</v>
      </c>
      <c r="V217" s="5">
        <v>1630.89407699</v>
      </c>
      <c r="W217" s="5">
        <v>1630.89407699</v>
      </c>
      <c r="X217" s="5">
        <v>1630.89407699</v>
      </c>
      <c r="Y217" s="5">
        <v>1630.89407699</v>
      </c>
      <c r="Z217" s="5">
        <v>1630.89407699</v>
      </c>
      <c r="AA217" s="5">
        <v>1630.89407699</v>
      </c>
      <c r="AB217" s="5">
        <v>1630.89407699</v>
      </c>
      <c r="AC217" s="5">
        <v>1630.89407699</v>
      </c>
      <c r="AD217" s="5">
        <v>1630.89407699</v>
      </c>
      <c r="AE217" s="5">
        <v>1630.89407699</v>
      </c>
      <c r="AF217" s="5">
        <v>1630.89407699</v>
      </c>
      <c r="AG217" s="5">
        <v>1630.89407699</v>
      </c>
    </row>
    <row r="218" spans="1:33">
      <c r="A218" s="56" t="s">
        <v>70</v>
      </c>
      <c r="B218" s="56" t="s">
        <v>163</v>
      </c>
      <c r="C218" s="56" t="s">
        <v>236</v>
      </c>
      <c r="D218" s="56" t="s">
        <v>237</v>
      </c>
      <c r="E218" s="56" t="s">
        <v>142</v>
      </c>
      <c r="F218" s="5">
        <v>0</v>
      </c>
      <c r="G218" s="5">
        <v>0</v>
      </c>
      <c r="H218" s="5">
        <v>0</v>
      </c>
      <c r="I218" s="5">
        <v>0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5">
        <v>0</v>
      </c>
      <c r="R218" s="5">
        <v>0</v>
      </c>
      <c r="S218" s="5">
        <v>0</v>
      </c>
      <c r="T218" s="5">
        <v>0</v>
      </c>
      <c r="U218" s="5">
        <v>0</v>
      </c>
      <c r="V218" s="5">
        <v>0</v>
      </c>
      <c r="W218" s="5">
        <v>0</v>
      </c>
      <c r="X218" s="5">
        <v>0</v>
      </c>
      <c r="Y218" s="5">
        <v>0</v>
      </c>
      <c r="Z218" s="5">
        <v>0</v>
      </c>
      <c r="AA218" s="5">
        <v>0</v>
      </c>
      <c r="AB218" s="5">
        <v>0</v>
      </c>
      <c r="AC218" s="5">
        <v>0</v>
      </c>
      <c r="AD218" s="5">
        <v>0</v>
      </c>
      <c r="AE218" s="5">
        <v>0</v>
      </c>
      <c r="AF218" s="5">
        <v>0</v>
      </c>
      <c r="AG218" s="5">
        <v>0</v>
      </c>
    </row>
    <row r="219" spans="1:33">
      <c r="A219" s="56" t="s">
        <v>70</v>
      </c>
      <c r="B219" s="56" t="s">
        <v>163</v>
      </c>
      <c r="C219" s="56" t="s">
        <v>238</v>
      </c>
      <c r="D219" s="56" t="s">
        <v>239</v>
      </c>
      <c r="E219" s="56" t="s">
        <v>142</v>
      </c>
      <c r="F219" s="5">
        <v>675.64887166999995</v>
      </c>
      <c r="G219" s="5">
        <v>675.64887166999995</v>
      </c>
      <c r="H219" s="5">
        <v>675.64887171999999</v>
      </c>
      <c r="I219" s="5">
        <v>724.99846393000007</v>
      </c>
      <c r="J219" s="5">
        <v>4371.9556977699986</v>
      </c>
      <c r="K219" s="5">
        <v>4371.9556978399996</v>
      </c>
      <c r="L219" s="5">
        <v>4371.9556978599994</v>
      </c>
      <c r="M219" s="5">
        <v>4371.9556981799997</v>
      </c>
      <c r="N219" s="5">
        <v>7202.3150270999986</v>
      </c>
      <c r="O219" s="5">
        <v>7202.3150271899985</v>
      </c>
      <c r="P219" s="5">
        <v>7277.2737213500004</v>
      </c>
      <c r="Q219" s="5">
        <v>7361.2364837599998</v>
      </c>
      <c r="R219" s="5">
        <v>7361.2364837999994</v>
      </c>
      <c r="S219" s="5">
        <v>7751.1222880199994</v>
      </c>
      <c r="T219" s="5">
        <v>7842.4799976199993</v>
      </c>
      <c r="U219" s="5">
        <v>7669.9999977899997</v>
      </c>
      <c r="V219" s="5">
        <v>7669.9999977999996</v>
      </c>
      <c r="W219" s="5">
        <v>7669.9999978200003</v>
      </c>
      <c r="X219" s="5">
        <v>7669.9999978400001</v>
      </c>
      <c r="Y219" s="5">
        <v>9572.6873201599992</v>
      </c>
      <c r="Z219" s="5">
        <v>9302.6873202200004</v>
      </c>
      <c r="AA219" s="5">
        <v>9302.6873202799998</v>
      </c>
      <c r="AB219" s="5">
        <v>9518.7272852499991</v>
      </c>
      <c r="AC219" s="5">
        <v>9518.7272853200011</v>
      </c>
      <c r="AD219" s="5">
        <v>9518.7272857200005</v>
      </c>
      <c r="AE219" s="5">
        <v>9589.3020410600002</v>
      </c>
      <c r="AF219" s="5">
        <v>10460.95766183</v>
      </c>
      <c r="AG219" s="5">
        <v>10460.95766185</v>
      </c>
    </row>
    <row r="220" spans="1:33">
      <c r="A220" s="56" t="s">
        <v>70</v>
      </c>
      <c r="B220" s="56" t="s">
        <v>163</v>
      </c>
      <c r="C220" s="56" t="s">
        <v>240</v>
      </c>
      <c r="D220" s="56" t="s">
        <v>241</v>
      </c>
      <c r="E220" s="56" t="s">
        <v>142</v>
      </c>
      <c r="F220" s="5">
        <v>3113.1899999399998</v>
      </c>
      <c r="G220" s="5">
        <v>3113.1899999399998</v>
      </c>
      <c r="H220" s="5">
        <v>3113.1899999699999</v>
      </c>
      <c r="I220" s="5">
        <v>3314.4073985700002</v>
      </c>
      <c r="J220" s="5">
        <v>3314.4073985800001</v>
      </c>
      <c r="K220" s="5">
        <v>3357.1951761099999</v>
      </c>
      <c r="L220" s="5">
        <v>3357.19517632</v>
      </c>
      <c r="M220" s="5">
        <v>3357.1951770300002</v>
      </c>
      <c r="N220" s="5">
        <v>3357.1951770400001</v>
      </c>
      <c r="O220" s="5">
        <v>3357.19517705</v>
      </c>
      <c r="P220" s="5">
        <v>3357.1951770800001</v>
      </c>
      <c r="Q220" s="5">
        <v>3357.1951771899999</v>
      </c>
      <c r="R220" s="5">
        <v>3357.1951772699999</v>
      </c>
      <c r="S220" s="5">
        <v>3415.0982426700002</v>
      </c>
      <c r="T220" s="5">
        <v>5074.5834201099997</v>
      </c>
      <c r="U220" s="5">
        <v>5074.5834201600001</v>
      </c>
      <c r="V220" s="5">
        <v>5074.58342017</v>
      </c>
      <c r="W220" s="5">
        <v>8699.1440307299999</v>
      </c>
      <c r="X220" s="5">
        <v>8699.1440307699995</v>
      </c>
      <c r="Y220" s="5">
        <v>8699.1440308000001</v>
      </c>
      <c r="Z220" s="5">
        <v>10145.107358560001</v>
      </c>
      <c r="AA220" s="5">
        <v>10145.107358699999</v>
      </c>
      <c r="AB220" s="5">
        <v>11187.298483</v>
      </c>
      <c r="AC220" s="5">
        <v>13033.153294899999</v>
      </c>
      <c r="AD220" s="5">
        <v>13033.153295</v>
      </c>
      <c r="AE220" s="5">
        <v>14917.05872094</v>
      </c>
      <c r="AF220" s="5">
        <v>15381.512895579999</v>
      </c>
      <c r="AG220" s="5">
        <v>15381.51289559</v>
      </c>
    </row>
    <row r="221" spans="1:33">
      <c r="A221" s="56" t="s">
        <v>70</v>
      </c>
      <c r="B221" s="56" t="s">
        <v>163</v>
      </c>
      <c r="C221" s="56" t="s">
        <v>242</v>
      </c>
      <c r="D221" s="56" t="s">
        <v>243</v>
      </c>
      <c r="E221" s="56" t="s">
        <v>142</v>
      </c>
      <c r="F221" s="5">
        <v>198.012</v>
      </c>
      <c r="G221" s="5">
        <v>198.012</v>
      </c>
      <c r="H221" s="5">
        <v>198.012</v>
      </c>
      <c r="I221" s="5">
        <v>198.012</v>
      </c>
      <c r="J221" s="5">
        <v>198.012</v>
      </c>
      <c r="K221" s="5">
        <v>198.012</v>
      </c>
      <c r="L221" s="5">
        <v>198.012</v>
      </c>
      <c r="M221" s="5">
        <v>198.012</v>
      </c>
      <c r="N221" s="5">
        <v>198.012</v>
      </c>
      <c r="O221" s="5">
        <v>198.012</v>
      </c>
      <c r="P221" s="5">
        <v>198.012</v>
      </c>
      <c r="Q221" s="5">
        <v>198.012</v>
      </c>
      <c r="R221" s="5">
        <v>198.012</v>
      </c>
      <c r="S221" s="5">
        <v>198.012</v>
      </c>
      <c r="T221" s="5">
        <v>198.012</v>
      </c>
      <c r="U221" s="5">
        <v>198.012</v>
      </c>
      <c r="V221" s="5">
        <v>198.012</v>
      </c>
      <c r="W221" s="5">
        <v>198.012</v>
      </c>
      <c r="X221" s="5">
        <v>198.012</v>
      </c>
      <c r="Y221" s="5">
        <v>198.012</v>
      </c>
      <c r="Z221" s="5">
        <v>0</v>
      </c>
      <c r="AA221" s="5">
        <v>0</v>
      </c>
      <c r="AB221" s="5">
        <v>0</v>
      </c>
      <c r="AC221" s="5">
        <v>0</v>
      </c>
      <c r="AD221" s="5">
        <v>0</v>
      </c>
      <c r="AE221" s="5">
        <v>0</v>
      </c>
      <c r="AF221" s="5">
        <v>0</v>
      </c>
      <c r="AG221" s="5">
        <v>0</v>
      </c>
    </row>
    <row r="222" spans="1:33">
      <c r="A222" s="56" t="s">
        <v>70</v>
      </c>
      <c r="B222" s="56" t="s">
        <v>163</v>
      </c>
      <c r="C222" s="56" t="s">
        <v>244</v>
      </c>
      <c r="D222" s="56" t="s">
        <v>245</v>
      </c>
      <c r="E222" s="56" t="s">
        <v>142</v>
      </c>
      <c r="F222" s="5">
        <v>0</v>
      </c>
      <c r="G222" s="5">
        <v>0</v>
      </c>
      <c r="H222" s="5">
        <v>0</v>
      </c>
      <c r="I222" s="5">
        <v>0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5">
        <v>0</v>
      </c>
      <c r="R222" s="5">
        <v>0</v>
      </c>
      <c r="S222" s="5">
        <v>0</v>
      </c>
      <c r="T222" s="5">
        <v>0</v>
      </c>
      <c r="U222" s="5">
        <v>0</v>
      </c>
      <c r="V222" s="5">
        <v>0</v>
      </c>
      <c r="W222" s="5">
        <v>0</v>
      </c>
      <c r="X222" s="5">
        <v>0</v>
      </c>
      <c r="Y222" s="5">
        <v>0</v>
      </c>
      <c r="Z222" s="5">
        <v>0</v>
      </c>
      <c r="AA222" s="5">
        <v>0</v>
      </c>
      <c r="AB222" s="5">
        <v>0</v>
      </c>
      <c r="AC222" s="5">
        <v>0</v>
      </c>
      <c r="AD222" s="5">
        <v>0</v>
      </c>
      <c r="AE222" s="5">
        <v>0</v>
      </c>
      <c r="AF222" s="5">
        <v>0</v>
      </c>
      <c r="AG222" s="5">
        <v>0</v>
      </c>
    </row>
    <row r="223" spans="1:33">
      <c r="A223" s="56" t="s">
        <v>70</v>
      </c>
      <c r="B223" s="56" t="s">
        <v>163</v>
      </c>
      <c r="C223" s="56" t="s">
        <v>246</v>
      </c>
      <c r="D223" s="56" t="s">
        <v>247</v>
      </c>
      <c r="E223" s="56" t="s">
        <v>142</v>
      </c>
      <c r="F223" s="5">
        <v>0</v>
      </c>
      <c r="G223" s="5">
        <v>0</v>
      </c>
      <c r="H223" s="5">
        <v>0</v>
      </c>
      <c r="I223" s="5">
        <v>0</v>
      </c>
      <c r="J223" s="5">
        <v>0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5">
        <v>0</v>
      </c>
      <c r="R223" s="5">
        <v>0</v>
      </c>
      <c r="S223" s="5">
        <v>0</v>
      </c>
      <c r="T223" s="5">
        <v>0</v>
      </c>
      <c r="U223" s="5">
        <v>0</v>
      </c>
      <c r="V223" s="5">
        <v>0</v>
      </c>
      <c r="W223" s="5">
        <v>0</v>
      </c>
      <c r="X223" s="5">
        <v>0</v>
      </c>
      <c r="Y223" s="5">
        <v>0</v>
      </c>
      <c r="Z223" s="5">
        <v>0</v>
      </c>
      <c r="AA223" s="5">
        <v>0</v>
      </c>
      <c r="AB223" s="5">
        <v>0</v>
      </c>
      <c r="AC223" s="5">
        <v>0</v>
      </c>
      <c r="AD223" s="5">
        <v>0</v>
      </c>
      <c r="AE223" s="5">
        <v>0</v>
      </c>
      <c r="AF223" s="5">
        <v>0</v>
      </c>
      <c r="AG223" s="5">
        <v>0</v>
      </c>
    </row>
    <row r="224" spans="1:33">
      <c r="A224" s="56" t="s">
        <v>70</v>
      </c>
      <c r="B224" s="56" t="s">
        <v>163</v>
      </c>
      <c r="C224" s="56" t="s">
        <v>248</v>
      </c>
      <c r="D224" s="56" t="s">
        <v>249</v>
      </c>
      <c r="E224" s="56" t="s">
        <v>142</v>
      </c>
      <c r="F224" s="5">
        <v>0</v>
      </c>
      <c r="G224" s="5">
        <v>0</v>
      </c>
      <c r="H224" s="5">
        <v>0</v>
      </c>
      <c r="I224" s="5">
        <v>0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5">
        <v>0</v>
      </c>
      <c r="R224" s="5">
        <v>0</v>
      </c>
      <c r="S224" s="5">
        <v>0</v>
      </c>
      <c r="T224" s="5">
        <v>0</v>
      </c>
      <c r="U224" s="5">
        <v>0</v>
      </c>
      <c r="V224" s="5">
        <v>0</v>
      </c>
      <c r="W224" s="5">
        <v>0</v>
      </c>
      <c r="X224" s="5">
        <v>0</v>
      </c>
      <c r="Y224" s="5">
        <v>0</v>
      </c>
      <c r="Z224" s="5">
        <v>0</v>
      </c>
      <c r="AA224" s="5">
        <v>0</v>
      </c>
      <c r="AB224" s="5">
        <v>0</v>
      </c>
      <c r="AC224" s="5">
        <v>0</v>
      </c>
      <c r="AD224" s="5">
        <v>0</v>
      </c>
      <c r="AE224" s="5">
        <v>0</v>
      </c>
      <c r="AF224" s="5">
        <v>0</v>
      </c>
      <c r="AG224" s="5">
        <v>0</v>
      </c>
    </row>
    <row r="225" spans="1:33">
      <c r="A225" s="56" t="s">
        <v>70</v>
      </c>
      <c r="B225" s="56" t="s">
        <v>163</v>
      </c>
      <c r="C225" s="56" t="s">
        <v>250</v>
      </c>
      <c r="D225" s="56" t="s">
        <v>251</v>
      </c>
      <c r="E225" s="56" t="s">
        <v>142</v>
      </c>
      <c r="F225" s="5">
        <v>413.17999997999999</v>
      </c>
      <c r="G225" s="5">
        <v>413.17999997999999</v>
      </c>
      <c r="H225" s="5">
        <v>413.18000001000001</v>
      </c>
      <c r="I225" s="5">
        <v>1706.6115813599999</v>
      </c>
      <c r="J225" s="5">
        <v>1706.6115813700001</v>
      </c>
      <c r="K225" s="5">
        <v>1706.6115814100001</v>
      </c>
      <c r="L225" s="5">
        <v>1707.03807858</v>
      </c>
      <c r="M225" s="5">
        <v>3661.1869897800002</v>
      </c>
      <c r="N225" s="5">
        <v>3661.1869898099999</v>
      </c>
      <c r="O225" s="5">
        <v>3661.1869898899999</v>
      </c>
      <c r="P225" s="5">
        <v>4206.8887070700002</v>
      </c>
      <c r="Q225" s="5">
        <v>4206.8887074899994</v>
      </c>
      <c r="R225" s="5">
        <v>4206.8887075599996</v>
      </c>
      <c r="S225" s="5">
        <v>4206.8887075900002</v>
      </c>
      <c r="T225" s="5">
        <v>4206.8888677199993</v>
      </c>
      <c r="U225" s="5">
        <v>4206.8888677300001</v>
      </c>
      <c r="V225" s="5">
        <v>4206.8888677300001</v>
      </c>
      <c r="W225" s="5">
        <v>4093.7088677400002</v>
      </c>
      <c r="X225" s="5">
        <v>4093.7088677400002</v>
      </c>
      <c r="Y225" s="5">
        <v>4093.7088677400002</v>
      </c>
      <c r="Z225" s="5">
        <v>4093.7088677400002</v>
      </c>
      <c r="AA225" s="5">
        <v>4093.7088677400002</v>
      </c>
      <c r="AB225" s="5">
        <v>4093.7088677400002</v>
      </c>
      <c r="AC225" s="5">
        <v>4093.7088677400002</v>
      </c>
      <c r="AD225" s="5">
        <v>4093.7088677400002</v>
      </c>
      <c r="AE225" s="5">
        <v>4093.7088677400002</v>
      </c>
      <c r="AF225" s="5">
        <v>4093.7088677400002</v>
      </c>
      <c r="AG225" s="5">
        <v>4093.7088677400002</v>
      </c>
    </row>
    <row r="226" spans="1:33">
      <c r="A226" s="56" t="s">
        <v>70</v>
      </c>
      <c r="B226" s="56" t="s">
        <v>198</v>
      </c>
      <c r="C226" s="56" t="s">
        <v>252</v>
      </c>
      <c r="D226" s="56" t="s">
        <v>253</v>
      </c>
      <c r="E226" s="56" t="s">
        <v>142</v>
      </c>
      <c r="F226" s="5">
        <v>0</v>
      </c>
      <c r="G226" s="5">
        <v>7.0069999999999998E-5</v>
      </c>
      <c r="H226" s="5">
        <v>1.0597200000000001E-3</v>
      </c>
      <c r="I226" s="5">
        <v>143.27388948999999</v>
      </c>
      <c r="J226" s="5">
        <v>402.98733664999997</v>
      </c>
      <c r="K226" s="5">
        <v>402.98733666999999</v>
      </c>
      <c r="L226" s="5">
        <v>402.98733668</v>
      </c>
      <c r="M226" s="5">
        <v>402.98733684000001</v>
      </c>
      <c r="N226" s="5">
        <v>402.98733686000003</v>
      </c>
      <c r="O226" s="5">
        <v>402.98733697</v>
      </c>
      <c r="P226" s="5">
        <v>402.98733732999989</v>
      </c>
      <c r="Q226" s="5">
        <v>402.98733744999998</v>
      </c>
      <c r="R226" s="5">
        <v>402.98733758999998</v>
      </c>
      <c r="S226" s="5">
        <v>402.98733764999997</v>
      </c>
      <c r="T226" s="5">
        <v>402.98733764999997</v>
      </c>
      <c r="U226" s="5">
        <v>402.98733764999997</v>
      </c>
      <c r="V226" s="5">
        <v>402.98733764999997</v>
      </c>
      <c r="W226" s="5">
        <v>402.98733764999997</v>
      </c>
      <c r="X226" s="5">
        <v>402.98733764999997</v>
      </c>
      <c r="Y226" s="5">
        <v>402.98733764999997</v>
      </c>
      <c r="Z226" s="5">
        <v>402.98733764999997</v>
      </c>
      <c r="AA226" s="5">
        <v>402.98733764999997</v>
      </c>
      <c r="AB226" s="5">
        <v>402.98733764999997</v>
      </c>
      <c r="AC226" s="5">
        <v>402.98733764999997</v>
      </c>
      <c r="AD226" s="5">
        <v>402.98733764999997</v>
      </c>
      <c r="AE226" s="5">
        <v>402.98733764999997</v>
      </c>
      <c r="AF226" s="5">
        <v>402.98733764999997</v>
      </c>
      <c r="AG226" s="5">
        <v>402.98733764999997</v>
      </c>
    </row>
    <row r="227" spans="1:33">
      <c r="A227" s="56" t="s">
        <v>70</v>
      </c>
      <c r="B227" s="56" t="s">
        <v>198</v>
      </c>
      <c r="C227" s="56" t="s">
        <v>254</v>
      </c>
      <c r="D227" s="56" t="s">
        <v>255</v>
      </c>
      <c r="E227" s="56" t="s">
        <v>142</v>
      </c>
      <c r="F227" s="5">
        <v>0</v>
      </c>
      <c r="G227" s="5">
        <v>0</v>
      </c>
      <c r="H227" s="5">
        <v>0</v>
      </c>
      <c r="I227" s="5">
        <v>0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5">
        <v>0</v>
      </c>
      <c r="R227" s="5">
        <v>0</v>
      </c>
      <c r="S227" s="5">
        <v>0</v>
      </c>
      <c r="T227" s="5">
        <v>0</v>
      </c>
      <c r="U227" s="5">
        <v>0</v>
      </c>
      <c r="V227" s="5">
        <v>0</v>
      </c>
      <c r="W227" s="5">
        <v>0</v>
      </c>
      <c r="X227" s="5">
        <v>0</v>
      </c>
      <c r="Y227" s="5">
        <v>0</v>
      </c>
      <c r="Z227" s="5">
        <v>0</v>
      </c>
      <c r="AA227" s="5">
        <v>0</v>
      </c>
      <c r="AB227" s="5">
        <v>0</v>
      </c>
      <c r="AC227" s="5">
        <v>0</v>
      </c>
      <c r="AD227" s="5">
        <v>0</v>
      </c>
      <c r="AE227" s="5">
        <v>0</v>
      </c>
      <c r="AF227" s="5">
        <v>0</v>
      </c>
      <c r="AG227" s="5">
        <v>0</v>
      </c>
    </row>
    <row r="228" spans="1:33">
      <c r="A228" s="56" t="s">
        <v>70</v>
      </c>
      <c r="B228" s="56" t="s">
        <v>198</v>
      </c>
      <c r="C228" s="56" t="s">
        <v>256</v>
      </c>
      <c r="D228" s="56" t="s">
        <v>257</v>
      </c>
      <c r="E228" s="56" t="s">
        <v>142</v>
      </c>
      <c r="F228" s="5">
        <v>0</v>
      </c>
      <c r="G228" s="5">
        <v>0</v>
      </c>
      <c r="H228" s="5">
        <v>0</v>
      </c>
      <c r="I228" s="5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5">
        <v>0</v>
      </c>
      <c r="R228" s="5">
        <v>0</v>
      </c>
      <c r="S228" s="5">
        <v>0</v>
      </c>
      <c r="T228" s="5">
        <v>0</v>
      </c>
      <c r="U228" s="5">
        <v>0</v>
      </c>
      <c r="V228" s="5">
        <v>0</v>
      </c>
      <c r="W228" s="5">
        <v>0</v>
      </c>
      <c r="X228" s="5">
        <v>0</v>
      </c>
      <c r="Y228" s="5">
        <v>0</v>
      </c>
      <c r="Z228" s="5">
        <v>0</v>
      </c>
      <c r="AA228" s="5">
        <v>0</v>
      </c>
      <c r="AB228" s="5">
        <v>0</v>
      </c>
      <c r="AC228" s="5">
        <v>0</v>
      </c>
      <c r="AD228" s="5">
        <v>0</v>
      </c>
      <c r="AE228" s="5">
        <v>0</v>
      </c>
      <c r="AF228" s="5">
        <v>0</v>
      </c>
      <c r="AG228" s="5">
        <v>0</v>
      </c>
    </row>
    <row r="229" spans="1:33">
      <c r="A229" s="56" t="s">
        <v>70</v>
      </c>
      <c r="B229" s="56" t="s">
        <v>198</v>
      </c>
      <c r="C229" s="56" t="s">
        <v>258</v>
      </c>
      <c r="D229" s="56" t="s">
        <v>259</v>
      </c>
      <c r="E229" s="56" t="s">
        <v>142</v>
      </c>
      <c r="F229" s="5">
        <v>1923.1</v>
      </c>
      <c r="G229" s="5">
        <v>1923.1000208299999</v>
      </c>
      <c r="H229" s="5">
        <v>2038.5212084499999</v>
      </c>
      <c r="I229" s="5">
        <v>2038.52120853</v>
      </c>
      <c r="J229" s="5">
        <v>2623.1000219900002</v>
      </c>
      <c r="K229" s="5">
        <v>2623.1000402700001</v>
      </c>
      <c r="L229" s="5">
        <v>2623.1000402899999</v>
      </c>
      <c r="M229" s="5">
        <v>2623.10004961</v>
      </c>
      <c r="N229" s="5">
        <v>2623.1000497199998</v>
      </c>
      <c r="O229" s="5">
        <v>2623.1000528999998</v>
      </c>
      <c r="P229" s="5">
        <v>2579.1297193300002</v>
      </c>
      <c r="Q229" s="5">
        <v>2579.1297194600002</v>
      </c>
      <c r="R229" s="5">
        <v>3256.3827291299999</v>
      </c>
      <c r="S229" s="5">
        <v>3972.5928052200002</v>
      </c>
      <c r="T229" s="5">
        <v>3972.5928053299999</v>
      </c>
      <c r="U229" s="5">
        <v>3972.5928053799998</v>
      </c>
      <c r="V229" s="5">
        <v>3780.5928053900002</v>
      </c>
      <c r="W229" s="5">
        <v>4018.8526957200002</v>
      </c>
      <c r="X229" s="5">
        <v>4018.8526959699998</v>
      </c>
      <c r="Y229" s="5">
        <v>4247.5499848999998</v>
      </c>
      <c r="Z229" s="5">
        <v>4116.3499850200014</v>
      </c>
      <c r="AA229" s="5">
        <v>4001.5997947699998</v>
      </c>
      <c r="AB229" s="5">
        <v>4001.59979514</v>
      </c>
      <c r="AC229" s="5">
        <v>4001.5998055300001</v>
      </c>
      <c r="AD229" s="5">
        <v>4422.9729813299991</v>
      </c>
      <c r="AE229" s="5">
        <v>4394.2729814800005</v>
      </c>
      <c r="AF229" s="5">
        <v>4319.3392715700002</v>
      </c>
      <c r="AG229" s="5">
        <v>4319.3392715800001</v>
      </c>
    </row>
    <row r="230" spans="1:33">
      <c r="A230" s="56" t="s">
        <v>70</v>
      </c>
      <c r="B230" s="56" t="s">
        <v>198</v>
      </c>
      <c r="C230" s="56" t="s">
        <v>260</v>
      </c>
      <c r="D230" s="56" t="s">
        <v>261</v>
      </c>
      <c r="E230" s="56" t="s">
        <v>142</v>
      </c>
      <c r="F230" s="5">
        <v>2067.1637999999998</v>
      </c>
      <c r="G230" s="5">
        <v>2519.1636265299999</v>
      </c>
      <c r="H230" s="5">
        <v>2927.6648311099998</v>
      </c>
      <c r="I230" s="5">
        <v>3235.0699125599999</v>
      </c>
      <c r="J230" s="5">
        <v>4314.1449001399997</v>
      </c>
      <c r="K230" s="5">
        <v>4314.1449001999999</v>
      </c>
      <c r="L230" s="5">
        <v>4314.1449003199996</v>
      </c>
      <c r="M230" s="5">
        <v>4984.7384609000001</v>
      </c>
      <c r="N230" s="5">
        <v>4984.7384609800001</v>
      </c>
      <c r="O230" s="5">
        <v>4984.7384611199996</v>
      </c>
      <c r="P230" s="5">
        <v>5616.4087808500008</v>
      </c>
      <c r="Q230" s="5">
        <v>5616.4087809800003</v>
      </c>
      <c r="R230" s="5">
        <v>5616.4087810700003</v>
      </c>
      <c r="S230" s="5">
        <v>5616.40878118</v>
      </c>
      <c r="T230" s="5">
        <v>7668.4311555899994</v>
      </c>
      <c r="U230" s="5">
        <v>8396.9365331999998</v>
      </c>
      <c r="V230" s="5">
        <v>8396.9365332099987</v>
      </c>
      <c r="W230" s="5">
        <v>10491.59298324</v>
      </c>
      <c r="X230" s="5">
        <v>10816.709511049999</v>
      </c>
      <c r="Y230" s="5">
        <v>10797.209511229999</v>
      </c>
      <c r="Z230" s="5">
        <v>10679.693829190001</v>
      </c>
      <c r="AA230" s="5">
        <v>11551.26641801</v>
      </c>
      <c r="AB230" s="5">
        <v>14456.17211834</v>
      </c>
      <c r="AC230" s="5">
        <v>14572.15746581</v>
      </c>
      <c r="AD230" s="5">
        <v>15293.553980729999</v>
      </c>
      <c r="AE230" s="5">
        <v>15293.553980819999</v>
      </c>
      <c r="AF230" s="5">
        <v>15293.55398092</v>
      </c>
      <c r="AG230" s="5">
        <v>15117.658180930001</v>
      </c>
    </row>
    <row r="231" spans="1:33">
      <c r="A231" s="56" t="s">
        <v>70</v>
      </c>
      <c r="B231" s="56" t="s">
        <v>198</v>
      </c>
      <c r="C231" s="56" t="s">
        <v>262</v>
      </c>
      <c r="D231" s="56" t="s">
        <v>263</v>
      </c>
      <c r="E231" s="56" t="s">
        <v>142</v>
      </c>
      <c r="F231" s="5">
        <v>0</v>
      </c>
      <c r="G231" s="5">
        <v>500.00003103</v>
      </c>
      <c r="H231" s="5">
        <v>1999.99999981</v>
      </c>
      <c r="I231" s="5">
        <v>1999.99999985</v>
      </c>
      <c r="J231" s="5">
        <v>2098.5990541299998</v>
      </c>
      <c r="K231" s="5">
        <v>2098.5990541599999</v>
      </c>
      <c r="L231" s="5">
        <v>2098.5990541699998</v>
      </c>
      <c r="M231" s="5">
        <v>2098.5990544199999</v>
      </c>
      <c r="N231" s="5">
        <v>2098.5990544900001</v>
      </c>
      <c r="O231" s="5">
        <v>2098.59905458</v>
      </c>
      <c r="P231" s="5">
        <v>2098.5990547500001</v>
      </c>
      <c r="Q231" s="5">
        <v>2098.59905484</v>
      </c>
      <c r="R231" s="5">
        <v>2098.5990549899998</v>
      </c>
      <c r="S231" s="5">
        <v>2098.5990551199998</v>
      </c>
      <c r="T231" s="5">
        <v>2136.5733410799999</v>
      </c>
      <c r="U231" s="5">
        <v>2136.5733412499999</v>
      </c>
      <c r="V231" s="5">
        <v>2136.5733412599998</v>
      </c>
      <c r="W231" s="5">
        <v>2261.66416445</v>
      </c>
      <c r="X231" s="5">
        <v>2643.8887800900002</v>
      </c>
      <c r="Y231" s="5">
        <v>2643.88878028</v>
      </c>
      <c r="Z231" s="5">
        <v>2643.88878067</v>
      </c>
      <c r="AA231" s="5">
        <v>4449.1899433400004</v>
      </c>
      <c r="AB231" s="5">
        <v>4449.1899433999997</v>
      </c>
      <c r="AC231" s="5">
        <v>4815.01624206</v>
      </c>
      <c r="AD231" s="5">
        <v>5093.4550706999999</v>
      </c>
      <c r="AE231" s="5">
        <v>5093.4550707899998</v>
      </c>
      <c r="AF231" s="5">
        <v>5093.4550710100002</v>
      </c>
      <c r="AG231" s="5">
        <v>5093.4550710200001</v>
      </c>
    </row>
    <row r="232" spans="1:33">
      <c r="A232" s="56" t="s">
        <v>70</v>
      </c>
      <c r="B232" s="56" t="s">
        <v>198</v>
      </c>
      <c r="C232" s="56" t="s">
        <v>264</v>
      </c>
      <c r="D232" s="56" t="s">
        <v>265</v>
      </c>
      <c r="E232" s="56" t="s">
        <v>142</v>
      </c>
      <c r="F232" s="5">
        <v>0</v>
      </c>
      <c r="G232" s="5">
        <v>1.7540000000000001E-5</v>
      </c>
      <c r="H232" s="5">
        <v>400.00005914000002</v>
      </c>
      <c r="I232" s="5">
        <v>400.00005916999999</v>
      </c>
      <c r="J232" s="5">
        <v>400.00005928000002</v>
      </c>
      <c r="K232" s="5">
        <v>428.81422717999999</v>
      </c>
      <c r="L232" s="5">
        <v>428.8142272</v>
      </c>
      <c r="M232" s="5">
        <v>428.81422746999999</v>
      </c>
      <c r="N232" s="5">
        <v>428.81422756000001</v>
      </c>
      <c r="O232" s="5">
        <v>428.81422756000001</v>
      </c>
      <c r="P232" s="5">
        <v>428.81422759999998</v>
      </c>
      <c r="Q232" s="5">
        <v>428.81422777</v>
      </c>
      <c r="R232" s="5">
        <v>428.81422778000001</v>
      </c>
      <c r="S232" s="5">
        <v>428.81423006</v>
      </c>
      <c r="T232" s="5">
        <v>428.81423013</v>
      </c>
      <c r="U232" s="5">
        <v>428.81423015000001</v>
      </c>
      <c r="V232" s="5">
        <v>428.81423016000002</v>
      </c>
      <c r="W232" s="5">
        <v>428.81423024999998</v>
      </c>
      <c r="X232" s="5">
        <v>428.81423028</v>
      </c>
      <c r="Y232" s="5">
        <v>1145.0689231900001</v>
      </c>
      <c r="Z232" s="5">
        <v>1145.0689232300001</v>
      </c>
      <c r="AA232" s="5">
        <v>1145.0689233200001</v>
      </c>
      <c r="AB232" s="5">
        <v>1145.06892346</v>
      </c>
      <c r="AC232" s="5">
        <v>1145.06892352</v>
      </c>
      <c r="AD232" s="5">
        <v>1145.0689252100001</v>
      </c>
      <c r="AE232" s="5">
        <v>1145.0689252499999</v>
      </c>
      <c r="AF232" s="5">
        <v>1145.06892528</v>
      </c>
      <c r="AG232" s="5">
        <v>1145.0689252899999</v>
      </c>
    </row>
    <row r="233" spans="1:33">
      <c r="A233" s="56" t="s">
        <v>70</v>
      </c>
      <c r="B233" s="56" t="s">
        <v>199</v>
      </c>
      <c r="C233" s="56" t="s">
        <v>266</v>
      </c>
      <c r="D233" s="56" t="s">
        <v>267</v>
      </c>
      <c r="E233" s="56" t="s">
        <v>142</v>
      </c>
      <c r="F233" s="5">
        <v>324.5</v>
      </c>
      <c r="G233" s="5">
        <v>512.28668244999994</v>
      </c>
      <c r="H233" s="5">
        <v>1124.50003771</v>
      </c>
      <c r="I233" s="5">
        <v>1241.8082187800001</v>
      </c>
      <c r="J233" s="5">
        <v>1241.8082188000001</v>
      </c>
      <c r="K233" s="5">
        <v>1241.80821883</v>
      </c>
      <c r="L233" s="5">
        <v>1241.8082188599999</v>
      </c>
      <c r="M233" s="5">
        <v>1195.8082195899999</v>
      </c>
      <c r="N233" s="5">
        <v>1195.80821969</v>
      </c>
      <c r="O233" s="5">
        <v>1195.8082197799999</v>
      </c>
      <c r="P233" s="5">
        <v>3478.4998526200002</v>
      </c>
      <c r="Q233" s="5">
        <v>3478.49985272</v>
      </c>
      <c r="R233" s="5">
        <v>3397.9998541499999</v>
      </c>
      <c r="S233" s="5">
        <v>3397.9998542500002</v>
      </c>
      <c r="T233" s="5">
        <v>3398.0000005500001</v>
      </c>
      <c r="U233" s="5">
        <v>3239.0000005799998</v>
      </c>
      <c r="V233" s="5">
        <v>3239.0000005799998</v>
      </c>
      <c r="W233" s="5">
        <v>3200.0000006300002</v>
      </c>
      <c r="X233" s="5">
        <v>3200.0000006700002</v>
      </c>
      <c r="Y233" s="5">
        <v>3200.0000006999999</v>
      </c>
      <c r="Z233" s="5">
        <v>3200.00000073</v>
      </c>
      <c r="AA233" s="5">
        <v>3200.00000073</v>
      </c>
      <c r="AB233" s="5">
        <v>3200.00000073</v>
      </c>
      <c r="AC233" s="5">
        <v>3200.00000073</v>
      </c>
      <c r="AD233" s="5">
        <v>3200.00000073</v>
      </c>
      <c r="AE233" s="5">
        <v>3200.00000073</v>
      </c>
      <c r="AF233" s="5">
        <v>3200.00000073</v>
      </c>
      <c r="AG233" s="5">
        <v>3200.00000073</v>
      </c>
    </row>
    <row r="234" spans="1:33">
      <c r="A234" s="56" t="s">
        <v>70</v>
      </c>
      <c r="B234" s="56" t="s">
        <v>199</v>
      </c>
      <c r="C234" s="56" t="s">
        <v>268</v>
      </c>
      <c r="D234" s="56" t="s">
        <v>269</v>
      </c>
      <c r="E234" s="56" t="s">
        <v>142</v>
      </c>
      <c r="F234" s="5">
        <v>0</v>
      </c>
      <c r="G234" s="5">
        <v>0</v>
      </c>
      <c r="H234" s="5">
        <v>0</v>
      </c>
      <c r="I234" s="5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0</v>
      </c>
      <c r="W234" s="5">
        <v>0</v>
      </c>
      <c r="X234" s="5">
        <v>0</v>
      </c>
      <c r="Y234" s="5">
        <v>0</v>
      </c>
      <c r="Z234" s="5">
        <v>0</v>
      </c>
      <c r="AA234" s="5">
        <v>0</v>
      </c>
      <c r="AB234" s="5">
        <v>0</v>
      </c>
      <c r="AC234" s="5">
        <v>0</v>
      </c>
      <c r="AD234" s="5">
        <v>0</v>
      </c>
      <c r="AE234" s="5">
        <v>0</v>
      </c>
      <c r="AF234" s="5">
        <v>0</v>
      </c>
      <c r="AG234" s="5">
        <v>0</v>
      </c>
    </row>
    <row r="235" spans="1:33">
      <c r="A235" s="56" t="s">
        <v>70</v>
      </c>
      <c r="B235" s="56" t="s">
        <v>199</v>
      </c>
      <c r="C235" s="56" t="s">
        <v>270</v>
      </c>
      <c r="D235" s="56" t="s">
        <v>271</v>
      </c>
      <c r="E235" s="56" t="s">
        <v>142</v>
      </c>
      <c r="F235" s="5">
        <v>1334.9349999999999</v>
      </c>
      <c r="G235" s="5">
        <v>2222.42858523</v>
      </c>
      <c r="H235" s="5">
        <v>2814.3827844399998</v>
      </c>
      <c r="I235" s="5">
        <v>2814.38278459</v>
      </c>
      <c r="J235" s="5">
        <v>2814.3827845999999</v>
      </c>
      <c r="K235" s="5">
        <v>4310.9307733299993</v>
      </c>
      <c r="L235" s="5">
        <v>4310.9307733399992</v>
      </c>
      <c r="M235" s="5">
        <v>4310.9307737299996</v>
      </c>
      <c r="N235" s="5">
        <v>4310.9307740099994</v>
      </c>
      <c r="O235" s="5">
        <v>4585.5433989099993</v>
      </c>
      <c r="P235" s="5">
        <v>4797.8553000699994</v>
      </c>
      <c r="Q235" s="5">
        <v>4797.8553001299997</v>
      </c>
      <c r="R235" s="5">
        <v>5764.8348967399997</v>
      </c>
      <c r="S235" s="5">
        <v>5580.3498969499997</v>
      </c>
      <c r="T235" s="5">
        <v>5580.3500005300002</v>
      </c>
      <c r="U235" s="5">
        <v>5580.3500005400001</v>
      </c>
      <c r="V235" s="5">
        <v>5253.6500005500002</v>
      </c>
      <c r="W235" s="5">
        <v>5253.6500006699998</v>
      </c>
      <c r="X235" s="5">
        <v>10916.29853437</v>
      </c>
      <c r="Y235" s="5">
        <v>10916.298534559999</v>
      </c>
      <c r="Z235" s="5">
        <v>11713.139062169999</v>
      </c>
      <c r="AA235" s="5">
        <v>18362.771637649999</v>
      </c>
      <c r="AB235" s="5">
        <v>20738.7325093</v>
      </c>
      <c r="AC235" s="5">
        <v>20738.732509329999</v>
      </c>
      <c r="AD235" s="5">
        <v>21584.47742689</v>
      </c>
      <c r="AE235" s="5">
        <v>29239.766136549999</v>
      </c>
      <c r="AF235" s="5">
        <v>29239.766136639999</v>
      </c>
      <c r="AG235" s="5">
        <v>29239.76613665</v>
      </c>
    </row>
    <row r="236" spans="1:33">
      <c r="A236" s="56" t="s">
        <v>70</v>
      </c>
      <c r="B236" s="56" t="s">
        <v>199</v>
      </c>
      <c r="C236" s="56" t="s">
        <v>272</v>
      </c>
      <c r="D236" s="56" t="s">
        <v>273</v>
      </c>
      <c r="E236" s="56" t="s">
        <v>142</v>
      </c>
      <c r="F236" s="5">
        <v>90.75</v>
      </c>
      <c r="G236" s="5">
        <v>90.750809349999997</v>
      </c>
      <c r="H236" s="5">
        <v>114.88051581000001</v>
      </c>
      <c r="I236" s="5">
        <v>123.49729514000001</v>
      </c>
      <c r="J236" s="5">
        <v>123.49729515999999</v>
      </c>
      <c r="K236" s="5">
        <v>126.32146045</v>
      </c>
      <c r="L236" s="5">
        <v>109.5959199</v>
      </c>
      <c r="M236" s="5">
        <v>109.59593525</v>
      </c>
      <c r="N236" s="5">
        <v>109.59593533</v>
      </c>
      <c r="O236" s="5">
        <v>109.59593545</v>
      </c>
      <c r="P236" s="5">
        <v>1399.9999179500001</v>
      </c>
      <c r="Q236" s="5">
        <v>1399.9999180699999</v>
      </c>
      <c r="R236" s="5">
        <v>1399.9999181400001</v>
      </c>
      <c r="S236" s="5">
        <v>1399.9999181799999</v>
      </c>
      <c r="T236" s="5">
        <v>1399.9999747300001</v>
      </c>
      <c r="U236" s="5">
        <v>1399.9999747500001</v>
      </c>
      <c r="V236" s="5">
        <v>1399.9999747700001</v>
      </c>
      <c r="W236" s="5">
        <v>1400.0000002199999</v>
      </c>
      <c r="X236" s="5">
        <v>1400.00000032</v>
      </c>
      <c r="Y236" s="5">
        <v>1400.00000037</v>
      </c>
      <c r="Z236" s="5">
        <v>1400.0000004399999</v>
      </c>
      <c r="AA236" s="5">
        <v>1400.0000004399999</v>
      </c>
      <c r="AB236" s="5">
        <v>1400.0000004399999</v>
      </c>
      <c r="AC236" s="5">
        <v>1400.0000004399999</v>
      </c>
      <c r="AD236" s="5">
        <v>1400.0000004399999</v>
      </c>
      <c r="AE236" s="5">
        <v>1400.0000004399999</v>
      </c>
      <c r="AF236" s="5">
        <v>1400.0000004399999</v>
      </c>
      <c r="AG236" s="5">
        <v>1400.0000004399999</v>
      </c>
    </row>
    <row r="237" spans="1:33">
      <c r="A237" s="56" t="s">
        <v>70</v>
      </c>
      <c r="B237" s="56" t="s">
        <v>199</v>
      </c>
      <c r="C237" s="56" t="s">
        <v>274</v>
      </c>
      <c r="D237" s="56" t="s">
        <v>275</v>
      </c>
      <c r="E237" s="56" t="s">
        <v>142</v>
      </c>
      <c r="F237" s="5">
        <v>422.4</v>
      </c>
      <c r="G237" s="5">
        <v>422.4</v>
      </c>
      <c r="H237" s="5">
        <v>422.4</v>
      </c>
      <c r="I237" s="5">
        <v>422.4</v>
      </c>
      <c r="J237" s="5">
        <v>422.4</v>
      </c>
      <c r="K237" s="5">
        <v>422.4</v>
      </c>
      <c r="L237" s="5">
        <v>422.4</v>
      </c>
      <c r="M237" s="5">
        <v>422.4</v>
      </c>
      <c r="N237" s="5">
        <v>422.4</v>
      </c>
      <c r="O237" s="5">
        <v>422.4</v>
      </c>
      <c r="P237" s="5">
        <v>422.4</v>
      </c>
      <c r="Q237" s="5">
        <v>422.4</v>
      </c>
      <c r="R237" s="5">
        <v>422.4</v>
      </c>
      <c r="S237" s="5">
        <v>422.4</v>
      </c>
      <c r="T237" s="5">
        <v>422.4</v>
      </c>
      <c r="U237" s="5">
        <v>422.4</v>
      </c>
      <c r="V237" s="5">
        <v>422.4</v>
      </c>
      <c r="W237" s="5">
        <v>422.4</v>
      </c>
      <c r="X237" s="5">
        <v>422.4</v>
      </c>
      <c r="Y237" s="5">
        <v>422.4</v>
      </c>
      <c r="Z237" s="5">
        <v>422.4</v>
      </c>
      <c r="AA237" s="5">
        <v>422.4</v>
      </c>
      <c r="AB237" s="5">
        <v>210</v>
      </c>
      <c r="AC237" s="5">
        <v>210</v>
      </c>
      <c r="AD237" s="5">
        <v>210</v>
      </c>
      <c r="AE237" s="5">
        <v>210</v>
      </c>
      <c r="AF237" s="5">
        <v>210</v>
      </c>
      <c r="AG237" s="5">
        <v>210</v>
      </c>
    </row>
    <row r="238" spans="1:33">
      <c r="A238" s="56" t="s">
        <v>70</v>
      </c>
      <c r="B238" s="56" t="s">
        <v>199</v>
      </c>
      <c r="C238" s="56" t="s">
        <v>276</v>
      </c>
      <c r="D238" s="56" t="s">
        <v>277</v>
      </c>
      <c r="E238" s="56" t="s">
        <v>142</v>
      </c>
      <c r="F238" s="5">
        <v>0</v>
      </c>
      <c r="G238" s="5">
        <v>0</v>
      </c>
      <c r="H238" s="5">
        <v>1.47558E-3</v>
      </c>
      <c r="I238" s="5">
        <v>45.711012799999999</v>
      </c>
      <c r="J238" s="5">
        <v>45.711140449999988</v>
      </c>
      <c r="K238" s="5">
        <v>600.0169754399999</v>
      </c>
      <c r="L238" s="5">
        <v>600.01697545999991</v>
      </c>
      <c r="M238" s="5">
        <v>2399.9998838699998</v>
      </c>
      <c r="N238" s="5">
        <v>2399.9998844199999</v>
      </c>
      <c r="O238" s="5">
        <v>2721.3618602500001</v>
      </c>
      <c r="P238" s="5">
        <v>2721.3618604600001</v>
      </c>
      <c r="Q238" s="5">
        <v>2721.3618605400002</v>
      </c>
      <c r="R238" s="5">
        <v>2721.36186064</v>
      </c>
      <c r="S238" s="5">
        <v>7778.6732647299996</v>
      </c>
      <c r="T238" s="5">
        <v>8347.8217955500004</v>
      </c>
      <c r="U238" s="5">
        <v>8896.78511927</v>
      </c>
      <c r="V238" s="5">
        <v>8896.78511927</v>
      </c>
      <c r="W238" s="5">
        <v>8896.7851192899998</v>
      </c>
      <c r="X238" s="5">
        <v>13459.902471400001</v>
      </c>
      <c r="Y238" s="5">
        <v>15935.570013209999</v>
      </c>
      <c r="Z238" s="5">
        <v>17224.259173530001</v>
      </c>
      <c r="AA238" s="5">
        <v>17224.259470419998</v>
      </c>
      <c r="AB238" s="5">
        <v>17224.25947049</v>
      </c>
      <c r="AC238" s="5">
        <v>17224.259470500001</v>
      </c>
      <c r="AD238" s="5">
        <v>17224.259470649999</v>
      </c>
      <c r="AE238" s="5">
        <v>17224.259470730001</v>
      </c>
      <c r="AF238" s="5">
        <v>17224.2594708</v>
      </c>
      <c r="AG238" s="5">
        <v>17224.25947081</v>
      </c>
    </row>
    <row r="239" spans="1:33">
      <c r="A239" s="56" t="s">
        <v>70</v>
      </c>
      <c r="B239" s="56" t="s">
        <v>199</v>
      </c>
      <c r="C239" s="56" t="s">
        <v>278</v>
      </c>
      <c r="D239" s="56" t="s">
        <v>279</v>
      </c>
      <c r="E239" s="56" t="s">
        <v>142</v>
      </c>
      <c r="F239" s="5">
        <v>0</v>
      </c>
      <c r="G239" s="5">
        <v>0</v>
      </c>
      <c r="H239" s="5">
        <v>0</v>
      </c>
      <c r="I239" s="5">
        <v>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5">
        <v>0</v>
      </c>
      <c r="R239" s="5">
        <v>0</v>
      </c>
      <c r="S239" s="5">
        <v>0</v>
      </c>
      <c r="T239" s="5">
        <v>0</v>
      </c>
      <c r="U239" s="5">
        <v>0</v>
      </c>
      <c r="V239" s="5">
        <v>0</v>
      </c>
      <c r="W239" s="5">
        <v>0</v>
      </c>
      <c r="X239" s="5">
        <v>0</v>
      </c>
      <c r="Y239" s="5">
        <v>0</v>
      </c>
      <c r="Z239" s="5">
        <v>0</v>
      </c>
      <c r="AA239" s="5">
        <v>0</v>
      </c>
      <c r="AB239" s="5">
        <v>0</v>
      </c>
      <c r="AC239" s="5">
        <v>0</v>
      </c>
      <c r="AD239" s="5">
        <v>0</v>
      </c>
      <c r="AE239" s="5">
        <v>0</v>
      </c>
      <c r="AF239" s="5">
        <v>0</v>
      </c>
      <c r="AG239" s="5">
        <v>0</v>
      </c>
    </row>
    <row r="240" spans="1:33">
      <c r="A240" s="56" t="s">
        <v>70</v>
      </c>
      <c r="B240" s="56" t="s">
        <v>199</v>
      </c>
      <c r="C240" s="56" t="s">
        <v>280</v>
      </c>
      <c r="D240" s="56" t="s">
        <v>281</v>
      </c>
      <c r="E240" s="56" t="s">
        <v>142</v>
      </c>
      <c r="F240" s="5">
        <v>136</v>
      </c>
      <c r="G240" s="5">
        <v>282.59906081000003</v>
      </c>
      <c r="H240" s="5">
        <v>426.01342063999999</v>
      </c>
      <c r="I240" s="5">
        <v>426.01342138000001</v>
      </c>
      <c r="J240" s="5">
        <v>426.01342140000003</v>
      </c>
      <c r="K240" s="5">
        <v>1022.35415155</v>
      </c>
      <c r="L240" s="5">
        <v>1022.35415157</v>
      </c>
      <c r="M240" s="5">
        <v>956.35415169999999</v>
      </c>
      <c r="N240" s="5">
        <v>956.35415178000005</v>
      </c>
      <c r="O240" s="5">
        <v>956.35415188999991</v>
      </c>
      <c r="P240" s="5">
        <v>956.35415235999994</v>
      </c>
      <c r="Q240" s="5">
        <v>956.35415241999999</v>
      </c>
      <c r="R240" s="5">
        <v>956.35415266999996</v>
      </c>
      <c r="S240" s="5">
        <v>886.35415269999999</v>
      </c>
      <c r="T240" s="5">
        <v>886.35415276000003</v>
      </c>
      <c r="U240" s="5">
        <v>886.35415278000005</v>
      </c>
      <c r="V240" s="5">
        <v>886.35415278999994</v>
      </c>
      <c r="W240" s="5">
        <v>886.35415293999995</v>
      </c>
      <c r="X240" s="5">
        <v>886.35415296999997</v>
      </c>
      <c r="Y240" s="5">
        <v>886.35415298999999</v>
      </c>
      <c r="Z240" s="5">
        <v>886.35415308000006</v>
      </c>
      <c r="AA240" s="5">
        <v>2299.9999407300002</v>
      </c>
      <c r="AB240" s="5">
        <v>2299.9999407999999</v>
      </c>
      <c r="AC240" s="5">
        <v>2299.9999408100002</v>
      </c>
      <c r="AD240" s="5">
        <v>2299.9999408399999</v>
      </c>
      <c r="AE240" s="5">
        <v>2299.9999409000002</v>
      </c>
      <c r="AF240" s="5">
        <v>2299.9999409299999</v>
      </c>
      <c r="AG240" s="5">
        <v>2299.9999409400002</v>
      </c>
    </row>
    <row r="241" spans="1:33">
      <c r="A241" s="56" t="s">
        <v>70</v>
      </c>
      <c r="B241" s="56" t="s">
        <v>199</v>
      </c>
      <c r="C241" s="56" t="s">
        <v>282</v>
      </c>
      <c r="D241" s="56" t="s">
        <v>283</v>
      </c>
      <c r="E241" s="56" t="s">
        <v>142</v>
      </c>
      <c r="F241" s="5">
        <v>0</v>
      </c>
      <c r="G241" s="5">
        <v>0</v>
      </c>
      <c r="H241" s="5">
        <v>3.7969999999999997E-5</v>
      </c>
      <c r="I241" s="5">
        <v>4.8029999999999999E-5</v>
      </c>
      <c r="J241" s="5">
        <v>4.808E-5</v>
      </c>
      <c r="K241" s="5">
        <v>8.2470000000000002E-5</v>
      </c>
      <c r="L241" s="5">
        <v>8.2509999999999994E-5</v>
      </c>
      <c r="M241" s="5">
        <v>1.2389000000000001E-4</v>
      </c>
      <c r="N241" s="5">
        <v>1.2392999999999999E-4</v>
      </c>
      <c r="O241" s="5">
        <v>1.3087999999999999E-4</v>
      </c>
      <c r="P241" s="5">
        <v>30.908338329999999</v>
      </c>
      <c r="Q241" s="5">
        <v>30.908338409999999</v>
      </c>
      <c r="R241" s="5">
        <v>30.908338489999998</v>
      </c>
      <c r="S241" s="5">
        <v>30.908338530000002</v>
      </c>
      <c r="T241" s="5">
        <v>400.00249818999998</v>
      </c>
      <c r="U241" s="5">
        <v>400.00249823000001</v>
      </c>
      <c r="V241" s="5">
        <v>400.00249824999997</v>
      </c>
      <c r="W241" s="5">
        <v>1478.82620621</v>
      </c>
      <c r="X241" s="5">
        <v>1478.82620634</v>
      </c>
      <c r="Y241" s="5">
        <v>1478.8262063899999</v>
      </c>
      <c r="Z241" s="5">
        <v>1499.9999542600001</v>
      </c>
      <c r="AA241" s="5">
        <v>1596.30126131</v>
      </c>
      <c r="AB241" s="5">
        <v>1596.30126152</v>
      </c>
      <c r="AC241" s="5">
        <v>1596.30126154</v>
      </c>
      <c r="AD241" s="5">
        <v>1596.3012616000001</v>
      </c>
      <c r="AE241" s="5">
        <v>1596.3012622399999</v>
      </c>
      <c r="AF241" s="5">
        <v>1752.8137377099999</v>
      </c>
      <c r="AG241" s="5">
        <v>1752.81373773</v>
      </c>
    </row>
    <row r="242" spans="1:33">
      <c r="A242" s="56" t="s">
        <v>70</v>
      </c>
      <c r="B242" s="56" t="s">
        <v>200</v>
      </c>
      <c r="C242" s="56" t="s">
        <v>284</v>
      </c>
      <c r="D242" s="56" t="s">
        <v>285</v>
      </c>
      <c r="E242" s="56" t="s">
        <v>142</v>
      </c>
      <c r="F242" s="5">
        <v>168</v>
      </c>
      <c r="G242" s="5">
        <v>168.00002791</v>
      </c>
      <c r="H242" s="5">
        <v>168.00146788000001</v>
      </c>
      <c r="I242" s="5">
        <v>212.21956166999999</v>
      </c>
      <c r="J242" s="5">
        <v>499.74393569</v>
      </c>
      <c r="K242" s="5">
        <v>499.74393572999998</v>
      </c>
      <c r="L242" s="5">
        <v>1251.3382715</v>
      </c>
      <c r="M242" s="5">
        <v>1251.33827159</v>
      </c>
      <c r="N242" s="5">
        <v>1251.3382716900001</v>
      </c>
      <c r="O242" s="5">
        <v>1251.33827185</v>
      </c>
      <c r="P242" s="5">
        <v>1251.33827215</v>
      </c>
      <c r="Q242" s="5">
        <v>1251.33827219</v>
      </c>
      <c r="R242" s="5">
        <v>1251.33827221</v>
      </c>
      <c r="S242" s="5">
        <v>1257.3001723499999</v>
      </c>
      <c r="T242" s="5">
        <v>2632.1980501500002</v>
      </c>
      <c r="U242" s="5">
        <v>3837.2225277699999</v>
      </c>
      <c r="V242" s="5">
        <v>3837.2225277699999</v>
      </c>
      <c r="W242" s="5">
        <v>3837.2225277900002</v>
      </c>
      <c r="X242" s="5">
        <v>3837.2225278000001</v>
      </c>
      <c r="Y242" s="5">
        <v>3837.2225278400001</v>
      </c>
      <c r="Z242" s="5">
        <v>8001.3484977200014</v>
      </c>
      <c r="AA242" s="5">
        <v>8001.3484977300004</v>
      </c>
      <c r="AB242" s="5">
        <v>8001.3484977799999</v>
      </c>
      <c r="AC242" s="5">
        <v>8808.4771197800001</v>
      </c>
      <c r="AD242" s="5">
        <v>8808.4771200799987</v>
      </c>
      <c r="AE242" s="5">
        <v>14206.902193190001</v>
      </c>
      <c r="AF242" s="5">
        <v>15647.078929859999</v>
      </c>
      <c r="AG242" s="5">
        <v>15479.07892987</v>
      </c>
    </row>
    <row r="243" spans="1:33">
      <c r="A243" s="56" t="s">
        <v>70</v>
      </c>
      <c r="B243" s="56" t="s">
        <v>200</v>
      </c>
      <c r="C243" s="56" t="s">
        <v>286</v>
      </c>
      <c r="D243" s="56" t="s">
        <v>287</v>
      </c>
      <c r="E243" s="56" t="s">
        <v>142</v>
      </c>
      <c r="F243" s="5">
        <v>251.35</v>
      </c>
      <c r="G243" s="5">
        <v>251.35004332</v>
      </c>
      <c r="H243" s="5">
        <v>647.28617540000005</v>
      </c>
      <c r="I243" s="5">
        <v>656.04771210000001</v>
      </c>
      <c r="J243" s="5">
        <v>656.04771941000001</v>
      </c>
      <c r="K243" s="5">
        <v>1551.35004886</v>
      </c>
      <c r="L243" s="5">
        <v>1551.3500506299999</v>
      </c>
      <c r="M243" s="5">
        <v>1551.3500521200001</v>
      </c>
      <c r="N243" s="5">
        <v>1551.3500577</v>
      </c>
      <c r="O243" s="5">
        <v>1551.3500577699999</v>
      </c>
      <c r="P243" s="5">
        <v>1876.9253698699999</v>
      </c>
      <c r="Q243" s="5">
        <v>1876.9253702399999</v>
      </c>
      <c r="R243" s="5">
        <v>1876.9253702599999</v>
      </c>
      <c r="S243" s="5">
        <v>2296.6866698700001</v>
      </c>
      <c r="T243" s="5">
        <v>2296.6866698899998</v>
      </c>
      <c r="U243" s="5">
        <v>3202.7319067600001</v>
      </c>
      <c r="V243" s="5">
        <v>3202.7319067600001</v>
      </c>
      <c r="W243" s="5">
        <v>3202.7319067799999</v>
      </c>
      <c r="X243" s="5">
        <v>3202.7319067899998</v>
      </c>
      <c r="Y243" s="5">
        <v>5390.6279300300002</v>
      </c>
      <c r="Z243" s="5">
        <v>6791.3998402099996</v>
      </c>
      <c r="AA243" s="5">
        <v>6791.3998402200004</v>
      </c>
      <c r="AB243" s="5">
        <v>6791.3998402899997</v>
      </c>
      <c r="AC243" s="5">
        <v>6791.3999816099986</v>
      </c>
      <c r="AD243" s="5">
        <v>6791.3999816400001</v>
      </c>
      <c r="AE243" s="5">
        <v>6791.3999816599999</v>
      </c>
      <c r="AF243" s="5">
        <v>6791.3999817899994</v>
      </c>
      <c r="AG243" s="5">
        <v>6651.6499817999993</v>
      </c>
    </row>
    <row r="244" spans="1:33">
      <c r="A244" s="56" t="s">
        <v>70</v>
      </c>
      <c r="B244" s="56" t="s">
        <v>200</v>
      </c>
      <c r="C244" s="56" t="s">
        <v>288</v>
      </c>
      <c r="D244" s="56" t="s">
        <v>289</v>
      </c>
      <c r="E244" s="56" t="s">
        <v>142</v>
      </c>
      <c r="F244" s="5">
        <v>144</v>
      </c>
      <c r="G244" s="5">
        <v>673.47332466</v>
      </c>
      <c r="H244" s="5">
        <v>1498.9582233399999</v>
      </c>
      <c r="I244" s="5">
        <v>1705.07665752</v>
      </c>
      <c r="J244" s="5">
        <v>3543.9999999900001</v>
      </c>
      <c r="K244" s="5">
        <v>3544.0000000199998</v>
      </c>
      <c r="L244" s="5">
        <v>3838.83271509</v>
      </c>
      <c r="M244" s="5">
        <v>3838.8327151499998</v>
      </c>
      <c r="N244" s="5">
        <v>5460.5103345300004</v>
      </c>
      <c r="O244" s="5">
        <v>5614.3290451100002</v>
      </c>
      <c r="P244" s="5">
        <v>6886.3421529800007</v>
      </c>
      <c r="Q244" s="5">
        <v>10841.78074926</v>
      </c>
      <c r="R244" s="5">
        <v>10841.78074932</v>
      </c>
      <c r="S244" s="5">
        <v>11601.442232670001</v>
      </c>
      <c r="T244" s="5">
        <v>11601.44223282</v>
      </c>
      <c r="U244" s="5">
        <v>11601.442730590001</v>
      </c>
      <c r="V244" s="5">
        <v>11601.442730590001</v>
      </c>
      <c r="W244" s="5">
        <v>11601.44273063</v>
      </c>
      <c r="X244" s="5">
        <v>11601.442730639999</v>
      </c>
      <c r="Y244" s="5">
        <v>11601.442730700001</v>
      </c>
      <c r="Z244" s="5">
        <v>11601.44273074</v>
      </c>
      <c r="AA244" s="5">
        <v>11457.44273074</v>
      </c>
      <c r="AB244" s="5">
        <v>11457.44273074</v>
      </c>
      <c r="AC244" s="5">
        <v>11457.44273074</v>
      </c>
      <c r="AD244" s="5">
        <v>11457.44273074</v>
      </c>
      <c r="AE244" s="5">
        <v>11457.44273074</v>
      </c>
      <c r="AF244" s="5">
        <v>11457.44273074</v>
      </c>
      <c r="AG244" s="5">
        <v>11457.44273074</v>
      </c>
    </row>
    <row r="246" spans="1:33">
      <c r="A246" s="56" t="s">
        <v>70</v>
      </c>
      <c r="B246" s="56" t="s">
        <v>163</v>
      </c>
      <c r="C246" s="56" t="s">
        <v>290</v>
      </c>
      <c r="D246" s="56" t="s">
        <v>291</v>
      </c>
      <c r="E246" s="56" t="s">
        <v>141</v>
      </c>
      <c r="F246" s="5">
        <v>0</v>
      </c>
      <c r="G246" s="5">
        <v>0</v>
      </c>
      <c r="H246" s="5">
        <v>0</v>
      </c>
      <c r="I246" s="5">
        <v>0</v>
      </c>
      <c r="J246" s="5">
        <v>0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5">
        <v>0</v>
      </c>
      <c r="R246" s="5">
        <v>0</v>
      </c>
      <c r="S246" s="5">
        <v>0</v>
      </c>
      <c r="T246" s="5">
        <v>0</v>
      </c>
      <c r="U246" s="5">
        <v>0</v>
      </c>
      <c r="V246" s="5">
        <v>0</v>
      </c>
      <c r="W246" s="5">
        <v>0</v>
      </c>
      <c r="X246" s="5">
        <v>0</v>
      </c>
      <c r="Y246" s="5">
        <v>0</v>
      </c>
      <c r="Z246" s="5">
        <v>0</v>
      </c>
      <c r="AA246" s="5">
        <v>0</v>
      </c>
      <c r="AB246" s="5">
        <v>0</v>
      </c>
      <c r="AC246" s="5">
        <v>0</v>
      </c>
      <c r="AD246" s="5">
        <v>0</v>
      </c>
      <c r="AE246" s="5">
        <v>0</v>
      </c>
      <c r="AF246" s="5">
        <v>0</v>
      </c>
      <c r="AG246" s="5">
        <v>0</v>
      </c>
    </row>
    <row r="247" spans="1:33">
      <c r="A247" s="56" t="s">
        <v>70</v>
      </c>
      <c r="B247" s="56" t="s">
        <v>163</v>
      </c>
      <c r="C247" s="56" t="s">
        <v>292</v>
      </c>
      <c r="D247" s="56" t="s">
        <v>293</v>
      </c>
      <c r="E247" s="56" t="s">
        <v>141</v>
      </c>
      <c r="F247" s="5">
        <v>0</v>
      </c>
      <c r="G247" s="5">
        <v>0</v>
      </c>
      <c r="H247" s="5">
        <v>0</v>
      </c>
      <c r="I247" s="5">
        <v>0</v>
      </c>
      <c r="J247" s="5">
        <v>0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5">
        <v>0</v>
      </c>
      <c r="R247" s="5">
        <v>0</v>
      </c>
      <c r="S247" s="5">
        <v>0</v>
      </c>
      <c r="T247" s="5">
        <v>0</v>
      </c>
      <c r="U247" s="5">
        <v>0</v>
      </c>
      <c r="V247" s="5">
        <v>0</v>
      </c>
      <c r="W247" s="5">
        <v>0</v>
      </c>
      <c r="X247" s="5">
        <v>0</v>
      </c>
      <c r="Y247" s="5">
        <v>0</v>
      </c>
      <c r="Z247" s="5">
        <v>0</v>
      </c>
      <c r="AA247" s="5">
        <v>0</v>
      </c>
      <c r="AB247" s="5">
        <v>0</v>
      </c>
      <c r="AC247" s="5">
        <v>0</v>
      </c>
      <c r="AD247" s="5">
        <v>0</v>
      </c>
      <c r="AE247" s="5">
        <v>0</v>
      </c>
      <c r="AF247" s="5">
        <v>0</v>
      </c>
      <c r="AG247" s="5">
        <v>0</v>
      </c>
    </row>
    <row r="248" spans="1:33">
      <c r="A248" s="56" t="s">
        <v>70</v>
      </c>
      <c r="B248" s="56" t="s">
        <v>198</v>
      </c>
      <c r="C248" s="56" t="s">
        <v>294</v>
      </c>
      <c r="D248" s="56" t="s">
        <v>295</v>
      </c>
      <c r="E248" s="56" t="s">
        <v>141</v>
      </c>
      <c r="F248" s="5">
        <v>0</v>
      </c>
      <c r="G248" s="5">
        <v>0</v>
      </c>
      <c r="H248" s="5">
        <v>0</v>
      </c>
      <c r="I248" s="5">
        <v>0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5">
        <v>0</v>
      </c>
      <c r="R248" s="5">
        <v>0</v>
      </c>
      <c r="S248" s="5">
        <v>0</v>
      </c>
      <c r="T248" s="5">
        <v>0</v>
      </c>
      <c r="U248" s="5">
        <v>0</v>
      </c>
      <c r="V248" s="5">
        <v>0</v>
      </c>
      <c r="W248" s="5">
        <v>0</v>
      </c>
      <c r="X248" s="5">
        <v>0</v>
      </c>
      <c r="Y248" s="5">
        <v>0</v>
      </c>
      <c r="Z248" s="5">
        <v>0</v>
      </c>
      <c r="AA248" s="5">
        <v>0</v>
      </c>
      <c r="AB248" s="5">
        <v>0</v>
      </c>
      <c r="AC248" s="5">
        <v>0</v>
      </c>
      <c r="AD248" s="5">
        <v>0</v>
      </c>
      <c r="AE248" s="5">
        <v>0</v>
      </c>
      <c r="AF248" s="5">
        <v>0</v>
      </c>
      <c r="AG248" s="5">
        <v>0</v>
      </c>
    </row>
    <row r="249" spans="1:33">
      <c r="A249" s="56" t="s">
        <v>70</v>
      </c>
      <c r="B249" s="56" t="s">
        <v>200</v>
      </c>
      <c r="C249" s="56" t="s">
        <v>296</v>
      </c>
      <c r="D249" s="56" t="s">
        <v>297</v>
      </c>
      <c r="E249" s="56" t="s">
        <v>141</v>
      </c>
      <c r="F249" s="5">
        <v>0</v>
      </c>
      <c r="G249" s="5">
        <v>0</v>
      </c>
      <c r="H249" s="5">
        <v>0</v>
      </c>
      <c r="I249" s="5">
        <v>0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5">
        <v>0</v>
      </c>
      <c r="R249" s="5">
        <v>0</v>
      </c>
      <c r="S249" s="5">
        <v>0</v>
      </c>
      <c r="T249" s="5">
        <v>0</v>
      </c>
      <c r="U249" s="5">
        <v>0</v>
      </c>
      <c r="V249" s="5">
        <v>0</v>
      </c>
      <c r="W249" s="5">
        <v>0</v>
      </c>
      <c r="X249" s="5">
        <v>0</v>
      </c>
      <c r="Y249" s="5">
        <v>0</v>
      </c>
      <c r="Z249" s="5">
        <v>0</v>
      </c>
      <c r="AA249" s="5">
        <v>0</v>
      </c>
      <c r="AB249" s="5">
        <v>0</v>
      </c>
      <c r="AC249" s="5">
        <v>0</v>
      </c>
      <c r="AD249" s="5">
        <v>0</v>
      </c>
      <c r="AE249" s="5">
        <v>0</v>
      </c>
      <c r="AF249" s="5">
        <v>0</v>
      </c>
      <c r="AG249" s="5">
        <v>0</v>
      </c>
    </row>
    <row r="250" spans="1:33">
      <c r="A250" s="56" t="s">
        <v>70</v>
      </c>
      <c r="B250" s="56" t="s">
        <v>198</v>
      </c>
      <c r="C250" s="56" t="s">
        <v>298</v>
      </c>
      <c r="D250" s="56" t="s">
        <v>299</v>
      </c>
      <c r="E250" s="56" t="s">
        <v>141</v>
      </c>
      <c r="F250" s="5">
        <v>0</v>
      </c>
      <c r="G250" s="5">
        <v>0</v>
      </c>
      <c r="H250" s="5">
        <v>0</v>
      </c>
      <c r="I250" s="5">
        <v>0</v>
      </c>
      <c r="J250" s="5">
        <v>0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5">
        <v>0</v>
      </c>
      <c r="R250" s="5">
        <v>0</v>
      </c>
      <c r="S250" s="5">
        <v>0</v>
      </c>
      <c r="T250" s="5">
        <v>0</v>
      </c>
      <c r="U250" s="5">
        <v>0</v>
      </c>
      <c r="V250" s="5">
        <v>0</v>
      </c>
      <c r="W250" s="5">
        <v>0</v>
      </c>
      <c r="X250" s="5">
        <v>0</v>
      </c>
      <c r="Y250" s="5">
        <v>0</v>
      </c>
      <c r="Z250" s="5">
        <v>0</v>
      </c>
      <c r="AA250" s="5">
        <v>0</v>
      </c>
      <c r="AB250" s="5">
        <v>0</v>
      </c>
      <c r="AC250" s="5">
        <v>0</v>
      </c>
      <c r="AD250" s="5">
        <v>0</v>
      </c>
      <c r="AE250" s="5">
        <v>0</v>
      </c>
      <c r="AF250" s="5">
        <v>0</v>
      </c>
      <c r="AG250" s="5">
        <v>0</v>
      </c>
    </row>
    <row r="251" spans="1:33">
      <c r="A251" s="56" t="s">
        <v>70</v>
      </c>
      <c r="B251" s="56" t="s">
        <v>199</v>
      </c>
      <c r="C251" s="56" t="s">
        <v>300</v>
      </c>
      <c r="D251" s="56" t="s">
        <v>301</v>
      </c>
      <c r="E251" s="56" t="s">
        <v>141</v>
      </c>
      <c r="F251" s="5">
        <v>0</v>
      </c>
      <c r="G251" s="5">
        <v>0</v>
      </c>
      <c r="H251" s="5">
        <v>0</v>
      </c>
      <c r="I251" s="5">
        <v>0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5">
        <v>0</v>
      </c>
      <c r="R251" s="5">
        <v>0</v>
      </c>
      <c r="S251" s="5">
        <v>0</v>
      </c>
      <c r="T251" s="5">
        <v>0</v>
      </c>
      <c r="U251" s="5">
        <v>0</v>
      </c>
      <c r="V251" s="5">
        <v>0</v>
      </c>
      <c r="W251" s="5">
        <v>0</v>
      </c>
      <c r="X251" s="5">
        <v>0</v>
      </c>
      <c r="Y251" s="5">
        <v>0</v>
      </c>
      <c r="Z251" s="5">
        <v>0</v>
      </c>
      <c r="AA251" s="5">
        <v>0</v>
      </c>
      <c r="AB251" s="5">
        <v>0</v>
      </c>
      <c r="AC251" s="5">
        <v>0</v>
      </c>
      <c r="AD251" s="5">
        <v>0</v>
      </c>
      <c r="AE251" s="5">
        <v>0</v>
      </c>
      <c r="AF251" s="5">
        <v>0</v>
      </c>
      <c r="AG251" s="5">
        <v>0</v>
      </c>
    </row>
    <row r="253" spans="1:33">
      <c r="A253" s="56" t="s">
        <v>73</v>
      </c>
      <c r="B253" s="56" t="s">
        <v>197</v>
      </c>
      <c r="C253" s="56" t="s">
        <v>215</v>
      </c>
      <c r="D253" s="56" t="s">
        <v>216</v>
      </c>
      <c r="E253" s="56" t="s">
        <v>217</v>
      </c>
      <c r="F253" s="5">
        <v>0</v>
      </c>
      <c r="G253" s="5">
        <v>5.5999999999999997E-6</v>
      </c>
      <c r="H253" s="5">
        <v>2.6610000000000001E-5</v>
      </c>
      <c r="I253" s="5">
        <v>5.2410000000000001E-5</v>
      </c>
      <c r="J253" s="5">
        <v>9.878E-5</v>
      </c>
      <c r="K253" s="5">
        <v>9.8859999999999999E-5</v>
      </c>
      <c r="L253" s="5">
        <v>9.8919999999999995E-5</v>
      </c>
      <c r="M253" s="5">
        <v>2.8844E-4</v>
      </c>
      <c r="N253" s="5">
        <v>2.9119999999999998E-4</v>
      </c>
      <c r="O253" s="5">
        <v>664.19227710999996</v>
      </c>
      <c r="P253" s="5">
        <v>1099.9999411599999</v>
      </c>
      <c r="Q253" s="5">
        <v>1099.9999430800001</v>
      </c>
      <c r="R253" s="5">
        <v>1099.9999431199999</v>
      </c>
      <c r="S253" s="5">
        <v>1099.9999432300001</v>
      </c>
      <c r="T253" s="5">
        <v>1100.0000000499999</v>
      </c>
      <c r="U253" s="5">
        <v>1100.0000000699999</v>
      </c>
      <c r="V253" s="5">
        <v>1100.0000000800001</v>
      </c>
      <c r="W253" s="5">
        <v>1100.0000001200001</v>
      </c>
      <c r="X253" s="5">
        <v>1100.00000024</v>
      </c>
      <c r="Y253" s="5">
        <v>1100.00000069</v>
      </c>
      <c r="Z253" s="5">
        <v>5186.7958560200004</v>
      </c>
      <c r="AA253" s="5">
        <v>5186.7958560999996</v>
      </c>
      <c r="AB253" s="5">
        <v>6345.09222512</v>
      </c>
      <c r="AC253" s="5">
        <v>6345.0922251700003</v>
      </c>
      <c r="AD253" s="5">
        <v>6917.3671572699996</v>
      </c>
      <c r="AE253" s="5">
        <v>6917.36715749</v>
      </c>
      <c r="AF253" s="5">
        <v>10717.110841920001</v>
      </c>
      <c r="AG253" s="5">
        <v>10717.110841940001</v>
      </c>
    </row>
    <row r="254" spans="1:33">
      <c r="A254" s="56" t="s">
        <v>73</v>
      </c>
      <c r="B254" s="56" t="s">
        <v>197</v>
      </c>
      <c r="C254" s="56" t="s">
        <v>218</v>
      </c>
      <c r="D254" s="56" t="s">
        <v>219</v>
      </c>
      <c r="E254" s="56" t="s">
        <v>217</v>
      </c>
      <c r="F254" s="5">
        <v>81.5</v>
      </c>
      <c r="G254" s="5">
        <v>81.500006420000005</v>
      </c>
      <c r="H254" s="5">
        <v>81.500041940000003</v>
      </c>
      <c r="I254" s="5">
        <v>241.26258906999999</v>
      </c>
      <c r="J254" s="5">
        <v>241.26258970999999</v>
      </c>
      <c r="K254" s="5">
        <v>241.26258974000001</v>
      </c>
      <c r="L254" s="5">
        <v>241.26258983</v>
      </c>
      <c r="M254" s="5">
        <v>1231.99252398</v>
      </c>
      <c r="N254" s="5">
        <v>1231.99252428</v>
      </c>
      <c r="O254" s="5">
        <v>2839.5707162399999</v>
      </c>
      <c r="P254" s="5">
        <v>2899.0041397099999</v>
      </c>
      <c r="Q254" s="5">
        <v>2899.00413996</v>
      </c>
      <c r="R254" s="5">
        <v>2899.00414</v>
      </c>
      <c r="S254" s="5">
        <v>2899.0041401200001</v>
      </c>
      <c r="T254" s="5">
        <v>4364.93368835</v>
      </c>
      <c r="U254" s="5">
        <v>4364.9336883799997</v>
      </c>
      <c r="V254" s="5">
        <v>4346.9336883899996</v>
      </c>
      <c r="W254" s="5">
        <v>4346.9336884300001</v>
      </c>
      <c r="X254" s="5">
        <v>4731.5297720299995</v>
      </c>
      <c r="Y254" s="5">
        <v>5499.4491067700001</v>
      </c>
      <c r="Z254" s="5">
        <v>6059.7897451400004</v>
      </c>
      <c r="AA254" s="5">
        <v>6059.7897455700004</v>
      </c>
      <c r="AB254" s="5">
        <v>8014.9999117899997</v>
      </c>
      <c r="AC254" s="5">
        <v>7999.9999118400001</v>
      </c>
      <c r="AD254" s="5">
        <v>7999.9999119100003</v>
      </c>
      <c r="AE254" s="5">
        <v>7999.9999119699996</v>
      </c>
      <c r="AF254" s="5">
        <v>7999.9999120399998</v>
      </c>
      <c r="AG254" s="5">
        <v>7999.9999120499997</v>
      </c>
    </row>
    <row r="255" spans="1:33">
      <c r="A255" s="56" t="s">
        <v>73</v>
      </c>
      <c r="B255" s="56" t="s">
        <v>197</v>
      </c>
      <c r="C255" s="56" t="s">
        <v>220</v>
      </c>
      <c r="D255" s="56" t="s">
        <v>221</v>
      </c>
      <c r="E255" s="56" t="s">
        <v>217</v>
      </c>
      <c r="F255" s="5">
        <v>435.58399999999989</v>
      </c>
      <c r="G255" s="5">
        <v>435.58400598999998</v>
      </c>
      <c r="H255" s="5">
        <v>435.58403788999999</v>
      </c>
      <c r="I255" s="5">
        <v>435.58409570999999</v>
      </c>
      <c r="J255" s="5">
        <v>435.58419989999999</v>
      </c>
      <c r="K255" s="5">
        <v>435.58419995000003</v>
      </c>
      <c r="L255" s="5">
        <v>435.58420000000001</v>
      </c>
      <c r="M255" s="5">
        <v>435.58507929000001</v>
      </c>
      <c r="N255" s="5">
        <v>435.58507936000001</v>
      </c>
      <c r="O255" s="5">
        <v>435.58507953999998</v>
      </c>
      <c r="P255" s="5">
        <v>435.58508353000002</v>
      </c>
      <c r="Q255" s="5">
        <v>3835.5838153899999</v>
      </c>
      <c r="R255" s="5">
        <v>3835.5838154500002</v>
      </c>
      <c r="S255" s="5">
        <v>3835.5838179699999</v>
      </c>
      <c r="T255" s="5">
        <v>3835.5838182799998</v>
      </c>
      <c r="U255" s="5">
        <v>3835.5838183000001</v>
      </c>
      <c r="V255" s="5">
        <v>3835.58381831</v>
      </c>
      <c r="W255" s="5">
        <v>3835.5838183599999</v>
      </c>
      <c r="X255" s="5">
        <v>3835.5840001699999</v>
      </c>
      <c r="Y255" s="5">
        <v>3715.9840002599999</v>
      </c>
      <c r="Z255" s="5">
        <v>3600.0160003199999</v>
      </c>
      <c r="AA255" s="5">
        <v>3600.0160003199999</v>
      </c>
      <c r="AB255" s="5">
        <v>3600.0160003199999</v>
      </c>
      <c r="AC255" s="5">
        <v>3600.0160003199999</v>
      </c>
      <c r="AD255" s="5">
        <v>3500.0350003200001</v>
      </c>
      <c r="AE255" s="5">
        <v>3500.0350003200001</v>
      </c>
      <c r="AF255" s="5">
        <v>3400.0000003199998</v>
      </c>
      <c r="AG255" s="5">
        <v>3400.0000003199998</v>
      </c>
    </row>
    <row r="256" spans="1:33">
      <c r="A256" s="56" t="s">
        <v>73</v>
      </c>
      <c r="B256" s="56" t="s">
        <v>197</v>
      </c>
      <c r="C256" s="56" t="s">
        <v>222</v>
      </c>
      <c r="D256" s="56" t="s">
        <v>223</v>
      </c>
      <c r="E256" s="56" t="s">
        <v>217</v>
      </c>
      <c r="F256" s="5">
        <v>620.48299999999995</v>
      </c>
      <c r="G256" s="5">
        <v>620.48300612999992</v>
      </c>
      <c r="H256" s="5">
        <v>620.48303427999997</v>
      </c>
      <c r="I256" s="5">
        <v>620.48305573999994</v>
      </c>
      <c r="J256" s="5">
        <v>620.48311546000002</v>
      </c>
      <c r="K256" s="5">
        <v>656.71984363999991</v>
      </c>
      <c r="L256" s="5">
        <v>945.55549642999995</v>
      </c>
      <c r="M256" s="5">
        <v>945.55549687999996</v>
      </c>
      <c r="N256" s="5">
        <v>945.55549701999996</v>
      </c>
      <c r="O256" s="5">
        <v>945.55549715999996</v>
      </c>
      <c r="P256" s="5">
        <v>1422.5936382299999</v>
      </c>
      <c r="Q256" s="5">
        <v>1422.5936421599999</v>
      </c>
      <c r="R256" s="5">
        <v>2223.9353571400002</v>
      </c>
      <c r="S256" s="5">
        <v>4112.7863504099996</v>
      </c>
      <c r="T256" s="5">
        <v>4112.7863506699996</v>
      </c>
      <c r="U256" s="5">
        <v>4112.7863506900003</v>
      </c>
      <c r="V256" s="5">
        <v>4112.7863507000002</v>
      </c>
      <c r="W256" s="5">
        <v>4112.7863508700002</v>
      </c>
      <c r="X256" s="5">
        <v>7520.4828554800006</v>
      </c>
      <c r="Y256" s="5">
        <v>7520.4828555700014</v>
      </c>
      <c r="Z256" s="5">
        <v>7520.4828556299999</v>
      </c>
      <c r="AA256" s="5">
        <v>7477.9830000500006</v>
      </c>
      <c r="AB256" s="5">
        <v>11327.3190942</v>
      </c>
      <c r="AC256" s="5">
        <v>12616.48500328</v>
      </c>
      <c r="AD256" s="5">
        <v>12985.4352308</v>
      </c>
      <c r="AE256" s="5">
        <v>20706.793937210001</v>
      </c>
      <c r="AF256" s="5">
        <v>33531.980251289999</v>
      </c>
      <c r="AG256" s="5">
        <v>33505.98025131</v>
      </c>
    </row>
    <row r="257" spans="1:33">
      <c r="A257" s="56" t="s">
        <v>73</v>
      </c>
      <c r="B257" s="56" t="s">
        <v>197</v>
      </c>
      <c r="C257" s="56" t="s">
        <v>224</v>
      </c>
      <c r="D257" s="56" t="s">
        <v>225</v>
      </c>
      <c r="E257" s="56" t="s">
        <v>217</v>
      </c>
      <c r="F257" s="5">
        <v>14</v>
      </c>
      <c r="G257" s="5">
        <v>14.00000695</v>
      </c>
      <c r="H257" s="5">
        <v>68.778708080000001</v>
      </c>
      <c r="I257" s="5">
        <v>68.778708109999997</v>
      </c>
      <c r="J257" s="5">
        <v>68.778708190000003</v>
      </c>
      <c r="K257" s="5">
        <v>77.676686469999993</v>
      </c>
      <c r="L257" s="5">
        <v>77.676693830000005</v>
      </c>
      <c r="M257" s="5">
        <v>77.676714669999996</v>
      </c>
      <c r="N257" s="5">
        <v>77.676714869999998</v>
      </c>
      <c r="O257" s="5">
        <v>77.676715059999992</v>
      </c>
      <c r="P257" s="5">
        <v>81.506836809999996</v>
      </c>
      <c r="Q257" s="5">
        <v>81.506837419999997</v>
      </c>
      <c r="R257" s="5">
        <v>81.558568289999997</v>
      </c>
      <c r="S257" s="5">
        <v>81.558569070000004</v>
      </c>
      <c r="T257" s="5">
        <v>81.558569610000006</v>
      </c>
      <c r="U257" s="5">
        <v>81.558569629999994</v>
      </c>
      <c r="V257" s="5">
        <v>81.558569640000002</v>
      </c>
      <c r="W257" s="5">
        <v>81.558569869999999</v>
      </c>
      <c r="X257" s="5">
        <v>1584.74140734</v>
      </c>
      <c r="Y257" s="5">
        <v>1917.85084168</v>
      </c>
      <c r="Z257" s="5">
        <v>1927.8603175999999</v>
      </c>
      <c r="AA257" s="5">
        <v>2652.01501319</v>
      </c>
      <c r="AB257" s="5">
        <v>4814.5020218</v>
      </c>
      <c r="AC257" s="5">
        <v>4814.5020220599999</v>
      </c>
      <c r="AD257" s="5">
        <v>4814.5020222700005</v>
      </c>
      <c r="AE257" s="5">
        <v>5636.6236280900002</v>
      </c>
      <c r="AF257" s="5">
        <v>7999.9997259100001</v>
      </c>
      <c r="AG257" s="5">
        <v>7999.9997259399997</v>
      </c>
    </row>
    <row r="258" spans="1:33">
      <c r="A258" s="56" t="s">
        <v>73</v>
      </c>
      <c r="B258" s="56" t="s">
        <v>197</v>
      </c>
      <c r="C258" s="56" t="s">
        <v>226</v>
      </c>
      <c r="D258" s="56" t="s">
        <v>227</v>
      </c>
      <c r="E258" s="56" t="s">
        <v>217</v>
      </c>
      <c r="F258" s="5">
        <v>81.72</v>
      </c>
      <c r="G258" s="5">
        <v>81.72000688</v>
      </c>
      <c r="H258" s="5">
        <v>492.55087509999998</v>
      </c>
      <c r="I258" s="5">
        <v>1618.2189632899999</v>
      </c>
      <c r="J258" s="5">
        <v>2387.4385033600001</v>
      </c>
      <c r="K258" s="5">
        <v>3092.64347133</v>
      </c>
      <c r="L258" s="5">
        <v>3250.02087798</v>
      </c>
      <c r="M258" s="5">
        <v>3250.0208781599999</v>
      </c>
      <c r="N258" s="5">
        <v>3250.0208782099999</v>
      </c>
      <c r="O258" s="5">
        <v>3250.0208783200001</v>
      </c>
      <c r="P258" s="5">
        <v>4306.9978126100004</v>
      </c>
      <c r="Q258" s="5">
        <v>7532.9997763500014</v>
      </c>
      <c r="R258" s="5">
        <v>7532.9997770500004</v>
      </c>
      <c r="S258" s="5">
        <v>7532.9997776800001</v>
      </c>
      <c r="T258" s="5">
        <v>7532.9999999900001</v>
      </c>
      <c r="U258" s="5">
        <v>7533.0000000099999</v>
      </c>
      <c r="V258" s="5">
        <v>7533.0000000200007</v>
      </c>
      <c r="W258" s="5">
        <v>7533.0000001799999</v>
      </c>
      <c r="X258" s="5">
        <v>12707.864099300001</v>
      </c>
      <c r="Y258" s="5">
        <v>20824.714265080001</v>
      </c>
      <c r="Z258" s="5">
        <v>20824.714265170001</v>
      </c>
      <c r="AA258" s="5">
        <v>28508.945134239999</v>
      </c>
      <c r="AB258" s="5">
        <v>34616.53200608</v>
      </c>
      <c r="AC258" s="5">
        <v>34616.5320068</v>
      </c>
      <c r="AD258" s="5">
        <v>35803.151330430002</v>
      </c>
      <c r="AE258" s="5">
        <v>37925.330507220002</v>
      </c>
      <c r="AF258" s="5">
        <v>38231.963104659997</v>
      </c>
      <c r="AG258" s="5">
        <v>38231.963104690003</v>
      </c>
    </row>
    <row r="259" spans="1:33">
      <c r="A259" s="56" t="s">
        <v>73</v>
      </c>
      <c r="B259" s="56" t="s">
        <v>197</v>
      </c>
      <c r="C259" s="56" t="s">
        <v>228</v>
      </c>
      <c r="D259" s="56" t="s">
        <v>229</v>
      </c>
      <c r="E259" s="56" t="s">
        <v>217</v>
      </c>
      <c r="F259" s="5">
        <v>306.84199999999998</v>
      </c>
      <c r="G259" s="5">
        <v>528.08200607000003</v>
      </c>
      <c r="H259" s="5">
        <v>528.08203236999998</v>
      </c>
      <c r="I259" s="5">
        <v>528.08203541</v>
      </c>
      <c r="J259" s="5">
        <v>562.24204803999999</v>
      </c>
      <c r="K259" s="5">
        <v>528.0820837</v>
      </c>
      <c r="L259" s="5">
        <v>538.27341932000002</v>
      </c>
      <c r="M259" s="5">
        <v>2099.0217068799998</v>
      </c>
      <c r="N259" s="5">
        <v>2099.0217070499998</v>
      </c>
      <c r="O259" s="5">
        <v>2506.8418838500002</v>
      </c>
      <c r="P259" s="5">
        <v>2506.8418939799999</v>
      </c>
      <c r="Q259" s="5">
        <v>2506.8418944499999</v>
      </c>
      <c r="R259" s="5">
        <v>3676.5870344800001</v>
      </c>
      <c r="S259" s="5">
        <v>3676.6070189799998</v>
      </c>
      <c r="T259" s="5">
        <v>5650.6839367700004</v>
      </c>
      <c r="U259" s="5">
        <v>5650.6839371900014</v>
      </c>
      <c r="V259" s="5">
        <v>5650.6839372100003</v>
      </c>
      <c r="W259" s="5">
        <v>7308.4481948400007</v>
      </c>
      <c r="X259" s="5">
        <v>9383.7954540400005</v>
      </c>
      <c r="Y259" s="5">
        <v>9383.7954541399995</v>
      </c>
      <c r="Z259" s="5">
        <v>9383.7954548899997</v>
      </c>
      <c r="AA259" s="5">
        <v>9383.7954550200011</v>
      </c>
      <c r="AB259" s="5">
        <v>9383.7954551700004</v>
      </c>
      <c r="AC259" s="5">
        <v>9831.3479503800008</v>
      </c>
      <c r="AD259" s="5">
        <v>9655.3949504200009</v>
      </c>
      <c r="AE259" s="5">
        <v>11784.40243319</v>
      </c>
      <c r="AF259" s="5">
        <v>11653.51343397</v>
      </c>
      <c r="AG259" s="5">
        <v>11653.513434</v>
      </c>
    </row>
    <row r="260" spans="1:33">
      <c r="A260" s="56" t="s">
        <v>73</v>
      </c>
      <c r="B260" s="56" t="s">
        <v>197</v>
      </c>
      <c r="C260" s="56" t="s">
        <v>230</v>
      </c>
      <c r="D260" s="56" t="s">
        <v>231</v>
      </c>
      <c r="E260" s="56" t="s">
        <v>217</v>
      </c>
      <c r="F260" s="5">
        <v>1214.288</v>
      </c>
      <c r="G260" s="5">
        <v>1360.2880061200001</v>
      </c>
      <c r="H260" s="5">
        <v>1360.28803679</v>
      </c>
      <c r="I260" s="5">
        <v>1829.6549715199999</v>
      </c>
      <c r="J260" s="5">
        <v>3085.8622158500002</v>
      </c>
      <c r="K260" s="5">
        <v>3212.366219779999</v>
      </c>
      <c r="L260" s="5">
        <v>3784.93004677</v>
      </c>
      <c r="M260" s="5">
        <v>4366.4504289899996</v>
      </c>
      <c r="N260" s="5">
        <v>4366.4504291399999</v>
      </c>
      <c r="O260" s="5">
        <v>4515.8580315999998</v>
      </c>
      <c r="P260" s="5">
        <v>5573.6762301100007</v>
      </c>
      <c r="Q260" s="5">
        <v>8206.2877405500003</v>
      </c>
      <c r="R260" s="5">
        <v>8206.2877714499991</v>
      </c>
      <c r="S260" s="5">
        <v>8096.2877722200001</v>
      </c>
      <c r="T260" s="5">
        <v>10657.05824378</v>
      </c>
      <c r="U260" s="5">
        <v>11006.865187179999</v>
      </c>
      <c r="V260" s="5">
        <v>11006.865187199999</v>
      </c>
      <c r="W260" s="5">
        <v>11120.583057669999</v>
      </c>
      <c r="X260" s="5">
        <v>11600.82189548</v>
      </c>
      <c r="Y260" s="5">
        <v>11600.82189556</v>
      </c>
      <c r="Z260" s="5">
        <v>11575.821895810001</v>
      </c>
      <c r="AA260" s="5">
        <v>12352.99740912</v>
      </c>
      <c r="AB260" s="5">
        <v>12320.89340938</v>
      </c>
      <c r="AC260" s="5">
        <v>12242.85405344</v>
      </c>
      <c r="AD260" s="5">
        <v>11842.854053479999</v>
      </c>
      <c r="AE260" s="5">
        <v>12127.684175369999</v>
      </c>
      <c r="AF260" s="5">
        <v>13615.77502834</v>
      </c>
      <c r="AG260" s="5">
        <v>13615.775028370001</v>
      </c>
    </row>
    <row r="261" spans="1:33">
      <c r="A261" s="56" t="s">
        <v>73</v>
      </c>
      <c r="B261" s="56" t="s">
        <v>197</v>
      </c>
      <c r="C261" s="56" t="s">
        <v>232</v>
      </c>
      <c r="D261" s="56" t="s">
        <v>233</v>
      </c>
      <c r="E261" s="56" t="s">
        <v>217</v>
      </c>
      <c r="F261" s="5">
        <v>0</v>
      </c>
      <c r="G261" s="5">
        <v>6.0900000000000001E-6</v>
      </c>
      <c r="H261" s="5">
        <v>5.2719999999999997E-5</v>
      </c>
      <c r="I261" s="5">
        <v>5.791E-5</v>
      </c>
      <c r="J261" s="5">
        <v>1.5035000000000001E-3</v>
      </c>
      <c r="K261" s="5">
        <v>165.13742243999999</v>
      </c>
      <c r="L261" s="5">
        <v>177.26444011000001</v>
      </c>
      <c r="M261" s="5">
        <v>177.26444058999999</v>
      </c>
      <c r="N261" s="5">
        <v>177.26444067</v>
      </c>
      <c r="O261" s="5">
        <v>177.26444083000001</v>
      </c>
      <c r="P261" s="5">
        <v>187.98063913999999</v>
      </c>
      <c r="Q261" s="5">
        <v>1358.8097418699999</v>
      </c>
      <c r="R261" s="5">
        <v>1685.60397027</v>
      </c>
      <c r="S261" s="5">
        <v>1685.60397042</v>
      </c>
      <c r="T261" s="5">
        <v>1793.78729819</v>
      </c>
      <c r="U261" s="5">
        <v>1793.78729821</v>
      </c>
      <c r="V261" s="5">
        <v>1793.7872982199999</v>
      </c>
      <c r="W261" s="5">
        <v>5852.3315915399999</v>
      </c>
      <c r="X261" s="5">
        <v>6099.9998126999999</v>
      </c>
      <c r="Y261" s="5">
        <v>6099.9998127899999</v>
      </c>
      <c r="Z261" s="5">
        <v>6099.9998128300003</v>
      </c>
      <c r="AA261" s="5">
        <v>6100.0000000399996</v>
      </c>
      <c r="AB261" s="5">
        <v>6100.0000000999999</v>
      </c>
      <c r="AC261" s="5">
        <v>6100.0000001400003</v>
      </c>
      <c r="AD261" s="5">
        <v>6100.0000001799999</v>
      </c>
      <c r="AE261" s="5">
        <v>6100.0000002400002</v>
      </c>
      <c r="AF261" s="5">
        <v>6100.0000002999996</v>
      </c>
      <c r="AG261" s="5">
        <v>6100.0000003200003</v>
      </c>
    </row>
    <row r="262" spans="1:33">
      <c r="A262" s="56" t="s">
        <v>73</v>
      </c>
      <c r="B262" s="56" t="s">
        <v>163</v>
      </c>
      <c r="C262" s="56" t="s">
        <v>234</v>
      </c>
      <c r="D262" s="56" t="s">
        <v>235</v>
      </c>
      <c r="E262" s="56" t="s">
        <v>217</v>
      </c>
      <c r="F262" s="5">
        <v>0</v>
      </c>
      <c r="G262" s="5">
        <v>0</v>
      </c>
      <c r="H262" s="5">
        <v>0</v>
      </c>
      <c r="I262" s="5">
        <v>0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5">
        <v>0</v>
      </c>
      <c r="R262" s="5">
        <v>0</v>
      </c>
      <c r="S262" s="5">
        <v>0</v>
      </c>
      <c r="T262" s="5">
        <v>0</v>
      </c>
      <c r="U262" s="5">
        <v>0</v>
      </c>
      <c r="V262" s="5">
        <v>0</v>
      </c>
      <c r="W262" s="5">
        <v>0</v>
      </c>
      <c r="X262" s="5">
        <v>0</v>
      </c>
      <c r="Y262" s="5">
        <v>0</v>
      </c>
      <c r="Z262" s="5">
        <v>0</v>
      </c>
      <c r="AA262" s="5">
        <v>0</v>
      </c>
      <c r="AB262" s="5">
        <v>0</v>
      </c>
      <c r="AC262" s="5">
        <v>0</v>
      </c>
      <c r="AD262" s="5">
        <v>0</v>
      </c>
      <c r="AE262" s="5">
        <v>0</v>
      </c>
      <c r="AF262" s="5">
        <v>0</v>
      </c>
      <c r="AG262" s="5">
        <v>0</v>
      </c>
    </row>
    <row r="263" spans="1:33">
      <c r="A263" s="56" t="s">
        <v>73</v>
      </c>
      <c r="B263" s="56" t="s">
        <v>163</v>
      </c>
      <c r="C263" s="56" t="s">
        <v>236</v>
      </c>
      <c r="D263" s="56" t="s">
        <v>237</v>
      </c>
      <c r="E263" s="56" t="s">
        <v>217</v>
      </c>
      <c r="F263" s="5">
        <v>166.00001025</v>
      </c>
      <c r="G263" s="5">
        <v>166.00001025</v>
      </c>
      <c r="H263" s="5">
        <v>166.00001495000001</v>
      </c>
      <c r="I263" s="5">
        <v>166.00005351999999</v>
      </c>
      <c r="J263" s="5">
        <v>185.20742962</v>
      </c>
      <c r="K263" s="5">
        <v>192.89221936999999</v>
      </c>
      <c r="L263" s="5">
        <v>192.89221939999999</v>
      </c>
      <c r="M263" s="5">
        <v>198.10298420000001</v>
      </c>
      <c r="N263" s="5">
        <v>198.10298465</v>
      </c>
      <c r="O263" s="5">
        <v>202.53518754999999</v>
      </c>
      <c r="P263" s="5">
        <v>211.36633660000001</v>
      </c>
      <c r="Q263" s="5">
        <v>213.34711150000001</v>
      </c>
      <c r="R263" s="5">
        <v>1690.8071687300001</v>
      </c>
      <c r="S263" s="5">
        <v>1690.8071694299999</v>
      </c>
      <c r="T263" s="5">
        <v>3229.8972202199998</v>
      </c>
      <c r="U263" s="5">
        <v>3536.5025320999998</v>
      </c>
      <c r="V263" s="5">
        <v>3536.50253213</v>
      </c>
      <c r="W263" s="5">
        <v>4564.2153782100004</v>
      </c>
      <c r="X263" s="5">
        <v>5604.4678028500002</v>
      </c>
      <c r="Y263" s="5">
        <v>5784.9766133000003</v>
      </c>
      <c r="Z263" s="5">
        <v>5784.9766134700003</v>
      </c>
      <c r="AA263" s="5">
        <v>6270.7624546699999</v>
      </c>
      <c r="AB263" s="5">
        <v>6550.9999647599998</v>
      </c>
      <c r="AC263" s="5">
        <v>6494.9999656500004</v>
      </c>
      <c r="AD263" s="5">
        <v>6494.9999656800001</v>
      </c>
      <c r="AE263" s="5">
        <v>6494.9999657099997</v>
      </c>
      <c r="AF263" s="5">
        <v>6494.9999657400003</v>
      </c>
      <c r="AG263" s="5">
        <v>6494.9999657500002</v>
      </c>
    </row>
    <row r="264" spans="1:33">
      <c r="A264" s="56" t="s">
        <v>73</v>
      </c>
      <c r="B264" s="56" t="s">
        <v>163</v>
      </c>
      <c r="C264" s="56" t="s">
        <v>238</v>
      </c>
      <c r="D264" s="56" t="s">
        <v>239</v>
      </c>
      <c r="E264" s="56" t="s">
        <v>217</v>
      </c>
      <c r="F264" s="5">
        <v>535.02000614999997</v>
      </c>
      <c r="G264" s="5">
        <v>535.02000615999998</v>
      </c>
      <c r="H264" s="5">
        <v>535.02000913999996</v>
      </c>
      <c r="I264" s="5">
        <v>535.02001869000003</v>
      </c>
      <c r="J264" s="5">
        <v>2170.2379805400001</v>
      </c>
      <c r="K264" s="5">
        <v>3143.0881900700001</v>
      </c>
      <c r="L264" s="5">
        <v>3143.0881900899999</v>
      </c>
      <c r="M264" s="5">
        <v>3520.0199788099999</v>
      </c>
      <c r="N264" s="5">
        <v>3520.0199807099998</v>
      </c>
      <c r="O264" s="5">
        <v>3520.0199807499998</v>
      </c>
      <c r="P264" s="5">
        <v>3520.0199807700001</v>
      </c>
      <c r="Q264" s="5">
        <v>3520.0199807899999</v>
      </c>
      <c r="R264" s="5">
        <v>3520.0199808000002</v>
      </c>
      <c r="S264" s="5">
        <v>3520.0199808100001</v>
      </c>
      <c r="T264" s="5">
        <v>3520.0200002699999</v>
      </c>
      <c r="U264" s="5">
        <v>3520.0200003</v>
      </c>
      <c r="V264" s="5">
        <v>3520.0200003099999</v>
      </c>
      <c r="W264" s="5">
        <v>3520.0200003199998</v>
      </c>
      <c r="X264" s="5">
        <v>3520.0200003300001</v>
      </c>
      <c r="Y264" s="5">
        <v>3520.02000034</v>
      </c>
      <c r="Z264" s="5">
        <v>3500.0200003499999</v>
      </c>
      <c r="AA264" s="5">
        <v>3500.0200003499999</v>
      </c>
      <c r="AB264" s="5">
        <v>3500.0200003499999</v>
      </c>
      <c r="AC264" s="5">
        <v>3500.0200003499999</v>
      </c>
      <c r="AD264" s="5">
        <v>3500.0200003499999</v>
      </c>
      <c r="AE264" s="5">
        <v>3500.0200003499999</v>
      </c>
      <c r="AF264" s="5">
        <v>3500.0200003499999</v>
      </c>
      <c r="AG264" s="5">
        <v>3500.0200003499999</v>
      </c>
    </row>
    <row r="265" spans="1:33">
      <c r="A265" s="56" t="s">
        <v>73</v>
      </c>
      <c r="B265" s="56" t="s">
        <v>163</v>
      </c>
      <c r="C265" s="56" t="s">
        <v>240</v>
      </c>
      <c r="D265" s="56" t="s">
        <v>241</v>
      </c>
      <c r="E265" s="56" t="s">
        <v>217</v>
      </c>
      <c r="F265" s="5">
        <v>762.40502086000004</v>
      </c>
      <c r="G265" s="5">
        <v>762.40502087000004</v>
      </c>
      <c r="H265" s="5">
        <v>1679.7961219399999</v>
      </c>
      <c r="I265" s="5">
        <v>3854.3776028699999</v>
      </c>
      <c r="J265" s="5">
        <v>3854.3776028900002</v>
      </c>
      <c r="K265" s="5">
        <v>4025.3902261799999</v>
      </c>
      <c r="L265" s="5">
        <v>4025.3902262000001</v>
      </c>
      <c r="M265" s="5">
        <v>4425.61748859</v>
      </c>
      <c r="N265" s="5">
        <v>4425.6174886199997</v>
      </c>
      <c r="O265" s="5">
        <v>4425.6174887899997</v>
      </c>
      <c r="P265" s="5">
        <v>4425.6174930999996</v>
      </c>
      <c r="Q265" s="5">
        <v>5239.5726518800002</v>
      </c>
      <c r="R265" s="5">
        <v>5276.5173750399999</v>
      </c>
      <c r="S265" s="5">
        <v>5348.6008856199996</v>
      </c>
      <c r="T265" s="5">
        <v>5348.6009140199994</v>
      </c>
      <c r="U265" s="5">
        <v>7452.0882479299999</v>
      </c>
      <c r="V265" s="5">
        <v>7452.0882479499996</v>
      </c>
      <c r="W265" s="5">
        <v>7612.4049041199996</v>
      </c>
      <c r="X265" s="5">
        <v>8538.5257236800007</v>
      </c>
      <c r="Y265" s="5">
        <v>8436.5007237900008</v>
      </c>
      <c r="Z265" s="5">
        <v>9052.4118969599986</v>
      </c>
      <c r="AA265" s="5">
        <v>9624.2510387599996</v>
      </c>
      <c r="AB265" s="5">
        <v>11890.88770911</v>
      </c>
      <c r="AC265" s="5">
        <v>13618.957364100001</v>
      </c>
      <c r="AD265" s="5">
        <v>13618.9573643</v>
      </c>
      <c r="AE265" s="5">
        <v>13572.25736451</v>
      </c>
      <c r="AF265" s="5">
        <v>17667.32622314</v>
      </c>
      <c r="AG265" s="5">
        <v>17597.576223159998</v>
      </c>
    </row>
    <row r="266" spans="1:33">
      <c r="A266" s="56" t="s">
        <v>73</v>
      </c>
      <c r="B266" s="56" t="s">
        <v>163</v>
      </c>
      <c r="C266" s="56" t="s">
        <v>242</v>
      </c>
      <c r="D266" s="56" t="s">
        <v>243</v>
      </c>
      <c r="E266" s="56" t="s">
        <v>217</v>
      </c>
      <c r="F266" s="5">
        <v>53.000034489999997</v>
      </c>
      <c r="G266" s="5">
        <v>53.000034489999997</v>
      </c>
      <c r="H266" s="5">
        <v>168.93415838999999</v>
      </c>
      <c r="I266" s="5">
        <v>221.11817017999999</v>
      </c>
      <c r="J266" s="5">
        <v>221.11817071999999</v>
      </c>
      <c r="K266" s="5">
        <v>221.11817085000001</v>
      </c>
      <c r="L266" s="5">
        <v>222.95357006</v>
      </c>
      <c r="M266" s="5">
        <v>225.13595867000001</v>
      </c>
      <c r="N266" s="5">
        <v>225.1359587</v>
      </c>
      <c r="O266" s="5">
        <v>225.13595882000001</v>
      </c>
      <c r="P266" s="5">
        <v>241.89333597999999</v>
      </c>
      <c r="Q266" s="5">
        <v>241.89333694999999</v>
      </c>
      <c r="R266" s="5">
        <v>241.89333717</v>
      </c>
      <c r="S266" s="5">
        <v>241.89333754</v>
      </c>
      <c r="T266" s="5">
        <v>241.89333758999999</v>
      </c>
      <c r="U266" s="5">
        <v>241.89333784999999</v>
      </c>
      <c r="V266" s="5">
        <v>241.89333786</v>
      </c>
      <c r="W266" s="5">
        <v>271.11749067</v>
      </c>
      <c r="X266" s="5">
        <v>271.11749154</v>
      </c>
      <c r="Y266" s="5">
        <v>271.11749163000002</v>
      </c>
      <c r="Z266" s="5">
        <v>347.80167166000001</v>
      </c>
      <c r="AA266" s="5">
        <v>347.80167210000002</v>
      </c>
      <c r="AB266" s="5">
        <v>368.04651353000003</v>
      </c>
      <c r="AC266" s="5">
        <v>368.04651359000002</v>
      </c>
      <c r="AD266" s="5">
        <v>368.04651365000001</v>
      </c>
      <c r="AE266" s="5">
        <v>368.04651371</v>
      </c>
      <c r="AF266" s="5">
        <v>388.50413241000001</v>
      </c>
      <c r="AG266" s="5">
        <v>388.50413243000003</v>
      </c>
    </row>
    <row r="267" spans="1:33">
      <c r="A267" s="56" t="s">
        <v>73</v>
      </c>
      <c r="B267" s="56" t="s">
        <v>163</v>
      </c>
      <c r="C267" s="56" t="s">
        <v>244</v>
      </c>
      <c r="D267" s="56" t="s">
        <v>245</v>
      </c>
      <c r="E267" s="56" t="s">
        <v>217</v>
      </c>
      <c r="F267" s="5">
        <v>1121.3400033400001</v>
      </c>
      <c r="G267" s="5">
        <v>1121.3400040199999</v>
      </c>
      <c r="H267" s="5">
        <v>1121.3400649299999</v>
      </c>
      <c r="I267" s="5">
        <v>1238.58155523</v>
      </c>
      <c r="J267" s="5">
        <v>1238.5815552500001</v>
      </c>
      <c r="K267" s="5">
        <v>1238.58155541</v>
      </c>
      <c r="L267" s="5">
        <v>1831.7870432499999</v>
      </c>
      <c r="M267" s="5">
        <v>1964.19911196</v>
      </c>
      <c r="N267" s="5">
        <v>1964.1991121000001</v>
      </c>
      <c r="O267" s="5">
        <v>3091.0023062599998</v>
      </c>
      <c r="P267" s="5">
        <v>3323.8542818400001</v>
      </c>
      <c r="Q267" s="5">
        <v>3689.7357738400001</v>
      </c>
      <c r="R267" s="5">
        <v>3689.73577424</v>
      </c>
      <c r="S267" s="5">
        <v>3689.7357753199999</v>
      </c>
      <c r="T267" s="5">
        <v>3689.73577535</v>
      </c>
      <c r="U267" s="5">
        <v>3539.7057754399998</v>
      </c>
      <c r="V267" s="5">
        <v>3539.7057754500001</v>
      </c>
      <c r="W267" s="5">
        <v>3810.9476609100002</v>
      </c>
      <c r="X267" s="5">
        <v>4078.5848821599998</v>
      </c>
      <c r="Y267" s="5">
        <v>4401.5336756699999</v>
      </c>
      <c r="Z267" s="5">
        <v>4634.8400352500003</v>
      </c>
      <c r="AA267" s="5">
        <v>4636.0954046400002</v>
      </c>
      <c r="AB267" s="5">
        <v>4720.1183499200006</v>
      </c>
      <c r="AC267" s="5">
        <v>4720.1183499999997</v>
      </c>
      <c r="AD267" s="5">
        <v>4720.1183500799998</v>
      </c>
      <c r="AE267" s="5">
        <v>4720.1183501300002</v>
      </c>
      <c r="AF267" s="5">
        <v>4602.96998669</v>
      </c>
      <c r="AG267" s="5">
        <v>4353.9759867100001</v>
      </c>
    </row>
    <row r="268" spans="1:33">
      <c r="A268" s="56" t="s">
        <v>73</v>
      </c>
      <c r="B268" s="56" t="s">
        <v>163</v>
      </c>
      <c r="C268" s="56" t="s">
        <v>246</v>
      </c>
      <c r="D268" s="56" t="s">
        <v>247</v>
      </c>
      <c r="E268" s="56" t="s">
        <v>217</v>
      </c>
      <c r="F268" s="5">
        <v>456.24401540999997</v>
      </c>
      <c r="G268" s="5">
        <v>456.24401541999998</v>
      </c>
      <c r="H268" s="5">
        <v>456.24408750999999</v>
      </c>
      <c r="I268" s="5">
        <v>456.24477975000002</v>
      </c>
      <c r="J268" s="5">
        <v>456.24477975999997</v>
      </c>
      <c r="K268" s="5">
        <v>456.24477998999998</v>
      </c>
      <c r="L268" s="5">
        <v>456.24478018999997</v>
      </c>
      <c r="M268" s="5">
        <v>456.24517375999989</v>
      </c>
      <c r="N268" s="5">
        <v>456.24517402999999</v>
      </c>
      <c r="O268" s="5">
        <v>456.24517675999999</v>
      </c>
      <c r="P268" s="5">
        <v>724.88172022000003</v>
      </c>
      <c r="Q268" s="5">
        <v>1211.0252776699999</v>
      </c>
      <c r="R268" s="5">
        <v>1211.0252777799999</v>
      </c>
      <c r="S268" s="5">
        <v>1484.24394564</v>
      </c>
      <c r="T268" s="5">
        <v>1484.2439456699999</v>
      </c>
      <c r="U268" s="5">
        <v>1484.2439457400001</v>
      </c>
      <c r="V268" s="5">
        <v>1484.2439457600001</v>
      </c>
      <c r="W268" s="5">
        <v>1484.2440001699999</v>
      </c>
      <c r="X268" s="5">
        <v>1484.24400023</v>
      </c>
      <c r="Y268" s="5">
        <v>1484.2440002799999</v>
      </c>
      <c r="Z268" s="5">
        <v>1484.2440003199999</v>
      </c>
      <c r="AA268" s="5">
        <v>1484.2440003199999</v>
      </c>
      <c r="AB268" s="5">
        <v>1484.2440003199999</v>
      </c>
      <c r="AC268" s="5">
        <v>1484.2440003199999</v>
      </c>
      <c r="AD268" s="5">
        <v>1484.2440003199999</v>
      </c>
      <c r="AE268" s="5">
        <v>1484.2440003199999</v>
      </c>
      <c r="AF268" s="5">
        <v>1484.2440003199999</v>
      </c>
      <c r="AG268" s="5">
        <v>1307.98000032</v>
      </c>
    </row>
    <row r="269" spans="1:33">
      <c r="A269" s="56" t="s">
        <v>73</v>
      </c>
      <c r="B269" s="56" t="s">
        <v>163</v>
      </c>
      <c r="C269" s="56" t="s">
        <v>248</v>
      </c>
      <c r="D269" s="56" t="s">
        <v>249</v>
      </c>
      <c r="E269" s="56" t="s">
        <v>217</v>
      </c>
      <c r="F269" s="5">
        <v>0</v>
      </c>
      <c r="G269" s="5">
        <v>0</v>
      </c>
      <c r="H269" s="5">
        <v>0</v>
      </c>
      <c r="I269" s="5">
        <v>0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5">
        <v>0</v>
      </c>
      <c r="R269" s="5">
        <v>0</v>
      </c>
      <c r="S269" s="5">
        <v>0</v>
      </c>
      <c r="T269" s="5">
        <v>0</v>
      </c>
      <c r="U269" s="5">
        <v>0</v>
      </c>
      <c r="V269" s="5">
        <v>0</v>
      </c>
      <c r="W269" s="5">
        <v>0</v>
      </c>
      <c r="X269" s="5">
        <v>0</v>
      </c>
      <c r="Y269" s="5">
        <v>0</v>
      </c>
      <c r="Z269" s="5">
        <v>0</v>
      </c>
      <c r="AA269" s="5">
        <v>0</v>
      </c>
      <c r="AB269" s="5">
        <v>0</v>
      </c>
      <c r="AC269" s="5">
        <v>0</v>
      </c>
      <c r="AD269" s="5">
        <v>0</v>
      </c>
      <c r="AE269" s="5">
        <v>0</v>
      </c>
      <c r="AF269" s="5">
        <v>0</v>
      </c>
      <c r="AG269" s="5">
        <v>0</v>
      </c>
    </row>
    <row r="270" spans="1:33">
      <c r="A270" s="56" t="s">
        <v>73</v>
      </c>
      <c r="B270" s="56" t="s">
        <v>163</v>
      </c>
      <c r="C270" s="56" t="s">
        <v>250</v>
      </c>
      <c r="D270" s="56" t="s">
        <v>251</v>
      </c>
      <c r="E270" s="56" t="s">
        <v>217</v>
      </c>
      <c r="F270" s="5">
        <v>0</v>
      </c>
      <c r="G270" s="5">
        <v>0</v>
      </c>
      <c r="H270" s="5">
        <v>0</v>
      </c>
      <c r="I270" s="5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5">
        <v>0</v>
      </c>
      <c r="R270" s="5">
        <v>0</v>
      </c>
      <c r="S270" s="5">
        <v>0</v>
      </c>
      <c r="T270" s="5">
        <v>0</v>
      </c>
      <c r="U270" s="5">
        <v>0</v>
      </c>
      <c r="V270" s="5">
        <v>0</v>
      </c>
      <c r="W270" s="5">
        <v>0</v>
      </c>
      <c r="X270" s="5">
        <v>0</v>
      </c>
      <c r="Y270" s="5">
        <v>0</v>
      </c>
      <c r="Z270" s="5">
        <v>0</v>
      </c>
      <c r="AA270" s="5">
        <v>0</v>
      </c>
      <c r="AB270" s="5">
        <v>0</v>
      </c>
      <c r="AC270" s="5">
        <v>0</v>
      </c>
      <c r="AD270" s="5">
        <v>0</v>
      </c>
      <c r="AE270" s="5">
        <v>0</v>
      </c>
      <c r="AF270" s="5">
        <v>0</v>
      </c>
      <c r="AG270" s="5">
        <v>0</v>
      </c>
    </row>
    <row r="271" spans="1:33">
      <c r="A271" s="56" t="s">
        <v>73</v>
      </c>
      <c r="B271" s="56" t="s">
        <v>198</v>
      </c>
      <c r="C271" s="56" t="s">
        <v>252</v>
      </c>
      <c r="D271" s="56" t="s">
        <v>253</v>
      </c>
      <c r="E271" s="56" t="s">
        <v>217</v>
      </c>
      <c r="F271" s="5">
        <v>0</v>
      </c>
      <c r="G271" s="5">
        <v>0</v>
      </c>
      <c r="H271" s="5">
        <v>0</v>
      </c>
      <c r="I271" s="5">
        <v>0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5">
        <v>0</v>
      </c>
      <c r="R271" s="5">
        <v>0</v>
      </c>
      <c r="S271" s="5">
        <v>0</v>
      </c>
      <c r="T271" s="5">
        <v>0</v>
      </c>
      <c r="U271" s="5">
        <v>0</v>
      </c>
      <c r="V271" s="5">
        <v>0</v>
      </c>
      <c r="W271" s="5">
        <v>0</v>
      </c>
      <c r="X271" s="5">
        <v>0</v>
      </c>
      <c r="Y271" s="5">
        <v>0</v>
      </c>
      <c r="Z271" s="5">
        <v>0</v>
      </c>
      <c r="AA271" s="5">
        <v>0</v>
      </c>
      <c r="AB271" s="5">
        <v>0</v>
      </c>
      <c r="AC271" s="5">
        <v>0</v>
      </c>
      <c r="AD271" s="5">
        <v>0</v>
      </c>
      <c r="AE271" s="5">
        <v>0</v>
      </c>
      <c r="AF271" s="5">
        <v>0</v>
      </c>
      <c r="AG271" s="5">
        <v>0</v>
      </c>
    </row>
    <row r="272" spans="1:33">
      <c r="A272" s="56" t="s">
        <v>73</v>
      </c>
      <c r="B272" s="56" t="s">
        <v>198</v>
      </c>
      <c r="C272" s="56" t="s">
        <v>254</v>
      </c>
      <c r="D272" s="56" t="s">
        <v>255</v>
      </c>
      <c r="E272" s="56" t="s">
        <v>217</v>
      </c>
      <c r="F272" s="5">
        <v>0</v>
      </c>
      <c r="G272" s="5">
        <v>6.3300000000000004E-6</v>
      </c>
      <c r="H272" s="5">
        <v>5.2970999999999997E-4</v>
      </c>
      <c r="I272" s="5">
        <v>5.2972000000000002E-4</v>
      </c>
      <c r="J272" s="5">
        <v>394.10334685999999</v>
      </c>
      <c r="K272" s="5">
        <v>424.15973104</v>
      </c>
      <c r="L272" s="5">
        <v>424.15973107000002</v>
      </c>
      <c r="M272" s="5">
        <v>424.15973114000002</v>
      </c>
      <c r="N272" s="5">
        <v>424.15973115999998</v>
      </c>
      <c r="O272" s="5">
        <v>424.15973122000003</v>
      </c>
      <c r="P272" s="5">
        <v>424.15973126</v>
      </c>
      <c r="Q272" s="5">
        <v>424.15973136999997</v>
      </c>
      <c r="R272" s="5">
        <v>424.15973141000001</v>
      </c>
      <c r="S272" s="5">
        <v>469.34781627000001</v>
      </c>
      <c r="T272" s="5">
        <v>469.34781629999998</v>
      </c>
      <c r="U272" s="5">
        <v>469.34781679999998</v>
      </c>
      <c r="V272" s="5">
        <v>469.34781681999999</v>
      </c>
      <c r="W272" s="5">
        <v>469.34781731999999</v>
      </c>
      <c r="X272" s="5">
        <v>469.34781765999998</v>
      </c>
      <c r="Y272" s="5">
        <v>570.81218759000001</v>
      </c>
      <c r="Z272" s="5">
        <v>605.16616668999995</v>
      </c>
      <c r="AA272" s="5">
        <v>605.16616673999999</v>
      </c>
      <c r="AB272" s="5">
        <v>605.16616685999998</v>
      </c>
      <c r="AC272" s="5">
        <v>605.16616691000002</v>
      </c>
      <c r="AD272" s="5">
        <v>605.16616698999997</v>
      </c>
      <c r="AE272" s="5">
        <v>605.16616704</v>
      </c>
      <c r="AF272" s="5">
        <v>628.41099658999997</v>
      </c>
      <c r="AG272" s="5">
        <v>628.41099661999999</v>
      </c>
    </row>
    <row r="273" spans="1:33">
      <c r="A273" s="56" t="s">
        <v>73</v>
      </c>
      <c r="B273" s="56" t="s">
        <v>198</v>
      </c>
      <c r="C273" s="56" t="s">
        <v>256</v>
      </c>
      <c r="D273" s="56" t="s">
        <v>257</v>
      </c>
      <c r="E273" s="56" t="s">
        <v>217</v>
      </c>
      <c r="F273" s="5">
        <v>624.26499999999999</v>
      </c>
      <c r="G273" s="5">
        <v>624.26500529999998</v>
      </c>
      <c r="H273" s="5">
        <v>624.26501747999998</v>
      </c>
      <c r="I273" s="5">
        <v>624.26501748999999</v>
      </c>
      <c r="J273" s="5">
        <v>641.91765650000002</v>
      </c>
      <c r="K273" s="5">
        <v>641.91765652000004</v>
      </c>
      <c r="L273" s="5">
        <v>641.91765653000004</v>
      </c>
      <c r="M273" s="5">
        <v>1300.5131134400001</v>
      </c>
      <c r="N273" s="5">
        <v>2308.3230474500001</v>
      </c>
      <c r="O273" s="5">
        <v>2423.4296195799998</v>
      </c>
      <c r="P273" s="5">
        <v>2436.8197986599998</v>
      </c>
      <c r="Q273" s="5">
        <v>2722.8099946000002</v>
      </c>
      <c r="R273" s="5">
        <v>2722.80999466</v>
      </c>
      <c r="S273" s="5">
        <v>3048.3662183699998</v>
      </c>
      <c r="T273" s="5">
        <v>3048.3662184099999</v>
      </c>
      <c r="U273" s="5">
        <v>5191.4868269900007</v>
      </c>
      <c r="V273" s="5">
        <v>5191.4868270100014</v>
      </c>
      <c r="W273" s="5">
        <v>5191.4868278399999</v>
      </c>
      <c r="X273" s="5">
        <v>5202.3749175100002</v>
      </c>
      <c r="Y273" s="5">
        <v>5324.2649035600007</v>
      </c>
      <c r="Z273" s="5">
        <v>5324.2649036400007</v>
      </c>
      <c r="AA273" s="5">
        <v>5324.2649999600008</v>
      </c>
      <c r="AB273" s="5">
        <v>5297.0000000500004</v>
      </c>
      <c r="AC273" s="5">
        <v>5297.00000009</v>
      </c>
      <c r="AD273" s="5">
        <v>5297.0000001500002</v>
      </c>
      <c r="AE273" s="5">
        <v>5156.93400019</v>
      </c>
      <c r="AF273" s="5">
        <v>4781.0000002999996</v>
      </c>
      <c r="AG273" s="5">
        <v>4700.0000003200003</v>
      </c>
    </row>
    <row r="274" spans="1:33">
      <c r="A274" s="56" t="s">
        <v>73</v>
      </c>
      <c r="B274" s="56" t="s">
        <v>198</v>
      </c>
      <c r="C274" s="56" t="s">
        <v>258</v>
      </c>
      <c r="D274" s="56" t="s">
        <v>259</v>
      </c>
      <c r="E274" s="56" t="s">
        <v>217</v>
      </c>
      <c r="F274" s="5">
        <v>0</v>
      </c>
      <c r="G274" s="5">
        <v>6.8700000000000003E-6</v>
      </c>
      <c r="H274" s="5">
        <v>2.1176999999999999E-4</v>
      </c>
      <c r="I274" s="5">
        <v>2.1179E-4</v>
      </c>
      <c r="J274" s="5">
        <v>399.99999972000001</v>
      </c>
      <c r="K274" s="5">
        <v>911.19453585999997</v>
      </c>
      <c r="L274" s="5">
        <v>911.19453587999999</v>
      </c>
      <c r="M274" s="5">
        <v>911.19453607000003</v>
      </c>
      <c r="N274" s="5">
        <v>911.19453609000004</v>
      </c>
      <c r="O274" s="5">
        <v>911.19453611999995</v>
      </c>
      <c r="P274" s="5">
        <v>911.19453612999996</v>
      </c>
      <c r="Q274" s="5">
        <v>911.19453624000005</v>
      </c>
      <c r="R274" s="5">
        <v>911.19453625999995</v>
      </c>
      <c r="S274" s="5">
        <v>911.19453634000001</v>
      </c>
      <c r="T274" s="5">
        <v>911.19453637000004</v>
      </c>
      <c r="U274" s="5">
        <v>911.19453644999999</v>
      </c>
      <c r="V274" s="5">
        <v>911.19453647</v>
      </c>
      <c r="W274" s="5">
        <v>911.19453662000001</v>
      </c>
      <c r="X274" s="5">
        <v>911.19453667000005</v>
      </c>
      <c r="Y274" s="5">
        <v>911.19453683999996</v>
      </c>
      <c r="Z274" s="5">
        <v>911.19453701999998</v>
      </c>
      <c r="AA274" s="5">
        <v>911.19453751000003</v>
      </c>
      <c r="AB274" s="5">
        <v>911.19453772999998</v>
      </c>
      <c r="AC274" s="5">
        <v>911.19453782999994</v>
      </c>
      <c r="AD274" s="5">
        <v>3511.39203073</v>
      </c>
      <c r="AE274" s="5">
        <v>3511.3920314100001</v>
      </c>
      <c r="AF274" s="5">
        <v>5221.38959187</v>
      </c>
      <c r="AG274" s="5">
        <v>5221.3895918899998</v>
      </c>
    </row>
    <row r="275" spans="1:33">
      <c r="A275" s="56" t="s">
        <v>73</v>
      </c>
      <c r="B275" s="56" t="s">
        <v>198</v>
      </c>
      <c r="C275" s="56" t="s">
        <v>260</v>
      </c>
      <c r="D275" s="56" t="s">
        <v>261</v>
      </c>
      <c r="E275" s="56" t="s">
        <v>217</v>
      </c>
      <c r="F275" s="5">
        <v>0</v>
      </c>
      <c r="G275" s="5">
        <v>0</v>
      </c>
      <c r="H275" s="5">
        <v>0</v>
      </c>
      <c r="I275" s="5">
        <v>0</v>
      </c>
      <c r="J275" s="5">
        <v>0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5">
        <v>0</v>
      </c>
      <c r="R275" s="5">
        <v>0</v>
      </c>
      <c r="S275" s="5">
        <v>0</v>
      </c>
      <c r="T275" s="5">
        <v>0</v>
      </c>
      <c r="U275" s="5">
        <v>0</v>
      </c>
      <c r="V275" s="5">
        <v>0</v>
      </c>
      <c r="W275" s="5">
        <v>0</v>
      </c>
      <c r="X275" s="5">
        <v>0</v>
      </c>
      <c r="Y275" s="5">
        <v>0</v>
      </c>
      <c r="Z275" s="5">
        <v>0</v>
      </c>
      <c r="AA275" s="5">
        <v>0</v>
      </c>
      <c r="AB275" s="5">
        <v>0</v>
      </c>
      <c r="AC275" s="5">
        <v>0</v>
      </c>
      <c r="AD275" s="5">
        <v>0</v>
      </c>
      <c r="AE275" s="5">
        <v>0</v>
      </c>
      <c r="AF275" s="5">
        <v>0</v>
      </c>
      <c r="AG275" s="5">
        <v>0</v>
      </c>
    </row>
    <row r="276" spans="1:33">
      <c r="A276" s="56" t="s">
        <v>73</v>
      </c>
      <c r="B276" s="56" t="s">
        <v>198</v>
      </c>
      <c r="C276" s="56" t="s">
        <v>262</v>
      </c>
      <c r="D276" s="56" t="s">
        <v>263</v>
      </c>
      <c r="E276" s="56" t="s">
        <v>217</v>
      </c>
      <c r="F276" s="5">
        <v>0</v>
      </c>
      <c r="G276" s="5">
        <v>6.0800000000000002E-6</v>
      </c>
      <c r="H276" s="5">
        <v>2.4130000000000001E-5</v>
      </c>
      <c r="I276" s="5">
        <v>2.4150000000000001E-5</v>
      </c>
      <c r="J276" s="5">
        <v>163.76030806</v>
      </c>
      <c r="K276" s="5">
        <v>499.99999961999998</v>
      </c>
      <c r="L276" s="5">
        <v>499.99999964</v>
      </c>
      <c r="M276" s="5">
        <v>499.99999965000001</v>
      </c>
      <c r="N276" s="5">
        <v>499.99999971</v>
      </c>
      <c r="O276" s="5">
        <v>499.99999976999999</v>
      </c>
      <c r="P276" s="5">
        <v>499.99999982000003</v>
      </c>
      <c r="Q276" s="5">
        <v>499.99999989999998</v>
      </c>
      <c r="R276" s="5">
        <v>499.99999995000002</v>
      </c>
      <c r="S276" s="5">
        <v>500.00000014</v>
      </c>
      <c r="T276" s="5">
        <v>500.00000014</v>
      </c>
      <c r="U276" s="5">
        <v>500.00000014</v>
      </c>
      <c r="V276" s="5">
        <v>500.00000014</v>
      </c>
      <c r="W276" s="5">
        <v>500.00000014</v>
      </c>
      <c r="X276" s="5">
        <v>500.00000014</v>
      </c>
      <c r="Y276" s="5">
        <v>500.00000014</v>
      </c>
      <c r="Z276" s="5">
        <v>500.00000014</v>
      </c>
      <c r="AA276" s="5">
        <v>500.00000014</v>
      </c>
      <c r="AB276" s="5">
        <v>500.00000014</v>
      </c>
      <c r="AC276" s="5">
        <v>500.00000014</v>
      </c>
      <c r="AD276" s="5">
        <v>500.00000014</v>
      </c>
      <c r="AE276" s="5">
        <v>500.00000014</v>
      </c>
      <c r="AF276" s="5">
        <v>500.00000014</v>
      </c>
      <c r="AG276" s="5">
        <v>500.00000014</v>
      </c>
    </row>
    <row r="277" spans="1:33">
      <c r="A277" s="56" t="s">
        <v>73</v>
      </c>
      <c r="B277" s="56" t="s">
        <v>198</v>
      </c>
      <c r="C277" s="56" t="s">
        <v>264</v>
      </c>
      <c r="D277" s="56" t="s">
        <v>265</v>
      </c>
      <c r="E277" s="56" t="s">
        <v>217</v>
      </c>
      <c r="F277" s="5">
        <v>377.536</v>
      </c>
      <c r="G277" s="5">
        <v>377.53600637</v>
      </c>
      <c r="H277" s="5">
        <v>533.57551016000002</v>
      </c>
      <c r="I277" s="5">
        <v>533.57551017000003</v>
      </c>
      <c r="J277" s="5">
        <v>767.62551550000001</v>
      </c>
      <c r="K277" s="5">
        <v>773.29479794000008</v>
      </c>
      <c r="L277" s="5">
        <v>773.29479795999998</v>
      </c>
      <c r="M277" s="5">
        <v>773.29479816999992</v>
      </c>
      <c r="N277" s="5">
        <v>773.29479824999999</v>
      </c>
      <c r="O277" s="5">
        <v>773.29479844000002</v>
      </c>
      <c r="P277" s="5">
        <v>773.29479848000005</v>
      </c>
      <c r="Q277" s="5">
        <v>773.29479861999994</v>
      </c>
      <c r="R277" s="5">
        <v>773.29479865999997</v>
      </c>
      <c r="S277" s="5">
        <v>1424.8576114</v>
      </c>
      <c r="T277" s="5">
        <v>1424.85761144</v>
      </c>
      <c r="U277" s="5">
        <v>1516.6590950100001</v>
      </c>
      <c r="V277" s="5">
        <v>1516.6590950299999</v>
      </c>
      <c r="W277" s="5">
        <v>2002.53597479</v>
      </c>
      <c r="X277" s="5">
        <v>2002.5359753099999</v>
      </c>
      <c r="Y277" s="5">
        <v>4170.6296859200002</v>
      </c>
      <c r="Z277" s="5">
        <v>4273.6240680999999</v>
      </c>
      <c r="AA277" s="5">
        <v>4166.10406848</v>
      </c>
      <c r="AB277" s="5">
        <v>4166.1040689599986</v>
      </c>
      <c r="AC277" s="5">
        <v>4166.1040690499995</v>
      </c>
      <c r="AD277" s="5">
        <v>5479.3958182699998</v>
      </c>
      <c r="AE277" s="5">
        <v>5479.3958183599998</v>
      </c>
      <c r="AF277" s="5">
        <v>11184.96092655</v>
      </c>
      <c r="AG277" s="5">
        <v>11184.96092657</v>
      </c>
    </row>
    <row r="278" spans="1:33">
      <c r="A278" s="56" t="s">
        <v>73</v>
      </c>
      <c r="B278" s="56" t="s">
        <v>199</v>
      </c>
      <c r="C278" s="56" t="s">
        <v>266</v>
      </c>
      <c r="D278" s="56" t="s">
        <v>267</v>
      </c>
      <c r="E278" s="56" t="s">
        <v>217</v>
      </c>
      <c r="F278" s="5">
        <v>142.1628</v>
      </c>
      <c r="G278" s="5">
        <v>142.16280856</v>
      </c>
      <c r="H278" s="5">
        <v>142.16281599000001</v>
      </c>
      <c r="I278" s="5">
        <v>142.16282656999999</v>
      </c>
      <c r="J278" s="5">
        <v>142.16282755</v>
      </c>
      <c r="K278" s="5">
        <v>142.16288524999999</v>
      </c>
      <c r="L278" s="5">
        <v>142.16288538000001</v>
      </c>
      <c r="M278" s="5">
        <v>142.16289483</v>
      </c>
      <c r="N278" s="5">
        <v>142.16289710000001</v>
      </c>
      <c r="O278" s="5">
        <v>142.16293318000001</v>
      </c>
      <c r="P278" s="5">
        <v>142.16299541000001</v>
      </c>
      <c r="Q278" s="5">
        <v>142.16318022999999</v>
      </c>
      <c r="R278" s="5">
        <v>142.16318031</v>
      </c>
      <c r="S278" s="5">
        <v>142.16318163</v>
      </c>
      <c r="T278" s="5">
        <v>142.16356235000001</v>
      </c>
      <c r="U278" s="5">
        <v>142.16356246999999</v>
      </c>
      <c r="V278" s="5">
        <v>142.16356248</v>
      </c>
      <c r="W278" s="5">
        <v>142.16558246</v>
      </c>
      <c r="X278" s="5">
        <v>94.999719109999987</v>
      </c>
      <c r="Y278" s="5">
        <v>194.99679526</v>
      </c>
      <c r="Z278" s="5">
        <v>194.99679598</v>
      </c>
      <c r="AA278" s="5">
        <v>194.99679993000001</v>
      </c>
      <c r="AB278" s="5">
        <v>194.99680007000001</v>
      </c>
      <c r="AC278" s="5">
        <v>194.99680008999999</v>
      </c>
      <c r="AD278" s="5">
        <v>194.99680015000001</v>
      </c>
      <c r="AE278" s="5">
        <v>194.99680022000001</v>
      </c>
      <c r="AF278" s="5">
        <v>100.0000003</v>
      </c>
      <c r="AG278" s="5">
        <v>100.00000032</v>
      </c>
    </row>
    <row r="279" spans="1:33">
      <c r="A279" s="56" t="s">
        <v>73</v>
      </c>
      <c r="B279" s="56" t="s">
        <v>199</v>
      </c>
      <c r="C279" s="56" t="s">
        <v>268</v>
      </c>
      <c r="D279" s="56" t="s">
        <v>269</v>
      </c>
      <c r="E279" s="56" t="s">
        <v>217</v>
      </c>
      <c r="F279" s="5">
        <v>25.219000000000001</v>
      </c>
      <c r="G279" s="5">
        <v>25.219013409999999</v>
      </c>
      <c r="H279" s="5">
        <v>25.219052999999999</v>
      </c>
      <c r="I279" s="5">
        <v>605.26271752000002</v>
      </c>
      <c r="J279" s="5">
        <v>982.66875506000008</v>
      </c>
      <c r="K279" s="5">
        <v>1281.89625946</v>
      </c>
      <c r="L279" s="5">
        <v>1314.82615278</v>
      </c>
      <c r="M279" s="5">
        <v>1314.8261528800001</v>
      </c>
      <c r="N279" s="5">
        <v>1371.3156077199999</v>
      </c>
      <c r="O279" s="5">
        <v>1371.4981791099999</v>
      </c>
      <c r="P279" s="5">
        <v>1454.1373975500001</v>
      </c>
      <c r="Q279" s="5">
        <v>1571.0026610800001</v>
      </c>
      <c r="R279" s="5">
        <v>1571.00266147</v>
      </c>
      <c r="S279" s="5">
        <v>1672.05723223</v>
      </c>
      <c r="T279" s="5">
        <v>1910.4648202999999</v>
      </c>
      <c r="U279" s="5">
        <v>3210.7464593300001</v>
      </c>
      <c r="V279" s="5">
        <v>3210.74645934</v>
      </c>
      <c r="W279" s="5">
        <v>3210.7464596599998</v>
      </c>
      <c r="X279" s="5">
        <v>4007.3707642600002</v>
      </c>
      <c r="Y279" s="5">
        <v>4007.3707645300001</v>
      </c>
      <c r="Z279" s="5">
        <v>4007.3709006099998</v>
      </c>
      <c r="AA279" s="5">
        <v>4007.3709010399998</v>
      </c>
      <c r="AB279" s="5">
        <v>4000.0000000199998</v>
      </c>
      <c r="AC279" s="5">
        <v>4000.00000004</v>
      </c>
      <c r="AD279" s="5">
        <v>4000.0000001100002</v>
      </c>
      <c r="AE279" s="5">
        <v>4000.0000001899998</v>
      </c>
      <c r="AF279" s="5">
        <v>4000.0000002900001</v>
      </c>
      <c r="AG279" s="5">
        <v>4000.0000003099999</v>
      </c>
    </row>
    <row r="280" spans="1:33">
      <c r="A280" s="56" t="s">
        <v>73</v>
      </c>
      <c r="B280" s="56" t="s">
        <v>199</v>
      </c>
      <c r="C280" s="56" t="s">
        <v>270</v>
      </c>
      <c r="D280" s="56" t="s">
        <v>271</v>
      </c>
      <c r="E280" s="56" t="s">
        <v>217</v>
      </c>
      <c r="F280" s="5">
        <v>0</v>
      </c>
      <c r="G280" s="5">
        <v>9.1200000000000008E-6</v>
      </c>
      <c r="H280" s="5">
        <v>1.9300000000000002E-5</v>
      </c>
      <c r="I280" s="5">
        <v>3.0710000000000002E-5</v>
      </c>
      <c r="J280" s="5">
        <v>3.8670000000000001E-5</v>
      </c>
      <c r="K280" s="5">
        <v>1.1775E-4</v>
      </c>
      <c r="L280" s="5">
        <v>1.5066999999999999E-4</v>
      </c>
      <c r="M280" s="5">
        <v>1.5159E-4</v>
      </c>
      <c r="N280" s="5">
        <v>2.1282000000000001E-4</v>
      </c>
      <c r="O280" s="5">
        <v>2.1956999999999999E-4</v>
      </c>
      <c r="P280" s="5">
        <v>3.0949999999999999E-4</v>
      </c>
      <c r="Q280" s="5">
        <v>2.49599E-3</v>
      </c>
      <c r="R280" s="5">
        <v>2.4960799999999999E-3</v>
      </c>
      <c r="S280" s="5">
        <v>681.72433049000006</v>
      </c>
      <c r="T280" s="5">
        <v>1299.99997289</v>
      </c>
      <c r="U280" s="5">
        <v>1299.9999734600001</v>
      </c>
      <c r="V280" s="5">
        <v>1299.99997347</v>
      </c>
      <c r="W280" s="5">
        <v>1299.99997366</v>
      </c>
      <c r="X280" s="5">
        <v>1299.9999738500001</v>
      </c>
      <c r="Y280" s="5">
        <v>1299.9999739499999</v>
      </c>
      <c r="Z280" s="5">
        <v>1299.99997405</v>
      </c>
      <c r="AA280" s="5">
        <v>1299.99999996</v>
      </c>
      <c r="AB280" s="5">
        <v>1300.00000006</v>
      </c>
      <c r="AC280" s="5">
        <v>1300.0000000800001</v>
      </c>
      <c r="AD280" s="5">
        <v>1300.00000015</v>
      </c>
      <c r="AE280" s="5">
        <v>1300.0000002199999</v>
      </c>
      <c r="AF280" s="5">
        <v>1300.0000003099999</v>
      </c>
      <c r="AG280" s="5">
        <v>1300.0000003299999</v>
      </c>
    </row>
    <row r="281" spans="1:33">
      <c r="A281" s="56" t="s">
        <v>73</v>
      </c>
      <c r="B281" s="56" t="s">
        <v>199</v>
      </c>
      <c r="C281" s="56" t="s">
        <v>272</v>
      </c>
      <c r="D281" s="56" t="s">
        <v>273</v>
      </c>
      <c r="E281" s="56" t="s">
        <v>217</v>
      </c>
      <c r="F281" s="5">
        <v>0</v>
      </c>
      <c r="G281" s="5">
        <v>0</v>
      </c>
      <c r="H281" s="5">
        <v>0</v>
      </c>
      <c r="I281" s="5">
        <v>0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5">
        <v>0</v>
      </c>
      <c r="R281" s="5">
        <v>0</v>
      </c>
      <c r="S281" s="5">
        <v>0</v>
      </c>
      <c r="T281" s="5">
        <v>0</v>
      </c>
      <c r="U281" s="5">
        <v>0</v>
      </c>
      <c r="V281" s="5">
        <v>0</v>
      </c>
      <c r="W281" s="5">
        <v>0</v>
      </c>
      <c r="X281" s="5">
        <v>0</v>
      </c>
      <c r="Y281" s="5">
        <v>0</v>
      </c>
      <c r="Z281" s="5">
        <v>0</v>
      </c>
      <c r="AA281" s="5">
        <v>0</v>
      </c>
      <c r="AB281" s="5">
        <v>0</v>
      </c>
      <c r="AC281" s="5">
        <v>0</v>
      </c>
      <c r="AD281" s="5">
        <v>0</v>
      </c>
      <c r="AE281" s="5">
        <v>0</v>
      </c>
      <c r="AF281" s="5">
        <v>0</v>
      </c>
      <c r="AG281" s="5">
        <v>0</v>
      </c>
    </row>
    <row r="282" spans="1:33">
      <c r="A282" s="56" t="s">
        <v>73</v>
      </c>
      <c r="B282" s="56" t="s">
        <v>199</v>
      </c>
      <c r="C282" s="56" t="s">
        <v>274</v>
      </c>
      <c r="D282" s="56" t="s">
        <v>275</v>
      </c>
      <c r="E282" s="56" t="s">
        <v>217</v>
      </c>
      <c r="F282" s="5">
        <v>295.2</v>
      </c>
      <c r="G282" s="5">
        <v>295.20000971000002</v>
      </c>
      <c r="H282" s="5">
        <v>295.20002393999999</v>
      </c>
      <c r="I282" s="5">
        <v>295.20005379999998</v>
      </c>
      <c r="J282" s="5">
        <v>295.20026863999999</v>
      </c>
      <c r="K282" s="5">
        <v>861.19799160999992</v>
      </c>
      <c r="L282" s="5">
        <v>861.19799166000007</v>
      </c>
      <c r="M282" s="5">
        <v>861.19799181999997</v>
      </c>
      <c r="N282" s="5">
        <v>861.19799196000008</v>
      </c>
      <c r="O282" s="5">
        <v>1226.1260726600001</v>
      </c>
      <c r="P282" s="5">
        <v>2093.7534739500002</v>
      </c>
      <c r="Q282" s="5">
        <v>2291.3871156999999</v>
      </c>
      <c r="R282" s="5">
        <v>2291.38711586</v>
      </c>
      <c r="S282" s="5">
        <v>3195.1998778100001</v>
      </c>
      <c r="T282" s="5">
        <v>3195.19999985</v>
      </c>
      <c r="U282" s="5">
        <v>3195.2000000799999</v>
      </c>
      <c r="V282" s="5">
        <v>3195.2000000899998</v>
      </c>
      <c r="W282" s="5">
        <v>3195.2000001299998</v>
      </c>
      <c r="X282" s="5">
        <v>3195.2000002</v>
      </c>
      <c r="Y282" s="5">
        <v>3195.2000002599998</v>
      </c>
      <c r="Z282" s="5">
        <v>3195.2000003200001</v>
      </c>
      <c r="AA282" s="5">
        <v>2979.2000003200001</v>
      </c>
      <c r="AB282" s="5">
        <v>2979.2000003200001</v>
      </c>
      <c r="AC282" s="5">
        <v>2979.2000003200001</v>
      </c>
      <c r="AD282" s="5">
        <v>2900.0000003199998</v>
      </c>
      <c r="AE282" s="5">
        <v>2900.0000003199998</v>
      </c>
      <c r="AF282" s="5">
        <v>2900.0000003199998</v>
      </c>
      <c r="AG282" s="5">
        <v>2900.0000003199998</v>
      </c>
    </row>
    <row r="283" spans="1:33">
      <c r="A283" s="56" t="s">
        <v>73</v>
      </c>
      <c r="B283" s="56" t="s">
        <v>199</v>
      </c>
      <c r="C283" s="56" t="s">
        <v>276</v>
      </c>
      <c r="D283" s="56" t="s">
        <v>277</v>
      </c>
      <c r="E283" s="56" t="s">
        <v>217</v>
      </c>
      <c r="F283" s="5">
        <v>0</v>
      </c>
      <c r="G283" s="5">
        <v>0</v>
      </c>
      <c r="H283" s="5">
        <v>1.7650000000000001E-4</v>
      </c>
      <c r="I283" s="5">
        <v>35.795222029999998</v>
      </c>
      <c r="J283" s="5">
        <v>50.21015448</v>
      </c>
      <c r="K283" s="5">
        <v>498.75753653999999</v>
      </c>
      <c r="L283" s="5">
        <v>498.75753714000001</v>
      </c>
      <c r="M283" s="5">
        <v>1996.20079379</v>
      </c>
      <c r="N283" s="5">
        <v>1996.2007942</v>
      </c>
      <c r="O283" s="5">
        <v>2395.6696202399999</v>
      </c>
      <c r="P283" s="5">
        <v>4473.2438665400005</v>
      </c>
      <c r="Q283" s="5">
        <v>4677.4966455000003</v>
      </c>
      <c r="R283" s="5">
        <v>6281.1829378800003</v>
      </c>
      <c r="S283" s="5">
        <v>6499.9996880799999</v>
      </c>
      <c r="T283" s="5">
        <v>7246.4312471200001</v>
      </c>
      <c r="U283" s="5">
        <v>7966.7638708100003</v>
      </c>
      <c r="V283" s="5">
        <v>7966.7638708200002</v>
      </c>
      <c r="W283" s="5">
        <v>8272.1009668200004</v>
      </c>
      <c r="X283" s="5">
        <v>14574.99564831</v>
      </c>
      <c r="Y283" s="5">
        <v>14574.99564859</v>
      </c>
      <c r="Z283" s="5">
        <v>18083.64190024</v>
      </c>
      <c r="AA283" s="5">
        <v>20773.943462890002</v>
      </c>
      <c r="AB283" s="5">
        <v>21107.36960858</v>
      </c>
      <c r="AC283" s="5">
        <v>21107.369608609999</v>
      </c>
      <c r="AD283" s="5">
        <v>21528.411693210001</v>
      </c>
      <c r="AE283" s="5">
        <v>27420.49570426</v>
      </c>
      <c r="AF283" s="5">
        <v>41822.498928649999</v>
      </c>
      <c r="AG283" s="5">
        <v>41822.498928660003</v>
      </c>
    </row>
    <row r="284" spans="1:33">
      <c r="A284" s="56" t="s">
        <v>73</v>
      </c>
      <c r="B284" s="56" t="s">
        <v>199</v>
      </c>
      <c r="C284" s="56" t="s">
        <v>278</v>
      </c>
      <c r="D284" s="56" t="s">
        <v>279</v>
      </c>
      <c r="E284" s="56" t="s">
        <v>217</v>
      </c>
      <c r="F284" s="5">
        <v>0</v>
      </c>
      <c r="G284" s="5">
        <v>1.6529999999999999E-5</v>
      </c>
      <c r="H284" s="5">
        <v>4.795E-5</v>
      </c>
      <c r="I284" s="5">
        <v>504.68159907</v>
      </c>
      <c r="J284" s="5">
        <v>566.28024307999999</v>
      </c>
      <c r="K284" s="5">
        <v>566.28024314000004</v>
      </c>
      <c r="L284" s="5">
        <v>566.28024316999995</v>
      </c>
      <c r="M284" s="5">
        <v>566.28024336999999</v>
      </c>
      <c r="N284" s="5">
        <v>566.28024346999996</v>
      </c>
      <c r="O284" s="5">
        <v>566.29937820999999</v>
      </c>
      <c r="P284" s="5">
        <v>636.95686568999997</v>
      </c>
      <c r="Q284" s="5">
        <v>636.95686598999998</v>
      </c>
      <c r="R284" s="5">
        <v>636.95686613999999</v>
      </c>
      <c r="S284" s="5">
        <v>636.95687215999999</v>
      </c>
      <c r="T284" s="5">
        <v>723.46259163000002</v>
      </c>
      <c r="U284" s="5">
        <v>746.16583120999996</v>
      </c>
      <c r="V284" s="5">
        <v>746.16583121999997</v>
      </c>
      <c r="W284" s="5">
        <v>746.16583129000003</v>
      </c>
      <c r="X284" s="5">
        <v>2078.2863118999999</v>
      </c>
      <c r="Y284" s="5">
        <v>2078.2863120500001</v>
      </c>
      <c r="Z284" s="5">
        <v>3399.99987551</v>
      </c>
      <c r="AA284" s="5">
        <v>3399.99987556</v>
      </c>
      <c r="AB284" s="5">
        <v>3399.99999996</v>
      </c>
      <c r="AC284" s="5">
        <v>3399.9999999800002</v>
      </c>
      <c r="AD284" s="5">
        <v>3400.0000000499999</v>
      </c>
      <c r="AE284" s="5">
        <v>3400.0000001600001</v>
      </c>
      <c r="AF284" s="5">
        <v>3400.0000003</v>
      </c>
      <c r="AG284" s="5">
        <v>3400.0000003199998</v>
      </c>
    </row>
    <row r="285" spans="1:33">
      <c r="A285" s="56" t="s">
        <v>73</v>
      </c>
      <c r="B285" s="56" t="s">
        <v>199</v>
      </c>
      <c r="C285" s="56" t="s">
        <v>280</v>
      </c>
      <c r="D285" s="56" t="s">
        <v>281</v>
      </c>
      <c r="E285" s="56" t="s">
        <v>217</v>
      </c>
      <c r="F285" s="5">
        <v>0</v>
      </c>
      <c r="G285" s="5">
        <v>7.4900000000000003E-6</v>
      </c>
      <c r="H285" s="5">
        <v>1.2629999999999999E-5</v>
      </c>
      <c r="I285" s="5">
        <v>1.859E-5</v>
      </c>
      <c r="J285" s="5">
        <v>2.656E-5</v>
      </c>
      <c r="K285" s="5">
        <v>4.1850000000000001E-5</v>
      </c>
      <c r="L285" s="5">
        <v>4.227E-5</v>
      </c>
      <c r="M285" s="5">
        <v>4.939E-5</v>
      </c>
      <c r="N285" s="5">
        <v>5.3709999999999999E-5</v>
      </c>
      <c r="O285" s="5">
        <v>8.208E-5</v>
      </c>
      <c r="P285" s="5">
        <v>1.0008E-4</v>
      </c>
      <c r="Q285" s="5">
        <v>2.1096E-4</v>
      </c>
      <c r="R285" s="5">
        <v>2.1105000000000001E-4</v>
      </c>
      <c r="S285" s="5">
        <v>2.1151000000000001E-4</v>
      </c>
      <c r="T285" s="5">
        <v>5.4306000000000005E-4</v>
      </c>
      <c r="U285" s="5">
        <v>5.4372000000000003E-4</v>
      </c>
      <c r="V285" s="5">
        <v>5.4372999999999997E-4</v>
      </c>
      <c r="W285" s="5">
        <v>5.4394000000000003E-4</v>
      </c>
      <c r="X285" s="5">
        <v>2.8330199999999999E-3</v>
      </c>
      <c r="Y285" s="5">
        <v>453.90140022000003</v>
      </c>
      <c r="Z285" s="5">
        <v>4999.9997877899996</v>
      </c>
      <c r="AA285" s="5">
        <v>4999.9997880399997</v>
      </c>
      <c r="AB285" s="5">
        <v>4999.9999995300004</v>
      </c>
      <c r="AC285" s="5">
        <v>4999.9999995500002</v>
      </c>
      <c r="AD285" s="5">
        <v>4999.9999997499999</v>
      </c>
      <c r="AE285" s="5">
        <v>5000.0000000500004</v>
      </c>
      <c r="AF285" s="5">
        <v>5000.0000002899997</v>
      </c>
      <c r="AG285" s="5">
        <v>5000.0000003100004</v>
      </c>
    </row>
    <row r="286" spans="1:33">
      <c r="A286" s="56" t="s">
        <v>73</v>
      </c>
      <c r="B286" s="56" t="s">
        <v>199</v>
      </c>
      <c r="C286" s="56" t="s">
        <v>282</v>
      </c>
      <c r="D286" s="56" t="s">
        <v>283</v>
      </c>
      <c r="E286" s="56" t="s">
        <v>217</v>
      </c>
      <c r="F286" s="5">
        <v>0</v>
      </c>
      <c r="G286" s="5">
        <v>0</v>
      </c>
      <c r="H286" s="5">
        <v>1.6160000000000001E-5</v>
      </c>
      <c r="I286" s="5">
        <v>2.2860000000000001E-5</v>
      </c>
      <c r="J286" s="5">
        <v>3.5420000000000003E-5</v>
      </c>
      <c r="K286" s="5">
        <v>5.3900000000000002E-5</v>
      </c>
      <c r="L286" s="5">
        <v>5.4110000000000002E-5</v>
      </c>
      <c r="M286" s="5">
        <v>1.5023E-4</v>
      </c>
      <c r="N286" s="5">
        <v>1.6503000000000001E-4</v>
      </c>
      <c r="O286" s="5">
        <v>2.1445000000000001E-4</v>
      </c>
      <c r="P286" s="5">
        <v>6.1165919999999999E-2</v>
      </c>
      <c r="Q286" s="5">
        <v>7.0125919999999994E-2</v>
      </c>
      <c r="R286" s="5">
        <v>8.3067840000000004E-2</v>
      </c>
      <c r="S286" s="5">
        <v>9.1303869999999995E-2</v>
      </c>
      <c r="T286" s="5">
        <v>3026.9744094399998</v>
      </c>
      <c r="U286" s="5">
        <v>3999.9998298800001</v>
      </c>
      <c r="V286" s="5">
        <v>3999.99982989</v>
      </c>
      <c r="W286" s="5">
        <v>3999.9998299600002</v>
      </c>
      <c r="X286" s="5">
        <v>3999.9998301199998</v>
      </c>
      <c r="Y286" s="5">
        <v>3999.9998302600002</v>
      </c>
      <c r="Z286" s="5">
        <v>3999.9998304300002</v>
      </c>
      <c r="AA286" s="5">
        <v>3999.9999986900002</v>
      </c>
      <c r="AB286" s="5">
        <v>4000.0000000199998</v>
      </c>
      <c r="AC286" s="5">
        <v>4000.0000000499999</v>
      </c>
      <c r="AD286" s="5">
        <v>4000.00000013</v>
      </c>
      <c r="AE286" s="5">
        <v>4000.0000002000002</v>
      </c>
      <c r="AF286" s="5">
        <v>4000.0000003</v>
      </c>
      <c r="AG286" s="5">
        <v>4000.0000003199998</v>
      </c>
    </row>
    <row r="287" spans="1:33">
      <c r="A287" s="56" t="s">
        <v>73</v>
      </c>
      <c r="B287" s="56" t="s">
        <v>200</v>
      </c>
      <c r="C287" s="56" t="s">
        <v>284</v>
      </c>
      <c r="D287" s="56" t="s">
        <v>285</v>
      </c>
      <c r="E287" s="56" t="s">
        <v>217</v>
      </c>
      <c r="F287" s="5">
        <v>0</v>
      </c>
      <c r="G287" s="5">
        <v>1.005E-5</v>
      </c>
      <c r="H287" s="5">
        <v>49.471593689999999</v>
      </c>
      <c r="I287" s="5">
        <v>221.67284007000001</v>
      </c>
      <c r="J287" s="5">
        <v>299.99999979</v>
      </c>
      <c r="K287" s="5">
        <v>538.28630102</v>
      </c>
      <c r="L287" s="5">
        <v>538.28630357999998</v>
      </c>
      <c r="M287" s="5">
        <v>538.28630371999998</v>
      </c>
      <c r="N287" s="5">
        <v>538.28630376000001</v>
      </c>
      <c r="O287" s="5">
        <v>538.28630384999997</v>
      </c>
      <c r="P287" s="5">
        <v>538.28630410000005</v>
      </c>
      <c r="Q287" s="5">
        <v>538.28630412999996</v>
      </c>
      <c r="R287" s="5">
        <v>538.28630414999998</v>
      </c>
      <c r="S287" s="5">
        <v>538.28630476000001</v>
      </c>
      <c r="T287" s="5">
        <v>1254.96646085</v>
      </c>
      <c r="U287" s="5">
        <v>1254.9664613499999</v>
      </c>
      <c r="V287" s="5">
        <v>1254.96646136</v>
      </c>
      <c r="W287" s="5">
        <v>2283.7746970899998</v>
      </c>
      <c r="X287" s="5">
        <v>2283.7746971000001</v>
      </c>
      <c r="Y287" s="5">
        <v>2283.77469767</v>
      </c>
      <c r="Z287" s="5">
        <v>4587.8586266399998</v>
      </c>
      <c r="AA287" s="5">
        <v>5063.9203111500001</v>
      </c>
      <c r="AB287" s="5">
        <v>5063.9203111799998</v>
      </c>
      <c r="AC287" s="5">
        <v>5063.9203113599997</v>
      </c>
      <c r="AD287" s="5">
        <v>5063.9203114800002</v>
      </c>
      <c r="AE287" s="5">
        <v>10082.978798460001</v>
      </c>
      <c r="AF287" s="5">
        <v>24060.94054249</v>
      </c>
      <c r="AG287" s="5">
        <v>24060.940542510001</v>
      </c>
    </row>
    <row r="288" spans="1:33">
      <c r="A288" s="56" t="s">
        <v>73</v>
      </c>
      <c r="B288" s="56" t="s">
        <v>200</v>
      </c>
      <c r="C288" s="56" t="s">
        <v>286</v>
      </c>
      <c r="D288" s="56" t="s">
        <v>287</v>
      </c>
      <c r="E288" s="56" t="s">
        <v>217</v>
      </c>
      <c r="F288" s="5">
        <v>0</v>
      </c>
      <c r="G288" s="5">
        <v>6.0100000000000001E-6</v>
      </c>
      <c r="H288" s="5">
        <v>1.185E-5</v>
      </c>
      <c r="I288" s="5">
        <v>70.305830490000005</v>
      </c>
      <c r="J288" s="5">
        <v>141.49911298000001</v>
      </c>
      <c r="K288" s="5">
        <v>149.99999987999999</v>
      </c>
      <c r="L288" s="5">
        <v>149.99999989</v>
      </c>
      <c r="M288" s="5">
        <v>149.99999989</v>
      </c>
      <c r="N288" s="5">
        <v>149.99999994000001</v>
      </c>
      <c r="O288" s="5">
        <v>150</v>
      </c>
      <c r="P288" s="5">
        <v>150.00000008999999</v>
      </c>
      <c r="Q288" s="5">
        <v>150.00000014</v>
      </c>
      <c r="R288" s="5">
        <v>150.00000016000001</v>
      </c>
      <c r="S288" s="5">
        <v>150.00000023999999</v>
      </c>
      <c r="T288" s="5">
        <v>150.00000023999999</v>
      </c>
      <c r="U288" s="5">
        <v>150.00000023999999</v>
      </c>
      <c r="V288" s="5">
        <v>150.00000023999999</v>
      </c>
      <c r="W288" s="5">
        <v>150.00000023999999</v>
      </c>
      <c r="X288" s="5">
        <v>150.00000023999999</v>
      </c>
      <c r="Y288" s="5">
        <v>150.00000023999999</v>
      </c>
      <c r="Z288" s="5">
        <v>150.00000023999999</v>
      </c>
      <c r="AA288" s="5">
        <v>150.00000023999999</v>
      </c>
      <c r="AB288" s="5">
        <v>150.00000023999999</v>
      </c>
      <c r="AC288" s="5">
        <v>150.00000023999999</v>
      </c>
      <c r="AD288" s="5">
        <v>150.00000023999999</v>
      </c>
      <c r="AE288" s="5">
        <v>150.00000023999999</v>
      </c>
      <c r="AF288" s="5">
        <v>150.00000023999999</v>
      </c>
      <c r="AG288" s="5">
        <v>150.00000023999999</v>
      </c>
    </row>
    <row r="289" spans="1:33">
      <c r="A289" s="56" t="s">
        <v>73</v>
      </c>
      <c r="B289" s="56" t="s">
        <v>200</v>
      </c>
      <c r="C289" s="56" t="s">
        <v>288</v>
      </c>
      <c r="D289" s="56" t="s">
        <v>289</v>
      </c>
      <c r="E289" s="56" t="s">
        <v>217</v>
      </c>
      <c r="F289" s="5">
        <v>0</v>
      </c>
      <c r="G289" s="5">
        <v>6.9500000000000004E-6</v>
      </c>
      <c r="H289" s="5">
        <v>1.8459999999999999E-5</v>
      </c>
      <c r="I289" s="5">
        <v>149.99999987999999</v>
      </c>
      <c r="J289" s="5">
        <v>149.99999993</v>
      </c>
      <c r="K289" s="5">
        <v>1115.0517294399999</v>
      </c>
      <c r="L289" s="5">
        <v>1115.0517294599999</v>
      </c>
      <c r="M289" s="5">
        <v>1115.0517296</v>
      </c>
      <c r="N289" s="5">
        <v>1115.0517296400001</v>
      </c>
      <c r="O289" s="5">
        <v>1115.05172967</v>
      </c>
      <c r="P289" s="5">
        <v>1115.05172971</v>
      </c>
      <c r="Q289" s="5">
        <v>1115.0517297700001</v>
      </c>
      <c r="R289" s="5">
        <v>1115.0517297900001</v>
      </c>
      <c r="S289" s="5">
        <v>1115.0517298699999</v>
      </c>
      <c r="T289" s="5">
        <v>1115.0517299200001</v>
      </c>
      <c r="U289" s="5">
        <v>1115.05172999</v>
      </c>
      <c r="V289" s="5">
        <v>1115.0517299999999</v>
      </c>
      <c r="W289" s="5">
        <v>1115.0517301</v>
      </c>
      <c r="X289" s="5">
        <v>1115.0517301100001</v>
      </c>
      <c r="Y289" s="5">
        <v>1115.0517301699999</v>
      </c>
      <c r="Z289" s="5">
        <v>1115.05173027</v>
      </c>
      <c r="AA289" s="5">
        <v>1115.0517303500001</v>
      </c>
      <c r="AB289" s="5">
        <v>1115.05173038</v>
      </c>
      <c r="AC289" s="5">
        <v>1115.05173046</v>
      </c>
      <c r="AD289" s="5">
        <v>1115.05173051</v>
      </c>
      <c r="AE289" s="5">
        <v>1115.05173064</v>
      </c>
      <c r="AF289" s="5">
        <v>1115.0517308000001</v>
      </c>
      <c r="AG289" s="5">
        <v>1115.0517308200001</v>
      </c>
    </row>
    <row r="290" spans="1:33" ht="16.5" customHeight="1">
      <c r="B290" s="43"/>
      <c r="C290" s="43"/>
      <c r="D290" s="43"/>
      <c r="E290" s="43"/>
      <c r="F290" s="43"/>
      <c r="G290" s="43"/>
      <c r="H290" s="43"/>
      <c r="I290" s="43"/>
      <c r="J290" s="43"/>
      <c r="K290" s="43"/>
      <c r="L290" s="43"/>
      <c r="M290" s="43"/>
      <c r="N290" s="43"/>
      <c r="O290" s="43"/>
      <c r="P290" s="43"/>
      <c r="Q290" s="43"/>
      <c r="R290" s="43"/>
      <c r="S290" s="43"/>
      <c r="T290" s="43"/>
      <c r="U290" s="43"/>
      <c r="V290" s="43"/>
      <c r="W290" s="43"/>
      <c r="X290" s="43"/>
      <c r="Y290" s="43"/>
      <c r="Z290" s="43"/>
    </row>
    <row r="291" spans="1:33">
      <c r="A291" s="56" t="s">
        <v>73</v>
      </c>
      <c r="B291" s="56" t="s">
        <v>197</v>
      </c>
      <c r="C291" s="56" t="s">
        <v>215</v>
      </c>
      <c r="D291" s="56" t="s">
        <v>216</v>
      </c>
      <c r="E291" s="56" t="s">
        <v>142</v>
      </c>
      <c r="F291" s="5">
        <v>330.26499999999999</v>
      </c>
      <c r="G291" s="5">
        <v>900.26502220999998</v>
      </c>
      <c r="H291" s="5">
        <v>1590.9722008700001</v>
      </c>
      <c r="I291" s="5">
        <v>1653.0331525700001</v>
      </c>
      <c r="J291" s="5">
        <v>1653.0331526800001</v>
      </c>
      <c r="K291" s="5">
        <v>1981.7206808000001</v>
      </c>
      <c r="L291" s="5">
        <v>2585.6170414399999</v>
      </c>
      <c r="M291" s="5">
        <v>2610.2649991799999</v>
      </c>
      <c r="N291" s="5">
        <v>2642.9940461000001</v>
      </c>
      <c r="O291" s="5">
        <v>2647.2768614299998</v>
      </c>
      <c r="P291" s="5">
        <v>2647.2768652499999</v>
      </c>
      <c r="Q291" s="5">
        <v>7256.1004499700002</v>
      </c>
      <c r="R291" s="5">
        <v>8806.0009535199988</v>
      </c>
      <c r="S291" s="5">
        <v>8806.0009536199996</v>
      </c>
      <c r="T291" s="5">
        <v>8806.0009537000005</v>
      </c>
      <c r="U291" s="5">
        <v>8806.0009537000005</v>
      </c>
      <c r="V291" s="5">
        <v>8806.0009537099995</v>
      </c>
      <c r="W291" s="5">
        <v>8806.0009538100003</v>
      </c>
      <c r="X291" s="5">
        <v>8806.0009538199993</v>
      </c>
      <c r="Y291" s="5">
        <v>8806.00095401</v>
      </c>
      <c r="Z291" s="5">
        <v>8625.5359540499994</v>
      </c>
      <c r="AA291" s="5">
        <v>8674.0925034400007</v>
      </c>
      <c r="AB291" s="5">
        <v>11744.46737661</v>
      </c>
      <c r="AC291" s="5">
        <v>12604.77933594</v>
      </c>
      <c r="AD291" s="5">
        <v>12604.77933598</v>
      </c>
      <c r="AE291" s="5">
        <v>12454.979336009999</v>
      </c>
      <c r="AF291" s="5">
        <v>12454.97933602</v>
      </c>
      <c r="AG291" s="5">
        <v>12454.97933606</v>
      </c>
    </row>
    <row r="292" spans="1:33">
      <c r="A292" s="56" t="s">
        <v>73</v>
      </c>
      <c r="B292" s="56" t="s">
        <v>197</v>
      </c>
      <c r="C292" s="56" t="s">
        <v>218</v>
      </c>
      <c r="D292" s="56" t="s">
        <v>219</v>
      </c>
      <c r="E292" s="56" t="s">
        <v>142</v>
      </c>
      <c r="F292" s="5">
        <v>43.2</v>
      </c>
      <c r="G292" s="5">
        <v>783.85596475</v>
      </c>
      <c r="H292" s="5">
        <v>783.85596825000005</v>
      </c>
      <c r="I292" s="5">
        <v>791.7061315200001</v>
      </c>
      <c r="J292" s="5">
        <v>797.80480049000005</v>
      </c>
      <c r="K292" s="5">
        <v>807.00029447999998</v>
      </c>
      <c r="L292" s="5">
        <v>807.00029454000003</v>
      </c>
      <c r="M292" s="5">
        <v>2835.0168957199999</v>
      </c>
      <c r="N292" s="5">
        <v>3733.9657335400002</v>
      </c>
      <c r="O292" s="5">
        <v>4390.7229935699997</v>
      </c>
      <c r="P292" s="5">
        <v>4743.1998491299992</v>
      </c>
      <c r="Q292" s="5">
        <v>4743.2000049399994</v>
      </c>
      <c r="R292" s="5">
        <v>4743.2029884699996</v>
      </c>
      <c r="S292" s="5">
        <v>4743.2029885399998</v>
      </c>
      <c r="T292" s="5">
        <v>4743.2029917700002</v>
      </c>
      <c r="U292" s="5">
        <v>4743.2029917700002</v>
      </c>
      <c r="V292" s="5">
        <v>4743.2029917700002</v>
      </c>
      <c r="W292" s="5">
        <v>4743.2033286999986</v>
      </c>
      <c r="X292" s="5">
        <v>4743.2033287200002</v>
      </c>
      <c r="Y292" s="5">
        <v>6112.5333577000001</v>
      </c>
      <c r="Z292" s="5">
        <v>6117.1458856099998</v>
      </c>
      <c r="AA292" s="5">
        <v>6117.1458861499996</v>
      </c>
      <c r="AB292" s="5">
        <v>11307.68686462</v>
      </c>
      <c r="AC292" s="5">
        <v>11264.48686465</v>
      </c>
      <c r="AD292" s="5">
        <v>11264.48686467</v>
      </c>
      <c r="AE292" s="5">
        <v>11264.486864689999</v>
      </c>
      <c r="AF292" s="5">
        <v>11264.486864709999</v>
      </c>
      <c r="AG292" s="5">
        <v>11264.486864730001</v>
      </c>
    </row>
    <row r="293" spans="1:33">
      <c r="A293" s="56" t="s">
        <v>73</v>
      </c>
      <c r="B293" s="56" t="s">
        <v>197</v>
      </c>
      <c r="C293" s="56" t="s">
        <v>220</v>
      </c>
      <c r="D293" s="56" t="s">
        <v>221</v>
      </c>
      <c r="E293" s="56" t="s">
        <v>142</v>
      </c>
      <c r="F293" s="5">
        <v>0</v>
      </c>
      <c r="G293" s="5">
        <v>0</v>
      </c>
      <c r="H293" s="5">
        <v>0</v>
      </c>
      <c r="I293" s="5">
        <v>0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5">
        <v>0</v>
      </c>
      <c r="R293" s="5">
        <v>0</v>
      </c>
      <c r="S293" s="5">
        <v>0</v>
      </c>
      <c r="T293" s="5">
        <v>0</v>
      </c>
      <c r="U293" s="5">
        <v>0</v>
      </c>
      <c r="V293" s="5">
        <v>0</v>
      </c>
      <c r="W293" s="5">
        <v>0</v>
      </c>
      <c r="X293" s="5">
        <v>0</v>
      </c>
      <c r="Y293" s="5">
        <v>0</v>
      </c>
      <c r="Z293" s="5">
        <v>0</v>
      </c>
      <c r="AA293" s="5">
        <v>0</v>
      </c>
      <c r="AB293" s="5">
        <v>0</v>
      </c>
      <c r="AC293" s="5">
        <v>0</v>
      </c>
      <c r="AD293" s="5">
        <v>0</v>
      </c>
      <c r="AE293" s="5">
        <v>0</v>
      </c>
      <c r="AF293" s="5">
        <v>0</v>
      </c>
      <c r="AG293" s="5">
        <v>0</v>
      </c>
    </row>
    <row r="294" spans="1:33">
      <c r="A294" s="56" t="s">
        <v>73</v>
      </c>
      <c r="B294" s="56" t="s">
        <v>197</v>
      </c>
      <c r="C294" s="56" t="s">
        <v>222</v>
      </c>
      <c r="D294" s="56" t="s">
        <v>223</v>
      </c>
      <c r="E294" s="56" t="s">
        <v>142</v>
      </c>
      <c r="F294" s="5">
        <v>0</v>
      </c>
      <c r="G294" s="5">
        <v>479.76360813000002</v>
      </c>
      <c r="H294" s="5">
        <v>523.74727173000008</v>
      </c>
      <c r="I294" s="5">
        <v>694.83756130999996</v>
      </c>
      <c r="J294" s="5">
        <v>1000.0000394800001</v>
      </c>
      <c r="K294" s="5">
        <v>1000.00004119</v>
      </c>
      <c r="L294" s="5">
        <v>1000.00008249</v>
      </c>
      <c r="M294" s="5">
        <v>1000.00008802</v>
      </c>
      <c r="N294" s="5">
        <v>1000.0000881</v>
      </c>
      <c r="O294" s="5">
        <v>1000.00008846</v>
      </c>
      <c r="P294" s="5">
        <v>1000.0001244699999</v>
      </c>
      <c r="Q294" s="5">
        <v>1000.00014904</v>
      </c>
      <c r="R294" s="5">
        <v>1854.27740883</v>
      </c>
      <c r="S294" s="5">
        <v>1854.27740913</v>
      </c>
      <c r="T294" s="5">
        <v>2366.6362175600002</v>
      </c>
      <c r="U294" s="5">
        <v>2366.6362175700001</v>
      </c>
      <c r="V294" s="5">
        <v>2366.6362175700001</v>
      </c>
      <c r="W294" s="5">
        <v>2564.7509150300002</v>
      </c>
      <c r="X294" s="5">
        <v>2564.7509150800001</v>
      </c>
      <c r="Y294" s="5">
        <v>3799.9999182400002</v>
      </c>
      <c r="Z294" s="5">
        <v>3799.9999183899999</v>
      </c>
      <c r="AA294" s="5">
        <v>3799.9999185000001</v>
      </c>
      <c r="AB294" s="5">
        <v>12419.429966600001</v>
      </c>
      <c r="AC294" s="5">
        <v>16000.025815839999</v>
      </c>
      <c r="AD294" s="5">
        <v>23845.43054392</v>
      </c>
      <c r="AE294" s="5">
        <v>23845.430544530001</v>
      </c>
      <c r="AF294" s="5">
        <v>45198.682381640006</v>
      </c>
      <c r="AG294" s="5">
        <v>45198.682381649996</v>
      </c>
    </row>
    <row r="295" spans="1:33">
      <c r="A295" s="56" t="s">
        <v>73</v>
      </c>
      <c r="B295" s="56" t="s">
        <v>197</v>
      </c>
      <c r="C295" s="56" t="s">
        <v>224</v>
      </c>
      <c r="D295" s="56" t="s">
        <v>225</v>
      </c>
      <c r="E295" s="56" t="s">
        <v>142</v>
      </c>
      <c r="F295" s="5">
        <v>0</v>
      </c>
      <c r="G295" s="5">
        <v>3.799E-5</v>
      </c>
      <c r="H295" s="5">
        <v>1.93863E-3</v>
      </c>
      <c r="I295" s="5">
        <v>93.568904570000001</v>
      </c>
      <c r="J295" s="5">
        <v>93.568908239999999</v>
      </c>
      <c r="K295" s="5">
        <v>98.123704369999999</v>
      </c>
      <c r="L295" s="5">
        <v>98.123704469999993</v>
      </c>
      <c r="M295" s="5">
        <v>98.123707170000003</v>
      </c>
      <c r="N295" s="5">
        <v>98.123707300000007</v>
      </c>
      <c r="O295" s="5">
        <v>98.123707379999999</v>
      </c>
      <c r="P295" s="5">
        <v>98.123718769999996</v>
      </c>
      <c r="Q295" s="5">
        <v>98.123730199999997</v>
      </c>
      <c r="R295" s="5">
        <v>98.123744980000012</v>
      </c>
      <c r="S295" s="5">
        <v>98.123798109999996</v>
      </c>
      <c r="T295" s="5">
        <v>103.22376985</v>
      </c>
      <c r="U295" s="5">
        <v>103.22376987</v>
      </c>
      <c r="V295" s="5">
        <v>103.22376987</v>
      </c>
      <c r="W295" s="5">
        <v>105.82045248</v>
      </c>
      <c r="X295" s="5">
        <v>2292.2816728399998</v>
      </c>
      <c r="Y295" s="5">
        <v>2292.2816731799999</v>
      </c>
      <c r="Z295" s="5">
        <v>2292.2816733200002</v>
      </c>
      <c r="AA295" s="5">
        <v>2959.9677713999999</v>
      </c>
      <c r="AB295" s="5">
        <v>3899.9999276100002</v>
      </c>
      <c r="AC295" s="5">
        <v>3899.9999277000002</v>
      </c>
      <c r="AD295" s="5">
        <v>3899.9999277699999</v>
      </c>
      <c r="AE295" s="5">
        <v>3899.9999278800001</v>
      </c>
      <c r="AF295" s="5">
        <v>3899.9999280299999</v>
      </c>
      <c r="AG295" s="5">
        <v>3899.9999280500001</v>
      </c>
    </row>
    <row r="296" spans="1:33">
      <c r="A296" s="56" t="s">
        <v>73</v>
      </c>
      <c r="B296" s="56" t="s">
        <v>197</v>
      </c>
      <c r="C296" s="56" t="s">
        <v>226</v>
      </c>
      <c r="D296" s="56" t="s">
        <v>227</v>
      </c>
      <c r="E296" s="56" t="s">
        <v>142</v>
      </c>
      <c r="F296" s="5">
        <v>0</v>
      </c>
      <c r="G296" s="5">
        <v>900.00001872000007</v>
      </c>
      <c r="H296" s="5">
        <v>900.00003396</v>
      </c>
      <c r="I296" s="5">
        <v>1699.0326409899999</v>
      </c>
      <c r="J296" s="5">
        <v>2135.0868224300002</v>
      </c>
      <c r="K296" s="5">
        <v>2135.0868224599999</v>
      </c>
      <c r="L296" s="5">
        <v>2565.57120089</v>
      </c>
      <c r="M296" s="5">
        <v>2565.5712017300002</v>
      </c>
      <c r="N296" s="5">
        <v>2565.5712018200002</v>
      </c>
      <c r="O296" s="5">
        <v>2565.5712019299999</v>
      </c>
      <c r="P296" s="5">
        <v>3499.9999511400001</v>
      </c>
      <c r="Q296" s="5">
        <v>3499.9999517199999</v>
      </c>
      <c r="R296" s="5">
        <v>3499.9999518</v>
      </c>
      <c r="S296" s="5">
        <v>3499.99995261</v>
      </c>
      <c r="T296" s="5">
        <v>3500.0000005100001</v>
      </c>
      <c r="U296" s="5">
        <v>3500.0000005100001</v>
      </c>
      <c r="V296" s="5">
        <v>3500.0000005100001</v>
      </c>
      <c r="W296" s="5">
        <v>3500.00000056</v>
      </c>
      <c r="X296" s="5">
        <v>3500.0000006400001</v>
      </c>
      <c r="Y296" s="5">
        <v>13255.84381961</v>
      </c>
      <c r="Z296" s="5">
        <v>24322.354386260002</v>
      </c>
      <c r="AA296" s="5">
        <v>24322.355270349999</v>
      </c>
      <c r="AB296" s="5">
        <v>24322.3552705</v>
      </c>
      <c r="AC296" s="5">
        <v>24322.355270520002</v>
      </c>
      <c r="AD296" s="5">
        <v>24322.355270560001</v>
      </c>
      <c r="AE296" s="5">
        <v>24322.35527063</v>
      </c>
      <c r="AF296" s="5">
        <v>24322.355270700002</v>
      </c>
      <c r="AG296" s="5">
        <v>24322.355270709999</v>
      </c>
    </row>
    <row r="297" spans="1:33">
      <c r="A297" s="56" t="s">
        <v>73</v>
      </c>
      <c r="B297" s="56" t="s">
        <v>197</v>
      </c>
      <c r="C297" s="56" t="s">
        <v>228</v>
      </c>
      <c r="D297" s="56" t="s">
        <v>229</v>
      </c>
      <c r="E297" s="56" t="s">
        <v>142</v>
      </c>
      <c r="F297" s="5">
        <v>0</v>
      </c>
      <c r="G297" s="5">
        <v>2.1569999999999998E-5</v>
      </c>
      <c r="H297" s="5">
        <v>40.300631119999998</v>
      </c>
      <c r="I297" s="5">
        <v>458.96497382000001</v>
      </c>
      <c r="J297" s="5">
        <v>458.96497416</v>
      </c>
      <c r="K297" s="5">
        <v>458.96497418000001</v>
      </c>
      <c r="L297" s="5">
        <v>458.96497421999987</v>
      </c>
      <c r="M297" s="5">
        <v>458.96497495000011</v>
      </c>
      <c r="N297" s="5">
        <v>990.01090343999999</v>
      </c>
      <c r="O297" s="5">
        <v>2411.8466388699999</v>
      </c>
      <c r="P297" s="5">
        <v>2411.8466430399999</v>
      </c>
      <c r="Q297" s="5">
        <v>4794.3797792400001</v>
      </c>
      <c r="R297" s="5">
        <v>4794.3797793399999</v>
      </c>
      <c r="S297" s="5">
        <v>4794.3797797100005</v>
      </c>
      <c r="T297" s="5">
        <v>4794.3797797900006</v>
      </c>
      <c r="U297" s="5">
        <v>4794.3797798599999</v>
      </c>
      <c r="V297" s="5">
        <v>4794.3797798699998</v>
      </c>
      <c r="W297" s="5">
        <v>4794.3797799100003</v>
      </c>
      <c r="X297" s="5">
        <v>4794.3797799499998</v>
      </c>
      <c r="Y297" s="5">
        <v>5489.8657919799998</v>
      </c>
      <c r="Z297" s="5">
        <v>7583.1835447800004</v>
      </c>
      <c r="AA297" s="5">
        <v>7583.1835449</v>
      </c>
      <c r="AB297" s="5">
        <v>7583.1835449600003</v>
      </c>
      <c r="AC297" s="5">
        <v>7583.1835449800001</v>
      </c>
      <c r="AD297" s="5">
        <v>7583.1835449999999</v>
      </c>
      <c r="AE297" s="5">
        <v>7583.1835450899998</v>
      </c>
      <c r="AF297" s="5">
        <v>7583.18354533</v>
      </c>
      <c r="AG297" s="5">
        <v>7583.1835453399999</v>
      </c>
    </row>
    <row r="298" spans="1:33">
      <c r="A298" s="56" t="s">
        <v>73</v>
      </c>
      <c r="B298" s="56" t="s">
        <v>197</v>
      </c>
      <c r="C298" s="56" t="s">
        <v>230</v>
      </c>
      <c r="D298" s="56" t="s">
        <v>231</v>
      </c>
      <c r="E298" s="56" t="s">
        <v>142</v>
      </c>
      <c r="F298" s="5">
        <v>912.96400000000006</v>
      </c>
      <c r="G298" s="5">
        <v>2312.9640283200001</v>
      </c>
      <c r="H298" s="5">
        <v>4798.0065439099999</v>
      </c>
      <c r="I298" s="5">
        <v>4798.0065440899998</v>
      </c>
      <c r="J298" s="5">
        <v>4798.0065441000006</v>
      </c>
      <c r="K298" s="5">
        <v>4798.0065441099996</v>
      </c>
      <c r="L298" s="5">
        <v>4798.0065441299994</v>
      </c>
      <c r="M298" s="5">
        <v>5297.1329802199998</v>
      </c>
      <c r="N298" s="5">
        <v>5297.1329840400003</v>
      </c>
      <c r="O298" s="5">
        <v>5297.1329859400003</v>
      </c>
      <c r="P298" s="5">
        <v>6212.96392646</v>
      </c>
      <c r="Q298" s="5">
        <v>6212.9639613599993</v>
      </c>
      <c r="R298" s="5">
        <v>7178.59119715</v>
      </c>
      <c r="S298" s="5">
        <v>11678.02244646</v>
      </c>
      <c r="T298" s="5">
        <v>12282.81523022</v>
      </c>
      <c r="U298" s="5">
        <v>12282.815230239999</v>
      </c>
      <c r="V298" s="5">
        <v>12282.81523025</v>
      </c>
      <c r="W298" s="5">
        <v>12282.815230349999</v>
      </c>
      <c r="X298" s="5">
        <v>12526.05968753</v>
      </c>
      <c r="Y298" s="5">
        <v>12800.4335885</v>
      </c>
      <c r="Z298" s="5">
        <v>12800.433588780001</v>
      </c>
      <c r="AA298" s="5">
        <v>12360.458588809999</v>
      </c>
      <c r="AB298" s="5">
        <v>12360.45858889</v>
      </c>
      <c r="AC298" s="5">
        <v>12360.458588920001</v>
      </c>
      <c r="AD298" s="5">
        <v>12360.458588949999</v>
      </c>
      <c r="AE298" s="5">
        <v>13683.713377329999</v>
      </c>
      <c r="AF298" s="5">
        <v>13683.713377370001</v>
      </c>
      <c r="AG298" s="5">
        <v>13683.71337738</v>
      </c>
    </row>
    <row r="299" spans="1:33">
      <c r="A299" s="56" t="s">
        <v>73</v>
      </c>
      <c r="B299" s="56" t="s">
        <v>197</v>
      </c>
      <c r="C299" s="56" t="s">
        <v>232</v>
      </c>
      <c r="D299" s="56" t="s">
        <v>233</v>
      </c>
      <c r="E299" s="56" t="s">
        <v>142</v>
      </c>
      <c r="F299" s="5">
        <v>0</v>
      </c>
      <c r="G299" s="5">
        <v>1.8870000000000001E-5</v>
      </c>
      <c r="H299" s="5">
        <v>2.76E-5</v>
      </c>
      <c r="I299" s="5">
        <v>5.7729999999999998E-5</v>
      </c>
      <c r="J299" s="5">
        <v>5.8350000000000002E-5</v>
      </c>
      <c r="K299" s="5">
        <v>9.3479999999999993E-5</v>
      </c>
      <c r="L299" s="5">
        <v>1.4213E-4</v>
      </c>
      <c r="M299" s="5">
        <v>1.6844000000000001E-4</v>
      </c>
      <c r="N299" s="5">
        <v>1.6876E-4</v>
      </c>
      <c r="O299" s="5">
        <v>1.6956E-4</v>
      </c>
      <c r="P299" s="5">
        <v>2.4641000000000002E-4</v>
      </c>
      <c r="Q299" s="5">
        <v>2.4667999999999999E-4</v>
      </c>
      <c r="R299" s="5">
        <v>2.4676E-4</v>
      </c>
      <c r="S299" s="5">
        <v>839.56967265999992</v>
      </c>
      <c r="T299" s="5">
        <v>900.00014667999994</v>
      </c>
      <c r="U299" s="5">
        <v>900.00014668999995</v>
      </c>
      <c r="V299" s="5">
        <v>900.00014668999995</v>
      </c>
      <c r="W299" s="5">
        <v>900.00014951999992</v>
      </c>
      <c r="X299" s="5">
        <v>900.00058020999995</v>
      </c>
      <c r="Y299" s="5">
        <v>900.00069040999995</v>
      </c>
      <c r="Z299" s="5">
        <v>900.00080859000002</v>
      </c>
      <c r="AA299" s="5">
        <v>900.00196240000002</v>
      </c>
      <c r="AB299" s="5">
        <v>900.00200458999996</v>
      </c>
      <c r="AC299" s="5">
        <v>900.00200466000001</v>
      </c>
      <c r="AD299" s="5">
        <v>900.00200681000001</v>
      </c>
      <c r="AE299" s="5">
        <v>3399.99988725</v>
      </c>
      <c r="AF299" s="5">
        <v>3399.9998874399998</v>
      </c>
      <c r="AG299" s="5">
        <v>3399.9998874600001</v>
      </c>
    </row>
    <row r="300" spans="1:33">
      <c r="A300" s="56" t="s">
        <v>73</v>
      </c>
      <c r="B300" s="56" t="s">
        <v>163</v>
      </c>
      <c r="C300" s="56" t="s">
        <v>234</v>
      </c>
      <c r="D300" s="56" t="s">
        <v>235</v>
      </c>
      <c r="E300" s="56" t="s">
        <v>142</v>
      </c>
      <c r="F300" s="5">
        <v>1630.8940747900001</v>
      </c>
      <c r="G300" s="5">
        <v>1630.8940747900001</v>
      </c>
      <c r="H300" s="5">
        <v>1630.89407482</v>
      </c>
      <c r="I300" s="5">
        <v>1630.8940748299999</v>
      </c>
      <c r="J300" s="5">
        <v>1630.8940748299999</v>
      </c>
      <c r="K300" s="5">
        <v>1630.8940748299999</v>
      </c>
      <c r="L300" s="5">
        <v>1630.8940748299999</v>
      </c>
      <c r="M300" s="5">
        <v>1630.8940767700001</v>
      </c>
      <c r="N300" s="5">
        <v>1630.8940767900001</v>
      </c>
      <c r="O300" s="5">
        <v>1630.8940768</v>
      </c>
      <c r="P300" s="5">
        <v>1630.8940768</v>
      </c>
      <c r="Q300" s="5">
        <v>1630.8940768</v>
      </c>
      <c r="R300" s="5">
        <v>1630.8940768</v>
      </c>
      <c r="S300" s="5">
        <v>1630.8940768</v>
      </c>
      <c r="T300" s="5">
        <v>1630.8940768</v>
      </c>
      <c r="U300" s="5">
        <v>1630.8940768</v>
      </c>
      <c r="V300" s="5">
        <v>1630.8940768</v>
      </c>
      <c r="W300" s="5">
        <v>1630.8940768</v>
      </c>
      <c r="X300" s="5">
        <v>1630.8940768</v>
      </c>
      <c r="Y300" s="5">
        <v>1630.8940768</v>
      </c>
      <c r="Z300" s="5">
        <v>1630.8940768</v>
      </c>
      <c r="AA300" s="5">
        <v>1630.8940768</v>
      </c>
      <c r="AB300" s="5">
        <v>1630.8940768</v>
      </c>
      <c r="AC300" s="5">
        <v>1630.8940768</v>
      </c>
      <c r="AD300" s="5">
        <v>1630.8940768</v>
      </c>
      <c r="AE300" s="5">
        <v>1630.8940768</v>
      </c>
      <c r="AF300" s="5">
        <v>1630.8940768</v>
      </c>
      <c r="AG300" s="5">
        <v>1630.8940768</v>
      </c>
    </row>
    <row r="301" spans="1:33">
      <c r="A301" s="56" t="s">
        <v>73</v>
      </c>
      <c r="B301" s="56" t="s">
        <v>163</v>
      </c>
      <c r="C301" s="56" t="s">
        <v>236</v>
      </c>
      <c r="D301" s="56" t="s">
        <v>237</v>
      </c>
      <c r="E301" s="56" t="s">
        <v>142</v>
      </c>
      <c r="F301" s="5">
        <v>0</v>
      </c>
      <c r="G301" s="5">
        <v>0</v>
      </c>
      <c r="H301" s="5">
        <v>0</v>
      </c>
      <c r="I301" s="5">
        <v>0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5">
        <v>0</v>
      </c>
      <c r="R301" s="5">
        <v>0</v>
      </c>
      <c r="S301" s="5">
        <v>0</v>
      </c>
      <c r="T301" s="5">
        <v>0</v>
      </c>
      <c r="U301" s="5">
        <v>0</v>
      </c>
      <c r="V301" s="5">
        <v>0</v>
      </c>
      <c r="W301" s="5">
        <v>0</v>
      </c>
      <c r="X301" s="5">
        <v>0</v>
      </c>
      <c r="Y301" s="5">
        <v>0</v>
      </c>
      <c r="Z301" s="5">
        <v>0</v>
      </c>
      <c r="AA301" s="5">
        <v>0</v>
      </c>
      <c r="AB301" s="5">
        <v>0</v>
      </c>
      <c r="AC301" s="5">
        <v>0</v>
      </c>
      <c r="AD301" s="5">
        <v>0</v>
      </c>
      <c r="AE301" s="5">
        <v>0</v>
      </c>
      <c r="AF301" s="5">
        <v>0</v>
      </c>
      <c r="AG301" s="5">
        <v>0</v>
      </c>
    </row>
    <row r="302" spans="1:33">
      <c r="A302" s="56" t="s">
        <v>73</v>
      </c>
      <c r="B302" s="56" t="s">
        <v>163</v>
      </c>
      <c r="C302" s="56" t="s">
        <v>238</v>
      </c>
      <c r="D302" s="56" t="s">
        <v>239</v>
      </c>
      <c r="E302" s="56" t="s">
        <v>142</v>
      </c>
      <c r="F302" s="5">
        <v>670.35629446999997</v>
      </c>
      <c r="G302" s="5">
        <v>670.35629446999997</v>
      </c>
      <c r="H302" s="5">
        <v>670.35629456000004</v>
      </c>
      <c r="I302" s="5">
        <v>712.03777259000003</v>
      </c>
      <c r="J302" s="5">
        <v>4165.0966510899998</v>
      </c>
      <c r="K302" s="5">
        <v>4297.5762712699998</v>
      </c>
      <c r="L302" s="5">
        <v>4297.5762712899996</v>
      </c>
      <c r="M302" s="5">
        <v>4297.5762729799999</v>
      </c>
      <c r="N302" s="5">
        <v>7223.5648407699991</v>
      </c>
      <c r="O302" s="5">
        <v>7223.5648408799989</v>
      </c>
      <c r="P302" s="5">
        <v>7319.0462473899988</v>
      </c>
      <c r="Q302" s="5">
        <v>7361.1198650199995</v>
      </c>
      <c r="R302" s="5">
        <v>7361.1198650699998</v>
      </c>
      <c r="S302" s="5">
        <v>7709.5597349699992</v>
      </c>
      <c r="T302" s="5">
        <v>7842.4799947599986</v>
      </c>
      <c r="U302" s="5">
        <v>7669.9999949399999</v>
      </c>
      <c r="V302" s="5">
        <v>7669.9999949499997</v>
      </c>
      <c r="W302" s="5">
        <v>7669.9999949800003</v>
      </c>
      <c r="X302" s="5">
        <v>7669.99999501</v>
      </c>
      <c r="Y302" s="5">
        <v>9561.0623507199998</v>
      </c>
      <c r="Z302" s="5">
        <v>9291.062350799999</v>
      </c>
      <c r="AA302" s="5">
        <v>9291.0623508600002</v>
      </c>
      <c r="AB302" s="5">
        <v>9497.2927119000014</v>
      </c>
      <c r="AC302" s="5">
        <v>9497.292711959999</v>
      </c>
      <c r="AD302" s="5">
        <v>9497.2927121899993</v>
      </c>
      <c r="AE302" s="5">
        <v>9691.8115014200012</v>
      </c>
      <c r="AF302" s="5">
        <v>10579.28659541</v>
      </c>
      <c r="AG302" s="5">
        <v>10579.286595420001</v>
      </c>
    </row>
    <row r="303" spans="1:33">
      <c r="A303" s="56" t="s">
        <v>73</v>
      </c>
      <c r="B303" s="56" t="s">
        <v>163</v>
      </c>
      <c r="C303" s="56" t="s">
        <v>240</v>
      </c>
      <c r="D303" s="56" t="s">
        <v>241</v>
      </c>
      <c r="E303" s="56" t="s">
        <v>142</v>
      </c>
      <c r="F303" s="5">
        <v>3113.1899978299998</v>
      </c>
      <c r="G303" s="5">
        <v>3113.1899978299998</v>
      </c>
      <c r="H303" s="5">
        <v>3113.189997859999</v>
      </c>
      <c r="I303" s="5">
        <v>3113.1899979099999</v>
      </c>
      <c r="J303" s="5">
        <v>3113.1899979099999</v>
      </c>
      <c r="K303" s="5">
        <v>3223.3662750399999</v>
      </c>
      <c r="L303" s="5">
        <v>3223.36627516</v>
      </c>
      <c r="M303" s="5">
        <v>3223.3662763000002</v>
      </c>
      <c r="N303" s="5">
        <v>3223.36627632</v>
      </c>
      <c r="O303" s="5">
        <v>3223.3662763500001</v>
      </c>
      <c r="P303" s="5">
        <v>3223.3662763799998</v>
      </c>
      <c r="Q303" s="5">
        <v>3223.3662765099998</v>
      </c>
      <c r="R303" s="5">
        <v>3223.3662766000002</v>
      </c>
      <c r="S303" s="5">
        <v>3223.3662806900002</v>
      </c>
      <c r="T303" s="5">
        <v>5008.7389686300003</v>
      </c>
      <c r="U303" s="5">
        <v>5008.7389687000004</v>
      </c>
      <c r="V303" s="5">
        <v>5008.7389687100003</v>
      </c>
      <c r="W303" s="5">
        <v>8593.023252590001</v>
      </c>
      <c r="X303" s="5">
        <v>8593.0232526300006</v>
      </c>
      <c r="Y303" s="5">
        <v>8593.0232526600012</v>
      </c>
      <c r="Z303" s="5">
        <v>10084.342767779999</v>
      </c>
      <c r="AA303" s="5">
        <v>10084.34276795</v>
      </c>
      <c r="AB303" s="5">
        <v>11297.12473811</v>
      </c>
      <c r="AC303" s="5">
        <v>12979.94270783</v>
      </c>
      <c r="AD303" s="5">
        <v>12979.94270793</v>
      </c>
      <c r="AE303" s="5">
        <v>14905.85936285</v>
      </c>
      <c r="AF303" s="5">
        <v>15374.3109147</v>
      </c>
      <c r="AG303" s="5">
        <v>15374.31091471</v>
      </c>
    </row>
    <row r="304" spans="1:33">
      <c r="A304" s="56" t="s">
        <v>73</v>
      </c>
      <c r="B304" s="56" t="s">
        <v>163</v>
      </c>
      <c r="C304" s="56" t="s">
        <v>242</v>
      </c>
      <c r="D304" s="56" t="s">
        <v>243</v>
      </c>
      <c r="E304" s="56" t="s">
        <v>142</v>
      </c>
      <c r="F304" s="5">
        <v>198.012</v>
      </c>
      <c r="G304" s="5">
        <v>198.012</v>
      </c>
      <c r="H304" s="5">
        <v>198.012</v>
      </c>
      <c r="I304" s="5">
        <v>198.012</v>
      </c>
      <c r="J304" s="5">
        <v>198.012</v>
      </c>
      <c r="K304" s="5">
        <v>198.012</v>
      </c>
      <c r="L304" s="5">
        <v>198.012</v>
      </c>
      <c r="M304" s="5">
        <v>198.012</v>
      </c>
      <c r="N304" s="5">
        <v>198.012</v>
      </c>
      <c r="O304" s="5">
        <v>198.012</v>
      </c>
      <c r="P304" s="5">
        <v>198.012</v>
      </c>
      <c r="Q304" s="5">
        <v>198.012</v>
      </c>
      <c r="R304" s="5">
        <v>198.012</v>
      </c>
      <c r="S304" s="5">
        <v>198.012</v>
      </c>
      <c r="T304" s="5">
        <v>198.012</v>
      </c>
      <c r="U304" s="5">
        <v>198.012</v>
      </c>
      <c r="V304" s="5">
        <v>198.012</v>
      </c>
      <c r="W304" s="5">
        <v>198.012</v>
      </c>
      <c r="X304" s="5">
        <v>198.012</v>
      </c>
      <c r="Y304" s="5">
        <v>198.012</v>
      </c>
      <c r="Z304" s="5">
        <v>0</v>
      </c>
      <c r="AA304" s="5">
        <v>0</v>
      </c>
      <c r="AB304" s="5">
        <v>0</v>
      </c>
      <c r="AC304" s="5">
        <v>0</v>
      </c>
      <c r="AD304" s="5">
        <v>0</v>
      </c>
      <c r="AE304" s="5">
        <v>0</v>
      </c>
      <c r="AF304" s="5">
        <v>0</v>
      </c>
      <c r="AG304" s="5">
        <v>0</v>
      </c>
    </row>
    <row r="305" spans="1:33">
      <c r="A305" s="56" t="s">
        <v>73</v>
      </c>
      <c r="B305" s="56" t="s">
        <v>163</v>
      </c>
      <c r="C305" s="56" t="s">
        <v>244</v>
      </c>
      <c r="D305" s="56" t="s">
        <v>245</v>
      </c>
      <c r="E305" s="56" t="s">
        <v>142</v>
      </c>
      <c r="F305" s="5">
        <v>0</v>
      </c>
      <c r="G305" s="5">
        <v>0</v>
      </c>
      <c r="H305" s="5">
        <v>0</v>
      </c>
      <c r="I305" s="5">
        <v>0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5">
        <v>0</v>
      </c>
      <c r="R305" s="5">
        <v>0</v>
      </c>
      <c r="S305" s="5">
        <v>0</v>
      </c>
      <c r="T305" s="5">
        <v>0</v>
      </c>
      <c r="U305" s="5">
        <v>0</v>
      </c>
      <c r="V305" s="5">
        <v>0</v>
      </c>
      <c r="W305" s="5">
        <v>0</v>
      </c>
      <c r="X305" s="5">
        <v>0</v>
      </c>
      <c r="Y305" s="5">
        <v>0</v>
      </c>
      <c r="Z305" s="5">
        <v>0</v>
      </c>
      <c r="AA305" s="5">
        <v>0</v>
      </c>
      <c r="AB305" s="5">
        <v>0</v>
      </c>
      <c r="AC305" s="5">
        <v>0</v>
      </c>
      <c r="AD305" s="5">
        <v>0</v>
      </c>
      <c r="AE305" s="5">
        <v>0</v>
      </c>
      <c r="AF305" s="5">
        <v>0</v>
      </c>
      <c r="AG305" s="5">
        <v>0</v>
      </c>
    </row>
    <row r="306" spans="1:33">
      <c r="A306" s="56" t="s">
        <v>73</v>
      </c>
      <c r="B306" s="56" t="s">
        <v>163</v>
      </c>
      <c r="C306" s="56" t="s">
        <v>246</v>
      </c>
      <c r="D306" s="56" t="s">
        <v>247</v>
      </c>
      <c r="E306" s="56" t="s">
        <v>142</v>
      </c>
      <c r="F306" s="5">
        <v>0</v>
      </c>
      <c r="G306" s="5">
        <v>0</v>
      </c>
      <c r="H306" s="5">
        <v>0</v>
      </c>
      <c r="I306" s="5">
        <v>0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5">
        <v>0</v>
      </c>
      <c r="R306" s="5">
        <v>0</v>
      </c>
      <c r="S306" s="5">
        <v>0</v>
      </c>
      <c r="T306" s="5">
        <v>0</v>
      </c>
      <c r="U306" s="5">
        <v>0</v>
      </c>
      <c r="V306" s="5">
        <v>0</v>
      </c>
      <c r="W306" s="5">
        <v>0</v>
      </c>
      <c r="X306" s="5">
        <v>0</v>
      </c>
      <c r="Y306" s="5">
        <v>0</v>
      </c>
      <c r="Z306" s="5">
        <v>0</v>
      </c>
      <c r="AA306" s="5">
        <v>0</v>
      </c>
      <c r="AB306" s="5">
        <v>0</v>
      </c>
      <c r="AC306" s="5">
        <v>0</v>
      </c>
      <c r="AD306" s="5">
        <v>0</v>
      </c>
      <c r="AE306" s="5">
        <v>0</v>
      </c>
      <c r="AF306" s="5">
        <v>0</v>
      </c>
      <c r="AG306" s="5">
        <v>0</v>
      </c>
    </row>
    <row r="307" spans="1:33">
      <c r="A307" s="56" t="s">
        <v>73</v>
      </c>
      <c r="B307" s="56" t="s">
        <v>163</v>
      </c>
      <c r="C307" s="56" t="s">
        <v>248</v>
      </c>
      <c r="D307" s="56" t="s">
        <v>249</v>
      </c>
      <c r="E307" s="56" t="s">
        <v>142</v>
      </c>
      <c r="F307" s="5">
        <v>0</v>
      </c>
      <c r="G307" s="5">
        <v>0</v>
      </c>
      <c r="H307" s="5">
        <v>0</v>
      </c>
      <c r="I307" s="5">
        <v>0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5">
        <v>0</v>
      </c>
      <c r="R307" s="5">
        <v>0</v>
      </c>
      <c r="S307" s="5">
        <v>0</v>
      </c>
      <c r="T307" s="5">
        <v>0</v>
      </c>
      <c r="U307" s="5">
        <v>0</v>
      </c>
      <c r="V307" s="5">
        <v>0</v>
      </c>
      <c r="W307" s="5">
        <v>0</v>
      </c>
      <c r="X307" s="5">
        <v>0</v>
      </c>
      <c r="Y307" s="5">
        <v>0</v>
      </c>
      <c r="Z307" s="5">
        <v>0</v>
      </c>
      <c r="AA307" s="5">
        <v>0</v>
      </c>
      <c r="AB307" s="5">
        <v>0</v>
      </c>
      <c r="AC307" s="5">
        <v>0</v>
      </c>
      <c r="AD307" s="5">
        <v>0</v>
      </c>
      <c r="AE307" s="5">
        <v>0</v>
      </c>
      <c r="AF307" s="5">
        <v>0</v>
      </c>
      <c r="AG307" s="5">
        <v>0</v>
      </c>
    </row>
    <row r="308" spans="1:33">
      <c r="A308" s="56" t="s">
        <v>73</v>
      </c>
      <c r="B308" s="56" t="s">
        <v>163</v>
      </c>
      <c r="C308" s="56" t="s">
        <v>250</v>
      </c>
      <c r="D308" s="56" t="s">
        <v>251</v>
      </c>
      <c r="E308" s="56" t="s">
        <v>142</v>
      </c>
      <c r="F308" s="5">
        <v>413.17999974999998</v>
      </c>
      <c r="G308" s="5">
        <v>413.17999974999998</v>
      </c>
      <c r="H308" s="5">
        <v>413.17999979000001</v>
      </c>
      <c r="I308" s="5">
        <v>1925.84977643</v>
      </c>
      <c r="J308" s="5">
        <v>1925.84977643</v>
      </c>
      <c r="K308" s="5">
        <v>1925.8497764399999</v>
      </c>
      <c r="L308" s="5">
        <v>1925.8497764799999</v>
      </c>
      <c r="M308" s="5">
        <v>3724.4788216400002</v>
      </c>
      <c r="N308" s="5">
        <v>3724.4788216900001</v>
      </c>
      <c r="O308" s="5">
        <v>3724.4788217999999</v>
      </c>
      <c r="P308" s="5">
        <v>4206.8887486200001</v>
      </c>
      <c r="Q308" s="5">
        <v>4206.8887490099996</v>
      </c>
      <c r="R308" s="5">
        <v>4206.8887490799998</v>
      </c>
      <c r="S308" s="5">
        <v>4206.8887491099986</v>
      </c>
      <c r="T308" s="5">
        <v>4206.8888677200002</v>
      </c>
      <c r="U308" s="5">
        <v>4206.8888677300001</v>
      </c>
      <c r="V308" s="5">
        <v>4206.8888677300001</v>
      </c>
      <c r="W308" s="5">
        <v>4093.7088677400002</v>
      </c>
      <c r="X308" s="5">
        <v>4093.7088677400002</v>
      </c>
      <c r="Y308" s="5">
        <v>4093.7088677400002</v>
      </c>
      <c r="Z308" s="5">
        <v>4093.7088677400002</v>
      </c>
      <c r="AA308" s="5">
        <v>4093.7088677400002</v>
      </c>
      <c r="AB308" s="5">
        <v>4093.7088677400002</v>
      </c>
      <c r="AC308" s="5">
        <v>4093.7088677400002</v>
      </c>
      <c r="AD308" s="5">
        <v>4093.7088677400002</v>
      </c>
      <c r="AE308" s="5">
        <v>4093.7088677400002</v>
      </c>
      <c r="AF308" s="5">
        <v>4093.7088677400002</v>
      </c>
      <c r="AG308" s="5">
        <v>4093.7088677400002</v>
      </c>
    </row>
    <row r="309" spans="1:33">
      <c r="A309" s="56" t="s">
        <v>73</v>
      </c>
      <c r="B309" s="56" t="s">
        <v>198</v>
      </c>
      <c r="C309" s="56" t="s">
        <v>252</v>
      </c>
      <c r="D309" s="56" t="s">
        <v>253</v>
      </c>
      <c r="E309" s="56" t="s">
        <v>142</v>
      </c>
      <c r="F309" s="5">
        <v>0</v>
      </c>
      <c r="G309" s="5">
        <v>7.4640000000000004E-5</v>
      </c>
      <c r="H309" s="5">
        <v>1.0424E-3</v>
      </c>
      <c r="I309" s="5">
        <v>100.00603262</v>
      </c>
      <c r="J309" s="5">
        <v>402.98733636999998</v>
      </c>
      <c r="K309" s="5">
        <v>402.98733639</v>
      </c>
      <c r="L309" s="5">
        <v>402.98733641000001</v>
      </c>
      <c r="M309" s="5">
        <v>402.98733654</v>
      </c>
      <c r="N309" s="5">
        <v>402.98733657999998</v>
      </c>
      <c r="O309" s="5">
        <v>402.98733666999999</v>
      </c>
      <c r="P309" s="5">
        <v>402.98733718</v>
      </c>
      <c r="Q309" s="5">
        <v>402.98733727000001</v>
      </c>
      <c r="R309" s="5">
        <v>402.98733738999999</v>
      </c>
      <c r="S309" s="5">
        <v>402.98733745999999</v>
      </c>
      <c r="T309" s="5">
        <v>402.98733745999999</v>
      </c>
      <c r="U309" s="5">
        <v>402.98733745999999</v>
      </c>
      <c r="V309" s="5">
        <v>402.98733745999999</v>
      </c>
      <c r="W309" s="5">
        <v>402.98733745999999</v>
      </c>
      <c r="X309" s="5">
        <v>402.98733745999999</v>
      </c>
      <c r="Y309" s="5">
        <v>402.98733745999999</v>
      </c>
      <c r="Z309" s="5">
        <v>402.98733745999999</v>
      </c>
      <c r="AA309" s="5">
        <v>402.98733745999999</v>
      </c>
      <c r="AB309" s="5">
        <v>402.98733745999999</v>
      </c>
      <c r="AC309" s="5">
        <v>402.98733745999999</v>
      </c>
      <c r="AD309" s="5">
        <v>402.98733745999999</v>
      </c>
      <c r="AE309" s="5">
        <v>402.98733745999999</v>
      </c>
      <c r="AF309" s="5">
        <v>402.98733745999999</v>
      </c>
      <c r="AG309" s="5">
        <v>402.98733745999999</v>
      </c>
    </row>
    <row r="310" spans="1:33">
      <c r="A310" s="56" t="s">
        <v>73</v>
      </c>
      <c r="B310" s="56" t="s">
        <v>198</v>
      </c>
      <c r="C310" s="56" t="s">
        <v>254</v>
      </c>
      <c r="D310" s="56" t="s">
        <v>255</v>
      </c>
      <c r="E310" s="56" t="s">
        <v>142</v>
      </c>
      <c r="F310" s="5">
        <v>0</v>
      </c>
      <c r="G310" s="5">
        <v>0</v>
      </c>
      <c r="H310" s="5">
        <v>0</v>
      </c>
      <c r="I310" s="5">
        <v>0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5">
        <v>0</v>
      </c>
      <c r="R310" s="5">
        <v>0</v>
      </c>
      <c r="S310" s="5">
        <v>0</v>
      </c>
      <c r="T310" s="5">
        <v>0</v>
      </c>
      <c r="U310" s="5">
        <v>0</v>
      </c>
      <c r="V310" s="5">
        <v>0</v>
      </c>
      <c r="W310" s="5">
        <v>0</v>
      </c>
      <c r="X310" s="5">
        <v>0</v>
      </c>
      <c r="Y310" s="5">
        <v>0</v>
      </c>
      <c r="Z310" s="5">
        <v>0</v>
      </c>
      <c r="AA310" s="5">
        <v>0</v>
      </c>
      <c r="AB310" s="5">
        <v>0</v>
      </c>
      <c r="AC310" s="5">
        <v>0</v>
      </c>
      <c r="AD310" s="5">
        <v>0</v>
      </c>
      <c r="AE310" s="5">
        <v>0</v>
      </c>
      <c r="AF310" s="5">
        <v>0</v>
      </c>
      <c r="AG310" s="5">
        <v>0</v>
      </c>
    </row>
    <row r="311" spans="1:33">
      <c r="A311" s="56" t="s">
        <v>73</v>
      </c>
      <c r="B311" s="56" t="s">
        <v>198</v>
      </c>
      <c r="C311" s="56" t="s">
        <v>256</v>
      </c>
      <c r="D311" s="56" t="s">
        <v>257</v>
      </c>
      <c r="E311" s="56" t="s">
        <v>142</v>
      </c>
      <c r="F311" s="5">
        <v>0</v>
      </c>
      <c r="G311" s="5">
        <v>0</v>
      </c>
      <c r="H311" s="5">
        <v>0</v>
      </c>
      <c r="I311" s="5">
        <v>0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5">
        <v>0</v>
      </c>
      <c r="R311" s="5">
        <v>0</v>
      </c>
      <c r="S311" s="5">
        <v>0</v>
      </c>
      <c r="T311" s="5">
        <v>0</v>
      </c>
      <c r="U311" s="5">
        <v>0</v>
      </c>
      <c r="V311" s="5">
        <v>0</v>
      </c>
      <c r="W311" s="5">
        <v>0</v>
      </c>
      <c r="X311" s="5">
        <v>0</v>
      </c>
      <c r="Y311" s="5">
        <v>0</v>
      </c>
      <c r="Z311" s="5">
        <v>0</v>
      </c>
      <c r="AA311" s="5">
        <v>0</v>
      </c>
      <c r="AB311" s="5">
        <v>0</v>
      </c>
      <c r="AC311" s="5">
        <v>0</v>
      </c>
      <c r="AD311" s="5">
        <v>0</v>
      </c>
      <c r="AE311" s="5">
        <v>0</v>
      </c>
      <c r="AF311" s="5">
        <v>0</v>
      </c>
      <c r="AG311" s="5">
        <v>0</v>
      </c>
    </row>
    <row r="312" spans="1:33">
      <c r="A312" s="56" t="s">
        <v>73</v>
      </c>
      <c r="B312" s="56" t="s">
        <v>198</v>
      </c>
      <c r="C312" s="56" t="s">
        <v>258</v>
      </c>
      <c r="D312" s="56" t="s">
        <v>259</v>
      </c>
      <c r="E312" s="56" t="s">
        <v>142</v>
      </c>
      <c r="F312" s="5">
        <v>1923.1</v>
      </c>
      <c r="G312" s="5">
        <v>1923.1000191600001</v>
      </c>
      <c r="H312" s="5">
        <v>2035.82605932</v>
      </c>
      <c r="I312" s="5">
        <v>2035.8260594200001</v>
      </c>
      <c r="J312" s="5">
        <v>2623.100021199999</v>
      </c>
      <c r="K312" s="5">
        <v>2623.1000356700001</v>
      </c>
      <c r="L312" s="5">
        <v>2623.1000356899999</v>
      </c>
      <c r="M312" s="5">
        <v>2623.1000672</v>
      </c>
      <c r="N312" s="5">
        <v>2623.100067339999</v>
      </c>
      <c r="O312" s="5">
        <v>2623.1000792300001</v>
      </c>
      <c r="P312" s="5">
        <v>2631.9313800099999</v>
      </c>
      <c r="Q312" s="5">
        <v>2631.9313802000001</v>
      </c>
      <c r="R312" s="5">
        <v>3243.3242393700002</v>
      </c>
      <c r="S312" s="5">
        <v>3984.4226217300002</v>
      </c>
      <c r="T312" s="5">
        <v>3984.4226218600002</v>
      </c>
      <c r="U312" s="5">
        <v>3984.4226219100001</v>
      </c>
      <c r="V312" s="5">
        <v>3792.42262192</v>
      </c>
      <c r="W312" s="5">
        <v>4034.65443628</v>
      </c>
      <c r="X312" s="5">
        <v>4034.6544365700001</v>
      </c>
      <c r="Y312" s="5">
        <v>4247.5499798999999</v>
      </c>
      <c r="Z312" s="5">
        <v>4116.3499800099999</v>
      </c>
      <c r="AA312" s="5">
        <v>3987.3026207100002</v>
      </c>
      <c r="AB312" s="5">
        <v>3987.3026210600001</v>
      </c>
      <c r="AC312" s="5">
        <v>3987.3026218700002</v>
      </c>
      <c r="AD312" s="5">
        <v>4341.1493969700005</v>
      </c>
      <c r="AE312" s="5">
        <v>4312.4493971100001</v>
      </c>
      <c r="AF312" s="5">
        <v>4275.4325065600005</v>
      </c>
      <c r="AG312" s="5">
        <v>4275.4325065700004</v>
      </c>
    </row>
    <row r="313" spans="1:33">
      <c r="A313" s="56" t="s">
        <v>73</v>
      </c>
      <c r="B313" s="56" t="s">
        <v>198</v>
      </c>
      <c r="C313" s="56" t="s">
        <v>260</v>
      </c>
      <c r="D313" s="56" t="s">
        <v>261</v>
      </c>
      <c r="E313" s="56" t="s">
        <v>142</v>
      </c>
      <c r="F313" s="5">
        <v>2067.1637999999998</v>
      </c>
      <c r="G313" s="5">
        <v>2467.4926379200001</v>
      </c>
      <c r="H313" s="5">
        <v>2927.66408168</v>
      </c>
      <c r="I313" s="5">
        <v>3223.07353835</v>
      </c>
      <c r="J313" s="5">
        <v>4306.6826467599994</v>
      </c>
      <c r="K313" s="5">
        <v>4306.6826467999999</v>
      </c>
      <c r="L313" s="5">
        <v>4306.6826468899999</v>
      </c>
      <c r="M313" s="5">
        <v>5055.7213552000003</v>
      </c>
      <c r="N313" s="5">
        <v>5055.7213552800004</v>
      </c>
      <c r="O313" s="5">
        <v>5055.7213554500004</v>
      </c>
      <c r="P313" s="5">
        <v>5668.7733434399997</v>
      </c>
      <c r="Q313" s="5">
        <v>5668.77334359</v>
      </c>
      <c r="R313" s="5">
        <v>5668.7733436800008</v>
      </c>
      <c r="S313" s="5">
        <v>5668.7733438200003</v>
      </c>
      <c r="T313" s="5">
        <v>7698.40362602</v>
      </c>
      <c r="U313" s="5">
        <v>8411.22915603</v>
      </c>
      <c r="V313" s="5">
        <v>8411.2291560400008</v>
      </c>
      <c r="W313" s="5">
        <v>10455.995169</v>
      </c>
      <c r="X313" s="5">
        <v>10843.561469439999</v>
      </c>
      <c r="Y313" s="5">
        <v>10824.061469619999</v>
      </c>
      <c r="Z313" s="5">
        <v>10705.755317360001</v>
      </c>
      <c r="AA313" s="5">
        <v>11591.716620499999</v>
      </c>
      <c r="AB313" s="5">
        <v>14537.378589329999</v>
      </c>
      <c r="AC313" s="5">
        <v>14738.80286946</v>
      </c>
      <c r="AD313" s="5">
        <v>15293.553964229999</v>
      </c>
      <c r="AE313" s="5">
        <v>15293.553964320001</v>
      </c>
      <c r="AF313" s="5">
        <v>15293.55396442</v>
      </c>
      <c r="AG313" s="5">
        <v>15117.65816443</v>
      </c>
    </row>
    <row r="314" spans="1:33">
      <c r="A314" s="56" t="s">
        <v>73</v>
      </c>
      <c r="B314" s="56" t="s">
        <v>198</v>
      </c>
      <c r="C314" s="56" t="s">
        <v>262</v>
      </c>
      <c r="D314" s="56" t="s">
        <v>263</v>
      </c>
      <c r="E314" s="56" t="s">
        <v>142</v>
      </c>
      <c r="F314" s="5">
        <v>0</v>
      </c>
      <c r="G314" s="5">
        <v>500.00002654999997</v>
      </c>
      <c r="H314" s="5">
        <v>1999.9999984599999</v>
      </c>
      <c r="I314" s="5">
        <v>1999.99999854</v>
      </c>
      <c r="J314" s="5">
        <v>2076.5710549800001</v>
      </c>
      <c r="K314" s="5">
        <v>2076.5710549999999</v>
      </c>
      <c r="L314" s="5">
        <v>2076.5710550099998</v>
      </c>
      <c r="M314" s="5">
        <v>2076.5710555999999</v>
      </c>
      <c r="N314" s="5">
        <v>2076.5710556600002</v>
      </c>
      <c r="O314" s="5">
        <v>2076.5710557299999</v>
      </c>
      <c r="P314" s="5">
        <v>2076.5710558599999</v>
      </c>
      <c r="Q314" s="5">
        <v>2076.5710559300001</v>
      </c>
      <c r="R314" s="5">
        <v>2076.5710560699999</v>
      </c>
      <c r="S314" s="5">
        <v>2076.5710562200002</v>
      </c>
      <c r="T314" s="5">
        <v>2136.6645155400001</v>
      </c>
      <c r="U314" s="5">
        <v>2136.6645157100002</v>
      </c>
      <c r="V314" s="5">
        <v>2136.6645157200001</v>
      </c>
      <c r="W314" s="5">
        <v>2265.0042736999999</v>
      </c>
      <c r="X314" s="5">
        <v>2590.1679664500002</v>
      </c>
      <c r="Y314" s="5">
        <v>2590.1679666300001</v>
      </c>
      <c r="Z314" s="5">
        <v>2590.1679668900001</v>
      </c>
      <c r="AA314" s="5">
        <v>4380.6444702600002</v>
      </c>
      <c r="AB314" s="5">
        <v>4380.6444703099996</v>
      </c>
      <c r="AC314" s="5">
        <v>4600.4567708499999</v>
      </c>
      <c r="AD314" s="5">
        <v>5093.4550603900007</v>
      </c>
      <c r="AE314" s="5">
        <v>5093.4550604699998</v>
      </c>
      <c r="AF314" s="5">
        <v>5093.4550606900002</v>
      </c>
      <c r="AG314" s="5">
        <v>5093.4550607000001</v>
      </c>
    </row>
    <row r="315" spans="1:33">
      <c r="A315" s="56" t="s">
        <v>73</v>
      </c>
      <c r="B315" s="56" t="s">
        <v>198</v>
      </c>
      <c r="C315" s="56" t="s">
        <v>264</v>
      </c>
      <c r="D315" s="56" t="s">
        <v>265</v>
      </c>
      <c r="E315" s="56" t="s">
        <v>142</v>
      </c>
      <c r="F315" s="5">
        <v>0</v>
      </c>
      <c r="G315" s="5">
        <v>1.626E-5</v>
      </c>
      <c r="H315" s="5">
        <v>400.00005139000001</v>
      </c>
      <c r="I315" s="5">
        <v>400.00005141999998</v>
      </c>
      <c r="J315" s="5">
        <v>400.00005163999998</v>
      </c>
      <c r="K315" s="5">
        <v>400.00095063999999</v>
      </c>
      <c r="L315" s="5">
        <v>400.00095066</v>
      </c>
      <c r="M315" s="5">
        <v>400.00095476000001</v>
      </c>
      <c r="N315" s="5">
        <v>400.00095647000001</v>
      </c>
      <c r="O315" s="5">
        <v>400.00095655000001</v>
      </c>
      <c r="P315" s="5">
        <v>400.00095797</v>
      </c>
      <c r="Q315" s="5">
        <v>400.00096789000003</v>
      </c>
      <c r="R315" s="5">
        <v>400.00096794000001</v>
      </c>
      <c r="S315" s="5">
        <v>400.00101506999999</v>
      </c>
      <c r="T315" s="5">
        <v>400.00101688000001</v>
      </c>
      <c r="U315" s="5">
        <v>400.00101689000002</v>
      </c>
      <c r="V315" s="5">
        <v>400.00101689000002</v>
      </c>
      <c r="W315" s="5">
        <v>400.00121007000001</v>
      </c>
      <c r="X315" s="5">
        <v>400.00121017999999</v>
      </c>
      <c r="Y315" s="5">
        <v>1166.9198327300001</v>
      </c>
      <c r="Z315" s="5">
        <v>1166.9198327700001</v>
      </c>
      <c r="AA315" s="5">
        <v>1166.9198328499999</v>
      </c>
      <c r="AB315" s="5">
        <v>1166.9198329799999</v>
      </c>
      <c r="AC315" s="5">
        <v>1166.91983304</v>
      </c>
      <c r="AD315" s="5">
        <v>1166.91983439</v>
      </c>
      <c r="AE315" s="5">
        <v>1166.91983443</v>
      </c>
      <c r="AF315" s="5">
        <v>1166.9198344599999</v>
      </c>
      <c r="AG315" s="5">
        <v>1166.9198344700001</v>
      </c>
    </row>
    <row r="316" spans="1:33">
      <c r="A316" s="56" t="s">
        <v>73</v>
      </c>
      <c r="B316" s="56" t="s">
        <v>199</v>
      </c>
      <c r="C316" s="56" t="s">
        <v>266</v>
      </c>
      <c r="D316" s="56" t="s">
        <v>267</v>
      </c>
      <c r="E316" s="56" t="s">
        <v>142</v>
      </c>
      <c r="F316" s="5">
        <v>324.5</v>
      </c>
      <c r="G316" s="5">
        <v>507.97413347000003</v>
      </c>
      <c r="H316" s="5">
        <v>1124.50002316</v>
      </c>
      <c r="I316" s="5">
        <v>1241.72346827</v>
      </c>
      <c r="J316" s="5">
        <v>1241.72346829</v>
      </c>
      <c r="K316" s="5">
        <v>1241.72346831</v>
      </c>
      <c r="L316" s="5">
        <v>1241.7234683500001</v>
      </c>
      <c r="M316" s="5">
        <v>1195.72346978</v>
      </c>
      <c r="N316" s="5">
        <v>1195.7234698899999</v>
      </c>
      <c r="O316" s="5">
        <v>1195.7234700199999</v>
      </c>
      <c r="P316" s="5">
        <v>3478.4998794399999</v>
      </c>
      <c r="Q316" s="5">
        <v>3478.4998795699998</v>
      </c>
      <c r="R316" s="5">
        <v>3397.9998816399998</v>
      </c>
      <c r="S316" s="5">
        <v>3397.99988175</v>
      </c>
      <c r="T316" s="5">
        <v>3398.0000004799999</v>
      </c>
      <c r="U316" s="5">
        <v>3239.00000052</v>
      </c>
      <c r="V316" s="5">
        <v>3239.00000052</v>
      </c>
      <c r="W316" s="5">
        <v>3200.0000005900001</v>
      </c>
      <c r="X316" s="5">
        <v>3200.0000006400001</v>
      </c>
      <c r="Y316" s="5">
        <v>3200.0000006800001</v>
      </c>
      <c r="Z316" s="5">
        <v>3200.0000007200001</v>
      </c>
      <c r="AA316" s="5">
        <v>3200.0000007200001</v>
      </c>
      <c r="AB316" s="5">
        <v>3200.0000007200001</v>
      </c>
      <c r="AC316" s="5">
        <v>3200.0000007200001</v>
      </c>
      <c r="AD316" s="5">
        <v>3200.0000007200001</v>
      </c>
      <c r="AE316" s="5">
        <v>3200.0000007200001</v>
      </c>
      <c r="AF316" s="5">
        <v>3200.0000007200001</v>
      </c>
      <c r="AG316" s="5">
        <v>3200.0000007200001</v>
      </c>
    </row>
    <row r="317" spans="1:33">
      <c r="A317" s="56" t="s">
        <v>73</v>
      </c>
      <c r="B317" s="56" t="s">
        <v>199</v>
      </c>
      <c r="C317" s="56" t="s">
        <v>268</v>
      </c>
      <c r="D317" s="56" t="s">
        <v>269</v>
      </c>
      <c r="E317" s="56" t="s">
        <v>142</v>
      </c>
      <c r="F317" s="5">
        <v>0</v>
      </c>
      <c r="G317" s="5">
        <v>0</v>
      </c>
      <c r="H317" s="5">
        <v>0</v>
      </c>
      <c r="I317" s="5">
        <v>0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5">
        <v>0</v>
      </c>
      <c r="R317" s="5">
        <v>0</v>
      </c>
      <c r="S317" s="5">
        <v>0</v>
      </c>
      <c r="T317" s="5">
        <v>0</v>
      </c>
      <c r="U317" s="5">
        <v>0</v>
      </c>
      <c r="V317" s="5">
        <v>0</v>
      </c>
      <c r="W317" s="5">
        <v>0</v>
      </c>
      <c r="X317" s="5">
        <v>0</v>
      </c>
      <c r="Y317" s="5">
        <v>0</v>
      </c>
      <c r="Z317" s="5">
        <v>0</v>
      </c>
      <c r="AA317" s="5">
        <v>0</v>
      </c>
      <c r="AB317" s="5">
        <v>0</v>
      </c>
      <c r="AC317" s="5">
        <v>0</v>
      </c>
      <c r="AD317" s="5">
        <v>0</v>
      </c>
      <c r="AE317" s="5">
        <v>0</v>
      </c>
      <c r="AF317" s="5">
        <v>0</v>
      </c>
      <c r="AG317" s="5">
        <v>0</v>
      </c>
    </row>
    <row r="318" spans="1:33">
      <c r="A318" s="56" t="s">
        <v>73</v>
      </c>
      <c r="B318" s="56" t="s">
        <v>199</v>
      </c>
      <c r="C318" s="56" t="s">
        <v>270</v>
      </c>
      <c r="D318" s="56" t="s">
        <v>271</v>
      </c>
      <c r="E318" s="56" t="s">
        <v>142</v>
      </c>
      <c r="F318" s="5">
        <v>1334.9349999999999</v>
      </c>
      <c r="G318" s="5">
        <v>2208.1127355799999</v>
      </c>
      <c r="H318" s="5">
        <v>2819.27499498</v>
      </c>
      <c r="I318" s="5">
        <v>2820.2467641500002</v>
      </c>
      <c r="J318" s="5">
        <v>2820.24676417</v>
      </c>
      <c r="K318" s="5">
        <v>4260.0918918199995</v>
      </c>
      <c r="L318" s="5">
        <v>4260.0918918399993</v>
      </c>
      <c r="M318" s="5">
        <v>4260.0918934199999</v>
      </c>
      <c r="N318" s="5">
        <v>4260.0918938599998</v>
      </c>
      <c r="O318" s="5">
        <v>4525.8428633499998</v>
      </c>
      <c r="P318" s="5">
        <v>4780.2125375799997</v>
      </c>
      <c r="Q318" s="5">
        <v>4780.2125376499998</v>
      </c>
      <c r="R318" s="5">
        <v>5764.8349135999997</v>
      </c>
      <c r="S318" s="5">
        <v>5580.3499138300003</v>
      </c>
      <c r="T318" s="5">
        <v>5580.35000046</v>
      </c>
      <c r="U318" s="5">
        <v>5580.3500004699999</v>
      </c>
      <c r="V318" s="5">
        <v>5253.65000048</v>
      </c>
      <c r="W318" s="5">
        <v>5253.6500006099996</v>
      </c>
      <c r="X318" s="5">
        <v>10939.539260899999</v>
      </c>
      <c r="Y318" s="5">
        <v>10939.53926109</v>
      </c>
      <c r="Z318" s="5">
        <v>11782.860370509999</v>
      </c>
      <c r="AA318" s="5">
        <v>18411.599587180001</v>
      </c>
      <c r="AB318" s="5">
        <v>20743.314329550001</v>
      </c>
      <c r="AC318" s="5">
        <v>20743.314329569999</v>
      </c>
      <c r="AD318" s="5">
        <v>21343.375627869998</v>
      </c>
      <c r="AE318" s="5">
        <v>29200.072622759999</v>
      </c>
      <c r="AF318" s="5">
        <v>29200.072622849999</v>
      </c>
      <c r="AG318" s="5">
        <v>29200.07262286</v>
      </c>
    </row>
    <row r="319" spans="1:33">
      <c r="A319" s="56" t="s">
        <v>73</v>
      </c>
      <c r="B319" s="56" t="s">
        <v>199</v>
      </c>
      <c r="C319" s="56" t="s">
        <v>272</v>
      </c>
      <c r="D319" s="56" t="s">
        <v>273</v>
      </c>
      <c r="E319" s="56" t="s">
        <v>142</v>
      </c>
      <c r="F319" s="5">
        <v>90.75</v>
      </c>
      <c r="G319" s="5">
        <v>90.750988910000004</v>
      </c>
      <c r="H319" s="5">
        <v>113.2818819</v>
      </c>
      <c r="I319" s="5">
        <v>123.23587332</v>
      </c>
      <c r="J319" s="5">
        <v>123.23587334</v>
      </c>
      <c r="K319" s="5">
        <v>124.90936593000001</v>
      </c>
      <c r="L319" s="5">
        <v>110.21496214</v>
      </c>
      <c r="M319" s="5">
        <v>110.2149848</v>
      </c>
      <c r="N319" s="5">
        <v>110.21498506</v>
      </c>
      <c r="O319" s="5">
        <v>110.21498539</v>
      </c>
      <c r="P319" s="5">
        <v>1399.9999332499999</v>
      </c>
      <c r="Q319" s="5">
        <v>1399.9999334500001</v>
      </c>
      <c r="R319" s="5">
        <v>1399.99993356</v>
      </c>
      <c r="S319" s="5">
        <v>1399.9999336400001</v>
      </c>
      <c r="T319" s="5">
        <v>1399.9999795900001</v>
      </c>
      <c r="U319" s="5">
        <v>1399.9999796100001</v>
      </c>
      <c r="V319" s="5">
        <v>1399.9999796300001</v>
      </c>
      <c r="W319" s="5">
        <v>1400.00000034</v>
      </c>
      <c r="X319" s="5">
        <v>1400.0000004599999</v>
      </c>
      <c r="Y319" s="5">
        <v>1400.00000052</v>
      </c>
      <c r="Z319" s="5">
        <v>1400.0000006</v>
      </c>
      <c r="AA319" s="5">
        <v>1400.0000006</v>
      </c>
      <c r="AB319" s="5">
        <v>1400.0000006</v>
      </c>
      <c r="AC319" s="5">
        <v>1400.0000006</v>
      </c>
      <c r="AD319" s="5">
        <v>1400.0000006</v>
      </c>
      <c r="AE319" s="5">
        <v>1400.0000006</v>
      </c>
      <c r="AF319" s="5">
        <v>1400.0000006</v>
      </c>
      <c r="AG319" s="5">
        <v>1400.0000006</v>
      </c>
    </row>
    <row r="320" spans="1:33">
      <c r="A320" s="56" t="s">
        <v>73</v>
      </c>
      <c r="B320" s="56" t="s">
        <v>199</v>
      </c>
      <c r="C320" s="56" t="s">
        <v>274</v>
      </c>
      <c r="D320" s="56" t="s">
        <v>275</v>
      </c>
      <c r="E320" s="56" t="s">
        <v>142</v>
      </c>
      <c r="F320" s="5">
        <v>422.4</v>
      </c>
      <c r="G320" s="5">
        <v>422.4</v>
      </c>
      <c r="H320" s="5">
        <v>422.4</v>
      </c>
      <c r="I320" s="5">
        <v>422.4</v>
      </c>
      <c r="J320" s="5">
        <v>422.4</v>
      </c>
      <c r="K320" s="5">
        <v>422.4</v>
      </c>
      <c r="L320" s="5">
        <v>422.4</v>
      </c>
      <c r="M320" s="5">
        <v>422.4</v>
      </c>
      <c r="N320" s="5">
        <v>422.4</v>
      </c>
      <c r="O320" s="5">
        <v>422.4</v>
      </c>
      <c r="P320" s="5">
        <v>422.4</v>
      </c>
      <c r="Q320" s="5">
        <v>422.4</v>
      </c>
      <c r="R320" s="5">
        <v>422.4</v>
      </c>
      <c r="S320" s="5">
        <v>422.4</v>
      </c>
      <c r="T320" s="5">
        <v>422.4</v>
      </c>
      <c r="U320" s="5">
        <v>422.4</v>
      </c>
      <c r="V320" s="5">
        <v>422.4</v>
      </c>
      <c r="W320" s="5">
        <v>422.4</v>
      </c>
      <c r="X320" s="5">
        <v>422.4</v>
      </c>
      <c r="Y320" s="5">
        <v>422.4</v>
      </c>
      <c r="Z320" s="5">
        <v>422.4</v>
      </c>
      <c r="AA320" s="5">
        <v>422.4</v>
      </c>
      <c r="AB320" s="5">
        <v>210</v>
      </c>
      <c r="AC320" s="5">
        <v>210</v>
      </c>
      <c r="AD320" s="5">
        <v>210</v>
      </c>
      <c r="AE320" s="5">
        <v>210</v>
      </c>
      <c r="AF320" s="5">
        <v>210</v>
      </c>
      <c r="AG320" s="5">
        <v>210</v>
      </c>
    </row>
    <row r="321" spans="1:33">
      <c r="A321" s="56" t="s">
        <v>73</v>
      </c>
      <c r="B321" s="56" t="s">
        <v>199</v>
      </c>
      <c r="C321" s="56" t="s">
        <v>276</v>
      </c>
      <c r="D321" s="56" t="s">
        <v>277</v>
      </c>
      <c r="E321" s="56" t="s">
        <v>142</v>
      </c>
      <c r="F321" s="5">
        <v>0</v>
      </c>
      <c r="G321" s="5">
        <v>0</v>
      </c>
      <c r="H321" s="5">
        <v>4.1245000000000002E-4</v>
      </c>
      <c r="I321" s="5">
        <v>60.192293790000001</v>
      </c>
      <c r="J321" s="5">
        <v>60.192374450000003</v>
      </c>
      <c r="K321" s="5">
        <v>600.00121711999998</v>
      </c>
      <c r="L321" s="5">
        <v>600.00121713999999</v>
      </c>
      <c r="M321" s="5">
        <v>2399.9999057599998</v>
      </c>
      <c r="N321" s="5">
        <v>2399.9999063400001</v>
      </c>
      <c r="O321" s="5">
        <v>2773.7468711900001</v>
      </c>
      <c r="P321" s="5">
        <v>2773.7468713899998</v>
      </c>
      <c r="Q321" s="5">
        <v>2773.74687146</v>
      </c>
      <c r="R321" s="5">
        <v>2773.7468715700002</v>
      </c>
      <c r="S321" s="5">
        <v>7840.4520796800007</v>
      </c>
      <c r="T321" s="5">
        <v>8372.4643400999994</v>
      </c>
      <c r="U321" s="5">
        <v>8917.9754900099997</v>
      </c>
      <c r="V321" s="5">
        <v>8917.9754900099997</v>
      </c>
      <c r="W321" s="5">
        <v>8917.9754900299995</v>
      </c>
      <c r="X321" s="5">
        <v>13490.88855345</v>
      </c>
      <c r="Y321" s="5">
        <v>15939.08895103</v>
      </c>
      <c r="Z321" s="5">
        <v>17224.259072180001</v>
      </c>
      <c r="AA321" s="5">
        <v>17224.259470320001</v>
      </c>
      <c r="AB321" s="5">
        <v>17224.259470389999</v>
      </c>
      <c r="AC321" s="5">
        <v>17224.2594704</v>
      </c>
      <c r="AD321" s="5">
        <v>17224.259470559999</v>
      </c>
      <c r="AE321" s="5">
        <v>17224.259470640001</v>
      </c>
      <c r="AF321" s="5">
        <v>17224.259470720001</v>
      </c>
      <c r="AG321" s="5">
        <v>17224.259470730001</v>
      </c>
    </row>
    <row r="322" spans="1:33">
      <c r="A322" s="56" t="s">
        <v>73</v>
      </c>
      <c r="B322" s="56" t="s">
        <v>199</v>
      </c>
      <c r="C322" s="56" t="s">
        <v>278</v>
      </c>
      <c r="D322" s="56" t="s">
        <v>279</v>
      </c>
      <c r="E322" s="56" t="s">
        <v>142</v>
      </c>
      <c r="F322" s="5">
        <v>0</v>
      </c>
      <c r="G322" s="5">
        <v>0</v>
      </c>
      <c r="H322" s="5">
        <v>0</v>
      </c>
      <c r="I322" s="5">
        <v>0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5">
        <v>0</v>
      </c>
      <c r="R322" s="5">
        <v>0</v>
      </c>
      <c r="S322" s="5">
        <v>0</v>
      </c>
      <c r="T322" s="5">
        <v>0</v>
      </c>
      <c r="U322" s="5">
        <v>0</v>
      </c>
      <c r="V322" s="5">
        <v>0</v>
      </c>
      <c r="W322" s="5">
        <v>0</v>
      </c>
      <c r="X322" s="5">
        <v>0</v>
      </c>
      <c r="Y322" s="5">
        <v>0</v>
      </c>
      <c r="Z322" s="5">
        <v>0</v>
      </c>
      <c r="AA322" s="5">
        <v>0</v>
      </c>
      <c r="AB322" s="5">
        <v>0</v>
      </c>
      <c r="AC322" s="5">
        <v>0</v>
      </c>
      <c r="AD322" s="5">
        <v>0</v>
      </c>
      <c r="AE322" s="5">
        <v>0</v>
      </c>
      <c r="AF322" s="5">
        <v>0</v>
      </c>
      <c r="AG322" s="5">
        <v>0</v>
      </c>
    </row>
    <row r="323" spans="1:33">
      <c r="A323" s="56" t="s">
        <v>73</v>
      </c>
      <c r="B323" s="56" t="s">
        <v>199</v>
      </c>
      <c r="C323" s="56" t="s">
        <v>280</v>
      </c>
      <c r="D323" s="56" t="s">
        <v>281</v>
      </c>
      <c r="E323" s="56" t="s">
        <v>142</v>
      </c>
      <c r="F323" s="5">
        <v>136</v>
      </c>
      <c r="G323" s="5">
        <v>278.13877427</v>
      </c>
      <c r="H323" s="5">
        <v>376.51186966</v>
      </c>
      <c r="I323" s="5">
        <v>376.51186990000002</v>
      </c>
      <c r="J323" s="5">
        <v>376.51186991999998</v>
      </c>
      <c r="K323" s="5">
        <v>997.41370675000007</v>
      </c>
      <c r="L323" s="5">
        <v>997.41370676999998</v>
      </c>
      <c r="M323" s="5">
        <v>931.41370690000008</v>
      </c>
      <c r="N323" s="5">
        <v>931.41370696000013</v>
      </c>
      <c r="O323" s="5">
        <v>931.41370706999999</v>
      </c>
      <c r="P323" s="5">
        <v>931.41370791000008</v>
      </c>
      <c r="Q323" s="5">
        <v>931.41370798000003</v>
      </c>
      <c r="R323" s="5">
        <v>931.41370821999999</v>
      </c>
      <c r="S323" s="5">
        <v>861.41370827000003</v>
      </c>
      <c r="T323" s="5">
        <v>861.41370834999998</v>
      </c>
      <c r="U323" s="5">
        <v>861.41370836999999</v>
      </c>
      <c r="V323" s="5">
        <v>861.41370838000012</v>
      </c>
      <c r="W323" s="5">
        <v>861.41370856000003</v>
      </c>
      <c r="X323" s="5">
        <v>861.41370860000006</v>
      </c>
      <c r="Y323" s="5">
        <v>861.41370862000008</v>
      </c>
      <c r="Z323" s="5">
        <v>861.41370872000005</v>
      </c>
      <c r="AA323" s="5">
        <v>2299.9999350600001</v>
      </c>
      <c r="AB323" s="5">
        <v>2299.9999351299998</v>
      </c>
      <c r="AC323" s="5">
        <v>2299.9999351400002</v>
      </c>
      <c r="AD323" s="5">
        <v>2299.9999351599999</v>
      </c>
      <c r="AE323" s="5">
        <v>2299.9999352200002</v>
      </c>
      <c r="AF323" s="5">
        <v>2299.9999352499999</v>
      </c>
      <c r="AG323" s="5">
        <v>2299.9999352599998</v>
      </c>
    </row>
    <row r="324" spans="1:33">
      <c r="A324" s="56" t="s">
        <v>73</v>
      </c>
      <c r="B324" s="56" t="s">
        <v>199</v>
      </c>
      <c r="C324" s="56" t="s">
        <v>282</v>
      </c>
      <c r="D324" s="56" t="s">
        <v>283</v>
      </c>
      <c r="E324" s="56" t="s">
        <v>142</v>
      </c>
      <c r="F324" s="5">
        <v>0</v>
      </c>
      <c r="G324" s="5">
        <v>0</v>
      </c>
      <c r="H324" s="5">
        <v>3.4789999999999997E-5</v>
      </c>
      <c r="I324" s="5">
        <v>4.4929999999999998E-5</v>
      </c>
      <c r="J324" s="5">
        <v>4.498E-5</v>
      </c>
      <c r="K324" s="5">
        <v>7.7449999999999999E-5</v>
      </c>
      <c r="L324" s="5">
        <v>7.7489999999999992E-5</v>
      </c>
      <c r="M324" s="5">
        <v>2.4661000000000003E-4</v>
      </c>
      <c r="N324" s="5">
        <v>2.4666999999999999E-4</v>
      </c>
      <c r="O324" s="5">
        <v>2.9062000000000001E-4</v>
      </c>
      <c r="P324" s="5">
        <v>9.347003999999999E-2</v>
      </c>
      <c r="Q324" s="5">
        <v>9.3470209999999998E-2</v>
      </c>
      <c r="R324" s="5">
        <v>9.3470350000000008E-2</v>
      </c>
      <c r="S324" s="5">
        <v>9.3470410000000004E-2</v>
      </c>
      <c r="T324" s="5">
        <v>400.00508588999998</v>
      </c>
      <c r="U324" s="5">
        <v>400.00508593000001</v>
      </c>
      <c r="V324" s="5">
        <v>400.00508595000002</v>
      </c>
      <c r="W324" s="5">
        <v>1481.60670134</v>
      </c>
      <c r="X324" s="5">
        <v>1481.60670147</v>
      </c>
      <c r="Y324" s="5">
        <v>1481.6067015199999</v>
      </c>
      <c r="Z324" s="5">
        <v>1499.99993696</v>
      </c>
      <c r="AA324" s="5">
        <v>1595.76259929</v>
      </c>
      <c r="AB324" s="5">
        <v>1595.76259951</v>
      </c>
      <c r="AC324" s="5">
        <v>1595.76259953</v>
      </c>
      <c r="AD324" s="5">
        <v>1595.76259959</v>
      </c>
      <c r="AE324" s="5">
        <v>1595.7626001799999</v>
      </c>
      <c r="AF324" s="5">
        <v>1772.4489023900001</v>
      </c>
      <c r="AG324" s="5">
        <v>1772.4489024100001</v>
      </c>
    </row>
    <row r="325" spans="1:33">
      <c r="A325" s="56" t="s">
        <v>73</v>
      </c>
      <c r="B325" s="56" t="s">
        <v>200</v>
      </c>
      <c r="C325" s="56" t="s">
        <v>284</v>
      </c>
      <c r="D325" s="56" t="s">
        <v>285</v>
      </c>
      <c r="E325" s="56" t="s">
        <v>142</v>
      </c>
      <c r="F325" s="5">
        <v>168</v>
      </c>
      <c r="G325" s="5">
        <v>168.00002975000001</v>
      </c>
      <c r="H325" s="5">
        <v>168.00082219999999</v>
      </c>
      <c r="I325" s="5">
        <v>213.02780577999999</v>
      </c>
      <c r="J325" s="5">
        <v>532.68998569999997</v>
      </c>
      <c r="K325" s="5">
        <v>532.68998572999999</v>
      </c>
      <c r="L325" s="5">
        <v>1261.8345928199999</v>
      </c>
      <c r="M325" s="5">
        <v>1261.8345929100001</v>
      </c>
      <c r="N325" s="5">
        <v>1261.83459305</v>
      </c>
      <c r="O325" s="5">
        <v>1261.83459315</v>
      </c>
      <c r="P325" s="5">
        <v>1261.83459341</v>
      </c>
      <c r="Q325" s="5">
        <v>1261.8345934500001</v>
      </c>
      <c r="R325" s="5">
        <v>1261.8345934700001</v>
      </c>
      <c r="S325" s="5">
        <v>1261.83521563</v>
      </c>
      <c r="T325" s="5">
        <v>2607.8291741899998</v>
      </c>
      <c r="U325" s="5">
        <v>3857.5963366599999</v>
      </c>
      <c r="V325" s="5">
        <v>3857.5963366599999</v>
      </c>
      <c r="W325" s="5">
        <v>3857.5963366800001</v>
      </c>
      <c r="X325" s="5">
        <v>3857.59633669</v>
      </c>
      <c r="Y325" s="5">
        <v>3857.5963367300001</v>
      </c>
      <c r="Z325" s="5">
        <v>7988.4196562999996</v>
      </c>
      <c r="AA325" s="5">
        <v>7988.4196563100004</v>
      </c>
      <c r="AB325" s="5">
        <v>7988.4196563599999</v>
      </c>
      <c r="AC325" s="5">
        <v>8833.4392979099994</v>
      </c>
      <c r="AD325" s="5">
        <v>8833.4392983199996</v>
      </c>
      <c r="AE325" s="5">
        <v>14212.103552299999</v>
      </c>
      <c r="AF325" s="5">
        <v>15647.07890477</v>
      </c>
      <c r="AG325" s="5">
        <v>15479.078904780001</v>
      </c>
    </row>
    <row r="326" spans="1:33">
      <c r="A326" s="56" t="s">
        <v>73</v>
      </c>
      <c r="B326" s="56" t="s">
        <v>200</v>
      </c>
      <c r="C326" s="56" t="s">
        <v>286</v>
      </c>
      <c r="D326" s="56" t="s">
        <v>287</v>
      </c>
      <c r="E326" s="56" t="s">
        <v>142</v>
      </c>
      <c r="F326" s="5">
        <v>251.35</v>
      </c>
      <c r="G326" s="5">
        <v>251.35005615</v>
      </c>
      <c r="H326" s="5">
        <v>646.59027253999989</v>
      </c>
      <c r="I326" s="5">
        <v>658.14972363000004</v>
      </c>
      <c r="J326" s="5">
        <v>658.14973185999997</v>
      </c>
      <c r="K326" s="5">
        <v>1530.8829177</v>
      </c>
      <c r="L326" s="5">
        <v>1551.35004598</v>
      </c>
      <c r="M326" s="5">
        <v>1551.3500485300001</v>
      </c>
      <c r="N326" s="5">
        <v>1551.35005652</v>
      </c>
      <c r="O326" s="5">
        <v>1551.3500566099999</v>
      </c>
      <c r="P326" s="5">
        <v>1877.01163812</v>
      </c>
      <c r="Q326" s="5">
        <v>1877.0116385700001</v>
      </c>
      <c r="R326" s="5">
        <v>1877.0116385900001</v>
      </c>
      <c r="S326" s="5">
        <v>2315.1418497599998</v>
      </c>
      <c r="T326" s="5">
        <v>2315.14184978</v>
      </c>
      <c r="U326" s="5">
        <v>3177.0212146600002</v>
      </c>
      <c r="V326" s="5">
        <v>3177.0212146600002</v>
      </c>
      <c r="W326" s="5">
        <v>3177.02121468</v>
      </c>
      <c r="X326" s="5">
        <v>3177.0212146899999</v>
      </c>
      <c r="Y326" s="5">
        <v>5367.81387533</v>
      </c>
      <c r="Z326" s="5">
        <v>6791.3997914800002</v>
      </c>
      <c r="AA326" s="5">
        <v>6791.3997914900001</v>
      </c>
      <c r="AB326" s="5">
        <v>6791.3997915600003</v>
      </c>
      <c r="AC326" s="5">
        <v>6791.3999814899998</v>
      </c>
      <c r="AD326" s="5">
        <v>6791.3999815200004</v>
      </c>
      <c r="AE326" s="5">
        <v>6791.3999815400002</v>
      </c>
      <c r="AF326" s="5">
        <v>6791.3999816799997</v>
      </c>
      <c r="AG326" s="5">
        <v>6651.6499816899995</v>
      </c>
    </row>
    <row r="327" spans="1:33">
      <c r="A327" s="56" t="s">
        <v>73</v>
      </c>
      <c r="B327" s="56" t="s">
        <v>200</v>
      </c>
      <c r="C327" s="56" t="s">
        <v>288</v>
      </c>
      <c r="D327" s="56" t="s">
        <v>289</v>
      </c>
      <c r="E327" s="56" t="s">
        <v>142</v>
      </c>
      <c r="F327" s="5">
        <v>144</v>
      </c>
      <c r="G327" s="5">
        <v>676.58802651000008</v>
      </c>
      <c r="H327" s="5">
        <v>1494.4901265200001</v>
      </c>
      <c r="I327" s="5">
        <v>1724.5654522299999</v>
      </c>
      <c r="J327" s="5">
        <v>3543.9999975000001</v>
      </c>
      <c r="K327" s="5">
        <v>3543.9999975400001</v>
      </c>
      <c r="L327" s="5">
        <v>3844.4146014100002</v>
      </c>
      <c r="M327" s="5">
        <v>3844.4146014600001</v>
      </c>
      <c r="N327" s="5">
        <v>5474.57717607</v>
      </c>
      <c r="O327" s="5">
        <v>5641.2104835499986</v>
      </c>
      <c r="P327" s="5">
        <v>6887.3526733600002</v>
      </c>
      <c r="Q327" s="5">
        <v>10847.97125608</v>
      </c>
      <c r="R327" s="5">
        <v>10847.971256119999</v>
      </c>
      <c r="S327" s="5">
        <v>11601.442327070001</v>
      </c>
      <c r="T327" s="5">
        <v>11601.442327209999</v>
      </c>
      <c r="U327" s="5">
        <v>11601.442730520001</v>
      </c>
      <c r="V327" s="5">
        <v>11601.442730520001</v>
      </c>
      <c r="W327" s="5">
        <v>11601.44273058</v>
      </c>
      <c r="X327" s="5">
        <v>11601.442730590001</v>
      </c>
      <c r="Y327" s="5">
        <v>11601.44273067</v>
      </c>
      <c r="Z327" s="5">
        <v>11601.44273072</v>
      </c>
      <c r="AA327" s="5">
        <v>11457.44273072</v>
      </c>
      <c r="AB327" s="5">
        <v>11457.44273072</v>
      </c>
      <c r="AC327" s="5">
        <v>11457.44273072</v>
      </c>
      <c r="AD327" s="5">
        <v>11457.44273072</v>
      </c>
      <c r="AE327" s="5">
        <v>11457.44273072</v>
      </c>
      <c r="AF327" s="5">
        <v>11457.44273072</v>
      </c>
      <c r="AG327" s="5">
        <v>11457.44273072</v>
      </c>
    </row>
    <row r="329" spans="1:33">
      <c r="A329" s="56" t="s">
        <v>73</v>
      </c>
      <c r="B329" s="56" t="s">
        <v>163</v>
      </c>
      <c r="C329" s="56" t="s">
        <v>290</v>
      </c>
      <c r="D329" s="56" t="s">
        <v>291</v>
      </c>
      <c r="E329" s="56" t="s">
        <v>141</v>
      </c>
      <c r="F329" s="5">
        <v>0</v>
      </c>
      <c r="G329" s="5">
        <v>0</v>
      </c>
      <c r="H329" s="5">
        <v>0</v>
      </c>
      <c r="I329" s="5">
        <v>0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5">
        <v>0</v>
      </c>
      <c r="R329" s="5">
        <v>0</v>
      </c>
      <c r="S329" s="5">
        <v>0</v>
      </c>
      <c r="T329" s="5">
        <v>0</v>
      </c>
      <c r="U329" s="5">
        <v>0</v>
      </c>
      <c r="V329" s="5">
        <v>0</v>
      </c>
      <c r="W329" s="5">
        <v>0</v>
      </c>
      <c r="X329" s="5">
        <v>0</v>
      </c>
      <c r="Y329" s="5">
        <v>0</v>
      </c>
      <c r="Z329" s="5">
        <v>0</v>
      </c>
      <c r="AA329" s="5">
        <v>0</v>
      </c>
      <c r="AB329" s="5">
        <v>0</v>
      </c>
      <c r="AC329" s="5">
        <v>0</v>
      </c>
      <c r="AD329" s="5">
        <v>0</v>
      </c>
      <c r="AE329" s="5">
        <v>0</v>
      </c>
      <c r="AF329" s="5">
        <v>0</v>
      </c>
      <c r="AG329" s="5">
        <v>0</v>
      </c>
    </row>
    <row r="330" spans="1:33">
      <c r="A330" s="56" t="s">
        <v>73</v>
      </c>
      <c r="B330" s="56" t="s">
        <v>163</v>
      </c>
      <c r="C330" s="56" t="s">
        <v>292</v>
      </c>
      <c r="D330" s="56" t="s">
        <v>293</v>
      </c>
      <c r="E330" s="56" t="s">
        <v>141</v>
      </c>
      <c r="F330" s="5">
        <v>0</v>
      </c>
      <c r="G330" s="5">
        <v>0</v>
      </c>
      <c r="H330" s="5">
        <v>0</v>
      </c>
      <c r="I330" s="5">
        <v>0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5">
        <v>0</v>
      </c>
      <c r="R330" s="5">
        <v>0</v>
      </c>
      <c r="S330" s="5">
        <v>0</v>
      </c>
      <c r="T330" s="5">
        <v>0</v>
      </c>
      <c r="U330" s="5">
        <v>0</v>
      </c>
      <c r="V330" s="5">
        <v>0</v>
      </c>
      <c r="W330" s="5">
        <v>0</v>
      </c>
      <c r="X330" s="5">
        <v>0</v>
      </c>
      <c r="Y330" s="5">
        <v>0</v>
      </c>
      <c r="Z330" s="5">
        <v>0</v>
      </c>
      <c r="AA330" s="5">
        <v>0</v>
      </c>
      <c r="AB330" s="5">
        <v>0</v>
      </c>
      <c r="AC330" s="5">
        <v>0</v>
      </c>
      <c r="AD330" s="5">
        <v>0</v>
      </c>
      <c r="AE330" s="5">
        <v>0</v>
      </c>
      <c r="AF330" s="5">
        <v>0</v>
      </c>
      <c r="AG330" s="5">
        <v>0</v>
      </c>
    </row>
    <row r="331" spans="1:33">
      <c r="A331" s="56" t="s">
        <v>73</v>
      </c>
      <c r="B331" s="56" t="s">
        <v>198</v>
      </c>
      <c r="C331" s="56" t="s">
        <v>294</v>
      </c>
      <c r="D331" s="56" t="s">
        <v>295</v>
      </c>
      <c r="E331" s="56" t="s">
        <v>141</v>
      </c>
      <c r="F331" s="5">
        <v>0</v>
      </c>
      <c r="G331" s="5">
        <v>0</v>
      </c>
      <c r="H331" s="5">
        <v>0</v>
      </c>
      <c r="I331" s="5">
        <v>0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5">
        <v>0</v>
      </c>
      <c r="R331" s="5">
        <v>0</v>
      </c>
      <c r="S331" s="5">
        <v>0</v>
      </c>
      <c r="T331" s="5">
        <v>0</v>
      </c>
      <c r="U331" s="5">
        <v>0</v>
      </c>
      <c r="V331" s="5">
        <v>0</v>
      </c>
      <c r="W331" s="5">
        <v>0</v>
      </c>
      <c r="X331" s="5">
        <v>0</v>
      </c>
      <c r="Y331" s="5">
        <v>0</v>
      </c>
      <c r="Z331" s="5">
        <v>0</v>
      </c>
      <c r="AA331" s="5">
        <v>0</v>
      </c>
      <c r="AB331" s="5">
        <v>0</v>
      </c>
      <c r="AC331" s="5">
        <v>0</v>
      </c>
      <c r="AD331" s="5">
        <v>0</v>
      </c>
      <c r="AE331" s="5">
        <v>0</v>
      </c>
      <c r="AF331" s="5">
        <v>0</v>
      </c>
      <c r="AG331" s="5">
        <v>0</v>
      </c>
    </row>
    <row r="332" spans="1:33">
      <c r="A332" s="56" t="s">
        <v>73</v>
      </c>
      <c r="B332" s="56" t="s">
        <v>200</v>
      </c>
      <c r="C332" s="56" t="s">
        <v>296</v>
      </c>
      <c r="D332" s="56" t="s">
        <v>297</v>
      </c>
      <c r="E332" s="56" t="s">
        <v>141</v>
      </c>
      <c r="F332" s="5">
        <v>0</v>
      </c>
      <c r="G332" s="5">
        <v>0</v>
      </c>
      <c r="H332" s="5">
        <v>0</v>
      </c>
      <c r="I332" s="5">
        <v>0</v>
      </c>
      <c r="J332" s="5">
        <v>0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5">
        <v>0</v>
      </c>
      <c r="R332" s="5">
        <v>0</v>
      </c>
      <c r="S332" s="5">
        <v>0</v>
      </c>
      <c r="T332" s="5">
        <v>0</v>
      </c>
      <c r="U332" s="5">
        <v>0</v>
      </c>
      <c r="V332" s="5">
        <v>0</v>
      </c>
      <c r="W332" s="5">
        <v>0</v>
      </c>
      <c r="X332" s="5">
        <v>0</v>
      </c>
      <c r="Y332" s="5">
        <v>0</v>
      </c>
      <c r="Z332" s="5">
        <v>0</v>
      </c>
      <c r="AA332" s="5">
        <v>0</v>
      </c>
      <c r="AB332" s="5">
        <v>0</v>
      </c>
      <c r="AC332" s="5">
        <v>0</v>
      </c>
      <c r="AD332" s="5">
        <v>0</v>
      </c>
      <c r="AE332" s="5">
        <v>0</v>
      </c>
      <c r="AF332" s="5">
        <v>0</v>
      </c>
      <c r="AG332" s="5">
        <v>0</v>
      </c>
    </row>
    <row r="333" spans="1:33">
      <c r="A333" s="56" t="s">
        <v>73</v>
      </c>
      <c r="B333" s="56" t="s">
        <v>198</v>
      </c>
      <c r="C333" s="56" t="s">
        <v>298</v>
      </c>
      <c r="D333" s="56" t="s">
        <v>299</v>
      </c>
      <c r="E333" s="56" t="s">
        <v>141</v>
      </c>
      <c r="F333" s="5">
        <v>0</v>
      </c>
      <c r="G333" s="5">
        <v>0</v>
      </c>
      <c r="H333" s="5">
        <v>0</v>
      </c>
      <c r="I333" s="5">
        <v>0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5">
        <v>0</v>
      </c>
      <c r="R333" s="5">
        <v>0</v>
      </c>
      <c r="S333" s="5">
        <v>0</v>
      </c>
      <c r="T333" s="5">
        <v>0</v>
      </c>
      <c r="U333" s="5">
        <v>0</v>
      </c>
      <c r="V333" s="5">
        <v>0</v>
      </c>
      <c r="W333" s="5">
        <v>0</v>
      </c>
      <c r="X333" s="5">
        <v>0</v>
      </c>
      <c r="Y333" s="5">
        <v>0</v>
      </c>
      <c r="Z333" s="5">
        <v>0</v>
      </c>
      <c r="AA333" s="5">
        <v>0</v>
      </c>
      <c r="AB333" s="5">
        <v>0</v>
      </c>
      <c r="AC333" s="5">
        <v>0</v>
      </c>
      <c r="AD333" s="5">
        <v>0</v>
      </c>
      <c r="AE333" s="5">
        <v>0</v>
      </c>
      <c r="AF333" s="5">
        <v>0</v>
      </c>
      <c r="AG333" s="5">
        <v>0</v>
      </c>
    </row>
    <row r="334" spans="1:33">
      <c r="A334" s="56" t="s">
        <v>73</v>
      </c>
      <c r="B334" s="56" t="s">
        <v>199</v>
      </c>
      <c r="C334" s="56" t="s">
        <v>300</v>
      </c>
      <c r="D334" s="56" t="s">
        <v>301</v>
      </c>
      <c r="E334" s="56" t="s">
        <v>141</v>
      </c>
      <c r="F334" s="5">
        <v>0</v>
      </c>
      <c r="G334" s="5">
        <v>0</v>
      </c>
      <c r="H334" s="5">
        <v>0</v>
      </c>
      <c r="I334" s="5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5">
        <v>0</v>
      </c>
      <c r="R334" s="5">
        <v>0</v>
      </c>
      <c r="S334" s="5">
        <v>0</v>
      </c>
      <c r="T334" s="5">
        <v>0</v>
      </c>
      <c r="U334" s="5">
        <v>0</v>
      </c>
      <c r="V334" s="5">
        <v>0</v>
      </c>
      <c r="W334" s="5">
        <v>0</v>
      </c>
      <c r="X334" s="5">
        <v>0</v>
      </c>
      <c r="Y334" s="5">
        <v>0</v>
      </c>
      <c r="Z334" s="5">
        <v>0</v>
      </c>
      <c r="AA334" s="5">
        <v>0</v>
      </c>
      <c r="AB334" s="5">
        <v>0</v>
      </c>
      <c r="AC334" s="5">
        <v>0</v>
      </c>
      <c r="AD334" s="5">
        <v>0</v>
      </c>
      <c r="AE334" s="5">
        <v>0</v>
      </c>
      <c r="AF334" s="5">
        <v>0</v>
      </c>
      <c r="AG334" s="5">
        <v>0</v>
      </c>
    </row>
    <row r="336" spans="1:33">
      <c r="A336" s="56" t="s">
        <v>75</v>
      </c>
      <c r="B336" s="56" t="s">
        <v>197</v>
      </c>
      <c r="C336" s="56" t="s">
        <v>215</v>
      </c>
      <c r="D336" s="56" t="s">
        <v>216</v>
      </c>
      <c r="E336" s="56" t="s">
        <v>217</v>
      </c>
      <c r="F336" s="5">
        <v>0</v>
      </c>
      <c r="G336" s="5">
        <v>5.5999999999999997E-6</v>
      </c>
      <c r="H336" s="5">
        <v>2.6610000000000001E-5</v>
      </c>
      <c r="I336" s="5">
        <v>5.2410000000000001E-5</v>
      </c>
      <c r="J336" s="5">
        <v>9.878E-5</v>
      </c>
      <c r="K336" s="5">
        <v>9.8859999999999999E-5</v>
      </c>
      <c r="L336" s="5">
        <v>9.8919999999999995E-5</v>
      </c>
      <c r="M336" s="5">
        <v>2.8844E-4</v>
      </c>
      <c r="N336" s="5">
        <v>2.9119999999999998E-4</v>
      </c>
      <c r="O336" s="5">
        <v>664.19227710999996</v>
      </c>
      <c r="P336" s="5">
        <v>1099.9999411599999</v>
      </c>
      <c r="Q336" s="5">
        <v>1099.9999430800001</v>
      </c>
      <c r="R336" s="5">
        <v>1099.9999431199999</v>
      </c>
      <c r="S336" s="5">
        <v>1099.9999432300001</v>
      </c>
      <c r="T336" s="5">
        <v>1100.0000000499999</v>
      </c>
      <c r="U336" s="5">
        <v>1100.0000000699999</v>
      </c>
      <c r="V336" s="5">
        <v>1100.0000000800001</v>
      </c>
      <c r="W336" s="5">
        <v>1100.0000001200001</v>
      </c>
      <c r="X336" s="5">
        <v>1100.00000024</v>
      </c>
      <c r="Y336" s="5">
        <v>1100.00000069</v>
      </c>
      <c r="Z336" s="5">
        <v>5186.7958560200004</v>
      </c>
      <c r="AA336" s="5">
        <v>5186.7958560999996</v>
      </c>
      <c r="AB336" s="5">
        <v>6345.09222512</v>
      </c>
      <c r="AC336" s="5">
        <v>6345.0922251700003</v>
      </c>
      <c r="AD336" s="5">
        <v>6917.3671572699996</v>
      </c>
      <c r="AE336" s="5">
        <v>6917.36715749</v>
      </c>
      <c r="AF336" s="5">
        <v>10717.110841920001</v>
      </c>
      <c r="AG336" s="5">
        <v>10717.110841940001</v>
      </c>
    </row>
    <row r="337" spans="1:33">
      <c r="A337" s="56" t="s">
        <v>75</v>
      </c>
      <c r="B337" s="56" t="s">
        <v>197</v>
      </c>
      <c r="C337" s="56" t="s">
        <v>218</v>
      </c>
      <c r="D337" s="56" t="s">
        <v>219</v>
      </c>
      <c r="E337" s="56" t="s">
        <v>217</v>
      </c>
      <c r="F337" s="5">
        <v>81.5</v>
      </c>
      <c r="G337" s="5">
        <v>81.500006420000005</v>
      </c>
      <c r="H337" s="5">
        <v>81.500041940000003</v>
      </c>
      <c r="I337" s="5">
        <v>241.26258906999999</v>
      </c>
      <c r="J337" s="5">
        <v>241.26258970999999</v>
      </c>
      <c r="K337" s="5">
        <v>241.26258974000001</v>
      </c>
      <c r="L337" s="5">
        <v>241.26258983</v>
      </c>
      <c r="M337" s="5">
        <v>1231.99252398</v>
      </c>
      <c r="N337" s="5">
        <v>1231.99252428</v>
      </c>
      <c r="O337" s="5">
        <v>2839.5707162399999</v>
      </c>
      <c r="P337" s="5">
        <v>2899.0041397099999</v>
      </c>
      <c r="Q337" s="5">
        <v>2899.00413996</v>
      </c>
      <c r="R337" s="5">
        <v>2899.00414</v>
      </c>
      <c r="S337" s="5">
        <v>2899.0041401200001</v>
      </c>
      <c r="T337" s="5">
        <v>4364.93368835</v>
      </c>
      <c r="U337" s="5">
        <v>4364.9336883799997</v>
      </c>
      <c r="V337" s="5">
        <v>4346.9336883899996</v>
      </c>
      <c r="W337" s="5">
        <v>4346.9336884300001</v>
      </c>
      <c r="X337" s="5">
        <v>4731.5297720299995</v>
      </c>
      <c r="Y337" s="5">
        <v>5499.4491067700001</v>
      </c>
      <c r="Z337" s="5">
        <v>6059.7897451400004</v>
      </c>
      <c r="AA337" s="5">
        <v>6059.7897455700004</v>
      </c>
      <c r="AB337" s="5">
        <v>8014.9999117899997</v>
      </c>
      <c r="AC337" s="5">
        <v>7999.9999118400001</v>
      </c>
      <c r="AD337" s="5">
        <v>7999.9999119100003</v>
      </c>
      <c r="AE337" s="5">
        <v>7999.9999119699996</v>
      </c>
      <c r="AF337" s="5">
        <v>7999.9999120399998</v>
      </c>
      <c r="AG337" s="5">
        <v>7999.9999120499997</v>
      </c>
    </row>
    <row r="338" spans="1:33">
      <c r="A338" s="56" t="s">
        <v>75</v>
      </c>
      <c r="B338" s="56" t="s">
        <v>197</v>
      </c>
      <c r="C338" s="56" t="s">
        <v>220</v>
      </c>
      <c r="D338" s="56" t="s">
        <v>221</v>
      </c>
      <c r="E338" s="56" t="s">
        <v>217</v>
      </c>
      <c r="F338" s="5">
        <v>435.58399999999989</v>
      </c>
      <c r="G338" s="5">
        <v>435.58400598999998</v>
      </c>
      <c r="H338" s="5">
        <v>435.58403788999999</v>
      </c>
      <c r="I338" s="5">
        <v>435.58409570999999</v>
      </c>
      <c r="J338" s="5">
        <v>435.58419989999999</v>
      </c>
      <c r="K338" s="5">
        <v>435.58419995000003</v>
      </c>
      <c r="L338" s="5">
        <v>435.58420000000001</v>
      </c>
      <c r="M338" s="5">
        <v>435.58507929000001</v>
      </c>
      <c r="N338" s="5">
        <v>435.58507936000001</v>
      </c>
      <c r="O338" s="5">
        <v>435.58507953999998</v>
      </c>
      <c r="P338" s="5">
        <v>435.58508353000002</v>
      </c>
      <c r="Q338" s="5">
        <v>3835.5838153899999</v>
      </c>
      <c r="R338" s="5">
        <v>3835.5838154500002</v>
      </c>
      <c r="S338" s="5">
        <v>3835.5838179699999</v>
      </c>
      <c r="T338" s="5">
        <v>3835.5838182799998</v>
      </c>
      <c r="U338" s="5">
        <v>3835.5838183000001</v>
      </c>
      <c r="V338" s="5">
        <v>3835.58381831</v>
      </c>
      <c r="W338" s="5">
        <v>3835.5838183599999</v>
      </c>
      <c r="X338" s="5">
        <v>3835.5840001699999</v>
      </c>
      <c r="Y338" s="5">
        <v>3715.9840002599999</v>
      </c>
      <c r="Z338" s="5">
        <v>3600.0160003199999</v>
      </c>
      <c r="AA338" s="5">
        <v>3600.0160003199999</v>
      </c>
      <c r="AB338" s="5">
        <v>3600.0160003199999</v>
      </c>
      <c r="AC338" s="5">
        <v>3600.0160003199999</v>
      </c>
      <c r="AD338" s="5">
        <v>3500.0350003200001</v>
      </c>
      <c r="AE338" s="5">
        <v>3500.0350003200001</v>
      </c>
      <c r="AF338" s="5">
        <v>3400.0000003199998</v>
      </c>
      <c r="AG338" s="5">
        <v>3400.0000003199998</v>
      </c>
    </row>
    <row r="339" spans="1:33">
      <c r="A339" s="56" t="s">
        <v>75</v>
      </c>
      <c r="B339" s="56" t="s">
        <v>197</v>
      </c>
      <c r="C339" s="56" t="s">
        <v>222</v>
      </c>
      <c r="D339" s="56" t="s">
        <v>223</v>
      </c>
      <c r="E339" s="56" t="s">
        <v>217</v>
      </c>
      <c r="F339" s="5">
        <v>620.48299999999995</v>
      </c>
      <c r="G339" s="5">
        <v>620.48300612999992</v>
      </c>
      <c r="H339" s="5">
        <v>620.48303427999997</v>
      </c>
      <c r="I339" s="5">
        <v>620.48305573999994</v>
      </c>
      <c r="J339" s="5">
        <v>620.48311546000002</v>
      </c>
      <c r="K339" s="5">
        <v>656.71984363999991</v>
      </c>
      <c r="L339" s="5">
        <v>945.55549642999995</v>
      </c>
      <c r="M339" s="5">
        <v>945.55549687999996</v>
      </c>
      <c r="N339" s="5">
        <v>945.55549701999996</v>
      </c>
      <c r="O339" s="5">
        <v>945.55549715999996</v>
      </c>
      <c r="P339" s="5">
        <v>1422.5936382299999</v>
      </c>
      <c r="Q339" s="5">
        <v>1422.5936421599999</v>
      </c>
      <c r="R339" s="5">
        <v>2223.9353571400002</v>
      </c>
      <c r="S339" s="5">
        <v>4112.7863504099996</v>
      </c>
      <c r="T339" s="5">
        <v>4112.7863506699996</v>
      </c>
      <c r="U339" s="5">
        <v>4112.7863506900003</v>
      </c>
      <c r="V339" s="5">
        <v>4112.7863507000002</v>
      </c>
      <c r="W339" s="5">
        <v>4112.7863508700002</v>
      </c>
      <c r="X339" s="5">
        <v>7520.4828554800006</v>
      </c>
      <c r="Y339" s="5">
        <v>7520.4828555700014</v>
      </c>
      <c r="Z339" s="5">
        <v>7520.4828556299999</v>
      </c>
      <c r="AA339" s="5">
        <v>7477.9830000500006</v>
      </c>
      <c r="AB339" s="5">
        <v>11327.3190942</v>
      </c>
      <c r="AC339" s="5">
        <v>12616.48500328</v>
      </c>
      <c r="AD339" s="5">
        <v>12985.4352308</v>
      </c>
      <c r="AE339" s="5">
        <v>20706.793937210001</v>
      </c>
      <c r="AF339" s="5">
        <v>33531.980251289999</v>
      </c>
      <c r="AG339" s="5">
        <v>33505.98025131</v>
      </c>
    </row>
    <row r="340" spans="1:33">
      <c r="A340" s="56" t="s">
        <v>75</v>
      </c>
      <c r="B340" s="56" t="s">
        <v>197</v>
      </c>
      <c r="C340" s="56" t="s">
        <v>224</v>
      </c>
      <c r="D340" s="56" t="s">
        <v>225</v>
      </c>
      <c r="E340" s="56" t="s">
        <v>217</v>
      </c>
      <c r="F340" s="5">
        <v>14</v>
      </c>
      <c r="G340" s="5">
        <v>14.00000695</v>
      </c>
      <c r="H340" s="5">
        <v>68.778708080000001</v>
      </c>
      <c r="I340" s="5">
        <v>68.778708109999997</v>
      </c>
      <c r="J340" s="5">
        <v>68.778708190000003</v>
      </c>
      <c r="K340" s="5">
        <v>77.676686469999993</v>
      </c>
      <c r="L340" s="5">
        <v>77.676693830000005</v>
      </c>
      <c r="M340" s="5">
        <v>77.676714669999996</v>
      </c>
      <c r="N340" s="5">
        <v>77.676714869999998</v>
      </c>
      <c r="O340" s="5">
        <v>77.676715059999992</v>
      </c>
      <c r="P340" s="5">
        <v>81.506836809999996</v>
      </c>
      <c r="Q340" s="5">
        <v>81.506837419999997</v>
      </c>
      <c r="R340" s="5">
        <v>81.558568289999997</v>
      </c>
      <c r="S340" s="5">
        <v>81.558569070000004</v>
      </c>
      <c r="T340" s="5">
        <v>81.558569610000006</v>
      </c>
      <c r="U340" s="5">
        <v>81.558569629999994</v>
      </c>
      <c r="V340" s="5">
        <v>81.558569640000002</v>
      </c>
      <c r="W340" s="5">
        <v>81.558569869999999</v>
      </c>
      <c r="X340" s="5">
        <v>1584.74140734</v>
      </c>
      <c r="Y340" s="5">
        <v>1917.85084168</v>
      </c>
      <c r="Z340" s="5">
        <v>1927.8603175999999</v>
      </c>
      <c r="AA340" s="5">
        <v>2652.01501319</v>
      </c>
      <c r="AB340" s="5">
        <v>4814.5020218</v>
      </c>
      <c r="AC340" s="5">
        <v>4814.5020220599999</v>
      </c>
      <c r="AD340" s="5">
        <v>4814.5020222700005</v>
      </c>
      <c r="AE340" s="5">
        <v>5636.6236280900002</v>
      </c>
      <c r="AF340" s="5">
        <v>7999.9997259100001</v>
      </c>
      <c r="AG340" s="5">
        <v>7999.9997259399997</v>
      </c>
    </row>
    <row r="341" spans="1:33">
      <c r="A341" s="56" t="s">
        <v>75</v>
      </c>
      <c r="B341" s="56" t="s">
        <v>197</v>
      </c>
      <c r="C341" s="56" t="s">
        <v>226</v>
      </c>
      <c r="D341" s="56" t="s">
        <v>227</v>
      </c>
      <c r="E341" s="56" t="s">
        <v>217</v>
      </c>
      <c r="F341" s="5">
        <v>81.72</v>
      </c>
      <c r="G341" s="5">
        <v>81.72000688</v>
      </c>
      <c r="H341" s="5">
        <v>492.55087509999998</v>
      </c>
      <c r="I341" s="5">
        <v>1618.2189632899999</v>
      </c>
      <c r="J341" s="5">
        <v>2387.4385033600001</v>
      </c>
      <c r="K341" s="5">
        <v>3092.64347133</v>
      </c>
      <c r="L341" s="5">
        <v>3250.02087798</v>
      </c>
      <c r="M341" s="5">
        <v>3250.0208781599999</v>
      </c>
      <c r="N341" s="5">
        <v>3250.0208782099999</v>
      </c>
      <c r="O341" s="5">
        <v>3250.0208783200001</v>
      </c>
      <c r="P341" s="5">
        <v>4306.9978126100004</v>
      </c>
      <c r="Q341" s="5">
        <v>7532.9997763500014</v>
      </c>
      <c r="R341" s="5">
        <v>7532.9997770500004</v>
      </c>
      <c r="S341" s="5">
        <v>7532.9997776800001</v>
      </c>
      <c r="T341" s="5">
        <v>7532.9999999900001</v>
      </c>
      <c r="U341" s="5">
        <v>7533.0000000099999</v>
      </c>
      <c r="V341" s="5">
        <v>7533.0000000200007</v>
      </c>
      <c r="W341" s="5">
        <v>7533.0000001799999</v>
      </c>
      <c r="X341" s="5">
        <v>12707.864099300001</v>
      </c>
      <c r="Y341" s="5">
        <v>20824.714265080001</v>
      </c>
      <c r="Z341" s="5">
        <v>20824.714265170001</v>
      </c>
      <c r="AA341" s="5">
        <v>28508.945134239999</v>
      </c>
      <c r="AB341" s="5">
        <v>34616.53200608</v>
      </c>
      <c r="AC341" s="5">
        <v>34616.5320068</v>
      </c>
      <c r="AD341" s="5">
        <v>35803.151330430002</v>
      </c>
      <c r="AE341" s="5">
        <v>37925.330507220002</v>
      </c>
      <c r="AF341" s="5">
        <v>38231.963104659997</v>
      </c>
      <c r="AG341" s="5">
        <v>38231.963104690003</v>
      </c>
    </row>
    <row r="342" spans="1:33">
      <c r="A342" s="56" t="s">
        <v>75</v>
      </c>
      <c r="B342" s="56" t="s">
        <v>197</v>
      </c>
      <c r="C342" s="56" t="s">
        <v>228</v>
      </c>
      <c r="D342" s="56" t="s">
        <v>229</v>
      </c>
      <c r="E342" s="56" t="s">
        <v>217</v>
      </c>
      <c r="F342" s="5">
        <v>306.84199999999998</v>
      </c>
      <c r="G342" s="5">
        <v>528.08200607000003</v>
      </c>
      <c r="H342" s="5">
        <v>528.08203236999998</v>
      </c>
      <c r="I342" s="5">
        <v>528.08203541</v>
      </c>
      <c r="J342" s="5">
        <v>562.24204803999999</v>
      </c>
      <c r="K342" s="5">
        <v>528.0820837</v>
      </c>
      <c r="L342" s="5">
        <v>538.27341932000002</v>
      </c>
      <c r="M342" s="5">
        <v>2099.0217068799998</v>
      </c>
      <c r="N342" s="5">
        <v>2099.0217070499998</v>
      </c>
      <c r="O342" s="5">
        <v>2506.8418838500002</v>
      </c>
      <c r="P342" s="5">
        <v>2506.8418939799999</v>
      </c>
      <c r="Q342" s="5">
        <v>2506.8418944499999</v>
      </c>
      <c r="R342" s="5">
        <v>3676.5870344800001</v>
      </c>
      <c r="S342" s="5">
        <v>3676.6070189799998</v>
      </c>
      <c r="T342" s="5">
        <v>5650.6839367700004</v>
      </c>
      <c r="U342" s="5">
        <v>5650.6839371900014</v>
      </c>
      <c r="V342" s="5">
        <v>5650.6839372100003</v>
      </c>
      <c r="W342" s="5">
        <v>7308.4481948400007</v>
      </c>
      <c r="X342" s="5">
        <v>9383.7954540400005</v>
      </c>
      <c r="Y342" s="5">
        <v>9383.7954541399995</v>
      </c>
      <c r="Z342" s="5">
        <v>9383.7954548899997</v>
      </c>
      <c r="AA342" s="5">
        <v>9383.7954550200011</v>
      </c>
      <c r="AB342" s="5">
        <v>9383.7954551700004</v>
      </c>
      <c r="AC342" s="5">
        <v>9831.3479503800008</v>
      </c>
      <c r="AD342" s="5">
        <v>9655.3949504200009</v>
      </c>
      <c r="AE342" s="5">
        <v>11784.40243319</v>
      </c>
      <c r="AF342" s="5">
        <v>11653.51343397</v>
      </c>
      <c r="AG342" s="5">
        <v>11653.513434</v>
      </c>
    </row>
    <row r="343" spans="1:33">
      <c r="A343" s="56" t="s">
        <v>75</v>
      </c>
      <c r="B343" s="56" t="s">
        <v>197</v>
      </c>
      <c r="C343" s="56" t="s">
        <v>230</v>
      </c>
      <c r="D343" s="56" t="s">
        <v>231</v>
      </c>
      <c r="E343" s="56" t="s">
        <v>217</v>
      </c>
      <c r="F343" s="5">
        <v>1214.288</v>
      </c>
      <c r="G343" s="5">
        <v>1360.2880061200001</v>
      </c>
      <c r="H343" s="5">
        <v>1360.28803679</v>
      </c>
      <c r="I343" s="5">
        <v>1829.6549715199999</v>
      </c>
      <c r="J343" s="5">
        <v>3085.8622158500002</v>
      </c>
      <c r="K343" s="5">
        <v>3212.366219779999</v>
      </c>
      <c r="L343" s="5">
        <v>3784.93004677</v>
      </c>
      <c r="M343" s="5">
        <v>4366.4504289899996</v>
      </c>
      <c r="N343" s="5">
        <v>4366.4504291399999</v>
      </c>
      <c r="O343" s="5">
        <v>4515.8580315999998</v>
      </c>
      <c r="P343" s="5">
        <v>5573.6762301100007</v>
      </c>
      <c r="Q343" s="5">
        <v>8206.2877405500003</v>
      </c>
      <c r="R343" s="5">
        <v>8206.2877714499991</v>
      </c>
      <c r="S343" s="5">
        <v>8096.2877722200001</v>
      </c>
      <c r="T343" s="5">
        <v>10657.05824378</v>
      </c>
      <c r="U343" s="5">
        <v>11006.865187179999</v>
      </c>
      <c r="V343" s="5">
        <v>11006.865187199999</v>
      </c>
      <c r="W343" s="5">
        <v>11120.583057669999</v>
      </c>
      <c r="X343" s="5">
        <v>11600.82189548</v>
      </c>
      <c r="Y343" s="5">
        <v>11600.82189556</v>
      </c>
      <c r="Z343" s="5">
        <v>11575.821895810001</v>
      </c>
      <c r="AA343" s="5">
        <v>12352.99740912</v>
      </c>
      <c r="AB343" s="5">
        <v>12320.89340938</v>
      </c>
      <c r="AC343" s="5">
        <v>12242.85405344</v>
      </c>
      <c r="AD343" s="5">
        <v>11842.854053479999</v>
      </c>
      <c r="AE343" s="5">
        <v>12127.684175369999</v>
      </c>
      <c r="AF343" s="5">
        <v>13615.77502834</v>
      </c>
      <c r="AG343" s="5">
        <v>13615.775028370001</v>
      </c>
    </row>
    <row r="344" spans="1:33">
      <c r="A344" s="56" t="s">
        <v>75</v>
      </c>
      <c r="B344" s="56" t="s">
        <v>197</v>
      </c>
      <c r="C344" s="56" t="s">
        <v>232</v>
      </c>
      <c r="D344" s="56" t="s">
        <v>233</v>
      </c>
      <c r="E344" s="56" t="s">
        <v>217</v>
      </c>
      <c r="F344" s="5">
        <v>0</v>
      </c>
      <c r="G344" s="5">
        <v>6.0900000000000001E-6</v>
      </c>
      <c r="H344" s="5">
        <v>5.2719999999999997E-5</v>
      </c>
      <c r="I344" s="5">
        <v>5.791E-5</v>
      </c>
      <c r="J344" s="5">
        <v>1.5035000000000001E-3</v>
      </c>
      <c r="K344" s="5">
        <v>165.13742243999999</v>
      </c>
      <c r="L344" s="5">
        <v>177.26444011000001</v>
      </c>
      <c r="M344" s="5">
        <v>177.26444058999999</v>
      </c>
      <c r="N344" s="5">
        <v>177.26444067</v>
      </c>
      <c r="O344" s="5">
        <v>177.26444083000001</v>
      </c>
      <c r="P344" s="5">
        <v>187.98063913999999</v>
      </c>
      <c r="Q344" s="5">
        <v>1358.8097418699999</v>
      </c>
      <c r="R344" s="5">
        <v>1685.60397027</v>
      </c>
      <c r="S344" s="5">
        <v>1685.60397042</v>
      </c>
      <c r="T344" s="5">
        <v>1793.78729819</v>
      </c>
      <c r="U344" s="5">
        <v>1793.78729821</v>
      </c>
      <c r="V344" s="5">
        <v>1793.7872982199999</v>
      </c>
      <c r="W344" s="5">
        <v>5852.3315915399999</v>
      </c>
      <c r="X344" s="5">
        <v>6099.9998126999999</v>
      </c>
      <c r="Y344" s="5">
        <v>6099.9998127899999</v>
      </c>
      <c r="Z344" s="5">
        <v>6099.9998128300003</v>
      </c>
      <c r="AA344" s="5">
        <v>6100.0000000399996</v>
      </c>
      <c r="AB344" s="5">
        <v>6100.0000000999999</v>
      </c>
      <c r="AC344" s="5">
        <v>6100.0000001400003</v>
      </c>
      <c r="AD344" s="5">
        <v>6100.0000001799999</v>
      </c>
      <c r="AE344" s="5">
        <v>6100.0000002400002</v>
      </c>
      <c r="AF344" s="5">
        <v>6100.0000002999996</v>
      </c>
      <c r="AG344" s="5">
        <v>6100.0000003200003</v>
      </c>
    </row>
    <row r="345" spans="1:33">
      <c r="A345" s="56" t="s">
        <v>75</v>
      </c>
      <c r="B345" s="56" t="s">
        <v>163</v>
      </c>
      <c r="C345" s="56" t="s">
        <v>234</v>
      </c>
      <c r="D345" s="56" t="s">
        <v>235</v>
      </c>
      <c r="E345" s="56" t="s">
        <v>217</v>
      </c>
      <c r="F345" s="5">
        <v>0</v>
      </c>
      <c r="G345" s="5">
        <v>0</v>
      </c>
      <c r="H345" s="5">
        <v>0</v>
      </c>
      <c r="I345" s="5">
        <v>0</v>
      </c>
      <c r="J345" s="5">
        <v>0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5">
        <v>0</v>
      </c>
      <c r="R345" s="5">
        <v>0</v>
      </c>
      <c r="S345" s="5">
        <v>0</v>
      </c>
      <c r="T345" s="5">
        <v>0</v>
      </c>
      <c r="U345" s="5">
        <v>0</v>
      </c>
      <c r="V345" s="5">
        <v>0</v>
      </c>
      <c r="W345" s="5">
        <v>0</v>
      </c>
      <c r="X345" s="5">
        <v>0</v>
      </c>
      <c r="Y345" s="5">
        <v>0</v>
      </c>
      <c r="Z345" s="5">
        <v>0</v>
      </c>
      <c r="AA345" s="5">
        <v>0</v>
      </c>
      <c r="AB345" s="5">
        <v>0</v>
      </c>
      <c r="AC345" s="5">
        <v>0</v>
      </c>
      <c r="AD345" s="5">
        <v>0</v>
      </c>
      <c r="AE345" s="5">
        <v>0</v>
      </c>
      <c r="AF345" s="5">
        <v>0</v>
      </c>
      <c r="AG345" s="5">
        <v>0</v>
      </c>
    </row>
    <row r="346" spans="1:33">
      <c r="A346" s="56" t="s">
        <v>75</v>
      </c>
      <c r="B346" s="56" t="s">
        <v>163</v>
      </c>
      <c r="C346" s="56" t="s">
        <v>236</v>
      </c>
      <c r="D346" s="56" t="s">
        <v>237</v>
      </c>
      <c r="E346" s="56" t="s">
        <v>217</v>
      </c>
      <c r="F346" s="5">
        <v>166.00001025</v>
      </c>
      <c r="G346" s="5">
        <v>166.00001025</v>
      </c>
      <c r="H346" s="5">
        <v>166.00001495000001</v>
      </c>
      <c r="I346" s="5">
        <v>166.00005351999999</v>
      </c>
      <c r="J346" s="5">
        <v>185.20742962</v>
      </c>
      <c r="K346" s="5">
        <v>192.89221936999999</v>
      </c>
      <c r="L346" s="5">
        <v>192.89221939999999</v>
      </c>
      <c r="M346" s="5">
        <v>198.10298420000001</v>
      </c>
      <c r="N346" s="5">
        <v>198.10298465</v>
      </c>
      <c r="O346" s="5">
        <v>202.53518754999999</v>
      </c>
      <c r="P346" s="5">
        <v>211.36633660000001</v>
      </c>
      <c r="Q346" s="5">
        <v>213.34711150000001</v>
      </c>
      <c r="R346" s="5">
        <v>1690.8071687300001</v>
      </c>
      <c r="S346" s="5">
        <v>1690.8071694299999</v>
      </c>
      <c r="T346" s="5">
        <v>3229.8972202199998</v>
      </c>
      <c r="U346" s="5">
        <v>3536.5025320999998</v>
      </c>
      <c r="V346" s="5">
        <v>3536.50253213</v>
      </c>
      <c r="W346" s="5">
        <v>4564.2153782100004</v>
      </c>
      <c r="X346" s="5">
        <v>5604.4678028500002</v>
      </c>
      <c r="Y346" s="5">
        <v>5784.9766133000003</v>
      </c>
      <c r="Z346" s="5">
        <v>5784.9766134700003</v>
      </c>
      <c r="AA346" s="5">
        <v>6270.7624546699999</v>
      </c>
      <c r="AB346" s="5">
        <v>6550.9999647599998</v>
      </c>
      <c r="AC346" s="5">
        <v>6494.9999656500004</v>
      </c>
      <c r="AD346" s="5">
        <v>6494.9999656800001</v>
      </c>
      <c r="AE346" s="5">
        <v>6494.9999657099997</v>
      </c>
      <c r="AF346" s="5">
        <v>6494.9999657400003</v>
      </c>
      <c r="AG346" s="5">
        <v>6494.9999657500002</v>
      </c>
    </row>
    <row r="347" spans="1:33">
      <c r="A347" s="56" t="s">
        <v>75</v>
      </c>
      <c r="B347" s="56" t="s">
        <v>163</v>
      </c>
      <c r="C347" s="56" t="s">
        <v>238</v>
      </c>
      <c r="D347" s="56" t="s">
        <v>239</v>
      </c>
      <c r="E347" s="56" t="s">
        <v>217</v>
      </c>
      <c r="F347" s="5">
        <v>535.02000614999997</v>
      </c>
      <c r="G347" s="5">
        <v>535.02000615999998</v>
      </c>
      <c r="H347" s="5">
        <v>535.02000913999996</v>
      </c>
      <c r="I347" s="5">
        <v>535.02001869000003</v>
      </c>
      <c r="J347" s="5">
        <v>2170.2379805400001</v>
      </c>
      <c r="K347" s="5">
        <v>3143.0881900700001</v>
      </c>
      <c r="L347" s="5">
        <v>3143.0881900899999</v>
      </c>
      <c r="M347" s="5">
        <v>3520.0199788099999</v>
      </c>
      <c r="N347" s="5">
        <v>3520.0199807099998</v>
      </c>
      <c r="O347" s="5">
        <v>3520.0199807499998</v>
      </c>
      <c r="P347" s="5">
        <v>3520.0199807700001</v>
      </c>
      <c r="Q347" s="5">
        <v>3520.0199807899999</v>
      </c>
      <c r="R347" s="5">
        <v>3520.0199808000002</v>
      </c>
      <c r="S347" s="5">
        <v>3520.0199808100001</v>
      </c>
      <c r="T347" s="5">
        <v>3520.0200002699999</v>
      </c>
      <c r="U347" s="5">
        <v>3520.0200003</v>
      </c>
      <c r="V347" s="5">
        <v>3520.0200003099999</v>
      </c>
      <c r="W347" s="5">
        <v>3520.0200003199998</v>
      </c>
      <c r="X347" s="5">
        <v>3520.0200003300001</v>
      </c>
      <c r="Y347" s="5">
        <v>3520.02000034</v>
      </c>
      <c r="Z347" s="5">
        <v>3500.0200003499999</v>
      </c>
      <c r="AA347" s="5">
        <v>3500.0200003499999</v>
      </c>
      <c r="AB347" s="5">
        <v>3500.0200003499999</v>
      </c>
      <c r="AC347" s="5">
        <v>3500.0200003499999</v>
      </c>
      <c r="AD347" s="5">
        <v>3500.0200003499999</v>
      </c>
      <c r="AE347" s="5">
        <v>3500.0200003499999</v>
      </c>
      <c r="AF347" s="5">
        <v>3500.0200003499999</v>
      </c>
      <c r="AG347" s="5">
        <v>3500.0200003499999</v>
      </c>
    </row>
    <row r="348" spans="1:33">
      <c r="A348" s="56" t="s">
        <v>75</v>
      </c>
      <c r="B348" s="56" t="s">
        <v>163</v>
      </c>
      <c r="C348" s="56" t="s">
        <v>240</v>
      </c>
      <c r="D348" s="56" t="s">
        <v>241</v>
      </c>
      <c r="E348" s="56" t="s">
        <v>217</v>
      </c>
      <c r="F348" s="5">
        <v>762.40502086000004</v>
      </c>
      <c r="G348" s="5">
        <v>762.40502087000004</v>
      </c>
      <c r="H348" s="5">
        <v>1679.7961219399999</v>
      </c>
      <c r="I348" s="5">
        <v>3854.3776028699999</v>
      </c>
      <c r="J348" s="5">
        <v>3854.3776028900002</v>
      </c>
      <c r="K348" s="5">
        <v>4025.3902261799999</v>
      </c>
      <c r="L348" s="5">
        <v>4025.3902262000001</v>
      </c>
      <c r="M348" s="5">
        <v>4425.61748859</v>
      </c>
      <c r="N348" s="5">
        <v>4425.6174886199997</v>
      </c>
      <c r="O348" s="5">
        <v>4425.6174887899997</v>
      </c>
      <c r="P348" s="5">
        <v>4425.6174930999996</v>
      </c>
      <c r="Q348" s="5">
        <v>5239.5726518800002</v>
      </c>
      <c r="R348" s="5">
        <v>5276.5173750399999</v>
      </c>
      <c r="S348" s="5">
        <v>5348.6008856199996</v>
      </c>
      <c r="T348" s="5">
        <v>5348.6009140199994</v>
      </c>
      <c r="U348" s="5">
        <v>7452.0882479299999</v>
      </c>
      <c r="V348" s="5">
        <v>7452.0882479499996</v>
      </c>
      <c r="W348" s="5">
        <v>7612.4049041199996</v>
      </c>
      <c r="X348" s="5">
        <v>8538.5257236800007</v>
      </c>
      <c r="Y348" s="5">
        <v>8436.5007237900008</v>
      </c>
      <c r="Z348" s="5">
        <v>9052.4118969599986</v>
      </c>
      <c r="AA348" s="5">
        <v>9624.2510387599996</v>
      </c>
      <c r="AB348" s="5">
        <v>11890.88770911</v>
      </c>
      <c r="AC348" s="5">
        <v>13618.957364100001</v>
      </c>
      <c r="AD348" s="5">
        <v>13618.9573643</v>
      </c>
      <c r="AE348" s="5">
        <v>13572.25736451</v>
      </c>
      <c r="AF348" s="5">
        <v>17667.32622314</v>
      </c>
      <c r="AG348" s="5">
        <v>17597.576223159998</v>
      </c>
    </row>
    <row r="349" spans="1:33">
      <c r="A349" s="56" t="s">
        <v>75</v>
      </c>
      <c r="B349" s="56" t="s">
        <v>163</v>
      </c>
      <c r="C349" s="56" t="s">
        <v>242</v>
      </c>
      <c r="D349" s="56" t="s">
        <v>243</v>
      </c>
      <c r="E349" s="56" t="s">
        <v>217</v>
      </c>
      <c r="F349" s="5">
        <v>53.000034489999997</v>
      </c>
      <c r="G349" s="5">
        <v>53.000034489999997</v>
      </c>
      <c r="H349" s="5">
        <v>168.93415838999999</v>
      </c>
      <c r="I349" s="5">
        <v>221.11817017999999</v>
      </c>
      <c r="J349" s="5">
        <v>221.11817071999999</v>
      </c>
      <c r="K349" s="5">
        <v>221.11817085000001</v>
      </c>
      <c r="L349" s="5">
        <v>222.95357006</v>
      </c>
      <c r="M349" s="5">
        <v>225.13595867000001</v>
      </c>
      <c r="N349" s="5">
        <v>225.1359587</v>
      </c>
      <c r="O349" s="5">
        <v>225.13595882000001</v>
      </c>
      <c r="P349" s="5">
        <v>241.89333597999999</v>
      </c>
      <c r="Q349" s="5">
        <v>241.89333694999999</v>
      </c>
      <c r="R349" s="5">
        <v>241.89333717</v>
      </c>
      <c r="S349" s="5">
        <v>241.89333754</v>
      </c>
      <c r="T349" s="5">
        <v>241.89333758999999</v>
      </c>
      <c r="U349" s="5">
        <v>241.89333784999999</v>
      </c>
      <c r="V349" s="5">
        <v>241.89333786</v>
      </c>
      <c r="W349" s="5">
        <v>271.11749067</v>
      </c>
      <c r="X349" s="5">
        <v>271.11749154</v>
      </c>
      <c r="Y349" s="5">
        <v>271.11749163000002</v>
      </c>
      <c r="Z349" s="5">
        <v>347.80167166000001</v>
      </c>
      <c r="AA349" s="5">
        <v>347.80167210000002</v>
      </c>
      <c r="AB349" s="5">
        <v>368.04651353000003</v>
      </c>
      <c r="AC349" s="5">
        <v>368.04651359000002</v>
      </c>
      <c r="AD349" s="5">
        <v>368.04651365000001</v>
      </c>
      <c r="AE349" s="5">
        <v>368.04651371</v>
      </c>
      <c r="AF349" s="5">
        <v>388.50413241000001</v>
      </c>
      <c r="AG349" s="5">
        <v>388.50413243000003</v>
      </c>
    </row>
    <row r="350" spans="1:33">
      <c r="A350" s="56" t="s">
        <v>75</v>
      </c>
      <c r="B350" s="56" t="s">
        <v>163</v>
      </c>
      <c r="C350" s="56" t="s">
        <v>244</v>
      </c>
      <c r="D350" s="56" t="s">
        <v>245</v>
      </c>
      <c r="E350" s="56" t="s">
        <v>217</v>
      </c>
      <c r="F350" s="5">
        <v>1121.3400033400001</v>
      </c>
      <c r="G350" s="5">
        <v>1121.3400040199999</v>
      </c>
      <c r="H350" s="5">
        <v>1121.3400649299999</v>
      </c>
      <c r="I350" s="5">
        <v>1238.58155523</v>
      </c>
      <c r="J350" s="5">
        <v>1238.5815552500001</v>
      </c>
      <c r="K350" s="5">
        <v>1238.58155541</v>
      </c>
      <c r="L350" s="5">
        <v>1831.7870432499999</v>
      </c>
      <c r="M350" s="5">
        <v>1964.19911196</v>
      </c>
      <c r="N350" s="5">
        <v>1964.1991121000001</v>
      </c>
      <c r="O350" s="5">
        <v>3091.0023062599998</v>
      </c>
      <c r="P350" s="5">
        <v>3323.8542818400001</v>
      </c>
      <c r="Q350" s="5">
        <v>3689.7357738400001</v>
      </c>
      <c r="R350" s="5">
        <v>3689.73577424</v>
      </c>
      <c r="S350" s="5">
        <v>3689.7357753199999</v>
      </c>
      <c r="T350" s="5">
        <v>3689.73577535</v>
      </c>
      <c r="U350" s="5">
        <v>3539.7057754399998</v>
      </c>
      <c r="V350" s="5">
        <v>3539.7057754500001</v>
      </c>
      <c r="W350" s="5">
        <v>3810.9476609100002</v>
      </c>
      <c r="X350" s="5">
        <v>4078.5848821599998</v>
      </c>
      <c r="Y350" s="5">
        <v>4401.5336756699999</v>
      </c>
      <c r="Z350" s="5">
        <v>4634.8400352500003</v>
      </c>
      <c r="AA350" s="5">
        <v>4636.0954046400002</v>
      </c>
      <c r="AB350" s="5">
        <v>4720.1183499200006</v>
      </c>
      <c r="AC350" s="5">
        <v>4720.1183499999997</v>
      </c>
      <c r="AD350" s="5">
        <v>4720.1183500799998</v>
      </c>
      <c r="AE350" s="5">
        <v>4720.1183501300002</v>
      </c>
      <c r="AF350" s="5">
        <v>4602.96998669</v>
      </c>
      <c r="AG350" s="5">
        <v>4353.9759867100001</v>
      </c>
    </row>
    <row r="351" spans="1:33">
      <c r="A351" s="56" t="s">
        <v>75</v>
      </c>
      <c r="B351" s="56" t="s">
        <v>163</v>
      </c>
      <c r="C351" s="56" t="s">
        <v>246</v>
      </c>
      <c r="D351" s="56" t="s">
        <v>247</v>
      </c>
      <c r="E351" s="56" t="s">
        <v>217</v>
      </c>
      <c r="F351" s="5">
        <v>456.24401540999997</v>
      </c>
      <c r="G351" s="5">
        <v>456.24401541999998</v>
      </c>
      <c r="H351" s="5">
        <v>456.24408750999999</v>
      </c>
      <c r="I351" s="5">
        <v>456.24477975000002</v>
      </c>
      <c r="J351" s="5">
        <v>456.24477975999997</v>
      </c>
      <c r="K351" s="5">
        <v>456.24477998999998</v>
      </c>
      <c r="L351" s="5">
        <v>456.24478018999997</v>
      </c>
      <c r="M351" s="5">
        <v>456.24517375999989</v>
      </c>
      <c r="N351" s="5">
        <v>456.24517402999999</v>
      </c>
      <c r="O351" s="5">
        <v>456.24517675999999</v>
      </c>
      <c r="P351" s="5">
        <v>724.88172022000003</v>
      </c>
      <c r="Q351" s="5">
        <v>1211.0252776699999</v>
      </c>
      <c r="R351" s="5">
        <v>1211.0252777799999</v>
      </c>
      <c r="S351" s="5">
        <v>1484.24394564</v>
      </c>
      <c r="T351" s="5">
        <v>1484.2439456699999</v>
      </c>
      <c r="U351" s="5">
        <v>1484.2439457400001</v>
      </c>
      <c r="V351" s="5">
        <v>1484.2439457600001</v>
      </c>
      <c r="W351" s="5">
        <v>1484.2440001699999</v>
      </c>
      <c r="X351" s="5">
        <v>1484.24400023</v>
      </c>
      <c r="Y351" s="5">
        <v>1484.2440002799999</v>
      </c>
      <c r="Z351" s="5">
        <v>1484.2440003199999</v>
      </c>
      <c r="AA351" s="5">
        <v>1484.2440003199999</v>
      </c>
      <c r="AB351" s="5">
        <v>1484.2440003199999</v>
      </c>
      <c r="AC351" s="5">
        <v>1484.2440003199999</v>
      </c>
      <c r="AD351" s="5">
        <v>1484.2440003199999</v>
      </c>
      <c r="AE351" s="5">
        <v>1484.2440003199999</v>
      </c>
      <c r="AF351" s="5">
        <v>1484.2440003199999</v>
      </c>
      <c r="AG351" s="5">
        <v>1307.98000032</v>
      </c>
    </row>
    <row r="352" spans="1:33">
      <c r="A352" s="56" t="s">
        <v>75</v>
      </c>
      <c r="B352" s="56" t="s">
        <v>163</v>
      </c>
      <c r="C352" s="56" t="s">
        <v>248</v>
      </c>
      <c r="D352" s="56" t="s">
        <v>249</v>
      </c>
      <c r="E352" s="56" t="s">
        <v>217</v>
      </c>
      <c r="F352" s="5">
        <v>0</v>
      </c>
      <c r="G352" s="5">
        <v>0</v>
      </c>
      <c r="H352" s="5">
        <v>0</v>
      </c>
      <c r="I352" s="5">
        <v>0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5">
        <v>0</v>
      </c>
      <c r="R352" s="5">
        <v>0</v>
      </c>
      <c r="S352" s="5">
        <v>0</v>
      </c>
      <c r="T352" s="5">
        <v>0</v>
      </c>
      <c r="U352" s="5">
        <v>0</v>
      </c>
      <c r="V352" s="5">
        <v>0</v>
      </c>
      <c r="W352" s="5">
        <v>0</v>
      </c>
      <c r="X352" s="5">
        <v>0</v>
      </c>
      <c r="Y352" s="5">
        <v>0</v>
      </c>
      <c r="Z352" s="5">
        <v>0</v>
      </c>
      <c r="AA352" s="5">
        <v>0</v>
      </c>
      <c r="AB352" s="5">
        <v>0</v>
      </c>
      <c r="AC352" s="5">
        <v>0</v>
      </c>
      <c r="AD352" s="5">
        <v>0</v>
      </c>
      <c r="AE352" s="5">
        <v>0</v>
      </c>
      <c r="AF352" s="5">
        <v>0</v>
      </c>
      <c r="AG352" s="5">
        <v>0</v>
      </c>
    </row>
    <row r="353" spans="1:33">
      <c r="A353" s="56" t="s">
        <v>75</v>
      </c>
      <c r="B353" s="56" t="s">
        <v>163</v>
      </c>
      <c r="C353" s="56" t="s">
        <v>250</v>
      </c>
      <c r="D353" s="56" t="s">
        <v>251</v>
      </c>
      <c r="E353" s="56" t="s">
        <v>217</v>
      </c>
      <c r="F353" s="5">
        <v>0</v>
      </c>
      <c r="G353" s="5">
        <v>0</v>
      </c>
      <c r="H353" s="5">
        <v>0</v>
      </c>
      <c r="I353" s="5">
        <v>0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5">
        <v>0</v>
      </c>
      <c r="R353" s="5">
        <v>0</v>
      </c>
      <c r="S353" s="5">
        <v>0</v>
      </c>
      <c r="T353" s="5">
        <v>0</v>
      </c>
      <c r="U353" s="5">
        <v>0</v>
      </c>
      <c r="V353" s="5">
        <v>0</v>
      </c>
      <c r="W353" s="5">
        <v>0</v>
      </c>
      <c r="X353" s="5">
        <v>0</v>
      </c>
      <c r="Y353" s="5">
        <v>0</v>
      </c>
      <c r="Z353" s="5">
        <v>0</v>
      </c>
      <c r="AA353" s="5">
        <v>0</v>
      </c>
      <c r="AB353" s="5">
        <v>0</v>
      </c>
      <c r="AC353" s="5">
        <v>0</v>
      </c>
      <c r="AD353" s="5">
        <v>0</v>
      </c>
      <c r="AE353" s="5">
        <v>0</v>
      </c>
      <c r="AF353" s="5">
        <v>0</v>
      </c>
      <c r="AG353" s="5">
        <v>0</v>
      </c>
    </row>
    <row r="354" spans="1:33">
      <c r="A354" s="56" t="s">
        <v>75</v>
      </c>
      <c r="B354" s="56" t="s">
        <v>198</v>
      </c>
      <c r="C354" s="56" t="s">
        <v>252</v>
      </c>
      <c r="D354" s="56" t="s">
        <v>253</v>
      </c>
      <c r="E354" s="56" t="s">
        <v>217</v>
      </c>
      <c r="F354" s="5">
        <v>0</v>
      </c>
      <c r="G354" s="5">
        <v>0</v>
      </c>
      <c r="H354" s="5">
        <v>0</v>
      </c>
      <c r="I354" s="5">
        <v>0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5">
        <v>0</v>
      </c>
      <c r="R354" s="5">
        <v>0</v>
      </c>
      <c r="S354" s="5">
        <v>0</v>
      </c>
      <c r="T354" s="5">
        <v>0</v>
      </c>
      <c r="U354" s="5">
        <v>0</v>
      </c>
      <c r="V354" s="5">
        <v>0</v>
      </c>
      <c r="W354" s="5">
        <v>0</v>
      </c>
      <c r="X354" s="5">
        <v>0</v>
      </c>
      <c r="Y354" s="5">
        <v>0</v>
      </c>
      <c r="Z354" s="5">
        <v>0</v>
      </c>
      <c r="AA354" s="5">
        <v>0</v>
      </c>
      <c r="AB354" s="5">
        <v>0</v>
      </c>
      <c r="AC354" s="5">
        <v>0</v>
      </c>
      <c r="AD354" s="5">
        <v>0</v>
      </c>
      <c r="AE354" s="5">
        <v>0</v>
      </c>
      <c r="AF354" s="5">
        <v>0</v>
      </c>
      <c r="AG354" s="5">
        <v>0</v>
      </c>
    </row>
    <row r="355" spans="1:33">
      <c r="A355" s="56" t="s">
        <v>75</v>
      </c>
      <c r="B355" s="56" t="s">
        <v>198</v>
      </c>
      <c r="C355" s="56" t="s">
        <v>254</v>
      </c>
      <c r="D355" s="56" t="s">
        <v>255</v>
      </c>
      <c r="E355" s="56" t="s">
        <v>217</v>
      </c>
      <c r="F355" s="5">
        <v>0</v>
      </c>
      <c r="G355" s="5">
        <v>6.3300000000000004E-6</v>
      </c>
      <c r="H355" s="5">
        <v>5.2970999999999997E-4</v>
      </c>
      <c r="I355" s="5">
        <v>5.2972000000000002E-4</v>
      </c>
      <c r="J355" s="5">
        <v>394.10334685999999</v>
      </c>
      <c r="K355" s="5">
        <v>424.15973104</v>
      </c>
      <c r="L355" s="5">
        <v>424.15973107000002</v>
      </c>
      <c r="M355" s="5">
        <v>424.15973114000002</v>
      </c>
      <c r="N355" s="5">
        <v>424.15973115999998</v>
      </c>
      <c r="O355" s="5">
        <v>424.15973122000003</v>
      </c>
      <c r="P355" s="5">
        <v>424.15973126</v>
      </c>
      <c r="Q355" s="5">
        <v>424.15973136999997</v>
      </c>
      <c r="R355" s="5">
        <v>424.15973141000001</v>
      </c>
      <c r="S355" s="5">
        <v>469.34781627000001</v>
      </c>
      <c r="T355" s="5">
        <v>469.34781629999998</v>
      </c>
      <c r="U355" s="5">
        <v>469.34781679999998</v>
      </c>
      <c r="V355" s="5">
        <v>469.34781681999999</v>
      </c>
      <c r="W355" s="5">
        <v>469.34781731999999</v>
      </c>
      <c r="X355" s="5">
        <v>469.34781765999998</v>
      </c>
      <c r="Y355" s="5">
        <v>570.81218759000001</v>
      </c>
      <c r="Z355" s="5">
        <v>605.16616668999995</v>
      </c>
      <c r="AA355" s="5">
        <v>605.16616673999999</v>
      </c>
      <c r="AB355" s="5">
        <v>605.16616685999998</v>
      </c>
      <c r="AC355" s="5">
        <v>605.16616691000002</v>
      </c>
      <c r="AD355" s="5">
        <v>605.16616698999997</v>
      </c>
      <c r="AE355" s="5">
        <v>605.16616704</v>
      </c>
      <c r="AF355" s="5">
        <v>628.41099658999997</v>
      </c>
      <c r="AG355" s="5">
        <v>628.41099661999999</v>
      </c>
    </row>
    <row r="356" spans="1:33">
      <c r="A356" s="56" t="s">
        <v>75</v>
      </c>
      <c r="B356" s="56" t="s">
        <v>198</v>
      </c>
      <c r="C356" s="56" t="s">
        <v>256</v>
      </c>
      <c r="D356" s="56" t="s">
        <v>257</v>
      </c>
      <c r="E356" s="56" t="s">
        <v>217</v>
      </c>
      <c r="F356" s="5">
        <v>624.26499999999999</v>
      </c>
      <c r="G356" s="5">
        <v>624.26500529999998</v>
      </c>
      <c r="H356" s="5">
        <v>624.26501747999998</v>
      </c>
      <c r="I356" s="5">
        <v>624.26501748999999</v>
      </c>
      <c r="J356" s="5">
        <v>641.91765650000002</v>
      </c>
      <c r="K356" s="5">
        <v>641.91765652000004</v>
      </c>
      <c r="L356" s="5">
        <v>641.91765653000004</v>
      </c>
      <c r="M356" s="5">
        <v>1300.5131134400001</v>
      </c>
      <c r="N356" s="5">
        <v>2308.3230474500001</v>
      </c>
      <c r="O356" s="5">
        <v>2423.4296195799998</v>
      </c>
      <c r="P356" s="5">
        <v>2436.8197986599998</v>
      </c>
      <c r="Q356" s="5">
        <v>2722.8099946000002</v>
      </c>
      <c r="R356" s="5">
        <v>2722.80999466</v>
      </c>
      <c r="S356" s="5">
        <v>3048.3662183699998</v>
      </c>
      <c r="T356" s="5">
        <v>3048.3662184099999</v>
      </c>
      <c r="U356" s="5">
        <v>5191.4868269900007</v>
      </c>
      <c r="V356" s="5">
        <v>5191.4868270100014</v>
      </c>
      <c r="W356" s="5">
        <v>5191.4868278399999</v>
      </c>
      <c r="X356" s="5">
        <v>5202.3749175100002</v>
      </c>
      <c r="Y356" s="5">
        <v>5324.2649035600007</v>
      </c>
      <c r="Z356" s="5">
        <v>5324.2649036400007</v>
      </c>
      <c r="AA356" s="5">
        <v>5324.2649999600008</v>
      </c>
      <c r="AB356" s="5">
        <v>5297.0000000500004</v>
      </c>
      <c r="AC356" s="5">
        <v>5297.00000009</v>
      </c>
      <c r="AD356" s="5">
        <v>5297.0000001500002</v>
      </c>
      <c r="AE356" s="5">
        <v>5156.93400019</v>
      </c>
      <c r="AF356" s="5">
        <v>4781.0000002999996</v>
      </c>
      <c r="AG356" s="5">
        <v>4700.0000003200003</v>
      </c>
    </row>
    <row r="357" spans="1:33">
      <c r="A357" s="56" t="s">
        <v>75</v>
      </c>
      <c r="B357" s="56" t="s">
        <v>198</v>
      </c>
      <c r="C357" s="56" t="s">
        <v>258</v>
      </c>
      <c r="D357" s="56" t="s">
        <v>259</v>
      </c>
      <c r="E357" s="56" t="s">
        <v>217</v>
      </c>
      <c r="F357" s="5">
        <v>0</v>
      </c>
      <c r="G357" s="5">
        <v>6.8700000000000003E-6</v>
      </c>
      <c r="H357" s="5">
        <v>2.1176999999999999E-4</v>
      </c>
      <c r="I357" s="5">
        <v>2.1179E-4</v>
      </c>
      <c r="J357" s="5">
        <v>399.99999972000001</v>
      </c>
      <c r="K357" s="5">
        <v>911.19453585999997</v>
      </c>
      <c r="L357" s="5">
        <v>911.19453587999999</v>
      </c>
      <c r="M357" s="5">
        <v>911.19453607000003</v>
      </c>
      <c r="N357" s="5">
        <v>911.19453609000004</v>
      </c>
      <c r="O357" s="5">
        <v>911.19453611999995</v>
      </c>
      <c r="P357" s="5">
        <v>911.19453612999996</v>
      </c>
      <c r="Q357" s="5">
        <v>911.19453624000005</v>
      </c>
      <c r="R357" s="5">
        <v>911.19453625999995</v>
      </c>
      <c r="S357" s="5">
        <v>911.19453634000001</v>
      </c>
      <c r="T357" s="5">
        <v>911.19453637000004</v>
      </c>
      <c r="U357" s="5">
        <v>911.19453644999999</v>
      </c>
      <c r="V357" s="5">
        <v>911.19453647</v>
      </c>
      <c r="W357" s="5">
        <v>911.19453662000001</v>
      </c>
      <c r="X357" s="5">
        <v>911.19453667000005</v>
      </c>
      <c r="Y357" s="5">
        <v>911.19453683999996</v>
      </c>
      <c r="Z357" s="5">
        <v>911.19453701999998</v>
      </c>
      <c r="AA357" s="5">
        <v>911.19453751000003</v>
      </c>
      <c r="AB357" s="5">
        <v>911.19453772999998</v>
      </c>
      <c r="AC357" s="5">
        <v>911.19453782999994</v>
      </c>
      <c r="AD357" s="5">
        <v>3511.39203073</v>
      </c>
      <c r="AE357" s="5">
        <v>3511.3920314100001</v>
      </c>
      <c r="AF357" s="5">
        <v>5221.38959187</v>
      </c>
      <c r="AG357" s="5">
        <v>5221.3895918899998</v>
      </c>
    </row>
    <row r="358" spans="1:33">
      <c r="A358" s="56" t="s">
        <v>75</v>
      </c>
      <c r="B358" s="56" t="s">
        <v>198</v>
      </c>
      <c r="C358" s="56" t="s">
        <v>260</v>
      </c>
      <c r="D358" s="56" t="s">
        <v>261</v>
      </c>
      <c r="E358" s="56" t="s">
        <v>217</v>
      </c>
      <c r="F358" s="5">
        <v>0</v>
      </c>
      <c r="G358" s="5">
        <v>0</v>
      </c>
      <c r="H358" s="5">
        <v>0</v>
      </c>
      <c r="I358" s="5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5">
        <v>0</v>
      </c>
      <c r="R358" s="5">
        <v>0</v>
      </c>
      <c r="S358" s="5">
        <v>0</v>
      </c>
      <c r="T358" s="5">
        <v>0</v>
      </c>
      <c r="U358" s="5">
        <v>0</v>
      </c>
      <c r="V358" s="5">
        <v>0</v>
      </c>
      <c r="W358" s="5">
        <v>0</v>
      </c>
      <c r="X358" s="5">
        <v>0</v>
      </c>
      <c r="Y358" s="5">
        <v>0</v>
      </c>
      <c r="Z358" s="5">
        <v>0</v>
      </c>
      <c r="AA358" s="5">
        <v>0</v>
      </c>
      <c r="AB358" s="5">
        <v>0</v>
      </c>
      <c r="AC358" s="5">
        <v>0</v>
      </c>
      <c r="AD358" s="5">
        <v>0</v>
      </c>
      <c r="AE358" s="5">
        <v>0</v>
      </c>
      <c r="AF358" s="5">
        <v>0</v>
      </c>
      <c r="AG358" s="5">
        <v>0</v>
      </c>
    </row>
    <row r="359" spans="1:33">
      <c r="A359" s="56" t="s">
        <v>75</v>
      </c>
      <c r="B359" s="56" t="s">
        <v>198</v>
      </c>
      <c r="C359" s="56" t="s">
        <v>262</v>
      </c>
      <c r="D359" s="56" t="s">
        <v>263</v>
      </c>
      <c r="E359" s="56" t="s">
        <v>217</v>
      </c>
      <c r="F359" s="5">
        <v>0</v>
      </c>
      <c r="G359" s="5">
        <v>6.0800000000000002E-6</v>
      </c>
      <c r="H359" s="5">
        <v>2.4130000000000001E-5</v>
      </c>
      <c r="I359" s="5">
        <v>2.4150000000000001E-5</v>
      </c>
      <c r="J359" s="5">
        <v>163.76030806</v>
      </c>
      <c r="K359" s="5">
        <v>499.99999961999998</v>
      </c>
      <c r="L359" s="5">
        <v>499.99999964</v>
      </c>
      <c r="M359" s="5">
        <v>499.99999965000001</v>
      </c>
      <c r="N359" s="5">
        <v>499.99999971</v>
      </c>
      <c r="O359" s="5">
        <v>499.99999976999999</v>
      </c>
      <c r="P359" s="5">
        <v>499.99999982000003</v>
      </c>
      <c r="Q359" s="5">
        <v>499.99999989999998</v>
      </c>
      <c r="R359" s="5">
        <v>499.99999995000002</v>
      </c>
      <c r="S359" s="5">
        <v>500.00000014</v>
      </c>
      <c r="T359" s="5">
        <v>500.00000014</v>
      </c>
      <c r="U359" s="5">
        <v>500.00000014</v>
      </c>
      <c r="V359" s="5">
        <v>500.00000014</v>
      </c>
      <c r="W359" s="5">
        <v>500.00000014</v>
      </c>
      <c r="X359" s="5">
        <v>500.00000014</v>
      </c>
      <c r="Y359" s="5">
        <v>500.00000014</v>
      </c>
      <c r="Z359" s="5">
        <v>500.00000014</v>
      </c>
      <c r="AA359" s="5">
        <v>500.00000014</v>
      </c>
      <c r="AB359" s="5">
        <v>500.00000014</v>
      </c>
      <c r="AC359" s="5">
        <v>500.00000014</v>
      </c>
      <c r="AD359" s="5">
        <v>500.00000014</v>
      </c>
      <c r="AE359" s="5">
        <v>500.00000014</v>
      </c>
      <c r="AF359" s="5">
        <v>500.00000014</v>
      </c>
      <c r="AG359" s="5">
        <v>500.00000014</v>
      </c>
    </row>
    <row r="360" spans="1:33">
      <c r="A360" s="56" t="s">
        <v>75</v>
      </c>
      <c r="B360" s="56" t="s">
        <v>198</v>
      </c>
      <c r="C360" s="56" t="s">
        <v>264</v>
      </c>
      <c r="D360" s="56" t="s">
        <v>265</v>
      </c>
      <c r="E360" s="56" t="s">
        <v>217</v>
      </c>
      <c r="F360" s="5">
        <v>377.536</v>
      </c>
      <c r="G360" s="5">
        <v>377.53600637</v>
      </c>
      <c r="H360" s="5">
        <v>533.57551016000002</v>
      </c>
      <c r="I360" s="5">
        <v>533.57551017000003</v>
      </c>
      <c r="J360" s="5">
        <v>767.62551550000001</v>
      </c>
      <c r="K360" s="5">
        <v>773.29479794000008</v>
      </c>
      <c r="L360" s="5">
        <v>773.29479795999998</v>
      </c>
      <c r="M360" s="5">
        <v>773.29479816999992</v>
      </c>
      <c r="N360" s="5">
        <v>773.29479824999999</v>
      </c>
      <c r="O360" s="5">
        <v>773.29479844000002</v>
      </c>
      <c r="P360" s="5">
        <v>773.29479848000005</v>
      </c>
      <c r="Q360" s="5">
        <v>773.29479861999994</v>
      </c>
      <c r="R360" s="5">
        <v>773.29479865999997</v>
      </c>
      <c r="S360" s="5">
        <v>1424.8576114</v>
      </c>
      <c r="T360" s="5">
        <v>1424.85761144</v>
      </c>
      <c r="U360" s="5">
        <v>1516.6590950100001</v>
      </c>
      <c r="V360" s="5">
        <v>1516.6590950299999</v>
      </c>
      <c r="W360" s="5">
        <v>2002.53597479</v>
      </c>
      <c r="X360" s="5">
        <v>2002.5359753099999</v>
      </c>
      <c r="Y360" s="5">
        <v>4170.6296859200002</v>
      </c>
      <c r="Z360" s="5">
        <v>4273.6240680999999</v>
      </c>
      <c r="AA360" s="5">
        <v>4166.10406848</v>
      </c>
      <c r="AB360" s="5">
        <v>4166.1040689599986</v>
      </c>
      <c r="AC360" s="5">
        <v>4166.1040690499995</v>
      </c>
      <c r="AD360" s="5">
        <v>5479.3958182699998</v>
      </c>
      <c r="AE360" s="5">
        <v>5479.3958183599998</v>
      </c>
      <c r="AF360" s="5">
        <v>11184.96092655</v>
      </c>
      <c r="AG360" s="5">
        <v>11184.96092657</v>
      </c>
    </row>
    <row r="361" spans="1:33">
      <c r="A361" s="56" t="s">
        <v>75</v>
      </c>
      <c r="B361" s="56" t="s">
        <v>199</v>
      </c>
      <c r="C361" s="56" t="s">
        <v>266</v>
      </c>
      <c r="D361" s="56" t="s">
        <v>267</v>
      </c>
      <c r="E361" s="56" t="s">
        <v>217</v>
      </c>
      <c r="F361" s="5">
        <v>142.1628</v>
      </c>
      <c r="G361" s="5">
        <v>142.16280856</v>
      </c>
      <c r="H361" s="5">
        <v>142.16281599000001</v>
      </c>
      <c r="I361" s="5">
        <v>142.16282656999999</v>
      </c>
      <c r="J361" s="5">
        <v>142.16282755</v>
      </c>
      <c r="K361" s="5">
        <v>142.16288524999999</v>
      </c>
      <c r="L361" s="5">
        <v>142.16288538000001</v>
      </c>
      <c r="M361" s="5">
        <v>142.16289483</v>
      </c>
      <c r="N361" s="5">
        <v>142.16289710000001</v>
      </c>
      <c r="O361" s="5">
        <v>142.16293318000001</v>
      </c>
      <c r="P361" s="5">
        <v>142.16299541000001</v>
      </c>
      <c r="Q361" s="5">
        <v>142.16318022999999</v>
      </c>
      <c r="R361" s="5">
        <v>142.16318031</v>
      </c>
      <c r="S361" s="5">
        <v>142.16318163</v>
      </c>
      <c r="T361" s="5">
        <v>142.16356235000001</v>
      </c>
      <c r="U361" s="5">
        <v>142.16356246999999</v>
      </c>
      <c r="V361" s="5">
        <v>142.16356248</v>
      </c>
      <c r="W361" s="5">
        <v>142.16558246</v>
      </c>
      <c r="X361" s="5">
        <v>94.999719109999987</v>
      </c>
      <c r="Y361" s="5">
        <v>194.99679526</v>
      </c>
      <c r="Z361" s="5">
        <v>194.99679598</v>
      </c>
      <c r="AA361" s="5">
        <v>194.99679993000001</v>
      </c>
      <c r="AB361" s="5">
        <v>194.99680007000001</v>
      </c>
      <c r="AC361" s="5">
        <v>194.99680008999999</v>
      </c>
      <c r="AD361" s="5">
        <v>194.99680015000001</v>
      </c>
      <c r="AE361" s="5">
        <v>194.99680022000001</v>
      </c>
      <c r="AF361" s="5">
        <v>100.0000003</v>
      </c>
      <c r="AG361" s="5">
        <v>100.00000032</v>
      </c>
    </row>
    <row r="362" spans="1:33">
      <c r="A362" s="56" t="s">
        <v>75</v>
      </c>
      <c r="B362" s="56" t="s">
        <v>199</v>
      </c>
      <c r="C362" s="56" t="s">
        <v>268</v>
      </c>
      <c r="D362" s="56" t="s">
        <v>269</v>
      </c>
      <c r="E362" s="56" t="s">
        <v>217</v>
      </c>
      <c r="F362" s="5">
        <v>25.219000000000001</v>
      </c>
      <c r="G362" s="5">
        <v>25.219013409999999</v>
      </c>
      <c r="H362" s="5">
        <v>25.219052999999999</v>
      </c>
      <c r="I362" s="5">
        <v>605.26271752000002</v>
      </c>
      <c r="J362" s="5">
        <v>982.66875506000008</v>
      </c>
      <c r="K362" s="5">
        <v>1281.89625946</v>
      </c>
      <c r="L362" s="5">
        <v>1314.82615278</v>
      </c>
      <c r="M362" s="5">
        <v>1314.8261528800001</v>
      </c>
      <c r="N362" s="5">
        <v>1371.3156077199999</v>
      </c>
      <c r="O362" s="5">
        <v>1371.4981791099999</v>
      </c>
      <c r="P362" s="5">
        <v>1454.1373975500001</v>
      </c>
      <c r="Q362" s="5">
        <v>1571.0026610800001</v>
      </c>
      <c r="R362" s="5">
        <v>1571.00266147</v>
      </c>
      <c r="S362" s="5">
        <v>1672.05723223</v>
      </c>
      <c r="T362" s="5">
        <v>1910.4648202999999</v>
      </c>
      <c r="U362" s="5">
        <v>3210.7464593300001</v>
      </c>
      <c r="V362" s="5">
        <v>3210.74645934</v>
      </c>
      <c r="W362" s="5">
        <v>3210.7464596599998</v>
      </c>
      <c r="X362" s="5">
        <v>4007.3707642600002</v>
      </c>
      <c r="Y362" s="5">
        <v>4007.3707645300001</v>
      </c>
      <c r="Z362" s="5">
        <v>4007.3709006099998</v>
      </c>
      <c r="AA362" s="5">
        <v>4007.3709010399998</v>
      </c>
      <c r="AB362" s="5">
        <v>4000.0000000199998</v>
      </c>
      <c r="AC362" s="5">
        <v>4000.00000004</v>
      </c>
      <c r="AD362" s="5">
        <v>4000.0000001100002</v>
      </c>
      <c r="AE362" s="5">
        <v>4000.0000001899998</v>
      </c>
      <c r="AF362" s="5">
        <v>4000.0000002900001</v>
      </c>
      <c r="AG362" s="5">
        <v>4000.0000003099999</v>
      </c>
    </row>
    <row r="363" spans="1:33">
      <c r="A363" s="56" t="s">
        <v>75</v>
      </c>
      <c r="B363" s="56" t="s">
        <v>199</v>
      </c>
      <c r="C363" s="56" t="s">
        <v>270</v>
      </c>
      <c r="D363" s="56" t="s">
        <v>271</v>
      </c>
      <c r="E363" s="56" t="s">
        <v>217</v>
      </c>
      <c r="F363" s="5">
        <v>0</v>
      </c>
      <c r="G363" s="5">
        <v>9.1200000000000008E-6</v>
      </c>
      <c r="H363" s="5">
        <v>1.9300000000000002E-5</v>
      </c>
      <c r="I363" s="5">
        <v>3.0710000000000002E-5</v>
      </c>
      <c r="J363" s="5">
        <v>3.8670000000000001E-5</v>
      </c>
      <c r="K363" s="5">
        <v>1.1775E-4</v>
      </c>
      <c r="L363" s="5">
        <v>1.5066999999999999E-4</v>
      </c>
      <c r="M363" s="5">
        <v>1.5159E-4</v>
      </c>
      <c r="N363" s="5">
        <v>2.1282000000000001E-4</v>
      </c>
      <c r="O363" s="5">
        <v>2.1956999999999999E-4</v>
      </c>
      <c r="P363" s="5">
        <v>3.0949999999999999E-4</v>
      </c>
      <c r="Q363" s="5">
        <v>2.49599E-3</v>
      </c>
      <c r="R363" s="5">
        <v>2.4960799999999999E-3</v>
      </c>
      <c r="S363" s="5">
        <v>681.72433049000006</v>
      </c>
      <c r="T363" s="5">
        <v>1299.99997289</v>
      </c>
      <c r="U363" s="5">
        <v>1299.9999734600001</v>
      </c>
      <c r="V363" s="5">
        <v>1299.99997347</v>
      </c>
      <c r="W363" s="5">
        <v>1299.99997366</v>
      </c>
      <c r="X363" s="5">
        <v>1299.9999738500001</v>
      </c>
      <c r="Y363" s="5">
        <v>1299.9999739499999</v>
      </c>
      <c r="Z363" s="5">
        <v>1299.99997405</v>
      </c>
      <c r="AA363" s="5">
        <v>1299.99999996</v>
      </c>
      <c r="AB363" s="5">
        <v>1300.00000006</v>
      </c>
      <c r="AC363" s="5">
        <v>1300.0000000800001</v>
      </c>
      <c r="AD363" s="5">
        <v>1300.00000015</v>
      </c>
      <c r="AE363" s="5">
        <v>1300.0000002199999</v>
      </c>
      <c r="AF363" s="5">
        <v>1300.0000003099999</v>
      </c>
      <c r="AG363" s="5">
        <v>1300.0000003299999</v>
      </c>
    </row>
    <row r="364" spans="1:33">
      <c r="A364" s="56" t="s">
        <v>75</v>
      </c>
      <c r="B364" s="56" t="s">
        <v>199</v>
      </c>
      <c r="C364" s="56" t="s">
        <v>272</v>
      </c>
      <c r="D364" s="56" t="s">
        <v>273</v>
      </c>
      <c r="E364" s="56" t="s">
        <v>217</v>
      </c>
      <c r="F364" s="5">
        <v>0</v>
      </c>
      <c r="G364" s="5">
        <v>0</v>
      </c>
      <c r="H364" s="5">
        <v>0</v>
      </c>
      <c r="I364" s="5">
        <v>0</v>
      </c>
      <c r="J364" s="5">
        <v>0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5">
        <v>0</v>
      </c>
      <c r="R364" s="5">
        <v>0</v>
      </c>
      <c r="S364" s="5">
        <v>0</v>
      </c>
      <c r="T364" s="5">
        <v>0</v>
      </c>
      <c r="U364" s="5">
        <v>0</v>
      </c>
      <c r="V364" s="5">
        <v>0</v>
      </c>
      <c r="W364" s="5">
        <v>0</v>
      </c>
      <c r="X364" s="5">
        <v>0</v>
      </c>
      <c r="Y364" s="5">
        <v>0</v>
      </c>
      <c r="Z364" s="5">
        <v>0</v>
      </c>
      <c r="AA364" s="5">
        <v>0</v>
      </c>
      <c r="AB364" s="5">
        <v>0</v>
      </c>
      <c r="AC364" s="5">
        <v>0</v>
      </c>
      <c r="AD364" s="5">
        <v>0</v>
      </c>
      <c r="AE364" s="5">
        <v>0</v>
      </c>
      <c r="AF364" s="5">
        <v>0</v>
      </c>
      <c r="AG364" s="5">
        <v>0</v>
      </c>
    </row>
    <row r="365" spans="1:33">
      <c r="A365" s="56" t="s">
        <v>75</v>
      </c>
      <c r="B365" s="56" t="s">
        <v>199</v>
      </c>
      <c r="C365" s="56" t="s">
        <v>274</v>
      </c>
      <c r="D365" s="56" t="s">
        <v>275</v>
      </c>
      <c r="E365" s="56" t="s">
        <v>217</v>
      </c>
      <c r="F365" s="5">
        <v>295.2</v>
      </c>
      <c r="G365" s="5">
        <v>295.20000971000002</v>
      </c>
      <c r="H365" s="5">
        <v>295.20002393999999</v>
      </c>
      <c r="I365" s="5">
        <v>295.20005379999998</v>
      </c>
      <c r="J365" s="5">
        <v>295.20026863999999</v>
      </c>
      <c r="K365" s="5">
        <v>861.19799160999992</v>
      </c>
      <c r="L365" s="5">
        <v>861.19799166000007</v>
      </c>
      <c r="M365" s="5">
        <v>861.19799181999997</v>
      </c>
      <c r="N365" s="5">
        <v>861.19799196000008</v>
      </c>
      <c r="O365" s="5">
        <v>1226.1260726600001</v>
      </c>
      <c r="P365" s="5">
        <v>2093.7534739500002</v>
      </c>
      <c r="Q365" s="5">
        <v>2291.3871156999999</v>
      </c>
      <c r="R365" s="5">
        <v>2291.38711586</v>
      </c>
      <c r="S365" s="5">
        <v>3195.1998778100001</v>
      </c>
      <c r="T365" s="5">
        <v>3195.19999985</v>
      </c>
      <c r="U365" s="5">
        <v>3195.2000000799999</v>
      </c>
      <c r="V365" s="5">
        <v>3195.2000000899998</v>
      </c>
      <c r="W365" s="5">
        <v>3195.2000001299998</v>
      </c>
      <c r="X365" s="5">
        <v>3195.2000002</v>
      </c>
      <c r="Y365" s="5">
        <v>3195.2000002599998</v>
      </c>
      <c r="Z365" s="5">
        <v>3195.2000003200001</v>
      </c>
      <c r="AA365" s="5">
        <v>2979.2000003200001</v>
      </c>
      <c r="AB365" s="5">
        <v>2979.2000003200001</v>
      </c>
      <c r="AC365" s="5">
        <v>2979.2000003200001</v>
      </c>
      <c r="AD365" s="5">
        <v>2900.0000003199998</v>
      </c>
      <c r="AE365" s="5">
        <v>2900.0000003199998</v>
      </c>
      <c r="AF365" s="5">
        <v>2900.0000003199998</v>
      </c>
      <c r="AG365" s="5">
        <v>2900.0000003199998</v>
      </c>
    </row>
    <row r="366" spans="1:33">
      <c r="A366" s="56" t="s">
        <v>75</v>
      </c>
      <c r="B366" s="56" t="s">
        <v>199</v>
      </c>
      <c r="C366" s="56" t="s">
        <v>276</v>
      </c>
      <c r="D366" s="56" t="s">
        <v>277</v>
      </c>
      <c r="E366" s="56" t="s">
        <v>217</v>
      </c>
      <c r="F366" s="5">
        <v>0</v>
      </c>
      <c r="G366" s="5">
        <v>0</v>
      </c>
      <c r="H366" s="5">
        <v>1.7650000000000001E-4</v>
      </c>
      <c r="I366" s="5">
        <v>35.795222029999998</v>
      </c>
      <c r="J366" s="5">
        <v>50.21015448</v>
      </c>
      <c r="K366" s="5">
        <v>498.75753653999999</v>
      </c>
      <c r="L366" s="5">
        <v>498.75753714000001</v>
      </c>
      <c r="M366" s="5">
        <v>1996.20079379</v>
      </c>
      <c r="N366" s="5">
        <v>1996.2007942</v>
      </c>
      <c r="O366" s="5">
        <v>2395.6696202399999</v>
      </c>
      <c r="P366" s="5">
        <v>4473.2438665400005</v>
      </c>
      <c r="Q366" s="5">
        <v>4677.4966455000003</v>
      </c>
      <c r="R366" s="5">
        <v>6281.1829378800003</v>
      </c>
      <c r="S366" s="5">
        <v>6499.9996880799999</v>
      </c>
      <c r="T366" s="5">
        <v>7246.4312471200001</v>
      </c>
      <c r="U366" s="5">
        <v>7966.7638708100003</v>
      </c>
      <c r="V366" s="5">
        <v>7966.7638708200002</v>
      </c>
      <c r="W366" s="5">
        <v>8272.1009668200004</v>
      </c>
      <c r="X366" s="5">
        <v>14574.99564831</v>
      </c>
      <c r="Y366" s="5">
        <v>14574.99564859</v>
      </c>
      <c r="Z366" s="5">
        <v>18083.64190024</v>
      </c>
      <c r="AA366" s="5">
        <v>20773.943462890002</v>
      </c>
      <c r="AB366" s="5">
        <v>21107.36960858</v>
      </c>
      <c r="AC366" s="5">
        <v>21107.369608609999</v>
      </c>
      <c r="AD366" s="5">
        <v>21528.411693210001</v>
      </c>
      <c r="AE366" s="5">
        <v>27420.49570426</v>
      </c>
      <c r="AF366" s="5">
        <v>41822.498928649999</v>
      </c>
      <c r="AG366" s="5">
        <v>41822.498928660003</v>
      </c>
    </row>
    <row r="367" spans="1:33">
      <c r="A367" s="56" t="s">
        <v>75</v>
      </c>
      <c r="B367" s="56" t="s">
        <v>199</v>
      </c>
      <c r="C367" s="56" t="s">
        <v>278</v>
      </c>
      <c r="D367" s="56" t="s">
        <v>279</v>
      </c>
      <c r="E367" s="56" t="s">
        <v>217</v>
      </c>
      <c r="F367" s="5">
        <v>0</v>
      </c>
      <c r="G367" s="5">
        <v>1.6529999999999999E-5</v>
      </c>
      <c r="H367" s="5">
        <v>4.795E-5</v>
      </c>
      <c r="I367" s="5">
        <v>504.68159907</v>
      </c>
      <c r="J367" s="5">
        <v>566.28024307999999</v>
      </c>
      <c r="K367" s="5">
        <v>566.28024314000004</v>
      </c>
      <c r="L367" s="5">
        <v>566.28024316999995</v>
      </c>
      <c r="M367" s="5">
        <v>566.28024336999999</v>
      </c>
      <c r="N367" s="5">
        <v>566.28024346999996</v>
      </c>
      <c r="O367" s="5">
        <v>566.29937820999999</v>
      </c>
      <c r="P367" s="5">
        <v>636.95686568999997</v>
      </c>
      <c r="Q367" s="5">
        <v>636.95686598999998</v>
      </c>
      <c r="R367" s="5">
        <v>636.95686613999999</v>
      </c>
      <c r="S367" s="5">
        <v>636.95687215999999</v>
      </c>
      <c r="T367" s="5">
        <v>723.46259163000002</v>
      </c>
      <c r="U367" s="5">
        <v>746.16583120999996</v>
      </c>
      <c r="V367" s="5">
        <v>746.16583121999997</v>
      </c>
      <c r="W367" s="5">
        <v>746.16583129000003</v>
      </c>
      <c r="X367" s="5">
        <v>2078.2863118999999</v>
      </c>
      <c r="Y367" s="5">
        <v>2078.2863120500001</v>
      </c>
      <c r="Z367" s="5">
        <v>3399.99987551</v>
      </c>
      <c r="AA367" s="5">
        <v>3399.99987556</v>
      </c>
      <c r="AB367" s="5">
        <v>3399.99999996</v>
      </c>
      <c r="AC367" s="5">
        <v>3399.9999999800002</v>
      </c>
      <c r="AD367" s="5">
        <v>3400.0000000499999</v>
      </c>
      <c r="AE367" s="5">
        <v>3400.0000001600001</v>
      </c>
      <c r="AF367" s="5">
        <v>3400.0000003</v>
      </c>
      <c r="AG367" s="5">
        <v>3400.0000003199998</v>
      </c>
    </row>
    <row r="368" spans="1:33">
      <c r="A368" s="56" t="s">
        <v>75</v>
      </c>
      <c r="B368" s="56" t="s">
        <v>199</v>
      </c>
      <c r="C368" s="56" t="s">
        <v>280</v>
      </c>
      <c r="D368" s="56" t="s">
        <v>281</v>
      </c>
      <c r="E368" s="56" t="s">
        <v>217</v>
      </c>
      <c r="F368" s="5">
        <v>0</v>
      </c>
      <c r="G368" s="5">
        <v>7.4900000000000003E-6</v>
      </c>
      <c r="H368" s="5">
        <v>1.2629999999999999E-5</v>
      </c>
      <c r="I368" s="5">
        <v>1.859E-5</v>
      </c>
      <c r="J368" s="5">
        <v>2.656E-5</v>
      </c>
      <c r="K368" s="5">
        <v>4.1850000000000001E-5</v>
      </c>
      <c r="L368" s="5">
        <v>4.227E-5</v>
      </c>
      <c r="M368" s="5">
        <v>4.939E-5</v>
      </c>
      <c r="N368" s="5">
        <v>5.3709999999999999E-5</v>
      </c>
      <c r="O368" s="5">
        <v>8.208E-5</v>
      </c>
      <c r="P368" s="5">
        <v>1.0008E-4</v>
      </c>
      <c r="Q368" s="5">
        <v>2.1096E-4</v>
      </c>
      <c r="R368" s="5">
        <v>2.1105000000000001E-4</v>
      </c>
      <c r="S368" s="5">
        <v>2.1151000000000001E-4</v>
      </c>
      <c r="T368" s="5">
        <v>5.4306000000000005E-4</v>
      </c>
      <c r="U368" s="5">
        <v>5.4372000000000003E-4</v>
      </c>
      <c r="V368" s="5">
        <v>5.4372999999999997E-4</v>
      </c>
      <c r="W368" s="5">
        <v>5.4394000000000003E-4</v>
      </c>
      <c r="X368" s="5">
        <v>2.8330199999999999E-3</v>
      </c>
      <c r="Y368" s="5">
        <v>453.90140022000003</v>
      </c>
      <c r="Z368" s="5">
        <v>4999.9997877899996</v>
      </c>
      <c r="AA368" s="5">
        <v>4999.9997880399997</v>
      </c>
      <c r="AB368" s="5">
        <v>4999.9999995300004</v>
      </c>
      <c r="AC368" s="5">
        <v>4999.9999995500002</v>
      </c>
      <c r="AD368" s="5">
        <v>4999.9999997499999</v>
      </c>
      <c r="AE368" s="5">
        <v>5000.0000000500004</v>
      </c>
      <c r="AF368" s="5">
        <v>5000.0000002899997</v>
      </c>
      <c r="AG368" s="5">
        <v>5000.0000003100004</v>
      </c>
    </row>
    <row r="369" spans="1:33">
      <c r="A369" s="56" t="s">
        <v>75</v>
      </c>
      <c r="B369" s="56" t="s">
        <v>199</v>
      </c>
      <c r="C369" s="56" t="s">
        <v>282</v>
      </c>
      <c r="D369" s="56" t="s">
        <v>283</v>
      </c>
      <c r="E369" s="56" t="s">
        <v>217</v>
      </c>
      <c r="F369" s="5">
        <v>0</v>
      </c>
      <c r="G369" s="5">
        <v>0</v>
      </c>
      <c r="H369" s="5">
        <v>1.6160000000000001E-5</v>
      </c>
      <c r="I369" s="5">
        <v>2.2860000000000001E-5</v>
      </c>
      <c r="J369" s="5">
        <v>3.5420000000000003E-5</v>
      </c>
      <c r="K369" s="5">
        <v>5.3900000000000002E-5</v>
      </c>
      <c r="L369" s="5">
        <v>5.4110000000000002E-5</v>
      </c>
      <c r="M369" s="5">
        <v>1.5023E-4</v>
      </c>
      <c r="N369" s="5">
        <v>1.6503000000000001E-4</v>
      </c>
      <c r="O369" s="5">
        <v>2.1445000000000001E-4</v>
      </c>
      <c r="P369" s="5">
        <v>6.1165919999999999E-2</v>
      </c>
      <c r="Q369" s="5">
        <v>7.0125919999999994E-2</v>
      </c>
      <c r="R369" s="5">
        <v>8.3067840000000004E-2</v>
      </c>
      <c r="S369" s="5">
        <v>9.1303869999999995E-2</v>
      </c>
      <c r="T369" s="5">
        <v>3026.9744094399998</v>
      </c>
      <c r="U369" s="5">
        <v>3999.9998298800001</v>
      </c>
      <c r="V369" s="5">
        <v>3999.99982989</v>
      </c>
      <c r="W369" s="5">
        <v>3999.9998299600002</v>
      </c>
      <c r="X369" s="5">
        <v>3999.9998301199998</v>
      </c>
      <c r="Y369" s="5">
        <v>3999.9998302600002</v>
      </c>
      <c r="Z369" s="5">
        <v>3999.9998304300002</v>
      </c>
      <c r="AA369" s="5">
        <v>3999.9999986900002</v>
      </c>
      <c r="AB369" s="5">
        <v>4000.0000000199998</v>
      </c>
      <c r="AC369" s="5">
        <v>4000.0000000499999</v>
      </c>
      <c r="AD369" s="5">
        <v>4000.00000013</v>
      </c>
      <c r="AE369" s="5">
        <v>4000.0000002000002</v>
      </c>
      <c r="AF369" s="5">
        <v>4000.0000003</v>
      </c>
      <c r="AG369" s="5">
        <v>4000.0000003199998</v>
      </c>
    </row>
    <row r="370" spans="1:33">
      <c r="A370" s="56" t="s">
        <v>75</v>
      </c>
      <c r="B370" s="56" t="s">
        <v>200</v>
      </c>
      <c r="C370" s="56" t="s">
        <v>284</v>
      </c>
      <c r="D370" s="56" t="s">
        <v>285</v>
      </c>
      <c r="E370" s="56" t="s">
        <v>217</v>
      </c>
      <c r="F370" s="5">
        <v>0</v>
      </c>
      <c r="G370" s="5">
        <v>1.005E-5</v>
      </c>
      <c r="H370" s="5">
        <v>49.471593689999999</v>
      </c>
      <c r="I370" s="5">
        <v>221.67284007000001</v>
      </c>
      <c r="J370" s="5">
        <v>299.99999979</v>
      </c>
      <c r="K370" s="5">
        <v>538.28630102</v>
      </c>
      <c r="L370" s="5">
        <v>538.28630357999998</v>
      </c>
      <c r="M370" s="5">
        <v>538.28630371999998</v>
      </c>
      <c r="N370" s="5">
        <v>538.28630376000001</v>
      </c>
      <c r="O370" s="5">
        <v>538.28630384999997</v>
      </c>
      <c r="P370" s="5">
        <v>538.28630410000005</v>
      </c>
      <c r="Q370" s="5">
        <v>538.28630412999996</v>
      </c>
      <c r="R370" s="5">
        <v>538.28630414999998</v>
      </c>
      <c r="S370" s="5">
        <v>538.28630476000001</v>
      </c>
      <c r="T370" s="5">
        <v>1254.96646085</v>
      </c>
      <c r="U370" s="5">
        <v>1254.9664613499999</v>
      </c>
      <c r="V370" s="5">
        <v>1254.96646136</v>
      </c>
      <c r="W370" s="5">
        <v>2283.7746970899998</v>
      </c>
      <c r="X370" s="5">
        <v>2283.7746971000001</v>
      </c>
      <c r="Y370" s="5">
        <v>2283.77469767</v>
      </c>
      <c r="Z370" s="5">
        <v>4587.8586266399998</v>
      </c>
      <c r="AA370" s="5">
        <v>5063.9203111500001</v>
      </c>
      <c r="AB370" s="5">
        <v>5063.9203111799998</v>
      </c>
      <c r="AC370" s="5">
        <v>5063.9203113599997</v>
      </c>
      <c r="AD370" s="5">
        <v>5063.9203114800002</v>
      </c>
      <c r="AE370" s="5">
        <v>10082.978798460001</v>
      </c>
      <c r="AF370" s="5">
        <v>24060.94054249</v>
      </c>
      <c r="AG370" s="5">
        <v>24060.940542510001</v>
      </c>
    </row>
    <row r="371" spans="1:33">
      <c r="A371" s="56" t="s">
        <v>75</v>
      </c>
      <c r="B371" s="56" t="s">
        <v>200</v>
      </c>
      <c r="C371" s="56" t="s">
        <v>286</v>
      </c>
      <c r="D371" s="56" t="s">
        <v>287</v>
      </c>
      <c r="E371" s="56" t="s">
        <v>217</v>
      </c>
      <c r="F371" s="5">
        <v>0</v>
      </c>
      <c r="G371" s="5">
        <v>6.0100000000000001E-6</v>
      </c>
      <c r="H371" s="5">
        <v>1.185E-5</v>
      </c>
      <c r="I371" s="5">
        <v>70.305830490000005</v>
      </c>
      <c r="J371" s="5">
        <v>141.49911298000001</v>
      </c>
      <c r="K371" s="5">
        <v>149.99999987999999</v>
      </c>
      <c r="L371" s="5">
        <v>149.99999989</v>
      </c>
      <c r="M371" s="5">
        <v>149.99999989</v>
      </c>
      <c r="N371" s="5">
        <v>149.99999994000001</v>
      </c>
      <c r="O371" s="5">
        <v>150</v>
      </c>
      <c r="P371" s="5">
        <v>150.00000008999999</v>
      </c>
      <c r="Q371" s="5">
        <v>150.00000014</v>
      </c>
      <c r="R371" s="5">
        <v>150.00000016000001</v>
      </c>
      <c r="S371" s="5">
        <v>150.00000023999999</v>
      </c>
      <c r="T371" s="5">
        <v>150.00000023999999</v>
      </c>
      <c r="U371" s="5">
        <v>150.00000023999999</v>
      </c>
      <c r="V371" s="5">
        <v>150.00000023999999</v>
      </c>
      <c r="W371" s="5">
        <v>150.00000023999999</v>
      </c>
      <c r="X371" s="5">
        <v>150.00000023999999</v>
      </c>
      <c r="Y371" s="5">
        <v>150.00000023999999</v>
      </c>
      <c r="Z371" s="5">
        <v>150.00000023999999</v>
      </c>
      <c r="AA371" s="5">
        <v>150.00000023999999</v>
      </c>
      <c r="AB371" s="5">
        <v>150.00000023999999</v>
      </c>
      <c r="AC371" s="5">
        <v>150.00000023999999</v>
      </c>
      <c r="AD371" s="5">
        <v>150.00000023999999</v>
      </c>
      <c r="AE371" s="5">
        <v>150.00000023999999</v>
      </c>
      <c r="AF371" s="5">
        <v>150.00000023999999</v>
      </c>
      <c r="AG371" s="5">
        <v>150.00000023999999</v>
      </c>
    </row>
    <row r="372" spans="1:33">
      <c r="A372" s="56" t="s">
        <v>75</v>
      </c>
      <c r="B372" s="56" t="s">
        <v>200</v>
      </c>
      <c r="C372" s="56" t="s">
        <v>288</v>
      </c>
      <c r="D372" s="56" t="s">
        <v>289</v>
      </c>
      <c r="E372" s="56" t="s">
        <v>217</v>
      </c>
      <c r="F372" s="5">
        <v>0</v>
      </c>
      <c r="G372" s="5">
        <v>6.9500000000000004E-6</v>
      </c>
      <c r="H372" s="5">
        <v>1.8459999999999999E-5</v>
      </c>
      <c r="I372" s="5">
        <v>149.99999987999999</v>
      </c>
      <c r="J372" s="5">
        <v>149.99999993</v>
      </c>
      <c r="K372" s="5">
        <v>1115.0517294399999</v>
      </c>
      <c r="L372" s="5">
        <v>1115.0517294599999</v>
      </c>
      <c r="M372" s="5">
        <v>1115.0517296</v>
      </c>
      <c r="N372" s="5">
        <v>1115.0517296400001</v>
      </c>
      <c r="O372" s="5">
        <v>1115.05172967</v>
      </c>
      <c r="P372" s="5">
        <v>1115.05172971</v>
      </c>
      <c r="Q372" s="5">
        <v>1115.0517297700001</v>
      </c>
      <c r="R372" s="5">
        <v>1115.0517297900001</v>
      </c>
      <c r="S372" s="5">
        <v>1115.0517298699999</v>
      </c>
      <c r="T372" s="5">
        <v>1115.0517299200001</v>
      </c>
      <c r="U372" s="5">
        <v>1115.05172999</v>
      </c>
      <c r="V372" s="5">
        <v>1115.0517299999999</v>
      </c>
      <c r="W372" s="5">
        <v>1115.0517301</v>
      </c>
      <c r="X372" s="5">
        <v>1115.0517301100001</v>
      </c>
      <c r="Y372" s="5">
        <v>1115.0517301699999</v>
      </c>
      <c r="Z372" s="5">
        <v>1115.05173027</v>
      </c>
      <c r="AA372" s="5">
        <v>1115.0517303500001</v>
      </c>
      <c r="AB372" s="5">
        <v>1115.05173038</v>
      </c>
      <c r="AC372" s="5">
        <v>1115.05173046</v>
      </c>
      <c r="AD372" s="5">
        <v>1115.05173051</v>
      </c>
      <c r="AE372" s="5">
        <v>1115.05173064</v>
      </c>
      <c r="AF372" s="5">
        <v>1115.0517308000001</v>
      </c>
      <c r="AG372" s="5">
        <v>1115.0517308200001</v>
      </c>
    </row>
    <row r="373" spans="1:33" ht="16.5" customHeight="1">
      <c r="B373" s="43"/>
      <c r="C373" s="43"/>
      <c r="D373" s="43"/>
      <c r="E373" s="43"/>
      <c r="F373" s="43"/>
      <c r="G373" s="43"/>
      <c r="H373" s="43"/>
      <c r="I373" s="43"/>
      <c r="J373" s="43"/>
      <c r="K373" s="43"/>
      <c r="L373" s="43"/>
      <c r="M373" s="43"/>
      <c r="N373" s="43"/>
      <c r="O373" s="43"/>
      <c r="P373" s="43"/>
      <c r="Q373" s="43"/>
      <c r="R373" s="43"/>
      <c r="S373" s="43"/>
      <c r="T373" s="43"/>
      <c r="U373" s="43"/>
      <c r="V373" s="43"/>
      <c r="W373" s="43"/>
      <c r="X373" s="43"/>
      <c r="Y373" s="43"/>
      <c r="Z373" s="43"/>
    </row>
    <row r="374" spans="1:33">
      <c r="A374" s="56" t="s">
        <v>75</v>
      </c>
      <c r="B374" s="56" t="s">
        <v>197</v>
      </c>
      <c r="C374" s="56" t="s">
        <v>215</v>
      </c>
      <c r="D374" s="56" t="s">
        <v>216</v>
      </c>
      <c r="E374" s="56" t="s">
        <v>142</v>
      </c>
      <c r="F374" s="5">
        <v>330.26499999999999</v>
      </c>
      <c r="G374" s="5">
        <v>900.26502220999998</v>
      </c>
      <c r="H374" s="5">
        <v>1590.9722008700001</v>
      </c>
      <c r="I374" s="5">
        <v>1653.0331525700001</v>
      </c>
      <c r="J374" s="5">
        <v>1653.0331526800001</v>
      </c>
      <c r="K374" s="5">
        <v>1981.7206808000001</v>
      </c>
      <c r="L374" s="5">
        <v>2585.6170414399999</v>
      </c>
      <c r="M374" s="5">
        <v>2610.2649991799999</v>
      </c>
      <c r="N374" s="5">
        <v>2642.9940461000001</v>
      </c>
      <c r="O374" s="5">
        <v>2647.2768614299998</v>
      </c>
      <c r="P374" s="5">
        <v>2647.2768652499999</v>
      </c>
      <c r="Q374" s="5">
        <v>7256.1004499700002</v>
      </c>
      <c r="R374" s="5">
        <v>8806.0009535199988</v>
      </c>
      <c r="S374" s="5">
        <v>8806.0009536199996</v>
      </c>
      <c r="T374" s="5">
        <v>8806.0009537000005</v>
      </c>
      <c r="U374" s="5">
        <v>8806.0009537000005</v>
      </c>
      <c r="V374" s="5">
        <v>8806.0009537099995</v>
      </c>
      <c r="W374" s="5">
        <v>8806.0009538100003</v>
      </c>
      <c r="X374" s="5">
        <v>8806.0009538199993</v>
      </c>
      <c r="Y374" s="5">
        <v>8806.00095401</v>
      </c>
      <c r="Z374" s="5">
        <v>8625.5359540499994</v>
      </c>
      <c r="AA374" s="5">
        <v>8674.0925034400007</v>
      </c>
      <c r="AB374" s="5">
        <v>11744.46737661</v>
      </c>
      <c r="AC374" s="5">
        <v>12604.77933594</v>
      </c>
      <c r="AD374" s="5">
        <v>12604.77933598</v>
      </c>
      <c r="AE374" s="5">
        <v>12454.979336009999</v>
      </c>
      <c r="AF374" s="5">
        <v>12454.97933602</v>
      </c>
      <c r="AG374" s="5">
        <v>12454.97933606</v>
      </c>
    </row>
    <row r="375" spans="1:33">
      <c r="A375" s="56" t="s">
        <v>75</v>
      </c>
      <c r="B375" s="56" t="s">
        <v>197</v>
      </c>
      <c r="C375" s="56" t="s">
        <v>218</v>
      </c>
      <c r="D375" s="56" t="s">
        <v>219</v>
      </c>
      <c r="E375" s="56" t="s">
        <v>142</v>
      </c>
      <c r="F375" s="5">
        <v>43.2</v>
      </c>
      <c r="G375" s="5">
        <v>783.85596475</v>
      </c>
      <c r="H375" s="5">
        <v>783.85596825000005</v>
      </c>
      <c r="I375" s="5">
        <v>791.7061315200001</v>
      </c>
      <c r="J375" s="5">
        <v>797.80480049000005</v>
      </c>
      <c r="K375" s="5">
        <v>807.00029447999998</v>
      </c>
      <c r="L375" s="5">
        <v>807.00029454000003</v>
      </c>
      <c r="M375" s="5">
        <v>2835.0168957199999</v>
      </c>
      <c r="N375" s="5">
        <v>3733.9657335400002</v>
      </c>
      <c r="O375" s="5">
        <v>4390.7229935699997</v>
      </c>
      <c r="P375" s="5">
        <v>4743.1998491299992</v>
      </c>
      <c r="Q375" s="5">
        <v>4743.2000049399994</v>
      </c>
      <c r="R375" s="5">
        <v>4743.2029884699996</v>
      </c>
      <c r="S375" s="5">
        <v>4743.2029885399998</v>
      </c>
      <c r="T375" s="5">
        <v>4743.2029917700002</v>
      </c>
      <c r="U375" s="5">
        <v>4743.2029917700002</v>
      </c>
      <c r="V375" s="5">
        <v>4743.2029917700002</v>
      </c>
      <c r="W375" s="5">
        <v>4743.2033286999986</v>
      </c>
      <c r="X375" s="5">
        <v>4743.2033287200002</v>
      </c>
      <c r="Y375" s="5">
        <v>6112.5333577000001</v>
      </c>
      <c r="Z375" s="5">
        <v>6117.1458856099998</v>
      </c>
      <c r="AA375" s="5">
        <v>6117.1458861499996</v>
      </c>
      <c r="AB375" s="5">
        <v>11307.68686462</v>
      </c>
      <c r="AC375" s="5">
        <v>11264.48686465</v>
      </c>
      <c r="AD375" s="5">
        <v>11264.48686467</v>
      </c>
      <c r="AE375" s="5">
        <v>11264.486864689999</v>
      </c>
      <c r="AF375" s="5">
        <v>11264.486864709999</v>
      </c>
      <c r="AG375" s="5">
        <v>11264.486864730001</v>
      </c>
    </row>
    <row r="376" spans="1:33">
      <c r="A376" s="56" t="s">
        <v>75</v>
      </c>
      <c r="B376" s="56" t="s">
        <v>197</v>
      </c>
      <c r="C376" s="56" t="s">
        <v>220</v>
      </c>
      <c r="D376" s="56" t="s">
        <v>221</v>
      </c>
      <c r="E376" s="56" t="s">
        <v>142</v>
      </c>
      <c r="F376" s="5">
        <v>0</v>
      </c>
      <c r="G376" s="5">
        <v>0</v>
      </c>
      <c r="H376" s="5">
        <v>0</v>
      </c>
      <c r="I376" s="5">
        <v>0</v>
      </c>
      <c r="J376" s="5">
        <v>0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5">
        <v>0</v>
      </c>
      <c r="R376" s="5">
        <v>0</v>
      </c>
      <c r="S376" s="5">
        <v>0</v>
      </c>
      <c r="T376" s="5">
        <v>0</v>
      </c>
      <c r="U376" s="5">
        <v>0</v>
      </c>
      <c r="V376" s="5">
        <v>0</v>
      </c>
      <c r="W376" s="5">
        <v>0</v>
      </c>
      <c r="X376" s="5">
        <v>0</v>
      </c>
      <c r="Y376" s="5">
        <v>0</v>
      </c>
      <c r="Z376" s="5">
        <v>0</v>
      </c>
      <c r="AA376" s="5">
        <v>0</v>
      </c>
      <c r="AB376" s="5">
        <v>0</v>
      </c>
      <c r="AC376" s="5">
        <v>0</v>
      </c>
      <c r="AD376" s="5">
        <v>0</v>
      </c>
      <c r="AE376" s="5">
        <v>0</v>
      </c>
      <c r="AF376" s="5">
        <v>0</v>
      </c>
      <c r="AG376" s="5">
        <v>0</v>
      </c>
    </row>
    <row r="377" spans="1:33">
      <c r="A377" s="56" t="s">
        <v>75</v>
      </c>
      <c r="B377" s="56" t="s">
        <v>197</v>
      </c>
      <c r="C377" s="56" t="s">
        <v>222</v>
      </c>
      <c r="D377" s="56" t="s">
        <v>223</v>
      </c>
      <c r="E377" s="56" t="s">
        <v>142</v>
      </c>
      <c r="F377" s="5">
        <v>0</v>
      </c>
      <c r="G377" s="5">
        <v>479.76360813000002</v>
      </c>
      <c r="H377" s="5">
        <v>523.74727173000008</v>
      </c>
      <c r="I377" s="5">
        <v>694.83756130999996</v>
      </c>
      <c r="J377" s="5">
        <v>1000.0000394800001</v>
      </c>
      <c r="K377" s="5">
        <v>1000.00004119</v>
      </c>
      <c r="L377" s="5">
        <v>1000.00008249</v>
      </c>
      <c r="M377" s="5">
        <v>1000.00008802</v>
      </c>
      <c r="N377" s="5">
        <v>1000.0000881</v>
      </c>
      <c r="O377" s="5">
        <v>1000.00008846</v>
      </c>
      <c r="P377" s="5">
        <v>1000.0001244699999</v>
      </c>
      <c r="Q377" s="5">
        <v>1000.00014904</v>
      </c>
      <c r="R377" s="5">
        <v>1854.27740883</v>
      </c>
      <c r="S377" s="5">
        <v>1854.27740913</v>
      </c>
      <c r="T377" s="5">
        <v>2366.6362175600002</v>
      </c>
      <c r="U377" s="5">
        <v>2366.6362175700001</v>
      </c>
      <c r="V377" s="5">
        <v>2366.6362175700001</v>
      </c>
      <c r="W377" s="5">
        <v>2564.7509150300002</v>
      </c>
      <c r="X377" s="5">
        <v>2564.7509150800001</v>
      </c>
      <c r="Y377" s="5">
        <v>3799.9999182400002</v>
      </c>
      <c r="Z377" s="5">
        <v>3799.9999183899999</v>
      </c>
      <c r="AA377" s="5">
        <v>3799.9999185000001</v>
      </c>
      <c r="AB377" s="5">
        <v>12419.429966600001</v>
      </c>
      <c r="AC377" s="5">
        <v>16000.025815839999</v>
      </c>
      <c r="AD377" s="5">
        <v>23845.43054392</v>
      </c>
      <c r="AE377" s="5">
        <v>23845.430544530001</v>
      </c>
      <c r="AF377" s="5">
        <v>45198.682381640006</v>
      </c>
      <c r="AG377" s="5">
        <v>45198.682381649996</v>
      </c>
    </row>
    <row r="378" spans="1:33">
      <c r="A378" s="56" t="s">
        <v>75</v>
      </c>
      <c r="B378" s="56" t="s">
        <v>197</v>
      </c>
      <c r="C378" s="56" t="s">
        <v>224</v>
      </c>
      <c r="D378" s="56" t="s">
        <v>225</v>
      </c>
      <c r="E378" s="56" t="s">
        <v>142</v>
      </c>
      <c r="F378" s="5">
        <v>0</v>
      </c>
      <c r="G378" s="5">
        <v>3.799E-5</v>
      </c>
      <c r="H378" s="5">
        <v>1.93863E-3</v>
      </c>
      <c r="I378" s="5">
        <v>93.568904570000001</v>
      </c>
      <c r="J378" s="5">
        <v>93.568908239999999</v>
      </c>
      <c r="K378" s="5">
        <v>98.123704369999999</v>
      </c>
      <c r="L378" s="5">
        <v>98.123704469999993</v>
      </c>
      <c r="M378" s="5">
        <v>98.123707170000003</v>
      </c>
      <c r="N378" s="5">
        <v>98.123707300000007</v>
      </c>
      <c r="O378" s="5">
        <v>98.123707379999999</v>
      </c>
      <c r="P378" s="5">
        <v>98.123718769999996</v>
      </c>
      <c r="Q378" s="5">
        <v>98.123730199999997</v>
      </c>
      <c r="R378" s="5">
        <v>98.123744980000012</v>
      </c>
      <c r="S378" s="5">
        <v>98.123798109999996</v>
      </c>
      <c r="T378" s="5">
        <v>103.22376985</v>
      </c>
      <c r="U378" s="5">
        <v>103.22376987</v>
      </c>
      <c r="V378" s="5">
        <v>103.22376987</v>
      </c>
      <c r="W378" s="5">
        <v>105.82045248</v>
      </c>
      <c r="X378" s="5">
        <v>2292.2816728399998</v>
      </c>
      <c r="Y378" s="5">
        <v>2292.2816731799999</v>
      </c>
      <c r="Z378" s="5">
        <v>2292.2816733200002</v>
      </c>
      <c r="AA378" s="5">
        <v>2959.9677713999999</v>
      </c>
      <c r="AB378" s="5">
        <v>3899.9999276100002</v>
      </c>
      <c r="AC378" s="5">
        <v>3899.9999277000002</v>
      </c>
      <c r="AD378" s="5">
        <v>3899.9999277699999</v>
      </c>
      <c r="AE378" s="5">
        <v>3899.9999278800001</v>
      </c>
      <c r="AF378" s="5">
        <v>3899.9999280299999</v>
      </c>
      <c r="AG378" s="5">
        <v>3899.9999280500001</v>
      </c>
    </row>
    <row r="379" spans="1:33">
      <c r="A379" s="56" t="s">
        <v>75</v>
      </c>
      <c r="B379" s="56" t="s">
        <v>197</v>
      </c>
      <c r="C379" s="56" t="s">
        <v>226</v>
      </c>
      <c r="D379" s="56" t="s">
        <v>227</v>
      </c>
      <c r="E379" s="56" t="s">
        <v>142</v>
      </c>
      <c r="F379" s="5">
        <v>0</v>
      </c>
      <c r="G379" s="5">
        <v>900.00001872000007</v>
      </c>
      <c r="H379" s="5">
        <v>900.00003396</v>
      </c>
      <c r="I379" s="5">
        <v>1699.0326409899999</v>
      </c>
      <c r="J379" s="5">
        <v>2135.0868224300002</v>
      </c>
      <c r="K379" s="5">
        <v>2135.0868224599999</v>
      </c>
      <c r="L379" s="5">
        <v>2565.57120089</v>
      </c>
      <c r="M379" s="5">
        <v>2565.5712017300002</v>
      </c>
      <c r="N379" s="5">
        <v>2565.5712018200002</v>
      </c>
      <c r="O379" s="5">
        <v>2565.5712019299999</v>
      </c>
      <c r="P379" s="5">
        <v>3499.9999511400001</v>
      </c>
      <c r="Q379" s="5">
        <v>3499.9999517199999</v>
      </c>
      <c r="R379" s="5">
        <v>3499.9999518</v>
      </c>
      <c r="S379" s="5">
        <v>3499.99995261</v>
      </c>
      <c r="T379" s="5">
        <v>3500.0000005100001</v>
      </c>
      <c r="U379" s="5">
        <v>3500.0000005100001</v>
      </c>
      <c r="V379" s="5">
        <v>3500.0000005100001</v>
      </c>
      <c r="W379" s="5">
        <v>3500.00000056</v>
      </c>
      <c r="X379" s="5">
        <v>3500.0000006400001</v>
      </c>
      <c r="Y379" s="5">
        <v>13255.84381961</v>
      </c>
      <c r="Z379" s="5">
        <v>24322.354386260002</v>
      </c>
      <c r="AA379" s="5">
        <v>24322.355270349999</v>
      </c>
      <c r="AB379" s="5">
        <v>24322.3552705</v>
      </c>
      <c r="AC379" s="5">
        <v>24322.355270520002</v>
      </c>
      <c r="AD379" s="5">
        <v>24322.355270560001</v>
      </c>
      <c r="AE379" s="5">
        <v>24322.35527063</v>
      </c>
      <c r="AF379" s="5">
        <v>24322.355270700002</v>
      </c>
      <c r="AG379" s="5">
        <v>24322.355270709999</v>
      </c>
    </row>
    <row r="380" spans="1:33">
      <c r="A380" s="56" t="s">
        <v>75</v>
      </c>
      <c r="B380" s="56" t="s">
        <v>197</v>
      </c>
      <c r="C380" s="56" t="s">
        <v>228</v>
      </c>
      <c r="D380" s="56" t="s">
        <v>229</v>
      </c>
      <c r="E380" s="56" t="s">
        <v>142</v>
      </c>
      <c r="F380" s="5">
        <v>0</v>
      </c>
      <c r="G380" s="5">
        <v>2.1569999999999998E-5</v>
      </c>
      <c r="H380" s="5">
        <v>40.300631119999998</v>
      </c>
      <c r="I380" s="5">
        <v>458.96497382000001</v>
      </c>
      <c r="J380" s="5">
        <v>458.96497416</v>
      </c>
      <c r="K380" s="5">
        <v>458.96497418000001</v>
      </c>
      <c r="L380" s="5">
        <v>458.96497421999987</v>
      </c>
      <c r="M380" s="5">
        <v>458.96497495000011</v>
      </c>
      <c r="N380" s="5">
        <v>990.01090343999999</v>
      </c>
      <c r="O380" s="5">
        <v>2411.8466388699999</v>
      </c>
      <c r="P380" s="5">
        <v>2411.8466430399999</v>
      </c>
      <c r="Q380" s="5">
        <v>4794.3797792400001</v>
      </c>
      <c r="R380" s="5">
        <v>4794.3797793399999</v>
      </c>
      <c r="S380" s="5">
        <v>4794.3797797100005</v>
      </c>
      <c r="T380" s="5">
        <v>4794.3797797900006</v>
      </c>
      <c r="U380" s="5">
        <v>4794.3797798599999</v>
      </c>
      <c r="V380" s="5">
        <v>4794.3797798699998</v>
      </c>
      <c r="W380" s="5">
        <v>4794.3797799100003</v>
      </c>
      <c r="X380" s="5">
        <v>4794.3797799499998</v>
      </c>
      <c r="Y380" s="5">
        <v>5489.8657919799998</v>
      </c>
      <c r="Z380" s="5">
        <v>7583.1835447800004</v>
      </c>
      <c r="AA380" s="5">
        <v>7583.1835449</v>
      </c>
      <c r="AB380" s="5">
        <v>7583.1835449600003</v>
      </c>
      <c r="AC380" s="5">
        <v>7583.1835449800001</v>
      </c>
      <c r="AD380" s="5">
        <v>7583.1835449999999</v>
      </c>
      <c r="AE380" s="5">
        <v>7583.1835450899998</v>
      </c>
      <c r="AF380" s="5">
        <v>7583.18354533</v>
      </c>
      <c r="AG380" s="5">
        <v>7583.1835453399999</v>
      </c>
    </row>
    <row r="381" spans="1:33">
      <c r="A381" s="56" t="s">
        <v>75</v>
      </c>
      <c r="B381" s="56" t="s">
        <v>197</v>
      </c>
      <c r="C381" s="56" t="s">
        <v>230</v>
      </c>
      <c r="D381" s="56" t="s">
        <v>231</v>
      </c>
      <c r="E381" s="56" t="s">
        <v>142</v>
      </c>
      <c r="F381" s="5">
        <v>912.96400000000006</v>
      </c>
      <c r="G381" s="5">
        <v>2312.9640283200001</v>
      </c>
      <c r="H381" s="5">
        <v>4798.0065439099999</v>
      </c>
      <c r="I381" s="5">
        <v>4798.0065440899998</v>
      </c>
      <c r="J381" s="5">
        <v>4798.0065441000006</v>
      </c>
      <c r="K381" s="5">
        <v>4798.0065441099996</v>
      </c>
      <c r="L381" s="5">
        <v>4798.0065441299994</v>
      </c>
      <c r="M381" s="5">
        <v>5297.1329802199998</v>
      </c>
      <c r="N381" s="5">
        <v>5297.1329840400003</v>
      </c>
      <c r="O381" s="5">
        <v>5297.1329859400003</v>
      </c>
      <c r="P381" s="5">
        <v>6212.96392646</v>
      </c>
      <c r="Q381" s="5">
        <v>6212.9639613599993</v>
      </c>
      <c r="R381" s="5">
        <v>7178.59119715</v>
      </c>
      <c r="S381" s="5">
        <v>11678.02244646</v>
      </c>
      <c r="T381" s="5">
        <v>12282.81523022</v>
      </c>
      <c r="U381" s="5">
        <v>12282.815230239999</v>
      </c>
      <c r="V381" s="5">
        <v>12282.81523025</v>
      </c>
      <c r="W381" s="5">
        <v>12282.815230349999</v>
      </c>
      <c r="X381" s="5">
        <v>12526.05968753</v>
      </c>
      <c r="Y381" s="5">
        <v>12800.4335885</v>
      </c>
      <c r="Z381" s="5">
        <v>12800.433588780001</v>
      </c>
      <c r="AA381" s="5">
        <v>12360.458588809999</v>
      </c>
      <c r="AB381" s="5">
        <v>12360.45858889</v>
      </c>
      <c r="AC381" s="5">
        <v>12360.458588920001</v>
      </c>
      <c r="AD381" s="5">
        <v>12360.458588949999</v>
      </c>
      <c r="AE381" s="5">
        <v>13683.713377329999</v>
      </c>
      <c r="AF381" s="5">
        <v>13683.713377370001</v>
      </c>
      <c r="AG381" s="5">
        <v>13683.71337738</v>
      </c>
    </row>
    <row r="382" spans="1:33">
      <c r="A382" s="56" t="s">
        <v>75</v>
      </c>
      <c r="B382" s="56" t="s">
        <v>197</v>
      </c>
      <c r="C382" s="56" t="s">
        <v>232</v>
      </c>
      <c r="D382" s="56" t="s">
        <v>233</v>
      </c>
      <c r="E382" s="56" t="s">
        <v>142</v>
      </c>
      <c r="F382" s="5">
        <v>0</v>
      </c>
      <c r="G382" s="5">
        <v>1.8870000000000001E-5</v>
      </c>
      <c r="H382" s="5">
        <v>2.76E-5</v>
      </c>
      <c r="I382" s="5">
        <v>5.7729999999999998E-5</v>
      </c>
      <c r="J382" s="5">
        <v>5.8350000000000002E-5</v>
      </c>
      <c r="K382" s="5">
        <v>9.3479999999999993E-5</v>
      </c>
      <c r="L382" s="5">
        <v>1.4213E-4</v>
      </c>
      <c r="M382" s="5">
        <v>1.6844000000000001E-4</v>
      </c>
      <c r="N382" s="5">
        <v>1.6876E-4</v>
      </c>
      <c r="O382" s="5">
        <v>1.6956E-4</v>
      </c>
      <c r="P382" s="5">
        <v>2.4641000000000002E-4</v>
      </c>
      <c r="Q382" s="5">
        <v>2.4667999999999999E-4</v>
      </c>
      <c r="R382" s="5">
        <v>2.4676E-4</v>
      </c>
      <c r="S382" s="5">
        <v>839.56967265999992</v>
      </c>
      <c r="T382" s="5">
        <v>900.00014667999994</v>
      </c>
      <c r="U382" s="5">
        <v>900.00014668999995</v>
      </c>
      <c r="V382" s="5">
        <v>900.00014668999995</v>
      </c>
      <c r="W382" s="5">
        <v>900.00014951999992</v>
      </c>
      <c r="X382" s="5">
        <v>900.00058020999995</v>
      </c>
      <c r="Y382" s="5">
        <v>900.00069040999995</v>
      </c>
      <c r="Z382" s="5">
        <v>900.00080859000002</v>
      </c>
      <c r="AA382" s="5">
        <v>900.00196240000002</v>
      </c>
      <c r="AB382" s="5">
        <v>900.00200458999996</v>
      </c>
      <c r="AC382" s="5">
        <v>900.00200466000001</v>
      </c>
      <c r="AD382" s="5">
        <v>900.00200681000001</v>
      </c>
      <c r="AE382" s="5">
        <v>3399.99988725</v>
      </c>
      <c r="AF382" s="5">
        <v>3399.9998874399998</v>
      </c>
      <c r="AG382" s="5">
        <v>3399.9998874600001</v>
      </c>
    </row>
    <row r="383" spans="1:33">
      <c r="A383" s="56" t="s">
        <v>75</v>
      </c>
      <c r="B383" s="56" t="s">
        <v>163</v>
      </c>
      <c r="C383" s="56" t="s">
        <v>234</v>
      </c>
      <c r="D383" s="56" t="s">
        <v>235</v>
      </c>
      <c r="E383" s="56" t="s">
        <v>142</v>
      </c>
      <c r="F383" s="5">
        <v>1630.8940747900001</v>
      </c>
      <c r="G383" s="5">
        <v>1630.8940747900001</v>
      </c>
      <c r="H383" s="5">
        <v>1630.89407482</v>
      </c>
      <c r="I383" s="5">
        <v>1630.8940748299999</v>
      </c>
      <c r="J383" s="5">
        <v>1630.8940748299999</v>
      </c>
      <c r="K383" s="5">
        <v>1630.8940748299999</v>
      </c>
      <c r="L383" s="5">
        <v>1630.8940748299999</v>
      </c>
      <c r="M383" s="5">
        <v>1630.8940767700001</v>
      </c>
      <c r="N383" s="5">
        <v>1630.8940767900001</v>
      </c>
      <c r="O383" s="5">
        <v>1630.8940768</v>
      </c>
      <c r="P383" s="5">
        <v>1630.8940768</v>
      </c>
      <c r="Q383" s="5">
        <v>1630.8940768</v>
      </c>
      <c r="R383" s="5">
        <v>1630.8940768</v>
      </c>
      <c r="S383" s="5">
        <v>1630.8940768</v>
      </c>
      <c r="T383" s="5">
        <v>1630.8940768</v>
      </c>
      <c r="U383" s="5">
        <v>1630.8940768</v>
      </c>
      <c r="V383" s="5">
        <v>1630.8940768</v>
      </c>
      <c r="W383" s="5">
        <v>1630.8940768</v>
      </c>
      <c r="X383" s="5">
        <v>1630.8940768</v>
      </c>
      <c r="Y383" s="5">
        <v>1630.8940768</v>
      </c>
      <c r="Z383" s="5">
        <v>1630.8940768</v>
      </c>
      <c r="AA383" s="5">
        <v>1630.8940768</v>
      </c>
      <c r="AB383" s="5">
        <v>1630.8940768</v>
      </c>
      <c r="AC383" s="5">
        <v>1630.8940768</v>
      </c>
      <c r="AD383" s="5">
        <v>1630.8940768</v>
      </c>
      <c r="AE383" s="5">
        <v>1630.8940768</v>
      </c>
      <c r="AF383" s="5">
        <v>1630.8940768</v>
      </c>
      <c r="AG383" s="5">
        <v>1630.8940768</v>
      </c>
    </row>
    <row r="384" spans="1:33">
      <c r="A384" s="56" t="s">
        <v>75</v>
      </c>
      <c r="B384" s="56" t="s">
        <v>163</v>
      </c>
      <c r="C384" s="56" t="s">
        <v>236</v>
      </c>
      <c r="D384" s="56" t="s">
        <v>237</v>
      </c>
      <c r="E384" s="56" t="s">
        <v>142</v>
      </c>
      <c r="F384" s="5">
        <v>0</v>
      </c>
      <c r="G384" s="5">
        <v>0</v>
      </c>
      <c r="H384" s="5">
        <v>0</v>
      </c>
      <c r="I384" s="5">
        <v>0</v>
      </c>
      <c r="J384" s="5">
        <v>0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5">
        <v>0</v>
      </c>
      <c r="R384" s="5">
        <v>0</v>
      </c>
      <c r="S384" s="5">
        <v>0</v>
      </c>
      <c r="T384" s="5">
        <v>0</v>
      </c>
      <c r="U384" s="5">
        <v>0</v>
      </c>
      <c r="V384" s="5">
        <v>0</v>
      </c>
      <c r="W384" s="5">
        <v>0</v>
      </c>
      <c r="X384" s="5">
        <v>0</v>
      </c>
      <c r="Y384" s="5">
        <v>0</v>
      </c>
      <c r="Z384" s="5">
        <v>0</v>
      </c>
      <c r="AA384" s="5">
        <v>0</v>
      </c>
      <c r="AB384" s="5">
        <v>0</v>
      </c>
      <c r="AC384" s="5">
        <v>0</v>
      </c>
      <c r="AD384" s="5">
        <v>0</v>
      </c>
      <c r="AE384" s="5">
        <v>0</v>
      </c>
      <c r="AF384" s="5">
        <v>0</v>
      </c>
      <c r="AG384" s="5">
        <v>0</v>
      </c>
    </row>
    <row r="385" spans="1:33">
      <c r="A385" s="56" t="s">
        <v>75</v>
      </c>
      <c r="B385" s="56" t="s">
        <v>163</v>
      </c>
      <c r="C385" s="56" t="s">
        <v>238</v>
      </c>
      <c r="D385" s="56" t="s">
        <v>239</v>
      </c>
      <c r="E385" s="56" t="s">
        <v>142</v>
      </c>
      <c r="F385" s="5">
        <v>670.35629446999997</v>
      </c>
      <c r="G385" s="5">
        <v>670.35629446999997</v>
      </c>
      <c r="H385" s="5">
        <v>670.35629456000004</v>
      </c>
      <c r="I385" s="5">
        <v>712.03777259000003</v>
      </c>
      <c r="J385" s="5">
        <v>4165.0966510899998</v>
      </c>
      <c r="K385" s="5">
        <v>4297.5762712699998</v>
      </c>
      <c r="L385" s="5">
        <v>4297.5762712899996</v>
      </c>
      <c r="M385" s="5">
        <v>4297.5762729799999</v>
      </c>
      <c r="N385" s="5">
        <v>7223.5648407699991</v>
      </c>
      <c r="O385" s="5">
        <v>7223.5648408799989</v>
      </c>
      <c r="P385" s="5">
        <v>7319.0462473899988</v>
      </c>
      <c r="Q385" s="5">
        <v>7361.1198650199995</v>
      </c>
      <c r="R385" s="5">
        <v>7361.1198650699998</v>
      </c>
      <c r="S385" s="5">
        <v>7709.5597349699992</v>
      </c>
      <c r="T385" s="5">
        <v>7842.4799947599986</v>
      </c>
      <c r="U385" s="5">
        <v>7669.9999949399999</v>
      </c>
      <c r="V385" s="5">
        <v>7669.9999949499997</v>
      </c>
      <c r="W385" s="5">
        <v>7669.9999949800003</v>
      </c>
      <c r="X385" s="5">
        <v>7669.99999501</v>
      </c>
      <c r="Y385" s="5">
        <v>9561.0623507199998</v>
      </c>
      <c r="Z385" s="5">
        <v>9291.062350799999</v>
      </c>
      <c r="AA385" s="5">
        <v>9291.0623508600002</v>
      </c>
      <c r="AB385" s="5">
        <v>9497.2927119000014</v>
      </c>
      <c r="AC385" s="5">
        <v>9497.292711959999</v>
      </c>
      <c r="AD385" s="5">
        <v>9497.2927121899993</v>
      </c>
      <c r="AE385" s="5">
        <v>9691.8115014200012</v>
      </c>
      <c r="AF385" s="5">
        <v>10579.28659541</v>
      </c>
      <c r="AG385" s="5">
        <v>10579.286595420001</v>
      </c>
    </row>
    <row r="386" spans="1:33">
      <c r="A386" s="56" t="s">
        <v>75</v>
      </c>
      <c r="B386" s="56" t="s">
        <v>163</v>
      </c>
      <c r="C386" s="56" t="s">
        <v>240</v>
      </c>
      <c r="D386" s="56" t="s">
        <v>241</v>
      </c>
      <c r="E386" s="56" t="s">
        <v>142</v>
      </c>
      <c r="F386" s="5">
        <v>3113.1899978299998</v>
      </c>
      <c r="G386" s="5">
        <v>3113.1899978299998</v>
      </c>
      <c r="H386" s="5">
        <v>3113.189997859999</v>
      </c>
      <c r="I386" s="5">
        <v>3113.1899979099999</v>
      </c>
      <c r="J386" s="5">
        <v>3113.1899979099999</v>
      </c>
      <c r="K386" s="5">
        <v>3223.3662750399999</v>
      </c>
      <c r="L386" s="5">
        <v>3223.36627516</v>
      </c>
      <c r="M386" s="5">
        <v>3223.3662763000002</v>
      </c>
      <c r="N386" s="5">
        <v>3223.36627632</v>
      </c>
      <c r="O386" s="5">
        <v>3223.3662763500001</v>
      </c>
      <c r="P386" s="5">
        <v>3223.3662763799998</v>
      </c>
      <c r="Q386" s="5">
        <v>3223.3662765099998</v>
      </c>
      <c r="R386" s="5">
        <v>3223.3662766000002</v>
      </c>
      <c r="S386" s="5">
        <v>3223.3662806900002</v>
      </c>
      <c r="T386" s="5">
        <v>5008.7389686300003</v>
      </c>
      <c r="U386" s="5">
        <v>5008.7389687000004</v>
      </c>
      <c r="V386" s="5">
        <v>5008.7389687100003</v>
      </c>
      <c r="W386" s="5">
        <v>8593.023252590001</v>
      </c>
      <c r="X386" s="5">
        <v>8593.0232526300006</v>
      </c>
      <c r="Y386" s="5">
        <v>8593.0232526600012</v>
      </c>
      <c r="Z386" s="5">
        <v>10084.342767779999</v>
      </c>
      <c r="AA386" s="5">
        <v>10084.34276795</v>
      </c>
      <c r="AB386" s="5">
        <v>11297.12473811</v>
      </c>
      <c r="AC386" s="5">
        <v>12979.94270783</v>
      </c>
      <c r="AD386" s="5">
        <v>12979.94270793</v>
      </c>
      <c r="AE386" s="5">
        <v>14905.85936285</v>
      </c>
      <c r="AF386" s="5">
        <v>15374.3109147</v>
      </c>
      <c r="AG386" s="5">
        <v>15374.31091471</v>
      </c>
    </row>
    <row r="387" spans="1:33">
      <c r="A387" s="56" t="s">
        <v>75</v>
      </c>
      <c r="B387" s="56" t="s">
        <v>163</v>
      </c>
      <c r="C387" s="56" t="s">
        <v>242</v>
      </c>
      <c r="D387" s="56" t="s">
        <v>243</v>
      </c>
      <c r="E387" s="56" t="s">
        <v>142</v>
      </c>
      <c r="F387" s="5">
        <v>198.012</v>
      </c>
      <c r="G387" s="5">
        <v>198.012</v>
      </c>
      <c r="H387" s="5">
        <v>198.012</v>
      </c>
      <c r="I387" s="5">
        <v>198.012</v>
      </c>
      <c r="J387" s="5">
        <v>198.012</v>
      </c>
      <c r="K387" s="5">
        <v>198.012</v>
      </c>
      <c r="L387" s="5">
        <v>198.012</v>
      </c>
      <c r="M387" s="5">
        <v>198.012</v>
      </c>
      <c r="N387" s="5">
        <v>198.012</v>
      </c>
      <c r="O387" s="5">
        <v>198.012</v>
      </c>
      <c r="P387" s="5">
        <v>198.012</v>
      </c>
      <c r="Q387" s="5">
        <v>198.012</v>
      </c>
      <c r="R387" s="5">
        <v>198.012</v>
      </c>
      <c r="S387" s="5">
        <v>198.012</v>
      </c>
      <c r="T387" s="5">
        <v>198.012</v>
      </c>
      <c r="U387" s="5">
        <v>198.012</v>
      </c>
      <c r="V387" s="5">
        <v>198.012</v>
      </c>
      <c r="W387" s="5">
        <v>198.012</v>
      </c>
      <c r="X387" s="5">
        <v>198.012</v>
      </c>
      <c r="Y387" s="5">
        <v>198.012</v>
      </c>
      <c r="Z387" s="5">
        <v>0</v>
      </c>
      <c r="AA387" s="5">
        <v>0</v>
      </c>
      <c r="AB387" s="5">
        <v>0</v>
      </c>
      <c r="AC387" s="5">
        <v>0</v>
      </c>
      <c r="AD387" s="5">
        <v>0</v>
      </c>
      <c r="AE387" s="5">
        <v>0</v>
      </c>
      <c r="AF387" s="5">
        <v>0</v>
      </c>
      <c r="AG387" s="5">
        <v>0</v>
      </c>
    </row>
    <row r="388" spans="1:33">
      <c r="A388" s="56" t="s">
        <v>75</v>
      </c>
      <c r="B388" s="56" t="s">
        <v>163</v>
      </c>
      <c r="C388" s="56" t="s">
        <v>244</v>
      </c>
      <c r="D388" s="56" t="s">
        <v>245</v>
      </c>
      <c r="E388" s="56" t="s">
        <v>142</v>
      </c>
      <c r="F388" s="5">
        <v>0</v>
      </c>
      <c r="G388" s="5">
        <v>0</v>
      </c>
      <c r="H388" s="5">
        <v>0</v>
      </c>
      <c r="I388" s="5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5">
        <v>0</v>
      </c>
      <c r="R388" s="5">
        <v>0</v>
      </c>
      <c r="S388" s="5">
        <v>0</v>
      </c>
      <c r="T388" s="5">
        <v>0</v>
      </c>
      <c r="U388" s="5">
        <v>0</v>
      </c>
      <c r="V388" s="5">
        <v>0</v>
      </c>
      <c r="W388" s="5">
        <v>0</v>
      </c>
      <c r="X388" s="5">
        <v>0</v>
      </c>
      <c r="Y388" s="5">
        <v>0</v>
      </c>
      <c r="Z388" s="5">
        <v>0</v>
      </c>
      <c r="AA388" s="5">
        <v>0</v>
      </c>
      <c r="AB388" s="5">
        <v>0</v>
      </c>
      <c r="AC388" s="5">
        <v>0</v>
      </c>
      <c r="AD388" s="5">
        <v>0</v>
      </c>
      <c r="AE388" s="5">
        <v>0</v>
      </c>
      <c r="AF388" s="5">
        <v>0</v>
      </c>
      <c r="AG388" s="5">
        <v>0</v>
      </c>
    </row>
    <row r="389" spans="1:33">
      <c r="A389" s="56" t="s">
        <v>75</v>
      </c>
      <c r="B389" s="56" t="s">
        <v>163</v>
      </c>
      <c r="C389" s="56" t="s">
        <v>246</v>
      </c>
      <c r="D389" s="56" t="s">
        <v>247</v>
      </c>
      <c r="E389" s="56" t="s">
        <v>142</v>
      </c>
      <c r="F389" s="5">
        <v>0</v>
      </c>
      <c r="G389" s="5">
        <v>0</v>
      </c>
      <c r="H389" s="5">
        <v>0</v>
      </c>
      <c r="I389" s="5">
        <v>0</v>
      </c>
      <c r="J389" s="5">
        <v>0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5">
        <v>0</v>
      </c>
      <c r="R389" s="5">
        <v>0</v>
      </c>
      <c r="S389" s="5">
        <v>0</v>
      </c>
      <c r="T389" s="5">
        <v>0</v>
      </c>
      <c r="U389" s="5">
        <v>0</v>
      </c>
      <c r="V389" s="5">
        <v>0</v>
      </c>
      <c r="W389" s="5">
        <v>0</v>
      </c>
      <c r="X389" s="5">
        <v>0</v>
      </c>
      <c r="Y389" s="5">
        <v>0</v>
      </c>
      <c r="Z389" s="5">
        <v>0</v>
      </c>
      <c r="AA389" s="5">
        <v>0</v>
      </c>
      <c r="AB389" s="5">
        <v>0</v>
      </c>
      <c r="AC389" s="5">
        <v>0</v>
      </c>
      <c r="AD389" s="5">
        <v>0</v>
      </c>
      <c r="AE389" s="5">
        <v>0</v>
      </c>
      <c r="AF389" s="5">
        <v>0</v>
      </c>
      <c r="AG389" s="5">
        <v>0</v>
      </c>
    </row>
    <row r="390" spans="1:33">
      <c r="A390" s="56" t="s">
        <v>75</v>
      </c>
      <c r="B390" s="56" t="s">
        <v>163</v>
      </c>
      <c r="C390" s="56" t="s">
        <v>248</v>
      </c>
      <c r="D390" s="56" t="s">
        <v>249</v>
      </c>
      <c r="E390" s="56" t="s">
        <v>142</v>
      </c>
      <c r="F390" s="5">
        <v>0</v>
      </c>
      <c r="G390" s="5">
        <v>0</v>
      </c>
      <c r="H390" s="5">
        <v>0</v>
      </c>
      <c r="I390" s="5">
        <v>0</v>
      </c>
      <c r="J390" s="5">
        <v>0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5">
        <v>0</v>
      </c>
      <c r="R390" s="5">
        <v>0</v>
      </c>
      <c r="S390" s="5">
        <v>0</v>
      </c>
      <c r="T390" s="5">
        <v>0</v>
      </c>
      <c r="U390" s="5">
        <v>0</v>
      </c>
      <c r="V390" s="5">
        <v>0</v>
      </c>
      <c r="W390" s="5">
        <v>0</v>
      </c>
      <c r="X390" s="5">
        <v>0</v>
      </c>
      <c r="Y390" s="5">
        <v>0</v>
      </c>
      <c r="Z390" s="5">
        <v>0</v>
      </c>
      <c r="AA390" s="5">
        <v>0</v>
      </c>
      <c r="AB390" s="5">
        <v>0</v>
      </c>
      <c r="AC390" s="5">
        <v>0</v>
      </c>
      <c r="AD390" s="5">
        <v>0</v>
      </c>
      <c r="AE390" s="5">
        <v>0</v>
      </c>
      <c r="AF390" s="5">
        <v>0</v>
      </c>
      <c r="AG390" s="5">
        <v>0</v>
      </c>
    </row>
    <row r="391" spans="1:33">
      <c r="A391" s="56" t="s">
        <v>75</v>
      </c>
      <c r="B391" s="56" t="s">
        <v>163</v>
      </c>
      <c r="C391" s="56" t="s">
        <v>250</v>
      </c>
      <c r="D391" s="56" t="s">
        <v>251</v>
      </c>
      <c r="E391" s="56" t="s">
        <v>142</v>
      </c>
      <c r="F391" s="5">
        <v>413.17999974999998</v>
      </c>
      <c r="G391" s="5">
        <v>413.17999974999998</v>
      </c>
      <c r="H391" s="5">
        <v>413.17999979000001</v>
      </c>
      <c r="I391" s="5">
        <v>1925.84977643</v>
      </c>
      <c r="J391" s="5">
        <v>1925.84977643</v>
      </c>
      <c r="K391" s="5">
        <v>1925.8497764399999</v>
      </c>
      <c r="L391" s="5">
        <v>1925.8497764799999</v>
      </c>
      <c r="M391" s="5">
        <v>3724.4788216400002</v>
      </c>
      <c r="N391" s="5">
        <v>3724.4788216900001</v>
      </c>
      <c r="O391" s="5">
        <v>3724.4788217999999</v>
      </c>
      <c r="P391" s="5">
        <v>4206.8887486200001</v>
      </c>
      <c r="Q391" s="5">
        <v>4206.8887490099996</v>
      </c>
      <c r="R391" s="5">
        <v>4206.8887490799998</v>
      </c>
      <c r="S391" s="5">
        <v>4206.8887491099986</v>
      </c>
      <c r="T391" s="5">
        <v>4206.8888677200002</v>
      </c>
      <c r="U391" s="5">
        <v>4206.8888677300001</v>
      </c>
      <c r="V391" s="5">
        <v>4206.8888677300001</v>
      </c>
      <c r="W391" s="5">
        <v>4093.7088677400002</v>
      </c>
      <c r="X391" s="5">
        <v>4093.7088677400002</v>
      </c>
      <c r="Y391" s="5">
        <v>4093.7088677400002</v>
      </c>
      <c r="Z391" s="5">
        <v>4093.7088677400002</v>
      </c>
      <c r="AA391" s="5">
        <v>4093.7088677400002</v>
      </c>
      <c r="AB391" s="5">
        <v>4093.7088677400002</v>
      </c>
      <c r="AC391" s="5">
        <v>4093.7088677400002</v>
      </c>
      <c r="AD391" s="5">
        <v>4093.7088677400002</v>
      </c>
      <c r="AE391" s="5">
        <v>4093.7088677400002</v>
      </c>
      <c r="AF391" s="5">
        <v>4093.7088677400002</v>
      </c>
      <c r="AG391" s="5">
        <v>4093.7088677400002</v>
      </c>
    </row>
    <row r="392" spans="1:33">
      <c r="A392" s="56" t="s">
        <v>75</v>
      </c>
      <c r="B392" s="56" t="s">
        <v>198</v>
      </c>
      <c r="C392" s="56" t="s">
        <v>252</v>
      </c>
      <c r="D392" s="56" t="s">
        <v>253</v>
      </c>
      <c r="E392" s="56" t="s">
        <v>142</v>
      </c>
      <c r="F392" s="5">
        <v>0</v>
      </c>
      <c r="G392" s="5">
        <v>7.4640000000000004E-5</v>
      </c>
      <c r="H392" s="5">
        <v>1.0424E-3</v>
      </c>
      <c r="I392" s="5">
        <v>100.00603262</v>
      </c>
      <c r="J392" s="5">
        <v>402.98733636999998</v>
      </c>
      <c r="K392" s="5">
        <v>402.98733639</v>
      </c>
      <c r="L392" s="5">
        <v>402.98733641000001</v>
      </c>
      <c r="M392" s="5">
        <v>402.98733654</v>
      </c>
      <c r="N392" s="5">
        <v>402.98733657999998</v>
      </c>
      <c r="O392" s="5">
        <v>402.98733666999999</v>
      </c>
      <c r="P392" s="5">
        <v>402.98733718</v>
      </c>
      <c r="Q392" s="5">
        <v>402.98733727000001</v>
      </c>
      <c r="R392" s="5">
        <v>402.98733738999999</v>
      </c>
      <c r="S392" s="5">
        <v>402.98733745999999</v>
      </c>
      <c r="T392" s="5">
        <v>402.98733745999999</v>
      </c>
      <c r="U392" s="5">
        <v>402.98733745999999</v>
      </c>
      <c r="V392" s="5">
        <v>402.98733745999999</v>
      </c>
      <c r="W392" s="5">
        <v>402.98733745999999</v>
      </c>
      <c r="X392" s="5">
        <v>402.98733745999999</v>
      </c>
      <c r="Y392" s="5">
        <v>402.98733745999999</v>
      </c>
      <c r="Z392" s="5">
        <v>402.98733745999999</v>
      </c>
      <c r="AA392" s="5">
        <v>402.98733745999999</v>
      </c>
      <c r="AB392" s="5">
        <v>402.98733745999999</v>
      </c>
      <c r="AC392" s="5">
        <v>402.98733745999999</v>
      </c>
      <c r="AD392" s="5">
        <v>402.98733745999999</v>
      </c>
      <c r="AE392" s="5">
        <v>402.98733745999999</v>
      </c>
      <c r="AF392" s="5">
        <v>402.98733745999999</v>
      </c>
      <c r="AG392" s="5">
        <v>402.98733745999999</v>
      </c>
    </row>
    <row r="393" spans="1:33">
      <c r="A393" s="56" t="s">
        <v>75</v>
      </c>
      <c r="B393" s="56" t="s">
        <v>198</v>
      </c>
      <c r="C393" s="56" t="s">
        <v>254</v>
      </c>
      <c r="D393" s="56" t="s">
        <v>255</v>
      </c>
      <c r="E393" s="56" t="s">
        <v>142</v>
      </c>
      <c r="F393" s="5">
        <v>0</v>
      </c>
      <c r="G393" s="5">
        <v>0</v>
      </c>
      <c r="H393" s="5">
        <v>0</v>
      </c>
      <c r="I393" s="5">
        <v>0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5">
        <v>0</v>
      </c>
      <c r="R393" s="5">
        <v>0</v>
      </c>
      <c r="S393" s="5">
        <v>0</v>
      </c>
      <c r="T393" s="5">
        <v>0</v>
      </c>
      <c r="U393" s="5">
        <v>0</v>
      </c>
      <c r="V393" s="5">
        <v>0</v>
      </c>
      <c r="W393" s="5">
        <v>0</v>
      </c>
      <c r="X393" s="5">
        <v>0</v>
      </c>
      <c r="Y393" s="5">
        <v>0</v>
      </c>
      <c r="Z393" s="5">
        <v>0</v>
      </c>
      <c r="AA393" s="5">
        <v>0</v>
      </c>
      <c r="AB393" s="5">
        <v>0</v>
      </c>
      <c r="AC393" s="5">
        <v>0</v>
      </c>
      <c r="AD393" s="5">
        <v>0</v>
      </c>
      <c r="AE393" s="5">
        <v>0</v>
      </c>
      <c r="AF393" s="5">
        <v>0</v>
      </c>
      <c r="AG393" s="5">
        <v>0</v>
      </c>
    </row>
    <row r="394" spans="1:33">
      <c r="A394" s="56" t="s">
        <v>75</v>
      </c>
      <c r="B394" s="56" t="s">
        <v>198</v>
      </c>
      <c r="C394" s="56" t="s">
        <v>256</v>
      </c>
      <c r="D394" s="56" t="s">
        <v>257</v>
      </c>
      <c r="E394" s="56" t="s">
        <v>142</v>
      </c>
      <c r="F394" s="5">
        <v>0</v>
      </c>
      <c r="G394" s="5">
        <v>0</v>
      </c>
      <c r="H394" s="5">
        <v>0</v>
      </c>
      <c r="I394" s="5">
        <v>0</v>
      </c>
      <c r="J394" s="5">
        <v>0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5">
        <v>0</v>
      </c>
      <c r="R394" s="5">
        <v>0</v>
      </c>
      <c r="S394" s="5">
        <v>0</v>
      </c>
      <c r="T394" s="5">
        <v>0</v>
      </c>
      <c r="U394" s="5">
        <v>0</v>
      </c>
      <c r="V394" s="5">
        <v>0</v>
      </c>
      <c r="W394" s="5">
        <v>0</v>
      </c>
      <c r="X394" s="5">
        <v>0</v>
      </c>
      <c r="Y394" s="5">
        <v>0</v>
      </c>
      <c r="Z394" s="5">
        <v>0</v>
      </c>
      <c r="AA394" s="5">
        <v>0</v>
      </c>
      <c r="AB394" s="5">
        <v>0</v>
      </c>
      <c r="AC394" s="5">
        <v>0</v>
      </c>
      <c r="AD394" s="5">
        <v>0</v>
      </c>
      <c r="AE394" s="5">
        <v>0</v>
      </c>
      <c r="AF394" s="5">
        <v>0</v>
      </c>
      <c r="AG394" s="5">
        <v>0</v>
      </c>
    </row>
    <row r="395" spans="1:33">
      <c r="A395" s="56" t="s">
        <v>75</v>
      </c>
      <c r="B395" s="56" t="s">
        <v>198</v>
      </c>
      <c r="C395" s="56" t="s">
        <v>258</v>
      </c>
      <c r="D395" s="56" t="s">
        <v>259</v>
      </c>
      <c r="E395" s="56" t="s">
        <v>142</v>
      </c>
      <c r="F395" s="5">
        <v>1923.1</v>
      </c>
      <c r="G395" s="5">
        <v>1923.1000191600001</v>
      </c>
      <c r="H395" s="5">
        <v>2035.82605932</v>
      </c>
      <c r="I395" s="5">
        <v>2035.8260594200001</v>
      </c>
      <c r="J395" s="5">
        <v>2623.100021199999</v>
      </c>
      <c r="K395" s="5">
        <v>2623.1000356700001</v>
      </c>
      <c r="L395" s="5">
        <v>2623.1000356899999</v>
      </c>
      <c r="M395" s="5">
        <v>2623.1000672</v>
      </c>
      <c r="N395" s="5">
        <v>2623.100067339999</v>
      </c>
      <c r="O395" s="5">
        <v>2623.1000792300001</v>
      </c>
      <c r="P395" s="5">
        <v>2631.9313800099999</v>
      </c>
      <c r="Q395" s="5">
        <v>2631.9313802000001</v>
      </c>
      <c r="R395" s="5">
        <v>3243.3242393700002</v>
      </c>
      <c r="S395" s="5">
        <v>3984.4226217300002</v>
      </c>
      <c r="T395" s="5">
        <v>3984.4226218600002</v>
      </c>
      <c r="U395" s="5">
        <v>3984.4226219100001</v>
      </c>
      <c r="V395" s="5">
        <v>3792.42262192</v>
      </c>
      <c r="W395" s="5">
        <v>4034.65443628</v>
      </c>
      <c r="X395" s="5">
        <v>4034.6544365700001</v>
      </c>
      <c r="Y395" s="5">
        <v>4247.5499798999999</v>
      </c>
      <c r="Z395" s="5">
        <v>4116.3499800099999</v>
      </c>
      <c r="AA395" s="5">
        <v>3987.3026207100002</v>
      </c>
      <c r="AB395" s="5">
        <v>3987.3026210600001</v>
      </c>
      <c r="AC395" s="5">
        <v>3987.3026218700002</v>
      </c>
      <c r="AD395" s="5">
        <v>4341.1493969700005</v>
      </c>
      <c r="AE395" s="5">
        <v>4312.4493971100001</v>
      </c>
      <c r="AF395" s="5">
        <v>4275.4325065600005</v>
      </c>
      <c r="AG395" s="5">
        <v>4275.4325065700004</v>
      </c>
    </row>
    <row r="396" spans="1:33">
      <c r="A396" s="56" t="s">
        <v>75</v>
      </c>
      <c r="B396" s="56" t="s">
        <v>198</v>
      </c>
      <c r="C396" s="56" t="s">
        <v>260</v>
      </c>
      <c r="D396" s="56" t="s">
        <v>261</v>
      </c>
      <c r="E396" s="56" t="s">
        <v>142</v>
      </c>
      <c r="F396" s="5">
        <v>2067.1637999999998</v>
      </c>
      <c r="G396" s="5">
        <v>2467.4926379200001</v>
      </c>
      <c r="H396" s="5">
        <v>2927.66408168</v>
      </c>
      <c r="I396" s="5">
        <v>3223.07353835</v>
      </c>
      <c r="J396" s="5">
        <v>4306.6826467599994</v>
      </c>
      <c r="K396" s="5">
        <v>4306.6826467999999</v>
      </c>
      <c r="L396" s="5">
        <v>4306.6826468899999</v>
      </c>
      <c r="M396" s="5">
        <v>5055.7213552000003</v>
      </c>
      <c r="N396" s="5">
        <v>5055.7213552800004</v>
      </c>
      <c r="O396" s="5">
        <v>5055.7213554500004</v>
      </c>
      <c r="P396" s="5">
        <v>5668.7733434399997</v>
      </c>
      <c r="Q396" s="5">
        <v>5668.77334359</v>
      </c>
      <c r="R396" s="5">
        <v>5668.7733436800008</v>
      </c>
      <c r="S396" s="5">
        <v>5668.7733438200003</v>
      </c>
      <c r="T396" s="5">
        <v>7698.40362602</v>
      </c>
      <c r="U396" s="5">
        <v>8411.22915603</v>
      </c>
      <c r="V396" s="5">
        <v>8411.2291560400008</v>
      </c>
      <c r="W396" s="5">
        <v>10455.995169</v>
      </c>
      <c r="X396" s="5">
        <v>10843.561469439999</v>
      </c>
      <c r="Y396" s="5">
        <v>10824.061469619999</v>
      </c>
      <c r="Z396" s="5">
        <v>10705.755317360001</v>
      </c>
      <c r="AA396" s="5">
        <v>11591.716620499999</v>
      </c>
      <c r="AB396" s="5">
        <v>14537.378589329999</v>
      </c>
      <c r="AC396" s="5">
        <v>14738.80286946</v>
      </c>
      <c r="AD396" s="5">
        <v>15293.553964229999</v>
      </c>
      <c r="AE396" s="5">
        <v>15293.553964320001</v>
      </c>
      <c r="AF396" s="5">
        <v>15293.55396442</v>
      </c>
      <c r="AG396" s="5">
        <v>15117.65816443</v>
      </c>
    </row>
    <row r="397" spans="1:33">
      <c r="A397" s="56" t="s">
        <v>75</v>
      </c>
      <c r="B397" s="56" t="s">
        <v>198</v>
      </c>
      <c r="C397" s="56" t="s">
        <v>262</v>
      </c>
      <c r="D397" s="56" t="s">
        <v>263</v>
      </c>
      <c r="E397" s="56" t="s">
        <v>142</v>
      </c>
      <c r="F397" s="5">
        <v>0</v>
      </c>
      <c r="G397" s="5">
        <v>500.00002654999997</v>
      </c>
      <c r="H397" s="5">
        <v>1999.9999984599999</v>
      </c>
      <c r="I397" s="5">
        <v>1999.99999854</v>
      </c>
      <c r="J397" s="5">
        <v>2076.5710549800001</v>
      </c>
      <c r="K397" s="5">
        <v>2076.5710549999999</v>
      </c>
      <c r="L397" s="5">
        <v>2076.5710550099998</v>
      </c>
      <c r="M397" s="5">
        <v>2076.5710555999999</v>
      </c>
      <c r="N397" s="5">
        <v>2076.5710556600002</v>
      </c>
      <c r="O397" s="5">
        <v>2076.5710557299999</v>
      </c>
      <c r="P397" s="5">
        <v>2076.5710558599999</v>
      </c>
      <c r="Q397" s="5">
        <v>2076.5710559300001</v>
      </c>
      <c r="R397" s="5">
        <v>2076.5710560699999</v>
      </c>
      <c r="S397" s="5">
        <v>2076.5710562200002</v>
      </c>
      <c r="T397" s="5">
        <v>2136.6645155400001</v>
      </c>
      <c r="U397" s="5">
        <v>2136.6645157100002</v>
      </c>
      <c r="V397" s="5">
        <v>2136.6645157200001</v>
      </c>
      <c r="W397" s="5">
        <v>2265.0042736999999</v>
      </c>
      <c r="X397" s="5">
        <v>2590.1679664500002</v>
      </c>
      <c r="Y397" s="5">
        <v>2590.1679666300001</v>
      </c>
      <c r="Z397" s="5">
        <v>2590.1679668900001</v>
      </c>
      <c r="AA397" s="5">
        <v>4380.6444702600002</v>
      </c>
      <c r="AB397" s="5">
        <v>4380.6444703099996</v>
      </c>
      <c r="AC397" s="5">
        <v>4600.4567708499999</v>
      </c>
      <c r="AD397" s="5">
        <v>5093.4550603900007</v>
      </c>
      <c r="AE397" s="5">
        <v>5093.4550604699998</v>
      </c>
      <c r="AF397" s="5">
        <v>5093.4550606900002</v>
      </c>
      <c r="AG397" s="5">
        <v>5093.4550607000001</v>
      </c>
    </row>
    <row r="398" spans="1:33">
      <c r="A398" s="56" t="s">
        <v>75</v>
      </c>
      <c r="B398" s="56" t="s">
        <v>198</v>
      </c>
      <c r="C398" s="56" t="s">
        <v>264</v>
      </c>
      <c r="D398" s="56" t="s">
        <v>265</v>
      </c>
      <c r="E398" s="56" t="s">
        <v>142</v>
      </c>
      <c r="F398" s="5">
        <v>0</v>
      </c>
      <c r="G398" s="5">
        <v>1.626E-5</v>
      </c>
      <c r="H398" s="5">
        <v>400.00005139000001</v>
      </c>
      <c r="I398" s="5">
        <v>400.00005141999998</v>
      </c>
      <c r="J398" s="5">
        <v>400.00005163999998</v>
      </c>
      <c r="K398" s="5">
        <v>400.00095063999999</v>
      </c>
      <c r="L398" s="5">
        <v>400.00095066</v>
      </c>
      <c r="M398" s="5">
        <v>400.00095476000001</v>
      </c>
      <c r="N398" s="5">
        <v>400.00095647000001</v>
      </c>
      <c r="O398" s="5">
        <v>400.00095655000001</v>
      </c>
      <c r="P398" s="5">
        <v>400.00095797</v>
      </c>
      <c r="Q398" s="5">
        <v>400.00096789000003</v>
      </c>
      <c r="R398" s="5">
        <v>400.00096794000001</v>
      </c>
      <c r="S398" s="5">
        <v>400.00101506999999</v>
      </c>
      <c r="T398" s="5">
        <v>400.00101688000001</v>
      </c>
      <c r="U398" s="5">
        <v>400.00101689000002</v>
      </c>
      <c r="V398" s="5">
        <v>400.00101689000002</v>
      </c>
      <c r="W398" s="5">
        <v>400.00121007000001</v>
      </c>
      <c r="X398" s="5">
        <v>400.00121017999999</v>
      </c>
      <c r="Y398" s="5">
        <v>1166.9198327300001</v>
      </c>
      <c r="Z398" s="5">
        <v>1166.9198327700001</v>
      </c>
      <c r="AA398" s="5">
        <v>1166.9198328499999</v>
      </c>
      <c r="AB398" s="5">
        <v>1166.9198329799999</v>
      </c>
      <c r="AC398" s="5">
        <v>1166.91983304</v>
      </c>
      <c r="AD398" s="5">
        <v>1166.91983439</v>
      </c>
      <c r="AE398" s="5">
        <v>1166.91983443</v>
      </c>
      <c r="AF398" s="5">
        <v>1166.9198344599999</v>
      </c>
      <c r="AG398" s="5">
        <v>1166.9198344700001</v>
      </c>
    </row>
    <row r="399" spans="1:33">
      <c r="A399" s="56" t="s">
        <v>75</v>
      </c>
      <c r="B399" s="56" t="s">
        <v>199</v>
      </c>
      <c r="C399" s="56" t="s">
        <v>266</v>
      </c>
      <c r="D399" s="56" t="s">
        <v>267</v>
      </c>
      <c r="E399" s="56" t="s">
        <v>142</v>
      </c>
      <c r="F399" s="5">
        <v>324.5</v>
      </c>
      <c r="G399" s="5">
        <v>507.97413347000003</v>
      </c>
      <c r="H399" s="5">
        <v>1124.50002316</v>
      </c>
      <c r="I399" s="5">
        <v>1241.72346827</v>
      </c>
      <c r="J399" s="5">
        <v>1241.72346829</v>
      </c>
      <c r="K399" s="5">
        <v>1241.72346831</v>
      </c>
      <c r="L399" s="5">
        <v>1241.7234683500001</v>
      </c>
      <c r="M399" s="5">
        <v>1195.72346978</v>
      </c>
      <c r="N399" s="5">
        <v>1195.7234698899999</v>
      </c>
      <c r="O399" s="5">
        <v>1195.7234700199999</v>
      </c>
      <c r="P399" s="5">
        <v>3478.4998794399999</v>
      </c>
      <c r="Q399" s="5">
        <v>3478.4998795699998</v>
      </c>
      <c r="R399" s="5">
        <v>3397.9998816399998</v>
      </c>
      <c r="S399" s="5">
        <v>3397.99988175</v>
      </c>
      <c r="T399" s="5">
        <v>3398.0000004799999</v>
      </c>
      <c r="U399" s="5">
        <v>3239.00000052</v>
      </c>
      <c r="V399" s="5">
        <v>3239.00000052</v>
      </c>
      <c r="W399" s="5">
        <v>3200.0000005900001</v>
      </c>
      <c r="X399" s="5">
        <v>3200.0000006400001</v>
      </c>
      <c r="Y399" s="5">
        <v>3200.0000006800001</v>
      </c>
      <c r="Z399" s="5">
        <v>3200.0000007200001</v>
      </c>
      <c r="AA399" s="5">
        <v>3200.0000007200001</v>
      </c>
      <c r="AB399" s="5">
        <v>3200.0000007200001</v>
      </c>
      <c r="AC399" s="5">
        <v>3200.0000007200001</v>
      </c>
      <c r="AD399" s="5">
        <v>3200.0000007200001</v>
      </c>
      <c r="AE399" s="5">
        <v>3200.0000007200001</v>
      </c>
      <c r="AF399" s="5">
        <v>3200.0000007200001</v>
      </c>
      <c r="AG399" s="5">
        <v>3200.0000007200001</v>
      </c>
    </row>
    <row r="400" spans="1:33">
      <c r="A400" s="56" t="s">
        <v>75</v>
      </c>
      <c r="B400" s="56" t="s">
        <v>199</v>
      </c>
      <c r="C400" s="56" t="s">
        <v>268</v>
      </c>
      <c r="D400" s="56" t="s">
        <v>269</v>
      </c>
      <c r="E400" s="56" t="s">
        <v>142</v>
      </c>
      <c r="F400" s="5">
        <v>0</v>
      </c>
      <c r="G400" s="5">
        <v>0</v>
      </c>
      <c r="H400" s="5">
        <v>0</v>
      </c>
      <c r="I400" s="5">
        <v>0</v>
      </c>
      <c r="J400" s="5">
        <v>0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5">
        <v>0</v>
      </c>
      <c r="R400" s="5">
        <v>0</v>
      </c>
      <c r="S400" s="5">
        <v>0</v>
      </c>
      <c r="T400" s="5">
        <v>0</v>
      </c>
      <c r="U400" s="5">
        <v>0</v>
      </c>
      <c r="V400" s="5">
        <v>0</v>
      </c>
      <c r="W400" s="5">
        <v>0</v>
      </c>
      <c r="X400" s="5">
        <v>0</v>
      </c>
      <c r="Y400" s="5">
        <v>0</v>
      </c>
      <c r="Z400" s="5">
        <v>0</v>
      </c>
      <c r="AA400" s="5">
        <v>0</v>
      </c>
      <c r="AB400" s="5">
        <v>0</v>
      </c>
      <c r="AC400" s="5">
        <v>0</v>
      </c>
      <c r="AD400" s="5">
        <v>0</v>
      </c>
      <c r="AE400" s="5">
        <v>0</v>
      </c>
      <c r="AF400" s="5">
        <v>0</v>
      </c>
      <c r="AG400" s="5">
        <v>0</v>
      </c>
    </row>
    <row r="401" spans="1:33">
      <c r="A401" s="56" t="s">
        <v>75</v>
      </c>
      <c r="B401" s="56" t="s">
        <v>199</v>
      </c>
      <c r="C401" s="56" t="s">
        <v>270</v>
      </c>
      <c r="D401" s="56" t="s">
        <v>271</v>
      </c>
      <c r="E401" s="56" t="s">
        <v>142</v>
      </c>
      <c r="F401" s="5">
        <v>1334.9349999999999</v>
      </c>
      <c r="G401" s="5">
        <v>2208.1127355799999</v>
      </c>
      <c r="H401" s="5">
        <v>2819.27499498</v>
      </c>
      <c r="I401" s="5">
        <v>2820.2467641500002</v>
      </c>
      <c r="J401" s="5">
        <v>2820.24676417</v>
      </c>
      <c r="K401" s="5">
        <v>4260.0918918199995</v>
      </c>
      <c r="L401" s="5">
        <v>4260.0918918399993</v>
      </c>
      <c r="M401" s="5">
        <v>4260.0918934199999</v>
      </c>
      <c r="N401" s="5">
        <v>4260.0918938599998</v>
      </c>
      <c r="O401" s="5">
        <v>4525.8428633499998</v>
      </c>
      <c r="P401" s="5">
        <v>4780.2125375799997</v>
      </c>
      <c r="Q401" s="5">
        <v>4780.2125376499998</v>
      </c>
      <c r="R401" s="5">
        <v>5764.8349135999997</v>
      </c>
      <c r="S401" s="5">
        <v>5580.3499138300003</v>
      </c>
      <c r="T401" s="5">
        <v>5580.35000046</v>
      </c>
      <c r="U401" s="5">
        <v>5580.3500004699999</v>
      </c>
      <c r="V401" s="5">
        <v>5253.65000048</v>
      </c>
      <c r="W401" s="5">
        <v>5253.6500006099996</v>
      </c>
      <c r="X401" s="5">
        <v>10939.539260899999</v>
      </c>
      <c r="Y401" s="5">
        <v>10939.53926109</v>
      </c>
      <c r="Z401" s="5">
        <v>11782.860370509999</v>
      </c>
      <c r="AA401" s="5">
        <v>18411.599587180001</v>
      </c>
      <c r="AB401" s="5">
        <v>20743.314329550001</v>
      </c>
      <c r="AC401" s="5">
        <v>20743.314329569999</v>
      </c>
      <c r="AD401" s="5">
        <v>21343.375627869998</v>
      </c>
      <c r="AE401" s="5">
        <v>29200.072622759999</v>
      </c>
      <c r="AF401" s="5">
        <v>29200.072622849999</v>
      </c>
      <c r="AG401" s="5">
        <v>29200.07262286</v>
      </c>
    </row>
    <row r="402" spans="1:33">
      <c r="A402" s="56" t="s">
        <v>75</v>
      </c>
      <c r="B402" s="56" t="s">
        <v>199</v>
      </c>
      <c r="C402" s="56" t="s">
        <v>272</v>
      </c>
      <c r="D402" s="56" t="s">
        <v>273</v>
      </c>
      <c r="E402" s="56" t="s">
        <v>142</v>
      </c>
      <c r="F402" s="5">
        <v>90.75</v>
      </c>
      <c r="G402" s="5">
        <v>90.750988910000004</v>
      </c>
      <c r="H402" s="5">
        <v>113.2818819</v>
      </c>
      <c r="I402" s="5">
        <v>123.23587332</v>
      </c>
      <c r="J402" s="5">
        <v>123.23587334</v>
      </c>
      <c r="K402" s="5">
        <v>124.90936593000001</v>
      </c>
      <c r="L402" s="5">
        <v>110.21496214</v>
      </c>
      <c r="M402" s="5">
        <v>110.2149848</v>
      </c>
      <c r="N402" s="5">
        <v>110.21498506</v>
      </c>
      <c r="O402" s="5">
        <v>110.21498539</v>
      </c>
      <c r="P402" s="5">
        <v>1399.9999332499999</v>
      </c>
      <c r="Q402" s="5">
        <v>1399.9999334500001</v>
      </c>
      <c r="R402" s="5">
        <v>1399.99993356</v>
      </c>
      <c r="S402" s="5">
        <v>1399.9999336400001</v>
      </c>
      <c r="T402" s="5">
        <v>1399.9999795900001</v>
      </c>
      <c r="U402" s="5">
        <v>1399.9999796100001</v>
      </c>
      <c r="V402" s="5">
        <v>1399.9999796300001</v>
      </c>
      <c r="W402" s="5">
        <v>1400.00000034</v>
      </c>
      <c r="X402" s="5">
        <v>1400.0000004599999</v>
      </c>
      <c r="Y402" s="5">
        <v>1400.00000052</v>
      </c>
      <c r="Z402" s="5">
        <v>1400.0000006</v>
      </c>
      <c r="AA402" s="5">
        <v>1400.0000006</v>
      </c>
      <c r="AB402" s="5">
        <v>1400.0000006</v>
      </c>
      <c r="AC402" s="5">
        <v>1400.0000006</v>
      </c>
      <c r="AD402" s="5">
        <v>1400.0000006</v>
      </c>
      <c r="AE402" s="5">
        <v>1400.0000006</v>
      </c>
      <c r="AF402" s="5">
        <v>1400.0000006</v>
      </c>
      <c r="AG402" s="5">
        <v>1400.0000006</v>
      </c>
    </row>
    <row r="403" spans="1:33">
      <c r="A403" s="56" t="s">
        <v>75</v>
      </c>
      <c r="B403" s="56" t="s">
        <v>199</v>
      </c>
      <c r="C403" s="56" t="s">
        <v>274</v>
      </c>
      <c r="D403" s="56" t="s">
        <v>275</v>
      </c>
      <c r="E403" s="56" t="s">
        <v>142</v>
      </c>
      <c r="F403" s="5">
        <v>422.4</v>
      </c>
      <c r="G403" s="5">
        <v>422.4</v>
      </c>
      <c r="H403" s="5">
        <v>422.4</v>
      </c>
      <c r="I403" s="5">
        <v>422.4</v>
      </c>
      <c r="J403" s="5">
        <v>422.4</v>
      </c>
      <c r="K403" s="5">
        <v>422.4</v>
      </c>
      <c r="L403" s="5">
        <v>422.4</v>
      </c>
      <c r="M403" s="5">
        <v>422.4</v>
      </c>
      <c r="N403" s="5">
        <v>422.4</v>
      </c>
      <c r="O403" s="5">
        <v>422.4</v>
      </c>
      <c r="P403" s="5">
        <v>422.4</v>
      </c>
      <c r="Q403" s="5">
        <v>422.4</v>
      </c>
      <c r="R403" s="5">
        <v>422.4</v>
      </c>
      <c r="S403" s="5">
        <v>422.4</v>
      </c>
      <c r="T403" s="5">
        <v>422.4</v>
      </c>
      <c r="U403" s="5">
        <v>422.4</v>
      </c>
      <c r="V403" s="5">
        <v>422.4</v>
      </c>
      <c r="W403" s="5">
        <v>422.4</v>
      </c>
      <c r="X403" s="5">
        <v>422.4</v>
      </c>
      <c r="Y403" s="5">
        <v>422.4</v>
      </c>
      <c r="Z403" s="5">
        <v>422.4</v>
      </c>
      <c r="AA403" s="5">
        <v>422.4</v>
      </c>
      <c r="AB403" s="5">
        <v>210</v>
      </c>
      <c r="AC403" s="5">
        <v>210</v>
      </c>
      <c r="AD403" s="5">
        <v>210</v>
      </c>
      <c r="AE403" s="5">
        <v>210</v>
      </c>
      <c r="AF403" s="5">
        <v>210</v>
      </c>
      <c r="AG403" s="5">
        <v>210</v>
      </c>
    </row>
    <row r="404" spans="1:33">
      <c r="A404" s="56" t="s">
        <v>75</v>
      </c>
      <c r="B404" s="56" t="s">
        <v>199</v>
      </c>
      <c r="C404" s="56" t="s">
        <v>276</v>
      </c>
      <c r="D404" s="56" t="s">
        <v>277</v>
      </c>
      <c r="E404" s="56" t="s">
        <v>142</v>
      </c>
      <c r="F404" s="5">
        <v>0</v>
      </c>
      <c r="G404" s="5">
        <v>0</v>
      </c>
      <c r="H404" s="5">
        <v>4.1245000000000002E-4</v>
      </c>
      <c r="I404" s="5">
        <v>60.192293790000001</v>
      </c>
      <c r="J404" s="5">
        <v>60.192374450000003</v>
      </c>
      <c r="K404" s="5">
        <v>600.00121711999998</v>
      </c>
      <c r="L404" s="5">
        <v>600.00121713999999</v>
      </c>
      <c r="M404" s="5">
        <v>2399.9999057599998</v>
      </c>
      <c r="N404" s="5">
        <v>2399.9999063400001</v>
      </c>
      <c r="O404" s="5">
        <v>2773.7468711900001</v>
      </c>
      <c r="P404" s="5">
        <v>2773.7468713899998</v>
      </c>
      <c r="Q404" s="5">
        <v>2773.74687146</v>
      </c>
      <c r="R404" s="5">
        <v>2773.7468715700002</v>
      </c>
      <c r="S404" s="5">
        <v>7840.4520796800007</v>
      </c>
      <c r="T404" s="5">
        <v>8372.4643400999994</v>
      </c>
      <c r="U404" s="5">
        <v>8917.9754900099997</v>
      </c>
      <c r="V404" s="5">
        <v>8917.9754900099997</v>
      </c>
      <c r="W404" s="5">
        <v>8917.9754900299995</v>
      </c>
      <c r="X404" s="5">
        <v>13490.88855345</v>
      </c>
      <c r="Y404" s="5">
        <v>15939.08895103</v>
      </c>
      <c r="Z404" s="5">
        <v>17224.259072180001</v>
      </c>
      <c r="AA404" s="5">
        <v>17224.259470320001</v>
      </c>
      <c r="AB404" s="5">
        <v>17224.259470389999</v>
      </c>
      <c r="AC404" s="5">
        <v>17224.2594704</v>
      </c>
      <c r="AD404" s="5">
        <v>17224.259470559999</v>
      </c>
      <c r="AE404" s="5">
        <v>17224.259470640001</v>
      </c>
      <c r="AF404" s="5">
        <v>17224.259470720001</v>
      </c>
      <c r="AG404" s="5">
        <v>17224.259470730001</v>
      </c>
    </row>
    <row r="405" spans="1:33">
      <c r="A405" s="56" t="s">
        <v>75</v>
      </c>
      <c r="B405" s="56" t="s">
        <v>199</v>
      </c>
      <c r="C405" s="56" t="s">
        <v>278</v>
      </c>
      <c r="D405" s="56" t="s">
        <v>279</v>
      </c>
      <c r="E405" s="56" t="s">
        <v>142</v>
      </c>
      <c r="F405" s="5">
        <v>0</v>
      </c>
      <c r="G405" s="5">
        <v>0</v>
      </c>
      <c r="H405" s="5">
        <v>0</v>
      </c>
      <c r="I405" s="5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5">
        <v>0</v>
      </c>
      <c r="R405" s="5">
        <v>0</v>
      </c>
      <c r="S405" s="5">
        <v>0</v>
      </c>
      <c r="T405" s="5">
        <v>0</v>
      </c>
      <c r="U405" s="5">
        <v>0</v>
      </c>
      <c r="V405" s="5">
        <v>0</v>
      </c>
      <c r="W405" s="5">
        <v>0</v>
      </c>
      <c r="X405" s="5">
        <v>0</v>
      </c>
      <c r="Y405" s="5">
        <v>0</v>
      </c>
      <c r="Z405" s="5">
        <v>0</v>
      </c>
      <c r="AA405" s="5">
        <v>0</v>
      </c>
      <c r="AB405" s="5">
        <v>0</v>
      </c>
      <c r="AC405" s="5">
        <v>0</v>
      </c>
      <c r="AD405" s="5">
        <v>0</v>
      </c>
      <c r="AE405" s="5">
        <v>0</v>
      </c>
      <c r="AF405" s="5">
        <v>0</v>
      </c>
      <c r="AG405" s="5">
        <v>0</v>
      </c>
    </row>
    <row r="406" spans="1:33">
      <c r="A406" s="56" t="s">
        <v>75</v>
      </c>
      <c r="B406" s="56" t="s">
        <v>199</v>
      </c>
      <c r="C406" s="56" t="s">
        <v>280</v>
      </c>
      <c r="D406" s="56" t="s">
        <v>281</v>
      </c>
      <c r="E406" s="56" t="s">
        <v>142</v>
      </c>
      <c r="F406" s="5">
        <v>136</v>
      </c>
      <c r="G406" s="5">
        <v>278.13877427</v>
      </c>
      <c r="H406" s="5">
        <v>376.51186966</v>
      </c>
      <c r="I406" s="5">
        <v>376.51186990000002</v>
      </c>
      <c r="J406" s="5">
        <v>376.51186991999998</v>
      </c>
      <c r="K406" s="5">
        <v>997.41370675000007</v>
      </c>
      <c r="L406" s="5">
        <v>997.41370676999998</v>
      </c>
      <c r="M406" s="5">
        <v>931.41370690000008</v>
      </c>
      <c r="N406" s="5">
        <v>931.41370696000013</v>
      </c>
      <c r="O406" s="5">
        <v>931.41370706999999</v>
      </c>
      <c r="P406" s="5">
        <v>931.41370791000008</v>
      </c>
      <c r="Q406" s="5">
        <v>931.41370798000003</v>
      </c>
      <c r="R406" s="5">
        <v>931.41370821999999</v>
      </c>
      <c r="S406" s="5">
        <v>861.41370827000003</v>
      </c>
      <c r="T406" s="5">
        <v>861.41370834999998</v>
      </c>
      <c r="U406" s="5">
        <v>861.41370836999999</v>
      </c>
      <c r="V406" s="5">
        <v>861.41370838000012</v>
      </c>
      <c r="W406" s="5">
        <v>861.41370856000003</v>
      </c>
      <c r="X406" s="5">
        <v>861.41370860000006</v>
      </c>
      <c r="Y406" s="5">
        <v>861.41370862000008</v>
      </c>
      <c r="Z406" s="5">
        <v>861.41370872000005</v>
      </c>
      <c r="AA406" s="5">
        <v>2299.9999350600001</v>
      </c>
      <c r="AB406" s="5">
        <v>2299.9999351299998</v>
      </c>
      <c r="AC406" s="5">
        <v>2299.9999351400002</v>
      </c>
      <c r="AD406" s="5">
        <v>2299.9999351599999</v>
      </c>
      <c r="AE406" s="5">
        <v>2299.9999352200002</v>
      </c>
      <c r="AF406" s="5">
        <v>2299.9999352499999</v>
      </c>
      <c r="AG406" s="5">
        <v>2299.9999352599998</v>
      </c>
    </row>
    <row r="407" spans="1:33">
      <c r="A407" s="56" t="s">
        <v>75</v>
      </c>
      <c r="B407" s="56" t="s">
        <v>199</v>
      </c>
      <c r="C407" s="56" t="s">
        <v>282</v>
      </c>
      <c r="D407" s="56" t="s">
        <v>283</v>
      </c>
      <c r="E407" s="56" t="s">
        <v>142</v>
      </c>
      <c r="F407" s="5">
        <v>0</v>
      </c>
      <c r="G407" s="5">
        <v>0</v>
      </c>
      <c r="H407" s="5">
        <v>3.4789999999999997E-5</v>
      </c>
      <c r="I407" s="5">
        <v>4.4929999999999998E-5</v>
      </c>
      <c r="J407" s="5">
        <v>4.498E-5</v>
      </c>
      <c r="K407" s="5">
        <v>7.7449999999999999E-5</v>
      </c>
      <c r="L407" s="5">
        <v>7.7489999999999992E-5</v>
      </c>
      <c r="M407" s="5">
        <v>2.4661000000000003E-4</v>
      </c>
      <c r="N407" s="5">
        <v>2.4666999999999999E-4</v>
      </c>
      <c r="O407" s="5">
        <v>2.9062000000000001E-4</v>
      </c>
      <c r="P407" s="5">
        <v>9.347003999999999E-2</v>
      </c>
      <c r="Q407" s="5">
        <v>9.3470209999999998E-2</v>
      </c>
      <c r="R407" s="5">
        <v>9.3470350000000008E-2</v>
      </c>
      <c r="S407" s="5">
        <v>9.3470410000000004E-2</v>
      </c>
      <c r="T407" s="5">
        <v>400.00508588999998</v>
      </c>
      <c r="U407" s="5">
        <v>400.00508593000001</v>
      </c>
      <c r="V407" s="5">
        <v>400.00508595000002</v>
      </c>
      <c r="W407" s="5">
        <v>1481.60670134</v>
      </c>
      <c r="X407" s="5">
        <v>1481.60670147</v>
      </c>
      <c r="Y407" s="5">
        <v>1481.6067015199999</v>
      </c>
      <c r="Z407" s="5">
        <v>1499.99993696</v>
      </c>
      <c r="AA407" s="5">
        <v>1595.76259929</v>
      </c>
      <c r="AB407" s="5">
        <v>1595.76259951</v>
      </c>
      <c r="AC407" s="5">
        <v>1595.76259953</v>
      </c>
      <c r="AD407" s="5">
        <v>1595.76259959</v>
      </c>
      <c r="AE407" s="5">
        <v>1595.7626001799999</v>
      </c>
      <c r="AF407" s="5">
        <v>1772.4489023900001</v>
      </c>
      <c r="AG407" s="5">
        <v>1772.4489024100001</v>
      </c>
    </row>
    <row r="408" spans="1:33">
      <c r="A408" s="56" t="s">
        <v>75</v>
      </c>
      <c r="B408" s="56" t="s">
        <v>200</v>
      </c>
      <c r="C408" s="56" t="s">
        <v>284</v>
      </c>
      <c r="D408" s="56" t="s">
        <v>285</v>
      </c>
      <c r="E408" s="56" t="s">
        <v>142</v>
      </c>
      <c r="F408" s="5">
        <v>168</v>
      </c>
      <c r="G408" s="5">
        <v>168.00002975000001</v>
      </c>
      <c r="H408" s="5">
        <v>168.00082219999999</v>
      </c>
      <c r="I408" s="5">
        <v>213.02780577999999</v>
      </c>
      <c r="J408" s="5">
        <v>532.68998569999997</v>
      </c>
      <c r="K408" s="5">
        <v>532.68998572999999</v>
      </c>
      <c r="L408" s="5">
        <v>1261.8345928199999</v>
      </c>
      <c r="M408" s="5">
        <v>1261.8345929100001</v>
      </c>
      <c r="N408" s="5">
        <v>1261.83459305</v>
      </c>
      <c r="O408" s="5">
        <v>1261.83459315</v>
      </c>
      <c r="P408" s="5">
        <v>1261.83459341</v>
      </c>
      <c r="Q408" s="5">
        <v>1261.8345934500001</v>
      </c>
      <c r="R408" s="5">
        <v>1261.8345934700001</v>
      </c>
      <c r="S408" s="5">
        <v>1261.83521563</v>
      </c>
      <c r="T408" s="5">
        <v>2607.8291741899998</v>
      </c>
      <c r="U408" s="5">
        <v>3857.5963366599999</v>
      </c>
      <c r="V408" s="5">
        <v>3857.5963366599999</v>
      </c>
      <c r="W408" s="5">
        <v>3857.5963366800001</v>
      </c>
      <c r="X408" s="5">
        <v>3857.59633669</v>
      </c>
      <c r="Y408" s="5">
        <v>3857.5963367300001</v>
      </c>
      <c r="Z408" s="5">
        <v>7988.4196562999996</v>
      </c>
      <c r="AA408" s="5">
        <v>7988.4196563100004</v>
      </c>
      <c r="AB408" s="5">
        <v>7988.4196563599999</v>
      </c>
      <c r="AC408" s="5">
        <v>8833.4392979099994</v>
      </c>
      <c r="AD408" s="5">
        <v>8833.4392983199996</v>
      </c>
      <c r="AE408" s="5">
        <v>14212.103552299999</v>
      </c>
      <c r="AF408" s="5">
        <v>15647.07890477</v>
      </c>
      <c r="AG408" s="5">
        <v>15479.078904780001</v>
      </c>
    </row>
    <row r="409" spans="1:33">
      <c r="A409" s="56" t="s">
        <v>75</v>
      </c>
      <c r="B409" s="56" t="s">
        <v>200</v>
      </c>
      <c r="C409" s="56" t="s">
        <v>286</v>
      </c>
      <c r="D409" s="56" t="s">
        <v>287</v>
      </c>
      <c r="E409" s="56" t="s">
        <v>142</v>
      </c>
      <c r="F409" s="5">
        <v>251.35</v>
      </c>
      <c r="G409" s="5">
        <v>251.35005615</v>
      </c>
      <c r="H409" s="5">
        <v>646.59027253999989</v>
      </c>
      <c r="I409" s="5">
        <v>658.14972363000004</v>
      </c>
      <c r="J409" s="5">
        <v>658.14973185999997</v>
      </c>
      <c r="K409" s="5">
        <v>1530.8829177</v>
      </c>
      <c r="L409" s="5">
        <v>1551.35004598</v>
      </c>
      <c r="M409" s="5">
        <v>1551.3500485300001</v>
      </c>
      <c r="N409" s="5">
        <v>1551.35005652</v>
      </c>
      <c r="O409" s="5">
        <v>1551.3500566099999</v>
      </c>
      <c r="P409" s="5">
        <v>1877.01163812</v>
      </c>
      <c r="Q409" s="5">
        <v>1877.0116385700001</v>
      </c>
      <c r="R409" s="5">
        <v>1877.0116385900001</v>
      </c>
      <c r="S409" s="5">
        <v>2315.1418497599998</v>
      </c>
      <c r="T409" s="5">
        <v>2315.14184978</v>
      </c>
      <c r="U409" s="5">
        <v>3177.0212146600002</v>
      </c>
      <c r="V409" s="5">
        <v>3177.0212146600002</v>
      </c>
      <c r="W409" s="5">
        <v>3177.02121468</v>
      </c>
      <c r="X409" s="5">
        <v>3177.0212146899999</v>
      </c>
      <c r="Y409" s="5">
        <v>5367.81387533</v>
      </c>
      <c r="Z409" s="5">
        <v>6791.3997914800002</v>
      </c>
      <c r="AA409" s="5">
        <v>6791.3997914900001</v>
      </c>
      <c r="AB409" s="5">
        <v>6791.3997915600003</v>
      </c>
      <c r="AC409" s="5">
        <v>6791.3999814899998</v>
      </c>
      <c r="AD409" s="5">
        <v>6791.3999815200004</v>
      </c>
      <c r="AE409" s="5">
        <v>6791.3999815400002</v>
      </c>
      <c r="AF409" s="5">
        <v>6791.3999816799997</v>
      </c>
      <c r="AG409" s="5">
        <v>6651.6499816899995</v>
      </c>
    </row>
    <row r="410" spans="1:33">
      <c r="A410" s="56" t="s">
        <v>75</v>
      </c>
      <c r="B410" s="56" t="s">
        <v>200</v>
      </c>
      <c r="C410" s="56" t="s">
        <v>288</v>
      </c>
      <c r="D410" s="56" t="s">
        <v>289</v>
      </c>
      <c r="E410" s="56" t="s">
        <v>142</v>
      </c>
      <c r="F410" s="5">
        <v>144</v>
      </c>
      <c r="G410" s="5">
        <v>676.58802651000008</v>
      </c>
      <c r="H410" s="5">
        <v>1494.4901265200001</v>
      </c>
      <c r="I410" s="5">
        <v>1724.5654522299999</v>
      </c>
      <c r="J410" s="5">
        <v>3543.9999975000001</v>
      </c>
      <c r="K410" s="5">
        <v>3543.9999975400001</v>
      </c>
      <c r="L410" s="5">
        <v>3844.4146014100002</v>
      </c>
      <c r="M410" s="5">
        <v>3844.4146014600001</v>
      </c>
      <c r="N410" s="5">
        <v>5474.57717607</v>
      </c>
      <c r="O410" s="5">
        <v>5641.2104835499986</v>
      </c>
      <c r="P410" s="5">
        <v>6887.3526733600002</v>
      </c>
      <c r="Q410" s="5">
        <v>10847.97125608</v>
      </c>
      <c r="R410" s="5">
        <v>10847.971256119999</v>
      </c>
      <c r="S410" s="5">
        <v>11601.442327070001</v>
      </c>
      <c r="T410" s="5">
        <v>11601.442327209999</v>
      </c>
      <c r="U410" s="5">
        <v>11601.442730520001</v>
      </c>
      <c r="V410" s="5">
        <v>11601.442730520001</v>
      </c>
      <c r="W410" s="5">
        <v>11601.44273058</v>
      </c>
      <c r="X410" s="5">
        <v>11601.442730590001</v>
      </c>
      <c r="Y410" s="5">
        <v>11601.44273067</v>
      </c>
      <c r="Z410" s="5">
        <v>11601.44273072</v>
      </c>
      <c r="AA410" s="5">
        <v>11457.44273072</v>
      </c>
      <c r="AB410" s="5">
        <v>11457.44273072</v>
      </c>
      <c r="AC410" s="5">
        <v>11457.44273072</v>
      </c>
      <c r="AD410" s="5">
        <v>11457.44273072</v>
      </c>
      <c r="AE410" s="5">
        <v>11457.44273072</v>
      </c>
      <c r="AF410" s="5">
        <v>11457.44273072</v>
      </c>
      <c r="AG410" s="5">
        <v>11457.44273072</v>
      </c>
    </row>
    <row r="412" spans="1:33">
      <c r="A412" s="56" t="s">
        <v>75</v>
      </c>
      <c r="B412" s="56" t="s">
        <v>163</v>
      </c>
      <c r="C412" s="56" t="s">
        <v>290</v>
      </c>
      <c r="D412" s="56" t="s">
        <v>291</v>
      </c>
      <c r="E412" s="56" t="s">
        <v>141</v>
      </c>
      <c r="F412" s="5">
        <v>0</v>
      </c>
      <c r="G412" s="5">
        <v>0</v>
      </c>
      <c r="H412" s="5">
        <v>0</v>
      </c>
      <c r="I412" s="5">
        <v>0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5">
        <v>0</v>
      </c>
      <c r="R412" s="5">
        <v>0</v>
      </c>
      <c r="S412" s="5">
        <v>0</v>
      </c>
      <c r="T412" s="5">
        <v>0</v>
      </c>
      <c r="U412" s="5">
        <v>0</v>
      </c>
      <c r="V412" s="5">
        <v>0</v>
      </c>
      <c r="W412" s="5">
        <v>0</v>
      </c>
      <c r="X412" s="5">
        <v>0</v>
      </c>
      <c r="Y412" s="5">
        <v>0</v>
      </c>
      <c r="Z412" s="5">
        <v>0</v>
      </c>
      <c r="AA412" s="5">
        <v>0</v>
      </c>
      <c r="AB412" s="5">
        <v>0</v>
      </c>
      <c r="AC412" s="5">
        <v>0</v>
      </c>
      <c r="AD412" s="5">
        <v>0</v>
      </c>
      <c r="AE412" s="5">
        <v>0</v>
      </c>
      <c r="AF412" s="5">
        <v>0</v>
      </c>
      <c r="AG412" s="5">
        <v>0</v>
      </c>
    </row>
    <row r="413" spans="1:33">
      <c r="A413" s="56" t="s">
        <v>75</v>
      </c>
      <c r="B413" s="56" t="s">
        <v>163</v>
      </c>
      <c r="C413" s="56" t="s">
        <v>292</v>
      </c>
      <c r="D413" s="56" t="s">
        <v>293</v>
      </c>
      <c r="E413" s="56" t="s">
        <v>141</v>
      </c>
      <c r="F413" s="5">
        <v>0</v>
      </c>
      <c r="G413" s="5">
        <v>0</v>
      </c>
      <c r="H413" s="5">
        <v>0</v>
      </c>
      <c r="I413" s="5">
        <v>0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5">
        <v>0</v>
      </c>
      <c r="R413" s="5">
        <v>0</v>
      </c>
      <c r="S413" s="5">
        <v>0</v>
      </c>
      <c r="T413" s="5">
        <v>0</v>
      </c>
      <c r="U413" s="5">
        <v>0</v>
      </c>
      <c r="V413" s="5">
        <v>0</v>
      </c>
      <c r="W413" s="5">
        <v>0</v>
      </c>
      <c r="X413" s="5">
        <v>0</v>
      </c>
      <c r="Y413" s="5">
        <v>0</v>
      </c>
      <c r="Z413" s="5">
        <v>0</v>
      </c>
      <c r="AA413" s="5">
        <v>0</v>
      </c>
      <c r="AB413" s="5">
        <v>0</v>
      </c>
      <c r="AC413" s="5">
        <v>0</v>
      </c>
      <c r="AD413" s="5">
        <v>0</v>
      </c>
      <c r="AE413" s="5">
        <v>0</v>
      </c>
      <c r="AF413" s="5">
        <v>0</v>
      </c>
      <c r="AG413" s="5">
        <v>0</v>
      </c>
    </row>
    <row r="414" spans="1:33">
      <c r="A414" s="56" t="s">
        <v>75</v>
      </c>
      <c r="B414" s="56" t="s">
        <v>198</v>
      </c>
      <c r="C414" s="56" t="s">
        <v>294</v>
      </c>
      <c r="D414" s="56" t="s">
        <v>295</v>
      </c>
      <c r="E414" s="56" t="s">
        <v>141</v>
      </c>
      <c r="F414" s="5">
        <v>0</v>
      </c>
      <c r="G414" s="5">
        <v>0</v>
      </c>
      <c r="H414" s="5">
        <v>0</v>
      </c>
      <c r="I414" s="5">
        <v>0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5">
        <v>0</v>
      </c>
      <c r="R414" s="5">
        <v>0</v>
      </c>
      <c r="S414" s="5">
        <v>0</v>
      </c>
      <c r="T414" s="5">
        <v>0</v>
      </c>
      <c r="U414" s="5">
        <v>0</v>
      </c>
      <c r="V414" s="5">
        <v>0</v>
      </c>
      <c r="W414" s="5">
        <v>0</v>
      </c>
      <c r="X414" s="5">
        <v>0</v>
      </c>
      <c r="Y414" s="5">
        <v>0</v>
      </c>
      <c r="Z414" s="5">
        <v>0</v>
      </c>
      <c r="AA414" s="5">
        <v>0</v>
      </c>
      <c r="AB414" s="5">
        <v>0</v>
      </c>
      <c r="AC414" s="5">
        <v>0</v>
      </c>
      <c r="AD414" s="5">
        <v>0</v>
      </c>
      <c r="AE414" s="5">
        <v>0</v>
      </c>
      <c r="AF414" s="5">
        <v>0</v>
      </c>
      <c r="AG414" s="5">
        <v>0</v>
      </c>
    </row>
    <row r="415" spans="1:33">
      <c r="A415" s="56" t="s">
        <v>75</v>
      </c>
      <c r="B415" s="56" t="s">
        <v>200</v>
      </c>
      <c r="C415" s="56" t="s">
        <v>296</v>
      </c>
      <c r="D415" s="56" t="s">
        <v>297</v>
      </c>
      <c r="E415" s="56" t="s">
        <v>141</v>
      </c>
      <c r="F415" s="5">
        <v>0</v>
      </c>
      <c r="G415" s="5">
        <v>0</v>
      </c>
      <c r="H415" s="5">
        <v>0</v>
      </c>
      <c r="I415" s="5">
        <v>0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5">
        <v>0</v>
      </c>
      <c r="R415" s="5">
        <v>0</v>
      </c>
      <c r="S415" s="5">
        <v>0</v>
      </c>
      <c r="T415" s="5">
        <v>0</v>
      </c>
      <c r="U415" s="5">
        <v>0</v>
      </c>
      <c r="V415" s="5">
        <v>0</v>
      </c>
      <c r="W415" s="5">
        <v>0</v>
      </c>
      <c r="X415" s="5">
        <v>0</v>
      </c>
      <c r="Y415" s="5">
        <v>0</v>
      </c>
      <c r="Z415" s="5">
        <v>0</v>
      </c>
      <c r="AA415" s="5">
        <v>0</v>
      </c>
      <c r="AB415" s="5">
        <v>0</v>
      </c>
      <c r="AC415" s="5">
        <v>0</v>
      </c>
      <c r="AD415" s="5">
        <v>0</v>
      </c>
      <c r="AE415" s="5">
        <v>0</v>
      </c>
      <c r="AF415" s="5">
        <v>0</v>
      </c>
      <c r="AG415" s="5">
        <v>0</v>
      </c>
    </row>
    <row r="416" spans="1:33">
      <c r="A416" s="56" t="s">
        <v>75</v>
      </c>
      <c r="B416" s="56" t="s">
        <v>198</v>
      </c>
      <c r="C416" s="56" t="s">
        <v>298</v>
      </c>
      <c r="D416" s="56" t="s">
        <v>299</v>
      </c>
      <c r="E416" s="56" t="s">
        <v>141</v>
      </c>
      <c r="F416" s="5">
        <v>0</v>
      </c>
      <c r="G416" s="5">
        <v>0</v>
      </c>
      <c r="H416" s="5">
        <v>0</v>
      </c>
      <c r="I416" s="5">
        <v>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5">
        <v>0</v>
      </c>
      <c r="R416" s="5">
        <v>0</v>
      </c>
      <c r="S416" s="5">
        <v>0</v>
      </c>
      <c r="T416" s="5">
        <v>0</v>
      </c>
      <c r="U416" s="5">
        <v>0</v>
      </c>
      <c r="V416" s="5">
        <v>0</v>
      </c>
      <c r="W416" s="5">
        <v>0</v>
      </c>
      <c r="X416" s="5">
        <v>0</v>
      </c>
      <c r="Y416" s="5">
        <v>0</v>
      </c>
      <c r="Z416" s="5">
        <v>0</v>
      </c>
      <c r="AA416" s="5">
        <v>0</v>
      </c>
      <c r="AB416" s="5">
        <v>0</v>
      </c>
      <c r="AC416" s="5">
        <v>0</v>
      </c>
      <c r="AD416" s="5">
        <v>0</v>
      </c>
      <c r="AE416" s="5">
        <v>0</v>
      </c>
      <c r="AF416" s="5">
        <v>0</v>
      </c>
      <c r="AG416" s="5">
        <v>0</v>
      </c>
    </row>
    <row r="417" spans="1:33">
      <c r="A417" s="56" t="s">
        <v>75</v>
      </c>
      <c r="B417" s="56" t="s">
        <v>199</v>
      </c>
      <c r="C417" s="56" t="s">
        <v>300</v>
      </c>
      <c r="D417" s="56" t="s">
        <v>301</v>
      </c>
      <c r="E417" s="56" t="s">
        <v>141</v>
      </c>
      <c r="F417" s="5">
        <v>0</v>
      </c>
      <c r="G417" s="5">
        <v>0</v>
      </c>
      <c r="H417" s="5">
        <v>0</v>
      </c>
      <c r="I417" s="5">
        <v>0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5">
        <v>0</v>
      </c>
      <c r="R417" s="5">
        <v>0</v>
      </c>
      <c r="S417" s="5">
        <v>0</v>
      </c>
      <c r="T417" s="5">
        <v>0</v>
      </c>
      <c r="U417" s="5">
        <v>0</v>
      </c>
      <c r="V417" s="5">
        <v>0</v>
      </c>
      <c r="W417" s="5">
        <v>0</v>
      </c>
      <c r="X417" s="5">
        <v>0</v>
      </c>
      <c r="Y417" s="5">
        <v>0</v>
      </c>
      <c r="Z417" s="5">
        <v>0</v>
      </c>
      <c r="AA417" s="5">
        <v>0</v>
      </c>
      <c r="AB417" s="5">
        <v>0</v>
      </c>
      <c r="AC417" s="5">
        <v>0</v>
      </c>
      <c r="AD417" s="5">
        <v>0</v>
      </c>
      <c r="AE417" s="5">
        <v>0</v>
      </c>
      <c r="AF417" s="5">
        <v>0</v>
      </c>
      <c r="AG417" s="5">
        <v>0</v>
      </c>
    </row>
    <row r="419" spans="1:33">
      <c r="A419" s="56" t="s">
        <v>80</v>
      </c>
      <c r="B419" s="56" t="s">
        <v>197</v>
      </c>
      <c r="C419" s="56" t="s">
        <v>215</v>
      </c>
      <c r="D419" s="56" t="s">
        <v>216</v>
      </c>
      <c r="E419" s="56" t="s">
        <v>217</v>
      </c>
      <c r="F419" s="5">
        <v>0</v>
      </c>
      <c r="G419" s="5">
        <v>0</v>
      </c>
      <c r="H419" s="5">
        <v>0</v>
      </c>
      <c r="I419" s="5">
        <v>0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5">
        <v>0</v>
      </c>
      <c r="R419" s="5">
        <v>0</v>
      </c>
      <c r="S419" s="5">
        <v>0</v>
      </c>
      <c r="T419" s="5">
        <v>0</v>
      </c>
      <c r="U419" s="5">
        <v>0</v>
      </c>
      <c r="V419" s="5">
        <v>0</v>
      </c>
      <c r="W419" s="5">
        <v>0</v>
      </c>
      <c r="X419" s="5">
        <v>0</v>
      </c>
      <c r="Y419" s="5">
        <v>0</v>
      </c>
      <c r="Z419" s="5">
        <v>0</v>
      </c>
      <c r="AA419" s="5">
        <v>0</v>
      </c>
      <c r="AB419" s="5">
        <v>0</v>
      </c>
      <c r="AC419" s="5">
        <v>0</v>
      </c>
      <c r="AD419" s="5">
        <v>0</v>
      </c>
      <c r="AE419" s="5">
        <v>0</v>
      </c>
      <c r="AF419" s="5">
        <v>0</v>
      </c>
      <c r="AG419" s="5">
        <v>0</v>
      </c>
    </row>
    <row r="420" spans="1:33">
      <c r="A420" s="56" t="s">
        <v>80</v>
      </c>
      <c r="B420" s="56" t="s">
        <v>197</v>
      </c>
      <c r="C420" s="56" t="s">
        <v>218</v>
      </c>
      <c r="D420" s="56" t="s">
        <v>219</v>
      </c>
      <c r="E420" s="56" t="s">
        <v>217</v>
      </c>
      <c r="F420" s="5">
        <v>81.5</v>
      </c>
      <c r="G420" s="5">
        <v>81.500006870000007</v>
      </c>
      <c r="H420" s="5">
        <v>91.176583160000007</v>
      </c>
      <c r="I420" s="5">
        <v>470.18953728000002</v>
      </c>
      <c r="J420" s="5">
        <v>470.18953730999999</v>
      </c>
      <c r="K420" s="5">
        <v>470.18953848000001</v>
      </c>
      <c r="L420" s="5">
        <v>646.52000710000004</v>
      </c>
      <c r="M420" s="5">
        <v>646.52000715999998</v>
      </c>
      <c r="N420" s="5">
        <v>646.52000716999999</v>
      </c>
      <c r="O420" s="5">
        <v>646.52000723000003</v>
      </c>
      <c r="P420" s="5">
        <v>646.52000724000004</v>
      </c>
      <c r="Q420" s="5">
        <v>646.52000726999995</v>
      </c>
      <c r="R420" s="5">
        <v>646.52000729999997</v>
      </c>
      <c r="S420" s="5">
        <v>646.52000734000001</v>
      </c>
      <c r="T420" s="5">
        <v>598.02000770999996</v>
      </c>
      <c r="U420" s="5">
        <v>598.02000779000002</v>
      </c>
      <c r="V420" s="5">
        <v>580.02000782000005</v>
      </c>
      <c r="W420" s="5">
        <v>580.02000786999997</v>
      </c>
      <c r="X420" s="5">
        <v>580.02000794000003</v>
      </c>
      <c r="Y420" s="5">
        <v>580.02000799999996</v>
      </c>
      <c r="Z420" s="5">
        <v>781.98768287999997</v>
      </c>
      <c r="AA420" s="5">
        <v>781.98768288999997</v>
      </c>
      <c r="AB420" s="5">
        <v>781.98768290999999</v>
      </c>
      <c r="AC420" s="5">
        <v>766.98768293000001</v>
      </c>
      <c r="AD420" s="5">
        <v>766.98768296000003</v>
      </c>
      <c r="AE420" s="5">
        <v>766.98768335</v>
      </c>
      <c r="AF420" s="5">
        <v>766.98768360999998</v>
      </c>
      <c r="AG420" s="5">
        <v>766.98768367000002</v>
      </c>
    </row>
    <row r="421" spans="1:33">
      <c r="A421" s="56" t="s">
        <v>80</v>
      </c>
      <c r="B421" s="56" t="s">
        <v>197</v>
      </c>
      <c r="C421" s="56" t="s">
        <v>220</v>
      </c>
      <c r="D421" s="56" t="s">
        <v>221</v>
      </c>
      <c r="E421" s="56" t="s">
        <v>217</v>
      </c>
      <c r="F421" s="5">
        <v>435.58399999999989</v>
      </c>
      <c r="G421" s="5">
        <v>435.58400562000003</v>
      </c>
      <c r="H421" s="5">
        <v>735.97463084999993</v>
      </c>
      <c r="I421" s="5">
        <v>735.97463091999998</v>
      </c>
      <c r="J421" s="5">
        <v>811.91159762999996</v>
      </c>
      <c r="K421" s="5">
        <v>1106.21092531</v>
      </c>
      <c r="L421" s="5">
        <v>1106.2109253199999</v>
      </c>
      <c r="M421" s="5">
        <v>1106.2109253799999</v>
      </c>
      <c r="N421" s="5">
        <v>1106.2109254</v>
      </c>
      <c r="O421" s="5">
        <v>1106.2109254500001</v>
      </c>
      <c r="P421" s="5">
        <v>1106.21092546</v>
      </c>
      <c r="Q421" s="5">
        <v>1106.2109255</v>
      </c>
      <c r="R421" s="5">
        <v>1106.2109255299999</v>
      </c>
      <c r="S421" s="5">
        <v>1106.21092557</v>
      </c>
      <c r="T421" s="5">
        <v>1106.2109258999999</v>
      </c>
      <c r="U421" s="5">
        <v>1106.21092595</v>
      </c>
      <c r="V421" s="5">
        <v>1106.21092598</v>
      </c>
      <c r="W421" s="5">
        <v>1106.21092602</v>
      </c>
      <c r="X421" s="5">
        <v>1106.2109260899999</v>
      </c>
      <c r="Y421" s="5">
        <v>986.61092613999995</v>
      </c>
      <c r="Z421" s="5">
        <v>870.64292648999992</v>
      </c>
      <c r="AA421" s="5">
        <v>870.64292649999993</v>
      </c>
      <c r="AB421" s="5">
        <v>870.64292651999995</v>
      </c>
      <c r="AC421" s="5">
        <v>870.64292653999996</v>
      </c>
      <c r="AD421" s="5">
        <v>770.66192658</v>
      </c>
      <c r="AE421" s="5">
        <v>992.21458987999995</v>
      </c>
      <c r="AF421" s="5">
        <v>892.17959011000005</v>
      </c>
      <c r="AG421" s="5">
        <v>892.17959021000001</v>
      </c>
    </row>
    <row r="422" spans="1:33">
      <c r="A422" s="56" t="s">
        <v>80</v>
      </c>
      <c r="B422" s="56" t="s">
        <v>197</v>
      </c>
      <c r="C422" s="56" t="s">
        <v>222</v>
      </c>
      <c r="D422" s="56" t="s">
        <v>223</v>
      </c>
      <c r="E422" s="56" t="s">
        <v>217</v>
      </c>
      <c r="F422" s="5">
        <v>620.48299999999995</v>
      </c>
      <c r="G422" s="5">
        <v>620.48300555999992</v>
      </c>
      <c r="H422" s="5">
        <v>620.48305084999993</v>
      </c>
      <c r="I422" s="5">
        <v>620.48305086999994</v>
      </c>
      <c r="J422" s="5">
        <v>620.48305088999996</v>
      </c>
      <c r="K422" s="5">
        <v>846.76797425999996</v>
      </c>
      <c r="L422" s="5">
        <v>846.76797428999998</v>
      </c>
      <c r="M422" s="5">
        <v>846.76797438999995</v>
      </c>
      <c r="N422" s="5">
        <v>846.76797439999996</v>
      </c>
      <c r="O422" s="5">
        <v>846.76797443999999</v>
      </c>
      <c r="P422" s="5">
        <v>846.76797445</v>
      </c>
      <c r="Q422" s="5">
        <v>846.76797447999991</v>
      </c>
      <c r="R422" s="5">
        <v>846.76797450999993</v>
      </c>
      <c r="S422" s="5">
        <v>846.76797454999996</v>
      </c>
      <c r="T422" s="5">
        <v>846.76797511999996</v>
      </c>
      <c r="U422" s="5">
        <v>846.76797515999999</v>
      </c>
      <c r="V422" s="5">
        <v>846.7679751899999</v>
      </c>
      <c r="W422" s="5">
        <v>846.76797522999993</v>
      </c>
      <c r="X422" s="5">
        <v>846.76797542999998</v>
      </c>
      <c r="Y422" s="5">
        <v>846.76797546</v>
      </c>
      <c r="Z422" s="5">
        <v>846.76797712999996</v>
      </c>
      <c r="AA422" s="5">
        <v>804.26797713999997</v>
      </c>
      <c r="AB422" s="5">
        <v>804.26797715999999</v>
      </c>
      <c r="AC422" s="5">
        <v>804.26797718</v>
      </c>
      <c r="AD422" s="5">
        <v>804.26797720999991</v>
      </c>
      <c r="AE422" s="5">
        <v>392.28397741999999</v>
      </c>
      <c r="AF422" s="5">
        <v>252.28497752000001</v>
      </c>
      <c r="AG422" s="5">
        <v>226.28497761</v>
      </c>
    </row>
    <row r="423" spans="1:33">
      <c r="A423" s="56" t="s">
        <v>80</v>
      </c>
      <c r="B423" s="56" t="s">
        <v>197</v>
      </c>
      <c r="C423" s="56" t="s">
        <v>224</v>
      </c>
      <c r="D423" s="56" t="s">
        <v>225</v>
      </c>
      <c r="E423" s="56" t="s">
        <v>217</v>
      </c>
      <c r="F423" s="5">
        <v>14</v>
      </c>
      <c r="G423" s="5">
        <v>14.00000775</v>
      </c>
      <c r="H423" s="5">
        <v>70.240171989999993</v>
      </c>
      <c r="I423" s="5">
        <v>70.240172000000001</v>
      </c>
      <c r="J423" s="5">
        <v>70.240172049999998</v>
      </c>
      <c r="K423" s="5">
        <v>79.546904810000001</v>
      </c>
      <c r="L423" s="5">
        <v>79.546904859999998</v>
      </c>
      <c r="M423" s="5">
        <v>79.546904940000005</v>
      </c>
      <c r="N423" s="5">
        <v>79.546904949999998</v>
      </c>
      <c r="O423" s="5">
        <v>79.546905010000003</v>
      </c>
      <c r="P423" s="5">
        <v>79.546905019999997</v>
      </c>
      <c r="Q423" s="5">
        <v>79.546905050000007</v>
      </c>
      <c r="R423" s="5">
        <v>79.546905080000002</v>
      </c>
      <c r="S423" s="5">
        <v>79.546905120000005</v>
      </c>
      <c r="T423" s="5">
        <v>79.546905539999997</v>
      </c>
      <c r="U423" s="5">
        <v>79.546905629999998</v>
      </c>
      <c r="V423" s="5">
        <v>79.546905670000001</v>
      </c>
      <c r="W423" s="5">
        <v>79.546905719999998</v>
      </c>
      <c r="X423" s="5">
        <v>79.546905839999994</v>
      </c>
      <c r="Y423" s="5">
        <v>79.546905879999997</v>
      </c>
      <c r="Z423" s="5">
        <v>65.546906390000004</v>
      </c>
      <c r="AA423" s="5">
        <v>65.546906399999997</v>
      </c>
      <c r="AB423" s="5">
        <v>65.546906419999999</v>
      </c>
      <c r="AC423" s="5">
        <v>65.546906440000001</v>
      </c>
      <c r="AD423" s="5">
        <v>65.546906480000004</v>
      </c>
      <c r="AE423" s="5">
        <v>65.546906640000003</v>
      </c>
      <c r="AF423" s="5">
        <v>65.546912969999994</v>
      </c>
      <c r="AG423" s="5">
        <v>65.546913050000001</v>
      </c>
    </row>
    <row r="424" spans="1:33">
      <c r="A424" s="56" t="s">
        <v>80</v>
      </c>
      <c r="B424" s="56" t="s">
        <v>197</v>
      </c>
      <c r="C424" s="56" t="s">
        <v>226</v>
      </c>
      <c r="D424" s="56" t="s">
        <v>227</v>
      </c>
      <c r="E424" s="56" t="s">
        <v>217</v>
      </c>
      <c r="F424" s="5">
        <v>81.72</v>
      </c>
      <c r="G424" s="5">
        <v>81.720006330000004</v>
      </c>
      <c r="H424" s="5">
        <v>1634.4546322199999</v>
      </c>
      <c r="I424" s="5">
        <v>2766.96010346</v>
      </c>
      <c r="J424" s="5">
        <v>3497.69120488</v>
      </c>
      <c r="K424" s="5">
        <v>4250.8746123199999</v>
      </c>
      <c r="L424" s="5">
        <v>4429.8550420600004</v>
      </c>
      <c r="M424" s="5">
        <v>5977.2083468800001</v>
      </c>
      <c r="N424" s="5">
        <v>6667.61951787</v>
      </c>
      <c r="O424" s="5">
        <v>7048.5488581600002</v>
      </c>
      <c r="P424" s="5">
        <v>7048.54885818</v>
      </c>
      <c r="Q424" s="5">
        <v>7532.9998765099999</v>
      </c>
      <c r="R424" s="5">
        <v>8357.68324407</v>
      </c>
      <c r="S424" s="5">
        <v>8357.6832440999988</v>
      </c>
      <c r="T424" s="5">
        <v>10631.24607044</v>
      </c>
      <c r="U424" s="5">
        <v>11823.37447341</v>
      </c>
      <c r="V424" s="5">
        <v>11823.374473780001</v>
      </c>
      <c r="W424" s="5">
        <v>13594.76395479</v>
      </c>
      <c r="X424" s="5">
        <v>20593.663796780002</v>
      </c>
      <c r="Y424" s="5">
        <v>22945.67694754</v>
      </c>
      <c r="Z424" s="5">
        <v>22945.67694786</v>
      </c>
      <c r="AA424" s="5">
        <v>22945.676947970001</v>
      </c>
      <c r="AB424" s="5">
        <v>27089.246496290001</v>
      </c>
      <c r="AC424" s="5">
        <v>28032.17305962</v>
      </c>
      <c r="AD424" s="5">
        <v>36842.957480899997</v>
      </c>
      <c r="AE424" s="5">
        <v>52479.924697779999</v>
      </c>
      <c r="AF424" s="5">
        <v>53209.121278730003</v>
      </c>
      <c r="AG424" s="5">
        <v>53209.12127897</v>
      </c>
    </row>
    <row r="425" spans="1:33">
      <c r="A425" s="56" t="s">
        <v>80</v>
      </c>
      <c r="B425" s="56" t="s">
        <v>197</v>
      </c>
      <c r="C425" s="56" t="s">
        <v>228</v>
      </c>
      <c r="D425" s="56" t="s">
        <v>229</v>
      </c>
      <c r="E425" s="56" t="s">
        <v>217</v>
      </c>
      <c r="F425" s="5">
        <v>306.84199999999998</v>
      </c>
      <c r="G425" s="5">
        <v>528.08200597000007</v>
      </c>
      <c r="H425" s="5">
        <v>528.08202324000001</v>
      </c>
      <c r="I425" s="5">
        <v>613.90327522000007</v>
      </c>
      <c r="J425" s="5">
        <v>719.37420351999992</v>
      </c>
      <c r="K425" s="5">
        <v>731.60234179999998</v>
      </c>
      <c r="L425" s="5">
        <v>749.02092118999997</v>
      </c>
      <c r="M425" s="5">
        <v>749.02092127000003</v>
      </c>
      <c r="N425" s="5">
        <v>749.02092128000004</v>
      </c>
      <c r="O425" s="5">
        <v>749.02092133999997</v>
      </c>
      <c r="P425" s="5">
        <v>749.02092134999998</v>
      </c>
      <c r="Q425" s="5">
        <v>749.02092138</v>
      </c>
      <c r="R425" s="5">
        <v>749.02092143999994</v>
      </c>
      <c r="S425" s="5">
        <v>749.02092145000006</v>
      </c>
      <c r="T425" s="5">
        <v>749.02092193999999</v>
      </c>
      <c r="U425" s="5">
        <v>749.02092201999994</v>
      </c>
      <c r="V425" s="5">
        <v>749.02092205999998</v>
      </c>
      <c r="W425" s="5">
        <v>749.02092211000001</v>
      </c>
      <c r="X425" s="5">
        <v>749.02092229999994</v>
      </c>
      <c r="Y425" s="5">
        <v>749.02092234999998</v>
      </c>
      <c r="Z425" s="5">
        <v>749.02092377999998</v>
      </c>
      <c r="AA425" s="5">
        <v>749.02092379999999</v>
      </c>
      <c r="AB425" s="5">
        <v>749.02092386000004</v>
      </c>
      <c r="AC425" s="5">
        <v>769.28874141999995</v>
      </c>
      <c r="AD425" s="5">
        <v>593.33574150000004</v>
      </c>
      <c r="AE425" s="5">
        <v>676.06854774999999</v>
      </c>
      <c r="AF425" s="5">
        <v>666.14828889</v>
      </c>
      <c r="AG425" s="5">
        <v>666.14828904000001</v>
      </c>
    </row>
    <row r="426" spans="1:33">
      <c r="A426" s="56" t="s">
        <v>80</v>
      </c>
      <c r="B426" s="56" t="s">
        <v>197</v>
      </c>
      <c r="C426" s="56" t="s">
        <v>230</v>
      </c>
      <c r="D426" s="56" t="s">
        <v>231</v>
      </c>
      <c r="E426" s="56" t="s">
        <v>217</v>
      </c>
      <c r="F426" s="5">
        <v>1214.288</v>
      </c>
      <c r="G426" s="5">
        <v>1360.2880057100001</v>
      </c>
      <c r="H426" s="5">
        <v>1865.1893844900001</v>
      </c>
      <c r="I426" s="5">
        <v>3043.054151849999</v>
      </c>
      <c r="J426" s="5">
        <v>3586.7686366500002</v>
      </c>
      <c r="K426" s="5">
        <v>4083.5905773200002</v>
      </c>
      <c r="L426" s="5">
        <v>4326.9151018399998</v>
      </c>
      <c r="M426" s="5">
        <v>7426.1803001300004</v>
      </c>
      <c r="N426" s="5">
        <v>7426.1803001700009</v>
      </c>
      <c r="O426" s="5">
        <v>8206.2878454300007</v>
      </c>
      <c r="P426" s="5">
        <v>8206.2878455400005</v>
      </c>
      <c r="Q426" s="5">
        <v>11793.704902220001</v>
      </c>
      <c r="R426" s="5">
        <v>15164.00795239</v>
      </c>
      <c r="S426" s="5">
        <v>15054.007952399999</v>
      </c>
      <c r="T426" s="5">
        <v>18193.690706670001</v>
      </c>
      <c r="U426" s="5">
        <v>22075.016840749999</v>
      </c>
      <c r="V426" s="5">
        <v>22075.016840820001</v>
      </c>
      <c r="W426" s="5">
        <v>22075.016841559998</v>
      </c>
      <c r="X426" s="5">
        <v>23406.70176389</v>
      </c>
      <c r="Y426" s="5">
        <v>23406.701764040001</v>
      </c>
      <c r="Z426" s="5">
        <v>23616.425006559999</v>
      </c>
      <c r="AA426" s="5">
        <v>24202.532227650001</v>
      </c>
      <c r="AB426" s="5">
        <v>24170.428227740002</v>
      </c>
      <c r="AC426" s="5">
        <v>30016.679629589999</v>
      </c>
      <c r="AD426" s="5">
        <v>29616.67962961</v>
      </c>
      <c r="AE426" s="5">
        <v>29589.37962965</v>
      </c>
      <c r="AF426" s="5">
        <v>29906.36540984</v>
      </c>
      <c r="AG426" s="5">
        <v>29906.365409900001</v>
      </c>
    </row>
    <row r="427" spans="1:33">
      <c r="A427" s="56" t="s">
        <v>80</v>
      </c>
      <c r="B427" s="56" t="s">
        <v>197</v>
      </c>
      <c r="C427" s="56" t="s">
        <v>232</v>
      </c>
      <c r="D427" s="56" t="s">
        <v>233</v>
      </c>
      <c r="E427" s="56" t="s">
        <v>217</v>
      </c>
      <c r="F427" s="5">
        <v>0</v>
      </c>
      <c r="G427" s="5">
        <v>5.2299999999999999E-6</v>
      </c>
      <c r="H427" s="5">
        <v>4.2030000000000002E-5</v>
      </c>
      <c r="I427" s="5">
        <v>4.2519999999999999E-5</v>
      </c>
      <c r="J427" s="5">
        <v>176.27777642000001</v>
      </c>
      <c r="K427" s="5">
        <v>200.91077422999999</v>
      </c>
      <c r="L427" s="5">
        <v>211.59765978999999</v>
      </c>
      <c r="M427" s="5">
        <v>238.72023920000001</v>
      </c>
      <c r="N427" s="5">
        <v>238.72023949000001</v>
      </c>
      <c r="O427" s="5">
        <v>275.33819398999998</v>
      </c>
      <c r="P427" s="5">
        <v>275.33819405999998</v>
      </c>
      <c r="Q427" s="5">
        <v>5391.1379207999998</v>
      </c>
      <c r="R427" s="5">
        <v>6099.9997653199998</v>
      </c>
      <c r="S427" s="5">
        <v>6099.9997653399996</v>
      </c>
      <c r="T427" s="5">
        <v>6100.0000004100002</v>
      </c>
      <c r="U427" s="5">
        <v>6100.0000005299999</v>
      </c>
      <c r="V427" s="5">
        <v>6100.0000006</v>
      </c>
      <c r="W427" s="5">
        <v>6100.0000011499997</v>
      </c>
      <c r="X427" s="5">
        <v>6100.0000012999999</v>
      </c>
      <c r="Y427" s="5">
        <v>6100.0000013999997</v>
      </c>
      <c r="Z427" s="5">
        <v>6100.00000155</v>
      </c>
      <c r="AA427" s="5">
        <v>6100.00000163</v>
      </c>
      <c r="AB427" s="5">
        <v>6125.8787826199996</v>
      </c>
      <c r="AC427" s="5">
        <v>6125.87878301</v>
      </c>
      <c r="AD427" s="5">
        <v>6301.0562210199996</v>
      </c>
      <c r="AE427" s="5">
        <v>6530.3723895399999</v>
      </c>
      <c r="AF427" s="5">
        <v>12877.7230354</v>
      </c>
      <c r="AG427" s="5">
        <v>12877.723036019999</v>
      </c>
    </row>
    <row r="428" spans="1:33">
      <c r="A428" s="56" t="s">
        <v>80</v>
      </c>
      <c r="B428" s="56" t="s">
        <v>163</v>
      </c>
      <c r="C428" s="56" t="s">
        <v>234</v>
      </c>
      <c r="D428" s="56" t="s">
        <v>235</v>
      </c>
      <c r="E428" s="56" t="s">
        <v>217</v>
      </c>
      <c r="F428" s="5">
        <v>1.499E-5</v>
      </c>
      <c r="G428" s="5">
        <v>1.499E-5</v>
      </c>
      <c r="H428" s="5">
        <v>3.2169999999999999E-5</v>
      </c>
      <c r="I428" s="5">
        <v>530.23215395</v>
      </c>
      <c r="J428" s="5">
        <v>1630.894076</v>
      </c>
      <c r="K428" s="5">
        <v>1630.894076</v>
      </c>
      <c r="L428" s="5">
        <v>1630.894076</v>
      </c>
      <c r="M428" s="5">
        <v>1630.894076</v>
      </c>
      <c r="N428" s="5">
        <v>1630.894076</v>
      </c>
      <c r="O428" s="5">
        <v>1630.894076</v>
      </c>
      <c r="P428" s="5">
        <v>1630.894076</v>
      </c>
      <c r="Q428" s="5">
        <v>1630.894076</v>
      </c>
      <c r="R428" s="5">
        <v>1630.894076</v>
      </c>
      <c r="S428" s="5">
        <v>1630.894076</v>
      </c>
      <c r="T428" s="5">
        <v>1630.894076</v>
      </c>
      <c r="U428" s="5">
        <v>1630.894076</v>
      </c>
      <c r="V428" s="5">
        <v>1630.894076</v>
      </c>
      <c r="W428" s="5">
        <v>1630.894076</v>
      </c>
      <c r="X428" s="5">
        <v>1630.894076</v>
      </c>
      <c r="Y428" s="5">
        <v>1630.894076</v>
      </c>
      <c r="Z428" s="5">
        <v>1630.894076</v>
      </c>
      <c r="AA428" s="5">
        <v>1630.894076</v>
      </c>
      <c r="AB428" s="5">
        <v>1630.894076</v>
      </c>
      <c r="AC428" s="5">
        <v>1630.894076</v>
      </c>
      <c r="AD428" s="5">
        <v>1630.894076</v>
      </c>
      <c r="AE428" s="5">
        <v>1630.894076</v>
      </c>
      <c r="AF428" s="5">
        <v>1630.894076</v>
      </c>
      <c r="AG428" s="5">
        <v>1630.894076</v>
      </c>
    </row>
    <row r="429" spans="1:33">
      <c r="A429" s="56" t="s">
        <v>80</v>
      </c>
      <c r="B429" s="56" t="s">
        <v>163</v>
      </c>
      <c r="C429" s="56" t="s">
        <v>236</v>
      </c>
      <c r="D429" s="56" t="s">
        <v>237</v>
      </c>
      <c r="E429" s="56" t="s">
        <v>217</v>
      </c>
      <c r="F429" s="5">
        <v>173.14156136</v>
      </c>
      <c r="G429" s="5">
        <v>173.14156136</v>
      </c>
      <c r="H429" s="5">
        <v>173.14156136</v>
      </c>
      <c r="I429" s="5">
        <v>177.99542611000001</v>
      </c>
      <c r="J429" s="5">
        <v>234.95632039</v>
      </c>
      <c r="K429" s="5">
        <v>275.64990296000002</v>
      </c>
      <c r="L429" s="5">
        <v>321.63862496000002</v>
      </c>
      <c r="M429" s="5">
        <v>321.63862503000001</v>
      </c>
      <c r="N429" s="5">
        <v>321.63862504999997</v>
      </c>
      <c r="O429" s="5">
        <v>321.63862508</v>
      </c>
      <c r="P429" s="5">
        <v>321.63862510000001</v>
      </c>
      <c r="Q429" s="5">
        <v>321.63862512999998</v>
      </c>
      <c r="R429" s="5">
        <v>321.63862517000001</v>
      </c>
      <c r="S429" s="5">
        <v>321.63862524000001</v>
      </c>
      <c r="T429" s="5">
        <v>321.63862576000002</v>
      </c>
      <c r="U429" s="5">
        <v>321.63862583000002</v>
      </c>
      <c r="V429" s="5">
        <v>321.63862587</v>
      </c>
      <c r="W429" s="5">
        <v>321.63862592999999</v>
      </c>
      <c r="X429" s="5">
        <v>321.63862618000002</v>
      </c>
      <c r="Y429" s="5">
        <v>321.63862654000002</v>
      </c>
      <c r="Z429" s="5">
        <v>339.96021115999997</v>
      </c>
      <c r="AA429" s="5">
        <v>339.96021121000001</v>
      </c>
      <c r="AB429" s="5">
        <v>339.96021139999999</v>
      </c>
      <c r="AC429" s="5">
        <v>390.03742237</v>
      </c>
      <c r="AD429" s="5">
        <v>390.03742242999999</v>
      </c>
      <c r="AE429" s="5">
        <v>390.03742259000001</v>
      </c>
      <c r="AF429" s="5">
        <v>390.03742273</v>
      </c>
      <c r="AG429" s="5">
        <v>390.03742276000003</v>
      </c>
    </row>
    <row r="430" spans="1:33">
      <c r="A430" s="56" t="s">
        <v>80</v>
      </c>
      <c r="B430" s="56" t="s">
        <v>163</v>
      </c>
      <c r="C430" s="56" t="s">
        <v>238</v>
      </c>
      <c r="D430" s="56" t="s">
        <v>239</v>
      </c>
      <c r="E430" s="56" t="s">
        <v>217</v>
      </c>
      <c r="F430" s="5">
        <v>535.02000708000003</v>
      </c>
      <c r="G430" s="5">
        <v>535.02000708000003</v>
      </c>
      <c r="H430" s="5">
        <v>535.02000709000004</v>
      </c>
      <c r="I430" s="5">
        <v>535.02002215000005</v>
      </c>
      <c r="J430" s="5">
        <v>535.02004054999998</v>
      </c>
      <c r="K430" s="5">
        <v>761.59106806</v>
      </c>
      <c r="L430" s="5">
        <v>797.98718632999999</v>
      </c>
      <c r="M430" s="5">
        <v>797.98718639999993</v>
      </c>
      <c r="N430" s="5">
        <v>797.98718641000005</v>
      </c>
      <c r="O430" s="5">
        <v>797.98718644999997</v>
      </c>
      <c r="P430" s="5">
        <v>797.98718647999999</v>
      </c>
      <c r="Q430" s="5">
        <v>797.9871865099999</v>
      </c>
      <c r="R430" s="5">
        <v>807.07532968999999</v>
      </c>
      <c r="S430" s="5">
        <v>807.07532973999992</v>
      </c>
      <c r="T430" s="5">
        <v>807.07533029000001</v>
      </c>
      <c r="U430" s="5">
        <v>807.07533089000003</v>
      </c>
      <c r="V430" s="5">
        <v>807.07533093000006</v>
      </c>
      <c r="W430" s="5">
        <v>807.07533108999996</v>
      </c>
      <c r="X430" s="5">
        <v>841.56319718999998</v>
      </c>
      <c r="Y430" s="5">
        <v>841.56319748999999</v>
      </c>
      <c r="Z430" s="5">
        <v>895.59515942999997</v>
      </c>
      <c r="AA430" s="5">
        <v>895.59515968999995</v>
      </c>
      <c r="AB430" s="5">
        <v>895.59515981000004</v>
      </c>
      <c r="AC430" s="5">
        <v>919.99475931999996</v>
      </c>
      <c r="AD430" s="5">
        <v>919.99475934999998</v>
      </c>
      <c r="AE430" s="5">
        <v>919.99475941000003</v>
      </c>
      <c r="AF430" s="5">
        <v>919.99475963999998</v>
      </c>
      <c r="AG430" s="5">
        <v>919.99475967000001</v>
      </c>
    </row>
    <row r="431" spans="1:33">
      <c r="A431" s="56" t="s">
        <v>80</v>
      </c>
      <c r="B431" s="56" t="s">
        <v>163</v>
      </c>
      <c r="C431" s="56" t="s">
        <v>240</v>
      </c>
      <c r="D431" s="56" t="s">
        <v>241</v>
      </c>
      <c r="E431" s="56" t="s">
        <v>217</v>
      </c>
      <c r="F431" s="5">
        <v>3079.40687695</v>
      </c>
      <c r="G431" s="5">
        <v>3079.40687695</v>
      </c>
      <c r="H431" s="5">
        <v>3192.29174547</v>
      </c>
      <c r="I431" s="5">
        <v>4896.6191537799996</v>
      </c>
      <c r="J431" s="5">
        <v>5698.7078692099994</v>
      </c>
      <c r="K431" s="5">
        <v>5698.7078692199993</v>
      </c>
      <c r="L431" s="5">
        <v>5812.4842940299995</v>
      </c>
      <c r="M431" s="5">
        <v>5812.48429407</v>
      </c>
      <c r="N431" s="5">
        <v>5812.4842940999997</v>
      </c>
      <c r="O431" s="5">
        <v>5855.2855387499994</v>
      </c>
      <c r="P431" s="5">
        <v>5855.2855387700001</v>
      </c>
      <c r="Q431" s="5">
        <v>5855.2855388199996</v>
      </c>
      <c r="R431" s="5">
        <v>6039.6573708699998</v>
      </c>
      <c r="S431" s="5">
        <v>6110.4131084599994</v>
      </c>
      <c r="T431" s="5">
        <v>6110.4131088499998</v>
      </c>
      <c r="U431" s="5">
        <v>6112.5491618799997</v>
      </c>
      <c r="V431" s="5">
        <v>6112.5491618999986</v>
      </c>
      <c r="W431" s="5">
        <v>6112.5491619699997</v>
      </c>
      <c r="X431" s="5">
        <v>6412.1198051900001</v>
      </c>
      <c r="Y431" s="5">
        <v>6541.6600123099997</v>
      </c>
      <c r="Z431" s="5">
        <v>6985.9154723199999</v>
      </c>
      <c r="AA431" s="5">
        <v>7120.0106442099996</v>
      </c>
      <c r="AB431" s="5">
        <v>7120.0106442900014</v>
      </c>
      <c r="AC431" s="5">
        <v>7318.26064451</v>
      </c>
      <c r="AD431" s="5">
        <v>7318.2606446899999</v>
      </c>
      <c r="AE431" s="5">
        <v>7271.5606448100007</v>
      </c>
      <c r="AF431" s="5">
        <v>7272.0399984599999</v>
      </c>
      <c r="AG431" s="5">
        <v>7202.2899984799997</v>
      </c>
    </row>
    <row r="432" spans="1:33">
      <c r="A432" s="56" t="s">
        <v>80</v>
      </c>
      <c r="B432" s="56" t="s">
        <v>163</v>
      </c>
      <c r="C432" s="56" t="s">
        <v>242</v>
      </c>
      <c r="D432" s="56" t="s">
        <v>243</v>
      </c>
      <c r="E432" s="56" t="s">
        <v>217</v>
      </c>
      <c r="F432" s="5">
        <v>152.01498561</v>
      </c>
      <c r="G432" s="5">
        <v>152.01498561</v>
      </c>
      <c r="H432" s="5">
        <v>152.01498562</v>
      </c>
      <c r="I432" s="5">
        <v>213.77082085999999</v>
      </c>
      <c r="J432" s="5">
        <v>327.96006080000001</v>
      </c>
      <c r="K432" s="5">
        <v>327.96006081000002</v>
      </c>
      <c r="L432" s="5">
        <v>332.19429683999999</v>
      </c>
      <c r="M432" s="5">
        <v>332.19429688000002</v>
      </c>
      <c r="N432" s="5">
        <v>332.19429690999999</v>
      </c>
      <c r="O432" s="5">
        <v>332.19429694000002</v>
      </c>
      <c r="P432" s="5">
        <v>332.19429697999999</v>
      </c>
      <c r="Q432" s="5">
        <v>332.19429702999997</v>
      </c>
      <c r="R432" s="5">
        <v>332.19429706</v>
      </c>
      <c r="S432" s="5">
        <v>332.19429711999999</v>
      </c>
      <c r="T432" s="5">
        <v>332.19429752999997</v>
      </c>
      <c r="U432" s="5">
        <v>344.81924151999999</v>
      </c>
      <c r="V432" s="5">
        <v>344.81924154000001</v>
      </c>
      <c r="W432" s="5">
        <v>344.81924157999998</v>
      </c>
      <c r="X432" s="5">
        <v>344.81924176000001</v>
      </c>
      <c r="Y432" s="5">
        <v>344.81924218</v>
      </c>
      <c r="Z432" s="5">
        <v>378.86744149999998</v>
      </c>
      <c r="AA432" s="5">
        <v>378.86744156999998</v>
      </c>
      <c r="AB432" s="5">
        <v>382.58598532000002</v>
      </c>
      <c r="AC432" s="5">
        <v>382.58599071999998</v>
      </c>
      <c r="AD432" s="5">
        <v>382.58599687999998</v>
      </c>
      <c r="AE432" s="5">
        <v>391.71123576999997</v>
      </c>
      <c r="AF432" s="5">
        <v>391.71123585999999</v>
      </c>
      <c r="AG432" s="5">
        <v>391.71123588</v>
      </c>
    </row>
    <row r="433" spans="1:33">
      <c r="A433" s="56" t="s">
        <v>80</v>
      </c>
      <c r="B433" s="56" t="s">
        <v>163</v>
      </c>
      <c r="C433" s="56" t="s">
        <v>244</v>
      </c>
      <c r="D433" s="56" t="s">
        <v>245</v>
      </c>
      <c r="E433" s="56" t="s">
        <v>217</v>
      </c>
      <c r="F433" s="5">
        <v>1121.34000216</v>
      </c>
      <c r="G433" s="5">
        <v>1121.3400021800001</v>
      </c>
      <c r="H433" s="5">
        <v>1121.3400214799999</v>
      </c>
      <c r="I433" s="5">
        <v>1373.0382934899999</v>
      </c>
      <c r="J433" s="5">
        <v>2145.2597274300001</v>
      </c>
      <c r="K433" s="5">
        <v>2145.25972744</v>
      </c>
      <c r="L433" s="5">
        <v>2214.7352979900002</v>
      </c>
      <c r="M433" s="5">
        <v>2213.83529804</v>
      </c>
      <c r="N433" s="5">
        <v>2213.8352980599998</v>
      </c>
      <c r="O433" s="5">
        <v>2213.83529808</v>
      </c>
      <c r="P433" s="5">
        <v>2213.8352981100002</v>
      </c>
      <c r="Q433" s="5">
        <v>2213.8352981600001</v>
      </c>
      <c r="R433" s="5">
        <v>2213.8352982000001</v>
      </c>
      <c r="S433" s="5">
        <v>2213.8352983200002</v>
      </c>
      <c r="T433" s="5">
        <v>2213.8352986499999</v>
      </c>
      <c r="U433" s="5">
        <v>2269.6522762700001</v>
      </c>
      <c r="V433" s="5">
        <v>2269.6522762999998</v>
      </c>
      <c r="W433" s="5">
        <v>2269.6522763900002</v>
      </c>
      <c r="X433" s="5">
        <v>2299.2376653299998</v>
      </c>
      <c r="Y433" s="5">
        <v>2299.2376658899998</v>
      </c>
      <c r="Z433" s="5">
        <v>2476.5565587599999</v>
      </c>
      <c r="AA433" s="5">
        <v>2476.5565588200002</v>
      </c>
      <c r="AB433" s="5">
        <v>2476.55655905</v>
      </c>
      <c r="AC433" s="5">
        <v>2543.6841297699998</v>
      </c>
      <c r="AD433" s="5">
        <v>2543.6841307899999</v>
      </c>
      <c r="AE433" s="5">
        <v>2543.6841312299998</v>
      </c>
      <c r="AF433" s="5">
        <v>2613.3277475499999</v>
      </c>
      <c r="AG433" s="5">
        <v>2364.3337475899998</v>
      </c>
    </row>
    <row r="434" spans="1:33">
      <c r="A434" s="56" t="s">
        <v>80</v>
      </c>
      <c r="B434" s="56" t="s">
        <v>163</v>
      </c>
      <c r="C434" s="56" t="s">
        <v>246</v>
      </c>
      <c r="D434" s="56" t="s">
        <v>247</v>
      </c>
      <c r="E434" s="56" t="s">
        <v>217</v>
      </c>
      <c r="F434" s="5">
        <v>456.24401849999998</v>
      </c>
      <c r="G434" s="5">
        <v>456.24401849999998</v>
      </c>
      <c r="H434" s="5">
        <v>456.24403467000002</v>
      </c>
      <c r="I434" s="5">
        <v>1181.37800251</v>
      </c>
      <c r="J434" s="5">
        <v>1524.8688146899999</v>
      </c>
      <c r="K434" s="5">
        <v>1524.86881472</v>
      </c>
      <c r="L434" s="5">
        <v>1689.31468068</v>
      </c>
      <c r="M434" s="5">
        <v>1689.3146807400001</v>
      </c>
      <c r="N434" s="5">
        <v>1689.3146807600001</v>
      </c>
      <c r="O434" s="5">
        <v>1689.3146807799999</v>
      </c>
      <c r="P434" s="5">
        <v>1689.31468081</v>
      </c>
      <c r="Q434" s="5">
        <v>1689.3146808500001</v>
      </c>
      <c r="R434" s="5">
        <v>1689.3146808900001</v>
      </c>
      <c r="S434" s="5">
        <v>1689.31468094</v>
      </c>
      <c r="T434" s="5">
        <v>1689.31468118</v>
      </c>
      <c r="U434" s="5">
        <v>1689.3146814300001</v>
      </c>
      <c r="V434" s="5">
        <v>1689.3146814500001</v>
      </c>
      <c r="W434" s="5">
        <v>1689.3146815</v>
      </c>
      <c r="X434" s="5">
        <v>1689.31468202</v>
      </c>
      <c r="Y434" s="5">
        <v>1697.8123397899999</v>
      </c>
      <c r="Z434" s="5">
        <v>1791.8464498400001</v>
      </c>
      <c r="AA434" s="5">
        <v>1791.84645</v>
      </c>
      <c r="AB434" s="5">
        <v>1842.1943087699999</v>
      </c>
      <c r="AC434" s="5">
        <v>1842.19430902</v>
      </c>
      <c r="AD434" s="5">
        <v>1898.3667182500001</v>
      </c>
      <c r="AE434" s="5">
        <v>1898.3667187799999</v>
      </c>
      <c r="AF434" s="5">
        <v>2023.95988799</v>
      </c>
      <c r="AG434" s="5">
        <v>1847.69588802</v>
      </c>
    </row>
    <row r="435" spans="1:33">
      <c r="A435" s="56" t="s">
        <v>80</v>
      </c>
      <c r="B435" s="56" t="s">
        <v>163</v>
      </c>
      <c r="C435" s="56" t="s">
        <v>248</v>
      </c>
      <c r="D435" s="56" t="s">
        <v>249</v>
      </c>
      <c r="E435" s="56" t="s">
        <v>217</v>
      </c>
      <c r="F435" s="5">
        <v>0</v>
      </c>
      <c r="G435" s="5">
        <v>0</v>
      </c>
      <c r="H435" s="5">
        <v>0</v>
      </c>
      <c r="I435" s="5">
        <v>0</v>
      </c>
      <c r="J435" s="5">
        <v>0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5">
        <v>0</v>
      </c>
      <c r="R435" s="5">
        <v>0</v>
      </c>
      <c r="S435" s="5">
        <v>0</v>
      </c>
      <c r="T435" s="5">
        <v>0</v>
      </c>
      <c r="U435" s="5">
        <v>0</v>
      </c>
      <c r="V435" s="5">
        <v>0</v>
      </c>
      <c r="W435" s="5">
        <v>0</v>
      </c>
      <c r="X435" s="5">
        <v>0</v>
      </c>
      <c r="Y435" s="5">
        <v>0</v>
      </c>
      <c r="Z435" s="5">
        <v>0</v>
      </c>
      <c r="AA435" s="5">
        <v>0</v>
      </c>
      <c r="AB435" s="5">
        <v>0</v>
      </c>
      <c r="AC435" s="5">
        <v>0</v>
      </c>
      <c r="AD435" s="5">
        <v>0</v>
      </c>
      <c r="AE435" s="5">
        <v>0</v>
      </c>
      <c r="AF435" s="5">
        <v>0</v>
      </c>
      <c r="AG435" s="5">
        <v>0</v>
      </c>
    </row>
    <row r="436" spans="1:33">
      <c r="A436" s="56" t="s">
        <v>80</v>
      </c>
      <c r="B436" s="56" t="s">
        <v>163</v>
      </c>
      <c r="C436" s="56" t="s">
        <v>250</v>
      </c>
      <c r="D436" s="56" t="s">
        <v>251</v>
      </c>
      <c r="E436" s="56" t="s">
        <v>217</v>
      </c>
      <c r="F436" s="5">
        <v>0</v>
      </c>
      <c r="G436" s="5">
        <v>0</v>
      </c>
      <c r="H436" s="5">
        <v>0</v>
      </c>
      <c r="I436" s="5">
        <v>0</v>
      </c>
      <c r="J436" s="5">
        <v>0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5">
        <v>0</v>
      </c>
      <c r="R436" s="5">
        <v>0</v>
      </c>
      <c r="S436" s="5">
        <v>0</v>
      </c>
      <c r="T436" s="5">
        <v>0</v>
      </c>
      <c r="U436" s="5">
        <v>0</v>
      </c>
      <c r="V436" s="5">
        <v>0</v>
      </c>
      <c r="W436" s="5">
        <v>0</v>
      </c>
      <c r="X436" s="5">
        <v>0</v>
      </c>
      <c r="Y436" s="5">
        <v>0</v>
      </c>
      <c r="Z436" s="5">
        <v>0</v>
      </c>
      <c r="AA436" s="5">
        <v>0</v>
      </c>
      <c r="AB436" s="5">
        <v>0</v>
      </c>
      <c r="AC436" s="5">
        <v>0</v>
      </c>
      <c r="AD436" s="5">
        <v>0</v>
      </c>
      <c r="AE436" s="5">
        <v>0</v>
      </c>
      <c r="AF436" s="5">
        <v>0</v>
      </c>
      <c r="AG436" s="5">
        <v>0</v>
      </c>
    </row>
    <row r="437" spans="1:33">
      <c r="A437" s="56" t="s">
        <v>80</v>
      </c>
      <c r="B437" s="56" t="s">
        <v>198</v>
      </c>
      <c r="C437" s="56" t="s">
        <v>252</v>
      </c>
      <c r="D437" s="56" t="s">
        <v>253</v>
      </c>
      <c r="E437" s="56" t="s">
        <v>217</v>
      </c>
      <c r="F437" s="5">
        <v>0</v>
      </c>
      <c r="G437" s="5">
        <v>3.6100000000000002E-6</v>
      </c>
      <c r="H437" s="5">
        <v>6.8499999999999996E-6</v>
      </c>
      <c r="I437" s="5">
        <v>1.06E-5</v>
      </c>
      <c r="J437" s="5">
        <v>402.98733649000002</v>
      </c>
      <c r="K437" s="5">
        <v>402.98733670000001</v>
      </c>
      <c r="L437" s="5">
        <v>402.98733670000001</v>
      </c>
      <c r="M437" s="5">
        <v>402.98733670000001</v>
      </c>
      <c r="N437" s="5">
        <v>402.98733670000001</v>
      </c>
      <c r="O437" s="5">
        <v>402.98733670000001</v>
      </c>
      <c r="P437" s="5">
        <v>402.98733670000001</v>
      </c>
      <c r="Q437" s="5">
        <v>402.98733670000001</v>
      </c>
      <c r="R437" s="5">
        <v>402.98733670000001</v>
      </c>
      <c r="S437" s="5">
        <v>402.98733670000001</v>
      </c>
      <c r="T437" s="5">
        <v>402.98733670000001</v>
      </c>
      <c r="U437" s="5">
        <v>402.98733670000001</v>
      </c>
      <c r="V437" s="5">
        <v>402.98733670000001</v>
      </c>
      <c r="W437" s="5">
        <v>402.98733670000001</v>
      </c>
      <c r="X437" s="5">
        <v>402.98733670000001</v>
      </c>
      <c r="Y437" s="5">
        <v>402.98733670000001</v>
      </c>
      <c r="Z437" s="5">
        <v>402.98733670000001</v>
      </c>
      <c r="AA437" s="5">
        <v>402.98733670000001</v>
      </c>
      <c r="AB437" s="5">
        <v>402.98733670000001</v>
      </c>
      <c r="AC437" s="5">
        <v>402.98733670000001</v>
      </c>
      <c r="AD437" s="5">
        <v>402.98733670000001</v>
      </c>
      <c r="AE437" s="5">
        <v>402.98733670000001</v>
      </c>
      <c r="AF437" s="5">
        <v>402.98733670000001</v>
      </c>
      <c r="AG437" s="5">
        <v>402.98733670000001</v>
      </c>
    </row>
    <row r="438" spans="1:33">
      <c r="A438" s="56" t="s">
        <v>80</v>
      </c>
      <c r="B438" s="56" t="s">
        <v>198</v>
      </c>
      <c r="C438" s="56" t="s">
        <v>254</v>
      </c>
      <c r="D438" s="56" t="s">
        <v>255</v>
      </c>
      <c r="E438" s="56" t="s">
        <v>217</v>
      </c>
      <c r="F438" s="5">
        <v>0</v>
      </c>
      <c r="G438" s="5">
        <v>4.5000000000000001E-6</v>
      </c>
      <c r="H438" s="5">
        <v>356.73297843</v>
      </c>
      <c r="I438" s="5">
        <v>388.38456926999999</v>
      </c>
      <c r="J438" s="5">
        <v>632.60824403000004</v>
      </c>
      <c r="K438" s="5">
        <v>651.70243307999999</v>
      </c>
      <c r="L438" s="5">
        <v>811.81915701000003</v>
      </c>
      <c r="M438" s="5">
        <v>811.81915702000003</v>
      </c>
      <c r="N438" s="5">
        <v>811.81915704999994</v>
      </c>
      <c r="O438" s="5">
        <v>811.81915708999998</v>
      </c>
      <c r="P438" s="5">
        <v>811.81915713000001</v>
      </c>
      <c r="Q438" s="5">
        <v>811.81915717000004</v>
      </c>
      <c r="R438" s="5">
        <v>811.81915720999996</v>
      </c>
      <c r="S438" s="5">
        <v>811.81915724999999</v>
      </c>
      <c r="T438" s="5">
        <v>811.81915732000004</v>
      </c>
      <c r="U438" s="5">
        <v>811.81915739999999</v>
      </c>
      <c r="V438" s="5">
        <v>811.81915747999994</v>
      </c>
      <c r="W438" s="5">
        <v>811.81915758000002</v>
      </c>
      <c r="X438" s="5">
        <v>811.81915769</v>
      </c>
      <c r="Y438" s="5">
        <v>811.81915778999996</v>
      </c>
      <c r="Z438" s="5">
        <v>811.81915792999996</v>
      </c>
      <c r="AA438" s="5">
        <v>811.81915793999997</v>
      </c>
      <c r="AB438" s="5">
        <v>811.81915794999998</v>
      </c>
      <c r="AC438" s="5">
        <v>811.81915795999998</v>
      </c>
      <c r="AD438" s="5">
        <v>811.81915796999999</v>
      </c>
      <c r="AE438" s="5">
        <v>811.81915799000001</v>
      </c>
      <c r="AF438" s="5">
        <v>811.81915802000003</v>
      </c>
      <c r="AG438" s="5">
        <v>811.81915804000005</v>
      </c>
    </row>
    <row r="439" spans="1:33">
      <c r="A439" s="56" t="s">
        <v>80</v>
      </c>
      <c r="B439" s="56" t="s">
        <v>198</v>
      </c>
      <c r="C439" s="56" t="s">
        <v>256</v>
      </c>
      <c r="D439" s="56" t="s">
        <v>257</v>
      </c>
      <c r="E439" s="56" t="s">
        <v>217</v>
      </c>
      <c r="F439" s="5">
        <v>624.26499999999999</v>
      </c>
      <c r="G439" s="5">
        <v>624.26500369999997</v>
      </c>
      <c r="H439" s="5">
        <v>624.26503054</v>
      </c>
      <c r="I439" s="5">
        <v>624.26507311</v>
      </c>
      <c r="J439" s="5">
        <v>822.98647502000006</v>
      </c>
      <c r="K439" s="5">
        <v>861.18839937000007</v>
      </c>
      <c r="L439" s="5">
        <v>927.5224269900001</v>
      </c>
      <c r="M439" s="5">
        <v>927.52242705000003</v>
      </c>
      <c r="N439" s="5">
        <v>927.52242707000005</v>
      </c>
      <c r="O439" s="5">
        <v>927.52242710000007</v>
      </c>
      <c r="P439" s="5">
        <v>927.52242712000009</v>
      </c>
      <c r="Q439" s="5">
        <v>927.52242716000012</v>
      </c>
      <c r="R439" s="5">
        <v>927.52242719000003</v>
      </c>
      <c r="S439" s="5">
        <v>927.52242724000007</v>
      </c>
      <c r="T439" s="5">
        <v>927.52242759000012</v>
      </c>
      <c r="U439" s="5">
        <v>927.52242767000007</v>
      </c>
      <c r="V439" s="5">
        <v>927.52242768999997</v>
      </c>
      <c r="W439" s="5">
        <v>927.52242772000011</v>
      </c>
      <c r="X439" s="5">
        <v>927.52242792000004</v>
      </c>
      <c r="Y439" s="5">
        <v>927.52242806000004</v>
      </c>
      <c r="Z439" s="5">
        <v>950.01380660000007</v>
      </c>
      <c r="AA439" s="5">
        <v>950.01380662999998</v>
      </c>
      <c r="AB439" s="5">
        <v>922.74880675999998</v>
      </c>
      <c r="AC439" s="5">
        <v>922.74880685000005</v>
      </c>
      <c r="AD439" s="5">
        <v>922.74880700000006</v>
      </c>
      <c r="AE439" s="5">
        <v>782.68280959000003</v>
      </c>
      <c r="AF439" s="5">
        <v>843.49189693999995</v>
      </c>
      <c r="AG439" s="5">
        <v>762.49189695999996</v>
      </c>
    </row>
    <row r="440" spans="1:33">
      <c r="A440" s="56" t="s">
        <v>80</v>
      </c>
      <c r="B440" s="56" t="s">
        <v>198</v>
      </c>
      <c r="C440" s="56" t="s">
        <v>258</v>
      </c>
      <c r="D440" s="56" t="s">
        <v>259</v>
      </c>
      <c r="E440" s="56" t="s">
        <v>217</v>
      </c>
      <c r="F440" s="5">
        <v>0</v>
      </c>
      <c r="G440" s="5">
        <v>4.6199999999999998E-6</v>
      </c>
      <c r="H440" s="5">
        <v>1.3509999999999999E-5</v>
      </c>
      <c r="I440" s="5">
        <v>140.09891913000001</v>
      </c>
      <c r="J440" s="5">
        <v>885.85430260999999</v>
      </c>
      <c r="K440" s="5">
        <v>1328.6742382800001</v>
      </c>
      <c r="L440" s="5">
        <v>1437.2259936999999</v>
      </c>
      <c r="M440" s="5">
        <v>1437.2259939600001</v>
      </c>
      <c r="N440" s="5">
        <v>1684.70972725</v>
      </c>
      <c r="O440" s="5">
        <v>2108.2573767399999</v>
      </c>
      <c r="P440" s="5">
        <v>2108.2573767600002</v>
      </c>
      <c r="Q440" s="5">
        <v>3047.9740676000001</v>
      </c>
      <c r="R440" s="5">
        <v>3047.97406761</v>
      </c>
      <c r="S440" s="5">
        <v>4695.2274646400001</v>
      </c>
      <c r="T440" s="5">
        <v>4695.2274654299999</v>
      </c>
      <c r="U440" s="5">
        <v>7850.08734886</v>
      </c>
      <c r="V440" s="5">
        <v>7850.0873488799998</v>
      </c>
      <c r="W440" s="5">
        <v>7850.0873489200003</v>
      </c>
      <c r="X440" s="5">
        <v>7983.6419290800004</v>
      </c>
      <c r="Y440" s="5">
        <v>10687.032911120001</v>
      </c>
      <c r="Z440" s="5">
        <v>11737.10899343</v>
      </c>
      <c r="AA440" s="5">
        <v>14664.27742418</v>
      </c>
      <c r="AB440" s="5">
        <v>19900.11226546</v>
      </c>
      <c r="AC440" s="5">
        <v>19900.112265529999</v>
      </c>
      <c r="AD440" s="5">
        <v>30247.640334780001</v>
      </c>
      <c r="AE440" s="5">
        <v>36453.00521019</v>
      </c>
      <c r="AF440" s="5">
        <v>52756.752902849999</v>
      </c>
      <c r="AG440" s="5">
        <v>52756.752902870001</v>
      </c>
    </row>
    <row r="441" spans="1:33">
      <c r="A441" s="56" t="s">
        <v>80</v>
      </c>
      <c r="B441" s="56" t="s">
        <v>198</v>
      </c>
      <c r="C441" s="56" t="s">
        <v>260</v>
      </c>
      <c r="D441" s="56" t="s">
        <v>261</v>
      </c>
      <c r="E441" s="56" t="s">
        <v>217</v>
      </c>
      <c r="F441" s="5">
        <v>0</v>
      </c>
      <c r="G441" s="5">
        <v>0</v>
      </c>
      <c r="H441" s="5">
        <v>0</v>
      </c>
      <c r="I441" s="5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5">
        <v>0</v>
      </c>
      <c r="R441" s="5">
        <v>0</v>
      </c>
      <c r="S441" s="5">
        <v>0</v>
      </c>
      <c r="T441" s="5">
        <v>0</v>
      </c>
      <c r="U441" s="5">
        <v>0</v>
      </c>
      <c r="V441" s="5">
        <v>0</v>
      </c>
      <c r="W441" s="5">
        <v>0</v>
      </c>
      <c r="X441" s="5">
        <v>0</v>
      </c>
      <c r="Y441" s="5">
        <v>0</v>
      </c>
      <c r="Z441" s="5">
        <v>0</v>
      </c>
      <c r="AA441" s="5">
        <v>0</v>
      </c>
      <c r="AB441" s="5">
        <v>0</v>
      </c>
      <c r="AC441" s="5">
        <v>0</v>
      </c>
      <c r="AD441" s="5">
        <v>0</v>
      </c>
      <c r="AE441" s="5">
        <v>0</v>
      </c>
      <c r="AF441" s="5">
        <v>0</v>
      </c>
      <c r="AG441" s="5">
        <v>0</v>
      </c>
    </row>
    <row r="442" spans="1:33">
      <c r="A442" s="56" t="s">
        <v>80</v>
      </c>
      <c r="B442" s="56" t="s">
        <v>198</v>
      </c>
      <c r="C442" s="56" t="s">
        <v>262</v>
      </c>
      <c r="D442" s="56" t="s">
        <v>263</v>
      </c>
      <c r="E442" s="56" t="s">
        <v>217</v>
      </c>
      <c r="F442" s="5">
        <v>0</v>
      </c>
      <c r="G442" s="5">
        <v>4.1899999999999997E-6</v>
      </c>
      <c r="H442" s="5">
        <v>8.8999999999999995E-6</v>
      </c>
      <c r="I442" s="5">
        <v>1.415E-5</v>
      </c>
      <c r="J442" s="5">
        <v>500.00000001000001</v>
      </c>
      <c r="K442" s="5">
        <v>2160.7642959999998</v>
      </c>
      <c r="L442" s="5">
        <v>2421.5097344800001</v>
      </c>
      <c r="M442" s="5">
        <v>2421.5097345499998</v>
      </c>
      <c r="N442" s="5">
        <v>2421.5097345899999</v>
      </c>
      <c r="O442" s="5">
        <v>2421.5097345999998</v>
      </c>
      <c r="P442" s="5">
        <v>2421.5097346100001</v>
      </c>
      <c r="Q442" s="5">
        <v>2421.5097346699999</v>
      </c>
      <c r="R442" s="5">
        <v>2421.5097346900002</v>
      </c>
      <c r="S442" s="5">
        <v>2672.7888057700002</v>
      </c>
      <c r="T442" s="5">
        <v>2672.7888061899998</v>
      </c>
      <c r="U442" s="5">
        <v>2672.7888075400001</v>
      </c>
      <c r="V442" s="5">
        <v>2672.7888075599999</v>
      </c>
      <c r="W442" s="5">
        <v>2672.78880759</v>
      </c>
      <c r="X442" s="5">
        <v>2672.78880807</v>
      </c>
      <c r="Y442" s="5">
        <v>5534.9982870399999</v>
      </c>
      <c r="Z442" s="5">
        <v>5534.9982939000001</v>
      </c>
      <c r="AA442" s="5">
        <v>5534.9982939299998</v>
      </c>
      <c r="AB442" s="5">
        <v>5534.9982940099999</v>
      </c>
      <c r="AC442" s="5">
        <v>5534.9982940600003</v>
      </c>
      <c r="AD442" s="5">
        <v>5534.99829417</v>
      </c>
      <c r="AE442" s="5">
        <v>5534.9982942300003</v>
      </c>
      <c r="AF442" s="5">
        <v>5534.9982946399996</v>
      </c>
      <c r="AG442" s="5">
        <v>5534.9982946600003</v>
      </c>
    </row>
    <row r="443" spans="1:33">
      <c r="A443" s="56" t="s">
        <v>80</v>
      </c>
      <c r="B443" s="56" t="s">
        <v>198</v>
      </c>
      <c r="C443" s="56" t="s">
        <v>264</v>
      </c>
      <c r="D443" s="56" t="s">
        <v>265</v>
      </c>
      <c r="E443" s="56" t="s">
        <v>217</v>
      </c>
      <c r="F443" s="5">
        <v>377.536</v>
      </c>
      <c r="G443" s="5">
        <v>377.53600444</v>
      </c>
      <c r="H443" s="5">
        <v>457.04531953999998</v>
      </c>
      <c r="I443" s="5">
        <v>569.35534705999999</v>
      </c>
      <c r="J443" s="5">
        <v>993.33039792</v>
      </c>
      <c r="K443" s="5">
        <v>993.33039792999989</v>
      </c>
      <c r="L443" s="5">
        <v>1109.51020681</v>
      </c>
      <c r="M443" s="5">
        <v>1109.51020685</v>
      </c>
      <c r="N443" s="5">
        <v>1109.51020687</v>
      </c>
      <c r="O443" s="5">
        <v>1109.5102069100001</v>
      </c>
      <c r="P443" s="5">
        <v>1109.5102069300001</v>
      </c>
      <c r="Q443" s="5">
        <v>1109.5102069699999</v>
      </c>
      <c r="R443" s="5">
        <v>1109.5102070099999</v>
      </c>
      <c r="S443" s="5">
        <v>1109.51020705</v>
      </c>
      <c r="T443" s="5">
        <v>1109.51020722</v>
      </c>
      <c r="U443" s="5">
        <v>1109.5102073400001</v>
      </c>
      <c r="V443" s="5">
        <v>1109.51020735</v>
      </c>
      <c r="W443" s="5">
        <v>1109.5102073999999</v>
      </c>
      <c r="X443" s="5">
        <v>1109.5102075699999</v>
      </c>
      <c r="Y443" s="5">
        <v>1109.5102076999999</v>
      </c>
      <c r="Z443" s="5">
        <v>1167.3148602900001</v>
      </c>
      <c r="AA443" s="5">
        <v>1059.79486034</v>
      </c>
      <c r="AB443" s="5">
        <v>1059.7948604000001</v>
      </c>
      <c r="AC443" s="5">
        <v>1059.79486043</v>
      </c>
      <c r="AD443" s="5">
        <v>1059.7948604999999</v>
      </c>
      <c r="AE443" s="5">
        <v>1059.7948605300001</v>
      </c>
      <c r="AF443" s="5">
        <v>1148.9923047</v>
      </c>
      <c r="AG443" s="5">
        <v>1148.99230472</v>
      </c>
    </row>
    <row r="444" spans="1:33">
      <c r="A444" s="56" t="s">
        <v>80</v>
      </c>
      <c r="B444" s="56" t="s">
        <v>199</v>
      </c>
      <c r="C444" s="56" t="s">
        <v>266</v>
      </c>
      <c r="D444" s="56" t="s">
        <v>267</v>
      </c>
      <c r="E444" s="56" t="s">
        <v>217</v>
      </c>
      <c r="F444" s="5">
        <v>142.1628</v>
      </c>
      <c r="G444" s="5">
        <v>142.16280569</v>
      </c>
      <c r="H444" s="5">
        <v>142.16280848</v>
      </c>
      <c r="I444" s="5">
        <v>142.16281171</v>
      </c>
      <c r="J444" s="5">
        <v>194.99679997999999</v>
      </c>
      <c r="K444" s="5">
        <v>374.42659815000002</v>
      </c>
      <c r="L444" s="5">
        <v>394.74955648999997</v>
      </c>
      <c r="M444" s="5">
        <v>394.74955655000002</v>
      </c>
      <c r="N444" s="5">
        <v>394.74955656999998</v>
      </c>
      <c r="O444" s="5">
        <v>394.74955660000001</v>
      </c>
      <c r="P444" s="5">
        <v>394.74955662000002</v>
      </c>
      <c r="Q444" s="5">
        <v>394.74955666</v>
      </c>
      <c r="R444" s="5">
        <v>394.74955669000002</v>
      </c>
      <c r="S444" s="5">
        <v>394.74955672999999</v>
      </c>
      <c r="T444" s="5">
        <v>394.74955704000001</v>
      </c>
      <c r="U444" s="5">
        <v>394.74955715999999</v>
      </c>
      <c r="V444" s="5">
        <v>394.74955718000001</v>
      </c>
      <c r="W444" s="5">
        <v>394.74955720999998</v>
      </c>
      <c r="X444" s="5">
        <v>347.58355727999998</v>
      </c>
      <c r="Y444" s="5">
        <v>347.58355741999998</v>
      </c>
      <c r="Z444" s="5">
        <v>347.58355752</v>
      </c>
      <c r="AA444" s="5">
        <v>347.58355754000002</v>
      </c>
      <c r="AB444" s="5">
        <v>347.58355756999998</v>
      </c>
      <c r="AC444" s="5">
        <v>347.58355759</v>
      </c>
      <c r="AD444" s="5">
        <v>347.58355761000001</v>
      </c>
      <c r="AE444" s="5">
        <v>347.58355763999998</v>
      </c>
      <c r="AF444" s="5">
        <v>252.58675769000001</v>
      </c>
      <c r="AG444" s="5">
        <v>252.58675771</v>
      </c>
    </row>
    <row r="445" spans="1:33">
      <c r="A445" s="56" t="s">
        <v>80</v>
      </c>
      <c r="B445" s="56" t="s">
        <v>199</v>
      </c>
      <c r="C445" s="56" t="s">
        <v>268</v>
      </c>
      <c r="D445" s="56" t="s">
        <v>269</v>
      </c>
      <c r="E445" s="56" t="s">
        <v>217</v>
      </c>
      <c r="F445" s="5">
        <v>25.219000000000001</v>
      </c>
      <c r="G445" s="5">
        <v>25.21901252</v>
      </c>
      <c r="H445" s="5">
        <v>25.219076149999999</v>
      </c>
      <c r="I445" s="5">
        <v>967.45072614000003</v>
      </c>
      <c r="J445" s="5">
        <v>1527.1395939199999</v>
      </c>
      <c r="K445" s="5">
        <v>1527.1395939500001</v>
      </c>
      <c r="L445" s="5">
        <v>1580.84344214</v>
      </c>
      <c r="M445" s="5">
        <v>1580.8434421699999</v>
      </c>
      <c r="N445" s="5">
        <v>1574.71544219</v>
      </c>
      <c r="O445" s="5">
        <v>1574.71544223</v>
      </c>
      <c r="P445" s="5">
        <v>1574.71544227</v>
      </c>
      <c r="Q445" s="5">
        <v>1574.71544232</v>
      </c>
      <c r="R445" s="5">
        <v>1574.71544236</v>
      </c>
      <c r="S445" s="5">
        <v>1574.7154424</v>
      </c>
      <c r="T445" s="5">
        <v>1574.7154425799999</v>
      </c>
      <c r="U445" s="5">
        <v>1574.71544266</v>
      </c>
      <c r="V445" s="5">
        <v>1574.71544268</v>
      </c>
      <c r="W445" s="5">
        <v>1574.7154427600001</v>
      </c>
      <c r="X445" s="5">
        <v>1562.9954428599999</v>
      </c>
      <c r="Y445" s="5">
        <v>1562.9954429899999</v>
      </c>
      <c r="Z445" s="5">
        <v>1615.3551327499999</v>
      </c>
      <c r="AA445" s="5">
        <v>1615.3551327800001</v>
      </c>
      <c r="AB445" s="5">
        <v>1607.9841396500001</v>
      </c>
      <c r="AC445" s="5">
        <v>1607.9841397</v>
      </c>
      <c r="AD445" s="5">
        <v>1607.9841397800001</v>
      </c>
      <c r="AE445" s="5">
        <v>1607.98413992</v>
      </c>
      <c r="AF445" s="5">
        <v>1659.13998337</v>
      </c>
      <c r="AG445" s="5">
        <v>1659.13998339</v>
      </c>
    </row>
    <row r="446" spans="1:33">
      <c r="A446" s="56" t="s">
        <v>80</v>
      </c>
      <c r="B446" s="56" t="s">
        <v>199</v>
      </c>
      <c r="C446" s="56" t="s">
        <v>270</v>
      </c>
      <c r="D446" s="56" t="s">
        <v>271</v>
      </c>
      <c r="E446" s="56" t="s">
        <v>217</v>
      </c>
      <c r="F446" s="5">
        <v>0</v>
      </c>
      <c r="G446" s="5">
        <v>6.8399999999999997E-6</v>
      </c>
      <c r="H446" s="5">
        <v>1.241E-5</v>
      </c>
      <c r="I446" s="5">
        <v>1.948E-5</v>
      </c>
      <c r="J446" s="5">
        <v>1823.98384308</v>
      </c>
      <c r="K446" s="5">
        <v>2346.4703954800002</v>
      </c>
      <c r="L446" s="5">
        <v>2899.5087632700001</v>
      </c>
      <c r="M446" s="5">
        <v>2899.50876333</v>
      </c>
      <c r="N446" s="5">
        <v>2899.5087633500002</v>
      </c>
      <c r="O446" s="5">
        <v>2899.5087633799999</v>
      </c>
      <c r="P446" s="5">
        <v>2899.5087634000001</v>
      </c>
      <c r="Q446" s="5">
        <v>2899.5087634400002</v>
      </c>
      <c r="R446" s="5">
        <v>2899.5087634800002</v>
      </c>
      <c r="S446" s="5">
        <v>2899.5087635199998</v>
      </c>
      <c r="T446" s="5">
        <v>2899.5087637699999</v>
      </c>
      <c r="U446" s="5">
        <v>2899.5087638</v>
      </c>
      <c r="V446" s="5">
        <v>2899.5087638099999</v>
      </c>
      <c r="W446" s="5">
        <v>2899.50876389</v>
      </c>
      <c r="X446" s="5">
        <v>2899.5087641300001</v>
      </c>
      <c r="Y446" s="5">
        <v>2899.5087647300002</v>
      </c>
      <c r="Z446" s="5">
        <v>2899.50876556</v>
      </c>
      <c r="AA446" s="5">
        <v>2899.5087656199998</v>
      </c>
      <c r="AB446" s="5">
        <v>19098.96264605</v>
      </c>
      <c r="AC446" s="5">
        <v>19098.962646669999</v>
      </c>
      <c r="AD446" s="5">
        <v>22123.745408579998</v>
      </c>
      <c r="AE446" s="5">
        <v>22123.74540887</v>
      </c>
      <c r="AF446" s="5">
        <v>61772.434351969998</v>
      </c>
      <c r="AG446" s="5">
        <v>61772.434351989999</v>
      </c>
    </row>
    <row r="447" spans="1:33">
      <c r="A447" s="56" t="s">
        <v>80</v>
      </c>
      <c r="B447" s="56" t="s">
        <v>199</v>
      </c>
      <c r="C447" s="56" t="s">
        <v>272</v>
      </c>
      <c r="D447" s="56" t="s">
        <v>273</v>
      </c>
      <c r="E447" s="56" t="s">
        <v>217</v>
      </c>
      <c r="F447" s="5">
        <v>0</v>
      </c>
      <c r="G447" s="5">
        <v>0</v>
      </c>
      <c r="H447" s="5">
        <v>0</v>
      </c>
      <c r="I447" s="5">
        <v>0</v>
      </c>
      <c r="J447" s="5">
        <v>0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5">
        <v>0</v>
      </c>
      <c r="R447" s="5">
        <v>0</v>
      </c>
      <c r="S447" s="5">
        <v>0</v>
      </c>
      <c r="T447" s="5">
        <v>0</v>
      </c>
      <c r="U447" s="5">
        <v>0</v>
      </c>
      <c r="V447" s="5">
        <v>0</v>
      </c>
      <c r="W447" s="5">
        <v>0</v>
      </c>
      <c r="X447" s="5">
        <v>0</v>
      </c>
      <c r="Y447" s="5">
        <v>0</v>
      </c>
      <c r="Z447" s="5">
        <v>0</v>
      </c>
      <c r="AA447" s="5">
        <v>0</v>
      </c>
      <c r="AB447" s="5">
        <v>0</v>
      </c>
      <c r="AC447" s="5">
        <v>0</v>
      </c>
      <c r="AD447" s="5">
        <v>0</v>
      </c>
      <c r="AE447" s="5">
        <v>0</v>
      </c>
      <c r="AF447" s="5">
        <v>0</v>
      </c>
      <c r="AG447" s="5">
        <v>0</v>
      </c>
    </row>
    <row r="448" spans="1:33">
      <c r="A448" s="56" t="s">
        <v>80</v>
      </c>
      <c r="B448" s="56" t="s">
        <v>199</v>
      </c>
      <c r="C448" s="56" t="s">
        <v>274</v>
      </c>
      <c r="D448" s="56" t="s">
        <v>275</v>
      </c>
      <c r="E448" s="56" t="s">
        <v>217</v>
      </c>
      <c r="F448" s="5">
        <v>295.2</v>
      </c>
      <c r="G448" s="5">
        <v>295.20000915999998</v>
      </c>
      <c r="H448" s="5">
        <v>295.20003363000001</v>
      </c>
      <c r="I448" s="5">
        <v>424.45336835000001</v>
      </c>
      <c r="J448" s="5">
        <v>1501.4560402499999</v>
      </c>
      <c r="K448" s="5">
        <v>1592.3097212099999</v>
      </c>
      <c r="L448" s="5">
        <v>1775.7580252800001</v>
      </c>
      <c r="M448" s="5">
        <v>1775.75802533</v>
      </c>
      <c r="N448" s="5">
        <v>1775.75802535</v>
      </c>
      <c r="O448" s="5">
        <v>1775.7580254300001</v>
      </c>
      <c r="P448" s="5">
        <v>1775.75802544</v>
      </c>
      <c r="Q448" s="5">
        <v>1775.7580255400001</v>
      </c>
      <c r="R448" s="5">
        <v>1775.7580255600001</v>
      </c>
      <c r="S448" s="5">
        <v>2105.7509104800001</v>
      </c>
      <c r="T448" s="5">
        <v>2432.7363332700002</v>
      </c>
      <c r="U448" s="5">
        <v>3115.9998957299999</v>
      </c>
      <c r="V448" s="5">
        <v>3115.9998957399998</v>
      </c>
      <c r="W448" s="5">
        <v>3115.9998958199999</v>
      </c>
      <c r="X448" s="5">
        <v>3115.9998965200002</v>
      </c>
      <c r="Y448" s="5">
        <v>7711.2052695799994</v>
      </c>
      <c r="Z448" s="5">
        <v>21196.70833206</v>
      </c>
      <c r="AA448" s="5">
        <v>20980.708332130002</v>
      </c>
      <c r="AB448" s="5">
        <v>22384.199995819999</v>
      </c>
      <c r="AC448" s="5">
        <v>22384.19999596</v>
      </c>
      <c r="AD448" s="5">
        <v>22304.999996049999</v>
      </c>
      <c r="AE448" s="5">
        <v>22304.999996099999</v>
      </c>
      <c r="AF448" s="5">
        <v>22304.999996179999</v>
      </c>
      <c r="AG448" s="5">
        <v>22304.999996189999</v>
      </c>
    </row>
    <row r="449" spans="1:33">
      <c r="A449" s="56" t="s">
        <v>80</v>
      </c>
      <c r="B449" s="56" t="s">
        <v>199</v>
      </c>
      <c r="C449" s="56" t="s">
        <v>276</v>
      </c>
      <c r="D449" s="56" t="s">
        <v>277</v>
      </c>
      <c r="E449" s="56" t="s">
        <v>217</v>
      </c>
      <c r="F449" s="5">
        <v>0</v>
      </c>
      <c r="G449" s="5">
        <v>0</v>
      </c>
      <c r="H449" s="5">
        <v>0</v>
      </c>
      <c r="I449" s="5">
        <v>0</v>
      </c>
      <c r="J449" s="5">
        <v>0</v>
      </c>
      <c r="K449" s="5">
        <v>0</v>
      </c>
      <c r="L449" s="5">
        <v>0</v>
      </c>
      <c r="M449" s="5">
        <v>1935.49660176</v>
      </c>
      <c r="N449" s="5">
        <v>2010.2646612000001</v>
      </c>
      <c r="O449" s="5">
        <v>2069.7227297999998</v>
      </c>
      <c r="P449" s="5">
        <v>3486.93744341</v>
      </c>
      <c r="Q449" s="5">
        <v>5185.1657660000001</v>
      </c>
      <c r="R449" s="5">
        <v>5575.3005312100004</v>
      </c>
      <c r="S449" s="5">
        <v>6499.9997409300004</v>
      </c>
      <c r="T449" s="5">
        <v>7275.9434991899998</v>
      </c>
      <c r="U449" s="5">
        <v>7851.2391973100002</v>
      </c>
      <c r="V449" s="5">
        <v>7851.2391973200001</v>
      </c>
      <c r="W449" s="5">
        <v>9251.85255564</v>
      </c>
      <c r="X449" s="5">
        <v>14273.367879949999</v>
      </c>
      <c r="Y449" s="5">
        <v>19482.645884950001</v>
      </c>
      <c r="Z449" s="5">
        <v>19482.6458853</v>
      </c>
      <c r="AA449" s="5">
        <v>32200.214158039998</v>
      </c>
      <c r="AB449" s="5">
        <v>41822.499939169997</v>
      </c>
      <c r="AC449" s="5">
        <v>41822.499939250003</v>
      </c>
      <c r="AD449" s="5">
        <v>41822.499939289999</v>
      </c>
      <c r="AE449" s="5">
        <v>41822.499939319998</v>
      </c>
      <c r="AF449" s="5">
        <v>41822.499939349997</v>
      </c>
      <c r="AG449" s="5">
        <v>41822.499939360001</v>
      </c>
    </row>
    <row r="450" spans="1:33">
      <c r="A450" s="56" t="s">
        <v>80</v>
      </c>
      <c r="B450" s="56" t="s">
        <v>199</v>
      </c>
      <c r="C450" s="56" t="s">
        <v>278</v>
      </c>
      <c r="D450" s="56" t="s">
        <v>279</v>
      </c>
      <c r="E450" s="56" t="s">
        <v>217</v>
      </c>
      <c r="F450" s="5">
        <v>0</v>
      </c>
      <c r="G450" s="5">
        <v>23.149494449999999</v>
      </c>
      <c r="H450" s="5">
        <v>507.15072371000002</v>
      </c>
      <c r="I450" s="5">
        <v>631.30728603</v>
      </c>
      <c r="J450" s="5">
        <v>791.96996051999997</v>
      </c>
      <c r="K450" s="5">
        <v>823.73815648000004</v>
      </c>
      <c r="L450" s="5">
        <v>863.53797154999995</v>
      </c>
      <c r="M450" s="5">
        <v>863.53797163000002</v>
      </c>
      <c r="N450" s="5">
        <v>863.53797164000002</v>
      </c>
      <c r="O450" s="5">
        <v>863.53797166000004</v>
      </c>
      <c r="P450" s="5">
        <v>863.53797169999996</v>
      </c>
      <c r="Q450" s="5">
        <v>863.53797177000001</v>
      </c>
      <c r="R450" s="5">
        <v>863.53797179000003</v>
      </c>
      <c r="S450" s="5">
        <v>863.53797183999995</v>
      </c>
      <c r="T450" s="5">
        <v>863.53797250000002</v>
      </c>
      <c r="U450" s="5">
        <v>863.53797618999999</v>
      </c>
      <c r="V450" s="5">
        <v>863.5379762</v>
      </c>
      <c r="W450" s="5">
        <v>2719.92479202</v>
      </c>
      <c r="X450" s="5">
        <v>3233.74522308</v>
      </c>
      <c r="Y450" s="5">
        <v>3357.6605276800001</v>
      </c>
      <c r="Z450" s="5">
        <v>3399.9997391400002</v>
      </c>
      <c r="AA450" s="5">
        <v>3400.0000000099999</v>
      </c>
      <c r="AB450" s="5">
        <v>7395.11751542</v>
      </c>
      <c r="AC450" s="5">
        <v>7957.6299319</v>
      </c>
      <c r="AD450" s="5">
        <v>7957.62993207</v>
      </c>
      <c r="AE450" s="5">
        <v>11773.87273786</v>
      </c>
      <c r="AF450" s="5">
        <v>58862.499849940003</v>
      </c>
      <c r="AG450" s="5">
        <v>58862.49984995</v>
      </c>
    </row>
    <row r="451" spans="1:33">
      <c r="A451" s="56" t="s">
        <v>80</v>
      </c>
      <c r="B451" s="56" t="s">
        <v>199</v>
      </c>
      <c r="C451" s="56" t="s">
        <v>280</v>
      </c>
      <c r="D451" s="56" t="s">
        <v>281</v>
      </c>
      <c r="E451" s="56" t="s">
        <v>217</v>
      </c>
      <c r="F451" s="5">
        <v>0</v>
      </c>
      <c r="G451" s="5">
        <v>5.6099999999999997E-6</v>
      </c>
      <c r="H451" s="5">
        <v>9.5400000000000001E-6</v>
      </c>
      <c r="I451" s="5">
        <v>1.19E-5</v>
      </c>
      <c r="J451" s="5">
        <v>387.52885665000002</v>
      </c>
      <c r="K451" s="5">
        <v>387.52885665999997</v>
      </c>
      <c r="L451" s="5">
        <v>407.92823554</v>
      </c>
      <c r="M451" s="5">
        <v>407.92823561</v>
      </c>
      <c r="N451" s="5">
        <v>407.92823564000003</v>
      </c>
      <c r="O451" s="5">
        <v>407.92823568</v>
      </c>
      <c r="P451" s="5">
        <v>407.92823569000001</v>
      </c>
      <c r="Q451" s="5">
        <v>407.92823584000001</v>
      </c>
      <c r="R451" s="5">
        <v>407.92823585000002</v>
      </c>
      <c r="S451" s="5">
        <v>407.92823601999999</v>
      </c>
      <c r="T451" s="5">
        <v>407.92823700999998</v>
      </c>
      <c r="U451" s="5">
        <v>407.92824146999999</v>
      </c>
      <c r="V451" s="5">
        <v>407.92824148</v>
      </c>
      <c r="W451" s="5">
        <v>407.92824331999998</v>
      </c>
      <c r="X451" s="5">
        <v>503.35873968999999</v>
      </c>
      <c r="Y451" s="5">
        <v>4999.9995253300003</v>
      </c>
      <c r="Z451" s="5">
        <v>4999.9995260599999</v>
      </c>
      <c r="AA451" s="5">
        <v>4999.9995262100001</v>
      </c>
      <c r="AB451" s="5">
        <v>4999.9999999000001</v>
      </c>
      <c r="AC451" s="5">
        <v>4999.9999999299998</v>
      </c>
      <c r="AD451" s="5">
        <v>4999.9999999499996</v>
      </c>
      <c r="AE451" s="5">
        <v>4999.9999999700003</v>
      </c>
      <c r="AF451" s="5">
        <v>4999.9999999900001</v>
      </c>
      <c r="AG451" s="5">
        <v>5000</v>
      </c>
    </row>
    <row r="452" spans="1:33">
      <c r="A452" s="56" t="s">
        <v>80</v>
      </c>
      <c r="B452" s="56" t="s">
        <v>199</v>
      </c>
      <c r="C452" s="56" t="s">
        <v>282</v>
      </c>
      <c r="D452" s="56" t="s">
        <v>283</v>
      </c>
      <c r="E452" s="56" t="s">
        <v>217</v>
      </c>
      <c r="F452" s="5">
        <v>0</v>
      </c>
      <c r="G452" s="5">
        <v>0</v>
      </c>
      <c r="H452" s="5">
        <v>0</v>
      </c>
      <c r="I452" s="5">
        <v>0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5">
        <v>0</v>
      </c>
      <c r="R452" s="5">
        <v>0</v>
      </c>
      <c r="S452" s="5">
        <v>0</v>
      </c>
      <c r="T452" s="5">
        <v>0</v>
      </c>
      <c r="U452" s="5">
        <v>0</v>
      </c>
      <c r="V452" s="5">
        <v>0</v>
      </c>
      <c r="W452" s="5">
        <v>0</v>
      </c>
      <c r="X452" s="5">
        <v>0</v>
      </c>
      <c r="Y452" s="5">
        <v>0</v>
      </c>
      <c r="Z452" s="5">
        <v>0</v>
      </c>
      <c r="AA452" s="5">
        <v>0</v>
      </c>
      <c r="AB452" s="5">
        <v>0</v>
      </c>
      <c r="AC452" s="5">
        <v>0</v>
      </c>
      <c r="AD452" s="5">
        <v>0</v>
      </c>
      <c r="AE452" s="5">
        <v>0</v>
      </c>
      <c r="AF452" s="5">
        <v>0</v>
      </c>
      <c r="AG452" s="5">
        <v>0</v>
      </c>
    </row>
    <row r="453" spans="1:33">
      <c r="A453" s="56" t="s">
        <v>80</v>
      </c>
      <c r="B453" s="56" t="s">
        <v>200</v>
      </c>
      <c r="C453" s="56" t="s">
        <v>284</v>
      </c>
      <c r="D453" s="56" t="s">
        <v>285</v>
      </c>
      <c r="E453" s="56" t="s">
        <v>217</v>
      </c>
      <c r="F453" s="5">
        <v>0</v>
      </c>
      <c r="G453" s="5">
        <v>5.3000000000000001E-6</v>
      </c>
      <c r="H453" s="5">
        <v>3.1199999999999999E-5</v>
      </c>
      <c r="I453" s="5">
        <v>157.99271415999999</v>
      </c>
      <c r="J453" s="5">
        <v>157.99271417</v>
      </c>
      <c r="K453" s="5">
        <v>226.79370767</v>
      </c>
      <c r="L453" s="5">
        <v>266.77024560000001</v>
      </c>
      <c r="M453" s="5">
        <v>266.77024569000002</v>
      </c>
      <c r="N453" s="5">
        <v>266.77024583999997</v>
      </c>
      <c r="O453" s="5">
        <v>266.77024587</v>
      </c>
      <c r="P453" s="5">
        <v>7753.4584558300003</v>
      </c>
      <c r="Q453" s="5">
        <v>7753.4584558400002</v>
      </c>
      <c r="R453" s="5">
        <v>9023.5057875300008</v>
      </c>
      <c r="S453" s="5">
        <v>10893.572779599999</v>
      </c>
      <c r="T453" s="5">
        <v>12884.76770932</v>
      </c>
      <c r="U453" s="5">
        <v>13644.028213170001</v>
      </c>
      <c r="V453" s="5">
        <v>13644.02821318</v>
      </c>
      <c r="W453" s="5">
        <v>13644.028213199999</v>
      </c>
      <c r="X453" s="5">
        <v>13644.02821325</v>
      </c>
      <c r="Y453" s="5">
        <v>13644.028213449999</v>
      </c>
      <c r="Z453" s="5">
        <v>15205.63322842</v>
      </c>
      <c r="AA453" s="5">
        <v>17826.417923460001</v>
      </c>
      <c r="AB453" s="5">
        <v>17826.41792349</v>
      </c>
      <c r="AC453" s="5">
        <v>18532.216678680001</v>
      </c>
      <c r="AD453" s="5">
        <v>18532.216678699999</v>
      </c>
      <c r="AE453" s="5">
        <v>18532.21667871</v>
      </c>
      <c r="AF453" s="5">
        <v>32244.091068130001</v>
      </c>
      <c r="AG453" s="5">
        <v>32244.091068139998</v>
      </c>
    </row>
    <row r="454" spans="1:33">
      <c r="A454" s="56" t="s">
        <v>80</v>
      </c>
      <c r="B454" s="56" t="s">
        <v>200</v>
      </c>
      <c r="C454" s="56" t="s">
        <v>286</v>
      </c>
      <c r="D454" s="56" t="s">
        <v>287</v>
      </c>
      <c r="E454" s="56" t="s">
        <v>217</v>
      </c>
      <c r="F454" s="5">
        <v>0</v>
      </c>
      <c r="G454" s="5">
        <v>3.1499999999999999E-6</v>
      </c>
      <c r="H454" s="5">
        <v>5.0699999999999997E-6</v>
      </c>
      <c r="I454" s="5">
        <v>2.1650000000000001E-5</v>
      </c>
      <c r="J454" s="5">
        <v>2.1670000000000001E-5</v>
      </c>
      <c r="K454" s="5">
        <v>298.87695754999999</v>
      </c>
      <c r="L454" s="5">
        <v>515.25404190999996</v>
      </c>
      <c r="M454" s="5">
        <v>515.25404196</v>
      </c>
      <c r="N454" s="5">
        <v>515.25404198000001</v>
      </c>
      <c r="O454" s="5">
        <v>515.25404200000003</v>
      </c>
      <c r="P454" s="5">
        <v>515.25404211</v>
      </c>
      <c r="Q454" s="5">
        <v>515.25404212000001</v>
      </c>
      <c r="R454" s="5">
        <v>515.25404215000003</v>
      </c>
      <c r="S454" s="5">
        <v>515.25404217000005</v>
      </c>
      <c r="T454" s="5">
        <v>515.25404318000005</v>
      </c>
      <c r="U454" s="5">
        <v>515.25404323999999</v>
      </c>
      <c r="V454" s="5">
        <v>515.25404323999999</v>
      </c>
      <c r="W454" s="5">
        <v>515.25404325</v>
      </c>
      <c r="X454" s="5">
        <v>515.25404329000003</v>
      </c>
      <c r="Y454" s="5">
        <v>515.25404332000005</v>
      </c>
      <c r="Z454" s="5">
        <v>515.25404357000002</v>
      </c>
      <c r="AA454" s="5">
        <v>515.25404360000005</v>
      </c>
      <c r="AB454" s="5">
        <v>515.25404361000005</v>
      </c>
      <c r="AC454" s="5">
        <v>515.25404362999996</v>
      </c>
      <c r="AD454" s="5">
        <v>515.25404363999996</v>
      </c>
      <c r="AE454" s="5">
        <v>515.25404364999997</v>
      </c>
      <c r="AF454" s="5">
        <v>515.25404368</v>
      </c>
      <c r="AG454" s="5">
        <v>515.25404369</v>
      </c>
    </row>
    <row r="455" spans="1:33">
      <c r="A455" s="56" t="s">
        <v>80</v>
      </c>
      <c r="B455" s="56" t="s">
        <v>200</v>
      </c>
      <c r="C455" s="56" t="s">
        <v>288</v>
      </c>
      <c r="D455" s="56" t="s">
        <v>289</v>
      </c>
      <c r="E455" s="56" t="s">
        <v>217</v>
      </c>
      <c r="F455" s="5">
        <v>0</v>
      </c>
      <c r="G455" s="5">
        <v>3.8099999999999999E-6</v>
      </c>
      <c r="H455" s="5">
        <v>7.2200000000000003E-6</v>
      </c>
      <c r="I455" s="5">
        <v>2.7390125099999998</v>
      </c>
      <c r="J455" s="5">
        <v>2.7390125300000001</v>
      </c>
      <c r="K455" s="5">
        <v>419.87158371999999</v>
      </c>
      <c r="L455" s="5">
        <v>539.59043248</v>
      </c>
      <c r="M455" s="5">
        <v>539.59043253000004</v>
      </c>
      <c r="N455" s="5">
        <v>539.59043256999996</v>
      </c>
      <c r="O455" s="5">
        <v>539.59043257999997</v>
      </c>
      <c r="P455" s="5">
        <v>539.59043270999996</v>
      </c>
      <c r="Q455" s="5">
        <v>539.59043271999997</v>
      </c>
      <c r="R455" s="5">
        <v>685.78729275000001</v>
      </c>
      <c r="S455" s="5">
        <v>685.78729278000003</v>
      </c>
      <c r="T455" s="5">
        <v>685.78729597999995</v>
      </c>
      <c r="U455" s="5">
        <v>685.78729616999999</v>
      </c>
      <c r="V455" s="5">
        <v>685.78729618</v>
      </c>
      <c r="W455" s="5">
        <v>685.78729619000001</v>
      </c>
      <c r="X455" s="5">
        <v>685.78729622000003</v>
      </c>
      <c r="Y455" s="5">
        <v>685.78729636000003</v>
      </c>
      <c r="Z455" s="5">
        <v>685.78729658999998</v>
      </c>
      <c r="AA455" s="5">
        <v>685.78729670999996</v>
      </c>
      <c r="AB455" s="5">
        <v>685.78729672999998</v>
      </c>
      <c r="AC455" s="5">
        <v>685.78729697999995</v>
      </c>
      <c r="AD455" s="5">
        <v>685.78729698999996</v>
      </c>
      <c r="AE455" s="5">
        <v>685.78729699999997</v>
      </c>
      <c r="AF455" s="5">
        <v>685.78729708000003</v>
      </c>
      <c r="AG455" s="5">
        <v>685.78729709000004</v>
      </c>
    </row>
    <row r="456" spans="1:33" ht="16.5" customHeight="1">
      <c r="B456" s="43"/>
      <c r="C456" s="43"/>
      <c r="D456" s="43"/>
      <c r="E456" s="43"/>
      <c r="F456" s="43"/>
      <c r="G456" s="43"/>
      <c r="H456" s="43"/>
      <c r="I456" s="43"/>
      <c r="J456" s="43"/>
      <c r="K456" s="43"/>
      <c r="L456" s="43"/>
      <c r="M456" s="43"/>
      <c r="N456" s="43"/>
      <c r="O456" s="43"/>
      <c r="P456" s="43"/>
      <c r="Q456" s="43"/>
      <c r="R456" s="43"/>
      <c r="S456" s="43"/>
      <c r="T456" s="43"/>
      <c r="U456" s="43"/>
      <c r="V456" s="43"/>
      <c r="W456" s="43"/>
      <c r="X456" s="43"/>
      <c r="Y456" s="43"/>
      <c r="Z456" s="43"/>
    </row>
    <row r="457" spans="1:33">
      <c r="A457" s="56" t="s">
        <v>80</v>
      </c>
      <c r="B457" s="56" t="s">
        <v>197</v>
      </c>
      <c r="C457" s="56" t="s">
        <v>215</v>
      </c>
      <c r="D457" s="56" t="s">
        <v>216</v>
      </c>
      <c r="E457" s="56" t="s">
        <v>142</v>
      </c>
      <c r="F457" s="5">
        <v>330.26499999999999</v>
      </c>
      <c r="G457" s="5">
        <v>1016.54866818</v>
      </c>
      <c r="H457" s="5">
        <v>1108.53862942</v>
      </c>
      <c r="I457" s="5">
        <v>1141.7485816000001</v>
      </c>
      <c r="J457" s="5">
        <v>1141.7485816000001</v>
      </c>
      <c r="K457" s="5">
        <v>1141.74858163</v>
      </c>
      <c r="L457" s="5">
        <v>1237.75410083</v>
      </c>
      <c r="M457" s="5">
        <v>1237.75410087</v>
      </c>
      <c r="N457" s="5">
        <v>1237.7541009199999</v>
      </c>
      <c r="O457" s="5">
        <v>1237.75410102</v>
      </c>
      <c r="P457" s="5">
        <v>1237.7541010699999</v>
      </c>
      <c r="Q457" s="5">
        <v>1237.75410115</v>
      </c>
      <c r="R457" s="5">
        <v>1237.7541012300001</v>
      </c>
      <c r="S457" s="5">
        <v>1237.7541013099999</v>
      </c>
      <c r="T457" s="5">
        <v>1237.75410154</v>
      </c>
      <c r="U457" s="5">
        <v>1237.7541015899999</v>
      </c>
      <c r="V457" s="5">
        <v>1237.7541016299999</v>
      </c>
      <c r="W457" s="5">
        <v>1237.7541017200001</v>
      </c>
      <c r="X457" s="5">
        <v>1237.7541017999999</v>
      </c>
      <c r="Y457" s="5">
        <v>1237.75410186</v>
      </c>
      <c r="Z457" s="5">
        <v>1057.28910208</v>
      </c>
      <c r="AA457" s="5">
        <v>1057.2891020899999</v>
      </c>
      <c r="AB457" s="5">
        <v>1057.2891021099999</v>
      </c>
      <c r="AC457" s="5">
        <v>1057.2891021200001</v>
      </c>
      <c r="AD457" s="5">
        <v>1057.2891021600001</v>
      </c>
      <c r="AE457" s="5">
        <v>907.48910236999996</v>
      </c>
      <c r="AF457" s="5">
        <v>907.48910240999999</v>
      </c>
      <c r="AG457" s="5">
        <v>920.42337327999996</v>
      </c>
    </row>
    <row r="458" spans="1:33">
      <c r="A458" s="56" t="s">
        <v>80</v>
      </c>
      <c r="B458" s="56" t="s">
        <v>197</v>
      </c>
      <c r="C458" s="56" t="s">
        <v>218</v>
      </c>
      <c r="D458" s="56" t="s">
        <v>219</v>
      </c>
      <c r="E458" s="56" t="s">
        <v>142</v>
      </c>
      <c r="F458" s="5">
        <v>43.2</v>
      </c>
      <c r="G458" s="5">
        <v>844.05112814000006</v>
      </c>
      <c r="H458" s="5">
        <v>857.29191907000006</v>
      </c>
      <c r="I458" s="5">
        <v>857.92726212000002</v>
      </c>
      <c r="J458" s="5">
        <v>857.92726214000004</v>
      </c>
      <c r="K458" s="5">
        <v>929.77018404</v>
      </c>
      <c r="L458" s="5">
        <v>929.77018405000001</v>
      </c>
      <c r="M458" s="5">
        <v>929.77018409000004</v>
      </c>
      <c r="N458" s="5">
        <v>929.77018411000006</v>
      </c>
      <c r="O458" s="5">
        <v>929.77018416999999</v>
      </c>
      <c r="P458" s="5">
        <v>929.77018418</v>
      </c>
      <c r="Q458" s="5">
        <v>929.77018422000003</v>
      </c>
      <c r="R458" s="5">
        <v>929.77018428000008</v>
      </c>
      <c r="S458" s="5">
        <v>929.7701843000001</v>
      </c>
      <c r="T458" s="5">
        <v>929.77018494000004</v>
      </c>
      <c r="U458" s="5">
        <v>929.77018497000006</v>
      </c>
      <c r="V458" s="5">
        <v>929.77018502999999</v>
      </c>
      <c r="W458" s="5">
        <v>929.77018504</v>
      </c>
      <c r="X458" s="5">
        <v>929.77018505000001</v>
      </c>
      <c r="Y458" s="5">
        <v>929.77018506000002</v>
      </c>
      <c r="Z458" s="5">
        <v>929.77018591000001</v>
      </c>
      <c r="AA458" s="5">
        <v>929.77018593000003</v>
      </c>
      <c r="AB458" s="5">
        <v>929.77018597000006</v>
      </c>
      <c r="AC458" s="5">
        <v>899.72422411000002</v>
      </c>
      <c r="AD458" s="5">
        <v>899.72422413000004</v>
      </c>
      <c r="AE458" s="5">
        <v>899.72422415000005</v>
      </c>
      <c r="AF458" s="5">
        <v>952.10046310999996</v>
      </c>
      <c r="AG458" s="5">
        <v>1087.86968882</v>
      </c>
    </row>
    <row r="459" spans="1:33">
      <c r="A459" s="56" t="s">
        <v>80</v>
      </c>
      <c r="B459" s="56" t="s">
        <v>197</v>
      </c>
      <c r="C459" s="56" t="s">
        <v>220</v>
      </c>
      <c r="D459" s="56" t="s">
        <v>221</v>
      </c>
      <c r="E459" s="56" t="s">
        <v>142</v>
      </c>
      <c r="F459" s="5">
        <v>0</v>
      </c>
      <c r="G459" s="5">
        <v>0</v>
      </c>
      <c r="H459" s="5">
        <v>0</v>
      </c>
      <c r="I459" s="5">
        <v>0</v>
      </c>
      <c r="J459" s="5">
        <v>0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5">
        <v>0</v>
      </c>
      <c r="R459" s="5">
        <v>0</v>
      </c>
      <c r="S459" s="5">
        <v>0</v>
      </c>
      <c r="T459" s="5">
        <v>0</v>
      </c>
      <c r="U459" s="5">
        <v>0</v>
      </c>
      <c r="V459" s="5">
        <v>0</v>
      </c>
      <c r="W459" s="5">
        <v>0</v>
      </c>
      <c r="X459" s="5">
        <v>0</v>
      </c>
      <c r="Y459" s="5">
        <v>0</v>
      </c>
      <c r="Z459" s="5">
        <v>0</v>
      </c>
      <c r="AA459" s="5">
        <v>0</v>
      </c>
      <c r="AB459" s="5">
        <v>0</v>
      </c>
      <c r="AC459" s="5">
        <v>0</v>
      </c>
      <c r="AD459" s="5">
        <v>0</v>
      </c>
      <c r="AE459" s="5">
        <v>0</v>
      </c>
      <c r="AF459" s="5">
        <v>0</v>
      </c>
      <c r="AG459" s="5">
        <v>0</v>
      </c>
    </row>
    <row r="460" spans="1:33">
      <c r="A460" s="56" t="s">
        <v>80</v>
      </c>
      <c r="B460" s="56" t="s">
        <v>197</v>
      </c>
      <c r="C460" s="56" t="s">
        <v>222</v>
      </c>
      <c r="D460" s="56" t="s">
        <v>223</v>
      </c>
      <c r="E460" s="56" t="s">
        <v>142</v>
      </c>
      <c r="F460" s="5">
        <v>0</v>
      </c>
      <c r="G460" s="5">
        <v>1374.1108213</v>
      </c>
      <c r="H460" s="5">
        <v>1585.99801338</v>
      </c>
      <c r="I460" s="5">
        <v>1997.8231160299999</v>
      </c>
      <c r="J460" s="5">
        <v>1997.8231160400001</v>
      </c>
      <c r="K460" s="5">
        <v>2471.0695923500002</v>
      </c>
      <c r="L460" s="5">
        <v>2634.2018499400001</v>
      </c>
      <c r="M460" s="5">
        <v>2634.20184995</v>
      </c>
      <c r="N460" s="5">
        <v>2634.2018500200002</v>
      </c>
      <c r="O460" s="5">
        <v>2634.2018500999998</v>
      </c>
      <c r="P460" s="5">
        <v>2634.2018501799998</v>
      </c>
      <c r="Q460" s="5">
        <v>2634.2018502599999</v>
      </c>
      <c r="R460" s="5">
        <v>2634.20185034</v>
      </c>
      <c r="S460" s="5">
        <v>2634.20185042</v>
      </c>
      <c r="T460" s="5">
        <v>2634.20185055</v>
      </c>
      <c r="U460" s="5">
        <v>2634.2018505800002</v>
      </c>
      <c r="V460" s="5">
        <v>2634.20185064</v>
      </c>
      <c r="W460" s="5">
        <v>2634.2018507299999</v>
      </c>
      <c r="X460" s="5">
        <v>2634.2018508400001</v>
      </c>
      <c r="Y460" s="5">
        <v>2634.20185094</v>
      </c>
      <c r="Z460" s="5">
        <v>2634.2018510500002</v>
      </c>
      <c r="AA460" s="5">
        <v>2634.2018510500002</v>
      </c>
      <c r="AB460" s="5">
        <v>2634.2018510600001</v>
      </c>
      <c r="AC460" s="5">
        <v>2634.2018510600001</v>
      </c>
      <c r="AD460" s="5">
        <v>2634.20185107</v>
      </c>
      <c r="AE460" s="5">
        <v>2634.2018510799999</v>
      </c>
      <c r="AF460" s="5">
        <v>2634.2018510900002</v>
      </c>
      <c r="AG460" s="5">
        <v>2634.2018511000001</v>
      </c>
    </row>
    <row r="461" spans="1:33">
      <c r="A461" s="56" t="s">
        <v>80</v>
      </c>
      <c r="B461" s="56" t="s">
        <v>197</v>
      </c>
      <c r="C461" s="56" t="s">
        <v>224</v>
      </c>
      <c r="D461" s="56" t="s">
        <v>225</v>
      </c>
      <c r="E461" s="56" t="s">
        <v>142</v>
      </c>
      <c r="F461" s="5">
        <v>0</v>
      </c>
      <c r="G461" s="5">
        <v>4.303E-5</v>
      </c>
      <c r="H461" s="5">
        <v>118.24592174999999</v>
      </c>
      <c r="I461" s="5">
        <v>125.61995594</v>
      </c>
      <c r="J461" s="5">
        <v>125.61995597000001</v>
      </c>
      <c r="K461" s="5">
        <v>129.66036070999999</v>
      </c>
      <c r="L461" s="5">
        <v>133.63081199000001</v>
      </c>
      <c r="M461" s="5">
        <v>133.63081201</v>
      </c>
      <c r="N461" s="5">
        <v>133.63081205</v>
      </c>
      <c r="O461" s="5">
        <v>133.63081209000001</v>
      </c>
      <c r="P461" s="5">
        <v>133.63081212</v>
      </c>
      <c r="Q461" s="5">
        <v>133.63081216</v>
      </c>
      <c r="R461" s="5">
        <v>133.63081220000001</v>
      </c>
      <c r="S461" s="5">
        <v>133.63081224000001</v>
      </c>
      <c r="T461" s="5">
        <v>133.63081245999999</v>
      </c>
      <c r="U461" s="5">
        <v>133.63081249000001</v>
      </c>
      <c r="V461" s="5">
        <v>133.63081255</v>
      </c>
      <c r="W461" s="5">
        <v>133.63081262</v>
      </c>
      <c r="X461" s="5">
        <v>133.63081274000001</v>
      </c>
      <c r="Y461" s="5">
        <v>133.63081278999999</v>
      </c>
      <c r="Z461" s="5">
        <v>133.63081288999999</v>
      </c>
      <c r="AA461" s="5">
        <v>133.63081288999999</v>
      </c>
      <c r="AB461" s="5">
        <v>133.63081288999999</v>
      </c>
      <c r="AC461" s="5">
        <v>133.6308129</v>
      </c>
      <c r="AD461" s="5">
        <v>133.63081291</v>
      </c>
      <c r="AE461" s="5">
        <v>133.63081292000001</v>
      </c>
      <c r="AF461" s="5">
        <v>133.63081292999999</v>
      </c>
      <c r="AG461" s="5">
        <v>133.63081294</v>
      </c>
    </row>
    <row r="462" spans="1:33">
      <c r="A462" s="56" t="s">
        <v>80</v>
      </c>
      <c r="B462" s="56" t="s">
        <v>197</v>
      </c>
      <c r="C462" s="56" t="s">
        <v>226</v>
      </c>
      <c r="D462" s="56" t="s">
        <v>227</v>
      </c>
      <c r="E462" s="56" t="s">
        <v>142</v>
      </c>
      <c r="F462" s="5">
        <v>0</v>
      </c>
      <c r="G462" s="5">
        <v>900.00000943999999</v>
      </c>
      <c r="H462" s="5">
        <v>1225.7632891999999</v>
      </c>
      <c r="I462" s="5">
        <v>1386.2118308300001</v>
      </c>
      <c r="J462" s="5">
        <v>3222.4292656699999</v>
      </c>
      <c r="K462" s="5">
        <v>4207.3829640100003</v>
      </c>
      <c r="L462" s="5">
        <v>4990.56070705</v>
      </c>
      <c r="M462" s="5">
        <v>4990.5607071699997</v>
      </c>
      <c r="N462" s="5">
        <v>4990.5607072399998</v>
      </c>
      <c r="O462" s="5">
        <v>4990.5607073399997</v>
      </c>
      <c r="P462" s="5">
        <v>4990.5607073900001</v>
      </c>
      <c r="Q462" s="5">
        <v>9003.9556611499993</v>
      </c>
      <c r="R462" s="5">
        <v>9003.9556611999997</v>
      </c>
      <c r="S462" s="5">
        <v>9003.95566125</v>
      </c>
      <c r="T462" s="5">
        <v>9003.9556615399997</v>
      </c>
      <c r="U462" s="5">
        <v>9003.95566168</v>
      </c>
      <c r="V462" s="5">
        <v>9003.9556616999998</v>
      </c>
      <c r="W462" s="5">
        <v>11266.70495291</v>
      </c>
      <c r="X462" s="5">
        <v>14363.23875619</v>
      </c>
      <c r="Y462" s="5">
        <v>16479.858593460001</v>
      </c>
      <c r="Z462" s="5">
        <v>22284.395757909999</v>
      </c>
      <c r="AA462" s="5">
        <v>22284.39575792</v>
      </c>
      <c r="AB462" s="5">
        <v>22908.957308000001</v>
      </c>
      <c r="AC462" s="5">
        <v>22908.957308019999</v>
      </c>
      <c r="AD462" s="5">
        <v>24322.355264720001</v>
      </c>
      <c r="AE462" s="5">
        <v>24322.355264739999</v>
      </c>
      <c r="AF462" s="5">
        <v>24322.355264770002</v>
      </c>
      <c r="AG462" s="5">
        <v>24322.35526479</v>
      </c>
    </row>
    <row r="463" spans="1:33">
      <c r="A463" s="56" t="s">
        <v>80</v>
      </c>
      <c r="B463" s="56" t="s">
        <v>197</v>
      </c>
      <c r="C463" s="56" t="s">
        <v>228</v>
      </c>
      <c r="D463" s="56" t="s">
        <v>229</v>
      </c>
      <c r="E463" s="56" t="s">
        <v>142</v>
      </c>
      <c r="F463" s="5">
        <v>0</v>
      </c>
      <c r="G463" s="5">
        <v>3.2889999999999999E-5</v>
      </c>
      <c r="H463" s="5">
        <v>577.55721300999994</v>
      </c>
      <c r="I463" s="5">
        <v>619.87483090000001</v>
      </c>
      <c r="J463" s="5">
        <v>717.81339600000001</v>
      </c>
      <c r="K463" s="5">
        <v>850.83940129999996</v>
      </c>
      <c r="L463" s="5">
        <v>962.67584705000002</v>
      </c>
      <c r="M463" s="5">
        <v>962.67584706000002</v>
      </c>
      <c r="N463" s="5">
        <v>962.67584713000008</v>
      </c>
      <c r="O463" s="5">
        <v>962.67584721999992</v>
      </c>
      <c r="P463" s="5">
        <v>962.67584728999998</v>
      </c>
      <c r="Q463" s="5">
        <v>962.67584737000004</v>
      </c>
      <c r="R463" s="5">
        <v>962.67584744999999</v>
      </c>
      <c r="S463" s="5">
        <v>962.67584753000006</v>
      </c>
      <c r="T463" s="5">
        <v>962.6758475900001</v>
      </c>
      <c r="U463" s="5">
        <v>962.67584766000004</v>
      </c>
      <c r="V463" s="5">
        <v>962.67584775</v>
      </c>
      <c r="W463" s="5">
        <v>962.67584783999996</v>
      </c>
      <c r="X463" s="5">
        <v>962.67584794999993</v>
      </c>
      <c r="Y463" s="5">
        <v>962.67584805000001</v>
      </c>
      <c r="Z463" s="5">
        <v>962.67584818</v>
      </c>
      <c r="AA463" s="5">
        <v>962.67584819000012</v>
      </c>
      <c r="AB463" s="5">
        <v>962.67584820000002</v>
      </c>
      <c r="AC463" s="5">
        <v>962.67584820999991</v>
      </c>
      <c r="AD463" s="5">
        <v>962.67584822000003</v>
      </c>
      <c r="AE463" s="5">
        <v>962.67584822999993</v>
      </c>
      <c r="AF463" s="5">
        <v>962.67584824000005</v>
      </c>
      <c r="AG463" s="5">
        <v>962.67584824999994</v>
      </c>
    </row>
    <row r="464" spans="1:33">
      <c r="A464" s="56" t="s">
        <v>80</v>
      </c>
      <c r="B464" s="56" t="s">
        <v>197</v>
      </c>
      <c r="C464" s="56" t="s">
        <v>230</v>
      </c>
      <c r="D464" s="56" t="s">
        <v>231</v>
      </c>
      <c r="E464" s="56" t="s">
        <v>142</v>
      </c>
      <c r="F464" s="5">
        <v>912.96400000000006</v>
      </c>
      <c r="G464" s="5">
        <v>2799.0176926600002</v>
      </c>
      <c r="H464" s="5">
        <v>4528.3163466400001</v>
      </c>
      <c r="I464" s="5">
        <v>4708.1185146299986</v>
      </c>
      <c r="J464" s="5">
        <v>5048.4512201400003</v>
      </c>
      <c r="K464" s="5">
        <v>5214.6178510899999</v>
      </c>
      <c r="L464" s="5">
        <v>5665.3001991300007</v>
      </c>
      <c r="M464" s="5">
        <v>6212.9639782600007</v>
      </c>
      <c r="N464" s="5">
        <v>6981.1131580599986</v>
      </c>
      <c r="O464" s="5">
        <v>8296.6797885199994</v>
      </c>
      <c r="P464" s="5">
        <v>8296.6797885699998</v>
      </c>
      <c r="Q464" s="5">
        <v>13200.362133029999</v>
      </c>
      <c r="R464" s="5">
        <v>13200.36213406</v>
      </c>
      <c r="S464" s="5">
        <v>14503.10829032</v>
      </c>
      <c r="T464" s="5">
        <v>16674.073353020001</v>
      </c>
      <c r="U464" s="5">
        <v>16674.073353240001</v>
      </c>
      <c r="V464" s="5">
        <v>16674.073353259999</v>
      </c>
      <c r="W464" s="5">
        <v>16674.07335336</v>
      </c>
      <c r="X464" s="5">
        <v>16674.073353970001</v>
      </c>
      <c r="Y464" s="5">
        <v>16674.073354389999</v>
      </c>
      <c r="Z464" s="5">
        <v>21197.599908619999</v>
      </c>
      <c r="AA464" s="5">
        <v>20757.624908630001</v>
      </c>
      <c r="AB464" s="5">
        <v>20757.624908639998</v>
      </c>
      <c r="AC464" s="5">
        <v>20757.62490866</v>
      </c>
      <c r="AD464" s="5">
        <v>20757.624908670001</v>
      </c>
      <c r="AE464" s="5">
        <v>20757.624908680002</v>
      </c>
      <c r="AF464" s="5">
        <v>20757.624908720001</v>
      </c>
      <c r="AG464" s="5">
        <v>20757.624908739999</v>
      </c>
    </row>
    <row r="465" spans="1:33">
      <c r="A465" s="56" t="s">
        <v>80</v>
      </c>
      <c r="B465" s="56" t="s">
        <v>197</v>
      </c>
      <c r="C465" s="56" t="s">
        <v>232</v>
      </c>
      <c r="D465" s="56" t="s">
        <v>233</v>
      </c>
      <c r="E465" s="56" t="s">
        <v>142</v>
      </c>
      <c r="F465" s="5">
        <v>0</v>
      </c>
      <c r="G465" s="5">
        <v>9.7800000000000012E-6</v>
      </c>
      <c r="H465" s="5">
        <v>38.106532530000003</v>
      </c>
      <c r="I465" s="5">
        <v>179.44942832999999</v>
      </c>
      <c r="J465" s="5">
        <v>186.66121706000001</v>
      </c>
      <c r="K465" s="5">
        <v>253.39009870000001</v>
      </c>
      <c r="L465" s="5">
        <v>289.06054482000002</v>
      </c>
      <c r="M465" s="5">
        <v>289.06054494</v>
      </c>
      <c r="N465" s="5">
        <v>289.06054532000002</v>
      </c>
      <c r="O465" s="5">
        <v>289.06054552000001</v>
      </c>
      <c r="P465" s="5">
        <v>289.06054552000001</v>
      </c>
      <c r="Q465" s="5">
        <v>522.69828381000002</v>
      </c>
      <c r="R465" s="5">
        <v>1664.9398928099999</v>
      </c>
      <c r="S465" s="5">
        <v>2020.24384893</v>
      </c>
      <c r="T465" s="5">
        <v>2631.68976122</v>
      </c>
      <c r="U465" s="5">
        <v>2631.68976312</v>
      </c>
      <c r="V465" s="5">
        <v>2631.68976316</v>
      </c>
      <c r="W465" s="5">
        <v>3399.9998579399999</v>
      </c>
      <c r="X465" s="5">
        <v>3399.9998584099999</v>
      </c>
      <c r="Y465" s="5">
        <v>3399.9998585200001</v>
      </c>
      <c r="Z465" s="5">
        <v>3399.9998588799999</v>
      </c>
      <c r="AA465" s="5">
        <v>3399.9998588899998</v>
      </c>
      <c r="AB465" s="5">
        <v>3399.9998589299998</v>
      </c>
      <c r="AC465" s="5">
        <v>3399.9998589400002</v>
      </c>
      <c r="AD465" s="5">
        <v>3400.0000007399999</v>
      </c>
      <c r="AE465" s="5">
        <v>3400.0000007600001</v>
      </c>
      <c r="AF465" s="5">
        <v>3400.0000007799999</v>
      </c>
      <c r="AG465" s="5">
        <v>3400.0000008000002</v>
      </c>
    </row>
    <row r="466" spans="1:33">
      <c r="A466" s="56" t="s">
        <v>80</v>
      </c>
      <c r="B466" s="56" t="s">
        <v>163</v>
      </c>
      <c r="C466" s="56" t="s">
        <v>234</v>
      </c>
      <c r="D466" s="56" t="s">
        <v>235</v>
      </c>
      <c r="E466" s="56" t="s">
        <v>142</v>
      </c>
      <c r="F466" s="5">
        <v>1630.894076</v>
      </c>
      <c r="G466" s="5">
        <v>1630.894076</v>
      </c>
      <c r="H466" s="5">
        <v>1630.894076</v>
      </c>
      <c r="I466" s="5">
        <v>1630.894076</v>
      </c>
      <c r="J466" s="5">
        <v>1630.894076</v>
      </c>
      <c r="K466" s="5">
        <v>1630.894076</v>
      </c>
      <c r="L466" s="5">
        <v>1630.894076</v>
      </c>
      <c r="M466" s="5">
        <v>1630.894076</v>
      </c>
      <c r="N466" s="5">
        <v>1630.894076</v>
      </c>
      <c r="O466" s="5">
        <v>1630.894076</v>
      </c>
      <c r="P466" s="5">
        <v>1630.894076</v>
      </c>
      <c r="Q466" s="5">
        <v>1630.894076</v>
      </c>
      <c r="R466" s="5">
        <v>1630.894076</v>
      </c>
      <c r="S466" s="5">
        <v>1630.894076</v>
      </c>
      <c r="T466" s="5">
        <v>1630.894076</v>
      </c>
      <c r="U466" s="5">
        <v>1630.894076</v>
      </c>
      <c r="V466" s="5">
        <v>1630.894076</v>
      </c>
      <c r="W466" s="5">
        <v>1630.894076</v>
      </c>
      <c r="X466" s="5">
        <v>1630.894076</v>
      </c>
      <c r="Y466" s="5">
        <v>1630.894076</v>
      </c>
      <c r="Z466" s="5">
        <v>1630.894076</v>
      </c>
      <c r="AA466" s="5">
        <v>1630.894076</v>
      </c>
      <c r="AB466" s="5">
        <v>1630.894076</v>
      </c>
      <c r="AC466" s="5">
        <v>1630.894076</v>
      </c>
      <c r="AD466" s="5">
        <v>1630.894076</v>
      </c>
      <c r="AE466" s="5">
        <v>1630.894076</v>
      </c>
      <c r="AF466" s="5">
        <v>1630.894076</v>
      </c>
      <c r="AG466" s="5">
        <v>1630.894076</v>
      </c>
    </row>
    <row r="467" spans="1:33">
      <c r="A467" s="56" t="s">
        <v>80</v>
      </c>
      <c r="B467" s="56" t="s">
        <v>163</v>
      </c>
      <c r="C467" s="56" t="s">
        <v>236</v>
      </c>
      <c r="D467" s="56" t="s">
        <v>237</v>
      </c>
      <c r="E467" s="56" t="s">
        <v>142</v>
      </c>
      <c r="F467" s="5">
        <v>0</v>
      </c>
      <c r="G467" s="5">
        <v>0</v>
      </c>
      <c r="H467" s="5">
        <v>0</v>
      </c>
      <c r="I467" s="5">
        <v>0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5">
        <v>0</v>
      </c>
      <c r="R467" s="5">
        <v>0</v>
      </c>
      <c r="S467" s="5">
        <v>0</v>
      </c>
      <c r="T467" s="5">
        <v>0</v>
      </c>
      <c r="U467" s="5">
        <v>0</v>
      </c>
      <c r="V467" s="5">
        <v>0</v>
      </c>
      <c r="W467" s="5">
        <v>0</v>
      </c>
      <c r="X467" s="5">
        <v>0</v>
      </c>
      <c r="Y467" s="5">
        <v>0</v>
      </c>
      <c r="Z467" s="5">
        <v>0</v>
      </c>
      <c r="AA467" s="5">
        <v>0</v>
      </c>
      <c r="AB467" s="5">
        <v>0</v>
      </c>
      <c r="AC467" s="5">
        <v>0</v>
      </c>
      <c r="AD467" s="5">
        <v>0</v>
      </c>
      <c r="AE467" s="5">
        <v>0</v>
      </c>
      <c r="AF467" s="5">
        <v>0</v>
      </c>
      <c r="AG467" s="5">
        <v>0</v>
      </c>
    </row>
    <row r="468" spans="1:33">
      <c r="A468" s="56" t="s">
        <v>80</v>
      </c>
      <c r="B468" s="56" t="s">
        <v>163</v>
      </c>
      <c r="C468" s="56" t="s">
        <v>238</v>
      </c>
      <c r="D468" s="56" t="s">
        <v>239</v>
      </c>
      <c r="E468" s="56" t="s">
        <v>142</v>
      </c>
      <c r="F468" s="5">
        <v>914.27606035999997</v>
      </c>
      <c r="G468" s="5">
        <v>914.27606035999997</v>
      </c>
      <c r="H468" s="5">
        <v>914.27606035999997</v>
      </c>
      <c r="I468" s="5">
        <v>914.27606036999998</v>
      </c>
      <c r="J468" s="5">
        <v>1030.6719665000001</v>
      </c>
      <c r="K468" s="5">
        <v>1030.67196672</v>
      </c>
      <c r="L468" s="5">
        <v>1122.99001327</v>
      </c>
      <c r="M468" s="5">
        <v>1122.9900133900001</v>
      </c>
      <c r="N468" s="5">
        <v>1122.99001342</v>
      </c>
      <c r="O468" s="5">
        <v>1122.9900134699999</v>
      </c>
      <c r="P468" s="5">
        <v>1122.9900135299999</v>
      </c>
      <c r="Q468" s="5">
        <v>1122.99001361</v>
      </c>
      <c r="R468" s="5">
        <v>1122.9900136900001</v>
      </c>
      <c r="S468" s="5">
        <v>1122.99001378</v>
      </c>
      <c r="T468" s="5">
        <v>1178.3567077099999</v>
      </c>
      <c r="U468" s="5">
        <v>1005.87670781</v>
      </c>
      <c r="V468" s="5">
        <v>1005.87670785</v>
      </c>
      <c r="W468" s="5">
        <v>1005.8767079199999</v>
      </c>
      <c r="X468" s="5">
        <v>1005.87670829</v>
      </c>
      <c r="Y468" s="5">
        <v>1005.87670867</v>
      </c>
      <c r="Z468" s="5">
        <v>1077.72915274</v>
      </c>
      <c r="AA468" s="5">
        <v>1077.72915289</v>
      </c>
      <c r="AB468" s="5">
        <v>1128.57563884</v>
      </c>
      <c r="AC468" s="5">
        <v>1211.71118774</v>
      </c>
      <c r="AD468" s="5">
        <v>1211.7111879900001</v>
      </c>
      <c r="AE468" s="5">
        <v>1227.8298575700001</v>
      </c>
      <c r="AF468" s="5">
        <v>1227.8298576699999</v>
      </c>
      <c r="AG468" s="5">
        <v>1227.8298577099999</v>
      </c>
    </row>
    <row r="469" spans="1:33">
      <c r="A469" s="56" t="s">
        <v>80</v>
      </c>
      <c r="B469" s="56" t="s">
        <v>163</v>
      </c>
      <c r="C469" s="56" t="s">
        <v>240</v>
      </c>
      <c r="D469" s="56" t="s">
        <v>241</v>
      </c>
      <c r="E469" s="56" t="s">
        <v>142</v>
      </c>
      <c r="F469" s="5">
        <v>4976.4681297299994</v>
      </c>
      <c r="G469" s="5">
        <v>4976.4681297299994</v>
      </c>
      <c r="H469" s="5">
        <v>4976.4681297299994</v>
      </c>
      <c r="I469" s="5">
        <v>4976.4681297299994</v>
      </c>
      <c r="J469" s="5">
        <v>6137.0767788400008</v>
      </c>
      <c r="K469" s="5">
        <v>6137.0767788499998</v>
      </c>
      <c r="L469" s="5">
        <v>6783.9470987799996</v>
      </c>
      <c r="M469" s="5">
        <v>6783.9470988199992</v>
      </c>
      <c r="N469" s="5">
        <v>6783.9470988700004</v>
      </c>
      <c r="O469" s="5">
        <v>6783.9470989199999</v>
      </c>
      <c r="P469" s="5">
        <v>6783.9470989399997</v>
      </c>
      <c r="Q469" s="5">
        <v>6783.9470989700003</v>
      </c>
      <c r="R469" s="5">
        <v>6783.9470989900001</v>
      </c>
      <c r="S469" s="5">
        <v>6783.9470990299997</v>
      </c>
      <c r="T469" s="5">
        <v>6783.9470992499992</v>
      </c>
      <c r="U469" s="5">
        <v>6783.9470993300001</v>
      </c>
      <c r="V469" s="5">
        <v>6783.9470993400009</v>
      </c>
      <c r="W469" s="5">
        <v>6783.9470994500007</v>
      </c>
      <c r="X469" s="5">
        <v>6783.9470996399996</v>
      </c>
      <c r="Y469" s="5">
        <v>6783.9470999200003</v>
      </c>
      <c r="Z469" s="5">
        <v>7096.4836291800002</v>
      </c>
      <c r="AA469" s="5">
        <v>7892.6277813199986</v>
      </c>
      <c r="AB469" s="5">
        <v>7924.7189914999999</v>
      </c>
      <c r="AC469" s="5">
        <v>8336.3013771500009</v>
      </c>
      <c r="AD469" s="5">
        <v>8336.3013774600004</v>
      </c>
      <c r="AE469" s="5">
        <v>8336.3013791899994</v>
      </c>
      <c r="AF469" s="5">
        <v>8674.8525924899986</v>
      </c>
      <c r="AG469" s="5">
        <v>8674.8525924999994</v>
      </c>
    </row>
    <row r="470" spans="1:33">
      <c r="A470" s="56" t="s">
        <v>80</v>
      </c>
      <c r="B470" s="56" t="s">
        <v>163</v>
      </c>
      <c r="C470" s="56" t="s">
        <v>242</v>
      </c>
      <c r="D470" s="56" t="s">
        <v>243</v>
      </c>
      <c r="E470" s="56" t="s">
        <v>142</v>
      </c>
      <c r="F470" s="5">
        <v>328.26571230000002</v>
      </c>
      <c r="G470" s="5">
        <v>328.26571230000002</v>
      </c>
      <c r="H470" s="5">
        <v>328.26571230000002</v>
      </c>
      <c r="I470" s="5">
        <v>328.26571231000003</v>
      </c>
      <c r="J470" s="5">
        <v>338.89821001000001</v>
      </c>
      <c r="K470" s="5">
        <v>353.51945978999998</v>
      </c>
      <c r="L470" s="5">
        <v>371.73593646</v>
      </c>
      <c r="M470" s="5">
        <v>371.73593657999999</v>
      </c>
      <c r="N470" s="5">
        <v>371.73593663000003</v>
      </c>
      <c r="O470" s="5">
        <v>371.73593665999999</v>
      </c>
      <c r="P470" s="5">
        <v>371.73593672999999</v>
      </c>
      <c r="Q470" s="5">
        <v>371.73593678999998</v>
      </c>
      <c r="R470" s="5">
        <v>371.73593686999999</v>
      </c>
      <c r="S470" s="5">
        <v>371.73593699999998</v>
      </c>
      <c r="T470" s="5">
        <v>371.73593790000001</v>
      </c>
      <c r="U470" s="5">
        <v>371.73593798000002</v>
      </c>
      <c r="V470" s="5">
        <v>371.73593803</v>
      </c>
      <c r="W470" s="5">
        <v>371.7359381</v>
      </c>
      <c r="X470" s="5">
        <v>371.73593876000001</v>
      </c>
      <c r="Y470" s="5">
        <v>371.73593946</v>
      </c>
      <c r="Z470" s="5">
        <v>417.42824012</v>
      </c>
      <c r="AA470" s="5">
        <v>455.98544106000003</v>
      </c>
      <c r="AB470" s="5">
        <v>455.98544114999999</v>
      </c>
      <c r="AC470" s="5">
        <v>493.62682480000001</v>
      </c>
      <c r="AD470" s="5">
        <v>519.52975844000002</v>
      </c>
      <c r="AE470" s="5">
        <v>519.52975859000003</v>
      </c>
      <c r="AF470" s="5">
        <v>519.52975960999993</v>
      </c>
      <c r="AG470" s="5">
        <v>519.52975962999994</v>
      </c>
    </row>
    <row r="471" spans="1:33">
      <c r="A471" s="56" t="s">
        <v>80</v>
      </c>
      <c r="B471" s="56" t="s">
        <v>163</v>
      </c>
      <c r="C471" s="56" t="s">
        <v>244</v>
      </c>
      <c r="D471" s="56" t="s">
        <v>245</v>
      </c>
      <c r="E471" s="56" t="s">
        <v>142</v>
      </c>
      <c r="F471" s="5">
        <v>696.5710138500001</v>
      </c>
      <c r="G471" s="5">
        <v>696.5710138500001</v>
      </c>
      <c r="H471" s="5">
        <v>696.57101390999992</v>
      </c>
      <c r="I471" s="5">
        <v>1532.6893962199999</v>
      </c>
      <c r="J471" s="5">
        <v>1757.87969643</v>
      </c>
      <c r="K471" s="5">
        <v>2015.6178718599999</v>
      </c>
      <c r="L471" s="5">
        <v>2241.25036034</v>
      </c>
      <c r="M471" s="5">
        <v>2241.2503603800001</v>
      </c>
      <c r="N471" s="5">
        <v>2241.25036043</v>
      </c>
      <c r="O471" s="5">
        <v>2241.2503605000002</v>
      </c>
      <c r="P471" s="5">
        <v>2241.2503605799998</v>
      </c>
      <c r="Q471" s="5">
        <v>2241.2503606599998</v>
      </c>
      <c r="R471" s="5">
        <v>2241.2503607399999</v>
      </c>
      <c r="S471" s="5">
        <v>2241.2503608400002</v>
      </c>
      <c r="T471" s="5">
        <v>2241.2503610600002</v>
      </c>
      <c r="U471" s="5">
        <v>2241.2503610899998</v>
      </c>
      <c r="V471" s="5">
        <v>2241.2503611000002</v>
      </c>
      <c r="W471" s="5">
        <v>2241.2503611500001</v>
      </c>
      <c r="X471" s="5">
        <v>2241.25036125</v>
      </c>
      <c r="Y471" s="5">
        <v>2241.2503614399998</v>
      </c>
      <c r="Z471" s="5">
        <v>2241.2503617299999</v>
      </c>
      <c r="AA471" s="5">
        <v>2241.2503618400001</v>
      </c>
      <c r="AB471" s="5">
        <v>2339.4787856299999</v>
      </c>
      <c r="AC471" s="5">
        <v>2599.34686612</v>
      </c>
      <c r="AD471" s="5">
        <v>2633.5532406699999</v>
      </c>
      <c r="AE471" s="5">
        <v>2731.9212812400001</v>
      </c>
      <c r="AF471" s="5">
        <v>2731.9212819700001</v>
      </c>
      <c r="AG471" s="5">
        <v>2731.92128198</v>
      </c>
    </row>
    <row r="472" spans="1:33">
      <c r="A472" s="56" t="s">
        <v>80</v>
      </c>
      <c r="B472" s="56" t="s">
        <v>163</v>
      </c>
      <c r="C472" s="56" t="s">
        <v>246</v>
      </c>
      <c r="D472" s="56" t="s">
        <v>247</v>
      </c>
      <c r="E472" s="56" t="s">
        <v>142</v>
      </c>
      <c r="F472" s="5">
        <v>300.00008306000001</v>
      </c>
      <c r="G472" s="5">
        <v>300.00008306000001</v>
      </c>
      <c r="H472" s="5">
        <v>300.00008306000001</v>
      </c>
      <c r="I472" s="5">
        <v>300.00008308000002</v>
      </c>
      <c r="J472" s="5">
        <v>935.47635953999998</v>
      </c>
      <c r="K472" s="5">
        <v>1577.2086261899999</v>
      </c>
      <c r="L472" s="5">
        <v>1798.7626000600001</v>
      </c>
      <c r="M472" s="5">
        <v>1798.7626001000001</v>
      </c>
      <c r="N472" s="5">
        <v>1798.7626001399999</v>
      </c>
      <c r="O472" s="5">
        <v>1798.7626001599999</v>
      </c>
      <c r="P472" s="5">
        <v>1798.7626001900001</v>
      </c>
      <c r="Q472" s="5">
        <v>1798.76260022</v>
      </c>
      <c r="R472" s="5">
        <v>1798.76260026</v>
      </c>
      <c r="S472" s="5">
        <v>1798.7626003</v>
      </c>
      <c r="T472" s="5">
        <v>1798.76260058</v>
      </c>
      <c r="U472" s="5">
        <v>1798.7626006</v>
      </c>
      <c r="V472" s="5">
        <v>1798.7626006099999</v>
      </c>
      <c r="W472" s="5">
        <v>1798.76260065</v>
      </c>
      <c r="X472" s="5">
        <v>1798.7626007199999</v>
      </c>
      <c r="Y472" s="5">
        <v>1798.76260082</v>
      </c>
      <c r="Z472" s="5">
        <v>1798.7626009600001</v>
      </c>
      <c r="AA472" s="5">
        <v>1798.7626009799999</v>
      </c>
      <c r="AB472" s="5">
        <v>1798.7626010900001</v>
      </c>
      <c r="AC472" s="5">
        <v>1963.2989662499999</v>
      </c>
      <c r="AD472" s="5">
        <v>1963.2989663599999</v>
      </c>
      <c r="AE472" s="5">
        <v>1972.4911795</v>
      </c>
      <c r="AF472" s="5">
        <v>1972.49117996</v>
      </c>
      <c r="AG472" s="5">
        <v>1972.49117998</v>
      </c>
    </row>
    <row r="473" spans="1:33">
      <c r="A473" s="56" t="s">
        <v>80</v>
      </c>
      <c r="B473" s="56" t="s">
        <v>163</v>
      </c>
      <c r="C473" s="56" t="s">
        <v>248</v>
      </c>
      <c r="D473" s="56" t="s">
        <v>249</v>
      </c>
      <c r="E473" s="56" t="s">
        <v>142</v>
      </c>
      <c r="F473" s="5">
        <v>0</v>
      </c>
      <c r="G473" s="5">
        <v>0</v>
      </c>
      <c r="H473" s="5">
        <v>0</v>
      </c>
      <c r="I473" s="5">
        <v>0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5">
        <v>0</v>
      </c>
      <c r="R473" s="5">
        <v>0</v>
      </c>
      <c r="S473" s="5">
        <v>0</v>
      </c>
      <c r="T473" s="5">
        <v>0</v>
      </c>
      <c r="U473" s="5">
        <v>0</v>
      </c>
      <c r="V473" s="5">
        <v>0</v>
      </c>
      <c r="W473" s="5">
        <v>0</v>
      </c>
      <c r="X473" s="5">
        <v>0</v>
      </c>
      <c r="Y473" s="5">
        <v>0</v>
      </c>
      <c r="Z473" s="5">
        <v>0</v>
      </c>
      <c r="AA473" s="5">
        <v>0</v>
      </c>
      <c r="AB473" s="5">
        <v>0</v>
      </c>
      <c r="AC473" s="5">
        <v>0</v>
      </c>
      <c r="AD473" s="5">
        <v>0</v>
      </c>
      <c r="AE473" s="5">
        <v>0</v>
      </c>
      <c r="AF473" s="5">
        <v>0</v>
      </c>
      <c r="AG473" s="5">
        <v>0</v>
      </c>
    </row>
    <row r="474" spans="1:33">
      <c r="A474" s="56" t="s">
        <v>80</v>
      </c>
      <c r="B474" s="56" t="s">
        <v>163</v>
      </c>
      <c r="C474" s="56" t="s">
        <v>250</v>
      </c>
      <c r="D474" s="56" t="s">
        <v>251</v>
      </c>
      <c r="E474" s="56" t="s">
        <v>142</v>
      </c>
      <c r="F474" s="5">
        <v>477.56199559999999</v>
      </c>
      <c r="G474" s="5">
        <v>477.56199559999999</v>
      </c>
      <c r="H474" s="5">
        <v>477.56199559999999</v>
      </c>
      <c r="I474" s="5">
        <v>485.31015513</v>
      </c>
      <c r="J474" s="5">
        <v>508.53590876999999</v>
      </c>
      <c r="K474" s="5">
        <v>508.53590878</v>
      </c>
      <c r="L474" s="5">
        <v>566.50723496000001</v>
      </c>
      <c r="M474" s="5">
        <v>566.50723500999993</v>
      </c>
      <c r="N474" s="5">
        <v>566.50723502999995</v>
      </c>
      <c r="O474" s="5">
        <v>566.50723506000008</v>
      </c>
      <c r="P474" s="5">
        <v>566.50723508999999</v>
      </c>
      <c r="Q474" s="5">
        <v>566.50723513000003</v>
      </c>
      <c r="R474" s="5">
        <v>566.50723517000006</v>
      </c>
      <c r="S474" s="5">
        <v>566.50723521000009</v>
      </c>
      <c r="T474" s="5">
        <v>566.50723539000001</v>
      </c>
      <c r="U474" s="5">
        <v>566.50723545999995</v>
      </c>
      <c r="V474" s="5">
        <v>566.50723547999996</v>
      </c>
      <c r="W474" s="5">
        <v>453.32723561</v>
      </c>
      <c r="X474" s="5">
        <v>470.6332865</v>
      </c>
      <c r="Y474" s="5">
        <v>470.63328669999999</v>
      </c>
      <c r="Z474" s="5">
        <v>470.63328718000002</v>
      </c>
      <c r="AA474" s="5">
        <v>505.63965929</v>
      </c>
      <c r="AB474" s="5">
        <v>532.84916036999994</v>
      </c>
      <c r="AC474" s="5">
        <v>564.34774507999998</v>
      </c>
      <c r="AD474" s="5">
        <v>564.34774517000005</v>
      </c>
      <c r="AE474" s="5">
        <v>568.46279292999998</v>
      </c>
      <c r="AF474" s="5">
        <v>580.11400533000005</v>
      </c>
      <c r="AG474" s="5">
        <v>580.11400533999995</v>
      </c>
    </row>
    <row r="475" spans="1:33">
      <c r="A475" s="56" t="s">
        <v>80</v>
      </c>
      <c r="B475" s="56" t="s">
        <v>198</v>
      </c>
      <c r="C475" s="56" t="s">
        <v>252</v>
      </c>
      <c r="D475" s="56" t="s">
        <v>253</v>
      </c>
      <c r="E475" s="56" t="s">
        <v>142</v>
      </c>
      <c r="F475" s="5">
        <v>0</v>
      </c>
      <c r="G475" s="5">
        <v>50.731594989999998</v>
      </c>
      <c r="H475" s="5">
        <v>286.46659597000001</v>
      </c>
      <c r="I475" s="5">
        <v>402.98733670000001</v>
      </c>
      <c r="J475" s="5">
        <v>402.98733670000001</v>
      </c>
      <c r="K475" s="5">
        <v>402.98733670000001</v>
      </c>
      <c r="L475" s="5">
        <v>402.98733670000001</v>
      </c>
      <c r="M475" s="5">
        <v>402.98733670000001</v>
      </c>
      <c r="N475" s="5">
        <v>402.98733670000001</v>
      </c>
      <c r="O475" s="5">
        <v>402.98733670000001</v>
      </c>
      <c r="P475" s="5">
        <v>402.98733670000001</v>
      </c>
      <c r="Q475" s="5">
        <v>402.98733670000001</v>
      </c>
      <c r="R475" s="5">
        <v>402.98733670000001</v>
      </c>
      <c r="S475" s="5">
        <v>402.98733670000001</v>
      </c>
      <c r="T475" s="5">
        <v>402.98733670000001</v>
      </c>
      <c r="U475" s="5">
        <v>402.98733670000001</v>
      </c>
      <c r="V475" s="5">
        <v>402.98733670000001</v>
      </c>
      <c r="W475" s="5">
        <v>402.98733670000001</v>
      </c>
      <c r="X475" s="5">
        <v>402.98733670000001</v>
      </c>
      <c r="Y475" s="5">
        <v>402.98733670000001</v>
      </c>
      <c r="Z475" s="5">
        <v>402.98733670000001</v>
      </c>
      <c r="AA475" s="5">
        <v>402.98733670000001</v>
      </c>
      <c r="AB475" s="5">
        <v>402.98733670000001</v>
      </c>
      <c r="AC475" s="5">
        <v>402.98733670000001</v>
      </c>
      <c r="AD475" s="5">
        <v>402.98733670000001</v>
      </c>
      <c r="AE475" s="5">
        <v>402.98733670000001</v>
      </c>
      <c r="AF475" s="5">
        <v>402.98733670000001</v>
      </c>
      <c r="AG475" s="5">
        <v>402.98733670000001</v>
      </c>
    </row>
    <row r="476" spans="1:33">
      <c r="A476" s="56" t="s">
        <v>80</v>
      </c>
      <c r="B476" s="56" t="s">
        <v>198</v>
      </c>
      <c r="C476" s="56" t="s">
        <v>254</v>
      </c>
      <c r="D476" s="56" t="s">
        <v>255</v>
      </c>
      <c r="E476" s="56" t="s">
        <v>142</v>
      </c>
      <c r="F476" s="5">
        <v>0</v>
      </c>
      <c r="G476" s="5">
        <v>0</v>
      </c>
      <c r="H476" s="5">
        <v>0</v>
      </c>
      <c r="I476" s="5">
        <v>0</v>
      </c>
      <c r="J476" s="5">
        <v>0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5">
        <v>0</v>
      </c>
      <c r="R476" s="5">
        <v>0</v>
      </c>
      <c r="S476" s="5">
        <v>0</v>
      </c>
      <c r="T476" s="5">
        <v>0</v>
      </c>
      <c r="U476" s="5">
        <v>0</v>
      </c>
      <c r="V476" s="5">
        <v>0</v>
      </c>
      <c r="W476" s="5">
        <v>0</v>
      </c>
      <c r="X476" s="5">
        <v>0</v>
      </c>
      <c r="Y476" s="5">
        <v>0</v>
      </c>
      <c r="Z476" s="5">
        <v>0</v>
      </c>
      <c r="AA476" s="5">
        <v>0</v>
      </c>
      <c r="AB476" s="5">
        <v>0</v>
      </c>
      <c r="AC476" s="5">
        <v>0</v>
      </c>
      <c r="AD476" s="5">
        <v>0</v>
      </c>
      <c r="AE476" s="5">
        <v>0</v>
      </c>
      <c r="AF476" s="5">
        <v>0</v>
      </c>
      <c r="AG476" s="5">
        <v>0</v>
      </c>
    </row>
    <row r="477" spans="1:33">
      <c r="A477" s="56" t="s">
        <v>80</v>
      </c>
      <c r="B477" s="56" t="s">
        <v>198</v>
      </c>
      <c r="C477" s="56" t="s">
        <v>256</v>
      </c>
      <c r="D477" s="56" t="s">
        <v>257</v>
      </c>
      <c r="E477" s="56" t="s">
        <v>142</v>
      </c>
      <c r="F477" s="5">
        <v>0</v>
      </c>
      <c r="G477" s="5">
        <v>0</v>
      </c>
      <c r="H477" s="5">
        <v>0</v>
      </c>
      <c r="I477" s="5">
        <v>0</v>
      </c>
      <c r="J477" s="5">
        <v>0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5">
        <v>0</v>
      </c>
      <c r="R477" s="5">
        <v>0</v>
      </c>
      <c r="S477" s="5">
        <v>0</v>
      </c>
      <c r="T477" s="5">
        <v>0</v>
      </c>
      <c r="U477" s="5">
        <v>0</v>
      </c>
      <c r="V477" s="5">
        <v>0</v>
      </c>
      <c r="W477" s="5">
        <v>0</v>
      </c>
      <c r="X477" s="5">
        <v>0</v>
      </c>
      <c r="Y477" s="5">
        <v>0</v>
      </c>
      <c r="Z477" s="5">
        <v>0</v>
      </c>
      <c r="AA477" s="5">
        <v>0</v>
      </c>
      <c r="AB477" s="5">
        <v>0</v>
      </c>
      <c r="AC477" s="5">
        <v>0</v>
      </c>
      <c r="AD477" s="5">
        <v>0</v>
      </c>
      <c r="AE477" s="5">
        <v>0</v>
      </c>
      <c r="AF477" s="5">
        <v>0</v>
      </c>
      <c r="AG477" s="5">
        <v>0</v>
      </c>
    </row>
    <row r="478" spans="1:33">
      <c r="A478" s="56" t="s">
        <v>80</v>
      </c>
      <c r="B478" s="56" t="s">
        <v>198</v>
      </c>
      <c r="C478" s="56" t="s">
        <v>258</v>
      </c>
      <c r="D478" s="56" t="s">
        <v>259</v>
      </c>
      <c r="E478" s="56" t="s">
        <v>142</v>
      </c>
      <c r="F478" s="5">
        <v>1923.1</v>
      </c>
      <c r="G478" s="5">
        <v>1923.1000503099999</v>
      </c>
      <c r="H478" s="5">
        <v>2184.0168869600002</v>
      </c>
      <c r="I478" s="5">
        <v>2288.7952556099999</v>
      </c>
      <c r="J478" s="5">
        <v>2605.0173892100001</v>
      </c>
      <c r="K478" s="5">
        <v>2605.0173892399998</v>
      </c>
      <c r="L478" s="5">
        <v>2623.1000208800001</v>
      </c>
      <c r="M478" s="5">
        <v>2623.1000623800001</v>
      </c>
      <c r="N478" s="5">
        <v>4006.2058876800002</v>
      </c>
      <c r="O478" s="5">
        <v>4006.2058876999999</v>
      </c>
      <c r="P478" s="5">
        <v>4064.46196095</v>
      </c>
      <c r="Q478" s="5">
        <v>4409.0409667599997</v>
      </c>
      <c r="R478" s="5">
        <v>4409.0409667699996</v>
      </c>
      <c r="S478" s="5">
        <v>4532.2988268499994</v>
      </c>
      <c r="T478" s="5">
        <v>4532.2988274499994</v>
      </c>
      <c r="U478" s="5">
        <v>4532.2988275399994</v>
      </c>
      <c r="V478" s="5">
        <v>4340.2988275500002</v>
      </c>
      <c r="W478" s="5">
        <v>4340.2988275999996</v>
      </c>
      <c r="X478" s="5">
        <v>4340.2988297000002</v>
      </c>
      <c r="Y478" s="5">
        <v>6090.8409603499986</v>
      </c>
      <c r="Z478" s="5">
        <v>5959.6409604199989</v>
      </c>
      <c r="AA478" s="5">
        <v>7913.0897897899986</v>
      </c>
      <c r="AB478" s="5">
        <v>14626.76150088</v>
      </c>
      <c r="AC478" s="5">
        <v>14626.761504210001</v>
      </c>
      <c r="AD478" s="5">
        <v>18024.689616449999</v>
      </c>
      <c r="AE478" s="5">
        <v>23283.22313147</v>
      </c>
      <c r="AF478" s="5">
        <v>22545.1731315</v>
      </c>
      <c r="AG478" s="5">
        <v>22545.173131510001</v>
      </c>
    </row>
    <row r="479" spans="1:33">
      <c r="A479" s="56" t="s">
        <v>80</v>
      </c>
      <c r="B479" s="56" t="s">
        <v>198</v>
      </c>
      <c r="C479" s="56" t="s">
        <v>260</v>
      </c>
      <c r="D479" s="56" t="s">
        <v>261</v>
      </c>
      <c r="E479" s="56" t="s">
        <v>142</v>
      </c>
      <c r="F479" s="5">
        <v>2067.1637999999998</v>
      </c>
      <c r="G479" s="5">
        <v>2927.6638147399999</v>
      </c>
      <c r="H479" s="5">
        <v>3327.8473270899999</v>
      </c>
      <c r="I479" s="5">
        <v>3991.9297900299998</v>
      </c>
      <c r="J479" s="5">
        <v>4916.2990350800001</v>
      </c>
      <c r="K479" s="5">
        <v>4916.2990350800001</v>
      </c>
      <c r="L479" s="5">
        <v>5351.6638000099992</v>
      </c>
      <c r="M479" s="5">
        <v>6035.3956318599994</v>
      </c>
      <c r="N479" s="5">
        <v>6035.3956321299993</v>
      </c>
      <c r="O479" s="5">
        <v>6227.00687208</v>
      </c>
      <c r="P479" s="5">
        <v>7626.0058726300003</v>
      </c>
      <c r="Q479" s="5">
        <v>7626.0058732300004</v>
      </c>
      <c r="R479" s="5">
        <v>7626.0058732699999</v>
      </c>
      <c r="S479" s="5">
        <v>7626.0058733299993</v>
      </c>
      <c r="T479" s="5">
        <v>8264.8690388799987</v>
      </c>
      <c r="U479" s="5">
        <v>9678.9406487800006</v>
      </c>
      <c r="V479" s="5">
        <v>9678.9406487899996</v>
      </c>
      <c r="W479" s="5">
        <v>9960.5187266100002</v>
      </c>
      <c r="X479" s="5">
        <v>12288.900313870001</v>
      </c>
      <c r="Y479" s="5">
        <v>12269.400313939999</v>
      </c>
      <c r="Z479" s="5">
        <v>13684.88345566</v>
      </c>
      <c r="AA479" s="5">
        <v>15798.25551755</v>
      </c>
      <c r="AB479" s="5">
        <v>15293.55420314</v>
      </c>
      <c r="AC479" s="5">
        <v>15293.554203199999</v>
      </c>
      <c r="AD479" s="5">
        <v>15293.55420328</v>
      </c>
      <c r="AE479" s="5">
        <v>15293.55420361</v>
      </c>
      <c r="AF479" s="5">
        <v>15293.554203629999</v>
      </c>
      <c r="AG479" s="5">
        <v>15117.658403629999</v>
      </c>
    </row>
    <row r="480" spans="1:33">
      <c r="A480" s="56" t="s">
        <v>80</v>
      </c>
      <c r="B480" s="56" t="s">
        <v>198</v>
      </c>
      <c r="C480" s="56" t="s">
        <v>262</v>
      </c>
      <c r="D480" s="56" t="s">
        <v>263</v>
      </c>
      <c r="E480" s="56" t="s">
        <v>142</v>
      </c>
      <c r="F480" s="5">
        <v>0</v>
      </c>
      <c r="G480" s="5">
        <v>1792.6154393300001</v>
      </c>
      <c r="H480" s="5">
        <v>2171.4850614900001</v>
      </c>
      <c r="I480" s="5">
        <v>2644.9043715500002</v>
      </c>
      <c r="J480" s="5">
        <v>3121.2068675400001</v>
      </c>
      <c r="K480" s="5">
        <v>3121.20686755</v>
      </c>
      <c r="L480" s="5">
        <v>3468.2542363799998</v>
      </c>
      <c r="M480" s="5">
        <v>3492.6266858600002</v>
      </c>
      <c r="N480" s="5">
        <v>3684.17914961</v>
      </c>
      <c r="O480" s="5">
        <v>3915.6950311199998</v>
      </c>
      <c r="P480" s="5">
        <v>4067.2633547999999</v>
      </c>
      <c r="Q480" s="5">
        <v>4119.2001274100003</v>
      </c>
      <c r="R480" s="5">
        <v>4446.9268373599998</v>
      </c>
      <c r="S480" s="5">
        <v>4446.92683751</v>
      </c>
      <c r="T480" s="5">
        <v>5050.10151494</v>
      </c>
      <c r="U480" s="5">
        <v>5093.4551064300003</v>
      </c>
      <c r="V480" s="5">
        <v>5093.4551064400002</v>
      </c>
      <c r="W480" s="5">
        <v>5093.4551064799998</v>
      </c>
      <c r="X480" s="5">
        <v>5093.4551071599999</v>
      </c>
      <c r="Y480" s="5">
        <v>5093.4551072300001</v>
      </c>
      <c r="Z480" s="5">
        <v>5093.4551073100001</v>
      </c>
      <c r="AA480" s="5">
        <v>5093.4551732899999</v>
      </c>
      <c r="AB480" s="5">
        <v>5093.4551732999998</v>
      </c>
      <c r="AC480" s="5">
        <v>5093.4551733100006</v>
      </c>
      <c r="AD480" s="5">
        <v>5093.4551733200014</v>
      </c>
      <c r="AE480" s="5">
        <v>5093.4551733300004</v>
      </c>
      <c r="AF480" s="5">
        <v>5093.4551733400003</v>
      </c>
      <c r="AG480" s="5">
        <v>5093.4551733400003</v>
      </c>
    </row>
    <row r="481" spans="1:33">
      <c r="A481" s="56" t="s">
        <v>80</v>
      </c>
      <c r="B481" s="56" t="s">
        <v>198</v>
      </c>
      <c r="C481" s="56" t="s">
        <v>264</v>
      </c>
      <c r="D481" s="56" t="s">
        <v>265</v>
      </c>
      <c r="E481" s="56" t="s">
        <v>142</v>
      </c>
      <c r="F481" s="5">
        <v>0</v>
      </c>
      <c r="G481" s="5">
        <v>1.081E-5</v>
      </c>
      <c r="H481" s="5">
        <v>697.04086493</v>
      </c>
      <c r="I481" s="5">
        <v>830.60037904000001</v>
      </c>
      <c r="J481" s="5">
        <v>994.27489573000003</v>
      </c>
      <c r="K481" s="5">
        <v>1191.4350627599999</v>
      </c>
      <c r="L481" s="5">
        <v>1191.4350628499999</v>
      </c>
      <c r="M481" s="5">
        <v>1191.43506286</v>
      </c>
      <c r="N481" s="5">
        <v>1191.43506293</v>
      </c>
      <c r="O481" s="5">
        <v>1191.43506301</v>
      </c>
      <c r="P481" s="5">
        <v>1191.4350630900001</v>
      </c>
      <c r="Q481" s="5">
        <v>1191.4350631699999</v>
      </c>
      <c r="R481" s="5">
        <v>1191.43506325</v>
      </c>
      <c r="S481" s="5">
        <v>1191.43506333</v>
      </c>
      <c r="T481" s="5">
        <v>1191.43506342</v>
      </c>
      <c r="U481" s="5">
        <v>1191.43506353</v>
      </c>
      <c r="V481" s="5">
        <v>1191.43506355</v>
      </c>
      <c r="W481" s="5">
        <v>1191.4350636500001</v>
      </c>
      <c r="X481" s="5">
        <v>1191.4350637499999</v>
      </c>
      <c r="Y481" s="5">
        <v>1191.43506385</v>
      </c>
      <c r="Z481" s="5">
        <v>1191.43506396</v>
      </c>
      <c r="AA481" s="5">
        <v>1191.4350639700001</v>
      </c>
      <c r="AB481" s="5">
        <v>1191.43506398</v>
      </c>
      <c r="AC481" s="5">
        <v>1191.4350639899999</v>
      </c>
      <c r="AD481" s="5">
        <v>1191.435064</v>
      </c>
      <c r="AE481" s="5">
        <v>1191.4350640099999</v>
      </c>
      <c r="AF481" s="5">
        <v>1191.43506402</v>
      </c>
      <c r="AG481" s="5">
        <v>1191.4350640299999</v>
      </c>
    </row>
    <row r="482" spans="1:33">
      <c r="A482" s="56" t="s">
        <v>80</v>
      </c>
      <c r="B482" s="56" t="s">
        <v>199</v>
      </c>
      <c r="C482" s="56" t="s">
        <v>266</v>
      </c>
      <c r="D482" s="56" t="s">
        <v>267</v>
      </c>
      <c r="E482" s="56" t="s">
        <v>142</v>
      </c>
      <c r="F482" s="5">
        <v>324.5</v>
      </c>
      <c r="G482" s="5">
        <v>574.04564817000005</v>
      </c>
      <c r="H482" s="5">
        <v>574.04568347999998</v>
      </c>
      <c r="I482" s="5">
        <v>698.26305045000004</v>
      </c>
      <c r="J482" s="5">
        <v>825.61208467999995</v>
      </c>
      <c r="K482" s="5">
        <v>825.61208468999996</v>
      </c>
      <c r="L482" s="5">
        <v>908.45110853999995</v>
      </c>
      <c r="M482" s="5">
        <v>862.45110861000001</v>
      </c>
      <c r="N482" s="5">
        <v>862.45110865000004</v>
      </c>
      <c r="O482" s="5">
        <v>862.45110871000009</v>
      </c>
      <c r="P482" s="5">
        <v>862.45110877999991</v>
      </c>
      <c r="Q482" s="5">
        <v>862.45110885999998</v>
      </c>
      <c r="R482" s="5">
        <v>781.95110894000004</v>
      </c>
      <c r="S482" s="5">
        <v>781.95110901999999</v>
      </c>
      <c r="T482" s="5">
        <v>781.95110943000009</v>
      </c>
      <c r="U482" s="5">
        <v>622.9511096199999</v>
      </c>
      <c r="V482" s="5">
        <v>622.95110963999991</v>
      </c>
      <c r="W482" s="5">
        <v>583.95110976000001</v>
      </c>
      <c r="X482" s="5">
        <v>583.95110999000008</v>
      </c>
      <c r="Y482" s="5">
        <v>583.95111018</v>
      </c>
      <c r="Z482" s="5">
        <v>583.95111034000001</v>
      </c>
      <c r="AA482" s="5">
        <v>590.47080567</v>
      </c>
      <c r="AB482" s="5">
        <v>705.33400347999998</v>
      </c>
      <c r="AC482" s="5">
        <v>705.33400355999993</v>
      </c>
      <c r="AD482" s="5">
        <v>705.33400360999997</v>
      </c>
      <c r="AE482" s="5">
        <v>705.33400372999995</v>
      </c>
      <c r="AF482" s="5">
        <v>746.90983402000006</v>
      </c>
      <c r="AG482" s="5">
        <v>746.90983404000008</v>
      </c>
    </row>
    <row r="483" spans="1:33">
      <c r="A483" s="56" t="s">
        <v>80</v>
      </c>
      <c r="B483" s="56" t="s">
        <v>199</v>
      </c>
      <c r="C483" s="56" t="s">
        <v>268</v>
      </c>
      <c r="D483" s="56" t="s">
        <v>269</v>
      </c>
      <c r="E483" s="56" t="s">
        <v>142</v>
      </c>
      <c r="F483" s="5">
        <v>0</v>
      </c>
      <c r="G483" s="5">
        <v>1.3910000000000001E-5</v>
      </c>
      <c r="H483" s="5">
        <v>3.7790000000000002E-5</v>
      </c>
      <c r="I483" s="5">
        <v>892.34899827999993</v>
      </c>
      <c r="J483" s="5">
        <v>1251.5545984299999</v>
      </c>
      <c r="K483" s="5">
        <v>1436.6612648800001</v>
      </c>
      <c r="L483" s="5">
        <v>1589.32123318</v>
      </c>
      <c r="M483" s="5">
        <v>1589.3212332099999</v>
      </c>
      <c r="N483" s="5">
        <v>1589.32123327</v>
      </c>
      <c r="O483" s="5">
        <v>1589.3212333399999</v>
      </c>
      <c r="P483" s="5">
        <v>1589.32123342</v>
      </c>
      <c r="Q483" s="5">
        <v>1589.3212335000001</v>
      </c>
      <c r="R483" s="5">
        <v>1589.3212335799999</v>
      </c>
      <c r="S483" s="5">
        <v>1589.32123366</v>
      </c>
      <c r="T483" s="5">
        <v>1589.3212338599999</v>
      </c>
      <c r="U483" s="5">
        <v>1589.3212338999999</v>
      </c>
      <c r="V483" s="5">
        <v>1589.3212339300001</v>
      </c>
      <c r="W483" s="5">
        <v>1589.3212339700001</v>
      </c>
      <c r="X483" s="5">
        <v>1589.3212340699999</v>
      </c>
      <c r="Y483" s="5">
        <v>1589.32123417</v>
      </c>
      <c r="Z483" s="5">
        <v>1589.3212342700001</v>
      </c>
      <c r="AA483" s="5">
        <v>1589.32123428</v>
      </c>
      <c r="AB483" s="5">
        <v>1589.3212343</v>
      </c>
      <c r="AC483" s="5">
        <v>1589.3212343099999</v>
      </c>
      <c r="AD483" s="5">
        <v>1589.32123432</v>
      </c>
      <c r="AE483" s="5">
        <v>1589.3212343299999</v>
      </c>
      <c r="AF483" s="5">
        <v>1589.32123434</v>
      </c>
      <c r="AG483" s="5">
        <v>1589.3212343499999</v>
      </c>
    </row>
    <row r="484" spans="1:33">
      <c r="A484" s="56" t="s">
        <v>80</v>
      </c>
      <c r="B484" s="56" t="s">
        <v>199</v>
      </c>
      <c r="C484" s="56" t="s">
        <v>270</v>
      </c>
      <c r="D484" s="56" t="s">
        <v>271</v>
      </c>
      <c r="E484" s="56" t="s">
        <v>142</v>
      </c>
      <c r="F484" s="5">
        <v>1334.9349999999999</v>
      </c>
      <c r="G484" s="5">
        <v>2534.9350195699999</v>
      </c>
      <c r="H484" s="5">
        <v>3417.1583905100001</v>
      </c>
      <c r="I484" s="5">
        <v>3531.7064698600002</v>
      </c>
      <c r="J484" s="5">
        <v>3920.9556749399999</v>
      </c>
      <c r="K484" s="5">
        <v>4438.5405546800002</v>
      </c>
      <c r="L484" s="5">
        <v>4538.3340685100002</v>
      </c>
      <c r="M484" s="5">
        <v>4538.3340686499996</v>
      </c>
      <c r="N484" s="5">
        <v>4538.3340687299997</v>
      </c>
      <c r="O484" s="5">
        <v>4538.3340687800001</v>
      </c>
      <c r="P484" s="5">
        <v>5836.2349445399996</v>
      </c>
      <c r="Q484" s="5">
        <v>5836.2349446099997</v>
      </c>
      <c r="R484" s="5">
        <v>6839.6617553200003</v>
      </c>
      <c r="S484" s="5">
        <v>6655.1767553999998</v>
      </c>
      <c r="T484" s="5">
        <v>6655.1767555699998</v>
      </c>
      <c r="U484" s="5">
        <v>6655.1767556300001</v>
      </c>
      <c r="V484" s="5">
        <v>6328.4767556400002</v>
      </c>
      <c r="W484" s="5">
        <v>7244.2795206600003</v>
      </c>
      <c r="X484" s="5">
        <v>14825.24368594</v>
      </c>
      <c r="Y484" s="5">
        <v>19319.88631672</v>
      </c>
      <c r="Z484" s="5">
        <v>26594.331044800001</v>
      </c>
      <c r="AA484" s="5">
        <v>31294.988007150001</v>
      </c>
      <c r="AB484" s="5">
        <v>31164.188007550001</v>
      </c>
      <c r="AC484" s="5">
        <v>31164.188007559998</v>
      </c>
      <c r="AD484" s="5">
        <v>31164.188007559998</v>
      </c>
      <c r="AE484" s="5">
        <v>31164.188007559998</v>
      </c>
      <c r="AF484" s="5">
        <v>31164.188007559998</v>
      </c>
      <c r="AG484" s="5">
        <v>31164.188007559998</v>
      </c>
    </row>
    <row r="485" spans="1:33">
      <c r="A485" s="56" t="s">
        <v>80</v>
      </c>
      <c r="B485" s="56" t="s">
        <v>199</v>
      </c>
      <c r="C485" s="56" t="s">
        <v>272</v>
      </c>
      <c r="D485" s="56" t="s">
        <v>273</v>
      </c>
      <c r="E485" s="56" t="s">
        <v>142</v>
      </c>
      <c r="F485" s="5">
        <v>90.75</v>
      </c>
      <c r="G485" s="5">
        <v>110.86874944</v>
      </c>
      <c r="H485" s="5">
        <v>136.30268113</v>
      </c>
      <c r="I485" s="5">
        <v>147.07409307</v>
      </c>
      <c r="J485" s="5">
        <v>173.10173899</v>
      </c>
      <c r="K485" s="5">
        <v>200.47820167</v>
      </c>
      <c r="L485" s="5">
        <v>227.58392449999999</v>
      </c>
      <c r="M485" s="5">
        <v>227.58392456999999</v>
      </c>
      <c r="N485" s="5">
        <v>227.58392461</v>
      </c>
      <c r="O485" s="5">
        <v>227.58392466999999</v>
      </c>
      <c r="P485" s="5">
        <v>227.58392474999999</v>
      </c>
      <c r="Q485" s="5">
        <v>227.58392481999999</v>
      </c>
      <c r="R485" s="5">
        <v>227.5839249</v>
      </c>
      <c r="S485" s="5">
        <v>227.58392498000001</v>
      </c>
      <c r="T485" s="5">
        <v>227.58392544</v>
      </c>
      <c r="U485" s="5">
        <v>227.58392559000001</v>
      </c>
      <c r="V485" s="5">
        <v>227.58392562</v>
      </c>
      <c r="W485" s="5">
        <v>227.58392576</v>
      </c>
      <c r="X485" s="5">
        <v>227.58392592999999</v>
      </c>
      <c r="Y485" s="5">
        <v>227.58392613999999</v>
      </c>
      <c r="Z485" s="5">
        <v>227.58392627999999</v>
      </c>
      <c r="AA485" s="5">
        <v>227.5839263</v>
      </c>
      <c r="AB485" s="5">
        <v>227.58392631999999</v>
      </c>
      <c r="AC485" s="5">
        <v>227.58392634</v>
      </c>
      <c r="AD485" s="5">
        <v>227.58392635999999</v>
      </c>
      <c r="AE485" s="5">
        <v>227.58392638000001</v>
      </c>
      <c r="AF485" s="5">
        <v>227.5839264</v>
      </c>
      <c r="AG485" s="5">
        <v>227.58392642000001</v>
      </c>
    </row>
    <row r="486" spans="1:33">
      <c r="A486" s="56" t="s">
        <v>80</v>
      </c>
      <c r="B486" s="56" t="s">
        <v>199</v>
      </c>
      <c r="C486" s="56" t="s">
        <v>274</v>
      </c>
      <c r="D486" s="56" t="s">
        <v>275</v>
      </c>
      <c r="E486" s="56" t="s">
        <v>142</v>
      </c>
      <c r="F486" s="5">
        <v>422.4</v>
      </c>
      <c r="G486" s="5">
        <v>422.4</v>
      </c>
      <c r="H486" s="5">
        <v>422.4</v>
      </c>
      <c r="I486" s="5">
        <v>422.4</v>
      </c>
      <c r="J486" s="5">
        <v>422.4</v>
      </c>
      <c r="K486" s="5">
        <v>422.4</v>
      </c>
      <c r="L486" s="5">
        <v>422.4</v>
      </c>
      <c r="M486" s="5">
        <v>422.4</v>
      </c>
      <c r="N486" s="5">
        <v>422.4</v>
      </c>
      <c r="O486" s="5">
        <v>422.4</v>
      </c>
      <c r="P486" s="5">
        <v>422.4</v>
      </c>
      <c r="Q486" s="5">
        <v>422.4</v>
      </c>
      <c r="R486" s="5">
        <v>422.4</v>
      </c>
      <c r="S486" s="5">
        <v>422.4</v>
      </c>
      <c r="T486" s="5">
        <v>422.4</v>
      </c>
      <c r="U486" s="5">
        <v>422.4</v>
      </c>
      <c r="V486" s="5">
        <v>422.4</v>
      </c>
      <c r="W486" s="5">
        <v>422.4</v>
      </c>
      <c r="X486" s="5">
        <v>422.4</v>
      </c>
      <c r="Y486" s="5">
        <v>422.4</v>
      </c>
      <c r="Z486" s="5">
        <v>422.4</v>
      </c>
      <c r="AA486" s="5">
        <v>422.4</v>
      </c>
      <c r="AB486" s="5">
        <v>210</v>
      </c>
      <c r="AC486" s="5">
        <v>210</v>
      </c>
      <c r="AD486" s="5">
        <v>210</v>
      </c>
      <c r="AE486" s="5">
        <v>210</v>
      </c>
      <c r="AF486" s="5">
        <v>210</v>
      </c>
      <c r="AG486" s="5">
        <v>210</v>
      </c>
    </row>
    <row r="487" spans="1:33">
      <c r="A487" s="56" t="s">
        <v>80</v>
      </c>
      <c r="B487" s="56" t="s">
        <v>199</v>
      </c>
      <c r="C487" s="56" t="s">
        <v>276</v>
      </c>
      <c r="D487" s="56" t="s">
        <v>277</v>
      </c>
      <c r="E487" s="56" t="s">
        <v>142</v>
      </c>
      <c r="F487" s="5">
        <v>0</v>
      </c>
      <c r="G487" s="5">
        <v>0</v>
      </c>
      <c r="H487" s="5">
        <v>0</v>
      </c>
      <c r="I487" s="5">
        <v>0</v>
      </c>
      <c r="J487" s="5">
        <v>0</v>
      </c>
      <c r="K487" s="5">
        <v>0</v>
      </c>
      <c r="L487" s="5">
        <v>0</v>
      </c>
      <c r="M487" s="5">
        <v>2331.3942928800002</v>
      </c>
      <c r="N487" s="5">
        <v>3173.86271893</v>
      </c>
      <c r="O487" s="5">
        <v>3206.4238590099999</v>
      </c>
      <c r="P487" s="5">
        <v>3859.4851936099999</v>
      </c>
      <c r="Q487" s="5">
        <v>4354.8082508199996</v>
      </c>
      <c r="R487" s="5">
        <v>4354.8082508699999</v>
      </c>
      <c r="S487" s="5">
        <v>8630.3375656499993</v>
      </c>
      <c r="T487" s="5">
        <v>8630.3375657699999</v>
      </c>
      <c r="U487" s="5">
        <v>8630.3375897599999</v>
      </c>
      <c r="V487" s="5">
        <v>8630.3375897799997</v>
      </c>
      <c r="W487" s="5">
        <v>8630.3375919299997</v>
      </c>
      <c r="X487" s="5">
        <v>9921.9121414399997</v>
      </c>
      <c r="Y487" s="5">
        <v>17224.258582779999</v>
      </c>
      <c r="Z487" s="5">
        <v>17224.258583269999</v>
      </c>
      <c r="AA487" s="5">
        <v>17224.259470770001</v>
      </c>
      <c r="AB487" s="5">
        <v>17224.25947081</v>
      </c>
      <c r="AC487" s="5">
        <v>17224.259470820001</v>
      </c>
      <c r="AD487" s="5">
        <v>17224.259470820001</v>
      </c>
      <c r="AE487" s="5">
        <v>17224.259470820001</v>
      </c>
      <c r="AF487" s="5">
        <v>17224.259470820001</v>
      </c>
      <c r="AG487" s="5">
        <v>17224.259470820001</v>
      </c>
    </row>
    <row r="488" spans="1:33">
      <c r="A488" s="56" t="s">
        <v>80</v>
      </c>
      <c r="B488" s="56" t="s">
        <v>199</v>
      </c>
      <c r="C488" s="56" t="s">
        <v>278</v>
      </c>
      <c r="D488" s="56" t="s">
        <v>279</v>
      </c>
      <c r="E488" s="56" t="s">
        <v>142</v>
      </c>
      <c r="F488" s="5">
        <v>0</v>
      </c>
      <c r="G488" s="5">
        <v>0</v>
      </c>
      <c r="H488" s="5">
        <v>0</v>
      </c>
      <c r="I488" s="5">
        <v>0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5">
        <v>0</v>
      </c>
      <c r="R488" s="5">
        <v>0</v>
      </c>
      <c r="S488" s="5">
        <v>0</v>
      </c>
      <c r="T488" s="5">
        <v>0</v>
      </c>
      <c r="U488" s="5">
        <v>0</v>
      </c>
      <c r="V488" s="5">
        <v>0</v>
      </c>
      <c r="W488" s="5">
        <v>0</v>
      </c>
      <c r="X488" s="5">
        <v>0</v>
      </c>
      <c r="Y488" s="5">
        <v>0</v>
      </c>
      <c r="Z488" s="5">
        <v>0</v>
      </c>
      <c r="AA488" s="5">
        <v>0</v>
      </c>
      <c r="AB488" s="5">
        <v>0</v>
      </c>
      <c r="AC488" s="5">
        <v>0</v>
      </c>
      <c r="AD488" s="5">
        <v>0</v>
      </c>
      <c r="AE488" s="5">
        <v>0</v>
      </c>
      <c r="AF488" s="5">
        <v>0</v>
      </c>
      <c r="AG488" s="5">
        <v>0</v>
      </c>
    </row>
    <row r="489" spans="1:33">
      <c r="A489" s="56" t="s">
        <v>80</v>
      </c>
      <c r="B489" s="56" t="s">
        <v>199</v>
      </c>
      <c r="C489" s="56" t="s">
        <v>280</v>
      </c>
      <c r="D489" s="56" t="s">
        <v>281</v>
      </c>
      <c r="E489" s="56" t="s">
        <v>142</v>
      </c>
      <c r="F489" s="5">
        <v>136</v>
      </c>
      <c r="G489" s="5">
        <v>385.05287881999999</v>
      </c>
      <c r="H489" s="5">
        <v>434.76525421999997</v>
      </c>
      <c r="I489" s="5">
        <v>434.76525482</v>
      </c>
      <c r="J489" s="5">
        <v>465.57731173000002</v>
      </c>
      <c r="K489" s="5">
        <v>519.75751529999991</v>
      </c>
      <c r="L489" s="5">
        <v>545.97043853000002</v>
      </c>
      <c r="M489" s="5">
        <v>479.97043887000001</v>
      </c>
      <c r="N489" s="5">
        <v>479.97043889999998</v>
      </c>
      <c r="O489" s="5">
        <v>479.97043893</v>
      </c>
      <c r="P489" s="5">
        <v>696.21325105999995</v>
      </c>
      <c r="Q489" s="5">
        <v>696.21325148999995</v>
      </c>
      <c r="R489" s="5">
        <v>696.21325155</v>
      </c>
      <c r="S489" s="5">
        <v>626.21325158000002</v>
      </c>
      <c r="T489" s="5">
        <v>626.21325257000001</v>
      </c>
      <c r="U489" s="5">
        <v>626.21325268999999</v>
      </c>
      <c r="V489" s="5">
        <v>626.21325277000005</v>
      </c>
      <c r="W489" s="5">
        <v>626.21335670000008</v>
      </c>
      <c r="X489" s="5">
        <v>626.21335707000003</v>
      </c>
      <c r="Y489" s="5">
        <v>626.21335720000002</v>
      </c>
      <c r="Z489" s="5">
        <v>626.21335794000004</v>
      </c>
      <c r="AA489" s="5">
        <v>4068.2390869999999</v>
      </c>
      <c r="AB489" s="5">
        <v>17174.838385210001</v>
      </c>
      <c r="AC489" s="5">
        <v>17174.838385229999</v>
      </c>
      <c r="AD489" s="5">
        <v>17174.83838524</v>
      </c>
      <c r="AE489" s="5">
        <v>17174.838385250001</v>
      </c>
      <c r="AF489" s="5">
        <v>17174.838385260002</v>
      </c>
      <c r="AG489" s="5">
        <v>17174.838385260002</v>
      </c>
    </row>
    <row r="490" spans="1:33">
      <c r="A490" s="56" t="s">
        <v>80</v>
      </c>
      <c r="B490" s="56" t="s">
        <v>199</v>
      </c>
      <c r="C490" s="56" t="s">
        <v>282</v>
      </c>
      <c r="D490" s="56" t="s">
        <v>283</v>
      </c>
      <c r="E490" s="56" t="s">
        <v>142</v>
      </c>
      <c r="F490" s="5">
        <v>0</v>
      </c>
      <c r="G490" s="5">
        <v>0</v>
      </c>
      <c r="H490" s="5">
        <v>0</v>
      </c>
      <c r="I490" s="5">
        <v>0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5">
        <v>0</v>
      </c>
      <c r="R490" s="5">
        <v>0</v>
      </c>
      <c r="S490" s="5">
        <v>0</v>
      </c>
      <c r="T490" s="5">
        <v>0</v>
      </c>
      <c r="U490" s="5">
        <v>0</v>
      </c>
      <c r="V490" s="5">
        <v>0</v>
      </c>
      <c r="W490" s="5">
        <v>0</v>
      </c>
      <c r="X490" s="5">
        <v>0</v>
      </c>
      <c r="Y490" s="5">
        <v>0</v>
      </c>
      <c r="Z490" s="5">
        <v>0</v>
      </c>
      <c r="AA490" s="5">
        <v>0</v>
      </c>
      <c r="AB490" s="5">
        <v>0</v>
      </c>
      <c r="AC490" s="5">
        <v>0</v>
      </c>
      <c r="AD490" s="5">
        <v>0</v>
      </c>
      <c r="AE490" s="5">
        <v>0</v>
      </c>
      <c r="AF490" s="5">
        <v>0</v>
      </c>
      <c r="AG490" s="5">
        <v>0</v>
      </c>
    </row>
    <row r="491" spans="1:33">
      <c r="A491" s="56" t="s">
        <v>80</v>
      </c>
      <c r="B491" s="56" t="s">
        <v>200</v>
      </c>
      <c r="C491" s="56" t="s">
        <v>284</v>
      </c>
      <c r="D491" s="56" t="s">
        <v>285</v>
      </c>
      <c r="E491" s="56" t="s">
        <v>142</v>
      </c>
      <c r="F491" s="5">
        <v>168</v>
      </c>
      <c r="G491" s="5">
        <v>168.0000149</v>
      </c>
      <c r="H491" s="5">
        <v>168.00006023</v>
      </c>
      <c r="I491" s="5">
        <v>219.53331462</v>
      </c>
      <c r="J491" s="5">
        <v>342.46376021999998</v>
      </c>
      <c r="K491" s="5">
        <v>358.64019847999998</v>
      </c>
      <c r="L491" s="5">
        <v>458.75631136999999</v>
      </c>
      <c r="M491" s="5">
        <v>458.75631492000002</v>
      </c>
      <c r="N491" s="5">
        <v>458.75631526000001</v>
      </c>
      <c r="O491" s="5">
        <v>458.75631528000002</v>
      </c>
      <c r="P491" s="5">
        <v>1567.9999561699999</v>
      </c>
      <c r="Q491" s="5">
        <v>1567.9999561899999</v>
      </c>
      <c r="R491" s="5">
        <v>1567.9999562999999</v>
      </c>
      <c r="S491" s="5">
        <v>4356.2165427199998</v>
      </c>
      <c r="T491" s="5">
        <v>5971.8049571600004</v>
      </c>
      <c r="U491" s="5">
        <v>10102.835062190001</v>
      </c>
      <c r="V491" s="5">
        <v>10102.835062190001</v>
      </c>
      <c r="W491" s="5">
        <v>10102.835062210001</v>
      </c>
      <c r="X491" s="5">
        <v>10150.644262240001</v>
      </c>
      <c r="Y491" s="5">
        <v>10150.644262260001</v>
      </c>
      <c r="Z491" s="5">
        <v>15647.078084479999</v>
      </c>
      <c r="AA491" s="5">
        <v>15647.07808449</v>
      </c>
      <c r="AB491" s="5">
        <v>15647.078084500001</v>
      </c>
      <c r="AC491" s="5">
        <v>15647.078084520001</v>
      </c>
      <c r="AD491" s="5">
        <v>15647.07808453</v>
      </c>
      <c r="AE491" s="5">
        <v>15647.07808454</v>
      </c>
      <c r="AF491" s="5">
        <v>15647.07925085</v>
      </c>
      <c r="AG491" s="5">
        <v>15479.07925085</v>
      </c>
    </row>
    <row r="492" spans="1:33">
      <c r="A492" s="56" t="s">
        <v>80</v>
      </c>
      <c r="B492" s="56" t="s">
        <v>200</v>
      </c>
      <c r="C492" s="56" t="s">
        <v>286</v>
      </c>
      <c r="D492" s="56" t="s">
        <v>287</v>
      </c>
      <c r="E492" s="56" t="s">
        <v>142</v>
      </c>
      <c r="F492" s="5">
        <v>251.35</v>
      </c>
      <c r="G492" s="5">
        <v>251.35001247</v>
      </c>
      <c r="H492" s="5">
        <v>605.73124048999989</v>
      </c>
      <c r="I492" s="5">
        <v>650.94195278000007</v>
      </c>
      <c r="J492" s="5">
        <v>761.33358524999994</v>
      </c>
      <c r="K492" s="5">
        <v>816.66890717000013</v>
      </c>
      <c r="L492" s="5">
        <v>983.32980512999995</v>
      </c>
      <c r="M492" s="5">
        <v>983.32980520000001</v>
      </c>
      <c r="N492" s="5">
        <v>983.32980536000002</v>
      </c>
      <c r="O492" s="5">
        <v>983.32980541000006</v>
      </c>
      <c r="P492" s="5">
        <v>4560.82227487</v>
      </c>
      <c r="Q492" s="5">
        <v>4560.8222750099994</v>
      </c>
      <c r="R492" s="5">
        <v>6791.3997497399996</v>
      </c>
      <c r="S492" s="5">
        <v>6791.3997498099998</v>
      </c>
      <c r="T492" s="5">
        <v>6791.3997498799999</v>
      </c>
      <c r="U492" s="5">
        <v>6791.3997780299997</v>
      </c>
      <c r="V492" s="5">
        <v>6791.3997780299997</v>
      </c>
      <c r="W492" s="5">
        <v>6791.3997780499994</v>
      </c>
      <c r="X492" s="5">
        <v>6791.3999822100004</v>
      </c>
      <c r="Y492" s="5">
        <v>6791.3999822300002</v>
      </c>
      <c r="Z492" s="5">
        <v>6791.3999826500003</v>
      </c>
      <c r="AA492" s="5">
        <v>6791.3999826500003</v>
      </c>
      <c r="AB492" s="5">
        <v>6791.3999826500003</v>
      </c>
      <c r="AC492" s="5">
        <v>6791.3999826500003</v>
      </c>
      <c r="AD492" s="5">
        <v>6791.3999826500003</v>
      </c>
      <c r="AE492" s="5">
        <v>6791.3999826500003</v>
      </c>
      <c r="AF492" s="5">
        <v>6791.3999826500003</v>
      </c>
      <c r="AG492" s="5">
        <v>6651.6499826500003</v>
      </c>
    </row>
    <row r="493" spans="1:33">
      <c r="A493" s="56" t="s">
        <v>80</v>
      </c>
      <c r="B493" s="56" t="s">
        <v>200</v>
      </c>
      <c r="C493" s="56" t="s">
        <v>288</v>
      </c>
      <c r="D493" s="56" t="s">
        <v>289</v>
      </c>
      <c r="E493" s="56" t="s">
        <v>142</v>
      </c>
      <c r="F493" s="5">
        <v>144</v>
      </c>
      <c r="G493" s="5">
        <v>264.22584241999999</v>
      </c>
      <c r="H493" s="5">
        <v>684.42769928999996</v>
      </c>
      <c r="I493" s="5">
        <v>684.42769933</v>
      </c>
      <c r="J493" s="5">
        <v>779.85731156999998</v>
      </c>
      <c r="K493" s="5">
        <v>810.66237832000002</v>
      </c>
      <c r="L493" s="5">
        <v>945.08933148999995</v>
      </c>
      <c r="M493" s="5">
        <v>1873.2191342599999</v>
      </c>
      <c r="N493" s="5">
        <v>4281.87164803</v>
      </c>
      <c r="O493" s="5">
        <v>5452.3072109599998</v>
      </c>
      <c r="P493" s="5">
        <v>6181.5285577499999</v>
      </c>
      <c r="Q493" s="5">
        <v>11601.442305070001</v>
      </c>
      <c r="R493" s="5">
        <v>11601.442305209999</v>
      </c>
      <c r="S493" s="5">
        <v>11601.44230529</v>
      </c>
      <c r="T493" s="5">
        <v>11601.44232143</v>
      </c>
      <c r="U493" s="5">
        <v>11601.44273062</v>
      </c>
      <c r="V493" s="5">
        <v>11601.44273062</v>
      </c>
      <c r="W493" s="5">
        <v>11601.442730639999</v>
      </c>
      <c r="X493" s="5">
        <v>11601.442731229999</v>
      </c>
      <c r="Y493" s="5">
        <v>11601.44273128</v>
      </c>
      <c r="Z493" s="5">
        <v>11601.44273165</v>
      </c>
      <c r="AA493" s="5">
        <v>11457.44273165</v>
      </c>
      <c r="AB493" s="5">
        <v>11457.44273165</v>
      </c>
      <c r="AC493" s="5">
        <v>11457.44273165</v>
      </c>
      <c r="AD493" s="5">
        <v>11457.44273165</v>
      </c>
      <c r="AE493" s="5">
        <v>11457.44273165</v>
      </c>
      <c r="AF493" s="5">
        <v>11457.44273165</v>
      </c>
      <c r="AG493" s="5">
        <v>11457.44273165</v>
      </c>
    </row>
    <row r="495" spans="1:33">
      <c r="A495" s="56" t="s">
        <v>80</v>
      </c>
      <c r="B495" s="56" t="s">
        <v>163</v>
      </c>
      <c r="C495" s="56" t="s">
        <v>290</v>
      </c>
      <c r="D495" s="56" t="s">
        <v>291</v>
      </c>
      <c r="E495" s="56" t="s">
        <v>141</v>
      </c>
      <c r="F495" s="5">
        <v>0</v>
      </c>
      <c r="G495" s="5">
        <v>0</v>
      </c>
      <c r="H495" s="5">
        <v>0</v>
      </c>
      <c r="I495" s="5">
        <v>0</v>
      </c>
      <c r="J495" s="5">
        <v>0</v>
      </c>
      <c r="K495" s="5">
        <v>0</v>
      </c>
      <c r="L495" s="5">
        <v>0</v>
      </c>
      <c r="M495" s="5">
        <v>0</v>
      </c>
      <c r="N495" s="5">
        <v>5.2700000000000004E-6</v>
      </c>
      <c r="O495" s="5">
        <v>608.95749453999997</v>
      </c>
      <c r="P495" s="5">
        <v>608.95749469999998</v>
      </c>
      <c r="Q495" s="5">
        <v>1088.6153933099999</v>
      </c>
      <c r="R495" s="5">
        <v>1931.7220607700001</v>
      </c>
      <c r="S495" s="5">
        <v>2638.46949232</v>
      </c>
      <c r="T495" s="5">
        <v>3307.2652443299999</v>
      </c>
      <c r="U495" s="5">
        <v>4759.3443176199999</v>
      </c>
      <c r="V495" s="5">
        <v>5433.1346630300004</v>
      </c>
      <c r="W495" s="5">
        <v>8934.5189832100004</v>
      </c>
      <c r="X495" s="5">
        <v>9999.9992398600007</v>
      </c>
      <c r="Y495" s="5">
        <v>9999.9992399000002</v>
      </c>
      <c r="Z495" s="5">
        <v>9999.9992399399998</v>
      </c>
      <c r="AA495" s="5">
        <v>10000</v>
      </c>
      <c r="AB495" s="5">
        <v>10000</v>
      </c>
      <c r="AC495" s="5">
        <v>10000</v>
      </c>
      <c r="AD495" s="5">
        <v>10000</v>
      </c>
      <c r="AE495" s="5">
        <v>10000</v>
      </c>
      <c r="AF495" s="5">
        <v>10000</v>
      </c>
      <c r="AG495" s="5">
        <v>10000</v>
      </c>
    </row>
    <row r="496" spans="1:33">
      <c r="A496" s="56" t="s">
        <v>80</v>
      </c>
      <c r="B496" s="56" t="s">
        <v>163</v>
      </c>
      <c r="C496" s="56" t="s">
        <v>292</v>
      </c>
      <c r="D496" s="56" t="s">
        <v>293</v>
      </c>
      <c r="E496" s="56" t="s">
        <v>141</v>
      </c>
      <c r="F496" s="5">
        <v>0</v>
      </c>
      <c r="G496" s="5">
        <v>0</v>
      </c>
      <c r="H496" s="5">
        <v>0</v>
      </c>
      <c r="I496" s="5">
        <v>0</v>
      </c>
      <c r="J496" s="5">
        <v>0</v>
      </c>
      <c r="K496" s="5">
        <v>0</v>
      </c>
      <c r="L496" s="5">
        <v>0</v>
      </c>
      <c r="M496" s="5">
        <v>0</v>
      </c>
      <c r="N496" s="5">
        <v>505.99633041999999</v>
      </c>
      <c r="O496" s="5">
        <v>1060.39474251</v>
      </c>
      <c r="P496" s="5">
        <v>1060.39474253</v>
      </c>
      <c r="Q496" s="5">
        <v>1075.0163479600001</v>
      </c>
      <c r="R496" s="5">
        <v>1108.4036894999999</v>
      </c>
      <c r="S496" s="5">
        <v>1108.4036894999999</v>
      </c>
      <c r="T496" s="5">
        <v>1108.4036896600001</v>
      </c>
      <c r="U496" s="5">
        <v>1108.4036897399999</v>
      </c>
      <c r="V496" s="5">
        <v>1108.4036899099999</v>
      </c>
      <c r="W496" s="5">
        <v>1162.0329388499999</v>
      </c>
      <c r="X496" s="5">
        <v>1436.2770189299999</v>
      </c>
      <c r="Y496" s="5">
        <v>1495.60134154</v>
      </c>
      <c r="Z496" s="5">
        <v>1806.2879191100001</v>
      </c>
      <c r="AA496" s="5">
        <v>2284.9863525000001</v>
      </c>
      <c r="AB496" s="5">
        <v>2284.9863525199999</v>
      </c>
      <c r="AC496" s="5">
        <v>2391.3989971999999</v>
      </c>
      <c r="AD496" s="5">
        <v>2555.84165338</v>
      </c>
      <c r="AE496" s="5">
        <v>2555.8416534399998</v>
      </c>
      <c r="AF496" s="5">
        <v>2676.5062144100002</v>
      </c>
      <c r="AG496" s="5">
        <v>2743.3336987399998</v>
      </c>
    </row>
    <row r="497" spans="1:33">
      <c r="A497" s="56" t="s">
        <v>80</v>
      </c>
      <c r="B497" s="56" t="s">
        <v>198</v>
      </c>
      <c r="C497" s="56" t="s">
        <v>294</v>
      </c>
      <c r="D497" s="56" t="s">
        <v>295</v>
      </c>
      <c r="E497" s="56" t="s">
        <v>141</v>
      </c>
      <c r="F497" s="5">
        <v>0</v>
      </c>
      <c r="G497" s="5">
        <v>0</v>
      </c>
      <c r="H497" s="5">
        <v>0</v>
      </c>
      <c r="I497" s="5">
        <v>0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5">
        <v>0</v>
      </c>
      <c r="R497" s="5">
        <v>0</v>
      </c>
      <c r="S497" s="5">
        <v>0</v>
      </c>
      <c r="T497" s="5">
        <v>0</v>
      </c>
      <c r="U497" s="5">
        <v>0</v>
      </c>
      <c r="V497" s="5">
        <v>0</v>
      </c>
      <c r="W497" s="5">
        <v>0</v>
      </c>
      <c r="X497" s="5">
        <v>0</v>
      </c>
      <c r="Y497" s="5">
        <v>0</v>
      </c>
      <c r="Z497" s="5">
        <v>0</v>
      </c>
      <c r="AA497" s="5">
        <v>0</v>
      </c>
      <c r="AB497" s="5">
        <v>0</v>
      </c>
      <c r="AC497" s="5">
        <v>0</v>
      </c>
      <c r="AD497" s="5">
        <v>0</v>
      </c>
      <c r="AE497" s="5">
        <v>0</v>
      </c>
      <c r="AF497" s="5">
        <v>0</v>
      </c>
      <c r="AG497" s="5">
        <v>0</v>
      </c>
    </row>
    <row r="498" spans="1:33">
      <c r="A498" s="56" t="s">
        <v>80</v>
      </c>
      <c r="B498" s="56" t="s">
        <v>200</v>
      </c>
      <c r="C498" s="56" t="s">
        <v>296</v>
      </c>
      <c r="D498" s="56" t="s">
        <v>297</v>
      </c>
      <c r="E498" s="56" t="s">
        <v>141</v>
      </c>
      <c r="F498" s="5">
        <v>0</v>
      </c>
      <c r="G498" s="5">
        <v>0</v>
      </c>
      <c r="H498" s="5">
        <v>0</v>
      </c>
      <c r="I498" s="5">
        <v>0</v>
      </c>
      <c r="J498" s="5">
        <v>0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5">
        <v>0</v>
      </c>
      <c r="R498" s="5">
        <v>0</v>
      </c>
      <c r="S498" s="5">
        <v>0</v>
      </c>
      <c r="T498" s="5">
        <v>0</v>
      </c>
      <c r="U498" s="5">
        <v>0</v>
      </c>
      <c r="V498" s="5">
        <v>0</v>
      </c>
      <c r="W498" s="5">
        <v>0</v>
      </c>
      <c r="X498" s="5">
        <v>0</v>
      </c>
      <c r="Y498" s="5">
        <v>0</v>
      </c>
      <c r="Z498" s="5">
        <v>0</v>
      </c>
      <c r="AA498" s="5">
        <v>0</v>
      </c>
      <c r="AB498" s="5">
        <v>0</v>
      </c>
      <c r="AC498" s="5">
        <v>0</v>
      </c>
      <c r="AD498" s="5">
        <v>0</v>
      </c>
      <c r="AE498" s="5">
        <v>0</v>
      </c>
      <c r="AF498" s="5">
        <v>0</v>
      </c>
      <c r="AG498" s="5">
        <v>0</v>
      </c>
    </row>
    <row r="499" spans="1:33">
      <c r="A499" s="56" t="s">
        <v>80</v>
      </c>
      <c r="B499" s="56" t="s">
        <v>198</v>
      </c>
      <c r="C499" s="56" t="s">
        <v>298</v>
      </c>
      <c r="D499" s="56" t="s">
        <v>299</v>
      </c>
      <c r="E499" s="56" t="s">
        <v>141</v>
      </c>
      <c r="F499" s="5">
        <v>0</v>
      </c>
      <c r="G499" s="5">
        <v>0</v>
      </c>
      <c r="H499" s="5">
        <v>0</v>
      </c>
      <c r="I499" s="5">
        <v>0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5">
        <v>0</v>
      </c>
      <c r="R499" s="5">
        <v>0</v>
      </c>
      <c r="S499" s="5">
        <v>0</v>
      </c>
      <c r="T499" s="5">
        <v>0</v>
      </c>
      <c r="U499" s="5">
        <v>0</v>
      </c>
      <c r="V499" s="5">
        <v>0</v>
      </c>
      <c r="W499" s="5">
        <v>0</v>
      </c>
      <c r="X499" s="5">
        <v>0</v>
      </c>
      <c r="Y499" s="5">
        <v>0</v>
      </c>
      <c r="Z499" s="5">
        <v>0</v>
      </c>
      <c r="AA499" s="5">
        <v>0</v>
      </c>
      <c r="AB499" s="5">
        <v>0</v>
      </c>
      <c r="AC499" s="5">
        <v>0</v>
      </c>
      <c r="AD499" s="5">
        <v>0</v>
      </c>
      <c r="AE499" s="5">
        <v>0</v>
      </c>
      <c r="AF499" s="5">
        <v>0</v>
      </c>
      <c r="AG499" s="5">
        <v>0</v>
      </c>
    </row>
    <row r="500" spans="1:33">
      <c r="A500" s="56" t="s">
        <v>80</v>
      </c>
      <c r="B500" s="56" t="s">
        <v>199</v>
      </c>
      <c r="C500" s="56" t="s">
        <v>300</v>
      </c>
      <c r="D500" s="56" t="s">
        <v>301</v>
      </c>
      <c r="E500" s="56" t="s">
        <v>141</v>
      </c>
      <c r="F500" s="5">
        <v>0</v>
      </c>
      <c r="G500" s="5">
        <v>0</v>
      </c>
      <c r="H500" s="5">
        <v>0</v>
      </c>
      <c r="I500" s="5">
        <v>0</v>
      </c>
      <c r="J500" s="5">
        <v>0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5">
        <v>0</v>
      </c>
      <c r="R500" s="5">
        <v>0</v>
      </c>
      <c r="S500" s="5">
        <v>0</v>
      </c>
      <c r="T500" s="5">
        <v>0</v>
      </c>
      <c r="U500" s="5">
        <v>0</v>
      </c>
      <c r="V500" s="5">
        <v>0</v>
      </c>
      <c r="W500" s="5">
        <v>0</v>
      </c>
      <c r="X500" s="5">
        <v>0</v>
      </c>
      <c r="Y500" s="5">
        <v>0</v>
      </c>
      <c r="Z500" s="5">
        <v>0</v>
      </c>
      <c r="AA500" s="5">
        <v>0</v>
      </c>
      <c r="AB500" s="5">
        <v>0</v>
      </c>
      <c r="AC500" s="5">
        <v>0</v>
      </c>
      <c r="AD500" s="5">
        <v>0</v>
      </c>
      <c r="AE500" s="5">
        <v>0</v>
      </c>
      <c r="AF500" s="5">
        <v>0</v>
      </c>
      <c r="AG500" s="5">
        <v>0</v>
      </c>
    </row>
  </sheetData>
  <autoFilter ref="A3:E500" xr:uid="{00000000-0009-0000-0000-00000C000000}"/>
  <pageMargins left="0.7" right="0.7" top="0.75" bottom="0.75" header="0.3" footer="0.3"/>
  <pageSetup paperSize="9"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82">
    <tabColor theme="7"/>
  </sheetPr>
  <dimension ref="A1:AG500"/>
  <sheetViews>
    <sheetView zoomScaleNormal="100" workbookViewId="0">
      <pane xSplit="5" ySplit="3" topLeftCell="F4" activePane="bottomRight" state="frozen"/>
      <selection pane="topRight" activeCell="F1" sqref="F1"/>
      <selection pane="bottomLeft" activeCell="A4" sqref="A4"/>
      <selection pane="bottomRight"/>
    </sheetView>
  </sheetViews>
  <sheetFormatPr baseColWidth="10" defaultColWidth="9" defaultRowHeight="14"/>
  <cols>
    <col min="1" max="1" width="16.1640625" style="6" customWidth="1"/>
    <col min="2" max="2" width="10.5" style="6" customWidth="1"/>
    <col min="3" max="3" width="7.5" style="6" customWidth="1"/>
    <col min="4" max="4" width="24.33203125" style="6" customWidth="1"/>
    <col min="5" max="5" width="14.6640625" style="6" customWidth="1"/>
    <col min="6" max="7" width="9" style="6" customWidth="1"/>
    <col min="8" max="16384" width="9" style="6"/>
  </cols>
  <sheetData>
    <row r="1" spans="1:33" s="53" customFormat="1" ht="23.25" customHeight="1" thickBot="1">
      <c r="A1" s="4" t="s">
        <v>302</v>
      </c>
      <c r="B1" s="4"/>
      <c r="C1" s="3"/>
      <c r="D1" s="42"/>
      <c r="E1" s="42"/>
      <c r="F1" s="42"/>
      <c r="G1" s="42"/>
      <c r="H1" s="42"/>
      <c r="I1" s="42"/>
      <c r="J1" s="42"/>
      <c r="K1" s="42"/>
      <c r="L1" s="42"/>
      <c r="M1" s="42"/>
      <c r="N1" s="42"/>
      <c r="O1" s="42"/>
      <c r="P1" s="42"/>
      <c r="Q1" s="42"/>
      <c r="R1" s="42"/>
      <c r="S1" s="42"/>
      <c r="T1" s="42"/>
      <c r="U1" s="42"/>
      <c r="V1" s="42"/>
      <c r="W1" s="42"/>
      <c r="X1" s="42"/>
      <c r="Y1" s="42"/>
      <c r="Z1" s="42"/>
      <c r="AA1" s="42"/>
    </row>
    <row r="2" spans="1:33" ht="15" customHeight="1" thickTop="1">
      <c r="A2" s="55"/>
      <c r="D2" s="55"/>
      <c r="E2" s="55"/>
    </row>
    <row r="3" spans="1:33">
      <c r="A3" s="57" t="s">
        <v>191</v>
      </c>
      <c r="B3" s="57" t="s">
        <v>194</v>
      </c>
      <c r="C3" s="57" t="s">
        <v>213</v>
      </c>
      <c r="D3" s="57" t="s">
        <v>214</v>
      </c>
      <c r="E3" s="57" t="s">
        <v>195</v>
      </c>
      <c r="F3" s="57">
        <v>2024</v>
      </c>
      <c r="G3" s="57">
        <v>2025</v>
      </c>
      <c r="H3" s="57">
        <v>2026</v>
      </c>
      <c r="I3" s="57">
        <v>2027</v>
      </c>
      <c r="J3" s="57">
        <v>2028</v>
      </c>
      <c r="K3" s="57">
        <v>2029</v>
      </c>
      <c r="L3" s="57">
        <v>2030</v>
      </c>
      <c r="M3" s="57">
        <v>2031</v>
      </c>
      <c r="N3" s="57">
        <v>2032</v>
      </c>
      <c r="O3" s="57">
        <v>2033</v>
      </c>
      <c r="P3" s="57">
        <v>2034</v>
      </c>
      <c r="Q3" s="57">
        <v>2035</v>
      </c>
      <c r="R3" s="57">
        <v>2036</v>
      </c>
      <c r="S3" s="57">
        <v>2037</v>
      </c>
      <c r="T3" s="57">
        <v>2038</v>
      </c>
      <c r="U3" s="57">
        <v>2039</v>
      </c>
      <c r="V3" s="57">
        <v>2040</v>
      </c>
      <c r="W3" s="57">
        <v>2041</v>
      </c>
      <c r="X3" s="57">
        <v>2042</v>
      </c>
      <c r="Y3" s="57">
        <v>2043</v>
      </c>
      <c r="Z3" s="57">
        <v>2044</v>
      </c>
      <c r="AA3" s="57">
        <v>2045</v>
      </c>
      <c r="AB3" s="57">
        <v>2046</v>
      </c>
      <c r="AC3" s="57">
        <v>2047</v>
      </c>
      <c r="AD3" s="57">
        <v>2048</v>
      </c>
      <c r="AE3" s="57">
        <v>2049</v>
      </c>
      <c r="AF3" s="57">
        <v>2050</v>
      </c>
      <c r="AG3" s="57">
        <v>2051</v>
      </c>
    </row>
    <row r="4" spans="1:33">
      <c r="A4" s="56" t="s">
        <v>54</v>
      </c>
      <c r="B4" s="56" t="s">
        <v>197</v>
      </c>
      <c r="C4" s="56" t="s">
        <v>215</v>
      </c>
      <c r="D4" s="56" t="s">
        <v>216</v>
      </c>
      <c r="E4" s="56" t="s">
        <v>217</v>
      </c>
      <c r="F4" s="5">
        <v>0</v>
      </c>
      <c r="G4" s="5">
        <v>7.4665950000000011E-6</v>
      </c>
      <c r="H4" s="5">
        <v>5.0462630000000009E-5</v>
      </c>
      <c r="I4" s="5">
        <v>8.9286184999999978E-5</v>
      </c>
      <c r="J4" s="5">
        <v>1.5865774000000001E-4</v>
      </c>
      <c r="K4" s="5">
        <v>1.5765121E-4</v>
      </c>
      <c r="L4" s="5">
        <v>1.5806832999999991E-4</v>
      </c>
      <c r="M4" s="5">
        <v>2.0138337500000001E-4</v>
      </c>
      <c r="N4" s="5">
        <v>4.2821916499999969E-4</v>
      </c>
      <c r="O4" s="5">
        <v>1202.0697298135301</v>
      </c>
      <c r="P4" s="5">
        <v>2197.1520514860908</v>
      </c>
      <c r="Q4" s="5">
        <v>2224.9908836465361</v>
      </c>
      <c r="R4" s="5">
        <v>2132.2304756533322</v>
      </c>
      <c r="S4" s="5">
        <v>2232.6240249449138</v>
      </c>
      <c r="T4" s="5">
        <v>2132.2462411035608</v>
      </c>
      <c r="U4" s="5">
        <v>2117.868192974463</v>
      </c>
      <c r="V4" s="5">
        <v>2201.87764034053</v>
      </c>
      <c r="W4" s="5">
        <v>2059.3948439413002</v>
      </c>
      <c r="X4" s="5">
        <v>1944.776439168859</v>
      </c>
      <c r="Y4" s="5">
        <v>2115.964721591864</v>
      </c>
      <c r="Z4" s="5">
        <v>8296.5613307968924</v>
      </c>
      <c r="AA4" s="5">
        <v>9745.0806115691994</v>
      </c>
      <c r="AB4" s="5">
        <v>11763.900815644331</v>
      </c>
      <c r="AC4" s="5">
        <v>11805.712830245289</v>
      </c>
      <c r="AD4" s="5">
        <v>14150.67982765743</v>
      </c>
      <c r="AE4" s="5">
        <v>13719.096664092271</v>
      </c>
      <c r="AF4" s="5">
        <v>17714.295340336881</v>
      </c>
      <c r="AG4" s="5">
        <v>18670.937603988441</v>
      </c>
    </row>
    <row r="5" spans="1:33">
      <c r="A5" s="56" t="s">
        <v>54</v>
      </c>
      <c r="B5" s="56" t="s">
        <v>197</v>
      </c>
      <c r="C5" s="56" t="s">
        <v>218</v>
      </c>
      <c r="D5" s="56" t="s">
        <v>219</v>
      </c>
      <c r="E5" s="56" t="s">
        <v>217</v>
      </c>
      <c r="F5" s="5">
        <v>188.25875788452501</v>
      </c>
      <c r="G5" s="5">
        <v>145.8699877574301</v>
      </c>
      <c r="H5" s="5">
        <v>165.41619250220509</v>
      </c>
      <c r="I5" s="5">
        <v>515.83431691108024</v>
      </c>
      <c r="J5" s="5">
        <v>507.97873606725449</v>
      </c>
      <c r="K5" s="5">
        <v>496.27782333914962</v>
      </c>
      <c r="L5" s="5">
        <v>532.16034340495025</v>
      </c>
      <c r="M5" s="5">
        <v>2891.5714636590851</v>
      </c>
      <c r="N5" s="5">
        <v>3152.7686175628669</v>
      </c>
      <c r="O5" s="5">
        <v>5707.9300703701683</v>
      </c>
      <c r="P5" s="5">
        <v>6699.5329041981404</v>
      </c>
      <c r="Q5" s="5">
        <v>6560.7232922725498</v>
      </c>
      <c r="R5" s="5">
        <v>6598.7025442731001</v>
      </c>
      <c r="S5" s="5">
        <v>6646.7198432538844</v>
      </c>
      <c r="T5" s="5">
        <v>9510.9967821276696</v>
      </c>
      <c r="U5" s="5">
        <v>9435.4953879233126</v>
      </c>
      <c r="V5" s="5">
        <v>9464.252396037351</v>
      </c>
      <c r="W5" s="5">
        <v>9436.7865849016525</v>
      </c>
      <c r="X5" s="5">
        <v>9441.3384233716533</v>
      </c>
      <c r="Y5" s="5">
        <v>12343.544693271349</v>
      </c>
      <c r="Z5" s="5">
        <v>10423.253489377759</v>
      </c>
      <c r="AA5" s="5">
        <v>12225.636614743789</v>
      </c>
      <c r="AB5" s="5">
        <v>16247.30499171896</v>
      </c>
      <c r="AC5" s="5">
        <v>17094.73588074134</v>
      </c>
      <c r="AD5" s="5">
        <v>18057.762139736551</v>
      </c>
      <c r="AE5" s="5">
        <v>17366.223134626289</v>
      </c>
      <c r="AF5" s="5">
        <v>15059.099783975251</v>
      </c>
      <c r="AG5" s="5">
        <v>14793.491498602159</v>
      </c>
    </row>
    <row r="6" spans="1:33">
      <c r="A6" s="56" t="s">
        <v>54</v>
      </c>
      <c r="B6" s="56" t="s">
        <v>197</v>
      </c>
      <c r="C6" s="56" t="s">
        <v>220</v>
      </c>
      <c r="D6" s="56" t="s">
        <v>221</v>
      </c>
      <c r="E6" s="56" t="s">
        <v>217</v>
      </c>
      <c r="F6" s="5">
        <v>944.37295271684479</v>
      </c>
      <c r="G6" s="5">
        <v>763.71388165946985</v>
      </c>
      <c r="H6" s="5">
        <v>904.7818537660753</v>
      </c>
      <c r="I6" s="5">
        <v>903.44047939716484</v>
      </c>
      <c r="J6" s="5">
        <v>868.49528493163496</v>
      </c>
      <c r="K6" s="5">
        <v>863.85714145587042</v>
      </c>
      <c r="L6" s="5">
        <v>879.85211572722517</v>
      </c>
      <c r="M6" s="5">
        <v>854.78955377889474</v>
      </c>
      <c r="N6" s="5">
        <v>894.61780898715017</v>
      </c>
      <c r="O6" s="5">
        <v>704.96596384200507</v>
      </c>
      <c r="P6" s="5">
        <v>799.93224458875511</v>
      </c>
      <c r="Q6" s="5">
        <v>8478.2945464896475</v>
      </c>
      <c r="R6" s="5">
        <v>8296.1551734706045</v>
      </c>
      <c r="S6" s="5">
        <v>8499.9849829889681</v>
      </c>
      <c r="T6" s="5">
        <v>8510.9697721023713</v>
      </c>
      <c r="U6" s="5">
        <v>8362.5274028610966</v>
      </c>
      <c r="V6" s="5">
        <v>8569.1601650779176</v>
      </c>
      <c r="W6" s="5">
        <v>8316.7872083016318</v>
      </c>
      <c r="X6" s="5">
        <v>8187.2481204519418</v>
      </c>
      <c r="Y6" s="5">
        <v>8069.3012454178506</v>
      </c>
      <c r="Z6" s="5">
        <v>5670.5248405114444</v>
      </c>
      <c r="AA6" s="5">
        <v>7096.917804495055</v>
      </c>
      <c r="AB6" s="5">
        <v>6809.3989949610514</v>
      </c>
      <c r="AC6" s="5">
        <v>7019.0839328699249</v>
      </c>
      <c r="AD6" s="5">
        <v>7263.0671474503324</v>
      </c>
      <c r="AE6" s="5">
        <v>7162.4982661505783</v>
      </c>
      <c r="AF6" s="5">
        <v>6001.8984866169403</v>
      </c>
      <c r="AG6" s="5">
        <v>6039.6169326337777</v>
      </c>
    </row>
    <row r="7" spans="1:33">
      <c r="A7" s="56" t="s">
        <v>54</v>
      </c>
      <c r="B7" s="56" t="s">
        <v>197</v>
      </c>
      <c r="C7" s="56" t="s">
        <v>222</v>
      </c>
      <c r="D7" s="56" t="s">
        <v>223</v>
      </c>
      <c r="E7" s="56" t="s">
        <v>217</v>
      </c>
      <c r="F7" s="5">
        <v>1294.7298673211949</v>
      </c>
      <c r="G7" s="5">
        <v>1087.1280649713401</v>
      </c>
      <c r="H7" s="5">
        <v>1276.020135071815</v>
      </c>
      <c r="I7" s="5">
        <v>1238.836792356524</v>
      </c>
      <c r="J7" s="5">
        <v>1203.0591767701001</v>
      </c>
      <c r="K7" s="5">
        <v>1242.7989533959401</v>
      </c>
      <c r="L7" s="5">
        <v>1796.675815686245</v>
      </c>
      <c r="M7" s="5">
        <v>1767.543033284175</v>
      </c>
      <c r="N7" s="5">
        <v>1803.56664259443</v>
      </c>
      <c r="O7" s="5">
        <v>1458.64366319531</v>
      </c>
      <c r="P7" s="5">
        <v>2800.9193965239142</v>
      </c>
      <c r="Q7" s="5">
        <v>3061.9398356603501</v>
      </c>
      <c r="R7" s="5">
        <v>4895.1789674653392</v>
      </c>
      <c r="S7" s="5">
        <v>9662.644672725859</v>
      </c>
      <c r="T7" s="5">
        <v>9420.2474592688377</v>
      </c>
      <c r="U7" s="5">
        <v>9263.8363546463406</v>
      </c>
      <c r="V7" s="5">
        <v>9696.4574661101396</v>
      </c>
      <c r="W7" s="5">
        <v>9463.241507341796</v>
      </c>
      <c r="X7" s="5">
        <v>17785.76533849824</v>
      </c>
      <c r="Y7" s="5">
        <v>17853.17446290654</v>
      </c>
      <c r="Z7" s="5">
        <v>13450.43974934584</v>
      </c>
      <c r="AA7" s="5">
        <v>16083.993818315579</v>
      </c>
      <c r="AB7" s="5">
        <v>24342.253987300279</v>
      </c>
      <c r="AC7" s="5">
        <v>29091.49814871241</v>
      </c>
      <c r="AD7" s="5">
        <v>30770.541575650699</v>
      </c>
      <c r="AE7" s="5">
        <v>50230.514865071498</v>
      </c>
      <c r="AF7" s="5">
        <v>76856.023081500942</v>
      </c>
      <c r="AG7" s="5">
        <v>79569.512076424944</v>
      </c>
    </row>
    <row r="8" spans="1:33">
      <c r="A8" s="56" t="s">
        <v>54</v>
      </c>
      <c r="B8" s="56" t="s">
        <v>197</v>
      </c>
      <c r="C8" s="56" t="s">
        <v>224</v>
      </c>
      <c r="D8" s="56" t="s">
        <v>225</v>
      </c>
      <c r="E8" s="56" t="s">
        <v>217</v>
      </c>
      <c r="F8" s="5">
        <v>34.146325327125027</v>
      </c>
      <c r="G8" s="5">
        <v>24.333206856920011</v>
      </c>
      <c r="H8" s="5">
        <v>139.19906665828489</v>
      </c>
      <c r="I8" s="5">
        <v>127.29209288519</v>
      </c>
      <c r="J8" s="5">
        <v>122.5947079141001</v>
      </c>
      <c r="K8" s="5">
        <v>142.11858391238991</v>
      </c>
      <c r="L8" s="5">
        <v>159.21497705666499</v>
      </c>
      <c r="M8" s="5">
        <v>144.27342464918519</v>
      </c>
      <c r="N8" s="5">
        <v>152.21613980145</v>
      </c>
      <c r="O8" s="5">
        <v>137.311259778975</v>
      </c>
      <c r="P8" s="5">
        <v>151.47748895202511</v>
      </c>
      <c r="Q8" s="5">
        <v>140.1530665261399</v>
      </c>
      <c r="R8" s="5">
        <v>142.80879687876001</v>
      </c>
      <c r="S8" s="5">
        <v>142.13543720414489</v>
      </c>
      <c r="T8" s="5">
        <v>128.11525726239509</v>
      </c>
      <c r="U8" s="5">
        <v>127.23658051933501</v>
      </c>
      <c r="V8" s="5">
        <v>134.8444568103501</v>
      </c>
      <c r="W8" s="5">
        <v>130.4515647503149</v>
      </c>
      <c r="X8" s="5">
        <v>2930.5706413290409</v>
      </c>
      <c r="Y8" s="5">
        <v>4188.1638478125296</v>
      </c>
      <c r="Z8" s="5">
        <v>3301.5847377640821</v>
      </c>
      <c r="AA8" s="5">
        <v>5148.191327093883</v>
      </c>
      <c r="AB8" s="5">
        <v>9577.3447557498621</v>
      </c>
      <c r="AC8" s="5">
        <v>10470.373304784431</v>
      </c>
      <c r="AD8" s="5">
        <v>10901.52124304879</v>
      </c>
      <c r="AE8" s="5">
        <v>11074.394887663921</v>
      </c>
      <c r="AF8" s="5">
        <v>14148.001895312549</v>
      </c>
      <c r="AG8" s="5">
        <v>14683.57018496773</v>
      </c>
    </row>
    <row r="9" spans="1:33">
      <c r="A9" s="56" t="s">
        <v>54</v>
      </c>
      <c r="B9" s="56" t="s">
        <v>197</v>
      </c>
      <c r="C9" s="56" t="s">
        <v>226</v>
      </c>
      <c r="D9" s="56" t="s">
        <v>227</v>
      </c>
      <c r="E9" s="56" t="s">
        <v>217</v>
      </c>
      <c r="F9" s="5">
        <v>170.80477846991491</v>
      </c>
      <c r="G9" s="5">
        <v>140.08565375271499</v>
      </c>
      <c r="H9" s="5">
        <v>1323.4916834572209</v>
      </c>
      <c r="I9" s="5">
        <v>3699.4364806609801</v>
      </c>
      <c r="J9" s="5">
        <v>5251.8288361876457</v>
      </c>
      <c r="K9" s="5">
        <v>7063.9099983013039</v>
      </c>
      <c r="L9" s="5">
        <v>7537.4162579042277</v>
      </c>
      <c r="M9" s="5">
        <v>7472.5614628765607</v>
      </c>
      <c r="N9" s="5">
        <v>7370.5968736481864</v>
      </c>
      <c r="O9" s="5">
        <v>6104.8639764447162</v>
      </c>
      <c r="P9" s="5">
        <v>8878.1173206379935</v>
      </c>
      <c r="Q9" s="5">
        <v>15926.20632595345</v>
      </c>
      <c r="R9" s="5">
        <v>17110.303035602541</v>
      </c>
      <c r="S9" s="5">
        <v>16906.01882369403</v>
      </c>
      <c r="T9" s="5">
        <v>16903.909602915381</v>
      </c>
      <c r="U9" s="5">
        <v>16663.52352119784</v>
      </c>
      <c r="V9" s="5">
        <v>17250.30487882853</v>
      </c>
      <c r="W9" s="5">
        <v>16951.592747645889</v>
      </c>
      <c r="X9" s="5">
        <v>29374.418591950049</v>
      </c>
      <c r="Y9" s="5">
        <v>47308.528745784737</v>
      </c>
      <c r="Z9" s="5">
        <v>38736.730122655848</v>
      </c>
      <c r="AA9" s="5">
        <v>60286.454565455511</v>
      </c>
      <c r="AB9" s="5">
        <v>70852.510798586809</v>
      </c>
      <c r="AC9" s="5">
        <v>77880.626949736747</v>
      </c>
      <c r="AD9" s="5">
        <v>80090.1490144407</v>
      </c>
      <c r="AE9" s="5">
        <v>82942.191711900727</v>
      </c>
      <c r="AF9" s="5">
        <v>77816.25259812687</v>
      </c>
      <c r="AG9" s="5">
        <v>80737.26779903892</v>
      </c>
    </row>
    <row r="10" spans="1:33">
      <c r="A10" s="56" t="s">
        <v>54</v>
      </c>
      <c r="B10" s="56" t="s">
        <v>197</v>
      </c>
      <c r="C10" s="56" t="s">
        <v>228</v>
      </c>
      <c r="D10" s="56" t="s">
        <v>229</v>
      </c>
      <c r="E10" s="56" t="s">
        <v>217</v>
      </c>
      <c r="F10" s="5">
        <v>732.22397672840998</v>
      </c>
      <c r="G10" s="5">
        <v>831.98393984772997</v>
      </c>
      <c r="H10" s="5">
        <v>956.04187827602016</v>
      </c>
      <c r="I10" s="5">
        <v>978.55314858459019</v>
      </c>
      <c r="J10" s="5">
        <v>971.05356101738516</v>
      </c>
      <c r="K10" s="5">
        <v>925.37747450221536</v>
      </c>
      <c r="L10" s="5">
        <v>1054.7454620614501</v>
      </c>
      <c r="M10" s="5">
        <v>3683.907550715749</v>
      </c>
      <c r="N10" s="5">
        <v>3665.773180614844</v>
      </c>
      <c r="O10" s="5">
        <v>4365.7295569174012</v>
      </c>
      <c r="P10" s="5">
        <v>4817.7015961130292</v>
      </c>
      <c r="Q10" s="5">
        <v>4891.2528942460194</v>
      </c>
      <c r="R10" s="5">
        <v>7796.25971863822</v>
      </c>
      <c r="S10" s="5">
        <v>7574.1042136378901</v>
      </c>
      <c r="T10" s="5">
        <v>12046.70556683</v>
      </c>
      <c r="U10" s="5">
        <v>12204.893468603001</v>
      </c>
      <c r="V10" s="5">
        <v>12667.09845130515</v>
      </c>
      <c r="W10" s="5">
        <v>15646.308324935249</v>
      </c>
      <c r="X10" s="5">
        <v>19728.141676433432</v>
      </c>
      <c r="Y10" s="5">
        <v>19171.353667858639</v>
      </c>
      <c r="Z10" s="5">
        <v>16257.92359899503</v>
      </c>
      <c r="AA10" s="5">
        <v>18015.564883344789</v>
      </c>
      <c r="AB10" s="5">
        <v>16886.970534427961</v>
      </c>
      <c r="AC10" s="5">
        <v>19819.000773344789</v>
      </c>
      <c r="AD10" s="5">
        <v>19526.45113926768</v>
      </c>
      <c r="AE10" s="5">
        <v>22559.69188978077</v>
      </c>
      <c r="AF10" s="5">
        <v>21403.09417529872</v>
      </c>
      <c r="AG10" s="5">
        <v>21052.726748224391</v>
      </c>
    </row>
    <row r="11" spans="1:33">
      <c r="A11" s="56" t="s">
        <v>54</v>
      </c>
      <c r="B11" s="56" t="s">
        <v>197</v>
      </c>
      <c r="C11" s="56" t="s">
        <v>230</v>
      </c>
      <c r="D11" s="56" t="s">
        <v>231</v>
      </c>
      <c r="E11" s="56" t="s">
        <v>217</v>
      </c>
      <c r="F11" s="5">
        <v>2645.9965043055849</v>
      </c>
      <c r="G11" s="5">
        <v>2525.756400578201</v>
      </c>
      <c r="H11" s="5">
        <v>2826.0377463271789</v>
      </c>
      <c r="I11" s="5">
        <v>3951.7261467291992</v>
      </c>
      <c r="J11" s="5">
        <v>7284.9078991146362</v>
      </c>
      <c r="K11" s="5">
        <v>7439.3582734690044</v>
      </c>
      <c r="L11" s="5">
        <v>8487.4803576543309</v>
      </c>
      <c r="M11" s="5">
        <v>9864.9057449987267</v>
      </c>
      <c r="N11" s="5">
        <v>9557.0436427941422</v>
      </c>
      <c r="O11" s="5">
        <v>8147.2129332954264</v>
      </c>
      <c r="P11" s="5">
        <v>11106.05834158843</v>
      </c>
      <c r="Q11" s="5">
        <v>16828.515177863261</v>
      </c>
      <c r="R11" s="5">
        <v>17816.59724303009</v>
      </c>
      <c r="S11" s="5">
        <v>17791.110849530931</v>
      </c>
      <c r="T11" s="5">
        <v>23153.84673439887</v>
      </c>
      <c r="U11" s="5">
        <v>24196.11056204138</v>
      </c>
      <c r="V11" s="5">
        <v>25212.844819244099</v>
      </c>
      <c r="W11" s="5">
        <v>24964.23892908635</v>
      </c>
      <c r="X11" s="5">
        <v>25177.72701954993</v>
      </c>
      <c r="Y11" s="5">
        <v>24122.79591127544</v>
      </c>
      <c r="Z11" s="5">
        <v>20498.51292685236</v>
      </c>
      <c r="AA11" s="5">
        <v>24002.68832400503</v>
      </c>
      <c r="AB11" s="5">
        <v>23075.13057861798</v>
      </c>
      <c r="AC11" s="5">
        <v>24916.773006809879</v>
      </c>
      <c r="AD11" s="5">
        <v>24138.719614520629</v>
      </c>
      <c r="AE11" s="5">
        <v>24963.831632563149</v>
      </c>
      <c r="AF11" s="5">
        <v>26727.510731994811</v>
      </c>
      <c r="AG11" s="5">
        <v>26733.463430970321</v>
      </c>
    </row>
    <row r="12" spans="1:33">
      <c r="A12" s="56" t="s">
        <v>54</v>
      </c>
      <c r="B12" s="56" t="s">
        <v>197</v>
      </c>
      <c r="C12" s="56" t="s">
        <v>232</v>
      </c>
      <c r="D12" s="56" t="s">
        <v>233</v>
      </c>
      <c r="E12" s="56" t="s">
        <v>217</v>
      </c>
      <c r="F12" s="5">
        <v>0</v>
      </c>
      <c r="G12" s="5">
        <v>9.7749249999999986E-6</v>
      </c>
      <c r="H12" s="5">
        <v>1.0087862499999989E-4</v>
      </c>
      <c r="I12" s="5">
        <v>1.0286789E-4</v>
      </c>
      <c r="J12" s="5">
        <v>1.7274779950000011E-3</v>
      </c>
      <c r="K12" s="5">
        <v>296.91837218066013</v>
      </c>
      <c r="L12" s="5">
        <v>342.18194897642019</v>
      </c>
      <c r="M12" s="5">
        <v>319.4669541974452</v>
      </c>
      <c r="N12" s="5">
        <v>324.43682369895532</v>
      </c>
      <c r="O12" s="5">
        <v>283.80328831124018</v>
      </c>
      <c r="P12" s="5">
        <v>335.84424789568942</v>
      </c>
      <c r="Q12" s="5">
        <v>2545.4334255291301</v>
      </c>
      <c r="R12" s="5">
        <v>3233.8093506323171</v>
      </c>
      <c r="S12" s="5">
        <v>3076.7079921031991</v>
      </c>
      <c r="T12" s="5">
        <v>3005.1702517109311</v>
      </c>
      <c r="U12" s="5">
        <v>3154.2492760162131</v>
      </c>
      <c r="V12" s="5">
        <v>3347.2690047822639</v>
      </c>
      <c r="W12" s="5">
        <v>12975.76151747213</v>
      </c>
      <c r="X12" s="5">
        <v>13978.270277268661</v>
      </c>
      <c r="Y12" s="5">
        <v>13892.424217598231</v>
      </c>
      <c r="Z12" s="5">
        <v>11004.108446228451</v>
      </c>
      <c r="AA12" s="5">
        <v>13133.121042683249</v>
      </c>
      <c r="AB12" s="5">
        <v>11376.792015237041</v>
      </c>
      <c r="AC12" s="5">
        <v>12941.915293376869</v>
      </c>
      <c r="AD12" s="5">
        <v>13244.3450384883</v>
      </c>
      <c r="AE12" s="5">
        <v>12214.747476308021</v>
      </c>
      <c r="AF12" s="5">
        <v>11378.39621120282</v>
      </c>
      <c r="AG12" s="5">
        <v>11799.297981142799</v>
      </c>
    </row>
    <row r="13" spans="1:33">
      <c r="A13" s="56" t="s">
        <v>54</v>
      </c>
      <c r="B13" s="56" t="s">
        <v>163</v>
      </c>
      <c r="C13" s="56" t="s">
        <v>234</v>
      </c>
      <c r="D13" s="56" t="s">
        <v>235</v>
      </c>
      <c r="E13" s="56" t="s">
        <v>217</v>
      </c>
      <c r="F13" s="5">
        <v>0</v>
      </c>
      <c r="G13" s="5">
        <v>0</v>
      </c>
      <c r="H13" s="5">
        <v>0</v>
      </c>
      <c r="I13" s="5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5">
        <v>0</v>
      </c>
      <c r="R13" s="5">
        <v>0</v>
      </c>
      <c r="S13" s="5">
        <v>0</v>
      </c>
      <c r="T13" s="5">
        <v>0</v>
      </c>
      <c r="U13" s="5">
        <v>0</v>
      </c>
      <c r="V13" s="5">
        <v>0</v>
      </c>
      <c r="W13" s="5">
        <v>0</v>
      </c>
      <c r="X13" s="5">
        <v>0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  <c r="AD13" s="5">
        <v>0</v>
      </c>
      <c r="AE13" s="5">
        <v>0</v>
      </c>
      <c r="AF13" s="5">
        <v>0</v>
      </c>
      <c r="AG13" s="5">
        <v>0</v>
      </c>
    </row>
    <row r="14" spans="1:33">
      <c r="A14" s="56" t="s">
        <v>54</v>
      </c>
      <c r="B14" s="56" t="s">
        <v>163</v>
      </c>
      <c r="C14" s="56" t="s">
        <v>236</v>
      </c>
      <c r="D14" s="56" t="s">
        <v>237</v>
      </c>
      <c r="E14" s="56" t="s">
        <v>217</v>
      </c>
      <c r="F14" s="5">
        <v>349.77057407471523</v>
      </c>
      <c r="G14" s="5">
        <v>294.40083179329503</v>
      </c>
      <c r="H14" s="5">
        <v>323.92286402697027</v>
      </c>
      <c r="I14" s="5">
        <v>322.34613337061512</v>
      </c>
      <c r="J14" s="5">
        <v>322.24438346543002</v>
      </c>
      <c r="K14" s="5">
        <v>365.32534669392493</v>
      </c>
      <c r="L14" s="5">
        <v>365.71048242212021</v>
      </c>
      <c r="M14" s="5">
        <v>340.72369262284502</v>
      </c>
      <c r="N14" s="5">
        <v>347.33559486409479</v>
      </c>
      <c r="O14" s="5">
        <v>333.499460518045</v>
      </c>
      <c r="P14" s="5">
        <v>354.81208568884011</v>
      </c>
      <c r="Q14" s="5">
        <v>345.11610908257501</v>
      </c>
      <c r="R14" s="5">
        <v>2114.1380793899039</v>
      </c>
      <c r="S14" s="5">
        <v>2156.3084118337388</v>
      </c>
      <c r="T14" s="5">
        <v>5382.4056508270451</v>
      </c>
      <c r="U14" s="5">
        <v>5993.9078199743126</v>
      </c>
      <c r="V14" s="5">
        <v>6619.4259274989354</v>
      </c>
      <c r="W14" s="5">
        <v>8488.0195754441902</v>
      </c>
      <c r="X14" s="5">
        <v>9742.5470326096711</v>
      </c>
      <c r="Y14" s="5">
        <v>9941.1205825019933</v>
      </c>
      <c r="Z14" s="5">
        <v>9207.9183441965015</v>
      </c>
      <c r="AA14" s="5">
        <v>11659.76946655883</v>
      </c>
      <c r="AB14" s="5">
        <v>11492.768481349631</v>
      </c>
      <c r="AC14" s="5">
        <v>11602.39420282822</v>
      </c>
      <c r="AD14" s="5">
        <v>12090.03148187339</v>
      </c>
      <c r="AE14" s="5">
        <v>12283.90509688356</v>
      </c>
      <c r="AF14" s="5">
        <v>10868.208186489799</v>
      </c>
      <c r="AG14" s="5">
        <v>11199.678583708899</v>
      </c>
    </row>
    <row r="15" spans="1:33">
      <c r="A15" s="56" t="s">
        <v>54</v>
      </c>
      <c r="B15" s="56" t="s">
        <v>163</v>
      </c>
      <c r="C15" s="56" t="s">
        <v>238</v>
      </c>
      <c r="D15" s="56" t="s">
        <v>239</v>
      </c>
      <c r="E15" s="56" t="s">
        <v>217</v>
      </c>
      <c r="F15" s="5">
        <v>1007.519463388875</v>
      </c>
      <c r="G15" s="5">
        <v>914.09678369811434</v>
      </c>
      <c r="H15" s="5">
        <v>957.77240620309999</v>
      </c>
      <c r="I15" s="5">
        <v>993.24523955451957</v>
      </c>
      <c r="J15" s="5">
        <v>4367.8516686460034</v>
      </c>
      <c r="K15" s="5">
        <v>6309.1197801268818</v>
      </c>
      <c r="L15" s="5">
        <v>6267.0646263690787</v>
      </c>
      <c r="M15" s="5">
        <v>7180.6360119429874</v>
      </c>
      <c r="N15" s="5">
        <v>7346.3531782511154</v>
      </c>
      <c r="O15" s="5">
        <v>6313.6582121773936</v>
      </c>
      <c r="P15" s="5">
        <v>6676.1895765444933</v>
      </c>
      <c r="Q15" s="5">
        <v>7066.2665389540762</v>
      </c>
      <c r="R15" s="5">
        <v>7375.4697437412406</v>
      </c>
      <c r="S15" s="5">
        <v>7140.8525616842553</v>
      </c>
      <c r="T15" s="5">
        <v>7130.7035627214918</v>
      </c>
      <c r="U15" s="5">
        <v>6816.6641452088297</v>
      </c>
      <c r="V15" s="5">
        <v>7633.6727902170351</v>
      </c>
      <c r="W15" s="5">
        <v>7198.5123129691747</v>
      </c>
      <c r="X15" s="5">
        <v>6741.7903102400733</v>
      </c>
      <c r="Y15" s="5">
        <v>6648.5088309261364</v>
      </c>
      <c r="Z15" s="5">
        <v>5900.9452146101694</v>
      </c>
      <c r="AA15" s="5">
        <v>6284.2157348294877</v>
      </c>
      <c r="AB15" s="5">
        <v>6189.2463601010468</v>
      </c>
      <c r="AC15" s="5">
        <v>6504.3850455146021</v>
      </c>
      <c r="AD15" s="5">
        <v>6459.0126482696578</v>
      </c>
      <c r="AE15" s="5">
        <v>6751.2323562276106</v>
      </c>
      <c r="AF15" s="5">
        <v>5884.6277735518306</v>
      </c>
      <c r="AG15" s="5">
        <v>6420.1433473486186</v>
      </c>
    </row>
    <row r="16" spans="1:33">
      <c r="A16" s="56" t="s">
        <v>54</v>
      </c>
      <c r="B16" s="56" t="s">
        <v>163</v>
      </c>
      <c r="C16" s="56" t="s">
        <v>240</v>
      </c>
      <c r="D16" s="56" t="s">
        <v>241</v>
      </c>
      <c r="E16" s="56" t="s">
        <v>217</v>
      </c>
      <c r="F16" s="5">
        <v>1544.00879123599</v>
      </c>
      <c r="G16" s="5">
        <v>1416.4661807095549</v>
      </c>
      <c r="H16" s="5">
        <v>3412.0216697634869</v>
      </c>
      <c r="I16" s="5">
        <v>8209.5109499618866</v>
      </c>
      <c r="J16" s="5">
        <v>7712.4363454669819</v>
      </c>
      <c r="K16" s="5">
        <v>9053.0820318471415</v>
      </c>
      <c r="L16" s="5">
        <v>9017.6250310477117</v>
      </c>
      <c r="M16" s="5">
        <v>9469.5633464046859</v>
      </c>
      <c r="N16" s="5">
        <v>9286.8604988059851</v>
      </c>
      <c r="O16" s="5">
        <v>8234.2550656246021</v>
      </c>
      <c r="P16" s="5">
        <v>8481.4865664875124</v>
      </c>
      <c r="Q16" s="5">
        <v>11417.286017827149</v>
      </c>
      <c r="R16" s="5">
        <v>11425.658485061531</v>
      </c>
      <c r="S16" s="5">
        <v>11570.01478359851</v>
      </c>
      <c r="T16" s="5">
        <v>11372.062783347959</v>
      </c>
      <c r="U16" s="5">
        <v>14332.76901171988</v>
      </c>
      <c r="V16" s="5">
        <v>15815.666212875311</v>
      </c>
      <c r="W16" s="5">
        <v>16860.706518779381</v>
      </c>
      <c r="X16" s="5">
        <v>18392.69120467313</v>
      </c>
      <c r="Y16" s="5">
        <v>17898.521503161239</v>
      </c>
      <c r="Z16" s="5">
        <v>17292.571599209761</v>
      </c>
      <c r="AA16" s="5">
        <v>18195.99648435818</v>
      </c>
      <c r="AB16" s="5">
        <v>23531.165977611941</v>
      </c>
      <c r="AC16" s="5">
        <v>26358.05785847528</v>
      </c>
      <c r="AD16" s="5">
        <v>27295.127063731961</v>
      </c>
      <c r="AE16" s="5">
        <v>27721.140756217639</v>
      </c>
      <c r="AF16" s="5">
        <v>31385.19602251934</v>
      </c>
      <c r="AG16" s="5">
        <v>33619.740151493963</v>
      </c>
    </row>
    <row r="17" spans="1:33">
      <c r="A17" s="56" t="s">
        <v>54</v>
      </c>
      <c r="B17" s="56" t="s">
        <v>163</v>
      </c>
      <c r="C17" s="56" t="s">
        <v>242</v>
      </c>
      <c r="D17" s="56" t="s">
        <v>243</v>
      </c>
      <c r="E17" s="56" t="s">
        <v>217</v>
      </c>
      <c r="F17" s="5">
        <v>104.57722877691999</v>
      </c>
      <c r="G17" s="5">
        <v>91.135344179960029</v>
      </c>
      <c r="H17" s="5">
        <v>342.76357169884511</v>
      </c>
      <c r="I17" s="5">
        <v>351.56582663393999</v>
      </c>
      <c r="J17" s="5">
        <v>333.82108195359018</v>
      </c>
      <c r="K17" s="5">
        <v>442.78874427796478</v>
      </c>
      <c r="L17" s="5">
        <v>464.62317166678503</v>
      </c>
      <c r="M17" s="5">
        <v>472.94957181460512</v>
      </c>
      <c r="N17" s="5">
        <v>429.28011339642512</v>
      </c>
      <c r="O17" s="5">
        <v>412.63038334541989</v>
      </c>
      <c r="P17" s="5">
        <v>439.47415659310968</v>
      </c>
      <c r="Q17" s="5">
        <v>401.98542498538541</v>
      </c>
      <c r="R17" s="5">
        <v>396.10249125684987</v>
      </c>
      <c r="S17" s="5">
        <v>403.95801821364512</v>
      </c>
      <c r="T17" s="5">
        <v>351.83144035374488</v>
      </c>
      <c r="U17" s="5">
        <v>356.06071617742481</v>
      </c>
      <c r="V17" s="5">
        <v>354.34941083754518</v>
      </c>
      <c r="W17" s="5">
        <v>441.43005462142571</v>
      </c>
      <c r="X17" s="5">
        <v>461.42171637504521</v>
      </c>
      <c r="Y17" s="5">
        <v>413.64554965234993</v>
      </c>
      <c r="Z17" s="5">
        <v>504.01711650803492</v>
      </c>
      <c r="AA17" s="5">
        <v>510.58234577331012</v>
      </c>
      <c r="AB17" s="5">
        <v>458.42881176817508</v>
      </c>
      <c r="AC17" s="5">
        <v>475.51415946122552</v>
      </c>
      <c r="AD17" s="5">
        <v>505.66419474201967</v>
      </c>
      <c r="AE17" s="5">
        <v>475.37407065241541</v>
      </c>
      <c r="AF17" s="5">
        <v>486.238971370005</v>
      </c>
      <c r="AG17" s="5">
        <v>424.24107240440509</v>
      </c>
    </row>
    <row r="18" spans="1:33">
      <c r="A18" s="56" t="s">
        <v>54</v>
      </c>
      <c r="B18" s="56" t="s">
        <v>163</v>
      </c>
      <c r="C18" s="56" t="s">
        <v>244</v>
      </c>
      <c r="D18" s="56" t="s">
        <v>245</v>
      </c>
      <c r="E18" s="56" t="s">
        <v>217</v>
      </c>
      <c r="F18" s="5">
        <v>1722.649363588145</v>
      </c>
      <c r="G18" s="5">
        <v>1531.206678804685</v>
      </c>
      <c r="H18" s="5">
        <v>2388.9766629841602</v>
      </c>
      <c r="I18" s="5">
        <v>2343.6885793071451</v>
      </c>
      <c r="J18" s="5">
        <v>2132.0661852314151</v>
      </c>
      <c r="K18" s="5">
        <v>2626.7728799984652</v>
      </c>
      <c r="L18" s="5">
        <v>4080.7718358677348</v>
      </c>
      <c r="M18" s="5">
        <v>4338.0368895648617</v>
      </c>
      <c r="N18" s="5">
        <v>4256.3189643494798</v>
      </c>
      <c r="O18" s="5">
        <v>6199.2386592446846</v>
      </c>
      <c r="P18" s="5">
        <v>7007.6932886066916</v>
      </c>
      <c r="Q18" s="5">
        <v>7659.206768098099</v>
      </c>
      <c r="R18" s="5">
        <v>7118.941833244291</v>
      </c>
      <c r="S18" s="5">
        <v>7613.8061178313674</v>
      </c>
      <c r="T18" s="5">
        <v>6839.5369494955112</v>
      </c>
      <c r="U18" s="5">
        <v>6056.4203694259513</v>
      </c>
      <c r="V18" s="5">
        <v>6597.5074892816147</v>
      </c>
      <c r="W18" s="5">
        <v>7976.1223175542282</v>
      </c>
      <c r="X18" s="5">
        <v>7980.8713117005054</v>
      </c>
      <c r="Y18" s="5">
        <v>8309.998102491214</v>
      </c>
      <c r="Z18" s="5">
        <v>8182.3427033507633</v>
      </c>
      <c r="AA18" s="5">
        <v>8393.7328876741285</v>
      </c>
      <c r="AB18" s="5">
        <v>7759.589809527276</v>
      </c>
      <c r="AC18" s="5">
        <v>7266.7122332014478</v>
      </c>
      <c r="AD18" s="5">
        <v>8204.8247264810288</v>
      </c>
      <c r="AE18" s="5">
        <v>7881.4699245140873</v>
      </c>
      <c r="AF18" s="5">
        <v>6932.5433397859451</v>
      </c>
      <c r="AG18" s="5">
        <v>6862.0658346662549</v>
      </c>
    </row>
    <row r="19" spans="1:33">
      <c r="A19" s="56" t="s">
        <v>54</v>
      </c>
      <c r="B19" s="56" t="s">
        <v>163</v>
      </c>
      <c r="C19" s="56" t="s">
        <v>246</v>
      </c>
      <c r="D19" s="56" t="s">
        <v>247</v>
      </c>
      <c r="E19" s="56" t="s">
        <v>217</v>
      </c>
      <c r="F19" s="5">
        <v>812.54320923081491</v>
      </c>
      <c r="G19" s="5">
        <v>759.51727088449456</v>
      </c>
      <c r="H19" s="5">
        <v>827.47300708045998</v>
      </c>
      <c r="I19" s="5">
        <v>799.2738082320501</v>
      </c>
      <c r="J19" s="5">
        <v>724.01320326824521</v>
      </c>
      <c r="K19" s="5">
        <v>836.44207191058968</v>
      </c>
      <c r="L19" s="5">
        <v>868.0782714588197</v>
      </c>
      <c r="M19" s="5">
        <v>808.97545227066007</v>
      </c>
      <c r="N19" s="5">
        <v>807.51289100390011</v>
      </c>
      <c r="O19" s="5">
        <v>742.25139348368987</v>
      </c>
      <c r="P19" s="5">
        <v>909.98263110988489</v>
      </c>
      <c r="Q19" s="5">
        <v>1856.969739540946</v>
      </c>
      <c r="R19" s="5">
        <v>1700.45617912219</v>
      </c>
      <c r="S19" s="5">
        <v>2829.6172000659089</v>
      </c>
      <c r="T19" s="5">
        <v>2454.7058125948702</v>
      </c>
      <c r="U19" s="5">
        <v>2284.616929182896</v>
      </c>
      <c r="V19" s="5">
        <v>2459.3036668714162</v>
      </c>
      <c r="W19" s="5">
        <v>2702.9735374924971</v>
      </c>
      <c r="X19" s="5">
        <v>2571.7309864212862</v>
      </c>
      <c r="Y19" s="5">
        <v>2554.0407180448019</v>
      </c>
      <c r="Z19" s="5">
        <v>2476.8198823270432</v>
      </c>
      <c r="AA19" s="5">
        <v>2849.3290401864101</v>
      </c>
      <c r="AB19" s="5">
        <v>2808.9933928074302</v>
      </c>
      <c r="AC19" s="5">
        <v>2638.7350505690461</v>
      </c>
      <c r="AD19" s="5">
        <v>2920.2427147381291</v>
      </c>
      <c r="AE19" s="5">
        <v>3200.905439316115</v>
      </c>
      <c r="AF19" s="5">
        <v>3064.6530160206198</v>
      </c>
      <c r="AG19" s="5">
        <v>2970.0974102978821</v>
      </c>
    </row>
    <row r="20" spans="1:33">
      <c r="A20" s="56" t="s">
        <v>54</v>
      </c>
      <c r="B20" s="56" t="s">
        <v>163</v>
      </c>
      <c r="C20" s="56" t="s">
        <v>248</v>
      </c>
      <c r="D20" s="56" t="s">
        <v>249</v>
      </c>
      <c r="E20" s="56" t="s">
        <v>217</v>
      </c>
      <c r="F20" s="5">
        <v>0</v>
      </c>
      <c r="G20" s="5">
        <v>0</v>
      </c>
      <c r="H20" s="5">
        <v>0</v>
      </c>
      <c r="I20" s="5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5">
        <v>0</v>
      </c>
      <c r="R20" s="5">
        <v>0</v>
      </c>
      <c r="S20" s="5">
        <v>0</v>
      </c>
      <c r="T20" s="5">
        <v>0</v>
      </c>
      <c r="U20" s="5">
        <v>0</v>
      </c>
      <c r="V20" s="5">
        <v>0</v>
      </c>
      <c r="W20" s="5">
        <v>0</v>
      </c>
      <c r="X20" s="5">
        <v>0</v>
      </c>
      <c r="Y20" s="5">
        <v>0</v>
      </c>
      <c r="Z20" s="5">
        <v>0</v>
      </c>
      <c r="AA20" s="5">
        <v>0</v>
      </c>
      <c r="AB20" s="5">
        <v>0</v>
      </c>
      <c r="AC20" s="5">
        <v>0</v>
      </c>
      <c r="AD20" s="5">
        <v>0</v>
      </c>
      <c r="AE20" s="5">
        <v>0</v>
      </c>
      <c r="AF20" s="5">
        <v>0</v>
      </c>
      <c r="AG20" s="5">
        <v>0</v>
      </c>
    </row>
    <row r="21" spans="1:33">
      <c r="A21" s="56" t="s">
        <v>54</v>
      </c>
      <c r="B21" s="56" t="s">
        <v>163</v>
      </c>
      <c r="C21" s="56" t="s">
        <v>250</v>
      </c>
      <c r="D21" s="56" t="s">
        <v>251</v>
      </c>
      <c r="E21" s="56" t="s">
        <v>217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  <c r="S21" s="5">
        <v>0</v>
      </c>
      <c r="T21" s="5">
        <v>0</v>
      </c>
      <c r="U21" s="5">
        <v>0</v>
      </c>
      <c r="V21" s="5">
        <v>0</v>
      </c>
      <c r="W21" s="5">
        <v>0</v>
      </c>
      <c r="X21" s="5">
        <v>0</v>
      </c>
      <c r="Y21" s="5">
        <v>0</v>
      </c>
      <c r="Z21" s="5">
        <v>0</v>
      </c>
      <c r="AA21" s="5">
        <v>0</v>
      </c>
      <c r="AB21" s="5">
        <v>0</v>
      </c>
      <c r="AC21" s="5">
        <v>0</v>
      </c>
      <c r="AD21" s="5">
        <v>0</v>
      </c>
      <c r="AE21" s="5">
        <v>0</v>
      </c>
      <c r="AF21" s="5">
        <v>0</v>
      </c>
      <c r="AG21" s="5">
        <v>0</v>
      </c>
    </row>
    <row r="22" spans="1:33">
      <c r="A22" s="56" t="s">
        <v>54</v>
      </c>
      <c r="B22" s="56" t="s">
        <v>198</v>
      </c>
      <c r="C22" s="56" t="s">
        <v>252</v>
      </c>
      <c r="D22" s="56" t="s">
        <v>253</v>
      </c>
      <c r="E22" s="56" t="s">
        <v>217</v>
      </c>
      <c r="F22" s="5">
        <v>0</v>
      </c>
      <c r="G22" s="5">
        <v>0</v>
      </c>
      <c r="H22" s="5">
        <v>0</v>
      </c>
      <c r="I22" s="5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5">
        <v>0</v>
      </c>
      <c r="R22" s="5">
        <v>0</v>
      </c>
      <c r="S22" s="5">
        <v>0</v>
      </c>
      <c r="T22" s="5">
        <v>0</v>
      </c>
      <c r="U22" s="5">
        <v>0</v>
      </c>
      <c r="V22" s="5">
        <v>0</v>
      </c>
      <c r="W22" s="5">
        <v>0</v>
      </c>
      <c r="X22" s="5">
        <v>0</v>
      </c>
      <c r="Y22" s="5">
        <v>0</v>
      </c>
      <c r="Z22" s="5">
        <v>0</v>
      </c>
      <c r="AA22" s="5">
        <v>0</v>
      </c>
      <c r="AB22" s="5">
        <v>0</v>
      </c>
      <c r="AC22" s="5">
        <v>0</v>
      </c>
      <c r="AD22" s="5">
        <v>0</v>
      </c>
      <c r="AE22" s="5">
        <v>0</v>
      </c>
      <c r="AF22" s="5">
        <v>0</v>
      </c>
      <c r="AG22" s="5">
        <v>0</v>
      </c>
    </row>
    <row r="23" spans="1:33">
      <c r="A23" s="56" t="s">
        <v>54</v>
      </c>
      <c r="B23" s="56" t="s">
        <v>198</v>
      </c>
      <c r="C23" s="56" t="s">
        <v>254</v>
      </c>
      <c r="D23" s="56" t="s">
        <v>255</v>
      </c>
      <c r="E23" s="56" t="s">
        <v>217</v>
      </c>
      <c r="F23" s="5">
        <v>0</v>
      </c>
      <c r="G23" s="5">
        <v>7.6968199999999952E-6</v>
      </c>
      <c r="H23" s="5">
        <v>5.0984277500000031E-4</v>
      </c>
      <c r="I23" s="5">
        <v>5.0366556499999973E-4</v>
      </c>
      <c r="J23" s="5">
        <v>650.29424496964953</v>
      </c>
      <c r="K23" s="5">
        <v>752.44750368588939</v>
      </c>
      <c r="L23" s="5">
        <v>763.54456388476513</v>
      </c>
      <c r="M23" s="5">
        <v>739.46215561933991</v>
      </c>
      <c r="N23" s="5">
        <v>757.13638150362453</v>
      </c>
      <c r="O23" s="5">
        <v>699.96359743095536</v>
      </c>
      <c r="P23" s="5">
        <v>745.11483124532981</v>
      </c>
      <c r="Q23" s="5">
        <v>723.13961958054995</v>
      </c>
      <c r="R23" s="5">
        <v>620.52583248606493</v>
      </c>
      <c r="S23" s="5">
        <v>750.11461924027526</v>
      </c>
      <c r="T23" s="5">
        <v>771.68826686512523</v>
      </c>
      <c r="U23" s="5">
        <v>699.96970138637971</v>
      </c>
      <c r="V23" s="5">
        <v>806.68496645980986</v>
      </c>
      <c r="W23" s="5">
        <v>806.15123628969047</v>
      </c>
      <c r="X23" s="5">
        <v>746.58450156892991</v>
      </c>
      <c r="Y23" s="5">
        <v>815.53100781279409</v>
      </c>
      <c r="Z23" s="5">
        <v>808.54797456189408</v>
      </c>
      <c r="AA23" s="5">
        <v>852.54358164151029</v>
      </c>
      <c r="AB23" s="5">
        <v>823.30705390919115</v>
      </c>
      <c r="AC23" s="5">
        <v>814.73320486333512</v>
      </c>
      <c r="AD23" s="5">
        <v>933.47431386504513</v>
      </c>
      <c r="AE23" s="5">
        <v>916.04490735713989</v>
      </c>
      <c r="AF23" s="5">
        <v>749.82437208170984</v>
      </c>
      <c r="AG23" s="5">
        <v>781.73785869839026</v>
      </c>
    </row>
    <row r="24" spans="1:33">
      <c r="A24" s="56" t="s">
        <v>54</v>
      </c>
      <c r="B24" s="56" t="s">
        <v>198</v>
      </c>
      <c r="C24" s="56" t="s">
        <v>256</v>
      </c>
      <c r="D24" s="56" t="s">
        <v>257</v>
      </c>
      <c r="E24" s="56" t="s">
        <v>217</v>
      </c>
      <c r="F24" s="5">
        <v>1179.3784198506501</v>
      </c>
      <c r="G24" s="5">
        <v>1003.117473590655</v>
      </c>
      <c r="H24" s="5">
        <v>1064.651593393975</v>
      </c>
      <c r="I24" s="5">
        <v>1046.232474717815</v>
      </c>
      <c r="J24" s="5">
        <v>1063.74990640436</v>
      </c>
      <c r="K24" s="5">
        <v>1152.5740199803099</v>
      </c>
      <c r="L24" s="5">
        <v>1201.161161473321</v>
      </c>
      <c r="M24" s="5">
        <v>3014.3004700258598</v>
      </c>
      <c r="N24" s="5">
        <v>4933.749429202423</v>
      </c>
      <c r="O24" s="5">
        <v>4799.5408054097361</v>
      </c>
      <c r="P24" s="5">
        <v>5047.1285871057753</v>
      </c>
      <c r="Q24" s="5">
        <v>5450.4476976307051</v>
      </c>
      <c r="R24" s="5">
        <v>5103.0730005437408</v>
      </c>
      <c r="S24" s="5">
        <v>5854.6644670258474</v>
      </c>
      <c r="T24" s="5">
        <v>5563.0107190981807</v>
      </c>
      <c r="U24" s="5">
        <v>9084.156905699645</v>
      </c>
      <c r="V24" s="5">
        <v>9687.3919423140378</v>
      </c>
      <c r="W24" s="5">
        <v>10002.852947232281</v>
      </c>
      <c r="X24" s="5">
        <v>9854.7028406786885</v>
      </c>
      <c r="Y24" s="5">
        <v>10082.29956219809</v>
      </c>
      <c r="Z24" s="5">
        <v>9371.5270617135411</v>
      </c>
      <c r="AA24" s="5">
        <v>9746.4991221770251</v>
      </c>
      <c r="AB24" s="5">
        <v>9306.0081138155056</v>
      </c>
      <c r="AC24" s="5">
        <v>8772.3548172733063</v>
      </c>
      <c r="AD24" s="5">
        <v>9906.5104666166335</v>
      </c>
      <c r="AE24" s="5">
        <v>9599.1017869003517</v>
      </c>
      <c r="AF24" s="5">
        <v>8290.2600418022012</v>
      </c>
      <c r="AG24" s="5">
        <v>8467.9065030905076</v>
      </c>
    </row>
    <row r="25" spans="1:33">
      <c r="A25" s="56" t="s">
        <v>54</v>
      </c>
      <c r="B25" s="56" t="s">
        <v>198</v>
      </c>
      <c r="C25" s="56" t="s">
        <v>258</v>
      </c>
      <c r="D25" s="56" t="s">
        <v>259</v>
      </c>
      <c r="E25" s="56" t="s">
        <v>217</v>
      </c>
      <c r="F25" s="5">
        <v>0</v>
      </c>
      <c r="G25" s="5">
        <v>8.1551499999999959E-6</v>
      </c>
      <c r="H25" s="5">
        <v>2.2029511000000009E-4</v>
      </c>
      <c r="I25" s="5">
        <v>2.184167700000001E-4</v>
      </c>
      <c r="J25" s="5">
        <v>679.28082443852998</v>
      </c>
      <c r="K25" s="5">
        <v>1714.613726355484</v>
      </c>
      <c r="L25" s="5">
        <v>1762.1168170236999</v>
      </c>
      <c r="M25" s="5">
        <v>1630.0931928294301</v>
      </c>
      <c r="N25" s="5">
        <v>1624.235436347391</v>
      </c>
      <c r="O25" s="5">
        <v>1452.33777772498</v>
      </c>
      <c r="P25" s="5">
        <v>1575.2552959025099</v>
      </c>
      <c r="Q25" s="5">
        <v>1584.884052460329</v>
      </c>
      <c r="R25" s="5">
        <v>1452.6696316067389</v>
      </c>
      <c r="S25" s="5">
        <v>1591.2258342765781</v>
      </c>
      <c r="T25" s="5">
        <v>1547.7920102896951</v>
      </c>
      <c r="U25" s="5">
        <v>1440.670036253329</v>
      </c>
      <c r="V25" s="5">
        <v>1591.859831413635</v>
      </c>
      <c r="W25" s="5">
        <v>1651.5629091754361</v>
      </c>
      <c r="X25" s="5">
        <v>1558.393216502981</v>
      </c>
      <c r="Y25" s="5">
        <v>1501.8261769828659</v>
      </c>
      <c r="Z25" s="5">
        <v>1360.71789925905</v>
      </c>
      <c r="AA25" s="5">
        <v>1460.8256698108489</v>
      </c>
      <c r="AB25" s="5">
        <v>1337.9784304790101</v>
      </c>
      <c r="AC25" s="5">
        <v>1245.6165736942501</v>
      </c>
      <c r="AD25" s="5">
        <v>6138.5279095966735</v>
      </c>
      <c r="AE25" s="5">
        <v>6264.7782310378116</v>
      </c>
      <c r="AF25" s="5">
        <v>7264.5021819476442</v>
      </c>
      <c r="AG25" s="5">
        <v>7570.2827451928524</v>
      </c>
    </row>
    <row r="26" spans="1:33">
      <c r="A26" s="56" t="s">
        <v>54</v>
      </c>
      <c r="B26" s="56" t="s">
        <v>198</v>
      </c>
      <c r="C26" s="56" t="s">
        <v>260</v>
      </c>
      <c r="D26" s="56" t="s">
        <v>261</v>
      </c>
      <c r="E26" s="56" t="s">
        <v>217</v>
      </c>
      <c r="F26" s="5">
        <v>0</v>
      </c>
      <c r="G26" s="5">
        <v>0</v>
      </c>
      <c r="H26" s="5">
        <v>0</v>
      </c>
      <c r="I26" s="5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5">
        <v>0</v>
      </c>
      <c r="R26" s="5">
        <v>0</v>
      </c>
      <c r="S26" s="5">
        <v>0</v>
      </c>
      <c r="T26" s="5">
        <v>0</v>
      </c>
      <c r="U26" s="5">
        <v>0</v>
      </c>
      <c r="V26" s="5">
        <v>0</v>
      </c>
      <c r="W26" s="5">
        <v>0</v>
      </c>
      <c r="X26" s="5">
        <v>0</v>
      </c>
      <c r="Y26" s="5">
        <v>0</v>
      </c>
      <c r="Z26" s="5">
        <v>0</v>
      </c>
      <c r="AA26" s="5">
        <v>0</v>
      </c>
      <c r="AB26" s="5">
        <v>0</v>
      </c>
      <c r="AC26" s="5">
        <v>0</v>
      </c>
      <c r="AD26" s="5">
        <v>0</v>
      </c>
      <c r="AE26" s="5">
        <v>0</v>
      </c>
      <c r="AF26" s="5">
        <v>0</v>
      </c>
      <c r="AG26" s="5">
        <v>0</v>
      </c>
    </row>
    <row r="27" spans="1:33">
      <c r="A27" s="56" t="s">
        <v>54</v>
      </c>
      <c r="B27" s="56" t="s">
        <v>198</v>
      </c>
      <c r="C27" s="56" t="s">
        <v>262</v>
      </c>
      <c r="D27" s="56" t="s">
        <v>263</v>
      </c>
      <c r="E27" s="56" t="s">
        <v>217</v>
      </c>
      <c r="F27" s="5">
        <v>0</v>
      </c>
      <c r="G27" s="5">
        <v>6.1734650000000038E-6</v>
      </c>
      <c r="H27" s="5">
        <v>2.912805499999999E-5</v>
      </c>
      <c r="I27" s="5">
        <v>2.9575000000000001E-5</v>
      </c>
      <c r="J27" s="5">
        <v>102.04029371909</v>
      </c>
      <c r="K27" s="5">
        <v>855.40070992847029</v>
      </c>
      <c r="L27" s="5">
        <v>868.25621113639033</v>
      </c>
      <c r="M27" s="5">
        <v>774.41862491705547</v>
      </c>
      <c r="N27" s="5">
        <v>743.18740628888463</v>
      </c>
      <c r="O27" s="5">
        <v>701.45541478209009</v>
      </c>
      <c r="P27" s="5">
        <v>722.04707829158031</v>
      </c>
      <c r="Q27" s="5">
        <v>750.14837397968529</v>
      </c>
      <c r="R27" s="5">
        <v>693.2308286153152</v>
      </c>
      <c r="S27" s="5">
        <v>716.42385466379562</v>
      </c>
      <c r="T27" s="5">
        <v>753.12236437010495</v>
      </c>
      <c r="U27" s="5">
        <v>739.80094204363513</v>
      </c>
      <c r="V27" s="5">
        <v>803.96381123475555</v>
      </c>
      <c r="W27" s="5">
        <v>802.49967717437937</v>
      </c>
      <c r="X27" s="5">
        <v>716.23588387910968</v>
      </c>
      <c r="Y27" s="5">
        <v>677.56163239817056</v>
      </c>
      <c r="Z27" s="5">
        <v>620.11701644704499</v>
      </c>
      <c r="AA27" s="5">
        <v>687.43811573712026</v>
      </c>
      <c r="AB27" s="5">
        <v>616.40369348958984</v>
      </c>
      <c r="AC27" s="5">
        <v>560.5406427227947</v>
      </c>
      <c r="AD27" s="5">
        <v>578.11771304848537</v>
      </c>
      <c r="AE27" s="5">
        <v>648.35691073936948</v>
      </c>
      <c r="AF27" s="5">
        <v>768.77901625355503</v>
      </c>
      <c r="AG27" s="5">
        <v>835.59980217507018</v>
      </c>
    </row>
    <row r="28" spans="1:33">
      <c r="A28" s="56" t="s">
        <v>54</v>
      </c>
      <c r="B28" s="56" t="s">
        <v>198</v>
      </c>
      <c r="C28" s="56" t="s">
        <v>264</v>
      </c>
      <c r="D28" s="56" t="s">
        <v>265</v>
      </c>
      <c r="E28" s="56" t="s">
        <v>217</v>
      </c>
      <c r="F28" s="5">
        <v>764.37658076596517</v>
      </c>
      <c r="G28" s="5">
        <v>600.39885135769498</v>
      </c>
      <c r="H28" s="5">
        <v>888.76679306075994</v>
      </c>
      <c r="I28" s="5">
        <v>887.12336212351022</v>
      </c>
      <c r="J28" s="5">
        <v>1290.616641936135</v>
      </c>
      <c r="K28" s="5">
        <v>1422.14477913834</v>
      </c>
      <c r="L28" s="5">
        <v>1449.9596639333049</v>
      </c>
      <c r="M28" s="5">
        <v>1336.7559079958951</v>
      </c>
      <c r="N28" s="5">
        <v>1345.2330862701101</v>
      </c>
      <c r="O28" s="5">
        <v>1286.9953089482949</v>
      </c>
      <c r="P28" s="5">
        <v>1331.4298261566601</v>
      </c>
      <c r="Q28" s="5">
        <v>1292.1961941029101</v>
      </c>
      <c r="R28" s="5">
        <v>1162.86817594225</v>
      </c>
      <c r="S28" s="5">
        <v>2620.6240319514591</v>
      </c>
      <c r="T28" s="5">
        <v>2500.032028414872</v>
      </c>
      <c r="U28" s="5">
        <v>2380.988385061476</v>
      </c>
      <c r="V28" s="5">
        <v>2624.9682300039299</v>
      </c>
      <c r="W28" s="5">
        <v>3721.053730802847</v>
      </c>
      <c r="X28" s="5">
        <v>3644.6522059218651</v>
      </c>
      <c r="Y28" s="5">
        <v>7658.4820742156153</v>
      </c>
      <c r="Z28" s="5">
        <v>7670.9308081096306</v>
      </c>
      <c r="AA28" s="5">
        <v>7874.6460703011726</v>
      </c>
      <c r="AB28" s="5">
        <v>7841.8285111877376</v>
      </c>
      <c r="AC28" s="5">
        <v>7174.5162048853772</v>
      </c>
      <c r="AD28" s="5">
        <v>10212.00125261303</v>
      </c>
      <c r="AE28" s="5">
        <v>10674.83479247226</v>
      </c>
      <c r="AF28" s="5">
        <v>18214.600884378749</v>
      </c>
      <c r="AG28" s="5">
        <v>19059.75949590313</v>
      </c>
    </row>
    <row r="29" spans="1:33">
      <c r="A29" s="56" t="s">
        <v>54</v>
      </c>
      <c r="B29" s="56" t="s">
        <v>199</v>
      </c>
      <c r="C29" s="56" t="s">
        <v>266</v>
      </c>
      <c r="D29" s="56" t="s">
        <v>267</v>
      </c>
      <c r="E29" s="56" t="s">
        <v>217</v>
      </c>
      <c r="F29" s="5">
        <v>258.44011276743998</v>
      </c>
      <c r="G29" s="5">
        <v>207.92603391706501</v>
      </c>
      <c r="H29" s="5">
        <v>223.52275129025489</v>
      </c>
      <c r="I29" s="5">
        <v>225.36603333371991</v>
      </c>
      <c r="J29" s="5">
        <v>213.27621579730501</v>
      </c>
      <c r="K29" s="5">
        <v>225.82935935806509</v>
      </c>
      <c r="L29" s="5">
        <v>245.11230142295</v>
      </c>
      <c r="M29" s="5">
        <v>232.71742020921019</v>
      </c>
      <c r="N29" s="5">
        <v>227.03502679714501</v>
      </c>
      <c r="O29" s="5">
        <v>214.13117049450511</v>
      </c>
      <c r="P29" s="5">
        <v>219.63673964934489</v>
      </c>
      <c r="Q29" s="5">
        <v>214.10945052655509</v>
      </c>
      <c r="R29" s="5">
        <v>200.66549440912999</v>
      </c>
      <c r="S29" s="5">
        <v>210.38937353338</v>
      </c>
      <c r="T29" s="5">
        <v>207.3084915205352</v>
      </c>
      <c r="U29" s="5">
        <v>189.77940414582</v>
      </c>
      <c r="V29" s="5">
        <v>219.00425400914489</v>
      </c>
      <c r="W29" s="5">
        <v>176.73115949462499</v>
      </c>
      <c r="X29" s="5">
        <v>67.156736210040009</v>
      </c>
      <c r="Y29" s="5">
        <v>183.30103456250001</v>
      </c>
      <c r="Z29" s="5">
        <v>281.92523369210522</v>
      </c>
      <c r="AA29" s="5">
        <v>241.807228155155</v>
      </c>
      <c r="AB29" s="5">
        <v>217.53547579407001</v>
      </c>
      <c r="AC29" s="5">
        <v>185.81317765367501</v>
      </c>
      <c r="AD29" s="5">
        <v>225.86920849463999</v>
      </c>
      <c r="AE29" s="5">
        <v>203.50686266688501</v>
      </c>
      <c r="AF29" s="5">
        <v>116.488433085285</v>
      </c>
      <c r="AG29" s="5">
        <v>109.3929265651601</v>
      </c>
    </row>
    <row r="30" spans="1:33">
      <c r="A30" s="56" t="s">
        <v>54</v>
      </c>
      <c r="B30" s="56" t="s">
        <v>199</v>
      </c>
      <c r="C30" s="56" t="s">
        <v>268</v>
      </c>
      <c r="D30" s="56" t="s">
        <v>269</v>
      </c>
      <c r="E30" s="56" t="s">
        <v>217</v>
      </c>
      <c r="F30" s="5">
        <v>39.452896279575008</v>
      </c>
      <c r="G30" s="5">
        <v>30.16126363091502</v>
      </c>
      <c r="H30" s="5">
        <v>31.165918451609979</v>
      </c>
      <c r="I30" s="5">
        <v>913.51963055443582</v>
      </c>
      <c r="J30" s="5">
        <v>1582.2999898670901</v>
      </c>
      <c r="K30" s="5">
        <v>2589.1584871652881</v>
      </c>
      <c r="L30" s="5">
        <v>2804.1920421331151</v>
      </c>
      <c r="M30" s="5">
        <v>2670.7161904420132</v>
      </c>
      <c r="N30" s="5">
        <v>2700.525543679104</v>
      </c>
      <c r="O30" s="5">
        <v>2413.0554734822449</v>
      </c>
      <c r="P30" s="5">
        <v>2580.2559734802139</v>
      </c>
      <c r="Q30" s="5">
        <v>2714.8609860969159</v>
      </c>
      <c r="R30" s="5">
        <v>2591.3445994376461</v>
      </c>
      <c r="S30" s="5">
        <v>2803.3001076379478</v>
      </c>
      <c r="T30" s="5">
        <v>2699.4246165945269</v>
      </c>
      <c r="U30" s="5">
        <v>4768.4167962984166</v>
      </c>
      <c r="V30" s="5">
        <v>4940.5230187274583</v>
      </c>
      <c r="W30" s="5">
        <v>5686.8310918256066</v>
      </c>
      <c r="X30" s="5">
        <v>6834.4613802506183</v>
      </c>
      <c r="Y30" s="5">
        <v>6332.1808439289989</v>
      </c>
      <c r="Z30" s="5">
        <v>6024.6426171268549</v>
      </c>
      <c r="AA30" s="5">
        <v>5363.8183880390616</v>
      </c>
      <c r="AB30" s="5">
        <v>5071.4966316955333</v>
      </c>
      <c r="AC30" s="5">
        <v>5066.373920070484</v>
      </c>
      <c r="AD30" s="5">
        <v>5893.4478459307365</v>
      </c>
      <c r="AE30" s="5">
        <v>5423.6650058092082</v>
      </c>
      <c r="AF30" s="5">
        <v>4887.1649893783506</v>
      </c>
      <c r="AG30" s="5">
        <v>4527.277989580838</v>
      </c>
    </row>
    <row r="31" spans="1:33">
      <c r="A31" s="56" t="s">
        <v>54</v>
      </c>
      <c r="B31" s="56" t="s">
        <v>199</v>
      </c>
      <c r="C31" s="56" t="s">
        <v>270</v>
      </c>
      <c r="D31" s="56" t="s">
        <v>271</v>
      </c>
      <c r="E31" s="56" t="s">
        <v>217</v>
      </c>
      <c r="F31" s="5">
        <v>0</v>
      </c>
      <c r="G31" s="5">
        <v>1.338606499999999E-5</v>
      </c>
      <c r="H31" s="5">
        <v>3.1931909999999999E-5</v>
      </c>
      <c r="I31" s="5">
        <v>4.9609754999999957E-5</v>
      </c>
      <c r="J31" s="5">
        <v>5.2424135000000001E-5</v>
      </c>
      <c r="K31" s="5">
        <v>2.0859071500000021E-4</v>
      </c>
      <c r="L31" s="5">
        <v>2.2670115500000019E-4</v>
      </c>
      <c r="M31" s="5">
        <v>2.2927699500000011E-4</v>
      </c>
      <c r="N31" s="5">
        <v>2.109513550000002E-4</v>
      </c>
      <c r="O31" s="5">
        <v>2.2773904500000009E-4</v>
      </c>
      <c r="P31" s="5">
        <v>2.6101467999999978E-4</v>
      </c>
      <c r="Q31" s="5">
        <v>1.7431720600000009E-3</v>
      </c>
      <c r="R31" s="5">
        <v>1.6878969900000001E-3</v>
      </c>
      <c r="S31" s="5">
        <v>1319.758827715079</v>
      </c>
      <c r="T31" s="5">
        <v>2305.335427179461</v>
      </c>
      <c r="U31" s="5">
        <v>2162.0817242472531</v>
      </c>
      <c r="V31" s="5">
        <v>2199.445412529356</v>
      </c>
      <c r="W31" s="5">
        <v>2460.149936090721</v>
      </c>
      <c r="X31" s="5">
        <v>2497.2670755974718</v>
      </c>
      <c r="Y31" s="5">
        <v>2245.676411037085</v>
      </c>
      <c r="Z31" s="5">
        <v>2050.9658714731181</v>
      </c>
      <c r="AA31" s="5">
        <v>1922.1585142402901</v>
      </c>
      <c r="AB31" s="5">
        <v>1893.536819950996</v>
      </c>
      <c r="AC31" s="5">
        <v>1804.827679393487</v>
      </c>
      <c r="AD31" s="5">
        <v>2106.9735242223951</v>
      </c>
      <c r="AE31" s="5">
        <v>2005.9034581609999</v>
      </c>
      <c r="AF31" s="5">
        <v>1827.1234031449151</v>
      </c>
      <c r="AG31" s="5">
        <v>1682.6454398852809</v>
      </c>
    </row>
    <row r="32" spans="1:33">
      <c r="A32" s="56" t="s">
        <v>54</v>
      </c>
      <c r="B32" s="56" t="s">
        <v>199</v>
      </c>
      <c r="C32" s="56" t="s">
        <v>272</v>
      </c>
      <c r="D32" s="56" t="s">
        <v>273</v>
      </c>
      <c r="E32" s="56" t="s">
        <v>217</v>
      </c>
      <c r="F32" s="5">
        <v>0</v>
      </c>
      <c r="G32" s="5">
        <v>0</v>
      </c>
      <c r="H32" s="5">
        <v>0</v>
      </c>
      <c r="I32" s="5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5">
        <v>0</v>
      </c>
      <c r="R32" s="5">
        <v>0</v>
      </c>
      <c r="S32" s="5">
        <v>0</v>
      </c>
      <c r="T32" s="5">
        <v>0</v>
      </c>
      <c r="U32" s="5">
        <v>0</v>
      </c>
      <c r="V32" s="5">
        <v>0</v>
      </c>
      <c r="W32" s="5">
        <v>0</v>
      </c>
      <c r="X32" s="5">
        <v>0</v>
      </c>
      <c r="Y32" s="5">
        <v>0</v>
      </c>
      <c r="Z32" s="5">
        <v>0</v>
      </c>
      <c r="AA32" s="5">
        <v>0</v>
      </c>
      <c r="AB32" s="5">
        <v>0</v>
      </c>
      <c r="AC32" s="5">
        <v>0</v>
      </c>
      <c r="AD32" s="5">
        <v>0</v>
      </c>
      <c r="AE32" s="5">
        <v>0</v>
      </c>
      <c r="AF32" s="5">
        <v>0</v>
      </c>
      <c r="AG32" s="5">
        <v>0</v>
      </c>
    </row>
    <row r="33" spans="1:33">
      <c r="A33" s="56" t="s">
        <v>54</v>
      </c>
      <c r="B33" s="56" t="s">
        <v>199</v>
      </c>
      <c r="C33" s="56" t="s">
        <v>274</v>
      </c>
      <c r="D33" s="56" t="s">
        <v>275</v>
      </c>
      <c r="E33" s="56" t="s">
        <v>217</v>
      </c>
      <c r="F33" s="5">
        <v>601.89487990280497</v>
      </c>
      <c r="G33" s="5">
        <v>505.74229496751491</v>
      </c>
      <c r="H33" s="5">
        <v>521.74292841885028</v>
      </c>
      <c r="I33" s="5">
        <v>514.52322136669011</v>
      </c>
      <c r="J33" s="5">
        <v>492.59859523421488</v>
      </c>
      <c r="K33" s="5">
        <v>1745.2829422129901</v>
      </c>
      <c r="L33" s="5">
        <v>1829.681664740169</v>
      </c>
      <c r="M33" s="5">
        <v>1791.8387197456641</v>
      </c>
      <c r="N33" s="5">
        <v>1720.8819384260289</v>
      </c>
      <c r="O33" s="5">
        <v>2318.6342589199849</v>
      </c>
      <c r="P33" s="5">
        <v>4264.0945868777726</v>
      </c>
      <c r="Q33" s="5">
        <v>4577.1288251305214</v>
      </c>
      <c r="R33" s="5">
        <v>4314.3813588853909</v>
      </c>
      <c r="S33" s="5">
        <v>6346.5567874098597</v>
      </c>
      <c r="T33" s="5">
        <v>5868.4513364976374</v>
      </c>
      <c r="U33" s="5">
        <v>5601.1525866627353</v>
      </c>
      <c r="V33" s="5">
        <v>5716.6879060226274</v>
      </c>
      <c r="W33" s="5">
        <v>6191.0901554041502</v>
      </c>
      <c r="X33" s="5">
        <v>6308.6142419723164</v>
      </c>
      <c r="Y33" s="5">
        <v>5654.6078888235206</v>
      </c>
      <c r="Z33" s="5">
        <v>5395.3215059019612</v>
      </c>
      <c r="AA33" s="5">
        <v>5140.6322299328822</v>
      </c>
      <c r="AB33" s="5">
        <v>4809.6189392257565</v>
      </c>
      <c r="AC33" s="5">
        <v>4455.7620975090977</v>
      </c>
      <c r="AD33" s="5">
        <v>4956.9234282052912</v>
      </c>
      <c r="AE33" s="5">
        <v>4479.7074249000634</v>
      </c>
      <c r="AF33" s="5">
        <v>3656.9280334223581</v>
      </c>
      <c r="AG33" s="5">
        <v>3287.3517379302962</v>
      </c>
    </row>
    <row r="34" spans="1:33">
      <c r="A34" s="56" t="s">
        <v>54</v>
      </c>
      <c r="B34" s="56" t="s">
        <v>199</v>
      </c>
      <c r="C34" s="56" t="s">
        <v>276</v>
      </c>
      <c r="D34" s="56" t="s">
        <v>277</v>
      </c>
      <c r="E34" s="56" t="s">
        <v>217</v>
      </c>
      <c r="F34" s="5">
        <v>0</v>
      </c>
      <c r="G34" s="5">
        <v>0</v>
      </c>
      <c r="H34" s="5">
        <v>1.1762146200000011E-3</v>
      </c>
      <c r="I34" s="5">
        <v>49.17718081217501</v>
      </c>
      <c r="J34" s="5">
        <v>62.243310685429996</v>
      </c>
      <c r="K34" s="5">
        <v>1088.361553173474</v>
      </c>
      <c r="L34" s="5">
        <v>1150.0438330385</v>
      </c>
      <c r="M34" s="5">
        <v>5016.9089618086691</v>
      </c>
      <c r="N34" s="5">
        <v>4850.6157939592767</v>
      </c>
      <c r="O34" s="5">
        <v>5123.0396509379016</v>
      </c>
      <c r="P34" s="5">
        <v>9939.4571624572473</v>
      </c>
      <c r="Q34" s="5">
        <v>10017.679926881799</v>
      </c>
      <c r="R34" s="5">
        <v>14494.84710397237</v>
      </c>
      <c r="S34" s="5">
        <v>16002.17989458695</v>
      </c>
      <c r="T34" s="5">
        <v>15856.437181280089</v>
      </c>
      <c r="U34" s="5">
        <v>17285.71180545399</v>
      </c>
      <c r="V34" s="5">
        <v>18150.18812006271</v>
      </c>
      <c r="W34" s="5">
        <v>19851.476880302169</v>
      </c>
      <c r="X34" s="5">
        <v>36730.535252616777</v>
      </c>
      <c r="Y34" s="5">
        <v>34593.614944352863</v>
      </c>
      <c r="Z34" s="5">
        <v>39089.565349538847</v>
      </c>
      <c r="AA34" s="5">
        <v>42091.064087753388</v>
      </c>
      <c r="AB34" s="5">
        <v>40673.61828980875</v>
      </c>
      <c r="AC34" s="5">
        <v>42288.547408118517</v>
      </c>
      <c r="AD34" s="5">
        <v>48571.429667493037</v>
      </c>
      <c r="AE34" s="5">
        <v>54669.581007280023</v>
      </c>
      <c r="AF34" s="5">
        <v>81495.859245147964</v>
      </c>
      <c r="AG34" s="5">
        <v>82389.061540862618</v>
      </c>
    </row>
    <row r="35" spans="1:33">
      <c r="A35" s="56" t="s">
        <v>54</v>
      </c>
      <c r="B35" s="56" t="s">
        <v>199</v>
      </c>
      <c r="C35" s="56" t="s">
        <v>278</v>
      </c>
      <c r="D35" s="56" t="s">
        <v>279</v>
      </c>
      <c r="E35" s="56" t="s">
        <v>217</v>
      </c>
      <c r="F35" s="5">
        <v>0</v>
      </c>
      <c r="G35" s="5">
        <v>3.1919740000000008E-5</v>
      </c>
      <c r="H35" s="5">
        <v>1.04198225E-4</v>
      </c>
      <c r="I35" s="5">
        <v>1041.202724612325</v>
      </c>
      <c r="J35" s="5">
        <v>1090.07093781345</v>
      </c>
      <c r="K35" s="5">
        <v>1216.4233508587361</v>
      </c>
      <c r="L35" s="5">
        <v>1287.5067312817</v>
      </c>
      <c r="M35" s="5">
        <v>1245.57962263593</v>
      </c>
      <c r="N35" s="5">
        <v>1181.868198654686</v>
      </c>
      <c r="O35" s="5">
        <v>1115.8990892975301</v>
      </c>
      <c r="P35" s="5">
        <v>1201.9302805119901</v>
      </c>
      <c r="Q35" s="5">
        <v>1164.3906410872689</v>
      </c>
      <c r="R35" s="5">
        <v>1124.293347755834</v>
      </c>
      <c r="S35" s="5">
        <v>1113.3626131252411</v>
      </c>
      <c r="T35" s="5">
        <v>1064.4636328597801</v>
      </c>
      <c r="U35" s="5">
        <v>1071.8442009640039</v>
      </c>
      <c r="V35" s="5">
        <v>1056.6688712653499</v>
      </c>
      <c r="W35" s="5">
        <v>1189.9939320915751</v>
      </c>
      <c r="X35" s="5">
        <v>4060.0585270446381</v>
      </c>
      <c r="Y35" s="5">
        <v>3510.8488976493281</v>
      </c>
      <c r="Z35" s="5">
        <v>5651.9663877258017</v>
      </c>
      <c r="AA35" s="5">
        <v>5195.7270518231362</v>
      </c>
      <c r="AB35" s="5">
        <v>4768.4020273577844</v>
      </c>
      <c r="AC35" s="5">
        <v>4852.1372839100313</v>
      </c>
      <c r="AD35" s="5">
        <v>5489.370797604267</v>
      </c>
      <c r="AE35" s="5">
        <v>5075.0950734067756</v>
      </c>
      <c r="AF35" s="5">
        <v>4690.9464793050965</v>
      </c>
      <c r="AG35" s="5">
        <v>4196.7971712069611</v>
      </c>
    </row>
    <row r="36" spans="1:33">
      <c r="A36" s="56" t="s">
        <v>54</v>
      </c>
      <c r="B36" s="56" t="s">
        <v>199</v>
      </c>
      <c r="C36" s="56" t="s">
        <v>280</v>
      </c>
      <c r="D36" s="56" t="s">
        <v>281</v>
      </c>
      <c r="E36" s="56" t="s">
        <v>217</v>
      </c>
      <c r="F36" s="5">
        <v>0</v>
      </c>
      <c r="G36" s="5">
        <v>1.0477375000000001E-5</v>
      </c>
      <c r="H36" s="5">
        <v>1.9431060000000008E-5</v>
      </c>
      <c r="I36" s="5">
        <v>2.959794500000002E-5</v>
      </c>
      <c r="J36" s="5">
        <v>3.690427000000001E-5</v>
      </c>
      <c r="K36" s="5">
        <v>6.3883074999999997E-5</v>
      </c>
      <c r="L36" s="5">
        <v>6.9816034999999938E-5</v>
      </c>
      <c r="M36" s="5">
        <v>7.3222544999999989E-5</v>
      </c>
      <c r="N36" s="5">
        <v>6.6341165000000012E-5</v>
      </c>
      <c r="O36" s="5">
        <v>7.3103390000000008E-5</v>
      </c>
      <c r="P36" s="5">
        <v>7.7607909999999973E-5</v>
      </c>
      <c r="Q36" s="5">
        <v>1.48683255E-4</v>
      </c>
      <c r="R36" s="5">
        <v>1.416430550000001E-4</v>
      </c>
      <c r="S36" s="5">
        <v>1.4635464999999991E-4</v>
      </c>
      <c r="T36" s="5">
        <v>7.2694199499999997E-4</v>
      </c>
      <c r="U36" s="5">
        <v>7.3746084999999997E-4</v>
      </c>
      <c r="V36" s="5">
        <v>6.722158700000002E-4</v>
      </c>
      <c r="W36" s="5">
        <v>7.4243957499999934E-4</v>
      </c>
      <c r="X36" s="5">
        <v>5.6731552750000002E-3</v>
      </c>
      <c r="Y36" s="5">
        <v>625.59323713592562</v>
      </c>
      <c r="Z36" s="5">
        <v>7020.6740123479312</v>
      </c>
      <c r="AA36" s="5">
        <v>6880.771098552189</v>
      </c>
      <c r="AB36" s="5">
        <v>6614.1065876573384</v>
      </c>
      <c r="AC36" s="5">
        <v>6364.8766058795854</v>
      </c>
      <c r="AD36" s="5">
        <v>7459.4677457855059</v>
      </c>
      <c r="AE36" s="5">
        <v>6962.0603830716618</v>
      </c>
      <c r="AF36" s="5">
        <v>6294.7520419991342</v>
      </c>
      <c r="AG36" s="5">
        <v>5610.9042619062484</v>
      </c>
    </row>
    <row r="37" spans="1:33">
      <c r="A37" s="56" t="s">
        <v>54</v>
      </c>
      <c r="B37" s="56" t="s">
        <v>199</v>
      </c>
      <c r="C37" s="56" t="s">
        <v>282</v>
      </c>
      <c r="D37" s="56" t="s">
        <v>283</v>
      </c>
      <c r="E37" s="56" t="s">
        <v>217</v>
      </c>
      <c r="F37" s="5">
        <v>0</v>
      </c>
      <c r="G37" s="5">
        <v>0</v>
      </c>
      <c r="H37" s="5">
        <v>2.655845000000001E-5</v>
      </c>
      <c r="I37" s="5">
        <v>3.6849569999999998E-5</v>
      </c>
      <c r="J37" s="5">
        <v>5.0314105000000041E-5</v>
      </c>
      <c r="K37" s="5">
        <v>7.9894214999999972E-5</v>
      </c>
      <c r="L37" s="5">
        <v>8.5739929999999998E-5</v>
      </c>
      <c r="M37" s="5">
        <v>1.1827965E-4</v>
      </c>
      <c r="N37" s="5">
        <v>1.104918050000001E-4</v>
      </c>
      <c r="O37" s="5">
        <v>1.3550992500000009E-4</v>
      </c>
      <c r="P37" s="5">
        <v>28.67125371304499</v>
      </c>
      <c r="Q37" s="5">
        <v>31.17622237204499</v>
      </c>
      <c r="R37" s="5">
        <v>34.325644564520019</v>
      </c>
      <c r="S37" s="5">
        <v>37.459458249464959</v>
      </c>
      <c r="T37" s="5">
        <v>5175.8171586582193</v>
      </c>
      <c r="U37" s="5">
        <v>6444.7456990687524</v>
      </c>
      <c r="V37" s="5">
        <v>6471.1978159594801</v>
      </c>
      <c r="W37" s="5">
        <v>7248.8236645275119</v>
      </c>
      <c r="X37" s="5">
        <v>7143.2249715391399</v>
      </c>
      <c r="Y37" s="5">
        <v>6595.6455438338708</v>
      </c>
      <c r="Z37" s="5">
        <v>6163.3964922716777</v>
      </c>
      <c r="AA37" s="5">
        <v>5481.3433497268961</v>
      </c>
      <c r="AB37" s="5">
        <v>5157.0964388565872</v>
      </c>
      <c r="AC37" s="5">
        <v>5085.2900182847643</v>
      </c>
      <c r="AD37" s="5">
        <v>6056.4923073478403</v>
      </c>
      <c r="AE37" s="5">
        <v>5581.6197954930958</v>
      </c>
      <c r="AF37" s="5">
        <v>5112.1751294088717</v>
      </c>
      <c r="AG37" s="5">
        <v>4433.4986224743543</v>
      </c>
    </row>
    <row r="38" spans="1:33">
      <c r="A38" s="56" t="s">
        <v>54</v>
      </c>
      <c r="B38" s="56" t="s">
        <v>200</v>
      </c>
      <c r="C38" s="56" t="s">
        <v>284</v>
      </c>
      <c r="D38" s="56" t="s">
        <v>285</v>
      </c>
      <c r="E38" s="56" t="s">
        <v>217</v>
      </c>
      <c r="F38" s="5">
        <v>0</v>
      </c>
      <c r="G38" s="5">
        <v>1.496862999999999E-5</v>
      </c>
      <c r="H38" s="5">
        <v>85.330178370904989</v>
      </c>
      <c r="I38" s="5">
        <v>415.63261595383511</v>
      </c>
      <c r="J38" s="5">
        <v>574.14067558441059</v>
      </c>
      <c r="K38" s="5">
        <v>1020.232084290595</v>
      </c>
      <c r="L38" s="5">
        <v>1013.50139655471</v>
      </c>
      <c r="M38" s="5">
        <v>952.80713297509533</v>
      </c>
      <c r="N38" s="5">
        <v>912.76255866865563</v>
      </c>
      <c r="O38" s="5">
        <v>894.67400768321488</v>
      </c>
      <c r="P38" s="5">
        <v>938.86470643630582</v>
      </c>
      <c r="Q38" s="5">
        <v>939.16636740556009</v>
      </c>
      <c r="R38" s="5">
        <v>839.62471127098547</v>
      </c>
      <c r="S38" s="5">
        <v>936.63473129532906</v>
      </c>
      <c r="T38" s="5">
        <v>2338.1792439856949</v>
      </c>
      <c r="U38" s="5">
        <v>2205.6738028092559</v>
      </c>
      <c r="V38" s="5">
        <v>2335.1280737172128</v>
      </c>
      <c r="W38" s="5">
        <v>4382.4521312295046</v>
      </c>
      <c r="X38" s="5">
        <v>4185.2873585856041</v>
      </c>
      <c r="Y38" s="5">
        <v>3986.0922872937058</v>
      </c>
      <c r="Z38" s="5">
        <v>7379.7254112426681</v>
      </c>
      <c r="AA38" s="5">
        <v>9026.702429441495</v>
      </c>
      <c r="AB38" s="5">
        <v>8912.7959967638544</v>
      </c>
      <c r="AC38" s="5">
        <v>8285.2046763022681</v>
      </c>
      <c r="AD38" s="5">
        <v>9130.355747620024</v>
      </c>
      <c r="AE38" s="5">
        <v>19281.894041394939</v>
      </c>
      <c r="AF38" s="5">
        <v>40656.036253354083</v>
      </c>
      <c r="AG38" s="5">
        <v>42131.378668900463</v>
      </c>
    </row>
    <row r="39" spans="1:33">
      <c r="A39" s="56" t="s">
        <v>54</v>
      </c>
      <c r="B39" s="56" t="s">
        <v>200</v>
      </c>
      <c r="C39" s="56" t="s">
        <v>286</v>
      </c>
      <c r="D39" s="56" t="s">
        <v>287</v>
      </c>
      <c r="E39" s="56" t="s">
        <v>217</v>
      </c>
      <c r="F39" s="5">
        <v>0</v>
      </c>
      <c r="G39" s="5">
        <v>7.302180000000003E-6</v>
      </c>
      <c r="H39" s="5">
        <v>1.6375720000000001E-5</v>
      </c>
      <c r="I39" s="5">
        <v>143.92867758838489</v>
      </c>
      <c r="J39" s="5">
        <v>216.01717585233521</v>
      </c>
      <c r="K39" s="5">
        <v>244.5025026321249</v>
      </c>
      <c r="L39" s="5">
        <v>245.11073063400511</v>
      </c>
      <c r="M39" s="5">
        <v>227.72331015044989</v>
      </c>
      <c r="N39" s="5">
        <v>213.32549335095501</v>
      </c>
      <c r="O39" s="5">
        <v>209.58455198846499</v>
      </c>
      <c r="P39" s="5">
        <v>231.71315964351979</v>
      </c>
      <c r="Q39" s="5">
        <v>220.83677913493</v>
      </c>
      <c r="R39" s="5">
        <v>201.51649867868511</v>
      </c>
      <c r="S39" s="5">
        <v>218.07231266431</v>
      </c>
      <c r="T39" s="5">
        <v>252.4037762876799</v>
      </c>
      <c r="U39" s="5">
        <v>212.91381221259499</v>
      </c>
      <c r="V39" s="5">
        <v>236.1442130268448</v>
      </c>
      <c r="W39" s="5">
        <v>247.0475060256249</v>
      </c>
      <c r="X39" s="5">
        <v>229.97964392470979</v>
      </c>
      <c r="Y39" s="5">
        <v>208.58462647403519</v>
      </c>
      <c r="Z39" s="5">
        <v>179.87861956004511</v>
      </c>
      <c r="AA39" s="5">
        <v>221.12851838359001</v>
      </c>
      <c r="AB39" s="5">
        <v>188.44227911770491</v>
      </c>
      <c r="AC39" s="5">
        <v>186.63715740948501</v>
      </c>
      <c r="AD39" s="5">
        <v>223.6896759734949</v>
      </c>
      <c r="AE39" s="5">
        <v>226.8018436678399</v>
      </c>
      <c r="AF39" s="5">
        <v>183.54353924679509</v>
      </c>
      <c r="AG39" s="5">
        <v>251.88422905598489</v>
      </c>
    </row>
    <row r="40" spans="1:33">
      <c r="A40" s="56" t="s">
        <v>54</v>
      </c>
      <c r="B40" s="56" t="s">
        <v>200</v>
      </c>
      <c r="C40" s="56" t="s">
        <v>288</v>
      </c>
      <c r="D40" s="56" t="s">
        <v>303</v>
      </c>
      <c r="E40" s="56" t="s">
        <v>217</v>
      </c>
      <c r="F40" s="5">
        <v>0</v>
      </c>
      <c r="G40" s="5">
        <v>9.2960250000000073E-6</v>
      </c>
      <c r="H40" s="5">
        <v>2.8098439999999981E-5</v>
      </c>
      <c r="I40" s="5">
        <v>268.96338807707002</v>
      </c>
      <c r="J40" s="5">
        <v>263.90473635529997</v>
      </c>
      <c r="K40" s="5">
        <v>2079.0328764110759</v>
      </c>
      <c r="L40" s="5">
        <v>2143.158278449273</v>
      </c>
      <c r="M40" s="5">
        <v>2016.309066757349</v>
      </c>
      <c r="N40" s="5">
        <v>1924.6795653278821</v>
      </c>
      <c r="O40" s="5">
        <v>1827.7047805592181</v>
      </c>
      <c r="P40" s="5">
        <v>1860.733125076385</v>
      </c>
      <c r="Q40" s="5">
        <v>1962.9364034803291</v>
      </c>
      <c r="R40" s="5">
        <v>1824.9837756569309</v>
      </c>
      <c r="S40" s="5">
        <v>1953.7351006337631</v>
      </c>
      <c r="T40" s="5">
        <v>2124.9211967905599</v>
      </c>
      <c r="U40" s="5">
        <v>1958.6797179860489</v>
      </c>
      <c r="V40" s="5">
        <v>2051.672171555726</v>
      </c>
      <c r="W40" s="5">
        <v>2182.720948146286</v>
      </c>
      <c r="X40" s="5">
        <v>2067.32799779063</v>
      </c>
      <c r="Y40" s="5">
        <v>1926.514638585629</v>
      </c>
      <c r="Z40" s="5">
        <v>1710.4796110346499</v>
      </c>
      <c r="AA40" s="5">
        <v>1796.0492895972609</v>
      </c>
      <c r="AB40" s="5">
        <v>1761.1520905597149</v>
      </c>
      <c r="AC40" s="5">
        <v>1712.650009443325</v>
      </c>
      <c r="AD40" s="5">
        <v>1902.143716097195</v>
      </c>
      <c r="AE40" s="5">
        <v>2020.6672426574239</v>
      </c>
      <c r="AF40" s="5">
        <v>1621.8392183933061</v>
      </c>
      <c r="AG40" s="5">
        <v>1617.27393220817</v>
      </c>
    </row>
    <row r="41" spans="1:33" ht="16.5" customHeight="1">
      <c r="B41" s="43"/>
      <c r="C41" s="43"/>
      <c r="D41" s="43"/>
      <c r="E41" s="43"/>
      <c r="F41" s="43"/>
      <c r="G41" s="43"/>
      <c r="H41" s="43"/>
      <c r="I41" s="43"/>
      <c r="J41" s="43"/>
      <c r="K41" s="43"/>
      <c r="L41" s="43"/>
      <c r="M41" s="43"/>
      <c r="N41" s="43"/>
      <c r="O41" s="43"/>
      <c r="P41" s="43"/>
      <c r="Q41" s="43"/>
      <c r="R41" s="43"/>
      <c r="S41" s="43"/>
      <c r="T41" s="43"/>
      <c r="U41" s="43"/>
      <c r="V41" s="43"/>
      <c r="W41" s="43"/>
      <c r="X41" s="43"/>
      <c r="Y41" s="43"/>
      <c r="Z41" s="43"/>
    </row>
    <row r="42" spans="1:33">
      <c r="A42" s="56" t="s">
        <v>54</v>
      </c>
      <c r="B42" s="56" t="s">
        <v>197</v>
      </c>
      <c r="C42" s="56" t="s">
        <v>215</v>
      </c>
      <c r="D42" s="56" t="s">
        <v>216</v>
      </c>
      <c r="E42" s="56" t="s">
        <v>142</v>
      </c>
      <c r="F42" s="5">
        <v>1389.9744571178289</v>
      </c>
      <c r="G42" s="5">
        <v>3692.6264773521648</v>
      </c>
      <c r="H42" s="5">
        <v>6718.0417807115682</v>
      </c>
      <c r="I42" s="5">
        <v>6053.9839689356404</v>
      </c>
      <c r="J42" s="5">
        <v>6192.9639732866226</v>
      </c>
      <c r="K42" s="5">
        <v>7377.5463958702367</v>
      </c>
      <c r="L42" s="5">
        <v>10734.493129558639</v>
      </c>
      <c r="M42" s="5">
        <v>9698.0964150068849</v>
      </c>
      <c r="N42" s="5">
        <v>11408.36381755231</v>
      </c>
      <c r="O42" s="5">
        <v>10573.051192127359</v>
      </c>
      <c r="P42" s="5">
        <v>10751.186686787711</v>
      </c>
      <c r="Q42" s="5">
        <v>30083.158080508991</v>
      </c>
      <c r="R42" s="5">
        <v>35768.569644189818</v>
      </c>
      <c r="S42" s="5">
        <v>35820.180018632927</v>
      </c>
      <c r="T42" s="5">
        <v>30395.000724959311</v>
      </c>
      <c r="U42" s="5">
        <v>31607.487423409661</v>
      </c>
      <c r="V42" s="5">
        <v>34083.125845557413</v>
      </c>
      <c r="W42" s="5">
        <v>35807.119343198887</v>
      </c>
      <c r="X42" s="5">
        <v>31411.146657280369</v>
      </c>
      <c r="Y42" s="5">
        <v>35260.788727882522</v>
      </c>
      <c r="Z42" s="5">
        <v>30847.20320495042</v>
      </c>
      <c r="AA42" s="5">
        <v>32829.508083298737</v>
      </c>
      <c r="AB42" s="5">
        <v>44253.401949266001</v>
      </c>
      <c r="AC42" s="5">
        <v>47568.283530728942</v>
      </c>
      <c r="AD42" s="5">
        <v>47880.34509962803</v>
      </c>
      <c r="AE42" s="5">
        <v>40295.262184723848</v>
      </c>
      <c r="AF42" s="5">
        <v>37840.893752920798</v>
      </c>
      <c r="AG42" s="5">
        <v>41673.125156584741</v>
      </c>
    </row>
    <row r="43" spans="1:33">
      <c r="A43" s="56" t="s">
        <v>54</v>
      </c>
      <c r="B43" s="56" t="s">
        <v>197</v>
      </c>
      <c r="C43" s="56" t="s">
        <v>218</v>
      </c>
      <c r="D43" s="56" t="s">
        <v>219</v>
      </c>
      <c r="E43" s="56" t="s">
        <v>142</v>
      </c>
      <c r="F43" s="5">
        <v>105.77939201227009</v>
      </c>
      <c r="G43" s="5">
        <v>2778.0600684056399</v>
      </c>
      <c r="H43" s="5">
        <v>2684.6817758773391</v>
      </c>
      <c r="I43" s="5">
        <v>2371.4390777248</v>
      </c>
      <c r="J43" s="5">
        <v>2821.5413525085328</v>
      </c>
      <c r="K43" s="5">
        <v>2903.2913676801531</v>
      </c>
      <c r="L43" s="5">
        <v>3078.3691791990418</v>
      </c>
      <c r="M43" s="5">
        <v>9417.8961153512628</v>
      </c>
      <c r="N43" s="5">
        <v>13152.83485134617</v>
      </c>
      <c r="O43" s="5">
        <v>16109.136145752749</v>
      </c>
      <c r="P43" s="5">
        <v>17328.522209760278</v>
      </c>
      <c r="Q43" s="5">
        <v>16980.675222502061</v>
      </c>
      <c r="R43" s="5">
        <v>17450.496361624078</v>
      </c>
      <c r="S43" s="5">
        <v>16124.98665854464</v>
      </c>
      <c r="T43" s="5">
        <v>13906.799421919261</v>
      </c>
      <c r="U43" s="5">
        <v>14996.713843397511</v>
      </c>
      <c r="V43" s="5">
        <v>15897.76611847612</v>
      </c>
      <c r="W43" s="5">
        <v>16505.625294102902</v>
      </c>
      <c r="X43" s="5">
        <v>14378.1393729994</v>
      </c>
      <c r="Y43" s="5">
        <v>19585.60585848269</v>
      </c>
      <c r="Z43" s="5">
        <v>19841.49403021756</v>
      </c>
      <c r="AA43" s="5">
        <v>19895.500133415619</v>
      </c>
      <c r="AB43" s="5">
        <v>33886.183062532742</v>
      </c>
      <c r="AC43" s="5">
        <v>34848.597216606067</v>
      </c>
      <c r="AD43" s="5">
        <v>33347.393572161847</v>
      </c>
      <c r="AE43" s="5">
        <v>29298.6573007347</v>
      </c>
      <c r="AF43" s="5">
        <v>28319.04631227125</v>
      </c>
      <c r="AG43" s="5">
        <v>30701.709394239271</v>
      </c>
    </row>
    <row r="44" spans="1:33">
      <c r="A44" s="56" t="s">
        <v>54</v>
      </c>
      <c r="B44" s="56" t="s">
        <v>197</v>
      </c>
      <c r="C44" s="56" t="s">
        <v>220</v>
      </c>
      <c r="D44" s="56" t="s">
        <v>221</v>
      </c>
      <c r="E44" s="56" t="s">
        <v>142</v>
      </c>
      <c r="F44" s="5">
        <v>0</v>
      </c>
      <c r="G44" s="5">
        <v>0</v>
      </c>
      <c r="H44" s="5">
        <v>0</v>
      </c>
      <c r="I44" s="5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5">
        <v>0</v>
      </c>
      <c r="R44" s="5">
        <v>0</v>
      </c>
      <c r="S44" s="5">
        <v>0</v>
      </c>
      <c r="T44" s="5">
        <v>0</v>
      </c>
      <c r="U44" s="5">
        <v>0</v>
      </c>
      <c r="V44" s="5">
        <v>0</v>
      </c>
      <c r="W44" s="5">
        <v>0</v>
      </c>
      <c r="X44" s="5">
        <v>0</v>
      </c>
      <c r="Y44" s="5">
        <v>0</v>
      </c>
      <c r="Z44" s="5">
        <v>0</v>
      </c>
      <c r="AA44" s="5">
        <v>0</v>
      </c>
      <c r="AB44" s="5">
        <v>0</v>
      </c>
      <c r="AC44" s="5">
        <v>0</v>
      </c>
      <c r="AD44" s="5">
        <v>0</v>
      </c>
      <c r="AE44" s="5">
        <v>0</v>
      </c>
      <c r="AF44" s="5">
        <v>0</v>
      </c>
      <c r="AG44" s="5">
        <v>0</v>
      </c>
    </row>
    <row r="45" spans="1:33">
      <c r="A45" s="56" t="s">
        <v>54</v>
      </c>
      <c r="B45" s="56" t="s">
        <v>197</v>
      </c>
      <c r="C45" s="56" t="s">
        <v>222</v>
      </c>
      <c r="D45" s="56" t="s">
        <v>223</v>
      </c>
      <c r="E45" s="56" t="s">
        <v>142</v>
      </c>
      <c r="F45" s="5">
        <v>0</v>
      </c>
      <c r="G45" s="5">
        <v>1657.802992860705</v>
      </c>
      <c r="H45" s="5">
        <v>1579.827540909519</v>
      </c>
      <c r="I45" s="5">
        <v>2087.7830889034999</v>
      </c>
      <c r="J45" s="5">
        <v>2931.93283578296</v>
      </c>
      <c r="K45" s="5">
        <v>2792.9571071957189</v>
      </c>
      <c r="L45" s="5">
        <v>3245.5835526646342</v>
      </c>
      <c r="M45" s="5">
        <v>2689.1039329702348</v>
      </c>
      <c r="N45" s="5">
        <v>3001.771611742804</v>
      </c>
      <c r="O45" s="5">
        <v>3015.5253741966922</v>
      </c>
      <c r="P45" s="5">
        <v>2965.5764606388188</v>
      </c>
      <c r="Q45" s="5">
        <v>3092.0094986865752</v>
      </c>
      <c r="R45" s="5">
        <v>5519.0154442211824</v>
      </c>
      <c r="S45" s="5">
        <v>4909.9768447500337</v>
      </c>
      <c r="T45" s="5">
        <v>5869.3850410784316</v>
      </c>
      <c r="U45" s="5">
        <v>6098.0657400978926</v>
      </c>
      <c r="V45" s="5">
        <v>5992.5156108492047</v>
      </c>
      <c r="W45" s="5">
        <v>7379.827263324758</v>
      </c>
      <c r="X45" s="5">
        <v>5868.5725781249421</v>
      </c>
      <c r="Y45" s="5">
        <v>9558.8802357250024</v>
      </c>
      <c r="Z45" s="5">
        <v>8922.2487208723996</v>
      </c>
      <c r="AA45" s="5">
        <v>9229.425981134129</v>
      </c>
      <c r="AB45" s="5">
        <v>32415.461704389149</v>
      </c>
      <c r="AC45" s="5">
        <v>44600.813896134197</v>
      </c>
      <c r="AD45" s="5">
        <v>59842.127446378661</v>
      </c>
      <c r="AE45" s="5">
        <v>56634.308082718017</v>
      </c>
      <c r="AF45" s="5">
        <v>110891.5769315255</v>
      </c>
      <c r="AG45" s="5">
        <v>106684.4877171929</v>
      </c>
    </row>
    <row r="46" spans="1:33">
      <c r="A46" s="56" t="s">
        <v>54</v>
      </c>
      <c r="B46" s="56" t="s">
        <v>197</v>
      </c>
      <c r="C46" s="56" t="s">
        <v>224</v>
      </c>
      <c r="D46" s="56" t="s">
        <v>225</v>
      </c>
      <c r="E46" s="56" t="s">
        <v>142</v>
      </c>
      <c r="F46" s="5">
        <v>0</v>
      </c>
      <c r="G46" s="5">
        <v>1.0850386999999999E-4</v>
      </c>
      <c r="H46" s="5">
        <v>1.3046902700000001E-3</v>
      </c>
      <c r="I46" s="5">
        <v>243.09276049836981</v>
      </c>
      <c r="J46" s="5">
        <v>247.63375769048491</v>
      </c>
      <c r="K46" s="5">
        <v>248.87027171656999</v>
      </c>
      <c r="L46" s="5">
        <v>269.55173969154021</v>
      </c>
      <c r="M46" s="5">
        <v>216.98741042400991</v>
      </c>
      <c r="N46" s="5">
        <v>252.06865681119481</v>
      </c>
      <c r="O46" s="5">
        <v>235.63917276689011</v>
      </c>
      <c r="P46" s="5">
        <v>230.49919143353489</v>
      </c>
      <c r="Q46" s="5">
        <v>245.29257367265521</v>
      </c>
      <c r="R46" s="5">
        <v>238.3054804852701</v>
      </c>
      <c r="S46" s="5">
        <v>232.40931681193501</v>
      </c>
      <c r="T46" s="5">
        <v>209.36951805549501</v>
      </c>
      <c r="U46" s="5">
        <v>205.32618690458509</v>
      </c>
      <c r="V46" s="5">
        <v>230.342630378085</v>
      </c>
      <c r="W46" s="5">
        <v>243.03417494129991</v>
      </c>
      <c r="X46" s="5">
        <v>4709.9089601266332</v>
      </c>
      <c r="Y46" s="5">
        <v>5768.5779498587108</v>
      </c>
      <c r="Z46" s="5">
        <v>4895.5327452072916</v>
      </c>
      <c r="AA46" s="5">
        <v>6493.3951971150254</v>
      </c>
      <c r="AB46" s="5">
        <v>8650.2772054005327</v>
      </c>
      <c r="AC46" s="5">
        <v>9204.5045577155797</v>
      </c>
      <c r="AD46" s="5">
        <v>8978.3658003642613</v>
      </c>
      <c r="AE46" s="5">
        <v>8206.3400679622428</v>
      </c>
      <c r="AF46" s="5">
        <v>7632.7555087026212</v>
      </c>
      <c r="AG46" s="5">
        <v>7861.7477794058068</v>
      </c>
    </row>
    <row r="47" spans="1:33">
      <c r="A47" s="56" t="s">
        <v>54</v>
      </c>
      <c r="B47" s="56" t="s">
        <v>197</v>
      </c>
      <c r="C47" s="56" t="s">
        <v>226</v>
      </c>
      <c r="D47" s="56" t="s">
        <v>227</v>
      </c>
      <c r="E47" s="56" t="s">
        <v>142</v>
      </c>
      <c r="F47" s="5">
        <v>0</v>
      </c>
      <c r="G47" s="5">
        <v>2904.3058643799359</v>
      </c>
      <c r="H47" s="5">
        <v>2804.696446061841</v>
      </c>
      <c r="I47" s="5">
        <v>4519.7531338487915</v>
      </c>
      <c r="J47" s="5">
        <v>6049.0268553208389</v>
      </c>
      <c r="K47" s="5">
        <v>5826.2177596935271</v>
      </c>
      <c r="L47" s="5">
        <v>7531.0941192430992</v>
      </c>
      <c r="M47" s="5">
        <v>6914.3897899958974</v>
      </c>
      <c r="N47" s="5">
        <v>7324.9559273148016</v>
      </c>
      <c r="O47" s="5">
        <v>7839.8817345073821</v>
      </c>
      <c r="P47" s="5">
        <v>10106.844290844459</v>
      </c>
      <c r="Q47" s="5">
        <v>10076.23735682</v>
      </c>
      <c r="R47" s="5">
        <v>9528.6572745471112</v>
      </c>
      <c r="S47" s="5">
        <v>9377.822749337789</v>
      </c>
      <c r="T47" s="5">
        <v>8653.7709486957883</v>
      </c>
      <c r="U47" s="5">
        <v>8784.9775960439711</v>
      </c>
      <c r="V47" s="5">
        <v>8837.6634130887596</v>
      </c>
      <c r="W47" s="5">
        <v>9580.7063471413385</v>
      </c>
      <c r="X47" s="5">
        <v>8524.576622373057</v>
      </c>
      <c r="Y47" s="5">
        <v>34943.01471614428</v>
      </c>
      <c r="Z47" s="5">
        <v>69084.138958924217</v>
      </c>
      <c r="AA47" s="5">
        <v>67233.329593840434</v>
      </c>
      <c r="AB47" s="5">
        <v>66254.778500340966</v>
      </c>
      <c r="AC47" s="5">
        <v>62940.33938692118</v>
      </c>
      <c r="AD47" s="5">
        <v>63659.214146204547</v>
      </c>
      <c r="AE47" s="5">
        <v>57638.938030425386</v>
      </c>
      <c r="AF47" s="5">
        <v>58045.115214418809</v>
      </c>
      <c r="AG47" s="5">
        <v>56777.952234197874</v>
      </c>
    </row>
    <row r="48" spans="1:33">
      <c r="A48" s="56" t="s">
        <v>54</v>
      </c>
      <c r="B48" s="56" t="s">
        <v>197</v>
      </c>
      <c r="C48" s="56" t="s">
        <v>228</v>
      </c>
      <c r="D48" s="56" t="s">
        <v>229</v>
      </c>
      <c r="E48" s="56" t="s">
        <v>142</v>
      </c>
      <c r="F48" s="5">
        <v>0</v>
      </c>
      <c r="G48" s="5">
        <v>4.5790830000000018E-5</v>
      </c>
      <c r="H48" s="5">
        <v>1.17235189E-3</v>
      </c>
      <c r="I48" s="5">
        <v>781.29658096518426</v>
      </c>
      <c r="J48" s="5">
        <v>776.01750484718525</v>
      </c>
      <c r="K48" s="5">
        <v>786.38243115269483</v>
      </c>
      <c r="L48" s="5">
        <v>820.17795647528487</v>
      </c>
      <c r="M48" s="5">
        <v>774.43458665627077</v>
      </c>
      <c r="N48" s="5">
        <v>2725.8498473560762</v>
      </c>
      <c r="O48" s="5">
        <v>6884.1412917701591</v>
      </c>
      <c r="P48" s="5">
        <v>6972.6713829944292</v>
      </c>
      <c r="Q48" s="5">
        <v>13001.18950837657</v>
      </c>
      <c r="R48" s="5">
        <v>11760.781387875601</v>
      </c>
      <c r="S48" s="5">
        <v>11986.546882062759</v>
      </c>
      <c r="T48" s="5">
        <v>11095.655735169579</v>
      </c>
      <c r="U48" s="5">
        <v>11172.009578876419</v>
      </c>
      <c r="V48" s="5">
        <v>11598.031343677851</v>
      </c>
      <c r="W48" s="5">
        <v>11855.72445959112</v>
      </c>
      <c r="X48" s="5">
        <v>10703.5357309676</v>
      </c>
      <c r="Y48" s="5">
        <v>13445.108160027239</v>
      </c>
      <c r="Z48" s="5">
        <v>19198.2148068522</v>
      </c>
      <c r="AA48" s="5">
        <v>19599.515633562321</v>
      </c>
      <c r="AB48" s="5">
        <v>19025.33742384896</v>
      </c>
      <c r="AC48" s="5">
        <v>17531.843480780259</v>
      </c>
      <c r="AD48" s="5">
        <v>18485.050237632629</v>
      </c>
      <c r="AE48" s="5">
        <v>16929.501345594181</v>
      </c>
      <c r="AF48" s="5">
        <v>16569.280698013881</v>
      </c>
      <c r="AG48" s="5">
        <v>16543.522015088711</v>
      </c>
    </row>
    <row r="49" spans="1:33">
      <c r="A49" s="56" t="s">
        <v>54</v>
      </c>
      <c r="B49" s="56" t="s">
        <v>197</v>
      </c>
      <c r="C49" s="56" t="s">
        <v>230</v>
      </c>
      <c r="D49" s="56" t="s">
        <v>231</v>
      </c>
      <c r="E49" s="56" t="s">
        <v>142</v>
      </c>
      <c r="F49" s="5">
        <v>2761.596955412635</v>
      </c>
      <c r="G49" s="5">
        <v>7226.9272778156628</v>
      </c>
      <c r="H49" s="5">
        <v>14494.94089292645</v>
      </c>
      <c r="I49" s="5">
        <v>14573.622018102749</v>
      </c>
      <c r="J49" s="5">
        <v>13799.99069731065</v>
      </c>
      <c r="K49" s="5">
        <v>14009.81273166324</v>
      </c>
      <c r="L49" s="5">
        <v>14641.586068589841</v>
      </c>
      <c r="M49" s="5">
        <v>14855.437518167089</v>
      </c>
      <c r="N49" s="5">
        <v>15763.097713663339</v>
      </c>
      <c r="O49" s="5">
        <v>15650.460572950429</v>
      </c>
      <c r="P49" s="5">
        <v>17654.399479843101</v>
      </c>
      <c r="Q49" s="5">
        <v>18199.047421979059</v>
      </c>
      <c r="R49" s="5">
        <v>20513.580308651432</v>
      </c>
      <c r="S49" s="5">
        <v>33810.43123221767</v>
      </c>
      <c r="T49" s="5">
        <v>34391.188282607247</v>
      </c>
      <c r="U49" s="5">
        <v>33135.580855422399</v>
      </c>
      <c r="V49" s="5">
        <v>33990.329039419841</v>
      </c>
      <c r="W49" s="5">
        <v>34617.245815079841</v>
      </c>
      <c r="X49" s="5">
        <v>33336.895564451057</v>
      </c>
      <c r="Y49" s="5">
        <v>35698.527188498592</v>
      </c>
      <c r="Z49" s="5">
        <v>35291.664427033102</v>
      </c>
      <c r="AA49" s="5">
        <v>33316.264378350643</v>
      </c>
      <c r="AB49" s="5">
        <v>33570.559801843083</v>
      </c>
      <c r="AC49" s="5">
        <v>32557.089341303388</v>
      </c>
      <c r="AD49" s="5">
        <v>34041.243924472263</v>
      </c>
      <c r="AE49" s="5">
        <v>37292.629853121551</v>
      </c>
      <c r="AF49" s="5">
        <v>34711.329067573388</v>
      </c>
      <c r="AG49" s="5">
        <v>34738.031818104093</v>
      </c>
    </row>
    <row r="50" spans="1:33">
      <c r="A50" s="56" t="s">
        <v>54</v>
      </c>
      <c r="B50" s="56" t="s">
        <v>197</v>
      </c>
      <c r="C50" s="56" t="s">
        <v>232</v>
      </c>
      <c r="D50" s="56" t="s">
        <v>233</v>
      </c>
      <c r="E50" s="56" t="s">
        <v>142</v>
      </c>
      <c r="F50" s="5">
        <v>0</v>
      </c>
      <c r="G50" s="5">
        <v>3.9883269999999989E-5</v>
      </c>
      <c r="H50" s="5">
        <v>5.816151500000001E-5</v>
      </c>
      <c r="I50" s="5">
        <v>1.8492731500000019E-4</v>
      </c>
      <c r="J50" s="5">
        <v>1.9553214000000001E-4</v>
      </c>
      <c r="K50" s="5">
        <v>2.1182932499999989E-4</v>
      </c>
      <c r="L50" s="5">
        <v>3.6698968000000012E-4</v>
      </c>
      <c r="M50" s="5">
        <v>3.2052294500000008E-4</v>
      </c>
      <c r="N50" s="5">
        <v>3.3630027499999997E-4</v>
      </c>
      <c r="O50" s="5">
        <v>3.6352986999999958E-4</v>
      </c>
      <c r="P50" s="5">
        <v>3.9576878000000009E-4</v>
      </c>
      <c r="Q50" s="5">
        <v>3.8932919499999992E-4</v>
      </c>
      <c r="R50" s="5">
        <v>3.6599783000000022E-4</v>
      </c>
      <c r="S50" s="5">
        <v>1979.367719499885</v>
      </c>
      <c r="T50" s="5">
        <v>2033.073970958369</v>
      </c>
      <c r="U50" s="5">
        <v>1992.263931673019</v>
      </c>
      <c r="V50" s="5">
        <v>2129.0233338214662</v>
      </c>
      <c r="W50" s="5">
        <v>2292.756171380227</v>
      </c>
      <c r="X50" s="5">
        <v>1956.897840314947</v>
      </c>
      <c r="Y50" s="5">
        <v>2143.66753855569</v>
      </c>
      <c r="Z50" s="5">
        <v>2002.048748830561</v>
      </c>
      <c r="AA50" s="5">
        <v>2112.3046088068149</v>
      </c>
      <c r="AB50" s="5">
        <v>1943.363483829545</v>
      </c>
      <c r="AC50" s="5">
        <v>1980.90331728146</v>
      </c>
      <c r="AD50" s="5">
        <v>1972.285263997675</v>
      </c>
      <c r="AE50" s="5">
        <v>6567.496127860757</v>
      </c>
      <c r="AF50" s="5">
        <v>6090.7988067130882</v>
      </c>
      <c r="AG50" s="5">
        <v>6051.6160916048366</v>
      </c>
    </row>
    <row r="51" spans="1:33">
      <c r="A51" s="56" t="s">
        <v>54</v>
      </c>
      <c r="B51" s="56" t="s">
        <v>163</v>
      </c>
      <c r="C51" s="56" t="s">
        <v>234</v>
      </c>
      <c r="D51" s="56" t="s">
        <v>235</v>
      </c>
      <c r="E51" s="56" t="s">
        <v>142</v>
      </c>
      <c r="F51" s="5">
        <v>5173.496882842348</v>
      </c>
      <c r="G51" s="5">
        <v>4936.6069570992804</v>
      </c>
      <c r="H51" s="5">
        <v>4983.206933093491</v>
      </c>
      <c r="I51" s="5">
        <v>5165.6721505431151</v>
      </c>
      <c r="J51" s="5">
        <v>4660.6518852581039</v>
      </c>
      <c r="K51" s="5">
        <v>5062.9392468268034</v>
      </c>
      <c r="L51" s="5">
        <v>5037.4650034815331</v>
      </c>
      <c r="M51" s="5">
        <v>5213.6257245524648</v>
      </c>
      <c r="N51" s="5">
        <v>4959.690065721592</v>
      </c>
      <c r="O51" s="5">
        <v>5399.7629181642478</v>
      </c>
      <c r="P51" s="5">
        <v>5068.558839267429</v>
      </c>
      <c r="Q51" s="5">
        <v>4975.3760762204111</v>
      </c>
      <c r="R51" s="5">
        <v>4879.8266784936186</v>
      </c>
      <c r="S51" s="5">
        <v>4881.0321313376699</v>
      </c>
      <c r="T51" s="5">
        <v>5099.2357668452096</v>
      </c>
      <c r="U51" s="5">
        <v>4687.2488184360936</v>
      </c>
      <c r="V51" s="5">
        <v>5146.4886373469353</v>
      </c>
      <c r="W51" s="5">
        <v>4965.2857618492781</v>
      </c>
      <c r="X51" s="5">
        <v>5045.280610060332</v>
      </c>
      <c r="Y51" s="5">
        <v>4779.2108806564966</v>
      </c>
      <c r="Z51" s="5">
        <v>5190.103358234086</v>
      </c>
      <c r="AA51" s="5">
        <v>4833.563092732642</v>
      </c>
      <c r="AB51" s="5">
        <v>4553.4168959788003</v>
      </c>
      <c r="AC51" s="5">
        <v>4458.4382624995851</v>
      </c>
      <c r="AD51" s="5">
        <v>4583.4179262875741</v>
      </c>
      <c r="AE51" s="5">
        <v>4774.7470620145596</v>
      </c>
      <c r="AF51" s="5">
        <v>4126.4650323373316</v>
      </c>
      <c r="AG51" s="5">
        <v>4361.5594373982121</v>
      </c>
    </row>
    <row r="52" spans="1:33">
      <c r="A52" s="56" t="s">
        <v>54</v>
      </c>
      <c r="B52" s="56" t="s">
        <v>163</v>
      </c>
      <c r="C52" s="56" t="s">
        <v>236</v>
      </c>
      <c r="D52" s="56" t="s">
        <v>237</v>
      </c>
      <c r="E52" s="56" t="s">
        <v>142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  <c r="S52" s="5">
        <v>0</v>
      </c>
      <c r="T52" s="5">
        <v>0</v>
      </c>
      <c r="U52" s="5">
        <v>0</v>
      </c>
      <c r="V52" s="5">
        <v>0</v>
      </c>
      <c r="W52" s="5">
        <v>0</v>
      </c>
      <c r="X52" s="5">
        <v>0</v>
      </c>
      <c r="Y52" s="5">
        <v>0</v>
      </c>
      <c r="Z52" s="5">
        <v>0</v>
      </c>
      <c r="AA52" s="5">
        <v>0</v>
      </c>
      <c r="AB52" s="5">
        <v>0</v>
      </c>
      <c r="AC52" s="5">
        <v>0</v>
      </c>
      <c r="AD52" s="5">
        <v>0</v>
      </c>
      <c r="AE52" s="5">
        <v>0</v>
      </c>
      <c r="AF52" s="5">
        <v>0</v>
      </c>
      <c r="AG52" s="5">
        <v>0</v>
      </c>
    </row>
    <row r="53" spans="1:33">
      <c r="A53" s="56" t="s">
        <v>54</v>
      </c>
      <c r="B53" s="56" t="s">
        <v>163</v>
      </c>
      <c r="C53" s="56" t="s">
        <v>238</v>
      </c>
      <c r="D53" s="56" t="s">
        <v>239</v>
      </c>
      <c r="E53" s="56" t="s">
        <v>142</v>
      </c>
      <c r="F53" s="5">
        <v>1975.4117054989749</v>
      </c>
      <c r="G53" s="5">
        <v>1825.500237761976</v>
      </c>
      <c r="H53" s="5">
        <v>1936.6378939303911</v>
      </c>
      <c r="I53" s="5">
        <v>1957.3807531975599</v>
      </c>
      <c r="J53" s="5">
        <v>12771.377238970519</v>
      </c>
      <c r="K53" s="5">
        <v>13624.06982773928</v>
      </c>
      <c r="L53" s="5">
        <v>13334.90140636353</v>
      </c>
      <c r="M53" s="5">
        <v>12743.352175224119</v>
      </c>
      <c r="N53" s="5">
        <v>22764.177730835949</v>
      </c>
      <c r="O53" s="5">
        <v>24580.778959539661</v>
      </c>
      <c r="P53" s="5">
        <v>23322.419070567979</v>
      </c>
      <c r="Q53" s="5">
        <v>23489.364911579891</v>
      </c>
      <c r="R53" s="5">
        <v>21847.002740686061</v>
      </c>
      <c r="S53" s="5">
        <v>24022.883938531759</v>
      </c>
      <c r="T53" s="5">
        <v>22368.102312507519</v>
      </c>
      <c r="U53" s="5">
        <v>22516.976527549628</v>
      </c>
      <c r="V53" s="5">
        <v>24500.290549257701</v>
      </c>
      <c r="W53" s="5">
        <v>23322.636146119261</v>
      </c>
      <c r="X53" s="5">
        <v>22229.384491629629</v>
      </c>
      <c r="Y53" s="5">
        <v>29526.84177233178</v>
      </c>
      <c r="Z53" s="5">
        <v>31234.422669649291</v>
      </c>
      <c r="AA53" s="5">
        <v>29066.54866037823</v>
      </c>
      <c r="AB53" s="5">
        <v>28698.413937981171</v>
      </c>
      <c r="AC53" s="5">
        <v>26711.99637883477</v>
      </c>
      <c r="AD53" s="5">
        <v>28738.074115554431</v>
      </c>
      <c r="AE53" s="5">
        <v>27292.289130782068</v>
      </c>
      <c r="AF53" s="5">
        <v>28841.814283099869</v>
      </c>
      <c r="AG53" s="5">
        <v>30289.90302420031</v>
      </c>
    </row>
    <row r="54" spans="1:33">
      <c r="A54" s="56" t="s">
        <v>54</v>
      </c>
      <c r="B54" s="56" t="s">
        <v>163</v>
      </c>
      <c r="C54" s="56" t="s">
        <v>240</v>
      </c>
      <c r="D54" s="56" t="s">
        <v>241</v>
      </c>
      <c r="E54" s="56" t="s">
        <v>142</v>
      </c>
      <c r="F54" s="5">
        <v>9323.2635117437021</v>
      </c>
      <c r="G54" s="5">
        <v>8786.3650261965468</v>
      </c>
      <c r="H54" s="5">
        <v>8976.6852113218411</v>
      </c>
      <c r="I54" s="5">
        <v>9435.6750675512831</v>
      </c>
      <c r="J54" s="5">
        <v>8924.4952654518074</v>
      </c>
      <c r="K54" s="5">
        <v>9572.3926143539429</v>
      </c>
      <c r="L54" s="5">
        <v>9838.4863805061905</v>
      </c>
      <c r="M54" s="5">
        <v>9565.4624444544424</v>
      </c>
      <c r="N54" s="5">
        <v>9433.4955335177037</v>
      </c>
      <c r="O54" s="5">
        <v>9931.7693316579298</v>
      </c>
      <c r="P54" s="5">
        <v>9988.5708756989807</v>
      </c>
      <c r="Q54" s="5">
        <v>9519.4550824181279</v>
      </c>
      <c r="R54" s="5">
        <v>9228.98441825595</v>
      </c>
      <c r="S54" s="5">
        <v>9413.8405065421575</v>
      </c>
      <c r="T54" s="5">
        <v>13835.11367870054</v>
      </c>
      <c r="U54" s="5">
        <v>13040.398804439101</v>
      </c>
      <c r="V54" s="5">
        <v>13824.706433045059</v>
      </c>
      <c r="W54" s="5">
        <v>25035.481577156781</v>
      </c>
      <c r="X54" s="5">
        <v>24278.388456429009</v>
      </c>
      <c r="Y54" s="5">
        <v>23856.096295623061</v>
      </c>
      <c r="Z54" s="5">
        <v>29381.599007202571</v>
      </c>
      <c r="AA54" s="5">
        <v>29338.767933652201</v>
      </c>
      <c r="AB54" s="5">
        <v>30413.450823615622</v>
      </c>
      <c r="AC54" s="5">
        <v>34114.874009283987</v>
      </c>
      <c r="AD54" s="5">
        <v>35321.702479312822</v>
      </c>
      <c r="AE54" s="5">
        <v>40262.069325401993</v>
      </c>
      <c r="AF54" s="5">
        <v>38391.409929929039</v>
      </c>
      <c r="AG54" s="5">
        <v>40187.204097596463</v>
      </c>
    </row>
    <row r="55" spans="1:33">
      <c r="A55" s="56" t="s">
        <v>54</v>
      </c>
      <c r="B55" s="56" t="s">
        <v>163</v>
      </c>
      <c r="C55" s="56" t="s">
        <v>242</v>
      </c>
      <c r="D55" s="56" t="s">
        <v>243</v>
      </c>
      <c r="E55" s="56" t="s">
        <v>142</v>
      </c>
      <c r="F55" s="5">
        <v>639.32808816199054</v>
      </c>
      <c r="G55" s="5">
        <v>628.46604723809526</v>
      </c>
      <c r="H55" s="5">
        <v>653.46225293774489</v>
      </c>
      <c r="I55" s="5">
        <v>633.99310017980986</v>
      </c>
      <c r="J55" s="5">
        <v>566.5472770428446</v>
      </c>
      <c r="K55" s="5">
        <v>630.42608427332539</v>
      </c>
      <c r="L55" s="5">
        <v>607.59656374856479</v>
      </c>
      <c r="M55" s="5">
        <v>572.83718880386539</v>
      </c>
      <c r="N55" s="5">
        <v>632.68219287303987</v>
      </c>
      <c r="O55" s="5">
        <v>640.50229369470446</v>
      </c>
      <c r="P55" s="5">
        <v>633.1047168375344</v>
      </c>
      <c r="Q55" s="5">
        <v>586.99914344568515</v>
      </c>
      <c r="R55" s="5">
        <v>596.76685639842492</v>
      </c>
      <c r="S55" s="5">
        <v>617.2010806414055</v>
      </c>
      <c r="T55" s="5">
        <v>574.01191376998509</v>
      </c>
      <c r="U55" s="5">
        <v>521.13925560473001</v>
      </c>
      <c r="V55" s="5">
        <v>574.80731517465506</v>
      </c>
      <c r="W55" s="5">
        <v>543.27731453521017</v>
      </c>
      <c r="X55" s="5">
        <v>521.77537365914498</v>
      </c>
      <c r="Y55" s="5">
        <v>582.52459731281999</v>
      </c>
      <c r="Z55" s="5">
        <v>0</v>
      </c>
      <c r="AA55" s="5">
        <v>0</v>
      </c>
      <c r="AB55" s="5">
        <v>0</v>
      </c>
      <c r="AC55" s="5">
        <v>0</v>
      </c>
      <c r="AD55" s="5">
        <v>0</v>
      </c>
      <c r="AE55" s="5">
        <v>0</v>
      </c>
      <c r="AF55" s="5">
        <v>0</v>
      </c>
      <c r="AG55" s="5">
        <v>0</v>
      </c>
    </row>
    <row r="56" spans="1:33">
      <c r="A56" s="56" t="s">
        <v>54</v>
      </c>
      <c r="B56" s="56" t="s">
        <v>163</v>
      </c>
      <c r="C56" s="56" t="s">
        <v>244</v>
      </c>
      <c r="D56" s="56" t="s">
        <v>245</v>
      </c>
      <c r="E56" s="56" t="s">
        <v>142</v>
      </c>
      <c r="F56" s="5">
        <v>0</v>
      </c>
      <c r="G56" s="5">
        <v>0</v>
      </c>
      <c r="H56" s="5">
        <v>0</v>
      </c>
      <c r="I56" s="5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5">
        <v>0</v>
      </c>
      <c r="R56" s="5">
        <v>0</v>
      </c>
      <c r="S56" s="5">
        <v>0</v>
      </c>
      <c r="T56" s="5">
        <v>0</v>
      </c>
      <c r="U56" s="5">
        <v>0</v>
      </c>
      <c r="V56" s="5">
        <v>0</v>
      </c>
      <c r="W56" s="5">
        <v>0</v>
      </c>
      <c r="X56" s="5">
        <v>0</v>
      </c>
      <c r="Y56" s="5">
        <v>0</v>
      </c>
      <c r="Z56" s="5">
        <v>0</v>
      </c>
      <c r="AA56" s="5">
        <v>0</v>
      </c>
      <c r="AB56" s="5">
        <v>0</v>
      </c>
      <c r="AC56" s="5">
        <v>0</v>
      </c>
      <c r="AD56" s="5">
        <v>0</v>
      </c>
      <c r="AE56" s="5">
        <v>0</v>
      </c>
      <c r="AF56" s="5">
        <v>0</v>
      </c>
      <c r="AG56" s="5">
        <v>0</v>
      </c>
    </row>
    <row r="57" spans="1:33">
      <c r="A57" s="56" t="s">
        <v>54</v>
      </c>
      <c r="B57" s="56" t="s">
        <v>163</v>
      </c>
      <c r="C57" s="56" t="s">
        <v>246</v>
      </c>
      <c r="D57" s="56" t="s">
        <v>247</v>
      </c>
      <c r="E57" s="56" t="s">
        <v>142</v>
      </c>
      <c r="F57" s="5">
        <v>0</v>
      </c>
      <c r="G57" s="5">
        <v>0</v>
      </c>
      <c r="H57" s="5">
        <v>0</v>
      </c>
      <c r="I57" s="5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5">
        <v>0</v>
      </c>
      <c r="R57" s="5">
        <v>0</v>
      </c>
      <c r="S57" s="5">
        <v>0</v>
      </c>
      <c r="T57" s="5">
        <v>0</v>
      </c>
      <c r="U57" s="5">
        <v>0</v>
      </c>
      <c r="V57" s="5">
        <v>0</v>
      </c>
      <c r="W57" s="5">
        <v>0</v>
      </c>
      <c r="X57" s="5">
        <v>0</v>
      </c>
      <c r="Y57" s="5">
        <v>0</v>
      </c>
      <c r="Z57" s="5">
        <v>0</v>
      </c>
      <c r="AA57" s="5">
        <v>0</v>
      </c>
      <c r="AB57" s="5">
        <v>0</v>
      </c>
      <c r="AC57" s="5">
        <v>0</v>
      </c>
      <c r="AD57" s="5">
        <v>0</v>
      </c>
      <c r="AE57" s="5">
        <v>0</v>
      </c>
      <c r="AF57" s="5">
        <v>0</v>
      </c>
      <c r="AG57" s="5">
        <v>0</v>
      </c>
    </row>
    <row r="58" spans="1:33">
      <c r="A58" s="56" t="s">
        <v>54</v>
      </c>
      <c r="B58" s="56" t="s">
        <v>163</v>
      </c>
      <c r="C58" s="56" t="s">
        <v>248</v>
      </c>
      <c r="D58" s="56" t="s">
        <v>249</v>
      </c>
      <c r="E58" s="56" t="s">
        <v>142</v>
      </c>
      <c r="F58" s="5">
        <v>0</v>
      </c>
      <c r="G58" s="5">
        <v>0</v>
      </c>
      <c r="H58" s="5">
        <v>0</v>
      </c>
      <c r="I58" s="5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5">
        <v>0</v>
      </c>
      <c r="R58" s="5">
        <v>0</v>
      </c>
      <c r="S58" s="5">
        <v>0</v>
      </c>
      <c r="T58" s="5">
        <v>0</v>
      </c>
      <c r="U58" s="5">
        <v>0</v>
      </c>
      <c r="V58" s="5">
        <v>0</v>
      </c>
      <c r="W58" s="5">
        <v>0</v>
      </c>
      <c r="X58" s="5">
        <v>0</v>
      </c>
      <c r="Y58" s="5">
        <v>0</v>
      </c>
      <c r="Z58" s="5">
        <v>0</v>
      </c>
      <c r="AA58" s="5">
        <v>0</v>
      </c>
      <c r="AB58" s="5">
        <v>0</v>
      </c>
      <c r="AC58" s="5">
        <v>0</v>
      </c>
      <c r="AD58" s="5">
        <v>0</v>
      </c>
      <c r="AE58" s="5">
        <v>0</v>
      </c>
      <c r="AF58" s="5">
        <v>0</v>
      </c>
      <c r="AG58" s="5">
        <v>0</v>
      </c>
    </row>
    <row r="59" spans="1:33">
      <c r="A59" s="56" t="s">
        <v>54</v>
      </c>
      <c r="B59" s="56" t="s">
        <v>163</v>
      </c>
      <c r="C59" s="56" t="s">
        <v>250</v>
      </c>
      <c r="D59" s="56" t="s">
        <v>251</v>
      </c>
      <c r="E59" s="56" t="s">
        <v>142</v>
      </c>
      <c r="F59" s="5">
        <v>1399.051551683036</v>
      </c>
      <c r="G59" s="5">
        <v>1321.8321398590849</v>
      </c>
      <c r="H59" s="5">
        <v>1254.3716812904199</v>
      </c>
      <c r="I59" s="5">
        <v>5668.0810878899638</v>
      </c>
      <c r="J59" s="5">
        <v>5483.3355188895484</v>
      </c>
      <c r="K59" s="5">
        <v>5737.3569490747159</v>
      </c>
      <c r="L59" s="5">
        <v>5683.8264086474092</v>
      </c>
      <c r="M59" s="5">
        <v>12693.996752521531</v>
      </c>
      <c r="N59" s="5">
        <v>12099.24219582576</v>
      </c>
      <c r="O59" s="5">
        <v>12152.047336762331</v>
      </c>
      <c r="P59" s="5">
        <v>14036.008956251681</v>
      </c>
      <c r="Q59" s="5">
        <v>14509.238710181469</v>
      </c>
      <c r="R59" s="5">
        <v>14436.495930708959</v>
      </c>
      <c r="S59" s="5">
        <v>13550.057963035581</v>
      </c>
      <c r="T59" s="5">
        <v>13816.274576399301</v>
      </c>
      <c r="U59" s="5">
        <v>13142.387535269951</v>
      </c>
      <c r="V59" s="5">
        <v>13648.5838923014</v>
      </c>
      <c r="W59" s="5">
        <v>13525.95825363638</v>
      </c>
      <c r="X59" s="5">
        <v>13701.539400593771</v>
      </c>
      <c r="Y59" s="5">
        <v>13004.804871357719</v>
      </c>
      <c r="Z59" s="5">
        <v>13333.25453349011</v>
      </c>
      <c r="AA59" s="5">
        <v>13809.93827458472</v>
      </c>
      <c r="AB59" s="5">
        <v>13952.543965071271</v>
      </c>
      <c r="AC59" s="5">
        <v>13643.817837781749</v>
      </c>
      <c r="AD59" s="5">
        <v>13229.463015634539</v>
      </c>
      <c r="AE59" s="5">
        <v>13386.08447564044</v>
      </c>
      <c r="AF59" s="5">
        <v>12207.31482589026</v>
      </c>
      <c r="AG59" s="5">
        <v>12475.41882952478</v>
      </c>
    </row>
    <row r="60" spans="1:33">
      <c r="A60" s="56" t="s">
        <v>54</v>
      </c>
      <c r="B60" s="56" t="s">
        <v>198</v>
      </c>
      <c r="C60" s="56" t="s">
        <v>252</v>
      </c>
      <c r="D60" s="56" t="s">
        <v>253</v>
      </c>
      <c r="E60" s="56" t="s">
        <v>142</v>
      </c>
      <c r="F60" s="5">
        <v>0</v>
      </c>
      <c r="G60" s="5">
        <v>2.0936038499999991E-4</v>
      </c>
      <c r="H60" s="5">
        <v>2.6171236000000018E-3</v>
      </c>
      <c r="I60" s="5">
        <v>429.54351750596493</v>
      </c>
      <c r="J60" s="5">
        <v>1163.4962556310161</v>
      </c>
      <c r="K60" s="5">
        <v>1228.9498435451851</v>
      </c>
      <c r="L60" s="5">
        <v>1302.7824095547451</v>
      </c>
      <c r="M60" s="5">
        <v>1303.8240516082551</v>
      </c>
      <c r="N60" s="5">
        <v>1147.6889974404</v>
      </c>
      <c r="O60" s="5">
        <v>1185.3373817252041</v>
      </c>
      <c r="P60" s="5">
        <v>1307.8948060600339</v>
      </c>
      <c r="Q60" s="5">
        <v>1141.954408841809</v>
      </c>
      <c r="R60" s="5">
        <v>1343.083933523309</v>
      </c>
      <c r="S60" s="5">
        <v>1124.2471644981399</v>
      </c>
      <c r="T60" s="5">
        <v>1292.478619322739</v>
      </c>
      <c r="U60" s="5">
        <v>1195.2187446349701</v>
      </c>
      <c r="V60" s="5">
        <v>1203.5181656741011</v>
      </c>
      <c r="W60" s="5">
        <v>1315.6906803106899</v>
      </c>
      <c r="X60" s="5">
        <v>1359.4627805843099</v>
      </c>
      <c r="Y60" s="5">
        <v>1192.0109583759449</v>
      </c>
      <c r="Z60" s="5">
        <v>1178.1009409944299</v>
      </c>
      <c r="AA60" s="5">
        <v>1317.1281184659449</v>
      </c>
      <c r="AB60" s="5">
        <v>1189.5199211976151</v>
      </c>
      <c r="AC60" s="5">
        <v>1288.13989279318</v>
      </c>
      <c r="AD60" s="5">
        <v>1147.1710555994159</v>
      </c>
      <c r="AE60" s="5">
        <v>1220.881730871535</v>
      </c>
      <c r="AF60" s="5">
        <v>1106.464333176875</v>
      </c>
      <c r="AG60" s="5">
        <v>1201.5712216358061</v>
      </c>
    </row>
    <row r="61" spans="1:33">
      <c r="A61" s="56" t="s">
        <v>54</v>
      </c>
      <c r="B61" s="56" t="s">
        <v>198</v>
      </c>
      <c r="C61" s="56" t="s">
        <v>254</v>
      </c>
      <c r="D61" s="56" t="s">
        <v>255</v>
      </c>
      <c r="E61" s="56" t="s">
        <v>142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  <c r="S61" s="5">
        <v>0</v>
      </c>
      <c r="T61" s="5">
        <v>0</v>
      </c>
      <c r="U61" s="5">
        <v>0</v>
      </c>
      <c r="V61" s="5">
        <v>0</v>
      </c>
      <c r="W61" s="5">
        <v>0</v>
      </c>
      <c r="X61" s="5">
        <v>0</v>
      </c>
      <c r="Y61" s="5">
        <v>0</v>
      </c>
      <c r="Z61" s="5">
        <v>0</v>
      </c>
      <c r="AA61" s="5">
        <v>0</v>
      </c>
      <c r="AB61" s="5">
        <v>0</v>
      </c>
      <c r="AC61" s="5">
        <v>0</v>
      </c>
      <c r="AD61" s="5">
        <v>0</v>
      </c>
      <c r="AE61" s="5">
        <v>0</v>
      </c>
      <c r="AF61" s="5">
        <v>0</v>
      </c>
      <c r="AG61" s="5">
        <v>0</v>
      </c>
    </row>
    <row r="62" spans="1:33">
      <c r="A62" s="56" t="s">
        <v>54</v>
      </c>
      <c r="B62" s="56" t="s">
        <v>198</v>
      </c>
      <c r="C62" s="56" t="s">
        <v>256</v>
      </c>
      <c r="D62" s="56" t="s">
        <v>257</v>
      </c>
      <c r="E62" s="56" t="s">
        <v>142</v>
      </c>
      <c r="F62" s="5">
        <v>0</v>
      </c>
      <c r="G62" s="5">
        <v>0</v>
      </c>
      <c r="H62" s="5">
        <v>0</v>
      </c>
      <c r="I62" s="5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5">
        <v>0</v>
      </c>
      <c r="R62" s="5">
        <v>0</v>
      </c>
      <c r="S62" s="5">
        <v>0</v>
      </c>
      <c r="T62" s="5">
        <v>0</v>
      </c>
      <c r="U62" s="5">
        <v>0</v>
      </c>
      <c r="V62" s="5">
        <v>0</v>
      </c>
      <c r="W62" s="5">
        <v>0</v>
      </c>
      <c r="X62" s="5">
        <v>0</v>
      </c>
      <c r="Y62" s="5">
        <v>0</v>
      </c>
      <c r="Z62" s="5">
        <v>0</v>
      </c>
      <c r="AA62" s="5">
        <v>0</v>
      </c>
      <c r="AB62" s="5">
        <v>0</v>
      </c>
      <c r="AC62" s="5">
        <v>0</v>
      </c>
      <c r="AD62" s="5">
        <v>0</v>
      </c>
      <c r="AE62" s="5">
        <v>0</v>
      </c>
      <c r="AF62" s="5">
        <v>0</v>
      </c>
      <c r="AG62" s="5">
        <v>0</v>
      </c>
    </row>
    <row r="63" spans="1:33">
      <c r="A63" s="56" t="s">
        <v>54</v>
      </c>
      <c r="B63" s="56" t="s">
        <v>198</v>
      </c>
      <c r="C63" s="56" t="s">
        <v>258</v>
      </c>
      <c r="D63" s="56" t="s">
        <v>259</v>
      </c>
      <c r="E63" s="56" t="s">
        <v>142</v>
      </c>
      <c r="F63" s="5">
        <v>5406.9123317637359</v>
      </c>
      <c r="G63" s="5">
        <v>5806.1054657363611</v>
      </c>
      <c r="H63" s="5">
        <v>5502.6155884679392</v>
      </c>
      <c r="I63" s="5">
        <v>5640.1955103500086</v>
      </c>
      <c r="J63" s="5">
        <v>6987.2472731334892</v>
      </c>
      <c r="K63" s="5">
        <v>7752.610945128612</v>
      </c>
      <c r="L63" s="5">
        <v>7908.9155275243593</v>
      </c>
      <c r="M63" s="5">
        <v>8395.6824130523764</v>
      </c>
      <c r="N63" s="5">
        <v>7766.8365765421249</v>
      </c>
      <c r="O63" s="5">
        <v>7723.5965379868458</v>
      </c>
      <c r="P63" s="5">
        <v>8199.5690509103824</v>
      </c>
      <c r="Q63" s="5">
        <v>7461.5443309975308</v>
      </c>
      <c r="R63" s="5">
        <v>10705.135592041879</v>
      </c>
      <c r="S63" s="5">
        <v>11619.89249893767</v>
      </c>
      <c r="T63" s="5">
        <v>11775.017898792819</v>
      </c>
      <c r="U63" s="5">
        <v>10743.356115668479</v>
      </c>
      <c r="V63" s="5">
        <v>11286.937841894851</v>
      </c>
      <c r="W63" s="5">
        <v>12064.96846490335</v>
      </c>
      <c r="X63" s="5">
        <v>12388.445182488749</v>
      </c>
      <c r="Y63" s="5">
        <v>12041.14899047439</v>
      </c>
      <c r="Z63" s="5">
        <v>12068.555439496629</v>
      </c>
      <c r="AA63" s="5">
        <v>12078.92131568315</v>
      </c>
      <c r="AB63" s="5">
        <v>10289.596396622621</v>
      </c>
      <c r="AC63" s="5">
        <v>11947.838880501111</v>
      </c>
      <c r="AD63" s="5">
        <v>12383.647766613039</v>
      </c>
      <c r="AE63" s="5">
        <v>12608.3653521575</v>
      </c>
      <c r="AF63" s="5">
        <v>10795.164524454711</v>
      </c>
      <c r="AG63" s="5">
        <v>11539.06546534257</v>
      </c>
    </row>
    <row r="64" spans="1:33">
      <c r="A64" s="56" t="s">
        <v>54</v>
      </c>
      <c r="B64" s="56" t="s">
        <v>198</v>
      </c>
      <c r="C64" s="56" t="s">
        <v>260</v>
      </c>
      <c r="D64" s="56" t="s">
        <v>261</v>
      </c>
      <c r="E64" s="56" t="s">
        <v>142</v>
      </c>
      <c r="F64" s="5">
        <v>5768.2828543576416</v>
      </c>
      <c r="G64" s="5">
        <v>7953.6846291282473</v>
      </c>
      <c r="H64" s="5">
        <v>8177.4131696005597</v>
      </c>
      <c r="I64" s="5">
        <v>9483.9597506201026</v>
      </c>
      <c r="J64" s="5">
        <v>11990.16706717777</v>
      </c>
      <c r="K64" s="5">
        <v>13039.578617041279</v>
      </c>
      <c r="L64" s="5">
        <v>13592.655527168379</v>
      </c>
      <c r="M64" s="5">
        <v>16266.58046809137</v>
      </c>
      <c r="N64" s="5">
        <v>14793.627482813599</v>
      </c>
      <c r="O64" s="5">
        <v>14808.406820605151</v>
      </c>
      <c r="P64" s="5">
        <v>18291.294190085518</v>
      </c>
      <c r="Q64" s="5">
        <v>16736.2429933479</v>
      </c>
      <c r="R64" s="5">
        <v>19126.365294496089</v>
      </c>
      <c r="S64" s="5">
        <v>16597.435021834921</v>
      </c>
      <c r="T64" s="5">
        <v>24546.406797075859</v>
      </c>
      <c r="U64" s="5">
        <v>25528.850723658408</v>
      </c>
      <c r="V64" s="5">
        <v>26762.10016608455</v>
      </c>
      <c r="W64" s="5">
        <v>35445.185578816083</v>
      </c>
      <c r="X64" s="5">
        <v>36952.638358171738</v>
      </c>
      <c r="Y64" s="5">
        <v>33267.055870104457</v>
      </c>
      <c r="Z64" s="5">
        <v>34024.893180978761</v>
      </c>
      <c r="AA64" s="5">
        <v>38554.623041163723</v>
      </c>
      <c r="AB64" s="5">
        <v>44272.091394949079</v>
      </c>
      <c r="AC64" s="5">
        <v>50733.021577920183</v>
      </c>
      <c r="AD64" s="5">
        <v>48005.844687881901</v>
      </c>
      <c r="AE64" s="5">
        <v>51085.694214783201</v>
      </c>
      <c r="AF64" s="5">
        <v>47128.490316886913</v>
      </c>
      <c r="AG64" s="5">
        <v>47289.62827121724</v>
      </c>
    </row>
    <row r="65" spans="1:33">
      <c r="A65" s="56" t="s">
        <v>54</v>
      </c>
      <c r="B65" s="56" t="s">
        <v>198</v>
      </c>
      <c r="C65" s="56" t="s">
        <v>262</v>
      </c>
      <c r="D65" s="56" t="s">
        <v>263</v>
      </c>
      <c r="E65" s="56" t="s">
        <v>142</v>
      </c>
      <c r="F65" s="5">
        <v>0</v>
      </c>
      <c r="G65" s="5">
        <v>1751.220232773436</v>
      </c>
      <c r="H65" s="5">
        <v>5654.5598514099584</v>
      </c>
      <c r="I65" s="5">
        <v>5915.2712071858587</v>
      </c>
      <c r="J65" s="5">
        <v>5946.4480229166638</v>
      </c>
      <c r="K65" s="5">
        <v>6174.1367811010396</v>
      </c>
      <c r="L65" s="5">
        <v>6175.4024498984536</v>
      </c>
      <c r="M65" s="5">
        <v>6481.7562232934624</v>
      </c>
      <c r="N65" s="5">
        <v>6067.6558771409582</v>
      </c>
      <c r="O65" s="5">
        <v>5891.3492600660566</v>
      </c>
      <c r="P65" s="5">
        <v>6225.1373421610642</v>
      </c>
      <c r="Q65" s="5">
        <v>5785.0261939890133</v>
      </c>
      <c r="R65" s="5">
        <v>6669.4114918290034</v>
      </c>
      <c r="S65" s="5">
        <v>5944.0341407891428</v>
      </c>
      <c r="T65" s="5">
        <v>6180.4205175112147</v>
      </c>
      <c r="U65" s="5">
        <v>5633.5790921635225</v>
      </c>
      <c r="V65" s="5">
        <v>5873.6900331339057</v>
      </c>
      <c r="W65" s="5">
        <v>6212.5330025994117</v>
      </c>
      <c r="X65" s="5">
        <v>7803.8022192975304</v>
      </c>
      <c r="Y65" s="5">
        <v>7209.8112052947617</v>
      </c>
      <c r="Z65" s="5">
        <v>7147.8469088487618</v>
      </c>
      <c r="AA65" s="5">
        <v>12439.36853406485</v>
      </c>
      <c r="AB65" s="5">
        <v>11131.2002748061</v>
      </c>
      <c r="AC65" s="5">
        <v>13725.321648092809</v>
      </c>
      <c r="AD65" s="5">
        <v>14069.51684086748</v>
      </c>
      <c r="AE65" s="5">
        <v>14501.272181239799</v>
      </c>
      <c r="AF65" s="5">
        <v>13013.674147032159</v>
      </c>
      <c r="AG65" s="5">
        <v>13167.73676976961</v>
      </c>
    </row>
    <row r="66" spans="1:33">
      <c r="A66" s="56" t="s">
        <v>54</v>
      </c>
      <c r="B66" s="56" t="s">
        <v>198</v>
      </c>
      <c r="C66" s="56" t="s">
        <v>264</v>
      </c>
      <c r="D66" s="56" t="s">
        <v>265</v>
      </c>
      <c r="E66" s="56" t="s">
        <v>142</v>
      </c>
      <c r="F66" s="5">
        <v>0</v>
      </c>
      <c r="G66" s="5">
        <v>3.6197180000000012E-5</v>
      </c>
      <c r="H66" s="5">
        <v>1093.038286103156</v>
      </c>
      <c r="I66" s="5">
        <v>1062.37151436674</v>
      </c>
      <c r="J66" s="5">
        <v>942.570875540815</v>
      </c>
      <c r="K66" s="5">
        <v>1111.9697963275951</v>
      </c>
      <c r="L66" s="5">
        <v>1149.55772087272</v>
      </c>
      <c r="M66" s="5">
        <v>1107.8308401456591</v>
      </c>
      <c r="N66" s="5">
        <v>1157.066599864135</v>
      </c>
      <c r="O66" s="5">
        <v>1107.131101535824</v>
      </c>
      <c r="P66" s="5">
        <v>1099.9400418527409</v>
      </c>
      <c r="Q66" s="5">
        <v>1078.2180936714651</v>
      </c>
      <c r="R66" s="5">
        <v>1121.0237796977301</v>
      </c>
      <c r="S66" s="5">
        <v>1138.6677187262701</v>
      </c>
      <c r="T66" s="5">
        <v>1078.17866338918</v>
      </c>
      <c r="U66" s="5">
        <v>937.98262692078515</v>
      </c>
      <c r="V66" s="5">
        <v>1064.870796215585</v>
      </c>
      <c r="W66" s="5">
        <v>1096.835636578279</v>
      </c>
      <c r="X66" s="5">
        <v>1069.75282120427</v>
      </c>
      <c r="Y66" s="5">
        <v>2854.0518067149501</v>
      </c>
      <c r="Z66" s="5">
        <v>2748.8177208291891</v>
      </c>
      <c r="AA66" s="5">
        <v>2663.8141339551639</v>
      </c>
      <c r="AB66" s="5">
        <v>2508.3732026516309</v>
      </c>
      <c r="AC66" s="5">
        <v>2777.9371246959849</v>
      </c>
      <c r="AD66" s="5">
        <v>2824.5841326224349</v>
      </c>
      <c r="AE66" s="5">
        <v>2790.6090186751112</v>
      </c>
      <c r="AF66" s="5">
        <v>2364.4680125639802</v>
      </c>
      <c r="AG66" s="5">
        <v>2562.6358507394539</v>
      </c>
    </row>
    <row r="67" spans="1:33">
      <c r="A67" s="56" t="s">
        <v>54</v>
      </c>
      <c r="B67" s="56" t="s">
        <v>199</v>
      </c>
      <c r="C67" s="56" t="s">
        <v>266</v>
      </c>
      <c r="D67" s="56" t="s">
        <v>267</v>
      </c>
      <c r="E67" s="56" t="s">
        <v>142</v>
      </c>
      <c r="F67" s="5">
        <v>747.48812394691015</v>
      </c>
      <c r="G67" s="5">
        <v>1341.4145079780501</v>
      </c>
      <c r="H67" s="5">
        <v>3010.458845052493</v>
      </c>
      <c r="I67" s="5">
        <v>3527.9138485189101</v>
      </c>
      <c r="J67" s="5">
        <v>3141.681599672449</v>
      </c>
      <c r="K67" s="5">
        <v>3624.4782135979781</v>
      </c>
      <c r="L67" s="5">
        <v>3632.8163245025712</v>
      </c>
      <c r="M67" s="5">
        <v>3519.7911709869859</v>
      </c>
      <c r="N67" s="5">
        <v>3328.72134066951</v>
      </c>
      <c r="O67" s="5">
        <v>3280.4289120803551</v>
      </c>
      <c r="P67" s="5">
        <v>10482.403832967901</v>
      </c>
      <c r="Q67" s="5">
        <v>9551.4109392487808</v>
      </c>
      <c r="R67" s="5">
        <v>11046.206024216541</v>
      </c>
      <c r="S67" s="5">
        <v>9521.0282555374961</v>
      </c>
      <c r="T67" s="5">
        <v>9912.6140940163059</v>
      </c>
      <c r="U67" s="5">
        <v>8523.0317376996409</v>
      </c>
      <c r="V67" s="5">
        <v>9412.1647853959003</v>
      </c>
      <c r="W67" s="5">
        <v>9770.457369265574</v>
      </c>
      <c r="X67" s="5">
        <v>9726.4927872451408</v>
      </c>
      <c r="Y67" s="5">
        <v>8665.1490525179979</v>
      </c>
      <c r="Z67" s="5">
        <v>8912.4609052293654</v>
      </c>
      <c r="AA67" s="5">
        <v>9031.8996748826503</v>
      </c>
      <c r="AB67" s="5">
        <v>7723.8356027887694</v>
      </c>
      <c r="AC67" s="5">
        <v>9742.2490073960762</v>
      </c>
      <c r="AD67" s="5">
        <v>9319.7620579538325</v>
      </c>
      <c r="AE67" s="5">
        <v>9539.1846676921705</v>
      </c>
      <c r="AF67" s="5">
        <v>8947.0550871837568</v>
      </c>
      <c r="AG67" s="5">
        <v>9557.5329998048219</v>
      </c>
    </row>
    <row r="68" spans="1:33">
      <c r="A68" s="56" t="s">
        <v>54</v>
      </c>
      <c r="B68" s="56" t="s">
        <v>199</v>
      </c>
      <c r="C68" s="56" t="s">
        <v>268</v>
      </c>
      <c r="D68" s="56" t="s">
        <v>269</v>
      </c>
      <c r="E68" s="56" t="s">
        <v>142</v>
      </c>
      <c r="F68" s="5">
        <v>0</v>
      </c>
      <c r="G68" s="5">
        <v>0</v>
      </c>
      <c r="H68" s="5">
        <v>0</v>
      </c>
      <c r="I68" s="5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5">
        <v>0</v>
      </c>
      <c r="R68" s="5">
        <v>0</v>
      </c>
      <c r="S68" s="5">
        <v>0</v>
      </c>
      <c r="T68" s="5">
        <v>0</v>
      </c>
      <c r="U68" s="5">
        <v>0</v>
      </c>
      <c r="V68" s="5">
        <v>0</v>
      </c>
      <c r="W68" s="5">
        <v>0</v>
      </c>
      <c r="X68" s="5">
        <v>0</v>
      </c>
      <c r="Y68" s="5">
        <v>0</v>
      </c>
      <c r="Z68" s="5">
        <v>0</v>
      </c>
      <c r="AA68" s="5">
        <v>0</v>
      </c>
      <c r="AB68" s="5">
        <v>0</v>
      </c>
      <c r="AC68" s="5">
        <v>0</v>
      </c>
      <c r="AD68" s="5">
        <v>0</v>
      </c>
      <c r="AE68" s="5">
        <v>0</v>
      </c>
      <c r="AF68" s="5">
        <v>0</v>
      </c>
      <c r="AG68" s="5">
        <v>0</v>
      </c>
    </row>
    <row r="69" spans="1:33">
      <c r="A69" s="56" t="s">
        <v>54</v>
      </c>
      <c r="B69" s="56" t="s">
        <v>199</v>
      </c>
      <c r="C69" s="56" t="s">
        <v>270</v>
      </c>
      <c r="D69" s="56" t="s">
        <v>271</v>
      </c>
      <c r="E69" s="56" t="s">
        <v>142</v>
      </c>
      <c r="F69" s="5">
        <v>3817.3868131457562</v>
      </c>
      <c r="G69" s="5">
        <v>6883.1814026013308</v>
      </c>
      <c r="H69" s="5">
        <v>8238.1447808316316</v>
      </c>
      <c r="I69" s="5">
        <v>8530.8175295594137</v>
      </c>
      <c r="J69" s="5">
        <v>7660.6504787799749</v>
      </c>
      <c r="K69" s="5">
        <v>13697.891060073989</v>
      </c>
      <c r="L69" s="5">
        <v>13402.712789701631</v>
      </c>
      <c r="M69" s="5">
        <v>13376.159879507781</v>
      </c>
      <c r="N69" s="5">
        <v>12985.17913521988</v>
      </c>
      <c r="O69" s="5">
        <v>13829.45333729019</v>
      </c>
      <c r="P69" s="5">
        <v>14667.40130186211</v>
      </c>
      <c r="Q69" s="5">
        <v>13771.776929004511</v>
      </c>
      <c r="R69" s="5">
        <v>18483.240806253169</v>
      </c>
      <c r="S69" s="5">
        <v>16273.61965792816</v>
      </c>
      <c r="T69" s="5">
        <v>16369.820231029809</v>
      </c>
      <c r="U69" s="5">
        <v>14245.33045313631</v>
      </c>
      <c r="V69" s="5">
        <v>15789.960378431089</v>
      </c>
      <c r="W69" s="5">
        <v>15468.319760200809</v>
      </c>
      <c r="X69" s="5">
        <v>33639.111107740267</v>
      </c>
      <c r="Y69" s="5">
        <v>31016.57220494853</v>
      </c>
      <c r="Z69" s="5">
        <v>34675.464870160373</v>
      </c>
      <c r="AA69" s="5">
        <v>51926.496735867477</v>
      </c>
      <c r="AB69" s="5">
        <v>53099.001185533707</v>
      </c>
      <c r="AC69" s="5">
        <v>61497.569019088027</v>
      </c>
      <c r="AD69" s="5">
        <v>61520.391142641463</v>
      </c>
      <c r="AE69" s="5">
        <v>82948.269231672835</v>
      </c>
      <c r="AF69" s="5">
        <v>72350.92234823131</v>
      </c>
      <c r="AG69" s="5">
        <v>81886.92623740717</v>
      </c>
    </row>
    <row r="70" spans="1:33">
      <c r="A70" s="56" t="s">
        <v>54</v>
      </c>
      <c r="B70" s="56" t="s">
        <v>199</v>
      </c>
      <c r="C70" s="56" t="s">
        <v>272</v>
      </c>
      <c r="D70" s="56" t="s">
        <v>273</v>
      </c>
      <c r="E70" s="56" t="s">
        <v>142</v>
      </c>
      <c r="F70" s="5">
        <v>266.77574903901979</v>
      </c>
      <c r="G70" s="5">
        <v>268.9906716718798</v>
      </c>
      <c r="H70" s="5">
        <v>294.44966027931002</v>
      </c>
      <c r="I70" s="5">
        <v>335.2854270546149</v>
      </c>
      <c r="J70" s="5">
        <v>293.45618972238492</v>
      </c>
      <c r="K70" s="5">
        <v>341.78846385861499</v>
      </c>
      <c r="L70" s="5">
        <v>315.9737738581702</v>
      </c>
      <c r="M70" s="5">
        <v>298.25462029028961</v>
      </c>
      <c r="N70" s="5">
        <v>278.41849458891011</v>
      </c>
      <c r="O70" s="5">
        <v>290.01535174861522</v>
      </c>
      <c r="P70" s="5">
        <v>4068.412082566811</v>
      </c>
      <c r="Q70" s="5">
        <v>3748.0924064973751</v>
      </c>
      <c r="R70" s="5">
        <v>4268.7996600933511</v>
      </c>
      <c r="S70" s="5">
        <v>3642.9850395071048</v>
      </c>
      <c r="T70" s="5">
        <v>3703.6407491376958</v>
      </c>
      <c r="U70" s="5">
        <v>3257.0236154389299</v>
      </c>
      <c r="V70" s="5">
        <v>3672.3723628890939</v>
      </c>
      <c r="W70" s="5">
        <v>3786.856145377395</v>
      </c>
      <c r="X70" s="5">
        <v>3629.3916703852219</v>
      </c>
      <c r="Y70" s="5">
        <v>3201.7235933263441</v>
      </c>
      <c r="Z70" s="5">
        <v>3449.7124976076639</v>
      </c>
      <c r="AA70" s="5">
        <v>3694.2209751903538</v>
      </c>
      <c r="AB70" s="5">
        <v>3205.7158011070428</v>
      </c>
      <c r="AC70" s="5">
        <v>3823.0461083558412</v>
      </c>
      <c r="AD70" s="5">
        <v>3431.4480812043848</v>
      </c>
      <c r="AE70" s="5">
        <v>3351.0735052239852</v>
      </c>
      <c r="AF70" s="5">
        <v>2612.531947171356</v>
      </c>
      <c r="AG70" s="5">
        <v>2614.2397151824048</v>
      </c>
    </row>
    <row r="71" spans="1:33">
      <c r="A71" s="56" t="s">
        <v>54</v>
      </c>
      <c r="B71" s="56" t="s">
        <v>199</v>
      </c>
      <c r="C71" s="56" t="s">
        <v>274</v>
      </c>
      <c r="D71" s="56" t="s">
        <v>275</v>
      </c>
      <c r="E71" s="56" t="s">
        <v>142</v>
      </c>
      <c r="F71" s="5">
        <v>1198.9292430141761</v>
      </c>
      <c r="G71" s="5">
        <v>1200.192760170979</v>
      </c>
      <c r="H71" s="5">
        <v>1159.87232947912</v>
      </c>
      <c r="I71" s="5">
        <v>1079.9640585382249</v>
      </c>
      <c r="J71" s="5">
        <v>1064.261318553105</v>
      </c>
      <c r="K71" s="5">
        <v>1160.09067295411</v>
      </c>
      <c r="L71" s="5">
        <v>1234.7792335208101</v>
      </c>
      <c r="M71" s="5">
        <v>1111.3424770402751</v>
      </c>
      <c r="N71" s="5">
        <v>1167.51740964551</v>
      </c>
      <c r="O71" s="5">
        <v>1073.9259628974901</v>
      </c>
      <c r="P71" s="5">
        <v>1102.886153853015</v>
      </c>
      <c r="Q71" s="5">
        <v>1090.9636194642151</v>
      </c>
      <c r="R71" s="5">
        <v>1151.126163702995</v>
      </c>
      <c r="S71" s="5">
        <v>1057.1920397344049</v>
      </c>
      <c r="T71" s="5">
        <v>979.74888627183088</v>
      </c>
      <c r="U71" s="5">
        <v>995.20237668847017</v>
      </c>
      <c r="V71" s="5">
        <v>1083.298412765645</v>
      </c>
      <c r="W71" s="5">
        <v>1047.118517760855</v>
      </c>
      <c r="X71" s="5">
        <v>897.72582037954544</v>
      </c>
      <c r="Y71" s="5">
        <v>810.03692707800985</v>
      </c>
      <c r="Z71" s="5">
        <v>845.13161564149993</v>
      </c>
      <c r="AA71" s="5">
        <v>1016.052892438559</v>
      </c>
      <c r="AB71" s="5">
        <v>550.577012901025</v>
      </c>
      <c r="AC71" s="5">
        <v>556.99870049896037</v>
      </c>
      <c r="AD71" s="5">
        <v>509.32551787836002</v>
      </c>
      <c r="AE71" s="5">
        <v>417.10250708913009</v>
      </c>
      <c r="AF71" s="5">
        <v>410.72782397647029</v>
      </c>
      <c r="AG71" s="5">
        <v>372.17835192280478</v>
      </c>
    </row>
    <row r="72" spans="1:33">
      <c r="A72" s="56" t="s">
        <v>54</v>
      </c>
      <c r="B72" s="56" t="s">
        <v>199</v>
      </c>
      <c r="C72" s="56" t="s">
        <v>276</v>
      </c>
      <c r="D72" s="56" t="s">
        <v>277</v>
      </c>
      <c r="E72" s="56" t="s">
        <v>142</v>
      </c>
      <c r="F72" s="5">
        <v>0</v>
      </c>
      <c r="G72" s="5">
        <v>0</v>
      </c>
      <c r="H72" s="5">
        <v>4.2301517250000016E-3</v>
      </c>
      <c r="I72" s="5">
        <v>135.25109897457011</v>
      </c>
      <c r="J72" s="5">
        <v>119.02995677522</v>
      </c>
      <c r="K72" s="5">
        <v>1946.442931621041</v>
      </c>
      <c r="L72" s="5">
        <v>1835.8380658107139</v>
      </c>
      <c r="M72" s="5">
        <v>7613.0643851910554</v>
      </c>
      <c r="N72" s="5">
        <v>7741.8747871889891</v>
      </c>
      <c r="O72" s="5">
        <v>8843.6017229882527</v>
      </c>
      <c r="P72" s="5">
        <v>8764.2897455698549</v>
      </c>
      <c r="Q72" s="5">
        <v>8479.8331263352738</v>
      </c>
      <c r="R72" s="5">
        <v>8242.4060029480752</v>
      </c>
      <c r="S72" s="5">
        <v>25044.354335217431</v>
      </c>
      <c r="T72" s="5">
        <v>25341.274892439131</v>
      </c>
      <c r="U72" s="5">
        <v>25413.627801842929</v>
      </c>
      <c r="V72" s="5">
        <v>27483.799616810498</v>
      </c>
      <c r="W72" s="5">
        <v>27036.372432442979</v>
      </c>
      <c r="X72" s="5">
        <v>42100.434841855757</v>
      </c>
      <c r="Y72" s="5">
        <v>49693.456204672213</v>
      </c>
      <c r="Z72" s="5">
        <v>55155.476381965622</v>
      </c>
      <c r="AA72" s="5">
        <v>51692.535398463267</v>
      </c>
      <c r="AB72" s="5">
        <v>48259.783075562213</v>
      </c>
      <c r="AC72" s="5">
        <v>47395.68379203193</v>
      </c>
      <c r="AD72" s="5">
        <v>51990.403928023828</v>
      </c>
      <c r="AE72" s="5">
        <v>48995.678880553947</v>
      </c>
      <c r="AF72" s="5">
        <v>44864.484561916797</v>
      </c>
      <c r="AG72" s="5">
        <v>47704.081289785703</v>
      </c>
    </row>
    <row r="73" spans="1:33">
      <c r="A73" s="56" t="s">
        <v>54</v>
      </c>
      <c r="B73" s="56" t="s">
        <v>199</v>
      </c>
      <c r="C73" s="56" t="s">
        <v>278</v>
      </c>
      <c r="D73" s="56" t="s">
        <v>279</v>
      </c>
      <c r="E73" s="56" t="s">
        <v>142</v>
      </c>
      <c r="F73" s="5">
        <v>0</v>
      </c>
      <c r="G73" s="5">
        <v>0</v>
      </c>
      <c r="H73" s="5">
        <v>0</v>
      </c>
      <c r="I73" s="5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5">
        <v>0</v>
      </c>
      <c r="R73" s="5">
        <v>0</v>
      </c>
      <c r="S73" s="5">
        <v>0</v>
      </c>
      <c r="T73" s="5">
        <v>0</v>
      </c>
      <c r="U73" s="5">
        <v>0</v>
      </c>
      <c r="V73" s="5">
        <v>0</v>
      </c>
      <c r="W73" s="5">
        <v>0</v>
      </c>
      <c r="X73" s="5">
        <v>0</v>
      </c>
      <c r="Y73" s="5">
        <v>0</v>
      </c>
      <c r="Z73" s="5">
        <v>0</v>
      </c>
      <c r="AA73" s="5">
        <v>0</v>
      </c>
      <c r="AB73" s="5">
        <v>0</v>
      </c>
      <c r="AC73" s="5">
        <v>0</v>
      </c>
      <c r="AD73" s="5">
        <v>0</v>
      </c>
      <c r="AE73" s="5">
        <v>0</v>
      </c>
      <c r="AF73" s="5">
        <v>0</v>
      </c>
      <c r="AG73" s="5">
        <v>0</v>
      </c>
    </row>
    <row r="74" spans="1:33">
      <c r="A74" s="56" t="s">
        <v>54</v>
      </c>
      <c r="B74" s="56" t="s">
        <v>199</v>
      </c>
      <c r="C74" s="56" t="s">
        <v>280</v>
      </c>
      <c r="D74" s="56" t="s">
        <v>281</v>
      </c>
      <c r="E74" s="56" t="s">
        <v>142</v>
      </c>
      <c r="F74" s="5">
        <v>356.03635483640022</v>
      </c>
      <c r="G74" s="5">
        <v>831.64974641593483</v>
      </c>
      <c r="H74" s="5">
        <v>1172.2169624242249</v>
      </c>
      <c r="I74" s="5">
        <v>1221.594241926445</v>
      </c>
      <c r="J74" s="5">
        <v>1065.7136295807261</v>
      </c>
      <c r="K74" s="5">
        <v>3187.9565677582318</v>
      </c>
      <c r="L74" s="5">
        <v>3233.515655048006</v>
      </c>
      <c r="M74" s="5">
        <v>2890.884907731725</v>
      </c>
      <c r="N74" s="5">
        <v>2865.8199510706791</v>
      </c>
      <c r="O74" s="5">
        <v>2840.1198188547301</v>
      </c>
      <c r="P74" s="5">
        <v>2888.2859237025309</v>
      </c>
      <c r="Q74" s="5">
        <v>2738.4835409359962</v>
      </c>
      <c r="R74" s="5">
        <v>2985.782612751424</v>
      </c>
      <c r="S74" s="5">
        <v>2476.2079820922509</v>
      </c>
      <c r="T74" s="5">
        <v>2398.384416638155</v>
      </c>
      <c r="U74" s="5">
        <v>2026.448901698237</v>
      </c>
      <c r="V74" s="5">
        <v>2424.308918563715</v>
      </c>
      <c r="W74" s="5">
        <v>2423.9660051209112</v>
      </c>
      <c r="X74" s="5">
        <v>2295.0064058142352</v>
      </c>
      <c r="Y74" s="5">
        <v>2030.53366726792</v>
      </c>
      <c r="Z74" s="5">
        <v>2225.8771175792758</v>
      </c>
      <c r="AA74" s="5">
        <v>5503.3387552444801</v>
      </c>
      <c r="AB74" s="5">
        <v>5118.9473700387143</v>
      </c>
      <c r="AC74" s="5">
        <v>5581.4538990408819</v>
      </c>
      <c r="AD74" s="5">
        <v>5861.5462752938602</v>
      </c>
      <c r="AE74" s="5">
        <v>5660.1598945098422</v>
      </c>
      <c r="AF74" s="5">
        <v>4629.9182137163671</v>
      </c>
      <c r="AG74" s="5">
        <v>4760.5860575711304</v>
      </c>
    </row>
    <row r="75" spans="1:33">
      <c r="A75" s="56" t="s">
        <v>54</v>
      </c>
      <c r="B75" s="56" t="s">
        <v>199</v>
      </c>
      <c r="C75" s="56" t="s">
        <v>282</v>
      </c>
      <c r="D75" s="56" t="s">
        <v>283</v>
      </c>
      <c r="E75" s="56" t="s">
        <v>142</v>
      </c>
      <c r="F75" s="5">
        <v>0</v>
      </c>
      <c r="G75" s="5">
        <v>0</v>
      </c>
      <c r="H75" s="5">
        <v>8.9557670000000057E-5</v>
      </c>
      <c r="I75" s="5">
        <v>1.2336616000000001E-4</v>
      </c>
      <c r="J75" s="5">
        <v>1.0568487000000001E-4</v>
      </c>
      <c r="K75" s="5">
        <v>2.1242211E-4</v>
      </c>
      <c r="L75" s="5">
        <v>2.2208674E-4</v>
      </c>
      <c r="M75" s="5">
        <v>3.1380835499999978E-4</v>
      </c>
      <c r="N75" s="5">
        <v>2.6042618500000009E-4</v>
      </c>
      <c r="O75" s="5">
        <v>3.2528822999999981E-4</v>
      </c>
      <c r="P75" s="5">
        <v>78.289024275779937</v>
      </c>
      <c r="Q75" s="5">
        <v>71.397114141144939</v>
      </c>
      <c r="R75" s="5">
        <v>77.64712367241998</v>
      </c>
      <c r="S75" s="5">
        <v>62.876984169564977</v>
      </c>
      <c r="T75" s="5">
        <v>1054.4351247579</v>
      </c>
      <c r="U75" s="5">
        <v>921.51305909345092</v>
      </c>
      <c r="V75" s="5">
        <v>1062.516369238336</v>
      </c>
      <c r="W75" s="5">
        <v>4026.6971492761199</v>
      </c>
      <c r="X75" s="5">
        <v>3817.6705223592462</v>
      </c>
      <c r="Y75" s="5">
        <v>3414.73680910546</v>
      </c>
      <c r="Z75" s="5">
        <v>3823.7793282326452</v>
      </c>
      <c r="AA75" s="5">
        <v>3492.1246412017149</v>
      </c>
      <c r="AB75" s="5">
        <v>3252.231594966303</v>
      </c>
      <c r="AC75" s="5">
        <v>3628.3579897494819</v>
      </c>
      <c r="AD75" s="5">
        <v>3491.905405304085</v>
      </c>
      <c r="AE75" s="5">
        <v>3521.786552470247</v>
      </c>
      <c r="AF75" s="5">
        <v>3368.4619739016139</v>
      </c>
      <c r="AG75" s="5">
        <v>3475.9480276784711</v>
      </c>
    </row>
    <row r="76" spans="1:33">
      <c r="A76" s="56" t="s">
        <v>54</v>
      </c>
      <c r="B76" s="56" t="s">
        <v>200</v>
      </c>
      <c r="C76" s="56" t="s">
        <v>284</v>
      </c>
      <c r="D76" s="56" t="s">
        <v>285</v>
      </c>
      <c r="E76" s="56" t="s">
        <v>142</v>
      </c>
      <c r="F76" s="5">
        <v>539.79024021013993</v>
      </c>
      <c r="G76" s="5">
        <v>563.89753451237982</v>
      </c>
      <c r="H76" s="5">
        <v>512.33351658074514</v>
      </c>
      <c r="I76" s="5">
        <v>664.59969345538002</v>
      </c>
      <c r="J76" s="5">
        <v>1883.308205906779</v>
      </c>
      <c r="K76" s="5">
        <v>1726.8878695854851</v>
      </c>
      <c r="L76" s="5">
        <v>4776.771584354372</v>
      </c>
      <c r="M76" s="5">
        <v>4881.2693555011574</v>
      </c>
      <c r="N76" s="5">
        <v>4410.000228792851</v>
      </c>
      <c r="O76" s="5">
        <v>4469.486051474325</v>
      </c>
      <c r="P76" s="5">
        <v>4272.2397859457697</v>
      </c>
      <c r="Q76" s="5">
        <v>4058.8197805127152</v>
      </c>
      <c r="R76" s="5">
        <v>4174.2930262245563</v>
      </c>
      <c r="S76" s="5">
        <v>4445.8236347784105</v>
      </c>
      <c r="T76" s="5">
        <v>9833.2368651020915</v>
      </c>
      <c r="U76" s="5">
        <v>14494.27430295307</v>
      </c>
      <c r="V76" s="5">
        <v>13302.147480977979</v>
      </c>
      <c r="W76" s="5">
        <v>14981.247750540129</v>
      </c>
      <c r="X76" s="5">
        <v>15410.22698569824</v>
      </c>
      <c r="Y76" s="5">
        <v>13858.05908116633</v>
      </c>
      <c r="Z76" s="5">
        <v>28143.16829372312</v>
      </c>
      <c r="AA76" s="5">
        <v>27058.89664525722</v>
      </c>
      <c r="AB76" s="5">
        <v>25721.476890603109</v>
      </c>
      <c r="AC76" s="5">
        <v>30161.236205041121</v>
      </c>
      <c r="AD76" s="5">
        <v>32437.48807637113</v>
      </c>
      <c r="AE76" s="5">
        <v>52574.431958759364</v>
      </c>
      <c r="AF76" s="5">
        <v>55608.584395687423</v>
      </c>
      <c r="AG76" s="5">
        <v>50069.522894352333</v>
      </c>
    </row>
    <row r="77" spans="1:33">
      <c r="A77" s="56" t="s">
        <v>54</v>
      </c>
      <c r="B77" s="56" t="s">
        <v>200</v>
      </c>
      <c r="C77" s="56" t="s">
        <v>286</v>
      </c>
      <c r="D77" s="56" t="s">
        <v>287</v>
      </c>
      <c r="E77" s="56" t="s">
        <v>142</v>
      </c>
      <c r="F77" s="5">
        <v>846.72257311337512</v>
      </c>
      <c r="G77" s="5">
        <v>933.1788177014206</v>
      </c>
      <c r="H77" s="5">
        <v>2538.956723392615</v>
      </c>
      <c r="I77" s="5">
        <v>2496.9451580629589</v>
      </c>
      <c r="J77" s="5">
        <v>2582.8301206522001</v>
      </c>
      <c r="K77" s="5">
        <v>6445.3759466407373</v>
      </c>
      <c r="L77" s="5">
        <v>6531.2252859042883</v>
      </c>
      <c r="M77" s="5">
        <v>6872.0041741878649</v>
      </c>
      <c r="N77" s="5">
        <v>6476.7231791601862</v>
      </c>
      <c r="O77" s="5">
        <v>6527.5117456882608</v>
      </c>
      <c r="P77" s="5">
        <v>7526.8497882217516</v>
      </c>
      <c r="Q77" s="5">
        <v>7087.4012394823058</v>
      </c>
      <c r="R77" s="5">
        <v>7725.9545376683191</v>
      </c>
      <c r="S77" s="5">
        <v>9427.310068316976</v>
      </c>
      <c r="T77" s="5">
        <v>9035.4272396767501</v>
      </c>
      <c r="U77" s="5">
        <v>12081.586950016361</v>
      </c>
      <c r="V77" s="5">
        <v>12449.83005186314</v>
      </c>
      <c r="W77" s="5">
        <v>13225.07982610872</v>
      </c>
      <c r="X77" s="5">
        <v>13717.07012813604</v>
      </c>
      <c r="Y77" s="5">
        <v>21979.431559390068</v>
      </c>
      <c r="Z77" s="5">
        <v>27130.164424401311</v>
      </c>
      <c r="AA77" s="5">
        <v>26561.859533847459</v>
      </c>
      <c r="AB77" s="5">
        <v>24615.966253929539</v>
      </c>
      <c r="AC77" s="5">
        <v>27219.86560382929</v>
      </c>
      <c r="AD77" s="5">
        <v>27864.312048786211</v>
      </c>
      <c r="AE77" s="5">
        <v>25431.425461534891</v>
      </c>
      <c r="AF77" s="5">
        <v>22726.95754980401</v>
      </c>
      <c r="AG77" s="5">
        <v>22853.491059481461</v>
      </c>
    </row>
    <row r="78" spans="1:33">
      <c r="A78" s="56" t="s">
        <v>54</v>
      </c>
      <c r="B78" s="56" t="s">
        <v>200</v>
      </c>
      <c r="C78" s="56" t="s">
        <v>288</v>
      </c>
      <c r="D78" s="56" t="s">
        <v>303</v>
      </c>
      <c r="E78" s="56" t="s">
        <v>142</v>
      </c>
      <c r="F78" s="5">
        <v>458.48839706208008</v>
      </c>
      <c r="G78" s="5">
        <v>3200.12612209181</v>
      </c>
      <c r="H78" s="5">
        <v>6918.1254784297253</v>
      </c>
      <c r="I78" s="5">
        <v>7483.2431582998224</v>
      </c>
      <c r="J78" s="5">
        <v>16491.32567755831</v>
      </c>
      <c r="K78" s="5">
        <v>16067.63064639505</v>
      </c>
      <c r="L78" s="5">
        <v>18161.42624071096</v>
      </c>
      <c r="M78" s="5">
        <v>18736.070941382619</v>
      </c>
      <c r="N78" s="5">
        <v>25783.523126120981</v>
      </c>
      <c r="O78" s="5">
        <v>26157.72532549626</v>
      </c>
      <c r="P78" s="5">
        <v>30848.46556374327</v>
      </c>
      <c r="Q78" s="5">
        <v>48245.840005618593</v>
      </c>
      <c r="R78" s="5">
        <v>52147.380139443041</v>
      </c>
      <c r="S78" s="5">
        <v>55011.712388794462</v>
      </c>
      <c r="T78" s="5">
        <v>51770.238607879983</v>
      </c>
      <c r="U78" s="5">
        <v>53527.216875681959</v>
      </c>
      <c r="V78" s="5">
        <v>53445.926818341039</v>
      </c>
      <c r="W78" s="5">
        <v>55589.37162908927</v>
      </c>
      <c r="X78" s="5">
        <v>57837.75947138865</v>
      </c>
      <c r="Y78" s="5">
        <v>54880.24194665729</v>
      </c>
      <c r="Z78" s="5">
        <v>54332.643422149267</v>
      </c>
      <c r="AA78" s="5">
        <v>51356.590357632878</v>
      </c>
      <c r="AB78" s="5">
        <v>50342.27986952191</v>
      </c>
      <c r="AC78" s="5">
        <v>54488.256416887649</v>
      </c>
      <c r="AD78" s="5">
        <v>55022.939054664414</v>
      </c>
      <c r="AE78" s="5">
        <v>50918.076380434679</v>
      </c>
      <c r="AF78" s="5">
        <v>50149.599398483238</v>
      </c>
      <c r="AG78" s="5">
        <v>50228.947123141057</v>
      </c>
    </row>
    <row r="80" spans="1:33">
      <c r="A80" s="56" t="s">
        <v>54</v>
      </c>
      <c r="B80" s="56" t="s">
        <v>163</v>
      </c>
      <c r="C80" s="56" t="s">
        <v>290</v>
      </c>
      <c r="D80" s="56" t="s">
        <v>291</v>
      </c>
      <c r="E80" s="56" t="s">
        <v>141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  <c r="S80" s="5">
        <v>0</v>
      </c>
      <c r="T80" s="5">
        <v>0</v>
      </c>
      <c r="U80" s="5">
        <v>0</v>
      </c>
      <c r="V80" s="5">
        <v>0</v>
      </c>
      <c r="W80" s="5">
        <v>0</v>
      </c>
      <c r="X80" s="5">
        <v>0</v>
      </c>
      <c r="Y80" s="5">
        <v>0</v>
      </c>
      <c r="Z80" s="5">
        <v>0</v>
      </c>
      <c r="AA80" s="5">
        <v>0</v>
      </c>
      <c r="AB80" s="5">
        <v>0</v>
      </c>
      <c r="AC80" s="5">
        <v>0</v>
      </c>
      <c r="AD80" s="5">
        <v>0</v>
      </c>
      <c r="AE80" s="5">
        <v>0</v>
      </c>
      <c r="AF80" s="5">
        <v>0</v>
      </c>
      <c r="AG80" s="5">
        <v>0</v>
      </c>
    </row>
    <row r="81" spans="1:33">
      <c r="A81" s="56" t="s">
        <v>54</v>
      </c>
      <c r="B81" s="56" t="s">
        <v>163</v>
      </c>
      <c r="C81" s="56" t="s">
        <v>292</v>
      </c>
      <c r="D81" s="56" t="s">
        <v>293</v>
      </c>
      <c r="E81" s="56" t="s">
        <v>141</v>
      </c>
      <c r="F81" s="5">
        <v>0</v>
      </c>
      <c r="G81" s="5">
        <v>0</v>
      </c>
      <c r="H81" s="5">
        <v>0</v>
      </c>
      <c r="I81" s="5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5">
        <v>0</v>
      </c>
      <c r="R81" s="5">
        <v>0</v>
      </c>
      <c r="S81" s="5">
        <v>0</v>
      </c>
      <c r="T81" s="5">
        <v>0</v>
      </c>
      <c r="U81" s="5">
        <v>0</v>
      </c>
      <c r="V81" s="5">
        <v>0</v>
      </c>
      <c r="W81" s="5">
        <v>0</v>
      </c>
      <c r="X81" s="5">
        <v>0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>
        <v>0</v>
      </c>
      <c r="AF81" s="5">
        <v>0</v>
      </c>
      <c r="AG81" s="5">
        <v>0</v>
      </c>
    </row>
    <row r="82" spans="1:33">
      <c r="A82" s="56" t="s">
        <v>54</v>
      </c>
      <c r="B82" s="56" t="s">
        <v>198</v>
      </c>
      <c r="C82" s="56" t="s">
        <v>294</v>
      </c>
      <c r="D82" s="56" t="s">
        <v>295</v>
      </c>
      <c r="E82" s="56" t="s">
        <v>141</v>
      </c>
      <c r="F82" s="5">
        <v>0</v>
      </c>
      <c r="G82" s="5">
        <v>0</v>
      </c>
      <c r="H82" s="5">
        <v>0</v>
      </c>
      <c r="I82" s="5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5">
        <v>0</v>
      </c>
      <c r="R82" s="5">
        <v>0</v>
      </c>
      <c r="S82" s="5">
        <v>0</v>
      </c>
      <c r="T82" s="5">
        <v>0</v>
      </c>
      <c r="U82" s="5">
        <v>0</v>
      </c>
      <c r="V82" s="5">
        <v>0</v>
      </c>
      <c r="W82" s="5">
        <v>0</v>
      </c>
      <c r="X82" s="5">
        <v>0</v>
      </c>
      <c r="Y82" s="5">
        <v>0</v>
      </c>
      <c r="Z82" s="5">
        <v>0</v>
      </c>
      <c r="AA82" s="5">
        <v>0</v>
      </c>
      <c r="AB82" s="5">
        <v>0</v>
      </c>
      <c r="AC82" s="5">
        <v>0</v>
      </c>
      <c r="AD82" s="5">
        <v>0</v>
      </c>
      <c r="AE82" s="5">
        <v>0</v>
      </c>
      <c r="AF82" s="5">
        <v>0</v>
      </c>
      <c r="AG82" s="5">
        <v>0</v>
      </c>
    </row>
    <row r="83" spans="1:33">
      <c r="A83" s="56" t="s">
        <v>54</v>
      </c>
      <c r="B83" s="56" t="s">
        <v>200</v>
      </c>
      <c r="C83" s="56" t="s">
        <v>296</v>
      </c>
      <c r="D83" s="56" t="s">
        <v>297</v>
      </c>
      <c r="E83" s="56" t="s">
        <v>141</v>
      </c>
      <c r="F83" s="5">
        <v>0</v>
      </c>
      <c r="G83" s="5">
        <v>0</v>
      </c>
      <c r="H83" s="5">
        <v>0</v>
      </c>
      <c r="I83" s="5">
        <v>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5">
        <v>0</v>
      </c>
      <c r="R83" s="5">
        <v>0</v>
      </c>
      <c r="S83" s="5">
        <v>0</v>
      </c>
      <c r="T83" s="5">
        <v>0</v>
      </c>
      <c r="U83" s="5">
        <v>0</v>
      </c>
      <c r="V83" s="5">
        <v>0</v>
      </c>
      <c r="W83" s="5">
        <v>0</v>
      </c>
      <c r="X83" s="5">
        <v>0</v>
      </c>
      <c r="Y83" s="5">
        <v>0</v>
      </c>
      <c r="Z83" s="5">
        <v>0</v>
      </c>
      <c r="AA83" s="5">
        <v>0</v>
      </c>
      <c r="AB83" s="5">
        <v>0</v>
      </c>
      <c r="AC83" s="5">
        <v>0</v>
      </c>
      <c r="AD83" s="5">
        <v>0</v>
      </c>
      <c r="AE83" s="5">
        <v>0</v>
      </c>
      <c r="AF83" s="5">
        <v>0</v>
      </c>
      <c r="AG83" s="5">
        <v>0</v>
      </c>
    </row>
    <row r="84" spans="1:33">
      <c r="A84" s="56" t="s">
        <v>54</v>
      </c>
      <c r="B84" s="56" t="s">
        <v>198</v>
      </c>
      <c r="C84" s="56" t="s">
        <v>298</v>
      </c>
      <c r="D84" s="56" t="s">
        <v>299</v>
      </c>
      <c r="E84" s="56" t="s">
        <v>141</v>
      </c>
      <c r="F84" s="5">
        <v>0</v>
      </c>
      <c r="G84" s="5">
        <v>0</v>
      </c>
      <c r="H84" s="5">
        <v>0</v>
      </c>
      <c r="I84" s="5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5">
        <v>0</v>
      </c>
      <c r="R84" s="5">
        <v>0</v>
      </c>
      <c r="S84" s="5">
        <v>0</v>
      </c>
      <c r="T84" s="5">
        <v>0</v>
      </c>
      <c r="U84" s="5">
        <v>0</v>
      </c>
      <c r="V84" s="5">
        <v>0</v>
      </c>
      <c r="W84" s="5">
        <v>0</v>
      </c>
      <c r="X84" s="5">
        <v>0</v>
      </c>
      <c r="Y84" s="5">
        <v>0</v>
      </c>
      <c r="Z84" s="5">
        <v>0</v>
      </c>
      <c r="AA84" s="5">
        <v>0</v>
      </c>
      <c r="AB84" s="5">
        <v>0</v>
      </c>
      <c r="AC84" s="5">
        <v>0</v>
      </c>
      <c r="AD84" s="5">
        <v>0</v>
      </c>
      <c r="AE84" s="5">
        <v>0</v>
      </c>
      <c r="AF84" s="5">
        <v>0</v>
      </c>
      <c r="AG84" s="5">
        <v>0</v>
      </c>
    </row>
    <row r="85" spans="1:33">
      <c r="A85" s="56" t="s">
        <v>54</v>
      </c>
      <c r="B85" s="56" t="s">
        <v>199</v>
      </c>
      <c r="C85" s="56" t="s">
        <v>300</v>
      </c>
      <c r="D85" s="56" t="s">
        <v>301</v>
      </c>
      <c r="E85" s="56" t="s">
        <v>141</v>
      </c>
      <c r="F85" s="5">
        <v>0</v>
      </c>
      <c r="G85" s="5">
        <v>0</v>
      </c>
      <c r="H85" s="5">
        <v>0</v>
      </c>
      <c r="I85" s="5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5">
        <v>0</v>
      </c>
      <c r="R85" s="5">
        <v>0</v>
      </c>
      <c r="S85" s="5">
        <v>0</v>
      </c>
      <c r="T85" s="5">
        <v>0</v>
      </c>
      <c r="U85" s="5">
        <v>0</v>
      </c>
      <c r="V85" s="5">
        <v>0</v>
      </c>
      <c r="W85" s="5">
        <v>0</v>
      </c>
      <c r="X85" s="5">
        <v>0</v>
      </c>
      <c r="Y85" s="5">
        <v>0</v>
      </c>
      <c r="Z85" s="5">
        <v>0</v>
      </c>
      <c r="AA85" s="5">
        <v>0</v>
      </c>
      <c r="AB85" s="5">
        <v>0</v>
      </c>
      <c r="AC85" s="5">
        <v>0</v>
      </c>
      <c r="AD85" s="5">
        <v>0</v>
      </c>
      <c r="AE85" s="5">
        <v>0</v>
      </c>
      <c r="AF85" s="5">
        <v>0</v>
      </c>
      <c r="AG85" s="5">
        <v>0</v>
      </c>
    </row>
    <row r="87" spans="1:33">
      <c r="A87" s="56" t="s">
        <v>66</v>
      </c>
      <c r="B87" s="56" t="s">
        <v>197</v>
      </c>
      <c r="C87" s="56" t="s">
        <v>215</v>
      </c>
      <c r="D87" s="56" t="s">
        <v>216</v>
      </c>
      <c r="E87" s="56" t="s">
        <v>217</v>
      </c>
      <c r="F87" s="5">
        <v>0</v>
      </c>
      <c r="G87" s="5">
        <v>6.9166499999999967E-6</v>
      </c>
      <c r="H87" s="5">
        <v>4.5118964999999963E-5</v>
      </c>
      <c r="I87" s="5">
        <v>8.729339999999998E-5</v>
      </c>
      <c r="J87" s="5">
        <v>1.592441050000001E-4</v>
      </c>
      <c r="K87" s="5">
        <v>1.6041467500000001E-4</v>
      </c>
      <c r="L87" s="5">
        <v>1.6008512500000001E-4</v>
      </c>
      <c r="M87" s="5">
        <v>4.5962531999999917E-4</v>
      </c>
      <c r="N87" s="5">
        <v>4.7577201000000003E-4</v>
      </c>
      <c r="O87" s="5">
        <v>1191.7793786503389</v>
      </c>
      <c r="P87" s="5">
        <v>2197.2343615797199</v>
      </c>
      <c r="Q87" s="5">
        <v>2242.6786509542248</v>
      </c>
      <c r="R87" s="5">
        <v>2136.1053799810311</v>
      </c>
      <c r="S87" s="5">
        <v>2239.8644234437788</v>
      </c>
      <c r="T87" s="5">
        <v>2133.0917095593259</v>
      </c>
      <c r="U87" s="5">
        <v>2118.5981157550459</v>
      </c>
      <c r="V87" s="5">
        <v>2201.590792502599</v>
      </c>
      <c r="W87" s="5">
        <v>2061.772938280254</v>
      </c>
      <c r="X87" s="5">
        <v>1947.249375862445</v>
      </c>
      <c r="Y87" s="5">
        <v>2113.7729627253811</v>
      </c>
      <c r="Z87" s="5">
        <v>8299.0506518271814</v>
      </c>
      <c r="AA87" s="5">
        <v>9758.942454335207</v>
      </c>
      <c r="AB87" s="5">
        <v>11865.96585754532</v>
      </c>
      <c r="AC87" s="5">
        <v>11894.417188375221</v>
      </c>
      <c r="AD87" s="5">
        <v>14200.62836343211</v>
      </c>
      <c r="AE87" s="5">
        <v>13813.112487928929</v>
      </c>
      <c r="AF87" s="5">
        <v>17923.27813466885</v>
      </c>
      <c r="AG87" s="5">
        <v>18914.342040508309</v>
      </c>
    </row>
    <row r="88" spans="1:33">
      <c r="A88" s="56" t="s">
        <v>66</v>
      </c>
      <c r="B88" s="56" t="s">
        <v>197</v>
      </c>
      <c r="C88" s="56" t="s">
        <v>218</v>
      </c>
      <c r="D88" s="56" t="s">
        <v>219</v>
      </c>
      <c r="E88" s="56" t="s">
        <v>217</v>
      </c>
      <c r="F88" s="5">
        <v>188.5341949563452</v>
      </c>
      <c r="G88" s="5">
        <v>146.293265299745</v>
      </c>
      <c r="H88" s="5">
        <v>167.09430122461501</v>
      </c>
      <c r="I88" s="5">
        <v>495.8727860662147</v>
      </c>
      <c r="J88" s="5">
        <v>488.15303206043501</v>
      </c>
      <c r="K88" s="5">
        <v>477.85541816681979</v>
      </c>
      <c r="L88" s="5">
        <v>511.89433101976499</v>
      </c>
      <c r="M88" s="5">
        <v>2920.121064783264</v>
      </c>
      <c r="N88" s="5">
        <v>2991.8863836766259</v>
      </c>
      <c r="O88" s="5">
        <v>5883.0259419139174</v>
      </c>
      <c r="P88" s="5">
        <v>6687.9077368505923</v>
      </c>
      <c r="Q88" s="5">
        <v>6589.3490593252036</v>
      </c>
      <c r="R88" s="5">
        <v>6592.9171214397793</v>
      </c>
      <c r="S88" s="5">
        <v>6653.6088170420471</v>
      </c>
      <c r="T88" s="5">
        <v>9581.2791634966416</v>
      </c>
      <c r="U88" s="5">
        <v>9514.0827832086143</v>
      </c>
      <c r="V88" s="5">
        <v>9526.8890012294451</v>
      </c>
      <c r="W88" s="5">
        <v>9509.1769320129588</v>
      </c>
      <c r="X88" s="5">
        <v>9465.6370390766642</v>
      </c>
      <c r="Y88" s="5">
        <v>12271.54795139556</v>
      </c>
      <c r="Z88" s="5">
        <v>10411.65932308531</v>
      </c>
      <c r="AA88" s="5">
        <v>12228.374580321661</v>
      </c>
      <c r="AB88" s="5">
        <v>16353.440441319</v>
      </c>
      <c r="AC88" s="5">
        <v>17173.440561896921</v>
      </c>
      <c r="AD88" s="5">
        <v>18133.789438239641</v>
      </c>
      <c r="AE88" s="5">
        <v>17503.51677204049</v>
      </c>
      <c r="AF88" s="5">
        <v>15258.8072949669</v>
      </c>
      <c r="AG88" s="5">
        <v>15001.246133161359</v>
      </c>
    </row>
    <row r="89" spans="1:33">
      <c r="A89" s="56" t="s">
        <v>66</v>
      </c>
      <c r="B89" s="56" t="s">
        <v>197</v>
      </c>
      <c r="C89" s="56" t="s">
        <v>220</v>
      </c>
      <c r="D89" s="56" t="s">
        <v>221</v>
      </c>
      <c r="E89" s="56" t="s">
        <v>217</v>
      </c>
      <c r="F89" s="5">
        <v>947.09977173886011</v>
      </c>
      <c r="G89" s="5">
        <v>765.46419235287522</v>
      </c>
      <c r="H89" s="5">
        <v>914.26347881494007</v>
      </c>
      <c r="I89" s="5">
        <v>907.2953252896649</v>
      </c>
      <c r="J89" s="5">
        <v>873.53509175078989</v>
      </c>
      <c r="K89" s="5">
        <v>870.83386059340035</v>
      </c>
      <c r="L89" s="5">
        <v>884.55922861589022</v>
      </c>
      <c r="M89" s="5">
        <v>859.79960378795522</v>
      </c>
      <c r="N89" s="5">
        <v>896.94786758514044</v>
      </c>
      <c r="O89" s="5">
        <v>712.96291613891481</v>
      </c>
      <c r="P89" s="5">
        <v>802.46184503223503</v>
      </c>
      <c r="Q89" s="5">
        <v>8535.9513561153726</v>
      </c>
      <c r="R89" s="5">
        <v>8283.1277979360166</v>
      </c>
      <c r="S89" s="5">
        <v>8483.9304161083055</v>
      </c>
      <c r="T89" s="5">
        <v>8511.9340200655424</v>
      </c>
      <c r="U89" s="5">
        <v>8363.8638803397898</v>
      </c>
      <c r="V89" s="5">
        <v>8567.103476500939</v>
      </c>
      <c r="W89" s="5">
        <v>8321.702795241792</v>
      </c>
      <c r="X89" s="5">
        <v>8190.2268522967197</v>
      </c>
      <c r="Y89" s="5">
        <v>8061.2013995917114</v>
      </c>
      <c r="Z89" s="5">
        <v>5675.0314678313371</v>
      </c>
      <c r="AA89" s="5">
        <v>7102.6001442882334</v>
      </c>
      <c r="AB89" s="5">
        <v>6809.3860393153054</v>
      </c>
      <c r="AC89" s="5">
        <v>7023.057756134659</v>
      </c>
      <c r="AD89" s="5">
        <v>7263.9339047059684</v>
      </c>
      <c r="AE89" s="5">
        <v>7177.0111625829277</v>
      </c>
      <c r="AF89" s="5">
        <v>6007.2813394614504</v>
      </c>
      <c r="AG89" s="5">
        <v>6042.6024306403697</v>
      </c>
    </row>
    <row r="90" spans="1:33">
      <c r="A90" s="56" t="s">
        <v>66</v>
      </c>
      <c r="B90" s="56" t="s">
        <v>197</v>
      </c>
      <c r="C90" s="56" t="s">
        <v>222</v>
      </c>
      <c r="D90" s="56" t="s">
        <v>223</v>
      </c>
      <c r="E90" s="56" t="s">
        <v>217</v>
      </c>
      <c r="F90" s="5">
        <v>1297.1270260546301</v>
      </c>
      <c r="G90" s="5">
        <v>1090.105431772525</v>
      </c>
      <c r="H90" s="5">
        <v>1286.49018728289</v>
      </c>
      <c r="I90" s="5">
        <v>1244.519312873985</v>
      </c>
      <c r="J90" s="5">
        <v>1211.4157612919851</v>
      </c>
      <c r="K90" s="5">
        <v>1320.8224717967901</v>
      </c>
      <c r="L90" s="5">
        <v>2006.9811096850799</v>
      </c>
      <c r="M90" s="5">
        <v>1971.2971210232949</v>
      </c>
      <c r="N90" s="5">
        <v>2007.800752408335</v>
      </c>
      <c r="O90" s="5">
        <v>1622.6007823237251</v>
      </c>
      <c r="P90" s="5">
        <v>2890.881997900693</v>
      </c>
      <c r="Q90" s="5">
        <v>2818.6972653194398</v>
      </c>
      <c r="R90" s="5">
        <v>4796.1796013111862</v>
      </c>
      <c r="S90" s="5">
        <v>9474.197007974366</v>
      </c>
      <c r="T90" s="5">
        <v>9219.6358404925795</v>
      </c>
      <c r="U90" s="5">
        <v>9067.6996821806479</v>
      </c>
      <c r="V90" s="5">
        <v>9490.8339907258996</v>
      </c>
      <c r="W90" s="5">
        <v>9267.8712906964847</v>
      </c>
      <c r="X90" s="5">
        <v>17781.162520958311</v>
      </c>
      <c r="Y90" s="5">
        <v>17840.860498010989</v>
      </c>
      <c r="Z90" s="5">
        <v>13454.750426180921</v>
      </c>
      <c r="AA90" s="5">
        <v>16085.603642256739</v>
      </c>
      <c r="AB90" s="5">
        <v>24130.582347185202</v>
      </c>
      <c r="AC90" s="5">
        <v>28772.327005657109</v>
      </c>
      <c r="AD90" s="5">
        <v>30633.35691390196</v>
      </c>
      <c r="AE90" s="5">
        <v>49874.180444241953</v>
      </c>
      <c r="AF90" s="5">
        <v>76418.388861409097</v>
      </c>
      <c r="AG90" s="5">
        <v>79093.229944530758</v>
      </c>
    </row>
    <row r="91" spans="1:33">
      <c r="A91" s="56" t="s">
        <v>66</v>
      </c>
      <c r="B91" s="56" t="s">
        <v>197</v>
      </c>
      <c r="C91" s="56" t="s">
        <v>224</v>
      </c>
      <c r="D91" s="56" t="s">
        <v>225</v>
      </c>
      <c r="E91" s="56" t="s">
        <v>217</v>
      </c>
      <c r="F91" s="5">
        <v>33.835941274630031</v>
      </c>
      <c r="G91" s="5">
        <v>24.418022469969991</v>
      </c>
      <c r="H91" s="5">
        <v>144.21995376372001</v>
      </c>
      <c r="I91" s="5">
        <v>131.69185960041989</v>
      </c>
      <c r="J91" s="5">
        <v>126.31370720232501</v>
      </c>
      <c r="K91" s="5">
        <v>146.42349198675001</v>
      </c>
      <c r="L91" s="5">
        <v>160.2491581428649</v>
      </c>
      <c r="M91" s="5">
        <v>144.59566388542001</v>
      </c>
      <c r="N91" s="5">
        <v>152.50882930686501</v>
      </c>
      <c r="O91" s="5">
        <v>137.0976009583851</v>
      </c>
      <c r="P91" s="5">
        <v>151.711409266305</v>
      </c>
      <c r="Q91" s="5">
        <v>142.20247541043</v>
      </c>
      <c r="R91" s="5">
        <v>143.1846235108701</v>
      </c>
      <c r="S91" s="5">
        <v>142.68829664368999</v>
      </c>
      <c r="T91" s="5">
        <v>128.25745911070501</v>
      </c>
      <c r="U91" s="5">
        <v>127.5121097334001</v>
      </c>
      <c r="V91" s="5">
        <v>134.78403900194999</v>
      </c>
      <c r="W91" s="5">
        <v>130.5584134934999</v>
      </c>
      <c r="X91" s="5">
        <v>2909.0859180564962</v>
      </c>
      <c r="Y91" s="5">
        <v>4162.1747638207926</v>
      </c>
      <c r="Z91" s="5">
        <v>3288.546877234719</v>
      </c>
      <c r="AA91" s="5">
        <v>5466.2178891627818</v>
      </c>
      <c r="AB91" s="5">
        <v>9433.213418471465</v>
      </c>
      <c r="AC91" s="5">
        <v>10315.49555346462</v>
      </c>
      <c r="AD91" s="5">
        <v>10740.256581567721</v>
      </c>
      <c r="AE91" s="5">
        <v>10943.163684044919</v>
      </c>
      <c r="AF91" s="5">
        <v>14207.79377118386</v>
      </c>
      <c r="AG91" s="5">
        <v>14736.94988236566</v>
      </c>
    </row>
    <row r="92" spans="1:33">
      <c r="A92" s="56" t="s">
        <v>66</v>
      </c>
      <c r="B92" s="56" t="s">
        <v>197</v>
      </c>
      <c r="C92" s="56" t="s">
        <v>226</v>
      </c>
      <c r="D92" s="56" t="s">
        <v>227</v>
      </c>
      <c r="E92" s="56" t="s">
        <v>217</v>
      </c>
      <c r="F92" s="5">
        <v>170.245188638885</v>
      </c>
      <c r="G92" s="5">
        <v>140.53113649949</v>
      </c>
      <c r="H92" s="5">
        <v>1044.471452329019</v>
      </c>
      <c r="I92" s="5">
        <v>3750.753964108887</v>
      </c>
      <c r="J92" s="5">
        <v>5463.4795310200934</v>
      </c>
      <c r="K92" s="5">
        <v>7158.5742678677698</v>
      </c>
      <c r="L92" s="5">
        <v>7609.6983685218456</v>
      </c>
      <c r="M92" s="5">
        <v>7531.9422787464719</v>
      </c>
      <c r="N92" s="5">
        <v>7431.1088522425916</v>
      </c>
      <c r="O92" s="5">
        <v>6149.4544509035159</v>
      </c>
      <c r="P92" s="5">
        <v>9220.5974644282287</v>
      </c>
      <c r="Q92" s="5">
        <v>15980.978416000869</v>
      </c>
      <c r="R92" s="5">
        <v>17116.622392248861</v>
      </c>
      <c r="S92" s="5">
        <v>16922.241252935069</v>
      </c>
      <c r="T92" s="5">
        <v>16907.34639930358</v>
      </c>
      <c r="U92" s="5">
        <v>16670.761294075532</v>
      </c>
      <c r="V92" s="5">
        <v>17253.575273704959</v>
      </c>
      <c r="W92" s="5">
        <v>16957.60662783411</v>
      </c>
      <c r="X92" s="5">
        <v>29631.07278331992</v>
      </c>
      <c r="Y92" s="5">
        <v>47700.214363687082</v>
      </c>
      <c r="Z92" s="5">
        <v>38955.469192219163</v>
      </c>
      <c r="AA92" s="5">
        <v>59820.672717860223</v>
      </c>
      <c r="AB92" s="5">
        <v>70947.295255205216</v>
      </c>
      <c r="AC92" s="5">
        <v>77967.777163619437</v>
      </c>
      <c r="AD92" s="5">
        <v>80263.877349902759</v>
      </c>
      <c r="AE92" s="5">
        <v>83026.468070762901</v>
      </c>
      <c r="AF92" s="5">
        <v>77765.583584422289</v>
      </c>
      <c r="AG92" s="5">
        <v>80689.038040240048</v>
      </c>
    </row>
    <row r="93" spans="1:33">
      <c r="A93" s="56" t="s">
        <v>66</v>
      </c>
      <c r="B93" s="56" t="s">
        <v>197</v>
      </c>
      <c r="C93" s="56" t="s">
        <v>228</v>
      </c>
      <c r="D93" s="56" t="s">
        <v>229</v>
      </c>
      <c r="E93" s="56" t="s">
        <v>217</v>
      </c>
      <c r="F93" s="5">
        <v>729.50965948673979</v>
      </c>
      <c r="G93" s="5">
        <v>834.59033410794041</v>
      </c>
      <c r="H93" s="5">
        <v>962.67896353807998</v>
      </c>
      <c r="I93" s="5">
        <v>977.90465108161027</v>
      </c>
      <c r="J93" s="5">
        <v>968.89662261304989</v>
      </c>
      <c r="K93" s="5">
        <v>927.62985495124008</v>
      </c>
      <c r="L93" s="5">
        <v>973.27916501051493</v>
      </c>
      <c r="M93" s="5">
        <v>4286.7008512099983</v>
      </c>
      <c r="N93" s="5">
        <v>4221.4272332981454</v>
      </c>
      <c r="O93" s="5">
        <v>4378.8387777258449</v>
      </c>
      <c r="P93" s="5">
        <v>4826.2790202172673</v>
      </c>
      <c r="Q93" s="5">
        <v>4913.7109103102657</v>
      </c>
      <c r="R93" s="5">
        <v>7807.8677435630489</v>
      </c>
      <c r="S93" s="5">
        <v>7591.7413679350393</v>
      </c>
      <c r="T93" s="5">
        <v>11570.767056892601</v>
      </c>
      <c r="U93" s="5">
        <v>11744.637259163739</v>
      </c>
      <c r="V93" s="5">
        <v>12184.36638256197</v>
      </c>
      <c r="W93" s="5">
        <v>15306.77843741516</v>
      </c>
      <c r="X93" s="5">
        <v>19459.838282809891</v>
      </c>
      <c r="Y93" s="5">
        <v>18911.640332167201</v>
      </c>
      <c r="Z93" s="5">
        <v>16056.35538488422</v>
      </c>
      <c r="AA93" s="5">
        <v>17823.280311236471</v>
      </c>
      <c r="AB93" s="5">
        <v>16678.212372184549</v>
      </c>
      <c r="AC93" s="5">
        <v>19819.947204809519</v>
      </c>
      <c r="AD93" s="5">
        <v>19634.554556749161</v>
      </c>
      <c r="AE93" s="5">
        <v>22339.736631162141</v>
      </c>
      <c r="AF93" s="5">
        <v>21188.178072891489</v>
      </c>
      <c r="AG93" s="5">
        <v>20803.769736320381</v>
      </c>
    </row>
    <row r="94" spans="1:33">
      <c r="A94" s="56" t="s">
        <v>66</v>
      </c>
      <c r="B94" s="56" t="s">
        <v>197</v>
      </c>
      <c r="C94" s="56" t="s">
        <v>230</v>
      </c>
      <c r="D94" s="56" t="s">
        <v>231</v>
      </c>
      <c r="E94" s="56" t="s">
        <v>217</v>
      </c>
      <c r="F94" s="5">
        <v>2654.912354347256</v>
      </c>
      <c r="G94" s="5">
        <v>2532.1672847533941</v>
      </c>
      <c r="H94" s="5">
        <v>2840.6577023566201</v>
      </c>
      <c r="I94" s="5">
        <v>3856.5268376410359</v>
      </c>
      <c r="J94" s="5">
        <v>6711.2807163001116</v>
      </c>
      <c r="K94" s="5">
        <v>7149.3353987970186</v>
      </c>
      <c r="L94" s="5">
        <v>8572.9860141067202</v>
      </c>
      <c r="M94" s="5">
        <v>9785.9703942821125</v>
      </c>
      <c r="N94" s="5">
        <v>9461.2974058174641</v>
      </c>
      <c r="O94" s="5">
        <v>8336.1657354741346</v>
      </c>
      <c r="P94" s="5">
        <v>11313.9417077694</v>
      </c>
      <c r="Q94" s="5">
        <v>17090.381376928672</v>
      </c>
      <c r="R94" s="5">
        <v>17831.32269399038</v>
      </c>
      <c r="S94" s="5">
        <v>17810.624894877252</v>
      </c>
      <c r="T94" s="5">
        <v>23321.06547978611</v>
      </c>
      <c r="U94" s="5">
        <v>24461.651178269269</v>
      </c>
      <c r="V94" s="5">
        <v>25473.54488698249</v>
      </c>
      <c r="W94" s="5">
        <v>24737.50799241861</v>
      </c>
      <c r="X94" s="5">
        <v>25305.296431645551</v>
      </c>
      <c r="Y94" s="5">
        <v>24217.888253011981</v>
      </c>
      <c r="Z94" s="5">
        <v>20594.206299938491</v>
      </c>
      <c r="AA94" s="5">
        <v>24118.25140005998</v>
      </c>
      <c r="AB94" s="5">
        <v>23177.161453023229</v>
      </c>
      <c r="AC94" s="5">
        <v>25020.417187712159</v>
      </c>
      <c r="AD94" s="5">
        <v>24363.337966829298</v>
      </c>
      <c r="AE94" s="5">
        <v>24950.199779991701</v>
      </c>
      <c r="AF94" s="5">
        <v>26852.665140274828</v>
      </c>
      <c r="AG94" s="5">
        <v>26827.817792580801</v>
      </c>
    </row>
    <row r="95" spans="1:33">
      <c r="A95" s="56" t="s">
        <v>66</v>
      </c>
      <c r="B95" s="56" t="s">
        <v>197</v>
      </c>
      <c r="C95" s="56" t="s">
        <v>232</v>
      </c>
      <c r="D95" s="56" t="s">
        <v>233</v>
      </c>
      <c r="E95" s="56" t="s">
        <v>217</v>
      </c>
      <c r="F95" s="5">
        <v>0</v>
      </c>
      <c r="G95" s="5">
        <v>9.0363599999999925E-6</v>
      </c>
      <c r="H95" s="5">
        <v>9.6508430000000008E-5</v>
      </c>
      <c r="I95" s="5">
        <v>1.02008115E-4</v>
      </c>
      <c r="J95" s="5">
        <v>2.6122435399999989E-3</v>
      </c>
      <c r="K95" s="5">
        <v>305.19702108258502</v>
      </c>
      <c r="L95" s="5">
        <v>346.50273626743979</v>
      </c>
      <c r="M95" s="5">
        <v>324.13367721669022</v>
      </c>
      <c r="N95" s="5">
        <v>326.64115474574021</v>
      </c>
      <c r="O95" s="5">
        <v>285.33059968841991</v>
      </c>
      <c r="P95" s="5">
        <v>336.37912702752999</v>
      </c>
      <c r="Q95" s="5">
        <v>2625.0944563732528</v>
      </c>
      <c r="R95" s="5">
        <v>3650.3668130145052</v>
      </c>
      <c r="S95" s="5">
        <v>3488.2846712206961</v>
      </c>
      <c r="T95" s="5">
        <v>3455.0984130237398</v>
      </c>
      <c r="U95" s="5">
        <v>3610.3996932745508</v>
      </c>
      <c r="V95" s="5">
        <v>3825.002947001999</v>
      </c>
      <c r="W95" s="5">
        <v>13534.540002364</v>
      </c>
      <c r="X95" s="5">
        <v>13975.56874367582</v>
      </c>
      <c r="Y95" s="5">
        <v>13877.44609027663</v>
      </c>
      <c r="Z95" s="5">
        <v>11012.63342996368</v>
      </c>
      <c r="AA95" s="5">
        <v>13151.75470755792</v>
      </c>
      <c r="AB95" s="5">
        <v>11337.738751618641</v>
      </c>
      <c r="AC95" s="5">
        <v>12903.773109420779</v>
      </c>
      <c r="AD95" s="5">
        <v>13279.738492493159</v>
      </c>
      <c r="AE95" s="5">
        <v>12187.01071649689</v>
      </c>
      <c r="AF95" s="5">
        <v>11302.515064107311</v>
      </c>
      <c r="AG95" s="5">
        <v>11720.371642067959</v>
      </c>
    </row>
    <row r="96" spans="1:33">
      <c r="A96" s="56" t="s">
        <v>66</v>
      </c>
      <c r="B96" s="56" t="s">
        <v>163</v>
      </c>
      <c r="C96" s="56" t="s">
        <v>234</v>
      </c>
      <c r="D96" s="56" t="s">
        <v>235</v>
      </c>
      <c r="E96" s="56" t="s">
        <v>217</v>
      </c>
      <c r="F96" s="5">
        <v>0</v>
      </c>
      <c r="G96" s="5">
        <v>0</v>
      </c>
      <c r="H96" s="5">
        <v>0</v>
      </c>
      <c r="I96" s="5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0</v>
      </c>
      <c r="W96" s="5">
        <v>0</v>
      </c>
      <c r="X96" s="5">
        <v>0</v>
      </c>
      <c r="Y96" s="5">
        <v>0</v>
      </c>
      <c r="Z96" s="5">
        <v>0</v>
      </c>
      <c r="AA96" s="5">
        <v>0</v>
      </c>
      <c r="AB96" s="5">
        <v>0</v>
      </c>
      <c r="AC96" s="5">
        <v>0</v>
      </c>
      <c r="AD96" s="5">
        <v>0</v>
      </c>
      <c r="AE96" s="5">
        <v>0</v>
      </c>
      <c r="AF96" s="5">
        <v>0</v>
      </c>
      <c r="AG96" s="5">
        <v>0</v>
      </c>
    </row>
    <row r="97" spans="1:33">
      <c r="A97" s="56" t="s">
        <v>66</v>
      </c>
      <c r="B97" s="56" t="s">
        <v>163</v>
      </c>
      <c r="C97" s="56" t="s">
        <v>236</v>
      </c>
      <c r="D97" s="56" t="s">
        <v>237</v>
      </c>
      <c r="E97" s="56" t="s">
        <v>217</v>
      </c>
      <c r="F97" s="5">
        <v>349.80637501069009</v>
      </c>
      <c r="G97" s="5">
        <v>295.34289921659501</v>
      </c>
      <c r="H97" s="5">
        <v>322.14183013210521</v>
      </c>
      <c r="I97" s="5">
        <v>323.38004888292022</v>
      </c>
      <c r="J97" s="5">
        <v>326.55152265893508</v>
      </c>
      <c r="K97" s="5">
        <v>372.53675070127508</v>
      </c>
      <c r="L97" s="5">
        <v>374.51172794675011</v>
      </c>
      <c r="M97" s="5">
        <v>353.34550941659478</v>
      </c>
      <c r="N97" s="5">
        <v>355.19449085871031</v>
      </c>
      <c r="O97" s="5">
        <v>344.62207698121489</v>
      </c>
      <c r="P97" s="5">
        <v>359.70438090109991</v>
      </c>
      <c r="Q97" s="5">
        <v>356.07896464421498</v>
      </c>
      <c r="R97" s="5">
        <v>3234.2229758615199</v>
      </c>
      <c r="S97" s="5">
        <v>3309.2588432570769</v>
      </c>
      <c r="T97" s="5">
        <v>6572.6016295886866</v>
      </c>
      <c r="U97" s="5">
        <v>6727.2766586989419</v>
      </c>
      <c r="V97" s="5">
        <v>7421.6694173512115</v>
      </c>
      <c r="W97" s="5">
        <v>9429.7023137537199</v>
      </c>
      <c r="X97" s="5">
        <v>10981.389776009681</v>
      </c>
      <c r="Y97" s="5">
        <v>11203.105981651521</v>
      </c>
      <c r="Z97" s="5">
        <v>10357.92566869419</v>
      </c>
      <c r="AA97" s="5">
        <v>11825.37079904542</v>
      </c>
      <c r="AB97" s="5">
        <v>11728.947851268729</v>
      </c>
      <c r="AC97" s="5">
        <v>11751.462816842009</v>
      </c>
      <c r="AD97" s="5">
        <v>12291.58285690411</v>
      </c>
      <c r="AE97" s="5">
        <v>12250.243934799189</v>
      </c>
      <c r="AF97" s="5">
        <v>10845.28790280734</v>
      </c>
      <c r="AG97" s="5">
        <v>11183.895592830801</v>
      </c>
    </row>
    <row r="98" spans="1:33">
      <c r="A98" s="56" t="s">
        <v>66</v>
      </c>
      <c r="B98" s="56" t="s">
        <v>163</v>
      </c>
      <c r="C98" s="56" t="s">
        <v>238</v>
      </c>
      <c r="D98" s="56" t="s">
        <v>239</v>
      </c>
      <c r="E98" s="56" t="s">
        <v>217</v>
      </c>
      <c r="F98" s="5">
        <v>1007.815184676465</v>
      </c>
      <c r="G98" s="5">
        <v>916.95177409489474</v>
      </c>
      <c r="H98" s="5">
        <v>955.39337927491499</v>
      </c>
      <c r="I98" s="5">
        <v>997.27488661275493</v>
      </c>
      <c r="J98" s="5">
        <v>4282.7128191969095</v>
      </c>
      <c r="K98" s="5">
        <v>6857.8942798259204</v>
      </c>
      <c r="L98" s="5">
        <v>6807.8220019209039</v>
      </c>
      <c r="M98" s="5">
        <v>7225.5848971572896</v>
      </c>
      <c r="N98" s="5">
        <v>7363.9553892969798</v>
      </c>
      <c r="O98" s="5">
        <v>6326.6937120298744</v>
      </c>
      <c r="P98" s="5">
        <v>6684.0607788940897</v>
      </c>
      <c r="Q98" s="5">
        <v>7114.3745768325334</v>
      </c>
      <c r="R98" s="5">
        <v>7391.1390648834486</v>
      </c>
      <c r="S98" s="5">
        <v>7161.4975438172369</v>
      </c>
      <c r="T98" s="5">
        <v>7117.8967995117537</v>
      </c>
      <c r="U98" s="5">
        <v>6808.6099596608428</v>
      </c>
      <c r="V98" s="5">
        <v>7623.3086607232563</v>
      </c>
      <c r="W98" s="5">
        <v>7176.6761712476746</v>
      </c>
      <c r="X98" s="5">
        <v>6722.6513018792984</v>
      </c>
      <c r="Y98" s="5">
        <v>6633.2138648702403</v>
      </c>
      <c r="Z98" s="5">
        <v>5884.2099611424774</v>
      </c>
      <c r="AA98" s="5">
        <v>6299.6167684572129</v>
      </c>
      <c r="AB98" s="5">
        <v>6212.1378571164787</v>
      </c>
      <c r="AC98" s="5">
        <v>6546.9637328287508</v>
      </c>
      <c r="AD98" s="5">
        <v>6528.4979423196064</v>
      </c>
      <c r="AE98" s="5">
        <v>6739.5120329416523</v>
      </c>
      <c r="AF98" s="5">
        <v>5877.3382255855649</v>
      </c>
      <c r="AG98" s="5">
        <v>6375.893448170913</v>
      </c>
    </row>
    <row r="99" spans="1:33">
      <c r="A99" s="56" t="s">
        <v>66</v>
      </c>
      <c r="B99" s="56" t="s">
        <v>163</v>
      </c>
      <c r="C99" s="56" t="s">
        <v>240</v>
      </c>
      <c r="D99" s="56" t="s">
        <v>241</v>
      </c>
      <c r="E99" s="56" t="s">
        <v>217</v>
      </c>
      <c r="F99" s="5">
        <v>1543.956206629121</v>
      </c>
      <c r="G99" s="5">
        <v>1417.885053385495</v>
      </c>
      <c r="H99" s="5">
        <v>3443.2144812854399</v>
      </c>
      <c r="I99" s="5">
        <v>8422.1057883405301</v>
      </c>
      <c r="J99" s="5">
        <v>8086.0643905570878</v>
      </c>
      <c r="K99" s="5">
        <v>9171.4757502179054</v>
      </c>
      <c r="L99" s="5">
        <v>9134.691033540943</v>
      </c>
      <c r="M99" s="5">
        <v>9541.1149578340592</v>
      </c>
      <c r="N99" s="5">
        <v>9369.1814879110043</v>
      </c>
      <c r="O99" s="5">
        <v>8297.9472660293341</v>
      </c>
      <c r="P99" s="5">
        <v>8546.787515857317</v>
      </c>
      <c r="Q99" s="5">
        <v>10781.88031831817</v>
      </c>
      <c r="R99" s="5">
        <v>10546.54606844549</v>
      </c>
      <c r="S99" s="5">
        <v>10789.88188312967</v>
      </c>
      <c r="T99" s="5">
        <v>10572.468541507131</v>
      </c>
      <c r="U99" s="5">
        <v>13986.951212050521</v>
      </c>
      <c r="V99" s="5">
        <v>15432.11386262548</v>
      </c>
      <c r="W99" s="5">
        <v>16775.886833093089</v>
      </c>
      <c r="X99" s="5">
        <v>17758.647693117709</v>
      </c>
      <c r="Y99" s="5">
        <v>17265.368851864729</v>
      </c>
      <c r="Z99" s="5">
        <v>16646.29769023844</v>
      </c>
      <c r="AA99" s="5">
        <v>18239.130091190411</v>
      </c>
      <c r="AB99" s="5">
        <v>23183.5862192475</v>
      </c>
      <c r="AC99" s="5">
        <v>26578.469495411831</v>
      </c>
      <c r="AD99" s="5">
        <v>27609.738682191059</v>
      </c>
      <c r="AE99" s="5">
        <v>27940.807890670148</v>
      </c>
      <c r="AF99" s="5">
        <v>31311.70235835365</v>
      </c>
      <c r="AG99" s="5">
        <v>33539.15743138516</v>
      </c>
    </row>
    <row r="100" spans="1:33">
      <c r="A100" s="56" t="s">
        <v>66</v>
      </c>
      <c r="B100" s="56" t="s">
        <v>163</v>
      </c>
      <c r="C100" s="56" t="s">
        <v>242</v>
      </c>
      <c r="D100" s="56" t="s">
        <v>243</v>
      </c>
      <c r="E100" s="56" t="s">
        <v>217</v>
      </c>
      <c r="F100" s="5">
        <v>104.5822741973551</v>
      </c>
      <c r="G100" s="5">
        <v>91.319977538644977</v>
      </c>
      <c r="H100" s="5">
        <v>341.03199618754007</v>
      </c>
      <c r="I100" s="5">
        <v>426.03111930457032</v>
      </c>
      <c r="J100" s="5">
        <v>409.0863189720601</v>
      </c>
      <c r="K100" s="5">
        <v>432.45817866469031</v>
      </c>
      <c r="L100" s="5">
        <v>456.3564716709198</v>
      </c>
      <c r="M100" s="5">
        <v>467.98815250110522</v>
      </c>
      <c r="N100" s="5">
        <v>425.57233026829999</v>
      </c>
      <c r="O100" s="5">
        <v>409.20279945438517</v>
      </c>
      <c r="P100" s="5">
        <v>441.19243989146491</v>
      </c>
      <c r="Q100" s="5">
        <v>408.22775610137501</v>
      </c>
      <c r="R100" s="5">
        <v>398.09936548680508</v>
      </c>
      <c r="S100" s="5">
        <v>409.20256843188008</v>
      </c>
      <c r="T100" s="5">
        <v>353.91404422098469</v>
      </c>
      <c r="U100" s="5">
        <v>358.21178737478999</v>
      </c>
      <c r="V100" s="5">
        <v>356.68414780356488</v>
      </c>
      <c r="W100" s="5">
        <v>439.70662607239501</v>
      </c>
      <c r="X100" s="5">
        <v>460.41397172184008</v>
      </c>
      <c r="Y100" s="5">
        <v>413.10682533165971</v>
      </c>
      <c r="Z100" s="5">
        <v>503.1808106395103</v>
      </c>
      <c r="AA100" s="5">
        <v>511.26945613766992</v>
      </c>
      <c r="AB100" s="5">
        <v>458.26745719577002</v>
      </c>
      <c r="AC100" s="5">
        <v>478.00328903334503</v>
      </c>
      <c r="AD100" s="5">
        <v>508.97911290034511</v>
      </c>
      <c r="AE100" s="5">
        <v>476.15635109898989</v>
      </c>
      <c r="AF100" s="5">
        <v>486.29743366589491</v>
      </c>
      <c r="AG100" s="5">
        <v>424.4215794924803</v>
      </c>
    </row>
    <row r="101" spans="1:33">
      <c r="A101" s="56" t="s">
        <v>66</v>
      </c>
      <c r="B101" s="56" t="s">
        <v>163</v>
      </c>
      <c r="C101" s="56" t="s">
        <v>244</v>
      </c>
      <c r="D101" s="56" t="s">
        <v>245</v>
      </c>
      <c r="E101" s="56" t="s">
        <v>217</v>
      </c>
      <c r="F101" s="5">
        <v>1722.636187351851</v>
      </c>
      <c r="G101" s="5">
        <v>1532.8424030634999</v>
      </c>
      <c r="H101" s="5">
        <v>2394.8181296614698</v>
      </c>
      <c r="I101" s="5">
        <v>2643.8171803219639</v>
      </c>
      <c r="J101" s="5">
        <v>2488.0661133465601</v>
      </c>
      <c r="K101" s="5">
        <v>2697.202347830555</v>
      </c>
      <c r="L101" s="5">
        <v>4083.400260895407</v>
      </c>
      <c r="M101" s="5">
        <v>4351.5708709943092</v>
      </c>
      <c r="N101" s="5">
        <v>4275.8032672032477</v>
      </c>
      <c r="O101" s="5">
        <v>6271.5967674264466</v>
      </c>
      <c r="P101" s="5">
        <v>7011.3316491742571</v>
      </c>
      <c r="Q101" s="5">
        <v>7715.3921959215941</v>
      </c>
      <c r="R101" s="5">
        <v>7141.0319640643056</v>
      </c>
      <c r="S101" s="5">
        <v>7684.8094669920629</v>
      </c>
      <c r="T101" s="5">
        <v>6870.378432133859</v>
      </c>
      <c r="U101" s="5">
        <v>6093.6822110528065</v>
      </c>
      <c r="V101" s="5">
        <v>6651.8739215572696</v>
      </c>
      <c r="W101" s="5">
        <v>7792.4215939028772</v>
      </c>
      <c r="X101" s="5">
        <v>7961.2881211214344</v>
      </c>
      <c r="Y101" s="5">
        <v>8228.7487321311128</v>
      </c>
      <c r="Z101" s="5">
        <v>8067.903550048929</v>
      </c>
      <c r="AA101" s="5">
        <v>8292.1042168448512</v>
      </c>
      <c r="AB101" s="5">
        <v>7740.5257095887664</v>
      </c>
      <c r="AC101" s="5">
        <v>7276.0627301264012</v>
      </c>
      <c r="AD101" s="5">
        <v>8233.2693218500026</v>
      </c>
      <c r="AE101" s="5">
        <v>7851.5349968203027</v>
      </c>
      <c r="AF101" s="5">
        <v>6936.0372031061943</v>
      </c>
      <c r="AG101" s="5">
        <v>6851.4213503693309</v>
      </c>
    </row>
    <row r="102" spans="1:33">
      <c r="A102" s="56" t="s">
        <v>66</v>
      </c>
      <c r="B102" s="56" t="s">
        <v>163</v>
      </c>
      <c r="C102" s="56" t="s">
        <v>246</v>
      </c>
      <c r="D102" s="56" t="s">
        <v>247</v>
      </c>
      <c r="E102" s="56" t="s">
        <v>217</v>
      </c>
      <c r="F102" s="5">
        <v>812.54041097405502</v>
      </c>
      <c r="G102" s="5">
        <v>760.45172900210491</v>
      </c>
      <c r="H102" s="5">
        <v>829.87237666831516</v>
      </c>
      <c r="I102" s="5">
        <v>820.54299443003015</v>
      </c>
      <c r="J102" s="5">
        <v>766.11659112754501</v>
      </c>
      <c r="K102" s="5">
        <v>839.36389204893999</v>
      </c>
      <c r="L102" s="5">
        <v>877.03923078635489</v>
      </c>
      <c r="M102" s="5">
        <v>809.960903953355</v>
      </c>
      <c r="N102" s="5">
        <v>810.08877059642487</v>
      </c>
      <c r="O102" s="5">
        <v>744.81961763875972</v>
      </c>
      <c r="P102" s="5">
        <v>1263.9043731597701</v>
      </c>
      <c r="Q102" s="5">
        <v>2247.0028945005888</v>
      </c>
      <c r="R102" s="5">
        <v>2042.1364872479539</v>
      </c>
      <c r="S102" s="5">
        <v>2834.8366787595219</v>
      </c>
      <c r="T102" s="5">
        <v>2463.0643353186961</v>
      </c>
      <c r="U102" s="5">
        <v>2294.858215016915</v>
      </c>
      <c r="V102" s="5">
        <v>2475.7166427776101</v>
      </c>
      <c r="W102" s="5">
        <v>2692.9174718266622</v>
      </c>
      <c r="X102" s="5">
        <v>2564.9669167191928</v>
      </c>
      <c r="Y102" s="5">
        <v>2548.9229541928089</v>
      </c>
      <c r="Z102" s="5">
        <v>2467.7885189096792</v>
      </c>
      <c r="AA102" s="5">
        <v>2863.242960347769</v>
      </c>
      <c r="AB102" s="5">
        <v>2790.418533236586</v>
      </c>
      <c r="AC102" s="5">
        <v>2626.1034849276562</v>
      </c>
      <c r="AD102" s="5">
        <v>2950.405327810086</v>
      </c>
      <c r="AE102" s="5">
        <v>3114.010735923765</v>
      </c>
      <c r="AF102" s="5">
        <v>3046.4297339633749</v>
      </c>
      <c r="AG102" s="5">
        <v>2965.9577237874182</v>
      </c>
    </row>
    <row r="103" spans="1:33">
      <c r="A103" s="56" t="s">
        <v>66</v>
      </c>
      <c r="B103" s="56" t="s">
        <v>163</v>
      </c>
      <c r="C103" s="56" t="s">
        <v>248</v>
      </c>
      <c r="D103" s="56" t="s">
        <v>249</v>
      </c>
      <c r="E103" s="56" t="s">
        <v>217</v>
      </c>
      <c r="F103" s="5">
        <v>0</v>
      </c>
      <c r="G103" s="5">
        <v>0</v>
      </c>
      <c r="H103" s="5">
        <v>0</v>
      </c>
      <c r="I103" s="5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5">
        <v>0</v>
      </c>
      <c r="R103" s="5">
        <v>0</v>
      </c>
      <c r="S103" s="5">
        <v>0</v>
      </c>
      <c r="T103" s="5">
        <v>0</v>
      </c>
      <c r="U103" s="5">
        <v>0</v>
      </c>
      <c r="V103" s="5">
        <v>0</v>
      </c>
      <c r="W103" s="5">
        <v>0</v>
      </c>
      <c r="X103" s="5">
        <v>0</v>
      </c>
      <c r="Y103" s="5">
        <v>0</v>
      </c>
      <c r="Z103" s="5">
        <v>0</v>
      </c>
      <c r="AA103" s="5">
        <v>0</v>
      </c>
      <c r="AB103" s="5">
        <v>0</v>
      </c>
      <c r="AC103" s="5">
        <v>0</v>
      </c>
      <c r="AD103" s="5">
        <v>0</v>
      </c>
      <c r="AE103" s="5">
        <v>0</v>
      </c>
      <c r="AF103" s="5">
        <v>0</v>
      </c>
      <c r="AG103" s="5">
        <v>0</v>
      </c>
    </row>
    <row r="104" spans="1:33">
      <c r="A104" s="56" t="s">
        <v>66</v>
      </c>
      <c r="B104" s="56" t="s">
        <v>163</v>
      </c>
      <c r="C104" s="56" t="s">
        <v>250</v>
      </c>
      <c r="D104" s="56" t="s">
        <v>251</v>
      </c>
      <c r="E104" s="56" t="s">
        <v>217</v>
      </c>
      <c r="F104" s="5">
        <v>0</v>
      </c>
      <c r="G104" s="5">
        <v>0</v>
      </c>
      <c r="H104" s="5">
        <v>0</v>
      </c>
      <c r="I104" s="5">
        <v>0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0</v>
      </c>
      <c r="Q104" s="5">
        <v>0</v>
      </c>
      <c r="R104" s="5">
        <v>0</v>
      </c>
      <c r="S104" s="5">
        <v>0</v>
      </c>
      <c r="T104" s="5">
        <v>0</v>
      </c>
      <c r="U104" s="5">
        <v>0</v>
      </c>
      <c r="V104" s="5">
        <v>0</v>
      </c>
      <c r="W104" s="5">
        <v>0</v>
      </c>
      <c r="X104" s="5">
        <v>0</v>
      </c>
      <c r="Y104" s="5">
        <v>0</v>
      </c>
      <c r="Z104" s="5">
        <v>0</v>
      </c>
      <c r="AA104" s="5">
        <v>0</v>
      </c>
      <c r="AB104" s="5">
        <v>0</v>
      </c>
      <c r="AC104" s="5">
        <v>0</v>
      </c>
      <c r="AD104" s="5">
        <v>0</v>
      </c>
      <c r="AE104" s="5">
        <v>0</v>
      </c>
      <c r="AF104" s="5">
        <v>0</v>
      </c>
      <c r="AG104" s="5">
        <v>0</v>
      </c>
    </row>
    <row r="105" spans="1:33">
      <c r="A105" s="56" t="s">
        <v>66</v>
      </c>
      <c r="B105" s="56" t="s">
        <v>198</v>
      </c>
      <c r="C105" s="56" t="s">
        <v>252</v>
      </c>
      <c r="D105" s="56" t="s">
        <v>253</v>
      </c>
      <c r="E105" s="56" t="s">
        <v>217</v>
      </c>
      <c r="F105" s="5">
        <v>0</v>
      </c>
      <c r="G105" s="5">
        <v>0</v>
      </c>
      <c r="H105" s="5">
        <v>0</v>
      </c>
      <c r="I105" s="5">
        <v>0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5">
        <v>0</v>
      </c>
      <c r="R105" s="5">
        <v>0</v>
      </c>
      <c r="S105" s="5">
        <v>0</v>
      </c>
      <c r="T105" s="5">
        <v>0</v>
      </c>
      <c r="U105" s="5">
        <v>0</v>
      </c>
      <c r="V105" s="5">
        <v>0</v>
      </c>
      <c r="W105" s="5">
        <v>0</v>
      </c>
      <c r="X105" s="5">
        <v>0</v>
      </c>
      <c r="Y105" s="5">
        <v>0</v>
      </c>
      <c r="Z105" s="5">
        <v>0</v>
      </c>
      <c r="AA105" s="5">
        <v>0</v>
      </c>
      <c r="AB105" s="5">
        <v>0</v>
      </c>
      <c r="AC105" s="5">
        <v>0</v>
      </c>
      <c r="AD105" s="5">
        <v>0</v>
      </c>
      <c r="AE105" s="5">
        <v>0</v>
      </c>
      <c r="AF105" s="5">
        <v>0</v>
      </c>
      <c r="AG105" s="5">
        <v>0</v>
      </c>
    </row>
    <row r="106" spans="1:33">
      <c r="A106" s="56" t="s">
        <v>66</v>
      </c>
      <c r="B106" s="56" t="s">
        <v>198</v>
      </c>
      <c r="C106" s="56" t="s">
        <v>254</v>
      </c>
      <c r="D106" s="56" t="s">
        <v>255</v>
      </c>
      <c r="E106" s="56" t="s">
        <v>217</v>
      </c>
      <c r="F106" s="5">
        <v>0</v>
      </c>
      <c r="G106" s="5">
        <v>7.1387699999999981E-6</v>
      </c>
      <c r="H106" s="5">
        <v>8.1457819000000026E-4</v>
      </c>
      <c r="I106" s="5">
        <v>8.1325227999999984E-4</v>
      </c>
      <c r="J106" s="5">
        <v>639.64638007074461</v>
      </c>
      <c r="K106" s="5">
        <v>751.29469648589031</v>
      </c>
      <c r="L106" s="5">
        <v>761.87762976710007</v>
      </c>
      <c r="M106" s="5">
        <v>738.43927707032549</v>
      </c>
      <c r="N106" s="5">
        <v>753.16357969153535</v>
      </c>
      <c r="O106" s="5">
        <v>702.44818919494548</v>
      </c>
      <c r="P106" s="5">
        <v>741.62904538227951</v>
      </c>
      <c r="Q106" s="5">
        <v>720.82839359742957</v>
      </c>
      <c r="R106" s="5">
        <v>614.9224014583848</v>
      </c>
      <c r="S106" s="5">
        <v>748.28666194750997</v>
      </c>
      <c r="T106" s="5">
        <v>776.94267306008442</v>
      </c>
      <c r="U106" s="5">
        <v>723.27822363184464</v>
      </c>
      <c r="V106" s="5">
        <v>795.66617201521501</v>
      </c>
      <c r="W106" s="5">
        <v>815.24824617245008</v>
      </c>
      <c r="X106" s="5">
        <v>747.9506074766158</v>
      </c>
      <c r="Y106" s="5">
        <v>817.48275622424467</v>
      </c>
      <c r="Z106" s="5">
        <v>806.39734536404944</v>
      </c>
      <c r="AA106" s="5">
        <v>856.98650756797019</v>
      </c>
      <c r="AB106" s="5">
        <v>800.14360158311536</v>
      </c>
      <c r="AC106" s="5">
        <v>790.26869445472425</v>
      </c>
      <c r="AD106" s="5">
        <v>818.03363405940968</v>
      </c>
      <c r="AE106" s="5">
        <v>774.54140474923997</v>
      </c>
      <c r="AF106" s="5">
        <v>839.44906134250459</v>
      </c>
      <c r="AG106" s="5">
        <v>784.07264116367514</v>
      </c>
    </row>
    <row r="107" spans="1:33">
      <c r="A107" s="56" t="s">
        <v>66</v>
      </c>
      <c r="B107" s="56" t="s">
        <v>198</v>
      </c>
      <c r="C107" s="56" t="s">
        <v>256</v>
      </c>
      <c r="D107" s="56" t="s">
        <v>257</v>
      </c>
      <c r="E107" s="56" t="s">
        <v>217</v>
      </c>
      <c r="F107" s="5">
        <v>1193.0751410441501</v>
      </c>
      <c r="G107" s="5">
        <v>1006.36225050313</v>
      </c>
      <c r="H107" s="5">
        <v>1066.608156182841</v>
      </c>
      <c r="I107" s="5">
        <v>1053.9161723971149</v>
      </c>
      <c r="J107" s="5">
        <v>1068.498473412795</v>
      </c>
      <c r="K107" s="5">
        <v>1148.5855424451349</v>
      </c>
      <c r="L107" s="5">
        <v>1196.862831496185</v>
      </c>
      <c r="M107" s="5">
        <v>2817.9246246807229</v>
      </c>
      <c r="N107" s="5">
        <v>5020.0742029515022</v>
      </c>
      <c r="O107" s="5">
        <v>4754.385177443105</v>
      </c>
      <c r="P107" s="5">
        <v>5014.1970752030329</v>
      </c>
      <c r="Q107" s="5">
        <v>5454.3850246541433</v>
      </c>
      <c r="R107" s="5">
        <v>5102.9408703212548</v>
      </c>
      <c r="S107" s="5">
        <v>5865.1070713814242</v>
      </c>
      <c r="T107" s="5">
        <v>5568.3563788435449</v>
      </c>
      <c r="U107" s="5">
        <v>9120.1703016696574</v>
      </c>
      <c r="V107" s="5">
        <v>9726.9365608887947</v>
      </c>
      <c r="W107" s="5">
        <v>10021.64017770907</v>
      </c>
      <c r="X107" s="5">
        <v>9867.3974247106944</v>
      </c>
      <c r="Y107" s="5">
        <v>10079.48737953618</v>
      </c>
      <c r="Z107" s="5">
        <v>9368.3448573114201</v>
      </c>
      <c r="AA107" s="5">
        <v>9746.7585914189203</v>
      </c>
      <c r="AB107" s="5">
        <v>9304.612833012181</v>
      </c>
      <c r="AC107" s="5">
        <v>8779.8908499175595</v>
      </c>
      <c r="AD107" s="5">
        <v>9956.5276756843159</v>
      </c>
      <c r="AE107" s="5">
        <v>9623.8433327341227</v>
      </c>
      <c r="AF107" s="5">
        <v>8283.7420397116402</v>
      </c>
      <c r="AG107" s="5">
        <v>8462.3658651604383</v>
      </c>
    </row>
    <row r="108" spans="1:33">
      <c r="A108" s="56" t="s">
        <v>66</v>
      </c>
      <c r="B108" s="56" t="s">
        <v>198</v>
      </c>
      <c r="C108" s="56" t="s">
        <v>258</v>
      </c>
      <c r="D108" s="56" t="s">
        <v>259</v>
      </c>
      <c r="E108" s="56" t="s">
        <v>217</v>
      </c>
      <c r="F108" s="5">
        <v>0</v>
      </c>
      <c r="G108" s="5">
        <v>7.5141700000000064E-6</v>
      </c>
      <c r="H108" s="5">
        <v>3.0454684499999992E-4</v>
      </c>
      <c r="I108" s="5">
        <v>3.0560172000000028E-4</v>
      </c>
      <c r="J108" s="5">
        <v>684.53766347641999</v>
      </c>
      <c r="K108" s="5">
        <v>1759.67860123012</v>
      </c>
      <c r="L108" s="5">
        <v>1807.49037965242</v>
      </c>
      <c r="M108" s="5">
        <v>1674.247922500645</v>
      </c>
      <c r="N108" s="5">
        <v>1666.860873249344</v>
      </c>
      <c r="O108" s="5">
        <v>1491.166701650144</v>
      </c>
      <c r="P108" s="5">
        <v>1615.82971070331</v>
      </c>
      <c r="Q108" s="5">
        <v>1629.79574921266</v>
      </c>
      <c r="R108" s="5">
        <v>1490.0366673572039</v>
      </c>
      <c r="S108" s="5">
        <v>1636.594036312197</v>
      </c>
      <c r="T108" s="5">
        <v>1590.322588527725</v>
      </c>
      <c r="U108" s="5">
        <v>1480.2486382995451</v>
      </c>
      <c r="V108" s="5">
        <v>1635.3323251916379</v>
      </c>
      <c r="W108" s="5">
        <v>1693.05694309766</v>
      </c>
      <c r="X108" s="5">
        <v>1597.698227389129</v>
      </c>
      <c r="Y108" s="5">
        <v>1540.5659187408289</v>
      </c>
      <c r="Z108" s="5">
        <v>1395.2566816484609</v>
      </c>
      <c r="AA108" s="5">
        <v>1499.7958558376549</v>
      </c>
      <c r="AB108" s="5">
        <v>1372.9833311350451</v>
      </c>
      <c r="AC108" s="5">
        <v>1279.4710751846151</v>
      </c>
      <c r="AD108" s="5">
        <v>6027.2703683968111</v>
      </c>
      <c r="AE108" s="5">
        <v>6149.7152602491969</v>
      </c>
      <c r="AF108" s="5">
        <v>7104.2653781772824</v>
      </c>
      <c r="AG108" s="5">
        <v>7402.4399640683087</v>
      </c>
    </row>
    <row r="109" spans="1:33">
      <c r="A109" s="56" t="s">
        <v>66</v>
      </c>
      <c r="B109" s="56" t="s">
        <v>198</v>
      </c>
      <c r="C109" s="56" t="s">
        <v>260</v>
      </c>
      <c r="D109" s="56" t="s">
        <v>261</v>
      </c>
      <c r="E109" s="56" t="s">
        <v>217</v>
      </c>
      <c r="F109" s="5">
        <v>0</v>
      </c>
      <c r="G109" s="5">
        <v>0</v>
      </c>
      <c r="H109" s="5">
        <v>0</v>
      </c>
      <c r="I109" s="5">
        <v>0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5">
        <v>0</v>
      </c>
      <c r="R109" s="5">
        <v>0</v>
      </c>
      <c r="S109" s="5">
        <v>0</v>
      </c>
      <c r="T109" s="5">
        <v>0</v>
      </c>
      <c r="U109" s="5">
        <v>0</v>
      </c>
      <c r="V109" s="5">
        <v>0</v>
      </c>
      <c r="W109" s="5">
        <v>0</v>
      </c>
      <c r="X109" s="5">
        <v>0</v>
      </c>
      <c r="Y109" s="5">
        <v>0</v>
      </c>
      <c r="Z109" s="5">
        <v>0</v>
      </c>
      <c r="AA109" s="5">
        <v>0</v>
      </c>
      <c r="AB109" s="5">
        <v>0</v>
      </c>
      <c r="AC109" s="5">
        <v>0</v>
      </c>
      <c r="AD109" s="5">
        <v>0</v>
      </c>
      <c r="AE109" s="5">
        <v>0</v>
      </c>
      <c r="AF109" s="5">
        <v>0</v>
      </c>
      <c r="AG109" s="5">
        <v>0</v>
      </c>
    </row>
    <row r="110" spans="1:33">
      <c r="A110" s="56" t="s">
        <v>66</v>
      </c>
      <c r="B110" s="56" t="s">
        <v>198</v>
      </c>
      <c r="C110" s="56" t="s">
        <v>262</v>
      </c>
      <c r="D110" s="56" t="s">
        <v>263</v>
      </c>
      <c r="E110" s="56" t="s">
        <v>217</v>
      </c>
      <c r="F110" s="5">
        <v>0</v>
      </c>
      <c r="G110" s="5">
        <v>5.6917850000000018E-6</v>
      </c>
      <c r="H110" s="5">
        <v>2.8002650000000009E-5</v>
      </c>
      <c r="I110" s="5">
        <v>2.8716544999999981E-5</v>
      </c>
      <c r="J110" s="5">
        <v>241.8754734032</v>
      </c>
      <c r="K110" s="5">
        <v>856.95134869089497</v>
      </c>
      <c r="L110" s="5">
        <v>869.51141572723543</v>
      </c>
      <c r="M110" s="5">
        <v>776.24585396061002</v>
      </c>
      <c r="N110" s="5">
        <v>744.30608477934982</v>
      </c>
      <c r="O110" s="5">
        <v>702.79728035924563</v>
      </c>
      <c r="P110" s="5">
        <v>721.89167082487495</v>
      </c>
      <c r="Q110" s="5">
        <v>752.12373460477534</v>
      </c>
      <c r="R110" s="5">
        <v>693.3800760997151</v>
      </c>
      <c r="S110" s="5">
        <v>718.86253818735474</v>
      </c>
      <c r="T110" s="5">
        <v>756.34988350998003</v>
      </c>
      <c r="U110" s="5">
        <v>732.92342816265966</v>
      </c>
      <c r="V110" s="5">
        <v>820.18012545288536</v>
      </c>
      <c r="W110" s="5">
        <v>799.04521313530972</v>
      </c>
      <c r="X110" s="5">
        <v>706.64980897711496</v>
      </c>
      <c r="Y110" s="5">
        <v>668.70232994644982</v>
      </c>
      <c r="Z110" s="5">
        <v>625.56788243728499</v>
      </c>
      <c r="AA110" s="5">
        <v>701.42791936033973</v>
      </c>
      <c r="AB110" s="5">
        <v>665.02226076794034</v>
      </c>
      <c r="AC110" s="5">
        <v>592.28049516895987</v>
      </c>
      <c r="AD110" s="5">
        <v>756.49102844217452</v>
      </c>
      <c r="AE110" s="5">
        <v>767.17720280615458</v>
      </c>
      <c r="AF110" s="5">
        <v>540.21416836385526</v>
      </c>
      <c r="AG110" s="5">
        <v>570.33232408720551</v>
      </c>
    </row>
    <row r="111" spans="1:33">
      <c r="A111" s="56" t="s">
        <v>66</v>
      </c>
      <c r="B111" s="56" t="s">
        <v>198</v>
      </c>
      <c r="C111" s="56" t="s">
        <v>264</v>
      </c>
      <c r="D111" s="56" t="s">
        <v>265</v>
      </c>
      <c r="E111" s="56" t="s">
        <v>217</v>
      </c>
      <c r="F111" s="5">
        <v>759.95723162175011</v>
      </c>
      <c r="G111" s="5">
        <v>602.01955850243496</v>
      </c>
      <c r="H111" s="5">
        <v>929.8998130788649</v>
      </c>
      <c r="I111" s="5">
        <v>934.00919653495532</v>
      </c>
      <c r="J111" s="5">
        <v>1292.579686438605</v>
      </c>
      <c r="K111" s="5">
        <v>1423.3603274076261</v>
      </c>
      <c r="L111" s="5">
        <v>1450.8252271048259</v>
      </c>
      <c r="M111" s="5">
        <v>1339.41347223412</v>
      </c>
      <c r="N111" s="5">
        <v>1345.9828921262649</v>
      </c>
      <c r="O111" s="5">
        <v>1287.810495751939</v>
      </c>
      <c r="P111" s="5">
        <v>1330.1441565658549</v>
      </c>
      <c r="Q111" s="5">
        <v>1294.6817223402061</v>
      </c>
      <c r="R111" s="5">
        <v>1161.945507100201</v>
      </c>
      <c r="S111" s="5">
        <v>2523.6608014335388</v>
      </c>
      <c r="T111" s="5">
        <v>2398.7249169256052</v>
      </c>
      <c r="U111" s="5">
        <v>2285.8691456720499</v>
      </c>
      <c r="V111" s="5">
        <v>2519.8940514123051</v>
      </c>
      <c r="W111" s="5">
        <v>3715.6373724226651</v>
      </c>
      <c r="X111" s="5">
        <v>3638.8148091750859</v>
      </c>
      <c r="Y111" s="5">
        <v>7624.8555760362524</v>
      </c>
      <c r="Z111" s="5">
        <v>7689.527805186538</v>
      </c>
      <c r="AA111" s="5">
        <v>7899.7226264357596</v>
      </c>
      <c r="AB111" s="5">
        <v>7851.2043643269171</v>
      </c>
      <c r="AC111" s="5">
        <v>7191.9904583506732</v>
      </c>
      <c r="AD111" s="5">
        <v>10259.81109927412</v>
      </c>
      <c r="AE111" s="5">
        <v>10722.777647446201</v>
      </c>
      <c r="AF111" s="5">
        <v>18402.574306074501</v>
      </c>
      <c r="AG111" s="5">
        <v>19257.260431152659</v>
      </c>
    </row>
    <row r="112" spans="1:33">
      <c r="A112" s="56" t="s">
        <v>66</v>
      </c>
      <c r="B112" s="56" t="s">
        <v>199</v>
      </c>
      <c r="C112" s="56" t="s">
        <v>266</v>
      </c>
      <c r="D112" s="56" t="s">
        <v>267</v>
      </c>
      <c r="E112" s="56" t="s">
        <v>217</v>
      </c>
      <c r="F112" s="5">
        <v>258.44229788549001</v>
      </c>
      <c r="G112" s="5">
        <v>208.87918509853489</v>
      </c>
      <c r="H112" s="5">
        <v>223.95238455032501</v>
      </c>
      <c r="I112" s="5">
        <v>227.1913472559749</v>
      </c>
      <c r="J112" s="5">
        <v>215.55621392357489</v>
      </c>
      <c r="K112" s="5">
        <v>227.12288714945001</v>
      </c>
      <c r="L112" s="5">
        <v>244.8306027143102</v>
      </c>
      <c r="M112" s="5">
        <v>238.04733124225021</v>
      </c>
      <c r="N112" s="5">
        <v>227.65710571048999</v>
      </c>
      <c r="O112" s="5">
        <v>215.11080706907509</v>
      </c>
      <c r="P112" s="5">
        <v>216.62197847107501</v>
      </c>
      <c r="Q112" s="5">
        <v>219.35264825393031</v>
      </c>
      <c r="R112" s="5">
        <v>191.02761310211511</v>
      </c>
      <c r="S112" s="5">
        <v>205.62802586506999</v>
      </c>
      <c r="T112" s="5">
        <v>208.97609005145989</v>
      </c>
      <c r="U112" s="5">
        <v>185.44626731776</v>
      </c>
      <c r="V112" s="5">
        <v>188.3453823312901</v>
      </c>
      <c r="W112" s="5">
        <v>176.29651750782989</v>
      </c>
      <c r="X112" s="5">
        <v>63.124717822325003</v>
      </c>
      <c r="Y112" s="5">
        <v>186.42912709137991</v>
      </c>
      <c r="Z112" s="5">
        <v>283.74550892917517</v>
      </c>
      <c r="AA112" s="5">
        <v>244.56880461956479</v>
      </c>
      <c r="AB112" s="5">
        <v>235.0587727186599</v>
      </c>
      <c r="AC112" s="5">
        <v>213.5412771248202</v>
      </c>
      <c r="AD112" s="5">
        <v>244.75748486849011</v>
      </c>
      <c r="AE112" s="5">
        <v>204.83804378129011</v>
      </c>
      <c r="AF112" s="5">
        <v>116.48195810412</v>
      </c>
      <c r="AG112" s="5">
        <v>109.3624632548599</v>
      </c>
    </row>
    <row r="113" spans="1:33">
      <c r="A113" s="56" t="s">
        <v>66</v>
      </c>
      <c r="B113" s="56" t="s">
        <v>199</v>
      </c>
      <c r="C113" s="56" t="s">
        <v>268</v>
      </c>
      <c r="D113" s="56" t="s">
        <v>269</v>
      </c>
      <c r="E113" s="56" t="s">
        <v>217</v>
      </c>
      <c r="F113" s="5">
        <v>39.456152530800011</v>
      </c>
      <c r="G113" s="5">
        <v>30.285625185929991</v>
      </c>
      <c r="H113" s="5">
        <v>31.345395339164991</v>
      </c>
      <c r="I113" s="5">
        <v>1170.747464373025</v>
      </c>
      <c r="J113" s="5">
        <v>1768.7314660454711</v>
      </c>
      <c r="K113" s="5">
        <v>2609.1827816431678</v>
      </c>
      <c r="L113" s="5">
        <v>2903.4611607914899</v>
      </c>
      <c r="M113" s="5">
        <v>2770.3135604974041</v>
      </c>
      <c r="N113" s="5">
        <v>2811.012487789078</v>
      </c>
      <c r="O113" s="5">
        <v>2505.9646422905898</v>
      </c>
      <c r="P113" s="5">
        <v>2681.1828192945268</v>
      </c>
      <c r="Q113" s="5">
        <v>2832.8322167090791</v>
      </c>
      <c r="R113" s="5">
        <v>2699.5867203410421</v>
      </c>
      <c r="S113" s="5">
        <v>2928.0291070827179</v>
      </c>
      <c r="T113" s="5">
        <v>2818.9141663192659</v>
      </c>
      <c r="U113" s="5">
        <v>4718.9871596495086</v>
      </c>
      <c r="V113" s="5">
        <v>4890.0551702667108</v>
      </c>
      <c r="W113" s="5">
        <v>5629.4366734064397</v>
      </c>
      <c r="X113" s="5">
        <v>6840.0547839393312</v>
      </c>
      <c r="Y113" s="5">
        <v>6341.0280219792294</v>
      </c>
      <c r="Z113" s="5">
        <v>6031.9089178564836</v>
      </c>
      <c r="AA113" s="5">
        <v>5370.9869467991484</v>
      </c>
      <c r="AB113" s="5">
        <v>5081.6911389113056</v>
      </c>
      <c r="AC113" s="5">
        <v>5076.8901937913124</v>
      </c>
      <c r="AD113" s="5">
        <v>5901.4058795534011</v>
      </c>
      <c r="AE113" s="5">
        <v>5427.7921675382286</v>
      </c>
      <c r="AF113" s="5">
        <v>4889.2580441484142</v>
      </c>
      <c r="AG113" s="5">
        <v>4527.3301693605126</v>
      </c>
    </row>
    <row r="114" spans="1:33">
      <c r="A114" s="56" t="s">
        <v>66</v>
      </c>
      <c r="B114" s="56" t="s">
        <v>199</v>
      </c>
      <c r="C114" s="56" t="s">
        <v>270</v>
      </c>
      <c r="D114" s="56" t="s">
        <v>271</v>
      </c>
      <c r="E114" s="56" t="s">
        <v>217</v>
      </c>
      <c r="F114" s="5">
        <v>0</v>
      </c>
      <c r="G114" s="5">
        <v>1.2457699999999999E-5</v>
      </c>
      <c r="H114" s="5">
        <v>2.955305499999998E-5</v>
      </c>
      <c r="I114" s="5">
        <v>4.7557290000000012E-5</v>
      </c>
      <c r="J114" s="5">
        <v>5.565719500000002E-5</v>
      </c>
      <c r="K114" s="5">
        <v>1.7633898499999989E-4</v>
      </c>
      <c r="L114" s="5">
        <v>2.4512022999999982E-4</v>
      </c>
      <c r="M114" s="5">
        <v>2.3244009499999991E-4</v>
      </c>
      <c r="N114" s="5">
        <v>2.983162149999997E-4</v>
      </c>
      <c r="O114" s="5">
        <v>2.9903969500000001E-4</v>
      </c>
      <c r="P114" s="5">
        <v>4.3022190999999978E-4</v>
      </c>
      <c r="Q114" s="5">
        <v>3.408813145E-3</v>
      </c>
      <c r="R114" s="5">
        <v>3.3083814950000002E-3</v>
      </c>
      <c r="S114" s="5">
        <v>1238.50196970977</v>
      </c>
      <c r="T114" s="5">
        <v>2306.3579808835611</v>
      </c>
      <c r="U114" s="5">
        <v>2163.5448942993912</v>
      </c>
      <c r="V114" s="5">
        <v>2201.9157036862971</v>
      </c>
      <c r="W114" s="5">
        <v>2459.3707425113271</v>
      </c>
      <c r="X114" s="5">
        <v>2499.4992214810759</v>
      </c>
      <c r="Y114" s="5">
        <v>2248.3953072243189</v>
      </c>
      <c r="Z114" s="5">
        <v>2053.694090276615</v>
      </c>
      <c r="AA114" s="5">
        <v>1921.5243178318181</v>
      </c>
      <c r="AB114" s="5">
        <v>1892.372611318996</v>
      </c>
      <c r="AC114" s="5">
        <v>1804.958531800311</v>
      </c>
      <c r="AD114" s="5">
        <v>2106.5307939818372</v>
      </c>
      <c r="AE114" s="5">
        <v>2003.617215036184</v>
      </c>
      <c r="AF114" s="5">
        <v>1823.6177003626919</v>
      </c>
      <c r="AG114" s="5">
        <v>1678.8734100730051</v>
      </c>
    </row>
    <row r="115" spans="1:33">
      <c r="A115" s="56" t="s">
        <v>66</v>
      </c>
      <c r="B115" s="56" t="s">
        <v>199</v>
      </c>
      <c r="C115" s="56" t="s">
        <v>272</v>
      </c>
      <c r="D115" s="56" t="s">
        <v>273</v>
      </c>
      <c r="E115" s="56" t="s">
        <v>217</v>
      </c>
      <c r="F115" s="5">
        <v>0</v>
      </c>
      <c r="G115" s="5">
        <v>0</v>
      </c>
      <c r="H115" s="5">
        <v>0</v>
      </c>
      <c r="I115" s="5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5">
        <v>0</v>
      </c>
      <c r="R115" s="5">
        <v>0</v>
      </c>
      <c r="S115" s="5">
        <v>0</v>
      </c>
      <c r="T115" s="5">
        <v>0</v>
      </c>
      <c r="U115" s="5">
        <v>0</v>
      </c>
      <c r="V115" s="5">
        <v>0</v>
      </c>
      <c r="W115" s="5">
        <v>0</v>
      </c>
      <c r="X115" s="5">
        <v>0</v>
      </c>
      <c r="Y115" s="5">
        <v>0</v>
      </c>
      <c r="Z115" s="5">
        <v>0</v>
      </c>
      <c r="AA115" s="5">
        <v>0</v>
      </c>
      <c r="AB115" s="5">
        <v>0</v>
      </c>
      <c r="AC115" s="5">
        <v>0</v>
      </c>
      <c r="AD115" s="5">
        <v>0</v>
      </c>
      <c r="AE115" s="5">
        <v>0</v>
      </c>
      <c r="AF115" s="5">
        <v>0</v>
      </c>
      <c r="AG115" s="5">
        <v>0</v>
      </c>
    </row>
    <row r="116" spans="1:33">
      <c r="A116" s="56" t="s">
        <v>66</v>
      </c>
      <c r="B116" s="56" t="s">
        <v>199</v>
      </c>
      <c r="C116" s="56" t="s">
        <v>274</v>
      </c>
      <c r="D116" s="56" t="s">
        <v>275</v>
      </c>
      <c r="E116" s="56" t="s">
        <v>217</v>
      </c>
      <c r="F116" s="5">
        <v>601.88758618753502</v>
      </c>
      <c r="G116" s="5">
        <v>507.26374581283977</v>
      </c>
      <c r="H116" s="5">
        <v>523.99066668826015</v>
      </c>
      <c r="I116" s="5">
        <v>518.08469420768495</v>
      </c>
      <c r="J116" s="5">
        <v>499.97092523904507</v>
      </c>
      <c r="K116" s="5">
        <v>1727.003652642459</v>
      </c>
      <c r="L116" s="5">
        <v>1804.8373730675851</v>
      </c>
      <c r="M116" s="5">
        <v>1770.1983301464099</v>
      </c>
      <c r="N116" s="5">
        <v>1699.1510271638449</v>
      </c>
      <c r="O116" s="5">
        <v>2273.4658309942888</v>
      </c>
      <c r="P116" s="5">
        <v>4130.1075615247446</v>
      </c>
      <c r="Q116" s="5">
        <v>4524.7498611649462</v>
      </c>
      <c r="R116" s="5">
        <v>4256.5759579940732</v>
      </c>
      <c r="S116" s="5">
        <v>6325.1370954539907</v>
      </c>
      <c r="T116" s="5">
        <v>5850.059398557356</v>
      </c>
      <c r="U116" s="5">
        <v>5575.598412440826</v>
      </c>
      <c r="V116" s="5">
        <v>5705.5472573131092</v>
      </c>
      <c r="W116" s="5">
        <v>6170.5660039308759</v>
      </c>
      <c r="X116" s="5">
        <v>6291.7364007181759</v>
      </c>
      <c r="Y116" s="5">
        <v>5641.6938206492323</v>
      </c>
      <c r="Z116" s="5">
        <v>5384.2516438796811</v>
      </c>
      <c r="AA116" s="5">
        <v>5033.6574159547163</v>
      </c>
      <c r="AB116" s="5">
        <v>4681.3820947690056</v>
      </c>
      <c r="AC116" s="5">
        <v>4570.2501499582286</v>
      </c>
      <c r="AD116" s="5">
        <v>4936.6567815609851</v>
      </c>
      <c r="AE116" s="5">
        <v>4377.7942747902771</v>
      </c>
      <c r="AF116" s="5">
        <v>3660.8955643781578</v>
      </c>
      <c r="AG116" s="5">
        <v>3359.2524838886161</v>
      </c>
    </row>
    <row r="117" spans="1:33">
      <c r="A117" s="56" t="s">
        <v>66</v>
      </c>
      <c r="B117" s="56" t="s">
        <v>199</v>
      </c>
      <c r="C117" s="56" t="s">
        <v>276</v>
      </c>
      <c r="D117" s="56" t="s">
        <v>277</v>
      </c>
      <c r="E117" s="56" t="s">
        <v>217</v>
      </c>
      <c r="F117" s="5">
        <v>0</v>
      </c>
      <c r="G117" s="5">
        <v>0</v>
      </c>
      <c r="H117" s="5">
        <v>3.2322703999999999E-4</v>
      </c>
      <c r="I117" s="5">
        <v>64.681750451705014</v>
      </c>
      <c r="J117" s="5">
        <v>83.925776941544996</v>
      </c>
      <c r="K117" s="5">
        <v>1088.766660935991</v>
      </c>
      <c r="L117" s="5">
        <v>1147.7981952342259</v>
      </c>
      <c r="M117" s="5">
        <v>5003.1669297633371</v>
      </c>
      <c r="N117" s="5">
        <v>4836.7124619720753</v>
      </c>
      <c r="O117" s="5">
        <v>5228.5098510233965</v>
      </c>
      <c r="P117" s="5">
        <v>9969.1588200193219</v>
      </c>
      <c r="Q117" s="5">
        <v>10059.78997359194</v>
      </c>
      <c r="R117" s="5">
        <v>14489.79641573405</v>
      </c>
      <c r="S117" s="5">
        <v>16013.24824527764</v>
      </c>
      <c r="T117" s="5">
        <v>15877.29251147164</v>
      </c>
      <c r="U117" s="5">
        <v>17346.286164032099</v>
      </c>
      <c r="V117" s="5">
        <v>18213.973739138619</v>
      </c>
      <c r="W117" s="5">
        <v>19922.370411152599</v>
      </c>
      <c r="X117" s="5">
        <v>36742.178057190067</v>
      </c>
      <c r="Y117" s="5">
        <v>34617.144223953583</v>
      </c>
      <c r="Z117" s="5">
        <v>38923.164279125303</v>
      </c>
      <c r="AA117" s="5">
        <v>42049.116519678479</v>
      </c>
      <c r="AB117" s="5">
        <v>40651.623286910261</v>
      </c>
      <c r="AC117" s="5">
        <v>42245.90566920062</v>
      </c>
      <c r="AD117" s="5">
        <v>48981.450214778837</v>
      </c>
      <c r="AE117" s="5">
        <v>54805.147477220642</v>
      </c>
      <c r="AF117" s="5">
        <v>81638.924000066705</v>
      </c>
      <c r="AG117" s="5">
        <v>82544.80497333291</v>
      </c>
    </row>
    <row r="118" spans="1:33">
      <c r="A118" s="56" t="s">
        <v>66</v>
      </c>
      <c r="B118" s="56" t="s">
        <v>199</v>
      </c>
      <c r="C118" s="56" t="s">
        <v>278</v>
      </c>
      <c r="D118" s="56" t="s">
        <v>279</v>
      </c>
      <c r="E118" s="56" t="s">
        <v>217</v>
      </c>
      <c r="F118" s="5">
        <v>0</v>
      </c>
      <c r="G118" s="5">
        <v>2.979889000000002E-5</v>
      </c>
      <c r="H118" s="5">
        <v>8.9949904999999991E-5</v>
      </c>
      <c r="I118" s="5">
        <v>1039.4173827797849</v>
      </c>
      <c r="J118" s="5">
        <v>1108.322586625764</v>
      </c>
      <c r="K118" s="5">
        <v>1220.7303638389401</v>
      </c>
      <c r="L118" s="5">
        <v>1288.8054703391149</v>
      </c>
      <c r="M118" s="5">
        <v>1247.8009033444901</v>
      </c>
      <c r="N118" s="5">
        <v>1183.2574046671291</v>
      </c>
      <c r="O118" s="5">
        <v>1114.1079670783649</v>
      </c>
      <c r="P118" s="5">
        <v>1204.185407506124</v>
      </c>
      <c r="Q118" s="5">
        <v>1168.4937220182601</v>
      </c>
      <c r="R118" s="5">
        <v>1124.6577152662101</v>
      </c>
      <c r="S118" s="5">
        <v>1117.7009189862561</v>
      </c>
      <c r="T118" s="5">
        <v>1065.0226896244701</v>
      </c>
      <c r="U118" s="5">
        <v>1072.716850871775</v>
      </c>
      <c r="V118" s="5">
        <v>1058.1452930595151</v>
      </c>
      <c r="W118" s="5">
        <v>1193.1343778104599</v>
      </c>
      <c r="X118" s="5">
        <v>3942.9155240748159</v>
      </c>
      <c r="Y118" s="5">
        <v>3409.170431408455</v>
      </c>
      <c r="Z118" s="5">
        <v>5648.5188423325653</v>
      </c>
      <c r="AA118" s="5">
        <v>5206.3061719719853</v>
      </c>
      <c r="AB118" s="5">
        <v>4783.9525149869451</v>
      </c>
      <c r="AC118" s="5">
        <v>4869.1728813298814</v>
      </c>
      <c r="AD118" s="5">
        <v>5502.2200459960386</v>
      </c>
      <c r="AE118" s="5">
        <v>5083.9220366436966</v>
      </c>
      <c r="AF118" s="5">
        <v>4698.2561731895612</v>
      </c>
      <c r="AG118" s="5">
        <v>4201.2010825855896</v>
      </c>
    </row>
    <row r="119" spans="1:33">
      <c r="A119" s="56" t="s">
        <v>66</v>
      </c>
      <c r="B119" s="56" t="s">
        <v>199</v>
      </c>
      <c r="C119" s="56" t="s">
        <v>280</v>
      </c>
      <c r="D119" s="56" t="s">
        <v>281</v>
      </c>
      <c r="E119" s="56" t="s">
        <v>217</v>
      </c>
      <c r="F119" s="5">
        <v>0</v>
      </c>
      <c r="G119" s="5">
        <v>9.6612200000000047E-6</v>
      </c>
      <c r="H119" s="5">
        <v>1.7939030000000011E-5</v>
      </c>
      <c r="I119" s="5">
        <v>2.7357049999999989E-5</v>
      </c>
      <c r="J119" s="5">
        <v>3.7495269999999978E-5</v>
      </c>
      <c r="K119" s="5">
        <v>6.0071920000000072E-5</v>
      </c>
      <c r="L119" s="5">
        <v>6.6137219999999955E-5</v>
      </c>
      <c r="M119" s="5">
        <v>7.0352475000000047E-5</v>
      </c>
      <c r="N119" s="5">
        <v>7.0025630000000039E-5</v>
      </c>
      <c r="O119" s="5">
        <v>1.0317897499999991E-4</v>
      </c>
      <c r="P119" s="5">
        <v>1.31274595E-4</v>
      </c>
      <c r="Q119" s="5">
        <v>2.7942255000000001E-4</v>
      </c>
      <c r="R119" s="5">
        <v>2.6664767499999992E-4</v>
      </c>
      <c r="S119" s="5">
        <v>2.7521629500000002E-4</v>
      </c>
      <c r="T119" s="5">
        <v>7.0525851500000017E-4</v>
      </c>
      <c r="U119" s="5">
        <v>7.1536190999999991E-4</v>
      </c>
      <c r="V119" s="5">
        <v>6.5238573000000024E-4</v>
      </c>
      <c r="W119" s="5">
        <v>7.2028556999999998E-4</v>
      </c>
      <c r="X119" s="5">
        <v>3.7285837200000021E-3</v>
      </c>
      <c r="Y119" s="5">
        <v>605.73942335412994</v>
      </c>
      <c r="Z119" s="5">
        <v>7029.7942038342944</v>
      </c>
      <c r="AA119" s="5">
        <v>6893.301163625727</v>
      </c>
      <c r="AB119" s="5">
        <v>6633.2329746081496</v>
      </c>
      <c r="AC119" s="5">
        <v>6383.6046612149912</v>
      </c>
      <c r="AD119" s="5">
        <v>7472.303246987386</v>
      </c>
      <c r="AE119" s="5">
        <v>6972.8214217175782</v>
      </c>
      <c r="AF119" s="5">
        <v>6302.3436506901953</v>
      </c>
      <c r="AG119" s="5">
        <v>5615.9686985490216</v>
      </c>
    </row>
    <row r="120" spans="1:33">
      <c r="A120" s="56" t="s">
        <v>66</v>
      </c>
      <c r="B120" s="56" t="s">
        <v>199</v>
      </c>
      <c r="C120" s="56" t="s">
        <v>282</v>
      </c>
      <c r="D120" s="56" t="s">
        <v>283</v>
      </c>
      <c r="E120" s="56" t="s">
        <v>217</v>
      </c>
      <c r="F120" s="5">
        <v>0</v>
      </c>
      <c r="G120" s="5">
        <v>0</v>
      </c>
      <c r="H120" s="5">
        <v>2.4426359999999991E-5</v>
      </c>
      <c r="I120" s="5">
        <v>3.4261889999999991E-5</v>
      </c>
      <c r="J120" s="5">
        <v>4.7090454999999982E-5</v>
      </c>
      <c r="K120" s="5">
        <v>7.5044080000000001E-5</v>
      </c>
      <c r="L120" s="5">
        <v>8.0651775000000058E-5</v>
      </c>
      <c r="M120" s="5">
        <v>2.177772250000001E-4</v>
      </c>
      <c r="N120" s="5">
        <v>2.1333343E-4</v>
      </c>
      <c r="O120" s="5">
        <v>2.756667399999999E-4</v>
      </c>
      <c r="P120" s="5">
        <v>8.0825079029999927E-2</v>
      </c>
      <c r="Q120" s="5">
        <v>8.581835664000001E-2</v>
      </c>
      <c r="R120" s="5">
        <v>9.8783964224999965E-2</v>
      </c>
      <c r="S120" s="5">
        <v>0.10870507426999999</v>
      </c>
      <c r="T120" s="5">
        <v>5060.2555805255233</v>
      </c>
      <c r="U120" s="5">
        <v>6449.678621105365</v>
      </c>
      <c r="V120" s="5">
        <v>6477.7573943009429</v>
      </c>
      <c r="W120" s="5">
        <v>7246.8936691677982</v>
      </c>
      <c r="X120" s="5">
        <v>7147.3161547670616</v>
      </c>
      <c r="Y120" s="5">
        <v>6602.7178492142593</v>
      </c>
      <c r="Z120" s="5">
        <v>6170.284054061488</v>
      </c>
      <c r="AA120" s="5">
        <v>5494.4195963373022</v>
      </c>
      <c r="AB120" s="5">
        <v>5176.5910307967033</v>
      </c>
      <c r="AC120" s="5">
        <v>5103.7501395894087</v>
      </c>
      <c r="AD120" s="5">
        <v>6071.9613679977647</v>
      </c>
      <c r="AE120" s="5">
        <v>5602.1123656844393</v>
      </c>
      <c r="AF120" s="5">
        <v>5126.8284527830019</v>
      </c>
      <c r="AG120" s="5">
        <v>4449.4430428695978</v>
      </c>
    </row>
    <row r="121" spans="1:33">
      <c r="A121" s="56" t="s">
        <v>66</v>
      </c>
      <c r="B121" s="56" t="s">
        <v>200</v>
      </c>
      <c r="C121" s="56" t="s">
        <v>284</v>
      </c>
      <c r="D121" s="56" t="s">
        <v>285</v>
      </c>
      <c r="E121" s="56" t="s">
        <v>217</v>
      </c>
      <c r="F121" s="5">
        <v>0</v>
      </c>
      <c r="G121" s="5">
        <v>1.468559E-5</v>
      </c>
      <c r="H121" s="5">
        <v>84.647534446435003</v>
      </c>
      <c r="I121" s="5">
        <v>412.68009651601551</v>
      </c>
      <c r="J121" s="5">
        <v>573.9567698432304</v>
      </c>
      <c r="K121" s="5">
        <v>1050.38092526897</v>
      </c>
      <c r="L121" s="5">
        <v>1027.5921716524249</v>
      </c>
      <c r="M121" s="5">
        <v>966.31638227370979</v>
      </c>
      <c r="N121" s="5">
        <v>925.79529595577571</v>
      </c>
      <c r="O121" s="5">
        <v>907.12399499193964</v>
      </c>
      <c r="P121" s="5">
        <v>951.7427161276147</v>
      </c>
      <c r="Q121" s="5">
        <v>952.68028314596449</v>
      </c>
      <c r="R121" s="5">
        <v>851.2606657168551</v>
      </c>
      <c r="S121" s="5">
        <v>949.82583281415987</v>
      </c>
      <c r="T121" s="5">
        <v>2436.760426443404</v>
      </c>
      <c r="U121" s="5">
        <v>2300.0629993327411</v>
      </c>
      <c r="V121" s="5">
        <v>2434.35048304367</v>
      </c>
      <c r="W121" s="5">
        <v>4510.605996250074</v>
      </c>
      <c r="X121" s="5">
        <v>4308.2271525870228</v>
      </c>
      <c r="Y121" s="5">
        <v>4103.6527291480879</v>
      </c>
      <c r="Z121" s="5">
        <v>7482.8247397446994</v>
      </c>
      <c r="AA121" s="5">
        <v>9032.3357347554447</v>
      </c>
      <c r="AB121" s="5">
        <v>8918.3248286570179</v>
      </c>
      <c r="AC121" s="5">
        <v>8286.2686624007674</v>
      </c>
      <c r="AD121" s="5">
        <v>9130.5347969777795</v>
      </c>
      <c r="AE121" s="5">
        <v>19366.062002839299</v>
      </c>
      <c r="AF121" s="5">
        <v>40712.127992363858</v>
      </c>
      <c r="AG121" s="5">
        <v>42186.533602227188</v>
      </c>
    </row>
    <row r="122" spans="1:33">
      <c r="A122" s="56" t="s">
        <v>66</v>
      </c>
      <c r="B122" s="56" t="s">
        <v>200</v>
      </c>
      <c r="C122" s="56" t="s">
        <v>286</v>
      </c>
      <c r="D122" s="56" t="s">
        <v>287</v>
      </c>
      <c r="E122" s="56" t="s">
        <v>217</v>
      </c>
      <c r="F122" s="5">
        <v>0</v>
      </c>
      <c r="G122" s="5">
        <v>6.9170649999999978E-6</v>
      </c>
      <c r="H122" s="5">
        <v>1.525368999999999E-5</v>
      </c>
      <c r="I122" s="5">
        <v>119.2020115824099</v>
      </c>
      <c r="J122" s="5">
        <v>230.79071901452511</v>
      </c>
      <c r="K122" s="5">
        <v>244.61117375646009</v>
      </c>
      <c r="L122" s="5">
        <v>245.27431867253</v>
      </c>
      <c r="M122" s="5">
        <v>227.81359281078531</v>
      </c>
      <c r="N122" s="5">
        <v>212.81331993754509</v>
      </c>
      <c r="O122" s="5">
        <v>209.36188307709489</v>
      </c>
      <c r="P122" s="5">
        <v>231.5627592378398</v>
      </c>
      <c r="Q122" s="5">
        <v>222.07667522009979</v>
      </c>
      <c r="R122" s="5">
        <v>202.52740713699501</v>
      </c>
      <c r="S122" s="5">
        <v>219.0038653168549</v>
      </c>
      <c r="T122" s="5">
        <v>251.60490780165989</v>
      </c>
      <c r="U122" s="5">
        <v>210.56455712044999</v>
      </c>
      <c r="V122" s="5">
        <v>235.5784976425449</v>
      </c>
      <c r="W122" s="5">
        <v>247.21256755547509</v>
      </c>
      <c r="X122" s="5">
        <v>229.97118468023501</v>
      </c>
      <c r="Y122" s="5">
        <v>207.89752820458469</v>
      </c>
      <c r="Z122" s="5">
        <v>179.7605681464949</v>
      </c>
      <c r="AA122" s="5">
        <v>219.9304902487998</v>
      </c>
      <c r="AB122" s="5">
        <v>168.03485570840499</v>
      </c>
      <c r="AC122" s="5">
        <v>162.4993556009251</v>
      </c>
      <c r="AD122" s="5">
        <v>184.99591545077001</v>
      </c>
      <c r="AE122" s="5">
        <v>212.06500055354999</v>
      </c>
      <c r="AF122" s="5">
        <v>248.66313231551999</v>
      </c>
      <c r="AG122" s="5">
        <v>225.86236199487021</v>
      </c>
    </row>
    <row r="123" spans="1:33">
      <c r="A123" s="56" t="s">
        <v>66</v>
      </c>
      <c r="B123" s="56" t="s">
        <v>200</v>
      </c>
      <c r="C123" s="56" t="s">
        <v>288</v>
      </c>
      <c r="D123" s="56" t="s">
        <v>303</v>
      </c>
      <c r="E123" s="56" t="s">
        <v>217</v>
      </c>
      <c r="F123" s="5">
        <v>0</v>
      </c>
      <c r="G123" s="5">
        <v>8.8309150000000015E-6</v>
      </c>
      <c r="H123" s="5">
        <v>2.6565559999999999E-5</v>
      </c>
      <c r="I123" s="5">
        <v>269.20822577626012</v>
      </c>
      <c r="J123" s="5">
        <v>263.56144128538</v>
      </c>
      <c r="K123" s="5">
        <v>2008.9116941085199</v>
      </c>
      <c r="L123" s="5">
        <v>2070.3485096715608</v>
      </c>
      <c r="M123" s="5">
        <v>1947.297978932359</v>
      </c>
      <c r="N123" s="5">
        <v>1857.524665560856</v>
      </c>
      <c r="O123" s="5">
        <v>1764.45001488138</v>
      </c>
      <c r="P123" s="5">
        <v>1796.5392811881591</v>
      </c>
      <c r="Q123" s="5">
        <v>1894.8900215785341</v>
      </c>
      <c r="R123" s="5">
        <v>1761.2823554997899</v>
      </c>
      <c r="S123" s="5">
        <v>1886.723916645946</v>
      </c>
      <c r="T123" s="5">
        <v>2051.7938424970939</v>
      </c>
      <c r="U123" s="5">
        <v>1889.434504629065</v>
      </c>
      <c r="V123" s="5">
        <v>1980.0364066352261</v>
      </c>
      <c r="W123" s="5">
        <v>2107.924752208783</v>
      </c>
      <c r="X123" s="5">
        <v>1996.056132507186</v>
      </c>
      <c r="Y123" s="5">
        <v>1859.2653911327591</v>
      </c>
      <c r="Z123" s="5">
        <v>1650.7156957979489</v>
      </c>
      <c r="AA123" s="5">
        <v>1734.4413597973009</v>
      </c>
      <c r="AB123" s="5">
        <v>1698.1996985087001</v>
      </c>
      <c r="AC123" s="5">
        <v>1651.682416091594</v>
      </c>
      <c r="AD123" s="5">
        <v>1835.358572452069</v>
      </c>
      <c r="AE123" s="5">
        <v>1949.784226970404</v>
      </c>
      <c r="AF123" s="5">
        <v>1563.9525714541401</v>
      </c>
      <c r="AG123" s="5">
        <v>1558.860541503374</v>
      </c>
    </row>
    <row r="124" spans="1:33" ht="16.5" customHeight="1">
      <c r="B124" s="43"/>
      <c r="C124" s="43"/>
      <c r="D124" s="43"/>
      <c r="E124" s="43"/>
      <c r="F124" s="43"/>
      <c r="G124" s="43"/>
      <c r="H124" s="43"/>
      <c r="I124" s="43"/>
      <c r="J124" s="43"/>
      <c r="K124" s="43"/>
      <c r="L124" s="43"/>
      <c r="M124" s="43"/>
      <c r="N124" s="43"/>
      <c r="O124" s="43"/>
      <c r="P124" s="43"/>
      <c r="Q124" s="43"/>
      <c r="R124" s="43"/>
      <c r="S124" s="43"/>
      <c r="T124" s="43"/>
      <c r="U124" s="43"/>
      <c r="V124" s="43"/>
      <c r="W124" s="43"/>
      <c r="X124" s="43"/>
      <c r="Y124" s="43"/>
      <c r="Z124" s="43"/>
    </row>
    <row r="125" spans="1:33">
      <c r="A125" s="56" t="s">
        <v>66</v>
      </c>
      <c r="B125" s="56" t="s">
        <v>197</v>
      </c>
      <c r="C125" s="56" t="s">
        <v>215</v>
      </c>
      <c r="D125" s="56" t="s">
        <v>216</v>
      </c>
      <c r="E125" s="56" t="s">
        <v>142</v>
      </c>
      <c r="F125" s="5">
        <v>1388.948747346459</v>
      </c>
      <c r="G125" s="5">
        <v>3698.164456480054</v>
      </c>
      <c r="H125" s="5">
        <v>6621.9894668608486</v>
      </c>
      <c r="I125" s="5">
        <v>5974.594411046899</v>
      </c>
      <c r="J125" s="5">
        <v>6168.3957622597964</v>
      </c>
      <c r="K125" s="5">
        <v>7653.5347747395936</v>
      </c>
      <c r="L125" s="5">
        <v>10649.12295130749</v>
      </c>
      <c r="M125" s="5">
        <v>9701.0184051704</v>
      </c>
      <c r="N125" s="5">
        <v>11106.696329246661</v>
      </c>
      <c r="O125" s="5">
        <v>10250.323260097281</v>
      </c>
      <c r="P125" s="5">
        <v>10423.880762409301</v>
      </c>
      <c r="Q125" s="5">
        <v>29988.5691160434</v>
      </c>
      <c r="R125" s="5">
        <v>35674.415142977479</v>
      </c>
      <c r="S125" s="5">
        <v>35753.528746395998</v>
      </c>
      <c r="T125" s="5">
        <v>30302.920231790511</v>
      </c>
      <c r="U125" s="5">
        <v>31512.89385312844</v>
      </c>
      <c r="V125" s="5">
        <v>33975.142148330808</v>
      </c>
      <c r="W125" s="5">
        <v>35709.241041860048</v>
      </c>
      <c r="X125" s="5">
        <v>31321.76919825915</v>
      </c>
      <c r="Y125" s="5">
        <v>35167.677931426399</v>
      </c>
      <c r="Z125" s="5">
        <v>30775.192195257408</v>
      </c>
      <c r="AA125" s="5">
        <v>32802.183285719533</v>
      </c>
      <c r="AB125" s="5">
        <v>44450.25400115236</v>
      </c>
      <c r="AC125" s="5">
        <v>47591.92747908795</v>
      </c>
      <c r="AD125" s="5">
        <v>47843.302279617383</v>
      </c>
      <c r="AE125" s="5">
        <v>40375.661413720773</v>
      </c>
      <c r="AF125" s="5">
        <v>38074.258453567927</v>
      </c>
      <c r="AG125" s="5">
        <v>41880.502724256054</v>
      </c>
    </row>
    <row r="126" spans="1:33">
      <c r="A126" s="56" t="s">
        <v>66</v>
      </c>
      <c r="B126" s="56" t="s">
        <v>197</v>
      </c>
      <c r="C126" s="56" t="s">
        <v>218</v>
      </c>
      <c r="D126" s="56" t="s">
        <v>219</v>
      </c>
      <c r="E126" s="56" t="s">
        <v>142</v>
      </c>
      <c r="F126" s="5">
        <v>105.56801493994</v>
      </c>
      <c r="G126" s="5">
        <v>2779.5105201388778</v>
      </c>
      <c r="H126" s="5">
        <v>2691.2874556567358</v>
      </c>
      <c r="I126" s="5">
        <v>2379.023014062991</v>
      </c>
      <c r="J126" s="5">
        <v>2636.7628183224579</v>
      </c>
      <c r="K126" s="5">
        <v>2708.5798385319772</v>
      </c>
      <c r="L126" s="5">
        <v>2869.6623212273998</v>
      </c>
      <c r="M126" s="5">
        <v>9360.9030440396473</v>
      </c>
      <c r="N126" s="5">
        <v>13475.941768836799</v>
      </c>
      <c r="O126" s="5">
        <v>16557.268377178541</v>
      </c>
      <c r="P126" s="5">
        <v>17368.432544120471</v>
      </c>
      <c r="Q126" s="5">
        <v>16998.347666434231</v>
      </c>
      <c r="R126" s="5">
        <v>17465.375220861391</v>
      </c>
      <c r="S126" s="5">
        <v>16146.248929137009</v>
      </c>
      <c r="T126" s="5">
        <v>13902.711412428949</v>
      </c>
      <c r="U126" s="5">
        <v>14982.675977939531</v>
      </c>
      <c r="V126" s="5">
        <v>15891.60745475536</v>
      </c>
      <c r="W126" s="5">
        <v>16499.262974620498</v>
      </c>
      <c r="X126" s="5">
        <v>14384.636648013149</v>
      </c>
      <c r="Y126" s="5">
        <v>19466.548964416619</v>
      </c>
      <c r="Z126" s="5">
        <v>19720.033103167469</v>
      </c>
      <c r="AA126" s="5">
        <v>19767.620741332761</v>
      </c>
      <c r="AB126" s="5">
        <v>33917.074989818298</v>
      </c>
      <c r="AC126" s="5">
        <v>34853.241012479994</v>
      </c>
      <c r="AD126" s="5">
        <v>33311.606473673863</v>
      </c>
      <c r="AE126" s="5">
        <v>29332.137008233389</v>
      </c>
      <c r="AF126" s="5">
        <v>28472.65992261294</v>
      </c>
      <c r="AG126" s="5">
        <v>30815.83729684104</v>
      </c>
    </row>
    <row r="127" spans="1:33">
      <c r="A127" s="56" t="s">
        <v>66</v>
      </c>
      <c r="B127" s="56" t="s">
        <v>197</v>
      </c>
      <c r="C127" s="56" t="s">
        <v>220</v>
      </c>
      <c r="D127" s="56" t="s">
        <v>221</v>
      </c>
      <c r="E127" s="56" t="s">
        <v>142</v>
      </c>
      <c r="F127" s="5">
        <v>0</v>
      </c>
      <c r="G127" s="5">
        <v>0</v>
      </c>
      <c r="H127" s="5">
        <v>0</v>
      </c>
      <c r="I127" s="5">
        <v>0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5">
        <v>0</v>
      </c>
      <c r="R127" s="5">
        <v>0</v>
      </c>
      <c r="S127" s="5">
        <v>0</v>
      </c>
      <c r="T127" s="5">
        <v>0</v>
      </c>
      <c r="U127" s="5">
        <v>0</v>
      </c>
      <c r="V127" s="5">
        <v>0</v>
      </c>
      <c r="W127" s="5">
        <v>0</v>
      </c>
      <c r="X127" s="5">
        <v>0</v>
      </c>
      <c r="Y127" s="5">
        <v>0</v>
      </c>
      <c r="Z127" s="5">
        <v>0</v>
      </c>
      <c r="AA127" s="5">
        <v>0</v>
      </c>
      <c r="AB127" s="5">
        <v>0</v>
      </c>
      <c r="AC127" s="5">
        <v>0</v>
      </c>
      <c r="AD127" s="5">
        <v>0</v>
      </c>
      <c r="AE127" s="5">
        <v>0</v>
      </c>
      <c r="AF127" s="5">
        <v>0</v>
      </c>
      <c r="AG127" s="5">
        <v>0</v>
      </c>
    </row>
    <row r="128" spans="1:33">
      <c r="A128" s="56" t="s">
        <v>66</v>
      </c>
      <c r="B128" s="56" t="s">
        <v>197</v>
      </c>
      <c r="C128" s="56" t="s">
        <v>222</v>
      </c>
      <c r="D128" s="56" t="s">
        <v>223</v>
      </c>
      <c r="E128" s="56" t="s">
        <v>142</v>
      </c>
      <c r="F128" s="5">
        <v>0</v>
      </c>
      <c r="G128" s="5">
        <v>1489.4143973141711</v>
      </c>
      <c r="H128" s="5">
        <v>1554.391531800527</v>
      </c>
      <c r="I128" s="5">
        <v>1943.6253309026249</v>
      </c>
      <c r="J128" s="5">
        <v>2947.8314287437652</v>
      </c>
      <c r="K128" s="5">
        <v>2799.5396065621512</v>
      </c>
      <c r="L128" s="5">
        <v>3250.3289481532479</v>
      </c>
      <c r="M128" s="5">
        <v>2689.55727493924</v>
      </c>
      <c r="N128" s="5">
        <v>3004.8983102577058</v>
      </c>
      <c r="O128" s="5">
        <v>3018.1973465378901</v>
      </c>
      <c r="P128" s="5">
        <v>2967.8750803912571</v>
      </c>
      <c r="Q128" s="5">
        <v>3099.4719823359901</v>
      </c>
      <c r="R128" s="5">
        <v>5481.8841295415896</v>
      </c>
      <c r="S128" s="5">
        <v>4879.2364137241566</v>
      </c>
      <c r="T128" s="5">
        <v>5703.2809494234634</v>
      </c>
      <c r="U128" s="5">
        <v>5925.5279437572408</v>
      </c>
      <c r="V128" s="5">
        <v>5821.0481221599757</v>
      </c>
      <c r="W128" s="5">
        <v>7244.2648542046454</v>
      </c>
      <c r="X128" s="5">
        <v>5757.7994664443067</v>
      </c>
      <c r="Y128" s="5">
        <v>9562.1330843424366</v>
      </c>
      <c r="Z128" s="5">
        <v>8929.1284278404928</v>
      </c>
      <c r="AA128" s="5">
        <v>9232.7840719839023</v>
      </c>
      <c r="AB128" s="5">
        <v>32397.4644486086</v>
      </c>
      <c r="AC128" s="5">
        <v>44812.061254453904</v>
      </c>
      <c r="AD128" s="5">
        <v>59850.33332013608</v>
      </c>
      <c r="AE128" s="5">
        <v>56736.321318535527</v>
      </c>
      <c r="AF128" s="5">
        <v>110780.64390303379</v>
      </c>
      <c r="AG128" s="5">
        <v>106586.5391926052</v>
      </c>
    </row>
    <row r="129" spans="1:33">
      <c r="A129" s="56" t="s">
        <v>66</v>
      </c>
      <c r="B129" s="56" t="s">
        <v>197</v>
      </c>
      <c r="C129" s="56" t="s">
        <v>224</v>
      </c>
      <c r="D129" s="56" t="s">
        <v>225</v>
      </c>
      <c r="E129" s="56" t="s">
        <v>142</v>
      </c>
      <c r="F129" s="5">
        <v>0</v>
      </c>
      <c r="G129" s="5">
        <v>9.2148639999999949E-5</v>
      </c>
      <c r="H129" s="5">
        <v>5.0627984899999966E-3</v>
      </c>
      <c r="I129" s="5">
        <v>231.74507945081999</v>
      </c>
      <c r="J129" s="5">
        <v>239.39151045047021</v>
      </c>
      <c r="K129" s="5">
        <v>246.36883268420021</v>
      </c>
      <c r="L129" s="5">
        <v>267.83177209871002</v>
      </c>
      <c r="M129" s="5">
        <v>214.28631171601009</v>
      </c>
      <c r="N129" s="5">
        <v>250.17922011370001</v>
      </c>
      <c r="O129" s="5">
        <v>234.759478513055</v>
      </c>
      <c r="P129" s="5">
        <v>229.50655181864491</v>
      </c>
      <c r="Q129" s="5">
        <v>243.19130045386481</v>
      </c>
      <c r="R129" s="5">
        <v>236.092653517965</v>
      </c>
      <c r="S129" s="5">
        <v>230.33924844018011</v>
      </c>
      <c r="T129" s="5">
        <v>209.186785982765</v>
      </c>
      <c r="U129" s="5">
        <v>205.1004047005901</v>
      </c>
      <c r="V129" s="5">
        <v>229.23502233279001</v>
      </c>
      <c r="W129" s="5">
        <v>243.15778021535991</v>
      </c>
      <c r="X129" s="5">
        <v>4690.9187526166397</v>
      </c>
      <c r="Y129" s="5">
        <v>5744.2064287709982</v>
      </c>
      <c r="Z129" s="5">
        <v>4876.5359711754636</v>
      </c>
      <c r="AA129" s="5">
        <v>6821.5186876853768</v>
      </c>
      <c r="AB129" s="5">
        <v>8651.0383003409333</v>
      </c>
      <c r="AC129" s="5">
        <v>9201.7807159362856</v>
      </c>
      <c r="AD129" s="5">
        <v>8955.1205695499775</v>
      </c>
      <c r="AE129" s="5">
        <v>8198.1492455770967</v>
      </c>
      <c r="AF129" s="5">
        <v>7649.0992866452143</v>
      </c>
      <c r="AG129" s="5">
        <v>7881.4564495602917</v>
      </c>
    </row>
    <row r="130" spans="1:33">
      <c r="A130" s="56" t="s">
        <v>66</v>
      </c>
      <c r="B130" s="56" t="s">
        <v>197</v>
      </c>
      <c r="C130" s="56" t="s">
        <v>226</v>
      </c>
      <c r="D130" s="56" t="s">
        <v>227</v>
      </c>
      <c r="E130" s="56" t="s">
        <v>142</v>
      </c>
      <c r="F130" s="5">
        <v>0</v>
      </c>
      <c r="G130" s="5">
        <v>2907.1167709840001</v>
      </c>
      <c r="H130" s="5">
        <v>2809.754817425478</v>
      </c>
      <c r="I130" s="5">
        <v>4696.3822473685941</v>
      </c>
      <c r="J130" s="5">
        <v>5933.9062451708151</v>
      </c>
      <c r="K130" s="5">
        <v>5699.3440067405209</v>
      </c>
      <c r="L130" s="5">
        <v>7320.7146387439807</v>
      </c>
      <c r="M130" s="5">
        <v>6725.3505313383166</v>
      </c>
      <c r="N130" s="5">
        <v>7115.7913499491224</v>
      </c>
      <c r="O130" s="5">
        <v>7625.9408266093033</v>
      </c>
      <c r="P130" s="5">
        <v>10101.27400255654</v>
      </c>
      <c r="Q130" s="5">
        <v>10082.90421465924</v>
      </c>
      <c r="R130" s="5">
        <v>9530.3732134819838</v>
      </c>
      <c r="S130" s="5">
        <v>9381.2094804371409</v>
      </c>
      <c r="T130" s="5">
        <v>8656.1582778765496</v>
      </c>
      <c r="U130" s="5">
        <v>8781.4199322907334</v>
      </c>
      <c r="V130" s="5">
        <v>8833.9625510405858</v>
      </c>
      <c r="W130" s="5">
        <v>9583.3662146457773</v>
      </c>
      <c r="X130" s="5">
        <v>8527.7768510735241</v>
      </c>
      <c r="Y130" s="5">
        <v>34994.496546309812</v>
      </c>
      <c r="Z130" s="5">
        <v>69064.743074445374</v>
      </c>
      <c r="AA130" s="5">
        <v>67247.065791491084</v>
      </c>
      <c r="AB130" s="5">
        <v>66231.772220581144</v>
      </c>
      <c r="AC130" s="5">
        <v>62921.898993313793</v>
      </c>
      <c r="AD130" s="5">
        <v>63612.727484423143</v>
      </c>
      <c r="AE130" s="5">
        <v>57614.915926109148</v>
      </c>
      <c r="AF130" s="5">
        <v>57976.448689874233</v>
      </c>
      <c r="AG130" s="5">
        <v>56766.708652646121</v>
      </c>
    </row>
    <row r="131" spans="1:33">
      <c r="A131" s="56" t="s">
        <v>66</v>
      </c>
      <c r="B131" s="56" t="s">
        <v>197</v>
      </c>
      <c r="C131" s="56" t="s">
        <v>228</v>
      </c>
      <c r="D131" s="56" t="s">
        <v>229</v>
      </c>
      <c r="E131" s="56" t="s">
        <v>142</v>
      </c>
      <c r="F131" s="5">
        <v>0</v>
      </c>
      <c r="G131" s="5">
        <v>4.1549260000000003E-5</v>
      </c>
      <c r="H131" s="5">
        <v>98.380841023754996</v>
      </c>
      <c r="I131" s="5">
        <v>1084.2142474039699</v>
      </c>
      <c r="J131" s="5">
        <v>1077.3542283369261</v>
      </c>
      <c r="K131" s="5">
        <v>1092.2336826162541</v>
      </c>
      <c r="L131" s="5">
        <v>1149.8649665456001</v>
      </c>
      <c r="M131" s="5">
        <v>1073.5362527040149</v>
      </c>
      <c r="N131" s="5">
        <v>2451.8138207629108</v>
      </c>
      <c r="O131" s="5">
        <v>6302.3789182258006</v>
      </c>
      <c r="P131" s="5">
        <v>6376.3706704179476</v>
      </c>
      <c r="Q131" s="5">
        <v>12970.450109722569</v>
      </c>
      <c r="R131" s="5">
        <v>11727.892338942451</v>
      </c>
      <c r="S131" s="5">
        <v>11956.75682826189</v>
      </c>
      <c r="T131" s="5">
        <v>11054.243362200061</v>
      </c>
      <c r="U131" s="5">
        <v>11122.77743875333</v>
      </c>
      <c r="V131" s="5">
        <v>11554.9941050706</v>
      </c>
      <c r="W131" s="5">
        <v>11815.851612233429</v>
      </c>
      <c r="X131" s="5">
        <v>10666.7476684553</v>
      </c>
      <c r="Y131" s="5">
        <v>13312.66643959095</v>
      </c>
      <c r="Z131" s="5">
        <v>19051.886601242441</v>
      </c>
      <c r="AA131" s="5">
        <v>19461.101198820899</v>
      </c>
      <c r="AB131" s="5">
        <v>18875.60902251376</v>
      </c>
      <c r="AC131" s="5">
        <v>17434.855451816769</v>
      </c>
      <c r="AD131" s="5">
        <v>18384.056422907492</v>
      </c>
      <c r="AE131" s="5">
        <v>16817.94644383961</v>
      </c>
      <c r="AF131" s="5">
        <v>16467.025306252541</v>
      </c>
      <c r="AG131" s="5">
        <v>16443.315852537849</v>
      </c>
    </row>
    <row r="132" spans="1:33">
      <c r="A132" s="56" t="s">
        <v>66</v>
      </c>
      <c r="B132" s="56" t="s">
        <v>197</v>
      </c>
      <c r="C132" s="56" t="s">
        <v>230</v>
      </c>
      <c r="D132" s="56" t="s">
        <v>231</v>
      </c>
      <c r="E132" s="56" t="s">
        <v>142</v>
      </c>
      <c r="F132" s="5">
        <v>2755.6005317160502</v>
      </c>
      <c r="G132" s="5">
        <v>7232.1861461047274</v>
      </c>
      <c r="H132" s="5">
        <v>14392.93171712734</v>
      </c>
      <c r="I132" s="5">
        <v>14263.34208916723</v>
      </c>
      <c r="J132" s="5">
        <v>13548.08176247393</v>
      </c>
      <c r="K132" s="5">
        <v>13712.54480923781</v>
      </c>
      <c r="L132" s="5">
        <v>14263.567517913931</v>
      </c>
      <c r="M132" s="5">
        <v>14779.08126047621</v>
      </c>
      <c r="N132" s="5">
        <v>15669.58573900046</v>
      </c>
      <c r="O132" s="5">
        <v>15527.20945129237</v>
      </c>
      <c r="P132" s="5">
        <v>17884.536272447662</v>
      </c>
      <c r="Q132" s="5">
        <v>18246.632966239249</v>
      </c>
      <c r="R132" s="5">
        <v>20157.79793839635</v>
      </c>
      <c r="S132" s="5">
        <v>33616.138839509847</v>
      </c>
      <c r="T132" s="5">
        <v>34592.064045502171</v>
      </c>
      <c r="U132" s="5">
        <v>33297.395152847763</v>
      </c>
      <c r="V132" s="5">
        <v>34168.056682892638</v>
      </c>
      <c r="W132" s="5">
        <v>34910.458180729147</v>
      </c>
      <c r="X132" s="5">
        <v>33376.858072194649</v>
      </c>
      <c r="Y132" s="5">
        <v>35914.796206181003</v>
      </c>
      <c r="Z132" s="5">
        <v>35511.254173759873</v>
      </c>
      <c r="AA132" s="5">
        <v>33544.986279508528</v>
      </c>
      <c r="AB132" s="5">
        <v>33797.731798249333</v>
      </c>
      <c r="AC132" s="5">
        <v>32755.208235667189</v>
      </c>
      <c r="AD132" s="5">
        <v>34264.392250982979</v>
      </c>
      <c r="AE132" s="5">
        <v>37501.117510093311</v>
      </c>
      <c r="AF132" s="5">
        <v>34895.778331354042</v>
      </c>
      <c r="AG132" s="5">
        <v>34922.76353016388</v>
      </c>
    </row>
    <row r="133" spans="1:33">
      <c r="A133" s="56" t="s">
        <v>66</v>
      </c>
      <c r="B133" s="56" t="s">
        <v>197</v>
      </c>
      <c r="C133" s="56" t="s">
        <v>232</v>
      </c>
      <c r="D133" s="56" t="s">
        <v>233</v>
      </c>
      <c r="E133" s="56" t="s">
        <v>142</v>
      </c>
      <c r="F133" s="5">
        <v>0</v>
      </c>
      <c r="G133" s="5">
        <v>3.6032960000000003E-5</v>
      </c>
      <c r="H133" s="5">
        <v>5.6259890000000013E-5</v>
      </c>
      <c r="I133" s="5">
        <v>1.1814169499999999E-4</v>
      </c>
      <c r="J133" s="5">
        <v>1.14880135E-4</v>
      </c>
      <c r="K133" s="5">
        <v>1.872341550000001E-4</v>
      </c>
      <c r="L133" s="5">
        <v>3.3017380999999997E-4</v>
      </c>
      <c r="M133" s="5">
        <v>3.0766551000000017E-4</v>
      </c>
      <c r="N133" s="5">
        <v>3.3672985000000031E-4</v>
      </c>
      <c r="O133" s="5">
        <v>3.5991050999999987E-4</v>
      </c>
      <c r="P133" s="5">
        <v>5.0342949999999985E-4</v>
      </c>
      <c r="Q133" s="5">
        <v>4.9366649499999978E-4</v>
      </c>
      <c r="R133" s="5">
        <v>4.6479231500000032E-4</v>
      </c>
      <c r="S133" s="5">
        <v>2038.068642067296</v>
      </c>
      <c r="T133" s="5">
        <v>2035.607860518234</v>
      </c>
      <c r="U133" s="5">
        <v>1995.49031624595</v>
      </c>
      <c r="V133" s="5">
        <v>2129.2423555349092</v>
      </c>
      <c r="W133" s="5">
        <v>2292.91678892344</v>
      </c>
      <c r="X133" s="5">
        <v>1958.2143645657641</v>
      </c>
      <c r="Y133" s="5">
        <v>2144.4401375910702</v>
      </c>
      <c r="Z133" s="5">
        <v>2004.294269231887</v>
      </c>
      <c r="AA133" s="5">
        <v>2113.5455481069039</v>
      </c>
      <c r="AB133" s="5">
        <v>1942.683807905069</v>
      </c>
      <c r="AC133" s="5">
        <v>1982.0507693956311</v>
      </c>
      <c r="AD133" s="5">
        <v>1973.842871553433</v>
      </c>
      <c r="AE133" s="5">
        <v>6562.9715902131138</v>
      </c>
      <c r="AF133" s="5">
        <v>6085.7142213420839</v>
      </c>
      <c r="AG133" s="5">
        <v>6050.9582381791224</v>
      </c>
    </row>
    <row r="134" spans="1:33">
      <c r="A134" s="56" t="s">
        <v>66</v>
      </c>
      <c r="B134" s="56" t="s">
        <v>163</v>
      </c>
      <c r="C134" s="56" t="s">
        <v>234</v>
      </c>
      <c r="D134" s="56" t="s">
        <v>235</v>
      </c>
      <c r="E134" s="56" t="s">
        <v>142</v>
      </c>
      <c r="F134" s="5">
        <v>5173.7328040224756</v>
      </c>
      <c r="G134" s="5">
        <v>4939.5791435873716</v>
      </c>
      <c r="H134" s="5">
        <v>4987.6288083010313</v>
      </c>
      <c r="I134" s="5">
        <v>5206.5182161619332</v>
      </c>
      <c r="J134" s="5">
        <v>4749.0625907363792</v>
      </c>
      <c r="K134" s="5">
        <v>5069.8603054596433</v>
      </c>
      <c r="L134" s="5">
        <v>5042.800154831828</v>
      </c>
      <c r="M134" s="5">
        <v>5214.9329110147919</v>
      </c>
      <c r="N134" s="5">
        <v>4963.8442013011017</v>
      </c>
      <c r="O134" s="5">
        <v>5405.4617422730926</v>
      </c>
      <c r="P134" s="5">
        <v>5070.6388062310234</v>
      </c>
      <c r="Q134" s="5">
        <v>4986.0886348001904</v>
      </c>
      <c r="R134" s="5">
        <v>4882.3422760545509</v>
      </c>
      <c r="S134" s="5">
        <v>4886.0302042668009</v>
      </c>
      <c r="T134" s="5">
        <v>5101.1754696532571</v>
      </c>
      <c r="U134" s="5">
        <v>4685.8804520353078</v>
      </c>
      <c r="V134" s="5">
        <v>5140.9927468587439</v>
      </c>
      <c r="W134" s="5">
        <v>4961.557719468753</v>
      </c>
      <c r="X134" s="5">
        <v>5044.5406546541089</v>
      </c>
      <c r="Y134" s="5">
        <v>4779.6221334465818</v>
      </c>
      <c r="Z134" s="5">
        <v>5189.8476820739052</v>
      </c>
      <c r="AA134" s="5">
        <v>4837.0171322767756</v>
      </c>
      <c r="AB134" s="5">
        <v>4547.7415078100457</v>
      </c>
      <c r="AC134" s="5">
        <v>4458.9843799714872</v>
      </c>
      <c r="AD134" s="5">
        <v>4587.6310915712402</v>
      </c>
      <c r="AE134" s="5">
        <v>4762.3449484495313</v>
      </c>
      <c r="AF134" s="5">
        <v>4123.6704413085063</v>
      </c>
      <c r="AG134" s="5">
        <v>4356.58255747153</v>
      </c>
    </row>
    <row r="135" spans="1:33">
      <c r="A135" s="56" t="s">
        <v>66</v>
      </c>
      <c r="B135" s="56" t="s">
        <v>163</v>
      </c>
      <c r="C135" s="56" t="s">
        <v>236</v>
      </c>
      <c r="D135" s="56" t="s">
        <v>237</v>
      </c>
      <c r="E135" s="56" t="s">
        <v>142</v>
      </c>
      <c r="F135" s="5">
        <v>0</v>
      </c>
      <c r="G135" s="5">
        <v>0</v>
      </c>
      <c r="H135" s="5">
        <v>0</v>
      </c>
      <c r="I135" s="5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5">
        <v>0</v>
      </c>
      <c r="R135" s="5">
        <v>0</v>
      </c>
      <c r="S135" s="5">
        <v>0</v>
      </c>
      <c r="T135" s="5">
        <v>0</v>
      </c>
      <c r="U135" s="5">
        <v>0</v>
      </c>
      <c r="V135" s="5">
        <v>0</v>
      </c>
      <c r="W135" s="5">
        <v>0</v>
      </c>
      <c r="X135" s="5">
        <v>0</v>
      </c>
      <c r="Y135" s="5">
        <v>0</v>
      </c>
      <c r="Z135" s="5">
        <v>0</v>
      </c>
      <c r="AA135" s="5">
        <v>0</v>
      </c>
      <c r="AB135" s="5">
        <v>0</v>
      </c>
      <c r="AC135" s="5">
        <v>0</v>
      </c>
      <c r="AD135" s="5">
        <v>0</v>
      </c>
      <c r="AE135" s="5">
        <v>0</v>
      </c>
      <c r="AF135" s="5">
        <v>0</v>
      </c>
      <c r="AG135" s="5">
        <v>0</v>
      </c>
    </row>
    <row r="136" spans="1:33">
      <c r="A136" s="56" t="s">
        <v>66</v>
      </c>
      <c r="B136" s="56" t="s">
        <v>163</v>
      </c>
      <c r="C136" s="56" t="s">
        <v>238</v>
      </c>
      <c r="D136" s="56" t="s">
        <v>239</v>
      </c>
      <c r="E136" s="56" t="s">
        <v>142</v>
      </c>
      <c r="F136" s="5">
        <v>1962.2932314345151</v>
      </c>
      <c r="G136" s="5">
        <v>1813.398709009326</v>
      </c>
      <c r="H136" s="5">
        <v>1921.9901006300311</v>
      </c>
      <c r="I136" s="5">
        <v>1935.8937047834249</v>
      </c>
      <c r="J136" s="5">
        <v>12459.820279954271</v>
      </c>
      <c r="K136" s="5">
        <v>13372.112732651291</v>
      </c>
      <c r="L136" s="5">
        <v>13099.558890601749</v>
      </c>
      <c r="M136" s="5">
        <v>12592.403240466119</v>
      </c>
      <c r="N136" s="5">
        <v>22841.16816991401</v>
      </c>
      <c r="O136" s="5">
        <v>24657.672566647219</v>
      </c>
      <c r="P136" s="5">
        <v>23440.787798187419</v>
      </c>
      <c r="Q136" s="5">
        <v>23532.905595367629</v>
      </c>
      <c r="R136" s="5">
        <v>21862.041687071189</v>
      </c>
      <c r="S136" s="5">
        <v>23914.689924968039</v>
      </c>
      <c r="T136" s="5">
        <v>22349.257225639722</v>
      </c>
      <c r="U136" s="5">
        <v>22491.050016180689</v>
      </c>
      <c r="V136" s="5">
        <v>24474.8828646564</v>
      </c>
      <c r="W136" s="5">
        <v>23290.573916815691</v>
      </c>
      <c r="X136" s="5">
        <v>22204.829427951528</v>
      </c>
      <c r="Y136" s="5">
        <v>29478.698442122561</v>
      </c>
      <c r="Z136" s="5">
        <v>31189.990344586371</v>
      </c>
      <c r="AA136" s="5">
        <v>29061.233905675741</v>
      </c>
      <c r="AB136" s="5">
        <v>28653.46707518541</v>
      </c>
      <c r="AC136" s="5">
        <v>26698.033077447741</v>
      </c>
      <c r="AD136" s="5">
        <v>28742.159699274511</v>
      </c>
      <c r="AE136" s="5">
        <v>27587.297117698148</v>
      </c>
      <c r="AF136" s="5">
        <v>29179.711217319669</v>
      </c>
      <c r="AG136" s="5">
        <v>30643.442313510419</v>
      </c>
    </row>
    <row r="137" spans="1:33">
      <c r="A137" s="56" t="s">
        <v>66</v>
      </c>
      <c r="B137" s="56" t="s">
        <v>163</v>
      </c>
      <c r="C137" s="56" t="s">
        <v>240</v>
      </c>
      <c r="D137" s="56" t="s">
        <v>241</v>
      </c>
      <c r="E137" s="56" t="s">
        <v>142</v>
      </c>
      <c r="F137" s="5">
        <v>9323.0171458703262</v>
      </c>
      <c r="G137" s="5">
        <v>8789.8037230626178</v>
      </c>
      <c r="H137" s="5">
        <v>8982.1670201163251</v>
      </c>
      <c r="I137" s="5">
        <v>8911.7253894577716</v>
      </c>
      <c r="J137" s="5">
        <v>8490.3981338082012</v>
      </c>
      <c r="K137" s="5">
        <v>9198.4960353434217</v>
      </c>
      <c r="L137" s="5">
        <v>9445.6355359696336</v>
      </c>
      <c r="M137" s="5">
        <v>9187.0003874178146</v>
      </c>
      <c r="N137" s="5">
        <v>9059.7232411118748</v>
      </c>
      <c r="O137" s="5">
        <v>9554.0025278180983</v>
      </c>
      <c r="P137" s="5">
        <v>9595.6304440983658</v>
      </c>
      <c r="Q137" s="5">
        <v>9130.9374170595838</v>
      </c>
      <c r="R137" s="5">
        <v>8871.352879654014</v>
      </c>
      <c r="S137" s="5">
        <v>8886.4251396949676</v>
      </c>
      <c r="T137" s="5">
        <v>13650.32461169399</v>
      </c>
      <c r="U137" s="5">
        <v>12864.46973418255</v>
      </c>
      <c r="V137" s="5">
        <v>13647.846823441831</v>
      </c>
      <c r="W137" s="5">
        <v>24693.755680556351</v>
      </c>
      <c r="X137" s="5">
        <v>24024.148848582139</v>
      </c>
      <c r="Y137" s="5">
        <v>23603.353680511791</v>
      </c>
      <c r="Z137" s="5">
        <v>29251.575870293698</v>
      </c>
      <c r="AA137" s="5">
        <v>29141.425857028331</v>
      </c>
      <c r="AB137" s="5">
        <v>30711.318451963562</v>
      </c>
      <c r="AC137" s="5">
        <v>33983.62855451728</v>
      </c>
      <c r="AD137" s="5">
        <v>35203.308832162911</v>
      </c>
      <c r="AE137" s="5">
        <v>40198.916333012072</v>
      </c>
      <c r="AF137" s="5">
        <v>38391.364378696628</v>
      </c>
      <c r="AG137" s="5">
        <v>40188.59374467739</v>
      </c>
    </row>
    <row r="138" spans="1:33">
      <c r="A138" s="56" t="s">
        <v>66</v>
      </c>
      <c r="B138" s="56" t="s">
        <v>163</v>
      </c>
      <c r="C138" s="56" t="s">
        <v>242</v>
      </c>
      <c r="D138" s="56" t="s">
        <v>243</v>
      </c>
      <c r="E138" s="56" t="s">
        <v>142</v>
      </c>
      <c r="F138" s="5">
        <v>639.34288467374972</v>
      </c>
      <c r="G138" s="5">
        <v>628.9938718042805</v>
      </c>
      <c r="H138" s="5">
        <v>654.21634177295005</v>
      </c>
      <c r="I138" s="5">
        <v>635.11711799942964</v>
      </c>
      <c r="J138" s="5">
        <v>577.05113164974512</v>
      </c>
      <c r="K138" s="5">
        <v>632.12571749993958</v>
      </c>
      <c r="L138" s="5">
        <v>609.55993141013005</v>
      </c>
      <c r="M138" s="5">
        <v>573.38229903761464</v>
      </c>
      <c r="N138" s="5">
        <v>634.0617141180752</v>
      </c>
      <c r="O138" s="5">
        <v>642.17620577394541</v>
      </c>
      <c r="P138" s="5">
        <v>633.14412263616509</v>
      </c>
      <c r="Q138" s="5">
        <v>588.29092140971954</v>
      </c>
      <c r="R138" s="5">
        <v>596.9477120201251</v>
      </c>
      <c r="S138" s="5">
        <v>617.79523204736972</v>
      </c>
      <c r="T138" s="5">
        <v>574.32559521449514</v>
      </c>
      <c r="U138" s="5">
        <v>521.32149348207497</v>
      </c>
      <c r="V138" s="5">
        <v>574.81871730060982</v>
      </c>
      <c r="W138" s="5">
        <v>543.96643145394501</v>
      </c>
      <c r="X138" s="5">
        <v>522.76038233640486</v>
      </c>
      <c r="Y138" s="5">
        <v>582.96546587793478</v>
      </c>
      <c r="Z138" s="5">
        <v>0</v>
      </c>
      <c r="AA138" s="5">
        <v>0</v>
      </c>
      <c r="AB138" s="5">
        <v>0</v>
      </c>
      <c r="AC138" s="5">
        <v>0</v>
      </c>
      <c r="AD138" s="5">
        <v>0</v>
      </c>
      <c r="AE138" s="5">
        <v>0</v>
      </c>
      <c r="AF138" s="5">
        <v>0</v>
      </c>
      <c r="AG138" s="5">
        <v>0</v>
      </c>
    </row>
    <row r="139" spans="1:33">
      <c r="A139" s="56" t="s">
        <v>66</v>
      </c>
      <c r="B139" s="56" t="s">
        <v>163</v>
      </c>
      <c r="C139" s="56" t="s">
        <v>244</v>
      </c>
      <c r="D139" s="56" t="s">
        <v>245</v>
      </c>
      <c r="E139" s="56" t="s">
        <v>142</v>
      </c>
      <c r="F139" s="5">
        <v>0</v>
      </c>
      <c r="G139" s="5">
        <v>0</v>
      </c>
      <c r="H139" s="5">
        <v>0</v>
      </c>
      <c r="I139" s="5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5">
        <v>0</v>
      </c>
      <c r="R139" s="5">
        <v>0</v>
      </c>
      <c r="S139" s="5">
        <v>0</v>
      </c>
      <c r="T139" s="5">
        <v>0</v>
      </c>
      <c r="U139" s="5">
        <v>0</v>
      </c>
      <c r="V139" s="5">
        <v>0</v>
      </c>
      <c r="W139" s="5">
        <v>0</v>
      </c>
      <c r="X139" s="5">
        <v>0</v>
      </c>
      <c r="Y139" s="5">
        <v>0</v>
      </c>
      <c r="Z139" s="5">
        <v>0</v>
      </c>
      <c r="AA139" s="5">
        <v>0</v>
      </c>
      <c r="AB139" s="5">
        <v>0</v>
      </c>
      <c r="AC139" s="5">
        <v>0</v>
      </c>
      <c r="AD139" s="5">
        <v>0</v>
      </c>
      <c r="AE139" s="5">
        <v>0</v>
      </c>
      <c r="AF139" s="5">
        <v>0</v>
      </c>
      <c r="AG139" s="5">
        <v>0</v>
      </c>
    </row>
    <row r="140" spans="1:33">
      <c r="A140" s="56" t="s">
        <v>66</v>
      </c>
      <c r="B140" s="56" t="s">
        <v>163</v>
      </c>
      <c r="C140" s="56" t="s">
        <v>246</v>
      </c>
      <c r="D140" s="56" t="s">
        <v>247</v>
      </c>
      <c r="E140" s="56" t="s">
        <v>142</v>
      </c>
      <c r="F140" s="5">
        <v>0</v>
      </c>
      <c r="G140" s="5">
        <v>0</v>
      </c>
      <c r="H140" s="5">
        <v>0</v>
      </c>
      <c r="I140" s="5">
        <v>0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5">
        <v>0</v>
      </c>
      <c r="R140" s="5">
        <v>0</v>
      </c>
      <c r="S140" s="5">
        <v>0</v>
      </c>
      <c r="T140" s="5">
        <v>0</v>
      </c>
      <c r="U140" s="5">
        <v>0</v>
      </c>
      <c r="V140" s="5">
        <v>0</v>
      </c>
      <c r="W140" s="5">
        <v>0</v>
      </c>
      <c r="X140" s="5">
        <v>0</v>
      </c>
      <c r="Y140" s="5">
        <v>0</v>
      </c>
      <c r="Z140" s="5">
        <v>0</v>
      </c>
      <c r="AA140" s="5">
        <v>0</v>
      </c>
      <c r="AB140" s="5">
        <v>0</v>
      </c>
      <c r="AC140" s="5">
        <v>0</v>
      </c>
      <c r="AD140" s="5">
        <v>0</v>
      </c>
      <c r="AE140" s="5">
        <v>0</v>
      </c>
      <c r="AF140" s="5">
        <v>0</v>
      </c>
      <c r="AG140" s="5">
        <v>0</v>
      </c>
    </row>
    <row r="141" spans="1:33">
      <c r="A141" s="56" t="s">
        <v>66</v>
      </c>
      <c r="B141" s="56" t="s">
        <v>163</v>
      </c>
      <c r="C141" s="56" t="s">
        <v>248</v>
      </c>
      <c r="D141" s="56" t="s">
        <v>249</v>
      </c>
      <c r="E141" s="56" t="s">
        <v>142</v>
      </c>
      <c r="F141" s="5">
        <v>0</v>
      </c>
      <c r="G141" s="5">
        <v>0</v>
      </c>
      <c r="H141" s="5">
        <v>0</v>
      </c>
      <c r="I141" s="5">
        <v>0</v>
      </c>
      <c r="J141" s="5">
        <v>0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0</v>
      </c>
      <c r="Q141" s="5">
        <v>0</v>
      </c>
      <c r="R141" s="5">
        <v>0</v>
      </c>
      <c r="S141" s="5">
        <v>0</v>
      </c>
      <c r="T141" s="5">
        <v>0</v>
      </c>
      <c r="U141" s="5">
        <v>0</v>
      </c>
      <c r="V141" s="5">
        <v>0</v>
      </c>
      <c r="W141" s="5">
        <v>0</v>
      </c>
      <c r="X141" s="5">
        <v>0</v>
      </c>
      <c r="Y141" s="5">
        <v>0</v>
      </c>
      <c r="Z141" s="5">
        <v>0</v>
      </c>
      <c r="AA141" s="5">
        <v>0</v>
      </c>
      <c r="AB141" s="5">
        <v>0</v>
      </c>
      <c r="AC141" s="5">
        <v>0</v>
      </c>
      <c r="AD141" s="5">
        <v>0</v>
      </c>
      <c r="AE141" s="5">
        <v>0</v>
      </c>
      <c r="AF141" s="5">
        <v>0</v>
      </c>
      <c r="AG141" s="5">
        <v>0</v>
      </c>
    </row>
    <row r="142" spans="1:33">
      <c r="A142" s="56" t="s">
        <v>66</v>
      </c>
      <c r="B142" s="56" t="s">
        <v>163</v>
      </c>
      <c r="C142" s="56" t="s">
        <v>250</v>
      </c>
      <c r="D142" s="56" t="s">
        <v>251</v>
      </c>
      <c r="E142" s="56" t="s">
        <v>142</v>
      </c>
      <c r="F142" s="5">
        <v>1399.0553979389449</v>
      </c>
      <c r="G142" s="5">
        <v>1323.0254658243789</v>
      </c>
      <c r="H142" s="5">
        <v>1256.209432440251</v>
      </c>
      <c r="I142" s="5">
        <v>6460.7453257792658</v>
      </c>
      <c r="J142" s="5">
        <v>6345.400279432587</v>
      </c>
      <c r="K142" s="5">
        <v>6505.8565887833047</v>
      </c>
      <c r="L142" s="5">
        <v>6438.5382426209489</v>
      </c>
      <c r="M142" s="5">
        <v>12922.752537418941</v>
      </c>
      <c r="N142" s="5">
        <v>12322.80922612229</v>
      </c>
      <c r="O142" s="5">
        <v>12377.524287596259</v>
      </c>
      <c r="P142" s="5">
        <v>14039.97416827535</v>
      </c>
      <c r="Q142" s="5">
        <v>14544.006512665061</v>
      </c>
      <c r="R142" s="5">
        <v>14452.0671623498</v>
      </c>
      <c r="S142" s="5">
        <v>13586.21622924316</v>
      </c>
      <c r="T142" s="5">
        <v>13834.000333961019</v>
      </c>
      <c r="U142" s="5">
        <v>13162.61079742427</v>
      </c>
      <c r="V142" s="5">
        <v>13680.7057045238</v>
      </c>
      <c r="W142" s="5">
        <v>13517.60658586838</v>
      </c>
      <c r="X142" s="5">
        <v>13696.46278765329</v>
      </c>
      <c r="Y142" s="5">
        <v>13002.06206589365</v>
      </c>
      <c r="Z142" s="5">
        <v>13330.786049972579</v>
      </c>
      <c r="AA142" s="5">
        <v>13802.759839188309</v>
      </c>
      <c r="AB142" s="5">
        <v>13964.239160766139</v>
      </c>
      <c r="AC142" s="5">
        <v>13636.78631013825</v>
      </c>
      <c r="AD142" s="5">
        <v>13192.050095055371</v>
      </c>
      <c r="AE142" s="5">
        <v>13436.764585689039</v>
      </c>
      <c r="AF142" s="5">
        <v>12205.35613734445</v>
      </c>
      <c r="AG142" s="5">
        <v>12440.605307116381</v>
      </c>
    </row>
    <row r="143" spans="1:33">
      <c r="A143" s="56" t="s">
        <v>66</v>
      </c>
      <c r="B143" s="56" t="s">
        <v>198</v>
      </c>
      <c r="C143" s="56" t="s">
        <v>252</v>
      </c>
      <c r="D143" s="56" t="s">
        <v>253</v>
      </c>
      <c r="E143" s="56" t="s">
        <v>142</v>
      </c>
      <c r="F143" s="5">
        <v>0</v>
      </c>
      <c r="G143" s="5">
        <v>2.2460696499999999E-4</v>
      </c>
      <c r="H143" s="5">
        <v>2.5813385E-3</v>
      </c>
      <c r="I143" s="5">
        <v>305.38744378038501</v>
      </c>
      <c r="J143" s="5">
        <v>1177.590116674585</v>
      </c>
      <c r="K143" s="5">
        <v>1230.710234606734</v>
      </c>
      <c r="L143" s="5">
        <v>1304.17628314133</v>
      </c>
      <c r="M143" s="5">
        <v>1304.6275172184601</v>
      </c>
      <c r="N143" s="5">
        <v>1148.4585273809751</v>
      </c>
      <c r="O143" s="5">
        <v>1186.5464374293199</v>
      </c>
      <c r="P143" s="5">
        <v>1307.6253668475799</v>
      </c>
      <c r="Q143" s="5">
        <v>1142.940963365405</v>
      </c>
      <c r="R143" s="5">
        <v>1343.4110651209951</v>
      </c>
      <c r="S143" s="5">
        <v>1125.656981799825</v>
      </c>
      <c r="T143" s="5">
        <v>1298.3210758579301</v>
      </c>
      <c r="U143" s="5">
        <v>1198.352821872415</v>
      </c>
      <c r="V143" s="5">
        <v>1206.73250533685</v>
      </c>
      <c r="W143" s="5">
        <v>1312.6195561801151</v>
      </c>
      <c r="X143" s="5">
        <v>1364.3960154807701</v>
      </c>
      <c r="Y143" s="5">
        <v>1197.5855629548901</v>
      </c>
      <c r="Z143" s="5">
        <v>1170.95409985284</v>
      </c>
      <c r="AA143" s="5">
        <v>1304.3374098139141</v>
      </c>
      <c r="AB143" s="5">
        <v>1092.447166648994</v>
      </c>
      <c r="AC143" s="5">
        <v>1313.4131339671251</v>
      </c>
      <c r="AD143" s="5">
        <v>1189.805714202995</v>
      </c>
      <c r="AE143" s="5">
        <v>1285.8142199137901</v>
      </c>
      <c r="AF143" s="5">
        <v>1235.2890580143601</v>
      </c>
      <c r="AG143" s="5">
        <v>1222.5756685205249</v>
      </c>
    </row>
    <row r="144" spans="1:33">
      <c r="A144" s="56" t="s">
        <v>66</v>
      </c>
      <c r="B144" s="56" t="s">
        <v>198</v>
      </c>
      <c r="C144" s="56" t="s">
        <v>254</v>
      </c>
      <c r="D144" s="56" t="s">
        <v>255</v>
      </c>
      <c r="E144" s="56" t="s">
        <v>142</v>
      </c>
      <c r="F144" s="5">
        <v>0</v>
      </c>
      <c r="G144" s="5">
        <v>0</v>
      </c>
      <c r="H144" s="5">
        <v>0</v>
      </c>
      <c r="I144" s="5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5">
        <v>0</v>
      </c>
      <c r="R144" s="5">
        <v>0</v>
      </c>
      <c r="S144" s="5">
        <v>0</v>
      </c>
      <c r="T144" s="5">
        <v>0</v>
      </c>
      <c r="U144" s="5">
        <v>0</v>
      </c>
      <c r="V144" s="5">
        <v>0</v>
      </c>
      <c r="W144" s="5">
        <v>0</v>
      </c>
      <c r="X144" s="5">
        <v>0</v>
      </c>
      <c r="Y144" s="5">
        <v>0</v>
      </c>
      <c r="Z144" s="5">
        <v>0</v>
      </c>
      <c r="AA144" s="5">
        <v>0</v>
      </c>
      <c r="AB144" s="5">
        <v>0</v>
      </c>
      <c r="AC144" s="5">
        <v>0</v>
      </c>
      <c r="AD144" s="5">
        <v>0</v>
      </c>
      <c r="AE144" s="5">
        <v>0</v>
      </c>
      <c r="AF144" s="5">
        <v>0</v>
      </c>
      <c r="AG144" s="5">
        <v>0</v>
      </c>
    </row>
    <row r="145" spans="1:33">
      <c r="A145" s="56" t="s">
        <v>66</v>
      </c>
      <c r="B145" s="56" t="s">
        <v>198</v>
      </c>
      <c r="C145" s="56" t="s">
        <v>256</v>
      </c>
      <c r="D145" s="56" t="s">
        <v>257</v>
      </c>
      <c r="E145" s="56" t="s">
        <v>142</v>
      </c>
      <c r="F145" s="5">
        <v>0</v>
      </c>
      <c r="G145" s="5">
        <v>0</v>
      </c>
      <c r="H145" s="5">
        <v>0</v>
      </c>
      <c r="I145" s="5">
        <v>0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5">
        <v>0</v>
      </c>
      <c r="R145" s="5">
        <v>0</v>
      </c>
      <c r="S145" s="5">
        <v>0</v>
      </c>
      <c r="T145" s="5">
        <v>0</v>
      </c>
      <c r="U145" s="5">
        <v>0</v>
      </c>
      <c r="V145" s="5">
        <v>0</v>
      </c>
      <c r="W145" s="5">
        <v>0</v>
      </c>
      <c r="X145" s="5">
        <v>0</v>
      </c>
      <c r="Y145" s="5">
        <v>0</v>
      </c>
      <c r="Z145" s="5">
        <v>0</v>
      </c>
      <c r="AA145" s="5">
        <v>0</v>
      </c>
      <c r="AB145" s="5">
        <v>0</v>
      </c>
      <c r="AC145" s="5">
        <v>0</v>
      </c>
      <c r="AD145" s="5">
        <v>0</v>
      </c>
      <c r="AE145" s="5">
        <v>0</v>
      </c>
      <c r="AF145" s="5">
        <v>0</v>
      </c>
      <c r="AG145" s="5">
        <v>0</v>
      </c>
    </row>
    <row r="146" spans="1:33">
      <c r="A146" s="56" t="s">
        <v>66</v>
      </c>
      <c r="B146" s="56" t="s">
        <v>198</v>
      </c>
      <c r="C146" s="56" t="s">
        <v>258</v>
      </c>
      <c r="D146" s="56" t="s">
        <v>259</v>
      </c>
      <c r="E146" s="56" t="s">
        <v>142</v>
      </c>
      <c r="F146" s="5">
        <v>5415.8507424429436</v>
      </c>
      <c r="G146" s="5">
        <v>5813.682493342214</v>
      </c>
      <c r="H146" s="5">
        <v>5500.2892642828701</v>
      </c>
      <c r="I146" s="5">
        <v>5658.4873993462734</v>
      </c>
      <c r="J146" s="5">
        <v>7051.5120226003373</v>
      </c>
      <c r="K146" s="5">
        <v>7760.6665744631428</v>
      </c>
      <c r="L146" s="5">
        <v>7919.4566645933019</v>
      </c>
      <c r="M146" s="5">
        <v>8402.54437465103</v>
      </c>
      <c r="N146" s="5">
        <v>7771.0809684614987</v>
      </c>
      <c r="O146" s="5">
        <v>7729.5994472834109</v>
      </c>
      <c r="P146" s="5">
        <v>8354.7973320809833</v>
      </c>
      <c r="Q146" s="5">
        <v>7603.2258456534701</v>
      </c>
      <c r="R146" s="5">
        <v>10664.20717941759</v>
      </c>
      <c r="S146" s="5">
        <v>11665.05761233798</v>
      </c>
      <c r="T146" s="5">
        <v>11814.589389527389</v>
      </c>
      <c r="U146" s="5">
        <v>10779.46235500554</v>
      </c>
      <c r="V146" s="5">
        <v>11326.55765010968</v>
      </c>
      <c r="W146" s="5">
        <v>12112.117469001931</v>
      </c>
      <c r="X146" s="5">
        <v>12436.77066470317</v>
      </c>
      <c r="Y146" s="5">
        <v>12041.842559460119</v>
      </c>
      <c r="Z146" s="5">
        <v>12068.90685900308</v>
      </c>
      <c r="AA146" s="5">
        <v>12048.67637828495</v>
      </c>
      <c r="AB146" s="5">
        <v>10249.45549021801</v>
      </c>
      <c r="AC146" s="5">
        <v>11912.696808772391</v>
      </c>
      <c r="AD146" s="5">
        <v>12155.312655429039</v>
      </c>
      <c r="AE146" s="5">
        <v>12379.045199192289</v>
      </c>
      <c r="AF146" s="5">
        <v>10675.429748039191</v>
      </c>
      <c r="AG146" s="5">
        <v>11407.2305255257</v>
      </c>
    </row>
    <row r="147" spans="1:33">
      <c r="A147" s="56" t="s">
        <v>66</v>
      </c>
      <c r="B147" s="56" t="s">
        <v>198</v>
      </c>
      <c r="C147" s="56" t="s">
        <v>260</v>
      </c>
      <c r="D147" s="56" t="s">
        <v>261</v>
      </c>
      <c r="E147" s="56" t="s">
        <v>142</v>
      </c>
      <c r="F147" s="5">
        <v>5750.3993498993641</v>
      </c>
      <c r="G147" s="5">
        <v>7774.6639786471414</v>
      </c>
      <c r="H147" s="5">
        <v>8182.0848539965482</v>
      </c>
      <c r="I147" s="5">
        <v>9483.2755843957166</v>
      </c>
      <c r="J147" s="5">
        <v>12088.909813104319</v>
      </c>
      <c r="K147" s="5">
        <v>13029.182818888959</v>
      </c>
      <c r="L147" s="5">
        <v>13577.52428153553</v>
      </c>
      <c r="M147" s="5">
        <v>16523.00229858133</v>
      </c>
      <c r="N147" s="5">
        <v>15025.181536112859</v>
      </c>
      <c r="O147" s="5">
        <v>15036.822489662831</v>
      </c>
      <c r="P147" s="5">
        <v>18470.71846873187</v>
      </c>
      <c r="Q147" s="5">
        <v>16908.357983798251</v>
      </c>
      <c r="R147" s="5">
        <v>19327.281297416699</v>
      </c>
      <c r="S147" s="5">
        <v>16786.98268963295</v>
      </c>
      <c r="T147" s="5">
        <v>24655.16255408798</v>
      </c>
      <c r="U147" s="5">
        <v>25576.951941697109</v>
      </c>
      <c r="V147" s="5">
        <v>26812.826066550129</v>
      </c>
      <c r="W147" s="5">
        <v>35316.653822401917</v>
      </c>
      <c r="X147" s="5">
        <v>37041.588569556523</v>
      </c>
      <c r="Y147" s="5">
        <v>33351.241574175277</v>
      </c>
      <c r="Z147" s="5">
        <v>34113.977919181583</v>
      </c>
      <c r="AA147" s="5">
        <v>38696.281927580123</v>
      </c>
      <c r="AB147" s="5">
        <v>44557.714710706998</v>
      </c>
      <c r="AC147" s="5">
        <v>51433.225312556016</v>
      </c>
      <c r="AD147" s="5">
        <v>48066.052734596196</v>
      </c>
      <c r="AE147" s="5">
        <v>51192.833282585787</v>
      </c>
      <c r="AF147" s="5">
        <v>47108.853554199581</v>
      </c>
      <c r="AG147" s="5">
        <v>47558.146640114908</v>
      </c>
    </row>
    <row r="148" spans="1:33">
      <c r="A148" s="56" t="s">
        <v>66</v>
      </c>
      <c r="B148" s="56" t="s">
        <v>198</v>
      </c>
      <c r="C148" s="56" t="s">
        <v>262</v>
      </c>
      <c r="D148" s="56" t="s">
        <v>263</v>
      </c>
      <c r="E148" s="56" t="s">
        <v>142</v>
      </c>
      <c r="F148" s="5">
        <v>0</v>
      </c>
      <c r="G148" s="5">
        <v>1754.420534994945</v>
      </c>
      <c r="H148" s="5">
        <v>5658.7724127658448</v>
      </c>
      <c r="I148" s="5">
        <v>5937.7659564625264</v>
      </c>
      <c r="J148" s="5">
        <v>5928.8266506389746</v>
      </c>
      <c r="K148" s="5">
        <v>6117.7750350645574</v>
      </c>
      <c r="L148" s="5">
        <v>6116.2966503579573</v>
      </c>
      <c r="M148" s="5">
        <v>6420.6428162576749</v>
      </c>
      <c r="N148" s="5">
        <v>6007.877188810673</v>
      </c>
      <c r="O148" s="5">
        <v>5835.699745592904</v>
      </c>
      <c r="P148" s="5">
        <v>6161.2323049533361</v>
      </c>
      <c r="Q148" s="5">
        <v>5729.7823801857076</v>
      </c>
      <c r="R148" s="5">
        <v>6603.0117004704734</v>
      </c>
      <c r="S148" s="5">
        <v>5889.2495001777143</v>
      </c>
      <c r="T148" s="5">
        <v>6176.3016888001966</v>
      </c>
      <c r="U148" s="5">
        <v>5623.5441157266341</v>
      </c>
      <c r="V148" s="5">
        <v>5869.6520725679266</v>
      </c>
      <c r="W148" s="5">
        <v>6216.6547157915938</v>
      </c>
      <c r="X148" s="5">
        <v>7649.830493307556</v>
      </c>
      <c r="Y148" s="5">
        <v>7063.2274178812377</v>
      </c>
      <c r="Z148" s="5">
        <v>7000.9650576525719</v>
      </c>
      <c r="AA148" s="5">
        <v>12243.484326749191</v>
      </c>
      <c r="AB148" s="5">
        <v>10876.81558427132</v>
      </c>
      <c r="AC148" s="5">
        <v>12983.74524605634</v>
      </c>
      <c r="AD148" s="5">
        <v>13951.926135776759</v>
      </c>
      <c r="AE148" s="5">
        <v>14418.78571751661</v>
      </c>
      <c r="AF148" s="5">
        <v>13070.89346743486</v>
      </c>
      <c r="AG148" s="5">
        <v>13263.432251702139</v>
      </c>
    </row>
    <row r="149" spans="1:33">
      <c r="A149" s="56" t="s">
        <v>66</v>
      </c>
      <c r="B149" s="56" t="s">
        <v>198</v>
      </c>
      <c r="C149" s="56" t="s">
        <v>264</v>
      </c>
      <c r="D149" s="56" t="s">
        <v>265</v>
      </c>
      <c r="E149" s="56" t="s">
        <v>142</v>
      </c>
      <c r="F149" s="5">
        <v>0</v>
      </c>
      <c r="G149" s="5">
        <v>3.3316035E-5</v>
      </c>
      <c r="H149" s="5">
        <v>1093.507285692486</v>
      </c>
      <c r="I149" s="5">
        <v>1067.11823023792</v>
      </c>
      <c r="J149" s="5">
        <v>953.32472377493548</v>
      </c>
      <c r="K149" s="5">
        <v>1047.0016042637151</v>
      </c>
      <c r="L149" s="5">
        <v>1080.4125287337561</v>
      </c>
      <c r="M149" s="5">
        <v>1041.7138582335999</v>
      </c>
      <c r="N149" s="5">
        <v>1091.7987049844551</v>
      </c>
      <c r="O149" s="5">
        <v>1041.963613671745</v>
      </c>
      <c r="P149" s="5">
        <v>1035.5694033884761</v>
      </c>
      <c r="Q149" s="5">
        <v>1015.27632556511</v>
      </c>
      <c r="R149" s="5">
        <v>1056.3327029733241</v>
      </c>
      <c r="S149" s="5">
        <v>1071.3546014041051</v>
      </c>
      <c r="T149" s="5">
        <v>1015.938972635584</v>
      </c>
      <c r="U149" s="5">
        <v>880.38202130243508</v>
      </c>
      <c r="V149" s="5">
        <v>1004.272775880185</v>
      </c>
      <c r="W149" s="5">
        <v>1035.1363805330959</v>
      </c>
      <c r="X149" s="5">
        <v>1009.36103293229</v>
      </c>
      <c r="Y149" s="5">
        <v>2908.316989378196</v>
      </c>
      <c r="Z149" s="5">
        <v>2804.621373501197</v>
      </c>
      <c r="AA149" s="5">
        <v>2725.294307270739</v>
      </c>
      <c r="AB149" s="5">
        <v>2644.3161418972659</v>
      </c>
      <c r="AC149" s="5">
        <v>2749.89599815473</v>
      </c>
      <c r="AD149" s="5">
        <v>2821.8510245812708</v>
      </c>
      <c r="AE149" s="5">
        <v>2816.0261043672758</v>
      </c>
      <c r="AF149" s="5">
        <v>2341.54557528551</v>
      </c>
      <c r="AG149" s="5">
        <v>2465.269384440126</v>
      </c>
    </row>
    <row r="150" spans="1:33">
      <c r="A150" s="56" t="s">
        <v>66</v>
      </c>
      <c r="B150" s="56" t="s">
        <v>199</v>
      </c>
      <c r="C150" s="56" t="s">
        <v>266</v>
      </c>
      <c r="D150" s="56" t="s">
        <v>267</v>
      </c>
      <c r="E150" s="56" t="s">
        <v>142</v>
      </c>
      <c r="F150" s="5">
        <v>747.47247608199018</v>
      </c>
      <c r="G150" s="5">
        <v>1334.4630409317399</v>
      </c>
      <c r="H150" s="5">
        <v>3017.1288590773288</v>
      </c>
      <c r="I150" s="5">
        <v>3548.772129871139</v>
      </c>
      <c r="J150" s="5">
        <v>3193.6548253887672</v>
      </c>
      <c r="K150" s="5">
        <v>3631.7983314318458</v>
      </c>
      <c r="L150" s="5">
        <v>3636.274346804425</v>
      </c>
      <c r="M150" s="5">
        <v>3518.0655531800262</v>
      </c>
      <c r="N150" s="5">
        <v>3329.109035677352</v>
      </c>
      <c r="O150" s="5">
        <v>3276.7372614551618</v>
      </c>
      <c r="P150" s="5">
        <v>10485.140821639319</v>
      </c>
      <c r="Q150" s="5">
        <v>9554.6501832467948</v>
      </c>
      <c r="R150" s="5">
        <v>11048.16298647555</v>
      </c>
      <c r="S150" s="5">
        <v>9527.4817363463626</v>
      </c>
      <c r="T150" s="5">
        <v>9901.2968271880145</v>
      </c>
      <c r="U150" s="5">
        <v>8513.6238956720335</v>
      </c>
      <c r="V150" s="5">
        <v>9459.1062912818561</v>
      </c>
      <c r="W150" s="5">
        <v>9766.985346936628</v>
      </c>
      <c r="X150" s="5">
        <v>9742.5913501686773</v>
      </c>
      <c r="Y150" s="5">
        <v>8626.1022901892611</v>
      </c>
      <c r="Z150" s="5">
        <v>8903.1635229718941</v>
      </c>
      <c r="AA150" s="5">
        <v>9155.449748137713</v>
      </c>
      <c r="AB150" s="5">
        <v>7929.4361840121401</v>
      </c>
      <c r="AC150" s="5">
        <v>9210.8872428221202</v>
      </c>
      <c r="AD150" s="5">
        <v>9416.9903462036127</v>
      </c>
      <c r="AE150" s="5">
        <v>9672.6910749475519</v>
      </c>
      <c r="AF150" s="5">
        <v>8790.5979098377393</v>
      </c>
      <c r="AG150" s="5">
        <v>9363.5978458540685</v>
      </c>
    </row>
    <row r="151" spans="1:33">
      <c r="A151" s="56" t="s">
        <v>66</v>
      </c>
      <c r="B151" s="56" t="s">
        <v>199</v>
      </c>
      <c r="C151" s="56" t="s">
        <v>268</v>
      </c>
      <c r="D151" s="56" t="s">
        <v>269</v>
      </c>
      <c r="E151" s="56" t="s">
        <v>142</v>
      </c>
      <c r="F151" s="5">
        <v>0</v>
      </c>
      <c r="G151" s="5">
        <v>0</v>
      </c>
      <c r="H151" s="5">
        <v>0</v>
      </c>
      <c r="I151" s="5">
        <v>0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0</v>
      </c>
      <c r="Q151" s="5">
        <v>0</v>
      </c>
      <c r="R151" s="5">
        <v>0</v>
      </c>
      <c r="S151" s="5">
        <v>0</v>
      </c>
      <c r="T151" s="5">
        <v>0</v>
      </c>
      <c r="U151" s="5">
        <v>0</v>
      </c>
      <c r="V151" s="5">
        <v>0</v>
      </c>
      <c r="W151" s="5">
        <v>0</v>
      </c>
      <c r="X151" s="5">
        <v>0</v>
      </c>
      <c r="Y151" s="5">
        <v>0</v>
      </c>
      <c r="Z151" s="5">
        <v>0</v>
      </c>
      <c r="AA151" s="5">
        <v>0</v>
      </c>
      <c r="AB151" s="5">
        <v>0</v>
      </c>
      <c r="AC151" s="5">
        <v>0</v>
      </c>
      <c r="AD151" s="5">
        <v>0</v>
      </c>
      <c r="AE151" s="5">
        <v>0</v>
      </c>
      <c r="AF151" s="5">
        <v>0</v>
      </c>
      <c r="AG151" s="5">
        <v>0</v>
      </c>
    </row>
    <row r="152" spans="1:33">
      <c r="A152" s="56" t="s">
        <v>66</v>
      </c>
      <c r="B152" s="56" t="s">
        <v>199</v>
      </c>
      <c r="C152" s="56" t="s">
        <v>270</v>
      </c>
      <c r="D152" s="56" t="s">
        <v>271</v>
      </c>
      <c r="E152" s="56" t="s">
        <v>142</v>
      </c>
      <c r="F152" s="5">
        <v>3817.3497078230762</v>
      </c>
      <c r="G152" s="5">
        <v>6850.8369459219603</v>
      </c>
      <c r="H152" s="5">
        <v>8263.0375137463361</v>
      </c>
      <c r="I152" s="5">
        <v>8577.7178917881956</v>
      </c>
      <c r="J152" s="5">
        <v>7769.4170433858126</v>
      </c>
      <c r="K152" s="5">
        <v>13568.112219115121</v>
      </c>
      <c r="L152" s="5">
        <v>13269.526711126629</v>
      </c>
      <c r="M152" s="5">
        <v>13222.69789443704</v>
      </c>
      <c r="N152" s="5">
        <v>12835.17657594911</v>
      </c>
      <c r="O152" s="5">
        <v>13643.776197558411</v>
      </c>
      <c r="P152" s="5">
        <v>14614.65017792531</v>
      </c>
      <c r="Q152" s="5">
        <v>13731.326991895059</v>
      </c>
      <c r="R152" s="5">
        <v>18492.79238380507</v>
      </c>
      <c r="S152" s="5">
        <v>16277.545469805769</v>
      </c>
      <c r="T152" s="5">
        <v>16379.57152847583</v>
      </c>
      <c r="U152" s="5">
        <v>14260.232534431851</v>
      </c>
      <c r="V152" s="5">
        <v>15803.799061838081</v>
      </c>
      <c r="W152" s="5">
        <v>15480.155743383521</v>
      </c>
      <c r="X152" s="5">
        <v>33712.6104411286</v>
      </c>
      <c r="Y152" s="5">
        <v>31090.06241078016</v>
      </c>
      <c r="Z152" s="5">
        <v>34900.627976747361</v>
      </c>
      <c r="AA152" s="5">
        <v>52126.454092648382</v>
      </c>
      <c r="AB152" s="5">
        <v>53207.733649928457</v>
      </c>
      <c r="AC152" s="5">
        <v>61725.678111244852</v>
      </c>
      <c r="AD152" s="5">
        <v>60792.361318841417</v>
      </c>
      <c r="AE152" s="5">
        <v>82917.325172580226</v>
      </c>
      <c r="AF152" s="5">
        <v>72107.929074416024</v>
      </c>
      <c r="AG152" s="5">
        <v>81611.68147334212</v>
      </c>
    </row>
    <row r="153" spans="1:33">
      <c r="A153" s="56" t="s">
        <v>66</v>
      </c>
      <c r="B153" s="56" t="s">
        <v>199</v>
      </c>
      <c r="C153" s="56" t="s">
        <v>272</v>
      </c>
      <c r="D153" s="56" t="s">
        <v>273</v>
      </c>
      <c r="E153" s="56" t="s">
        <v>142</v>
      </c>
      <c r="F153" s="5">
        <v>266.76762146038487</v>
      </c>
      <c r="G153" s="5">
        <v>270.23972105746492</v>
      </c>
      <c r="H153" s="5">
        <v>291.38188833956531</v>
      </c>
      <c r="I153" s="5">
        <v>338.27730690902013</v>
      </c>
      <c r="J153" s="5">
        <v>298.87142687676987</v>
      </c>
      <c r="K153" s="5">
        <v>339.13005500628492</v>
      </c>
      <c r="L153" s="5">
        <v>318.42712986109979</v>
      </c>
      <c r="M153" s="5">
        <v>300.42501542370508</v>
      </c>
      <c r="N153" s="5">
        <v>280.80557208046997</v>
      </c>
      <c r="O153" s="5">
        <v>292.18802197611501</v>
      </c>
      <c r="P153" s="5">
        <v>4069.6040132644848</v>
      </c>
      <c r="Q153" s="5">
        <v>3750.3859812201449</v>
      </c>
      <c r="R153" s="5">
        <v>4268.5457259173854</v>
      </c>
      <c r="S153" s="5">
        <v>3645.085807642577</v>
      </c>
      <c r="T153" s="5">
        <v>3704.054663007621</v>
      </c>
      <c r="U153" s="5">
        <v>3257.3263344667798</v>
      </c>
      <c r="V153" s="5">
        <v>3672.8949790066872</v>
      </c>
      <c r="W153" s="5">
        <v>3787.668084140601</v>
      </c>
      <c r="X153" s="5">
        <v>3629.895811126401</v>
      </c>
      <c r="Y153" s="5">
        <v>3202.7609820837051</v>
      </c>
      <c r="Z153" s="5">
        <v>3449.642247766536</v>
      </c>
      <c r="AA153" s="5">
        <v>3637.7658826467118</v>
      </c>
      <c r="AB153" s="5">
        <v>3158.7063214054178</v>
      </c>
      <c r="AC153" s="5">
        <v>3971.874234239699</v>
      </c>
      <c r="AD153" s="5">
        <v>3382.35397865902</v>
      </c>
      <c r="AE153" s="5">
        <v>3200.919478953524</v>
      </c>
      <c r="AF153" s="5">
        <v>2255.1400490924912</v>
      </c>
      <c r="AG153" s="5">
        <v>2070.62741269772</v>
      </c>
    </row>
    <row r="154" spans="1:33">
      <c r="A154" s="56" t="s">
        <v>66</v>
      </c>
      <c r="B154" s="56" t="s">
        <v>199</v>
      </c>
      <c r="C154" s="56" t="s">
        <v>274</v>
      </c>
      <c r="D154" s="56" t="s">
        <v>275</v>
      </c>
      <c r="E154" s="56" t="s">
        <v>142</v>
      </c>
      <c r="F154" s="5">
        <v>1198.915820203676</v>
      </c>
      <c r="G154" s="5">
        <v>1202.3361298967591</v>
      </c>
      <c r="H154" s="5">
        <v>1162.04409083563</v>
      </c>
      <c r="I154" s="5">
        <v>1082.58872514174</v>
      </c>
      <c r="J154" s="5">
        <v>1076.3436064160851</v>
      </c>
      <c r="K154" s="5">
        <v>1161.78981091846</v>
      </c>
      <c r="L154" s="5">
        <v>1236.907199081016</v>
      </c>
      <c r="M154" s="5">
        <v>1111.590268980945</v>
      </c>
      <c r="N154" s="5">
        <v>1167.4596535447299</v>
      </c>
      <c r="O154" s="5">
        <v>1073.00473699449</v>
      </c>
      <c r="P154" s="5">
        <v>1101.48574446665</v>
      </c>
      <c r="Q154" s="5">
        <v>1086.4182901603349</v>
      </c>
      <c r="R154" s="5">
        <v>1148.7017094553951</v>
      </c>
      <c r="S154" s="5">
        <v>1079.075317369055</v>
      </c>
      <c r="T154" s="5">
        <v>983.44532619080519</v>
      </c>
      <c r="U154" s="5">
        <v>1002.28446900906</v>
      </c>
      <c r="V154" s="5">
        <v>1054.3370968741599</v>
      </c>
      <c r="W154" s="5">
        <v>1044.09447989008</v>
      </c>
      <c r="X154" s="5">
        <v>879.01121965296534</v>
      </c>
      <c r="Y154" s="5">
        <v>869.19650553147494</v>
      </c>
      <c r="Z154" s="5">
        <v>852.44365729767992</v>
      </c>
      <c r="AA154" s="5">
        <v>985.06189930758512</v>
      </c>
      <c r="AB154" s="5">
        <v>546.48087699759014</v>
      </c>
      <c r="AC154" s="5">
        <v>573.86703743383987</v>
      </c>
      <c r="AD154" s="5">
        <v>523.52081110698043</v>
      </c>
      <c r="AE154" s="5">
        <v>374.73775321751469</v>
      </c>
      <c r="AF154" s="5">
        <v>389.1584340410501</v>
      </c>
      <c r="AG154" s="5">
        <v>276.48064219767002</v>
      </c>
    </row>
    <row r="155" spans="1:33">
      <c r="A155" s="56" t="s">
        <v>66</v>
      </c>
      <c r="B155" s="56" t="s">
        <v>199</v>
      </c>
      <c r="C155" s="56" t="s">
        <v>276</v>
      </c>
      <c r="D155" s="56" t="s">
        <v>277</v>
      </c>
      <c r="E155" s="56" t="s">
        <v>142</v>
      </c>
      <c r="F155" s="5">
        <v>0</v>
      </c>
      <c r="G155" s="5">
        <v>0</v>
      </c>
      <c r="H155" s="5">
        <v>1.185070654999999E-3</v>
      </c>
      <c r="I155" s="5">
        <v>181.3629049774699</v>
      </c>
      <c r="J155" s="5">
        <v>161.20231390709989</v>
      </c>
      <c r="K155" s="5">
        <v>1949.897561485104</v>
      </c>
      <c r="L155" s="5">
        <v>1838.1054520292889</v>
      </c>
      <c r="M155" s="5">
        <v>7614.7235458500472</v>
      </c>
      <c r="N155" s="5">
        <v>7748.6638399978037</v>
      </c>
      <c r="O155" s="5">
        <v>9016.1862894454571</v>
      </c>
      <c r="P155" s="5">
        <v>8935.7298383572634</v>
      </c>
      <c r="Q155" s="5">
        <v>8645.0648623179623</v>
      </c>
      <c r="R155" s="5">
        <v>8406.2941535434256</v>
      </c>
      <c r="S155" s="5">
        <v>25257.98902671798</v>
      </c>
      <c r="T155" s="5">
        <v>25428.605350977581</v>
      </c>
      <c r="U155" s="5">
        <v>25477.13813627182</v>
      </c>
      <c r="V155" s="5">
        <v>27555.121184213771</v>
      </c>
      <c r="W155" s="5">
        <v>27100.068256680232</v>
      </c>
      <c r="X155" s="5">
        <v>42204.658463258827</v>
      </c>
      <c r="Y155" s="5">
        <v>49709.538810798258</v>
      </c>
      <c r="Z155" s="5">
        <v>55155.143581872173</v>
      </c>
      <c r="AA155" s="5">
        <v>51636.124560877048</v>
      </c>
      <c r="AB155" s="5">
        <v>48241.645308587962</v>
      </c>
      <c r="AC155" s="5">
        <v>47475.408621418981</v>
      </c>
      <c r="AD155" s="5">
        <v>52302.618845469828</v>
      </c>
      <c r="AE155" s="5">
        <v>49223.389251264591</v>
      </c>
      <c r="AF155" s="5">
        <v>45198.34069243542</v>
      </c>
      <c r="AG155" s="5">
        <v>47863.828056021353</v>
      </c>
    </row>
    <row r="156" spans="1:33">
      <c r="A156" s="56" t="s">
        <v>66</v>
      </c>
      <c r="B156" s="56" t="s">
        <v>199</v>
      </c>
      <c r="C156" s="56" t="s">
        <v>278</v>
      </c>
      <c r="D156" s="56" t="s">
        <v>279</v>
      </c>
      <c r="E156" s="56" t="s">
        <v>142</v>
      </c>
      <c r="F156" s="5">
        <v>0</v>
      </c>
      <c r="G156" s="5">
        <v>0</v>
      </c>
      <c r="H156" s="5">
        <v>0</v>
      </c>
      <c r="I156" s="5">
        <v>0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5">
        <v>0</v>
      </c>
      <c r="R156" s="5">
        <v>0</v>
      </c>
      <c r="S156" s="5">
        <v>0</v>
      </c>
      <c r="T156" s="5">
        <v>0</v>
      </c>
      <c r="U156" s="5">
        <v>0</v>
      </c>
      <c r="V156" s="5">
        <v>0</v>
      </c>
      <c r="W156" s="5">
        <v>0</v>
      </c>
      <c r="X156" s="5">
        <v>0</v>
      </c>
      <c r="Y156" s="5">
        <v>0</v>
      </c>
      <c r="Z156" s="5">
        <v>0</v>
      </c>
      <c r="AA156" s="5">
        <v>0</v>
      </c>
      <c r="AB156" s="5">
        <v>0</v>
      </c>
      <c r="AC156" s="5">
        <v>0</v>
      </c>
      <c r="AD156" s="5">
        <v>0</v>
      </c>
      <c r="AE156" s="5">
        <v>0</v>
      </c>
      <c r="AF156" s="5">
        <v>0</v>
      </c>
      <c r="AG156" s="5">
        <v>0</v>
      </c>
    </row>
    <row r="157" spans="1:33">
      <c r="A157" s="56" t="s">
        <v>66</v>
      </c>
      <c r="B157" s="56" t="s">
        <v>199</v>
      </c>
      <c r="C157" s="56" t="s">
        <v>280</v>
      </c>
      <c r="D157" s="56" t="s">
        <v>281</v>
      </c>
      <c r="E157" s="56" t="s">
        <v>142</v>
      </c>
      <c r="F157" s="5">
        <v>356.0386267796103</v>
      </c>
      <c r="G157" s="5">
        <v>820.27171357554494</v>
      </c>
      <c r="H157" s="5">
        <v>1025.836140782855</v>
      </c>
      <c r="I157" s="5">
        <v>1072.836123656765</v>
      </c>
      <c r="J157" s="5">
        <v>944.67319483920971</v>
      </c>
      <c r="K157" s="5">
        <v>3114.375272461325</v>
      </c>
      <c r="L157" s="5">
        <v>3156.8716159811361</v>
      </c>
      <c r="M157" s="5">
        <v>2816.0603780032129</v>
      </c>
      <c r="N157" s="5">
        <v>2794.202034932036</v>
      </c>
      <c r="O157" s="5">
        <v>2767.5985526794971</v>
      </c>
      <c r="P157" s="5">
        <v>2813.30437472938</v>
      </c>
      <c r="Q157" s="5">
        <v>2667.327866270602</v>
      </c>
      <c r="R157" s="5">
        <v>2905.0664724911289</v>
      </c>
      <c r="S157" s="5">
        <v>2406.8529074922499</v>
      </c>
      <c r="T157" s="5">
        <v>2330.5795051065811</v>
      </c>
      <c r="U157" s="5">
        <v>1972.1354680462589</v>
      </c>
      <c r="V157" s="5">
        <v>2352.4863410395501</v>
      </c>
      <c r="W157" s="5">
        <v>2352.8960694122102</v>
      </c>
      <c r="X157" s="5">
        <v>2230.483140237799</v>
      </c>
      <c r="Y157" s="5">
        <v>1968.869607538737</v>
      </c>
      <c r="Z157" s="5">
        <v>2160.6366957344858</v>
      </c>
      <c r="AA157" s="5">
        <v>5487.888334161702</v>
      </c>
      <c r="AB157" s="5">
        <v>4917.2256696186596</v>
      </c>
      <c r="AC157" s="5">
        <v>5474.3179481884699</v>
      </c>
      <c r="AD157" s="5">
        <v>5610.5601857531738</v>
      </c>
      <c r="AE157" s="5">
        <v>5473.2772008780921</v>
      </c>
      <c r="AF157" s="5">
        <v>4905.38409436649</v>
      </c>
      <c r="AG157" s="5">
        <v>5478.9577173562529</v>
      </c>
    </row>
    <row r="158" spans="1:33">
      <c r="A158" s="56" t="s">
        <v>66</v>
      </c>
      <c r="B158" s="56" t="s">
        <v>199</v>
      </c>
      <c r="C158" s="56" t="s">
        <v>282</v>
      </c>
      <c r="D158" s="56" t="s">
        <v>283</v>
      </c>
      <c r="E158" s="56" t="s">
        <v>142</v>
      </c>
      <c r="F158" s="5">
        <v>0</v>
      </c>
      <c r="G158" s="5">
        <v>0</v>
      </c>
      <c r="H158" s="5">
        <v>8.2202964999999963E-5</v>
      </c>
      <c r="I158" s="5">
        <v>1.1682758500000019E-4</v>
      </c>
      <c r="J158" s="5">
        <v>9.7312224999999974E-5</v>
      </c>
      <c r="K158" s="5">
        <v>1.9994593999999989E-4</v>
      </c>
      <c r="L158" s="5">
        <v>2.0954329E-4</v>
      </c>
      <c r="M158" s="5">
        <v>6.2655618999999979E-4</v>
      </c>
      <c r="N158" s="5">
        <v>5.1646827999999993E-4</v>
      </c>
      <c r="O158" s="5">
        <v>7.2146774499999978E-4</v>
      </c>
      <c r="P158" s="5">
        <v>0.21304423698499991</v>
      </c>
      <c r="Q158" s="5">
        <v>0.18722644938499999</v>
      </c>
      <c r="R158" s="5">
        <v>0.21663814457999989</v>
      </c>
      <c r="S158" s="5">
        <v>0.18207251203499999</v>
      </c>
      <c r="T158" s="5">
        <v>1054.4222106264251</v>
      </c>
      <c r="U158" s="5">
        <v>921.71764731047483</v>
      </c>
      <c r="V158" s="5">
        <v>1062.7948803029451</v>
      </c>
      <c r="W158" s="5">
        <v>4035.9293324053042</v>
      </c>
      <c r="X158" s="5">
        <v>3825.6375799384141</v>
      </c>
      <c r="Y158" s="5">
        <v>3423.542469987075</v>
      </c>
      <c r="Z158" s="5">
        <v>3823.9097413492109</v>
      </c>
      <c r="AA158" s="5">
        <v>3492.968684127894</v>
      </c>
      <c r="AB158" s="5">
        <v>3254.884954134126</v>
      </c>
      <c r="AC158" s="5">
        <v>3631.8677372441889</v>
      </c>
      <c r="AD158" s="5">
        <v>3494.915006441262</v>
      </c>
      <c r="AE158" s="5">
        <v>3526.6456371688651</v>
      </c>
      <c r="AF158" s="5">
        <v>3412.3083371193288</v>
      </c>
      <c r="AG158" s="5">
        <v>3525.230112520997</v>
      </c>
    </row>
    <row r="159" spans="1:33">
      <c r="A159" s="56" t="s">
        <v>66</v>
      </c>
      <c r="B159" s="56" t="s">
        <v>200</v>
      </c>
      <c r="C159" s="56" t="s">
        <v>284</v>
      </c>
      <c r="D159" s="56" t="s">
        <v>285</v>
      </c>
      <c r="E159" s="56" t="s">
        <v>142</v>
      </c>
      <c r="F159" s="5">
        <v>539.79023994775002</v>
      </c>
      <c r="G159" s="5">
        <v>563.88364996170503</v>
      </c>
      <c r="H159" s="5">
        <v>512.71144525400507</v>
      </c>
      <c r="I159" s="5">
        <v>668.46278212539505</v>
      </c>
      <c r="J159" s="5">
        <v>2019.2460179068889</v>
      </c>
      <c r="K159" s="5">
        <v>1848.6913717223399</v>
      </c>
      <c r="L159" s="5">
        <v>4819.4681773900702</v>
      </c>
      <c r="M159" s="5">
        <v>4923.7750426984667</v>
      </c>
      <c r="N159" s="5">
        <v>4449.6503257031127</v>
      </c>
      <c r="O159" s="5">
        <v>4508.9969436920001</v>
      </c>
      <c r="P159" s="5">
        <v>4308.3514407524599</v>
      </c>
      <c r="Q159" s="5">
        <v>4095.9723182114799</v>
      </c>
      <c r="R159" s="5">
        <v>4211.0001716554934</v>
      </c>
      <c r="S159" s="5">
        <v>4463.5671015312273</v>
      </c>
      <c r="T159" s="5">
        <v>9736.0185751841782</v>
      </c>
      <c r="U159" s="5">
        <v>14568.128560386929</v>
      </c>
      <c r="V159" s="5">
        <v>13368.96399451296</v>
      </c>
      <c r="W159" s="5">
        <v>15059.39846883769</v>
      </c>
      <c r="X159" s="5">
        <v>15488.2028422066</v>
      </c>
      <c r="Y159" s="5">
        <v>13929.4870317243</v>
      </c>
      <c r="Z159" s="5">
        <v>28072.90431134242</v>
      </c>
      <c r="AA159" s="5">
        <v>27026.075791486259</v>
      </c>
      <c r="AB159" s="5">
        <v>25692.268544588049</v>
      </c>
      <c r="AC159" s="5">
        <v>30252.667358834951</v>
      </c>
      <c r="AD159" s="5">
        <v>32507.07384540256</v>
      </c>
      <c r="AE159" s="5">
        <v>52598.36660273579</v>
      </c>
      <c r="AF159" s="5">
        <v>55633.356179880568</v>
      </c>
      <c r="AG159" s="5">
        <v>50082.42076479242</v>
      </c>
    </row>
    <row r="160" spans="1:33">
      <c r="A160" s="56" t="s">
        <v>66</v>
      </c>
      <c r="B160" s="56" t="s">
        <v>200</v>
      </c>
      <c r="C160" s="56" t="s">
        <v>286</v>
      </c>
      <c r="D160" s="56" t="s">
        <v>287</v>
      </c>
      <c r="E160" s="56" t="s">
        <v>142</v>
      </c>
      <c r="F160" s="5">
        <v>846.72257240461022</v>
      </c>
      <c r="G160" s="5">
        <v>933.1652204370555</v>
      </c>
      <c r="H160" s="5">
        <v>2537.2897225764959</v>
      </c>
      <c r="I160" s="5">
        <v>2506.7572162348438</v>
      </c>
      <c r="J160" s="5">
        <v>2588.3032929560691</v>
      </c>
      <c r="K160" s="5">
        <v>6357.8109781459307</v>
      </c>
      <c r="L160" s="5">
        <v>6533.4604817932122</v>
      </c>
      <c r="M160" s="5">
        <v>6873.5106782255552</v>
      </c>
      <c r="N160" s="5">
        <v>6476.246561849829</v>
      </c>
      <c r="O160" s="5">
        <v>6528.181066898519</v>
      </c>
      <c r="P160" s="5">
        <v>7526.0935465701423</v>
      </c>
      <c r="Q160" s="5">
        <v>7084.811075982524</v>
      </c>
      <c r="R160" s="5">
        <v>7721.0151927453062</v>
      </c>
      <c r="S160" s="5">
        <v>9501.1020613646742</v>
      </c>
      <c r="T160" s="5">
        <v>9104.3199274513991</v>
      </c>
      <c r="U160" s="5">
        <v>11985.328464241389</v>
      </c>
      <c r="V160" s="5">
        <v>12349.964272137609</v>
      </c>
      <c r="W160" s="5">
        <v>13119.28588484534</v>
      </c>
      <c r="X160" s="5">
        <v>13608.89011199434</v>
      </c>
      <c r="Y160" s="5">
        <v>21887.295971525109</v>
      </c>
      <c r="Z160" s="5">
        <v>27134.01781674397</v>
      </c>
      <c r="AA160" s="5">
        <v>26567.255994109179</v>
      </c>
      <c r="AB160" s="5">
        <v>24626.947359679991</v>
      </c>
      <c r="AC160" s="5">
        <v>27230.571608645881</v>
      </c>
      <c r="AD160" s="5">
        <v>27924.95994949271</v>
      </c>
      <c r="AE160" s="5">
        <v>25357.728617572011</v>
      </c>
      <c r="AF160" s="5">
        <v>22454.32519459799</v>
      </c>
      <c r="AG160" s="5">
        <v>23091.580410526782</v>
      </c>
    </row>
    <row r="161" spans="1:33">
      <c r="A161" s="56" t="s">
        <v>66</v>
      </c>
      <c r="B161" s="56" t="s">
        <v>200</v>
      </c>
      <c r="C161" s="56" t="s">
        <v>288</v>
      </c>
      <c r="D161" s="56" t="s">
        <v>303</v>
      </c>
      <c r="E161" s="56" t="s">
        <v>142</v>
      </c>
      <c r="F161" s="5">
        <v>458.4883968089697</v>
      </c>
      <c r="G161" s="5">
        <v>3213.5031169168992</v>
      </c>
      <c r="H161" s="5">
        <v>6900.1385777080923</v>
      </c>
      <c r="I161" s="5">
        <v>7575.4418496518156</v>
      </c>
      <c r="J161" s="5">
        <v>16487.17278521664</v>
      </c>
      <c r="K161" s="5">
        <v>16082.204131091121</v>
      </c>
      <c r="L161" s="5">
        <v>18196.127096193821</v>
      </c>
      <c r="M161" s="5">
        <v>18771.14214770597</v>
      </c>
      <c r="N161" s="5">
        <v>25853.332520004271</v>
      </c>
      <c r="O161" s="5">
        <v>26287.457798855448</v>
      </c>
      <c r="P161" s="5">
        <v>30857.662858858741</v>
      </c>
      <c r="Q161" s="5">
        <v>48279.183241291292</v>
      </c>
      <c r="R161" s="5">
        <v>52181.033313495776</v>
      </c>
      <c r="S161" s="5">
        <v>55017.527657505132</v>
      </c>
      <c r="T161" s="5">
        <v>51775.335654057293</v>
      </c>
      <c r="U161" s="5">
        <v>53530.134759527828</v>
      </c>
      <c r="V161" s="5">
        <v>53449.11248905689</v>
      </c>
      <c r="W161" s="5">
        <v>55595.404183733197</v>
      </c>
      <c r="X161" s="5">
        <v>57845.219602022582</v>
      </c>
      <c r="Y161" s="5">
        <v>54883.586552754452</v>
      </c>
      <c r="Z161" s="5">
        <v>54342.213030953993</v>
      </c>
      <c r="AA161" s="5">
        <v>51355.997417081431</v>
      </c>
      <c r="AB161" s="5">
        <v>50351.835597359801</v>
      </c>
      <c r="AC161" s="5">
        <v>54474.838138509564</v>
      </c>
      <c r="AD161" s="5">
        <v>55018.054178271981</v>
      </c>
      <c r="AE161" s="5">
        <v>51000.451644732842</v>
      </c>
      <c r="AF161" s="5">
        <v>50311.503158003346</v>
      </c>
      <c r="AG161" s="5">
        <v>49986.787987003438</v>
      </c>
    </row>
    <row r="163" spans="1:33">
      <c r="A163" s="56" t="s">
        <v>66</v>
      </c>
      <c r="B163" s="56" t="s">
        <v>163</v>
      </c>
      <c r="C163" s="56" t="s">
        <v>290</v>
      </c>
      <c r="D163" s="56" t="s">
        <v>291</v>
      </c>
      <c r="E163" s="56" t="s">
        <v>141</v>
      </c>
      <c r="F163" s="5">
        <v>0</v>
      </c>
      <c r="G163" s="5">
        <v>0</v>
      </c>
      <c r="H163" s="5">
        <v>0</v>
      </c>
      <c r="I163" s="5">
        <v>0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5">
        <v>0</v>
      </c>
      <c r="R163" s="5">
        <v>0</v>
      </c>
      <c r="S163" s="5">
        <v>0</v>
      </c>
      <c r="T163" s="5">
        <v>0</v>
      </c>
      <c r="U163" s="5">
        <v>0</v>
      </c>
      <c r="V163" s="5">
        <v>0</v>
      </c>
      <c r="W163" s="5">
        <v>0</v>
      </c>
      <c r="X163" s="5">
        <v>0</v>
      </c>
      <c r="Y163" s="5">
        <v>0</v>
      </c>
      <c r="Z163" s="5">
        <v>0</v>
      </c>
      <c r="AA163" s="5">
        <v>0</v>
      </c>
      <c r="AB163" s="5">
        <v>0</v>
      </c>
      <c r="AC163" s="5">
        <v>0</v>
      </c>
      <c r="AD163" s="5">
        <v>0</v>
      </c>
      <c r="AE163" s="5">
        <v>0</v>
      </c>
      <c r="AF163" s="5">
        <v>0</v>
      </c>
      <c r="AG163" s="5">
        <v>0</v>
      </c>
    </row>
    <row r="164" spans="1:33">
      <c r="A164" s="56" t="s">
        <v>66</v>
      </c>
      <c r="B164" s="56" t="s">
        <v>163</v>
      </c>
      <c r="C164" s="56" t="s">
        <v>292</v>
      </c>
      <c r="D164" s="56" t="s">
        <v>293</v>
      </c>
      <c r="E164" s="56" t="s">
        <v>141</v>
      </c>
      <c r="F164" s="5">
        <v>0</v>
      </c>
      <c r="G164" s="5">
        <v>0</v>
      </c>
      <c r="H164" s="5">
        <v>0</v>
      </c>
      <c r="I164" s="5">
        <v>0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Q164" s="5">
        <v>0</v>
      </c>
      <c r="R164" s="5">
        <v>0</v>
      </c>
      <c r="S164" s="5">
        <v>0</v>
      </c>
      <c r="T164" s="5">
        <v>0</v>
      </c>
      <c r="U164" s="5">
        <v>0</v>
      </c>
      <c r="V164" s="5">
        <v>0</v>
      </c>
      <c r="W164" s="5">
        <v>0</v>
      </c>
      <c r="X164" s="5">
        <v>0</v>
      </c>
      <c r="Y164" s="5">
        <v>0</v>
      </c>
      <c r="Z164" s="5">
        <v>0</v>
      </c>
      <c r="AA164" s="5">
        <v>0</v>
      </c>
      <c r="AB164" s="5">
        <v>0</v>
      </c>
      <c r="AC164" s="5">
        <v>0</v>
      </c>
      <c r="AD164" s="5">
        <v>0</v>
      </c>
      <c r="AE164" s="5">
        <v>0</v>
      </c>
      <c r="AF164" s="5">
        <v>0</v>
      </c>
      <c r="AG164" s="5">
        <v>0</v>
      </c>
    </row>
    <row r="165" spans="1:33">
      <c r="A165" s="56" t="s">
        <v>66</v>
      </c>
      <c r="B165" s="56" t="s">
        <v>198</v>
      </c>
      <c r="C165" s="56" t="s">
        <v>294</v>
      </c>
      <c r="D165" s="56" t="s">
        <v>295</v>
      </c>
      <c r="E165" s="56" t="s">
        <v>141</v>
      </c>
      <c r="F165" s="5">
        <v>0</v>
      </c>
      <c r="G165" s="5">
        <v>0</v>
      </c>
      <c r="H165" s="5">
        <v>0</v>
      </c>
      <c r="I165" s="5">
        <v>0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5">
        <v>0</v>
      </c>
      <c r="R165" s="5">
        <v>0</v>
      </c>
      <c r="S165" s="5">
        <v>0</v>
      </c>
      <c r="T165" s="5">
        <v>0</v>
      </c>
      <c r="U165" s="5">
        <v>0</v>
      </c>
      <c r="V165" s="5">
        <v>0</v>
      </c>
      <c r="W165" s="5">
        <v>0</v>
      </c>
      <c r="X165" s="5">
        <v>0</v>
      </c>
      <c r="Y165" s="5">
        <v>0</v>
      </c>
      <c r="Z165" s="5">
        <v>0</v>
      </c>
      <c r="AA165" s="5">
        <v>0</v>
      </c>
      <c r="AB165" s="5">
        <v>0</v>
      </c>
      <c r="AC165" s="5">
        <v>0</v>
      </c>
      <c r="AD165" s="5">
        <v>0</v>
      </c>
      <c r="AE165" s="5">
        <v>0</v>
      </c>
      <c r="AF165" s="5">
        <v>0</v>
      </c>
      <c r="AG165" s="5">
        <v>0</v>
      </c>
    </row>
    <row r="166" spans="1:33">
      <c r="A166" s="56" t="s">
        <v>66</v>
      </c>
      <c r="B166" s="56" t="s">
        <v>200</v>
      </c>
      <c r="C166" s="56" t="s">
        <v>296</v>
      </c>
      <c r="D166" s="56" t="s">
        <v>297</v>
      </c>
      <c r="E166" s="56" t="s">
        <v>141</v>
      </c>
      <c r="F166" s="5">
        <v>0</v>
      </c>
      <c r="G166" s="5">
        <v>0</v>
      </c>
      <c r="H166" s="5">
        <v>0</v>
      </c>
      <c r="I166" s="5">
        <v>0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5">
        <v>0</v>
      </c>
      <c r="R166" s="5">
        <v>0</v>
      </c>
      <c r="S166" s="5">
        <v>0</v>
      </c>
      <c r="T166" s="5">
        <v>0</v>
      </c>
      <c r="U166" s="5">
        <v>0</v>
      </c>
      <c r="V166" s="5">
        <v>0</v>
      </c>
      <c r="W166" s="5">
        <v>0</v>
      </c>
      <c r="X166" s="5">
        <v>0</v>
      </c>
      <c r="Y166" s="5">
        <v>0</v>
      </c>
      <c r="Z166" s="5">
        <v>0</v>
      </c>
      <c r="AA166" s="5">
        <v>0</v>
      </c>
      <c r="AB166" s="5">
        <v>0</v>
      </c>
      <c r="AC166" s="5">
        <v>0</v>
      </c>
      <c r="AD166" s="5">
        <v>0</v>
      </c>
      <c r="AE166" s="5">
        <v>0</v>
      </c>
      <c r="AF166" s="5">
        <v>0</v>
      </c>
      <c r="AG166" s="5">
        <v>0</v>
      </c>
    </row>
    <row r="167" spans="1:33">
      <c r="A167" s="56" t="s">
        <v>66</v>
      </c>
      <c r="B167" s="56" t="s">
        <v>198</v>
      </c>
      <c r="C167" s="56" t="s">
        <v>298</v>
      </c>
      <c r="D167" s="56" t="s">
        <v>299</v>
      </c>
      <c r="E167" s="56" t="s">
        <v>141</v>
      </c>
      <c r="F167" s="5">
        <v>0</v>
      </c>
      <c r="G167" s="5">
        <v>0</v>
      </c>
      <c r="H167" s="5">
        <v>0</v>
      </c>
      <c r="I167" s="5">
        <v>0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5">
        <v>0</v>
      </c>
      <c r="R167" s="5">
        <v>0</v>
      </c>
      <c r="S167" s="5">
        <v>0</v>
      </c>
      <c r="T167" s="5">
        <v>0</v>
      </c>
      <c r="U167" s="5">
        <v>0</v>
      </c>
      <c r="V167" s="5">
        <v>0</v>
      </c>
      <c r="W167" s="5">
        <v>0</v>
      </c>
      <c r="X167" s="5">
        <v>0</v>
      </c>
      <c r="Y167" s="5">
        <v>0</v>
      </c>
      <c r="Z167" s="5">
        <v>0</v>
      </c>
      <c r="AA167" s="5">
        <v>0</v>
      </c>
      <c r="AB167" s="5">
        <v>0</v>
      </c>
      <c r="AC167" s="5">
        <v>0</v>
      </c>
      <c r="AD167" s="5">
        <v>0</v>
      </c>
      <c r="AE167" s="5">
        <v>0</v>
      </c>
      <c r="AF167" s="5">
        <v>0</v>
      </c>
      <c r="AG167" s="5">
        <v>0</v>
      </c>
    </row>
    <row r="168" spans="1:33">
      <c r="A168" s="56" t="s">
        <v>66</v>
      </c>
      <c r="B168" s="56" t="s">
        <v>199</v>
      </c>
      <c r="C168" s="56" t="s">
        <v>300</v>
      </c>
      <c r="D168" s="56" t="s">
        <v>301</v>
      </c>
      <c r="E168" s="56" t="s">
        <v>141</v>
      </c>
      <c r="F168" s="5">
        <v>0</v>
      </c>
      <c r="G168" s="5">
        <v>0</v>
      </c>
      <c r="H168" s="5">
        <v>0</v>
      </c>
      <c r="I168" s="5">
        <v>0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5">
        <v>0</v>
      </c>
      <c r="R168" s="5">
        <v>0</v>
      </c>
      <c r="S168" s="5">
        <v>0</v>
      </c>
      <c r="T168" s="5">
        <v>0</v>
      </c>
      <c r="U168" s="5">
        <v>0</v>
      </c>
      <c r="V168" s="5">
        <v>0</v>
      </c>
      <c r="W168" s="5">
        <v>0</v>
      </c>
      <c r="X168" s="5">
        <v>0</v>
      </c>
      <c r="Y168" s="5">
        <v>0</v>
      </c>
      <c r="Z168" s="5">
        <v>0</v>
      </c>
      <c r="AA168" s="5">
        <v>0</v>
      </c>
      <c r="AB168" s="5">
        <v>0</v>
      </c>
      <c r="AC168" s="5">
        <v>0</v>
      </c>
      <c r="AD168" s="5">
        <v>0</v>
      </c>
      <c r="AE168" s="5">
        <v>0</v>
      </c>
      <c r="AF168" s="5">
        <v>0</v>
      </c>
      <c r="AG168" s="5">
        <v>0</v>
      </c>
    </row>
    <row r="170" spans="1:33">
      <c r="A170" s="56" t="s">
        <v>70</v>
      </c>
      <c r="B170" s="56" t="s">
        <v>197</v>
      </c>
      <c r="C170" s="56" t="s">
        <v>215</v>
      </c>
      <c r="D170" s="56" t="s">
        <v>216</v>
      </c>
      <c r="E170" s="56" t="s">
        <v>217</v>
      </c>
      <c r="F170" s="5">
        <v>0</v>
      </c>
      <c r="G170" s="5">
        <v>7.4665950000000011E-6</v>
      </c>
      <c r="H170" s="5">
        <v>5.0462630000000009E-5</v>
      </c>
      <c r="I170" s="5">
        <v>8.9286184999999978E-5</v>
      </c>
      <c r="J170" s="5">
        <v>1.5865774000000001E-4</v>
      </c>
      <c r="K170" s="5">
        <v>1.5765121E-4</v>
      </c>
      <c r="L170" s="5">
        <v>1.5806832999999991E-4</v>
      </c>
      <c r="M170" s="5">
        <v>2.0138337500000001E-4</v>
      </c>
      <c r="N170" s="5">
        <v>4.2821916499999969E-4</v>
      </c>
      <c r="O170" s="5">
        <v>1202.0697298135301</v>
      </c>
      <c r="P170" s="5">
        <v>2197.1520514860908</v>
      </c>
      <c r="Q170" s="5">
        <v>2224.9908836465361</v>
      </c>
      <c r="R170" s="5">
        <v>2132.2304756533322</v>
      </c>
      <c r="S170" s="5">
        <v>2232.6240249449138</v>
      </c>
      <c r="T170" s="5">
        <v>2132.2462411035608</v>
      </c>
      <c r="U170" s="5">
        <v>2117.868192974463</v>
      </c>
      <c r="V170" s="5">
        <v>2201.87764034053</v>
      </c>
      <c r="W170" s="5">
        <v>2059.3948439413002</v>
      </c>
      <c r="X170" s="5">
        <v>1944.776439168859</v>
      </c>
      <c r="Y170" s="5">
        <v>2115.964721591864</v>
      </c>
      <c r="Z170" s="5">
        <v>8296.5613307968924</v>
      </c>
      <c r="AA170" s="5">
        <v>9745.0806115691994</v>
      </c>
      <c r="AB170" s="5">
        <v>11763.900815644331</v>
      </c>
      <c r="AC170" s="5">
        <v>11805.712830245289</v>
      </c>
      <c r="AD170" s="5">
        <v>14150.67982765743</v>
      </c>
      <c r="AE170" s="5">
        <v>13719.096664092271</v>
      </c>
      <c r="AF170" s="5">
        <v>17714.295340336881</v>
      </c>
      <c r="AG170" s="5">
        <v>18670.937603988441</v>
      </c>
    </row>
    <row r="171" spans="1:33">
      <c r="A171" s="56" t="s">
        <v>70</v>
      </c>
      <c r="B171" s="56" t="s">
        <v>197</v>
      </c>
      <c r="C171" s="56" t="s">
        <v>218</v>
      </c>
      <c r="D171" s="56" t="s">
        <v>219</v>
      </c>
      <c r="E171" s="56" t="s">
        <v>217</v>
      </c>
      <c r="F171" s="5">
        <v>188.25875788452501</v>
      </c>
      <c r="G171" s="5">
        <v>145.8699877574301</v>
      </c>
      <c r="H171" s="5">
        <v>165.41619250220509</v>
      </c>
      <c r="I171" s="5">
        <v>515.83431691108024</v>
      </c>
      <c r="J171" s="5">
        <v>507.97873606725449</v>
      </c>
      <c r="K171" s="5">
        <v>496.27782333914962</v>
      </c>
      <c r="L171" s="5">
        <v>532.16034340495025</v>
      </c>
      <c r="M171" s="5">
        <v>2891.5714636590851</v>
      </c>
      <c r="N171" s="5">
        <v>3152.7686175628669</v>
      </c>
      <c r="O171" s="5">
        <v>5707.9300703701683</v>
      </c>
      <c r="P171" s="5">
        <v>6699.5329041981404</v>
      </c>
      <c r="Q171" s="5">
        <v>6560.7232922725498</v>
      </c>
      <c r="R171" s="5">
        <v>6598.7025442731001</v>
      </c>
      <c r="S171" s="5">
        <v>6646.7198432538844</v>
      </c>
      <c r="T171" s="5">
        <v>9510.9967821276696</v>
      </c>
      <c r="U171" s="5">
        <v>9435.4953879233126</v>
      </c>
      <c r="V171" s="5">
        <v>9464.252396037351</v>
      </c>
      <c r="W171" s="5">
        <v>9436.7865849016525</v>
      </c>
      <c r="X171" s="5">
        <v>9441.3384233716533</v>
      </c>
      <c r="Y171" s="5">
        <v>12343.544693271349</v>
      </c>
      <c r="Z171" s="5">
        <v>10423.253489377759</v>
      </c>
      <c r="AA171" s="5">
        <v>12225.636614743789</v>
      </c>
      <c r="AB171" s="5">
        <v>16247.30499171896</v>
      </c>
      <c r="AC171" s="5">
        <v>17094.73588074134</v>
      </c>
      <c r="AD171" s="5">
        <v>18057.762139736551</v>
      </c>
      <c r="AE171" s="5">
        <v>17366.223134626289</v>
      </c>
      <c r="AF171" s="5">
        <v>15059.099783975251</v>
      </c>
      <c r="AG171" s="5">
        <v>14793.491498602159</v>
      </c>
    </row>
    <row r="172" spans="1:33">
      <c r="A172" s="56" t="s">
        <v>70</v>
      </c>
      <c r="B172" s="56" t="s">
        <v>197</v>
      </c>
      <c r="C172" s="56" t="s">
        <v>220</v>
      </c>
      <c r="D172" s="56" t="s">
        <v>221</v>
      </c>
      <c r="E172" s="56" t="s">
        <v>217</v>
      </c>
      <c r="F172" s="5">
        <v>944.37295271684479</v>
      </c>
      <c r="G172" s="5">
        <v>763.71388165946985</v>
      </c>
      <c r="H172" s="5">
        <v>904.7818537660753</v>
      </c>
      <c r="I172" s="5">
        <v>903.44047939716484</v>
      </c>
      <c r="J172" s="5">
        <v>868.49528493163496</v>
      </c>
      <c r="K172" s="5">
        <v>863.85714145587042</v>
      </c>
      <c r="L172" s="5">
        <v>879.85211572722517</v>
      </c>
      <c r="M172" s="5">
        <v>854.78955377889474</v>
      </c>
      <c r="N172" s="5">
        <v>894.61780898715017</v>
      </c>
      <c r="O172" s="5">
        <v>704.96596384200507</v>
      </c>
      <c r="P172" s="5">
        <v>799.93224458875511</v>
      </c>
      <c r="Q172" s="5">
        <v>8478.2945464896475</v>
      </c>
      <c r="R172" s="5">
        <v>8296.1551734706045</v>
      </c>
      <c r="S172" s="5">
        <v>8499.9849829889681</v>
      </c>
      <c r="T172" s="5">
        <v>8510.9697721023713</v>
      </c>
      <c r="U172" s="5">
        <v>8362.5274028610966</v>
      </c>
      <c r="V172" s="5">
        <v>8569.1601650779176</v>
      </c>
      <c r="W172" s="5">
        <v>8316.7872083016318</v>
      </c>
      <c r="X172" s="5">
        <v>8187.2481204519418</v>
      </c>
      <c r="Y172" s="5">
        <v>8069.3012454178506</v>
      </c>
      <c r="Z172" s="5">
        <v>5670.5248405114444</v>
      </c>
      <c r="AA172" s="5">
        <v>7096.917804495055</v>
      </c>
      <c r="AB172" s="5">
        <v>6809.3989949610514</v>
      </c>
      <c r="AC172" s="5">
        <v>7019.0839328699249</v>
      </c>
      <c r="AD172" s="5">
        <v>7263.0671474503324</v>
      </c>
      <c r="AE172" s="5">
        <v>7162.4982661505783</v>
      </c>
      <c r="AF172" s="5">
        <v>6001.8984866169403</v>
      </c>
      <c r="AG172" s="5">
        <v>6039.6169326337777</v>
      </c>
    </row>
    <row r="173" spans="1:33">
      <c r="A173" s="56" t="s">
        <v>70</v>
      </c>
      <c r="B173" s="56" t="s">
        <v>197</v>
      </c>
      <c r="C173" s="56" t="s">
        <v>222</v>
      </c>
      <c r="D173" s="56" t="s">
        <v>223</v>
      </c>
      <c r="E173" s="56" t="s">
        <v>217</v>
      </c>
      <c r="F173" s="5">
        <v>1294.7298673211949</v>
      </c>
      <c r="G173" s="5">
        <v>1087.1280649713401</v>
      </c>
      <c r="H173" s="5">
        <v>1276.020135071815</v>
      </c>
      <c r="I173" s="5">
        <v>1238.836792356524</v>
      </c>
      <c r="J173" s="5">
        <v>1203.0591767701001</v>
      </c>
      <c r="K173" s="5">
        <v>1242.7989533959401</v>
      </c>
      <c r="L173" s="5">
        <v>1796.675815686245</v>
      </c>
      <c r="M173" s="5">
        <v>1767.543033284175</v>
      </c>
      <c r="N173" s="5">
        <v>1803.56664259443</v>
      </c>
      <c r="O173" s="5">
        <v>1458.64366319531</v>
      </c>
      <c r="P173" s="5">
        <v>2800.9193965239142</v>
      </c>
      <c r="Q173" s="5">
        <v>3061.9398356603501</v>
      </c>
      <c r="R173" s="5">
        <v>4895.1789674653392</v>
      </c>
      <c r="S173" s="5">
        <v>9662.644672725859</v>
      </c>
      <c r="T173" s="5">
        <v>9420.2474592688377</v>
      </c>
      <c r="U173" s="5">
        <v>9263.8363546463406</v>
      </c>
      <c r="V173" s="5">
        <v>9696.4574661101396</v>
      </c>
      <c r="W173" s="5">
        <v>9463.241507341796</v>
      </c>
      <c r="X173" s="5">
        <v>17785.76533849824</v>
      </c>
      <c r="Y173" s="5">
        <v>17853.17446290654</v>
      </c>
      <c r="Z173" s="5">
        <v>13450.43974934584</v>
      </c>
      <c r="AA173" s="5">
        <v>16083.993818315579</v>
      </c>
      <c r="AB173" s="5">
        <v>24342.253987300279</v>
      </c>
      <c r="AC173" s="5">
        <v>29091.49814871241</v>
      </c>
      <c r="AD173" s="5">
        <v>30770.541575650699</v>
      </c>
      <c r="AE173" s="5">
        <v>50230.514865071498</v>
      </c>
      <c r="AF173" s="5">
        <v>76856.023081500942</v>
      </c>
      <c r="AG173" s="5">
        <v>79569.512076424944</v>
      </c>
    </row>
    <row r="174" spans="1:33">
      <c r="A174" s="56" t="s">
        <v>70</v>
      </c>
      <c r="B174" s="56" t="s">
        <v>197</v>
      </c>
      <c r="C174" s="56" t="s">
        <v>224</v>
      </c>
      <c r="D174" s="56" t="s">
        <v>225</v>
      </c>
      <c r="E174" s="56" t="s">
        <v>217</v>
      </c>
      <c r="F174" s="5">
        <v>34.146325327125027</v>
      </c>
      <c r="G174" s="5">
        <v>24.333206856920011</v>
      </c>
      <c r="H174" s="5">
        <v>139.19906665828489</v>
      </c>
      <c r="I174" s="5">
        <v>127.29209288519</v>
      </c>
      <c r="J174" s="5">
        <v>122.5947079141001</v>
      </c>
      <c r="K174" s="5">
        <v>142.11858391238991</v>
      </c>
      <c r="L174" s="5">
        <v>159.21497705666499</v>
      </c>
      <c r="M174" s="5">
        <v>144.27342464918519</v>
      </c>
      <c r="N174" s="5">
        <v>152.21613980145</v>
      </c>
      <c r="O174" s="5">
        <v>137.311259778975</v>
      </c>
      <c r="P174" s="5">
        <v>151.47748895202511</v>
      </c>
      <c r="Q174" s="5">
        <v>140.1530665261399</v>
      </c>
      <c r="R174" s="5">
        <v>142.80879687876001</v>
      </c>
      <c r="S174" s="5">
        <v>142.13543720414489</v>
      </c>
      <c r="T174" s="5">
        <v>128.11525726239509</v>
      </c>
      <c r="U174" s="5">
        <v>127.23658051933501</v>
      </c>
      <c r="V174" s="5">
        <v>134.8444568103501</v>
      </c>
      <c r="W174" s="5">
        <v>130.4515647503149</v>
      </c>
      <c r="X174" s="5">
        <v>2930.5706413290409</v>
      </c>
      <c r="Y174" s="5">
        <v>4188.1638478125296</v>
      </c>
      <c r="Z174" s="5">
        <v>3301.5847377640821</v>
      </c>
      <c r="AA174" s="5">
        <v>5148.191327093883</v>
      </c>
      <c r="AB174" s="5">
        <v>9577.3447557498621</v>
      </c>
      <c r="AC174" s="5">
        <v>10470.373304784431</v>
      </c>
      <c r="AD174" s="5">
        <v>10901.52124304879</v>
      </c>
      <c r="AE174" s="5">
        <v>11074.394887663921</v>
      </c>
      <c r="AF174" s="5">
        <v>14148.001895312549</v>
      </c>
      <c r="AG174" s="5">
        <v>14683.57018496773</v>
      </c>
    </row>
    <row r="175" spans="1:33">
      <c r="A175" s="56" t="s">
        <v>70</v>
      </c>
      <c r="B175" s="56" t="s">
        <v>197</v>
      </c>
      <c r="C175" s="56" t="s">
        <v>226</v>
      </c>
      <c r="D175" s="56" t="s">
        <v>227</v>
      </c>
      <c r="E175" s="56" t="s">
        <v>217</v>
      </c>
      <c r="F175" s="5">
        <v>170.80477846991491</v>
      </c>
      <c r="G175" s="5">
        <v>140.08565375271499</v>
      </c>
      <c r="H175" s="5">
        <v>1323.4916834572209</v>
      </c>
      <c r="I175" s="5">
        <v>3699.4364806609801</v>
      </c>
      <c r="J175" s="5">
        <v>5251.8288361876457</v>
      </c>
      <c r="K175" s="5">
        <v>7063.9099983013039</v>
      </c>
      <c r="L175" s="5">
        <v>7537.4162579042277</v>
      </c>
      <c r="M175" s="5">
        <v>7472.5614628765607</v>
      </c>
      <c r="N175" s="5">
        <v>7370.5968736481864</v>
      </c>
      <c r="O175" s="5">
        <v>6104.8639764447162</v>
      </c>
      <c r="P175" s="5">
        <v>8878.1173206379935</v>
      </c>
      <c r="Q175" s="5">
        <v>15926.20632595345</v>
      </c>
      <c r="R175" s="5">
        <v>17110.303035602541</v>
      </c>
      <c r="S175" s="5">
        <v>16906.01882369403</v>
      </c>
      <c r="T175" s="5">
        <v>16903.909602915381</v>
      </c>
      <c r="U175" s="5">
        <v>16663.52352119784</v>
      </c>
      <c r="V175" s="5">
        <v>17250.30487882853</v>
      </c>
      <c r="W175" s="5">
        <v>16951.592747645889</v>
      </c>
      <c r="X175" s="5">
        <v>29374.418591950049</v>
      </c>
      <c r="Y175" s="5">
        <v>47308.528745784737</v>
      </c>
      <c r="Z175" s="5">
        <v>38736.730122655848</v>
      </c>
      <c r="AA175" s="5">
        <v>60286.454565455511</v>
      </c>
      <c r="AB175" s="5">
        <v>70852.510798586809</v>
      </c>
      <c r="AC175" s="5">
        <v>77880.626949736747</v>
      </c>
      <c r="AD175" s="5">
        <v>80090.1490144407</v>
      </c>
      <c r="AE175" s="5">
        <v>82942.191711900727</v>
      </c>
      <c r="AF175" s="5">
        <v>77816.25259812687</v>
      </c>
      <c r="AG175" s="5">
        <v>80737.26779903892</v>
      </c>
    </row>
    <row r="176" spans="1:33">
      <c r="A176" s="56" t="s">
        <v>70</v>
      </c>
      <c r="B176" s="56" t="s">
        <v>197</v>
      </c>
      <c r="C176" s="56" t="s">
        <v>228</v>
      </c>
      <c r="D176" s="56" t="s">
        <v>229</v>
      </c>
      <c r="E176" s="56" t="s">
        <v>217</v>
      </c>
      <c r="F176" s="5">
        <v>732.22397672840998</v>
      </c>
      <c r="G176" s="5">
        <v>831.98393984772997</v>
      </c>
      <c r="H176" s="5">
        <v>956.04187827602016</v>
      </c>
      <c r="I176" s="5">
        <v>978.55314858459019</v>
      </c>
      <c r="J176" s="5">
        <v>971.05356101738516</v>
      </c>
      <c r="K176" s="5">
        <v>925.37747450221536</v>
      </c>
      <c r="L176" s="5">
        <v>1054.7454620614501</v>
      </c>
      <c r="M176" s="5">
        <v>3683.907550715749</v>
      </c>
      <c r="N176" s="5">
        <v>3665.773180614844</v>
      </c>
      <c r="O176" s="5">
        <v>4365.7295569174012</v>
      </c>
      <c r="P176" s="5">
        <v>4817.7015961130292</v>
      </c>
      <c r="Q176" s="5">
        <v>4891.2528942460194</v>
      </c>
      <c r="R176" s="5">
        <v>7796.25971863822</v>
      </c>
      <c r="S176" s="5">
        <v>7574.1042136378901</v>
      </c>
      <c r="T176" s="5">
        <v>12046.70556683</v>
      </c>
      <c r="U176" s="5">
        <v>12204.893468603001</v>
      </c>
      <c r="V176" s="5">
        <v>12667.09845130515</v>
      </c>
      <c r="W176" s="5">
        <v>15646.308324935249</v>
      </c>
      <c r="X176" s="5">
        <v>19728.141676433432</v>
      </c>
      <c r="Y176" s="5">
        <v>19171.353667858639</v>
      </c>
      <c r="Z176" s="5">
        <v>16257.92359899503</v>
      </c>
      <c r="AA176" s="5">
        <v>18015.564883344789</v>
      </c>
      <c r="AB176" s="5">
        <v>16886.970534427961</v>
      </c>
      <c r="AC176" s="5">
        <v>19819.000773344789</v>
      </c>
      <c r="AD176" s="5">
        <v>19526.45113926768</v>
      </c>
      <c r="AE176" s="5">
        <v>22559.69188978077</v>
      </c>
      <c r="AF176" s="5">
        <v>21403.09417529872</v>
      </c>
      <c r="AG176" s="5">
        <v>21052.726748224391</v>
      </c>
    </row>
    <row r="177" spans="1:33">
      <c r="A177" s="56" t="s">
        <v>70</v>
      </c>
      <c r="B177" s="56" t="s">
        <v>197</v>
      </c>
      <c r="C177" s="56" t="s">
        <v>230</v>
      </c>
      <c r="D177" s="56" t="s">
        <v>231</v>
      </c>
      <c r="E177" s="56" t="s">
        <v>217</v>
      </c>
      <c r="F177" s="5">
        <v>2645.9965043055849</v>
      </c>
      <c r="G177" s="5">
        <v>2525.756400578201</v>
      </c>
      <c r="H177" s="5">
        <v>2826.0377463271789</v>
      </c>
      <c r="I177" s="5">
        <v>3951.7261467291992</v>
      </c>
      <c r="J177" s="5">
        <v>7284.9078991146362</v>
      </c>
      <c r="K177" s="5">
        <v>7439.3582734690044</v>
      </c>
      <c r="L177" s="5">
        <v>8487.4803576543309</v>
      </c>
      <c r="M177" s="5">
        <v>9864.9057449987267</v>
      </c>
      <c r="N177" s="5">
        <v>9557.0436427941422</v>
      </c>
      <c r="O177" s="5">
        <v>8147.2129332954264</v>
      </c>
      <c r="P177" s="5">
        <v>11106.05834158843</v>
      </c>
      <c r="Q177" s="5">
        <v>16828.515177863261</v>
      </c>
      <c r="R177" s="5">
        <v>17816.59724303009</v>
      </c>
      <c r="S177" s="5">
        <v>17791.110849530931</v>
      </c>
      <c r="T177" s="5">
        <v>23153.84673439887</v>
      </c>
      <c r="U177" s="5">
        <v>24196.11056204138</v>
      </c>
      <c r="V177" s="5">
        <v>25212.844819244099</v>
      </c>
      <c r="W177" s="5">
        <v>24964.23892908635</v>
      </c>
      <c r="X177" s="5">
        <v>25177.72701954993</v>
      </c>
      <c r="Y177" s="5">
        <v>24122.79591127544</v>
      </c>
      <c r="Z177" s="5">
        <v>20498.51292685236</v>
      </c>
      <c r="AA177" s="5">
        <v>24002.68832400503</v>
      </c>
      <c r="AB177" s="5">
        <v>23075.13057861798</v>
      </c>
      <c r="AC177" s="5">
        <v>24916.773006809879</v>
      </c>
      <c r="AD177" s="5">
        <v>24138.719614520629</v>
      </c>
      <c r="AE177" s="5">
        <v>24963.831632563149</v>
      </c>
      <c r="AF177" s="5">
        <v>26727.510731994811</v>
      </c>
      <c r="AG177" s="5">
        <v>26733.463430970321</v>
      </c>
    </row>
    <row r="178" spans="1:33">
      <c r="A178" s="56" t="s">
        <v>70</v>
      </c>
      <c r="B178" s="56" t="s">
        <v>197</v>
      </c>
      <c r="C178" s="56" t="s">
        <v>232</v>
      </c>
      <c r="D178" s="56" t="s">
        <v>233</v>
      </c>
      <c r="E178" s="56" t="s">
        <v>217</v>
      </c>
      <c r="F178" s="5">
        <v>0</v>
      </c>
      <c r="G178" s="5">
        <v>9.7749249999999986E-6</v>
      </c>
      <c r="H178" s="5">
        <v>1.0087862499999989E-4</v>
      </c>
      <c r="I178" s="5">
        <v>1.0286789E-4</v>
      </c>
      <c r="J178" s="5">
        <v>1.7274779950000011E-3</v>
      </c>
      <c r="K178" s="5">
        <v>296.91837218066013</v>
      </c>
      <c r="L178" s="5">
        <v>342.18194897642019</v>
      </c>
      <c r="M178" s="5">
        <v>319.4669541974452</v>
      </c>
      <c r="N178" s="5">
        <v>324.43682369895532</v>
      </c>
      <c r="O178" s="5">
        <v>283.80328831124018</v>
      </c>
      <c r="P178" s="5">
        <v>335.84424789568942</v>
      </c>
      <c r="Q178" s="5">
        <v>2545.4334255291301</v>
      </c>
      <c r="R178" s="5">
        <v>3233.8093506323171</v>
      </c>
      <c r="S178" s="5">
        <v>3076.7079921031991</v>
      </c>
      <c r="T178" s="5">
        <v>3005.1702517109311</v>
      </c>
      <c r="U178" s="5">
        <v>3154.2492760162131</v>
      </c>
      <c r="V178" s="5">
        <v>3347.2690047822639</v>
      </c>
      <c r="W178" s="5">
        <v>12975.76151747213</v>
      </c>
      <c r="X178" s="5">
        <v>13978.270277268661</v>
      </c>
      <c r="Y178" s="5">
        <v>13892.424217598231</v>
      </c>
      <c r="Z178" s="5">
        <v>11004.108446228451</v>
      </c>
      <c r="AA178" s="5">
        <v>13133.121042683249</v>
      </c>
      <c r="AB178" s="5">
        <v>11376.792015237041</v>
      </c>
      <c r="AC178" s="5">
        <v>12941.915293376869</v>
      </c>
      <c r="AD178" s="5">
        <v>13244.3450384883</v>
      </c>
      <c r="AE178" s="5">
        <v>12214.747476308021</v>
      </c>
      <c r="AF178" s="5">
        <v>11378.39621120282</v>
      </c>
      <c r="AG178" s="5">
        <v>11799.297981142799</v>
      </c>
    </row>
    <row r="179" spans="1:33">
      <c r="A179" s="56" t="s">
        <v>70</v>
      </c>
      <c r="B179" s="56" t="s">
        <v>163</v>
      </c>
      <c r="C179" s="56" t="s">
        <v>234</v>
      </c>
      <c r="D179" s="56" t="s">
        <v>235</v>
      </c>
      <c r="E179" s="56" t="s">
        <v>217</v>
      </c>
      <c r="F179" s="5">
        <v>0</v>
      </c>
      <c r="G179" s="5">
        <v>0</v>
      </c>
      <c r="H179" s="5">
        <v>0</v>
      </c>
      <c r="I179" s="5">
        <v>0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5">
        <v>0</v>
      </c>
      <c r="R179" s="5">
        <v>0</v>
      </c>
      <c r="S179" s="5">
        <v>0</v>
      </c>
      <c r="T179" s="5">
        <v>0</v>
      </c>
      <c r="U179" s="5">
        <v>0</v>
      </c>
      <c r="V179" s="5">
        <v>0</v>
      </c>
      <c r="W179" s="5">
        <v>0</v>
      </c>
      <c r="X179" s="5">
        <v>0</v>
      </c>
      <c r="Y179" s="5">
        <v>0</v>
      </c>
      <c r="Z179" s="5">
        <v>0</v>
      </c>
      <c r="AA179" s="5">
        <v>0</v>
      </c>
      <c r="AB179" s="5">
        <v>0</v>
      </c>
      <c r="AC179" s="5">
        <v>0</v>
      </c>
      <c r="AD179" s="5">
        <v>0</v>
      </c>
      <c r="AE179" s="5">
        <v>0</v>
      </c>
      <c r="AF179" s="5">
        <v>0</v>
      </c>
      <c r="AG179" s="5">
        <v>0</v>
      </c>
    </row>
    <row r="180" spans="1:33">
      <c r="A180" s="56" t="s">
        <v>70</v>
      </c>
      <c r="B180" s="56" t="s">
        <v>163</v>
      </c>
      <c r="C180" s="56" t="s">
        <v>236</v>
      </c>
      <c r="D180" s="56" t="s">
        <v>237</v>
      </c>
      <c r="E180" s="56" t="s">
        <v>217</v>
      </c>
      <c r="F180" s="5">
        <v>349.77057407471523</v>
      </c>
      <c r="G180" s="5">
        <v>294.40083179329503</v>
      </c>
      <c r="H180" s="5">
        <v>323.92286402697027</v>
      </c>
      <c r="I180" s="5">
        <v>322.34613337061512</v>
      </c>
      <c r="J180" s="5">
        <v>322.24438346543002</v>
      </c>
      <c r="K180" s="5">
        <v>365.32534669392493</v>
      </c>
      <c r="L180" s="5">
        <v>365.71048242212021</v>
      </c>
      <c r="M180" s="5">
        <v>340.72369262284502</v>
      </c>
      <c r="N180" s="5">
        <v>347.33559486409479</v>
      </c>
      <c r="O180" s="5">
        <v>333.499460518045</v>
      </c>
      <c r="P180" s="5">
        <v>354.81208568884011</v>
      </c>
      <c r="Q180" s="5">
        <v>345.11610908257501</v>
      </c>
      <c r="R180" s="5">
        <v>2114.1380793899039</v>
      </c>
      <c r="S180" s="5">
        <v>2156.3084118337388</v>
      </c>
      <c r="T180" s="5">
        <v>5382.4056508270451</v>
      </c>
      <c r="U180" s="5">
        <v>5993.9078199743126</v>
      </c>
      <c r="V180" s="5">
        <v>6619.4259274989354</v>
      </c>
      <c r="W180" s="5">
        <v>8488.0195754441902</v>
      </c>
      <c r="X180" s="5">
        <v>9742.5470326096711</v>
      </c>
      <c r="Y180" s="5">
        <v>9941.1205825019933</v>
      </c>
      <c r="Z180" s="5">
        <v>9207.9183441965015</v>
      </c>
      <c r="AA180" s="5">
        <v>11659.76946655883</v>
      </c>
      <c r="AB180" s="5">
        <v>11492.768481349631</v>
      </c>
      <c r="AC180" s="5">
        <v>11602.39420282822</v>
      </c>
      <c r="AD180" s="5">
        <v>12090.03148187339</v>
      </c>
      <c r="AE180" s="5">
        <v>12283.90509688356</v>
      </c>
      <c r="AF180" s="5">
        <v>10868.208186489799</v>
      </c>
      <c r="AG180" s="5">
        <v>11199.678583708899</v>
      </c>
    </row>
    <row r="181" spans="1:33">
      <c r="A181" s="56" t="s">
        <v>70</v>
      </c>
      <c r="B181" s="56" t="s">
        <v>163</v>
      </c>
      <c r="C181" s="56" t="s">
        <v>238</v>
      </c>
      <c r="D181" s="56" t="s">
        <v>239</v>
      </c>
      <c r="E181" s="56" t="s">
        <v>217</v>
      </c>
      <c r="F181" s="5">
        <v>1007.519463388875</v>
      </c>
      <c r="G181" s="5">
        <v>914.09678369811434</v>
      </c>
      <c r="H181" s="5">
        <v>957.77240620309999</v>
      </c>
      <c r="I181" s="5">
        <v>993.24523955451957</v>
      </c>
      <c r="J181" s="5">
        <v>4367.8516686460034</v>
      </c>
      <c r="K181" s="5">
        <v>6309.1197801268818</v>
      </c>
      <c r="L181" s="5">
        <v>6267.0646263690787</v>
      </c>
      <c r="M181" s="5">
        <v>7180.6360119429874</v>
      </c>
      <c r="N181" s="5">
        <v>7346.3531782511154</v>
      </c>
      <c r="O181" s="5">
        <v>6313.6582121773936</v>
      </c>
      <c r="P181" s="5">
        <v>6676.1895765444933</v>
      </c>
      <c r="Q181" s="5">
        <v>7066.2665389540762</v>
      </c>
      <c r="R181" s="5">
        <v>7375.4697437412406</v>
      </c>
      <c r="S181" s="5">
        <v>7140.8525616842553</v>
      </c>
      <c r="T181" s="5">
        <v>7130.7035627214918</v>
      </c>
      <c r="U181" s="5">
        <v>6816.6641452088297</v>
      </c>
      <c r="V181" s="5">
        <v>7633.6727902170351</v>
      </c>
      <c r="W181" s="5">
        <v>7198.5123129691747</v>
      </c>
      <c r="X181" s="5">
        <v>6741.7903102400733</v>
      </c>
      <c r="Y181" s="5">
        <v>6648.5088309261364</v>
      </c>
      <c r="Z181" s="5">
        <v>5900.9452146101694</v>
      </c>
      <c r="AA181" s="5">
        <v>6284.2157348294877</v>
      </c>
      <c r="AB181" s="5">
        <v>6189.2463601010468</v>
      </c>
      <c r="AC181" s="5">
        <v>6504.3850455146021</v>
      </c>
      <c r="AD181" s="5">
        <v>6459.0126482696578</v>
      </c>
      <c r="AE181" s="5">
        <v>6751.2323562276106</v>
      </c>
      <c r="AF181" s="5">
        <v>5884.6277735518306</v>
      </c>
      <c r="AG181" s="5">
        <v>6420.1433473486186</v>
      </c>
    </row>
    <row r="182" spans="1:33">
      <c r="A182" s="56" t="s">
        <v>70</v>
      </c>
      <c r="B182" s="56" t="s">
        <v>163</v>
      </c>
      <c r="C182" s="56" t="s">
        <v>240</v>
      </c>
      <c r="D182" s="56" t="s">
        <v>241</v>
      </c>
      <c r="E182" s="56" t="s">
        <v>217</v>
      </c>
      <c r="F182" s="5">
        <v>1544.00879123599</v>
      </c>
      <c r="G182" s="5">
        <v>1416.4661807095549</v>
      </c>
      <c r="H182" s="5">
        <v>3412.0216697634869</v>
      </c>
      <c r="I182" s="5">
        <v>8209.5109499618866</v>
      </c>
      <c r="J182" s="5">
        <v>7712.4363454669819</v>
      </c>
      <c r="K182" s="5">
        <v>9053.0820318471415</v>
      </c>
      <c r="L182" s="5">
        <v>9017.6250310477117</v>
      </c>
      <c r="M182" s="5">
        <v>9469.5633464046859</v>
      </c>
      <c r="N182" s="5">
        <v>9286.8604988059851</v>
      </c>
      <c r="O182" s="5">
        <v>8234.2550656246021</v>
      </c>
      <c r="P182" s="5">
        <v>8481.4865664875124</v>
      </c>
      <c r="Q182" s="5">
        <v>11417.286017827149</v>
      </c>
      <c r="R182" s="5">
        <v>11425.658485061531</v>
      </c>
      <c r="S182" s="5">
        <v>11570.01478359851</v>
      </c>
      <c r="T182" s="5">
        <v>11372.062783347959</v>
      </c>
      <c r="U182" s="5">
        <v>14332.76901171988</v>
      </c>
      <c r="V182" s="5">
        <v>15815.666212875311</v>
      </c>
      <c r="W182" s="5">
        <v>16860.706518779381</v>
      </c>
      <c r="X182" s="5">
        <v>18392.69120467313</v>
      </c>
      <c r="Y182" s="5">
        <v>17898.521503161239</v>
      </c>
      <c r="Z182" s="5">
        <v>17292.571599209761</v>
      </c>
      <c r="AA182" s="5">
        <v>18195.99648435818</v>
      </c>
      <c r="AB182" s="5">
        <v>23531.165977611941</v>
      </c>
      <c r="AC182" s="5">
        <v>26358.05785847528</v>
      </c>
      <c r="AD182" s="5">
        <v>27295.127063731961</v>
      </c>
      <c r="AE182" s="5">
        <v>27721.140756217639</v>
      </c>
      <c r="AF182" s="5">
        <v>31385.19602251934</v>
      </c>
      <c r="AG182" s="5">
        <v>33619.740151493963</v>
      </c>
    </row>
    <row r="183" spans="1:33">
      <c r="A183" s="56" t="s">
        <v>70</v>
      </c>
      <c r="B183" s="56" t="s">
        <v>163</v>
      </c>
      <c r="C183" s="56" t="s">
        <v>242</v>
      </c>
      <c r="D183" s="56" t="s">
        <v>243</v>
      </c>
      <c r="E183" s="56" t="s">
        <v>217</v>
      </c>
      <c r="F183" s="5">
        <v>104.57722877691999</v>
      </c>
      <c r="G183" s="5">
        <v>91.135344179960029</v>
      </c>
      <c r="H183" s="5">
        <v>342.76357169884511</v>
      </c>
      <c r="I183" s="5">
        <v>351.56582663393999</v>
      </c>
      <c r="J183" s="5">
        <v>333.82108195359018</v>
      </c>
      <c r="K183" s="5">
        <v>442.78874427796478</v>
      </c>
      <c r="L183" s="5">
        <v>464.62317166678503</v>
      </c>
      <c r="M183" s="5">
        <v>472.94957181460512</v>
      </c>
      <c r="N183" s="5">
        <v>429.28011339642512</v>
      </c>
      <c r="O183" s="5">
        <v>412.63038334541989</v>
      </c>
      <c r="P183" s="5">
        <v>439.47415659310968</v>
      </c>
      <c r="Q183" s="5">
        <v>401.98542498538541</v>
      </c>
      <c r="R183" s="5">
        <v>396.10249125684987</v>
      </c>
      <c r="S183" s="5">
        <v>403.95801821364512</v>
      </c>
      <c r="T183" s="5">
        <v>351.83144035374488</v>
      </c>
      <c r="U183" s="5">
        <v>356.06071617742481</v>
      </c>
      <c r="V183" s="5">
        <v>354.34941083754518</v>
      </c>
      <c r="W183" s="5">
        <v>441.43005462142571</v>
      </c>
      <c r="X183" s="5">
        <v>461.42171637504521</v>
      </c>
      <c r="Y183" s="5">
        <v>413.64554965234993</v>
      </c>
      <c r="Z183" s="5">
        <v>504.01711650803492</v>
      </c>
      <c r="AA183" s="5">
        <v>510.58234577331012</v>
      </c>
      <c r="AB183" s="5">
        <v>458.42881176817508</v>
      </c>
      <c r="AC183" s="5">
        <v>475.51415946122552</v>
      </c>
      <c r="AD183" s="5">
        <v>505.66419474201967</v>
      </c>
      <c r="AE183" s="5">
        <v>475.37407065241541</v>
      </c>
      <c r="AF183" s="5">
        <v>486.238971370005</v>
      </c>
      <c r="AG183" s="5">
        <v>424.24107240440509</v>
      </c>
    </row>
    <row r="184" spans="1:33">
      <c r="A184" s="56" t="s">
        <v>70</v>
      </c>
      <c r="B184" s="56" t="s">
        <v>163</v>
      </c>
      <c r="C184" s="56" t="s">
        <v>244</v>
      </c>
      <c r="D184" s="56" t="s">
        <v>245</v>
      </c>
      <c r="E184" s="56" t="s">
        <v>217</v>
      </c>
      <c r="F184" s="5">
        <v>1722.649363588145</v>
      </c>
      <c r="G184" s="5">
        <v>1531.206678804685</v>
      </c>
      <c r="H184" s="5">
        <v>2388.9766629841602</v>
      </c>
      <c r="I184" s="5">
        <v>2343.6885793071451</v>
      </c>
      <c r="J184" s="5">
        <v>2132.0661852314151</v>
      </c>
      <c r="K184" s="5">
        <v>2626.7728799984652</v>
      </c>
      <c r="L184" s="5">
        <v>4080.7718358677348</v>
      </c>
      <c r="M184" s="5">
        <v>4338.0368895648617</v>
      </c>
      <c r="N184" s="5">
        <v>4256.3189643494798</v>
      </c>
      <c r="O184" s="5">
        <v>6199.2386592446846</v>
      </c>
      <c r="P184" s="5">
        <v>7007.6932886066916</v>
      </c>
      <c r="Q184" s="5">
        <v>7659.206768098099</v>
      </c>
      <c r="R184" s="5">
        <v>7118.941833244291</v>
      </c>
      <c r="S184" s="5">
        <v>7613.8061178313674</v>
      </c>
      <c r="T184" s="5">
        <v>6839.5369494955112</v>
      </c>
      <c r="U184" s="5">
        <v>6056.4203694259513</v>
      </c>
      <c r="V184" s="5">
        <v>6597.5074892816147</v>
      </c>
      <c r="W184" s="5">
        <v>7976.1223175542282</v>
      </c>
      <c r="X184" s="5">
        <v>7980.8713117005054</v>
      </c>
      <c r="Y184" s="5">
        <v>8309.998102491214</v>
      </c>
      <c r="Z184" s="5">
        <v>8182.3427033507633</v>
      </c>
      <c r="AA184" s="5">
        <v>8393.7328876741285</v>
      </c>
      <c r="AB184" s="5">
        <v>7759.589809527276</v>
      </c>
      <c r="AC184" s="5">
        <v>7266.7122332014478</v>
      </c>
      <c r="AD184" s="5">
        <v>8204.8247264810288</v>
      </c>
      <c r="AE184" s="5">
        <v>7881.4699245140873</v>
      </c>
      <c r="AF184" s="5">
        <v>6932.5433397859451</v>
      </c>
      <c r="AG184" s="5">
        <v>6862.0658346662549</v>
      </c>
    </row>
    <row r="185" spans="1:33">
      <c r="A185" s="56" t="s">
        <v>70</v>
      </c>
      <c r="B185" s="56" t="s">
        <v>163</v>
      </c>
      <c r="C185" s="56" t="s">
        <v>246</v>
      </c>
      <c r="D185" s="56" t="s">
        <v>247</v>
      </c>
      <c r="E185" s="56" t="s">
        <v>217</v>
      </c>
      <c r="F185" s="5">
        <v>812.54320923081491</v>
      </c>
      <c r="G185" s="5">
        <v>759.51727088449456</v>
      </c>
      <c r="H185" s="5">
        <v>827.47300708045998</v>
      </c>
      <c r="I185" s="5">
        <v>799.2738082320501</v>
      </c>
      <c r="J185" s="5">
        <v>724.01320326824521</v>
      </c>
      <c r="K185" s="5">
        <v>836.44207191058968</v>
      </c>
      <c r="L185" s="5">
        <v>868.0782714588197</v>
      </c>
      <c r="M185" s="5">
        <v>808.97545227066007</v>
      </c>
      <c r="N185" s="5">
        <v>807.51289100390011</v>
      </c>
      <c r="O185" s="5">
        <v>742.25139348368987</v>
      </c>
      <c r="P185" s="5">
        <v>909.98263110988489</v>
      </c>
      <c r="Q185" s="5">
        <v>1856.969739540946</v>
      </c>
      <c r="R185" s="5">
        <v>1700.45617912219</v>
      </c>
      <c r="S185" s="5">
        <v>2829.6172000659089</v>
      </c>
      <c r="T185" s="5">
        <v>2454.7058125948702</v>
      </c>
      <c r="U185" s="5">
        <v>2284.616929182896</v>
      </c>
      <c r="V185" s="5">
        <v>2459.3036668714162</v>
      </c>
      <c r="W185" s="5">
        <v>2702.9735374924971</v>
      </c>
      <c r="X185" s="5">
        <v>2571.7309864212862</v>
      </c>
      <c r="Y185" s="5">
        <v>2554.0407180448019</v>
      </c>
      <c r="Z185" s="5">
        <v>2476.8198823270432</v>
      </c>
      <c r="AA185" s="5">
        <v>2849.3290401864101</v>
      </c>
      <c r="AB185" s="5">
        <v>2808.9933928074302</v>
      </c>
      <c r="AC185" s="5">
        <v>2638.7350505690461</v>
      </c>
      <c r="AD185" s="5">
        <v>2920.2427147381291</v>
      </c>
      <c r="AE185" s="5">
        <v>3200.905439316115</v>
      </c>
      <c r="AF185" s="5">
        <v>3064.6530160206198</v>
      </c>
      <c r="AG185" s="5">
        <v>2970.0974102978821</v>
      </c>
    </row>
    <row r="186" spans="1:33">
      <c r="A186" s="56" t="s">
        <v>70</v>
      </c>
      <c r="B186" s="56" t="s">
        <v>163</v>
      </c>
      <c r="C186" s="56" t="s">
        <v>248</v>
      </c>
      <c r="D186" s="56" t="s">
        <v>249</v>
      </c>
      <c r="E186" s="56" t="s">
        <v>217</v>
      </c>
      <c r="F186" s="5">
        <v>0</v>
      </c>
      <c r="G186" s="5">
        <v>0</v>
      </c>
      <c r="H186" s="5">
        <v>0</v>
      </c>
      <c r="I186" s="5">
        <v>0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5">
        <v>0</v>
      </c>
      <c r="R186" s="5">
        <v>0</v>
      </c>
      <c r="S186" s="5">
        <v>0</v>
      </c>
      <c r="T186" s="5">
        <v>0</v>
      </c>
      <c r="U186" s="5">
        <v>0</v>
      </c>
      <c r="V186" s="5">
        <v>0</v>
      </c>
      <c r="W186" s="5">
        <v>0</v>
      </c>
      <c r="X186" s="5">
        <v>0</v>
      </c>
      <c r="Y186" s="5">
        <v>0</v>
      </c>
      <c r="Z186" s="5">
        <v>0</v>
      </c>
      <c r="AA186" s="5">
        <v>0</v>
      </c>
      <c r="AB186" s="5">
        <v>0</v>
      </c>
      <c r="AC186" s="5">
        <v>0</v>
      </c>
      <c r="AD186" s="5">
        <v>0</v>
      </c>
      <c r="AE186" s="5">
        <v>0</v>
      </c>
      <c r="AF186" s="5">
        <v>0</v>
      </c>
      <c r="AG186" s="5">
        <v>0</v>
      </c>
    </row>
    <row r="187" spans="1:33">
      <c r="A187" s="56" t="s">
        <v>70</v>
      </c>
      <c r="B187" s="56" t="s">
        <v>163</v>
      </c>
      <c r="C187" s="56" t="s">
        <v>250</v>
      </c>
      <c r="D187" s="56" t="s">
        <v>251</v>
      </c>
      <c r="E187" s="56" t="s">
        <v>217</v>
      </c>
      <c r="F187" s="5">
        <v>0</v>
      </c>
      <c r="G187" s="5">
        <v>0</v>
      </c>
      <c r="H187" s="5">
        <v>0</v>
      </c>
      <c r="I187" s="5">
        <v>0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5">
        <v>0</v>
      </c>
      <c r="R187" s="5">
        <v>0</v>
      </c>
      <c r="S187" s="5">
        <v>0</v>
      </c>
      <c r="T187" s="5">
        <v>0</v>
      </c>
      <c r="U187" s="5">
        <v>0</v>
      </c>
      <c r="V187" s="5">
        <v>0</v>
      </c>
      <c r="W187" s="5">
        <v>0</v>
      </c>
      <c r="X187" s="5">
        <v>0</v>
      </c>
      <c r="Y187" s="5">
        <v>0</v>
      </c>
      <c r="Z187" s="5">
        <v>0</v>
      </c>
      <c r="AA187" s="5">
        <v>0</v>
      </c>
      <c r="AB187" s="5">
        <v>0</v>
      </c>
      <c r="AC187" s="5">
        <v>0</v>
      </c>
      <c r="AD187" s="5">
        <v>0</v>
      </c>
      <c r="AE187" s="5">
        <v>0</v>
      </c>
      <c r="AF187" s="5">
        <v>0</v>
      </c>
      <c r="AG187" s="5">
        <v>0</v>
      </c>
    </row>
    <row r="188" spans="1:33">
      <c r="A188" s="56" t="s">
        <v>70</v>
      </c>
      <c r="B188" s="56" t="s">
        <v>198</v>
      </c>
      <c r="C188" s="56" t="s">
        <v>252</v>
      </c>
      <c r="D188" s="56" t="s">
        <v>253</v>
      </c>
      <c r="E188" s="56" t="s">
        <v>217</v>
      </c>
      <c r="F188" s="5">
        <v>0</v>
      </c>
      <c r="G188" s="5">
        <v>0</v>
      </c>
      <c r="H188" s="5">
        <v>0</v>
      </c>
      <c r="I188" s="5">
        <v>0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5">
        <v>0</v>
      </c>
      <c r="R188" s="5">
        <v>0</v>
      </c>
      <c r="S188" s="5">
        <v>0</v>
      </c>
      <c r="T188" s="5">
        <v>0</v>
      </c>
      <c r="U188" s="5">
        <v>0</v>
      </c>
      <c r="V188" s="5">
        <v>0</v>
      </c>
      <c r="W188" s="5">
        <v>0</v>
      </c>
      <c r="X188" s="5">
        <v>0</v>
      </c>
      <c r="Y188" s="5">
        <v>0</v>
      </c>
      <c r="Z188" s="5">
        <v>0</v>
      </c>
      <c r="AA188" s="5">
        <v>0</v>
      </c>
      <c r="AB188" s="5">
        <v>0</v>
      </c>
      <c r="AC188" s="5">
        <v>0</v>
      </c>
      <c r="AD188" s="5">
        <v>0</v>
      </c>
      <c r="AE188" s="5">
        <v>0</v>
      </c>
      <c r="AF188" s="5">
        <v>0</v>
      </c>
      <c r="AG188" s="5">
        <v>0</v>
      </c>
    </row>
    <row r="189" spans="1:33">
      <c r="A189" s="56" t="s">
        <v>70</v>
      </c>
      <c r="B189" s="56" t="s">
        <v>198</v>
      </c>
      <c r="C189" s="56" t="s">
        <v>254</v>
      </c>
      <c r="D189" s="56" t="s">
        <v>255</v>
      </c>
      <c r="E189" s="56" t="s">
        <v>217</v>
      </c>
      <c r="F189" s="5">
        <v>0</v>
      </c>
      <c r="G189" s="5">
        <v>7.6968199999999952E-6</v>
      </c>
      <c r="H189" s="5">
        <v>5.0984277500000031E-4</v>
      </c>
      <c r="I189" s="5">
        <v>5.0366556499999973E-4</v>
      </c>
      <c r="J189" s="5">
        <v>650.29424496964953</v>
      </c>
      <c r="K189" s="5">
        <v>752.44750368588939</v>
      </c>
      <c r="L189" s="5">
        <v>763.54456388476513</v>
      </c>
      <c r="M189" s="5">
        <v>739.46215561933991</v>
      </c>
      <c r="N189" s="5">
        <v>757.13638150362453</v>
      </c>
      <c r="O189" s="5">
        <v>699.96359743095536</v>
      </c>
      <c r="P189" s="5">
        <v>745.11483124532981</v>
      </c>
      <c r="Q189" s="5">
        <v>723.13961958054995</v>
      </c>
      <c r="R189" s="5">
        <v>620.52583248606493</v>
      </c>
      <c r="S189" s="5">
        <v>750.11461924027526</v>
      </c>
      <c r="T189" s="5">
        <v>771.68826686512523</v>
      </c>
      <c r="U189" s="5">
        <v>699.96970138637971</v>
      </c>
      <c r="V189" s="5">
        <v>806.68496645980986</v>
      </c>
      <c r="W189" s="5">
        <v>806.15123628969047</v>
      </c>
      <c r="X189" s="5">
        <v>746.58450156892991</v>
      </c>
      <c r="Y189" s="5">
        <v>815.53100781279409</v>
      </c>
      <c r="Z189" s="5">
        <v>808.54797456189408</v>
      </c>
      <c r="AA189" s="5">
        <v>852.54358164151029</v>
      </c>
      <c r="AB189" s="5">
        <v>823.30705390919115</v>
      </c>
      <c r="AC189" s="5">
        <v>814.73320486333512</v>
      </c>
      <c r="AD189" s="5">
        <v>933.47431386504513</v>
      </c>
      <c r="AE189" s="5">
        <v>916.04490735713989</v>
      </c>
      <c r="AF189" s="5">
        <v>749.82437208170984</v>
      </c>
      <c r="AG189" s="5">
        <v>781.73785869839026</v>
      </c>
    </row>
    <row r="190" spans="1:33">
      <c r="A190" s="56" t="s">
        <v>70</v>
      </c>
      <c r="B190" s="56" t="s">
        <v>198</v>
      </c>
      <c r="C190" s="56" t="s">
        <v>256</v>
      </c>
      <c r="D190" s="56" t="s">
        <v>257</v>
      </c>
      <c r="E190" s="56" t="s">
        <v>217</v>
      </c>
      <c r="F190" s="5">
        <v>1179.3784198506501</v>
      </c>
      <c r="G190" s="5">
        <v>1003.117473590655</v>
      </c>
      <c r="H190" s="5">
        <v>1064.651593393975</v>
      </c>
      <c r="I190" s="5">
        <v>1046.232474717815</v>
      </c>
      <c r="J190" s="5">
        <v>1063.74990640436</v>
      </c>
      <c r="K190" s="5">
        <v>1152.5740199803099</v>
      </c>
      <c r="L190" s="5">
        <v>1201.161161473321</v>
      </c>
      <c r="M190" s="5">
        <v>3014.3004700258598</v>
      </c>
      <c r="N190" s="5">
        <v>4933.749429202423</v>
      </c>
      <c r="O190" s="5">
        <v>4799.5408054097361</v>
      </c>
      <c r="P190" s="5">
        <v>5047.1285871057753</v>
      </c>
      <c r="Q190" s="5">
        <v>5450.4476976307051</v>
      </c>
      <c r="R190" s="5">
        <v>5103.0730005437408</v>
      </c>
      <c r="S190" s="5">
        <v>5854.6644670258474</v>
      </c>
      <c r="T190" s="5">
        <v>5563.0107190981807</v>
      </c>
      <c r="U190" s="5">
        <v>9084.156905699645</v>
      </c>
      <c r="V190" s="5">
        <v>9687.3919423140378</v>
      </c>
      <c r="W190" s="5">
        <v>10002.852947232281</v>
      </c>
      <c r="X190" s="5">
        <v>9854.7028406786885</v>
      </c>
      <c r="Y190" s="5">
        <v>10082.29956219809</v>
      </c>
      <c r="Z190" s="5">
        <v>9371.5270617135411</v>
      </c>
      <c r="AA190" s="5">
        <v>9746.4991221770251</v>
      </c>
      <c r="AB190" s="5">
        <v>9306.0081138155056</v>
      </c>
      <c r="AC190" s="5">
        <v>8772.3548172733063</v>
      </c>
      <c r="AD190" s="5">
        <v>9906.5104666166335</v>
      </c>
      <c r="AE190" s="5">
        <v>9599.1017869003517</v>
      </c>
      <c r="AF190" s="5">
        <v>8290.2600418022012</v>
      </c>
      <c r="AG190" s="5">
        <v>8467.9065030905076</v>
      </c>
    </row>
    <row r="191" spans="1:33">
      <c r="A191" s="56" t="s">
        <v>70</v>
      </c>
      <c r="B191" s="56" t="s">
        <v>198</v>
      </c>
      <c r="C191" s="56" t="s">
        <v>258</v>
      </c>
      <c r="D191" s="56" t="s">
        <v>259</v>
      </c>
      <c r="E191" s="56" t="s">
        <v>217</v>
      </c>
      <c r="F191" s="5">
        <v>0</v>
      </c>
      <c r="G191" s="5">
        <v>8.1551499999999959E-6</v>
      </c>
      <c r="H191" s="5">
        <v>2.2029511000000009E-4</v>
      </c>
      <c r="I191" s="5">
        <v>2.184167700000001E-4</v>
      </c>
      <c r="J191" s="5">
        <v>679.28082443852998</v>
      </c>
      <c r="K191" s="5">
        <v>1714.613726355484</v>
      </c>
      <c r="L191" s="5">
        <v>1762.1168170236999</v>
      </c>
      <c r="M191" s="5">
        <v>1630.0931928294301</v>
      </c>
      <c r="N191" s="5">
        <v>1624.235436347391</v>
      </c>
      <c r="O191" s="5">
        <v>1452.33777772498</v>
      </c>
      <c r="P191" s="5">
        <v>1575.2552959025099</v>
      </c>
      <c r="Q191" s="5">
        <v>1584.884052460329</v>
      </c>
      <c r="R191" s="5">
        <v>1452.6696316067389</v>
      </c>
      <c r="S191" s="5">
        <v>1591.2258342765781</v>
      </c>
      <c r="T191" s="5">
        <v>1547.7920102896951</v>
      </c>
      <c r="U191" s="5">
        <v>1440.670036253329</v>
      </c>
      <c r="V191" s="5">
        <v>1591.859831413635</v>
      </c>
      <c r="W191" s="5">
        <v>1651.5629091754361</v>
      </c>
      <c r="X191" s="5">
        <v>1558.393216502981</v>
      </c>
      <c r="Y191" s="5">
        <v>1501.8261769828659</v>
      </c>
      <c r="Z191" s="5">
        <v>1360.71789925905</v>
      </c>
      <c r="AA191" s="5">
        <v>1460.8256698108489</v>
      </c>
      <c r="AB191" s="5">
        <v>1337.9784304790101</v>
      </c>
      <c r="AC191" s="5">
        <v>1245.6165736942501</v>
      </c>
      <c r="AD191" s="5">
        <v>6138.5279095966735</v>
      </c>
      <c r="AE191" s="5">
        <v>6264.7782310378116</v>
      </c>
      <c r="AF191" s="5">
        <v>7264.5021819476442</v>
      </c>
      <c r="AG191" s="5">
        <v>7570.2827451928524</v>
      </c>
    </row>
    <row r="192" spans="1:33">
      <c r="A192" s="56" t="s">
        <v>70</v>
      </c>
      <c r="B192" s="56" t="s">
        <v>198</v>
      </c>
      <c r="C192" s="56" t="s">
        <v>260</v>
      </c>
      <c r="D192" s="56" t="s">
        <v>261</v>
      </c>
      <c r="E192" s="56" t="s">
        <v>217</v>
      </c>
      <c r="F192" s="5">
        <v>0</v>
      </c>
      <c r="G192" s="5">
        <v>0</v>
      </c>
      <c r="H192" s="5">
        <v>0</v>
      </c>
      <c r="I192" s="5">
        <v>0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5">
        <v>0</v>
      </c>
      <c r="R192" s="5">
        <v>0</v>
      </c>
      <c r="S192" s="5">
        <v>0</v>
      </c>
      <c r="T192" s="5">
        <v>0</v>
      </c>
      <c r="U192" s="5">
        <v>0</v>
      </c>
      <c r="V192" s="5">
        <v>0</v>
      </c>
      <c r="W192" s="5">
        <v>0</v>
      </c>
      <c r="X192" s="5">
        <v>0</v>
      </c>
      <c r="Y192" s="5">
        <v>0</v>
      </c>
      <c r="Z192" s="5">
        <v>0</v>
      </c>
      <c r="AA192" s="5">
        <v>0</v>
      </c>
      <c r="AB192" s="5">
        <v>0</v>
      </c>
      <c r="AC192" s="5">
        <v>0</v>
      </c>
      <c r="AD192" s="5">
        <v>0</v>
      </c>
      <c r="AE192" s="5">
        <v>0</v>
      </c>
      <c r="AF192" s="5">
        <v>0</v>
      </c>
      <c r="AG192" s="5">
        <v>0</v>
      </c>
    </row>
    <row r="193" spans="1:33">
      <c r="A193" s="56" t="s">
        <v>70</v>
      </c>
      <c r="B193" s="56" t="s">
        <v>198</v>
      </c>
      <c r="C193" s="56" t="s">
        <v>262</v>
      </c>
      <c r="D193" s="56" t="s">
        <v>263</v>
      </c>
      <c r="E193" s="56" t="s">
        <v>217</v>
      </c>
      <c r="F193" s="5">
        <v>0</v>
      </c>
      <c r="G193" s="5">
        <v>6.1734650000000038E-6</v>
      </c>
      <c r="H193" s="5">
        <v>2.912805499999999E-5</v>
      </c>
      <c r="I193" s="5">
        <v>2.9575000000000001E-5</v>
      </c>
      <c r="J193" s="5">
        <v>102.04029371909</v>
      </c>
      <c r="K193" s="5">
        <v>855.40070992847029</v>
      </c>
      <c r="L193" s="5">
        <v>868.25621113639033</v>
      </c>
      <c r="M193" s="5">
        <v>774.41862491705547</v>
      </c>
      <c r="N193" s="5">
        <v>743.18740628888463</v>
      </c>
      <c r="O193" s="5">
        <v>701.45541478209009</v>
      </c>
      <c r="P193" s="5">
        <v>722.04707829158031</v>
      </c>
      <c r="Q193" s="5">
        <v>750.14837397968529</v>
      </c>
      <c r="R193" s="5">
        <v>693.2308286153152</v>
      </c>
      <c r="S193" s="5">
        <v>716.42385466379562</v>
      </c>
      <c r="T193" s="5">
        <v>753.12236437010495</v>
      </c>
      <c r="U193" s="5">
        <v>739.80094204363513</v>
      </c>
      <c r="V193" s="5">
        <v>803.96381123475555</v>
      </c>
      <c r="W193" s="5">
        <v>802.49967717437937</v>
      </c>
      <c r="X193" s="5">
        <v>716.23588387910968</v>
      </c>
      <c r="Y193" s="5">
        <v>677.56163239817056</v>
      </c>
      <c r="Z193" s="5">
        <v>620.11701644704499</v>
      </c>
      <c r="AA193" s="5">
        <v>687.43811573712026</v>
      </c>
      <c r="AB193" s="5">
        <v>616.40369348958984</v>
      </c>
      <c r="AC193" s="5">
        <v>560.5406427227947</v>
      </c>
      <c r="AD193" s="5">
        <v>578.11771304848537</v>
      </c>
      <c r="AE193" s="5">
        <v>648.35691073936948</v>
      </c>
      <c r="AF193" s="5">
        <v>768.77901625355503</v>
      </c>
      <c r="AG193" s="5">
        <v>835.59980217507018</v>
      </c>
    </row>
    <row r="194" spans="1:33">
      <c r="A194" s="56" t="s">
        <v>70</v>
      </c>
      <c r="B194" s="56" t="s">
        <v>198</v>
      </c>
      <c r="C194" s="56" t="s">
        <v>264</v>
      </c>
      <c r="D194" s="56" t="s">
        <v>265</v>
      </c>
      <c r="E194" s="56" t="s">
        <v>217</v>
      </c>
      <c r="F194" s="5">
        <v>764.37658076596517</v>
      </c>
      <c r="G194" s="5">
        <v>600.39885135769498</v>
      </c>
      <c r="H194" s="5">
        <v>888.76679306075994</v>
      </c>
      <c r="I194" s="5">
        <v>887.12336212351022</v>
      </c>
      <c r="J194" s="5">
        <v>1290.616641936135</v>
      </c>
      <c r="K194" s="5">
        <v>1422.14477913834</v>
      </c>
      <c r="L194" s="5">
        <v>1449.9596639333049</v>
      </c>
      <c r="M194" s="5">
        <v>1336.7559079958951</v>
      </c>
      <c r="N194" s="5">
        <v>1345.2330862701101</v>
      </c>
      <c r="O194" s="5">
        <v>1286.9953089482949</v>
      </c>
      <c r="P194" s="5">
        <v>1331.4298261566601</v>
      </c>
      <c r="Q194" s="5">
        <v>1292.1961941029101</v>
      </c>
      <c r="R194" s="5">
        <v>1162.86817594225</v>
      </c>
      <c r="S194" s="5">
        <v>2620.6240319514591</v>
      </c>
      <c r="T194" s="5">
        <v>2500.032028414872</v>
      </c>
      <c r="U194" s="5">
        <v>2380.988385061476</v>
      </c>
      <c r="V194" s="5">
        <v>2624.9682300039299</v>
      </c>
      <c r="W194" s="5">
        <v>3721.053730802847</v>
      </c>
      <c r="X194" s="5">
        <v>3644.6522059218651</v>
      </c>
      <c r="Y194" s="5">
        <v>7658.4820742156153</v>
      </c>
      <c r="Z194" s="5">
        <v>7670.9308081096306</v>
      </c>
      <c r="AA194" s="5">
        <v>7874.6460703011726</v>
      </c>
      <c r="AB194" s="5">
        <v>7841.8285111877376</v>
      </c>
      <c r="AC194" s="5">
        <v>7174.5162048853772</v>
      </c>
      <c r="AD194" s="5">
        <v>10212.00125261303</v>
      </c>
      <c r="AE194" s="5">
        <v>10674.83479247226</v>
      </c>
      <c r="AF194" s="5">
        <v>18214.600884378749</v>
      </c>
      <c r="AG194" s="5">
        <v>19059.75949590313</v>
      </c>
    </row>
    <row r="195" spans="1:33">
      <c r="A195" s="56" t="s">
        <v>70</v>
      </c>
      <c r="B195" s="56" t="s">
        <v>199</v>
      </c>
      <c r="C195" s="56" t="s">
        <v>266</v>
      </c>
      <c r="D195" s="56" t="s">
        <v>267</v>
      </c>
      <c r="E195" s="56" t="s">
        <v>217</v>
      </c>
      <c r="F195" s="5">
        <v>258.44011276743998</v>
      </c>
      <c r="G195" s="5">
        <v>207.92603391706501</v>
      </c>
      <c r="H195" s="5">
        <v>223.52275129025489</v>
      </c>
      <c r="I195" s="5">
        <v>225.36603333371991</v>
      </c>
      <c r="J195" s="5">
        <v>213.27621579730501</v>
      </c>
      <c r="K195" s="5">
        <v>225.82935935806509</v>
      </c>
      <c r="L195" s="5">
        <v>245.11230142295</v>
      </c>
      <c r="M195" s="5">
        <v>232.71742020921019</v>
      </c>
      <c r="N195" s="5">
        <v>227.03502679714501</v>
      </c>
      <c r="O195" s="5">
        <v>214.13117049450511</v>
      </c>
      <c r="P195" s="5">
        <v>219.63673964934489</v>
      </c>
      <c r="Q195" s="5">
        <v>214.10945052655509</v>
      </c>
      <c r="R195" s="5">
        <v>200.66549440912999</v>
      </c>
      <c r="S195" s="5">
        <v>210.38937353338</v>
      </c>
      <c r="T195" s="5">
        <v>207.3084915205352</v>
      </c>
      <c r="U195" s="5">
        <v>189.77940414582</v>
      </c>
      <c r="V195" s="5">
        <v>219.00425400914489</v>
      </c>
      <c r="W195" s="5">
        <v>176.73115949462499</v>
      </c>
      <c r="X195" s="5">
        <v>67.156736210040009</v>
      </c>
      <c r="Y195" s="5">
        <v>183.30103456250001</v>
      </c>
      <c r="Z195" s="5">
        <v>281.92523369210522</v>
      </c>
      <c r="AA195" s="5">
        <v>241.807228155155</v>
      </c>
      <c r="AB195" s="5">
        <v>217.53547579407001</v>
      </c>
      <c r="AC195" s="5">
        <v>185.81317765367501</v>
      </c>
      <c r="AD195" s="5">
        <v>225.86920849463999</v>
      </c>
      <c r="AE195" s="5">
        <v>203.50686266688501</v>
      </c>
      <c r="AF195" s="5">
        <v>116.488433085285</v>
      </c>
      <c r="AG195" s="5">
        <v>109.3929265651601</v>
      </c>
    </row>
    <row r="196" spans="1:33">
      <c r="A196" s="56" t="s">
        <v>70</v>
      </c>
      <c r="B196" s="56" t="s">
        <v>199</v>
      </c>
      <c r="C196" s="56" t="s">
        <v>268</v>
      </c>
      <c r="D196" s="56" t="s">
        <v>269</v>
      </c>
      <c r="E196" s="56" t="s">
        <v>217</v>
      </c>
      <c r="F196" s="5">
        <v>39.452896279575008</v>
      </c>
      <c r="G196" s="5">
        <v>30.16126363091502</v>
      </c>
      <c r="H196" s="5">
        <v>31.165918451609979</v>
      </c>
      <c r="I196" s="5">
        <v>913.51963055443582</v>
      </c>
      <c r="J196" s="5">
        <v>1582.2999898670901</v>
      </c>
      <c r="K196" s="5">
        <v>2589.1584871652881</v>
      </c>
      <c r="L196" s="5">
        <v>2804.1920421331151</v>
      </c>
      <c r="M196" s="5">
        <v>2670.7161904420132</v>
      </c>
      <c r="N196" s="5">
        <v>2700.525543679104</v>
      </c>
      <c r="O196" s="5">
        <v>2413.0554734822449</v>
      </c>
      <c r="P196" s="5">
        <v>2580.2559734802139</v>
      </c>
      <c r="Q196" s="5">
        <v>2714.8609860969159</v>
      </c>
      <c r="R196" s="5">
        <v>2591.3445994376461</v>
      </c>
      <c r="S196" s="5">
        <v>2803.3001076379478</v>
      </c>
      <c r="T196" s="5">
        <v>2699.4246165945269</v>
      </c>
      <c r="U196" s="5">
        <v>4768.4167962984166</v>
      </c>
      <c r="V196" s="5">
        <v>4940.5230187274583</v>
      </c>
      <c r="W196" s="5">
        <v>5686.8310918256066</v>
      </c>
      <c r="X196" s="5">
        <v>6834.4613802506183</v>
      </c>
      <c r="Y196" s="5">
        <v>6332.1808439289989</v>
      </c>
      <c r="Z196" s="5">
        <v>6024.6426171268549</v>
      </c>
      <c r="AA196" s="5">
        <v>5363.8183880390616</v>
      </c>
      <c r="AB196" s="5">
        <v>5071.4966316955333</v>
      </c>
      <c r="AC196" s="5">
        <v>5066.373920070484</v>
      </c>
      <c r="AD196" s="5">
        <v>5893.4478459307365</v>
      </c>
      <c r="AE196" s="5">
        <v>5423.6650058092082</v>
      </c>
      <c r="AF196" s="5">
        <v>4887.1649893783506</v>
      </c>
      <c r="AG196" s="5">
        <v>4527.277989580838</v>
      </c>
    </row>
    <row r="197" spans="1:33">
      <c r="A197" s="56" t="s">
        <v>70</v>
      </c>
      <c r="B197" s="56" t="s">
        <v>199</v>
      </c>
      <c r="C197" s="56" t="s">
        <v>270</v>
      </c>
      <c r="D197" s="56" t="s">
        <v>271</v>
      </c>
      <c r="E197" s="56" t="s">
        <v>217</v>
      </c>
      <c r="F197" s="5">
        <v>0</v>
      </c>
      <c r="G197" s="5">
        <v>1.338606499999999E-5</v>
      </c>
      <c r="H197" s="5">
        <v>3.1931909999999999E-5</v>
      </c>
      <c r="I197" s="5">
        <v>4.9609754999999957E-5</v>
      </c>
      <c r="J197" s="5">
        <v>5.2424135000000001E-5</v>
      </c>
      <c r="K197" s="5">
        <v>2.0859071500000021E-4</v>
      </c>
      <c r="L197" s="5">
        <v>2.2670115500000019E-4</v>
      </c>
      <c r="M197" s="5">
        <v>2.2927699500000011E-4</v>
      </c>
      <c r="N197" s="5">
        <v>2.109513550000002E-4</v>
      </c>
      <c r="O197" s="5">
        <v>2.2773904500000009E-4</v>
      </c>
      <c r="P197" s="5">
        <v>2.6101467999999978E-4</v>
      </c>
      <c r="Q197" s="5">
        <v>1.7431720600000009E-3</v>
      </c>
      <c r="R197" s="5">
        <v>1.6878969900000001E-3</v>
      </c>
      <c r="S197" s="5">
        <v>1319.758827715079</v>
      </c>
      <c r="T197" s="5">
        <v>2305.335427179461</v>
      </c>
      <c r="U197" s="5">
        <v>2162.0817242472531</v>
      </c>
      <c r="V197" s="5">
        <v>2199.445412529356</v>
      </c>
      <c r="W197" s="5">
        <v>2460.149936090721</v>
      </c>
      <c r="X197" s="5">
        <v>2497.2670755974718</v>
      </c>
      <c r="Y197" s="5">
        <v>2245.676411037085</v>
      </c>
      <c r="Z197" s="5">
        <v>2050.9658714731181</v>
      </c>
      <c r="AA197" s="5">
        <v>1922.1585142402901</v>
      </c>
      <c r="AB197" s="5">
        <v>1893.536819950996</v>
      </c>
      <c r="AC197" s="5">
        <v>1804.827679393487</v>
      </c>
      <c r="AD197" s="5">
        <v>2106.9735242223951</v>
      </c>
      <c r="AE197" s="5">
        <v>2005.9034581609999</v>
      </c>
      <c r="AF197" s="5">
        <v>1827.1234031449151</v>
      </c>
      <c r="AG197" s="5">
        <v>1682.6454398852809</v>
      </c>
    </row>
    <row r="198" spans="1:33">
      <c r="A198" s="56" t="s">
        <v>70</v>
      </c>
      <c r="B198" s="56" t="s">
        <v>199</v>
      </c>
      <c r="C198" s="56" t="s">
        <v>272</v>
      </c>
      <c r="D198" s="56" t="s">
        <v>273</v>
      </c>
      <c r="E198" s="56" t="s">
        <v>217</v>
      </c>
      <c r="F198" s="5">
        <v>0</v>
      </c>
      <c r="G198" s="5">
        <v>0</v>
      </c>
      <c r="H198" s="5">
        <v>0</v>
      </c>
      <c r="I198" s="5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5">
        <v>0</v>
      </c>
      <c r="R198" s="5">
        <v>0</v>
      </c>
      <c r="S198" s="5">
        <v>0</v>
      </c>
      <c r="T198" s="5">
        <v>0</v>
      </c>
      <c r="U198" s="5">
        <v>0</v>
      </c>
      <c r="V198" s="5">
        <v>0</v>
      </c>
      <c r="W198" s="5">
        <v>0</v>
      </c>
      <c r="X198" s="5">
        <v>0</v>
      </c>
      <c r="Y198" s="5">
        <v>0</v>
      </c>
      <c r="Z198" s="5">
        <v>0</v>
      </c>
      <c r="AA198" s="5">
        <v>0</v>
      </c>
      <c r="AB198" s="5">
        <v>0</v>
      </c>
      <c r="AC198" s="5">
        <v>0</v>
      </c>
      <c r="AD198" s="5">
        <v>0</v>
      </c>
      <c r="AE198" s="5">
        <v>0</v>
      </c>
      <c r="AF198" s="5">
        <v>0</v>
      </c>
      <c r="AG198" s="5">
        <v>0</v>
      </c>
    </row>
    <row r="199" spans="1:33">
      <c r="A199" s="56" t="s">
        <v>70</v>
      </c>
      <c r="B199" s="56" t="s">
        <v>199</v>
      </c>
      <c r="C199" s="56" t="s">
        <v>274</v>
      </c>
      <c r="D199" s="56" t="s">
        <v>275</v>
      </c>
      <c r="E199" s="56" t="s">
        <v>217</v>
      </c>
      <c r="F199" s="5">
        <v>601.89487990280497</v>
      </c>
      <c r="G199" s="5">
        <v>505.74229496751491</v>
      </c>
      <c r="H199" s="5">
        <v>521.74292841885028</v>
      </c>
      <c r="I199" s="5">
        <v>514.52322136669011</v>
      </c>
      <c r="J199" s="5">
        <v>492.59859523421488</v>
      </c>
      <c r="K199" s="5">
        <v>1745.2829422129901</v>
      </c>
      <c r="L199" s="5">
        <v>1829.681664740169</v>
      </c>
      <c r="M199" s="5">
        <v>1791.8387197456641</v>
      </c>
      <c r="N199" s="5">
        <v>1720.8819384260289</v>
      </c>
      <c r="O199" s="5">
        <v>2318.6342589199849</v>
      </c>
      <c r="P199" s="5">
        <v>4264.0945868777726</v>
      </c>
      <c r="Q199" s="5">
        <v>4577.1288251305214</v>
      </c>
      <c r="R199" s="5">
        <v>4314.3813588853909</v>
      </c>
      <c r="S199" s="5">
        <v>6346.5567874098597</v>
      </c>
      <c r="T199" s="5">
        <v>5868.4513364976374</v>
      </c>
      <c r="U199" s="5">
        <v>5601.1525866627353</v>
      </c>
      <c r="V199" s="5">
        <v>5716.6879060226274</v>
      </c>
      <c r="W199" s="5">
        <v>6191.0901554041502</v>
      </c>
      <c r="X199" s="5">
        <v>6308.6142419723164</v>
      </c>
      <c r="Y199" s="5">
        <v>5654.6078888235206</v>
      </c>
      <c r="Z199" s="5">
        <v>5395.3215059019612</v>
      </c>
      <c r="AA199" s="5">
        <v>5140.6322299328822</v>
      </c>
      <c r="AB199" s="5">
        <v>4809.6189392257565</v>
      </c>
      <c r="AC199" s="5">
        <v>4455.7620975090977</v>
      </c>
      <c r="AD199" s="5">
        <v>4956.9234282052912</v>
      </c>
      <c r="AE199" s="5">
        <v>4479.7074249000634</v>
      </c>
      <c r="AF199" s="5">
        <v>3656.9280334223581</v>
      </c>
      <c r="AG199" s="5">
        <v>3287.3517379302962</v>
      </c>
    </row>
    <row r="200" spans="1:33">
      <c r="A200" s="56" t="s">
        <v>70</v>
      </c>
      <c r="B200" s="56" t="s">
        <v>199</v>
      </c>
      <c r="C200" s="56" t="s">
        <v>276</v>
      </c>
      <c r="D200" s="56" t="s">
        <v>277</v>
      </c>
      <c r="E200" s="56" t="s">
        <v>217</v>
      </c>
      <c r="F200" s="5">
        <v>0</v>
      </c>
      <c r="G200" s="5">
        <v>0</v>
      </c>
      <c r="H200" s="5">
        <v>1.1762146200000011E-3</v>
      </c>
      <c r="I200" s="5">
        <v>49.17718081217501</v>
      </c>
      <c r="J200" s="5">
        <v>62.243310685429996</v>
      </c>
      <c r="K200" s="5">
        <v>1088.361553173474</v>
      </c>
      <c r="L200" s="5">
        <v>1150.0438330385</v>
      </c>
      <c r="M200" s="5">
        <v>5016.9089618086691</v>
      </c>
      <c r="N200" s="5">
        <v>4850.6157939592767</v>
      </c>
      <c r="O200" s="5">
        <v>5123.0396509379016</v>
      </c>
      <c r="P200" s="5">
        <v>9939.4571624572473</v>
      </c>
      <c r="Q200" s="5">
        <v>10017.679926881799</v>
      </c>
      <c r="R200" s="5">
        <v>14494.84710397237</v>
      </c>
      <c r="S200" s="5">
        <v>16002.17989458695</v>
      </c>
      <c r="T200" s="5">
        <v>15856.437181280089</v>
      </c>
      <c r="U200" s="5">
        <v>17285.71180545399</v>
      </c>
      <c r="V200" s="5">
        <v>18150.18812006271</v>
      </c>
      <c r="W200" s="5">
        <v>19851.476880302169</v>
      </c>
      <c r="X200" s="5">
        <v>36730.535252616777</v>
      </c>
      <c r="Y200" s="5">
        <v>34593.614944352863</v>
      </c>
      <c r="Z200" s="5">
        <v>39089.565349538847</v>
      </c>
      <c r="AA200" s="5">
        <v>42091.064087753388</v>
      </c>
      <c r="AB200" s="5">
        <v>40673.61828980875</v>
      </c>
      <c r="AC200" s="5">
        <v>42288.547408118517</v>
      </c>
      <c r="AD200" s="5">
        <v>48571.429667493037</v>
      </c>
      <c r="AE200" s="5">
        <v>54669.581007280023</v>
      </c>
      <c r="AF200" s="5">
        <v>81495.859245147964</v>
      </c>
      <c r="AG200" s="5">
        <v>82389.061540862618</v>
      </c>
    </row>
    <row r="201" spans="1:33">
      <c r="A201" s="56" t="s">
        <v>70</v>
      </c>
      <c r="B201" s="56" t="s">
        <v>199</v>
      </c>
      <c r="C201" s="56" t="s">
        <v>278</v>
      </c>
      <c r="D201" s="56" t="s">
        <v>279</v>
      </c>
      <c r="E201" s="56" t="s">
        <v>217</v>
      </c>
      <c r="F201" s="5">
        <v>0</v>
      </c>
      <c r="G201" s="5">
        <v>3.1919740000000008E-5</v>
      </c>
      <c r="H201" s="5">
        <v>1.04198225E-4</v>
      </c>
      <c r="I201" s="5">
        <v>1041.202724612325</v>
      </c>
      <c r="J201" s="5">
        <v>1090.07093781345</v>
      </c>
      <c r="K201" s="5">
        <v>1216.4233508587361</v>
      </c>
      <c r="L201" s="5">
        <v>1287.5067312817</v>
      </c>
      <c r="M201" s="5">
        <v>1245.57962263593</v>
      </c>
      <c r="N201" s="5">
        <v>1181.868198654686</v>
      </c>
      <c r="O201" s="5">
        <v>1115.8990892975301</v>
      </c>
      <c r="P201" s="5">
        <v>1201.9302805119901</v>
      </c>
      <c r="Q201" s="5">
        <v>1164.3906410872689</v>
      </c>
      <c r="R201" s="5">
        <v>1124.293347755834</v>
      </c>
      <c r="S201" s="5">
        <v>1113.3626131252411</v>
      </c>
      <c r="T201" s="5">
        <v>1064.4636328597801</v>
      </c>
      <c r="U201" s="5">
        <v>1071.8442009640039</v>
      </c>
      <c r="V201" s="5">
        <v>1056.6688712653499</v>
      </c>
      <c r="W201" s="5">
        <v>1189.9939320915751</v>
      </c>
      <c r="X201" s="5">
        <v>4060.0585270446381</v>
      </c>
      <c r="Y201" s="5">
        <v>3510.8488976493281</v>
      </c>
      <c r="Z201" s="5">
        <v>5651.9663877258017</v>
      </c>
      <c r="AA201" s="5">
        <v>5195.7270518231362</v>
      </c>
      <c r="AB201" s="5">
        <v>4768.4020273577844</v>
      </c>
      <c r="AC201" s="5">
        <v>4852.1372839100313</v>
      </c>
      <c r="AD201" s="5">
        <v>5489.370797604267</v>
      </c>
      <c r="AE201" s="5">
        <v>5075.0950734067756</v>
      </c>
      <c r="AF201" s="5">
        <v>4690.9464793050965</v>
      </c>
      <c r="AG201" s="5">
        <v>4196.7971712069611</v>
      </c>
    </row>
    <row r="202" spans="1:33">
      <c r="A202" s="56" t="s">
        <v>70</v>
      </c>
      <c r="B202" s="56" t="s">
        <v>199</v>
      </c>
      <c r="C202" s="56" t="s">
        <v>280</v>
      </c>
      <c r="D202" s="56" t="s">
        <v>281</v>
      </c>
      <c r="E202" s="56" t="s">
        <v>217</v>
      </c>
      <c r="F202" s="5">
        <v>0</v>
      </c>
      <c r="G202" s="5">
        <v>1.0477375000000001E-5</v>
      </c>
      <c r="H202" s="5">
        <v>1.9431060000000008E-5</v>
      </c>
      <c r="I202" s="5">
        <v>2.959794500000002E-5</v>
      </c>
      <c r="J202" s="5">
        <v>3.690427000000001E-5</v>
      </c>
      <c r="K202" s="5">
        <v>6.3883074999999997E-5</v>
      </c>
      <c r="L202" s="5">
        <v>6.9816034999999938E-5</v>
      </c>
      <c r="M202" s="5">
        <v>7.3222544999999989E-5</v>
      </c>
      <c r="N202" s="5">
        <v>6.6341165000000012E-5</v>
      </c>
      <c r="O202" s="5">
        <v>7.3103390000000008E-5</v>
      </c>
      <c r="P202" s="5">
        <v>7.7607909999999973E-5</v>
      </c>
      <c r="Q202" s="5">
        <v>1.48683255E-4</v>
      </c>
      <c r="R202" s="5">
        <v>1.416430550000001E-4</v>
      </c>
      <c r="S202" s="5">
        <v>1.4635464999999991E-4</v>
      </c>
      <c r="T202" s="5">
        <v>7.2694199499999997E-4</v>
      </c>
      <c r="U202" s="5">
        <v>7.3746084999999997E-4</v>
      </c>
      <c r="V202" s="5">
        <v>6.722158700000002E-4</v>
      </c>
      <c r="W202" s="5">
        <v>7.4243957499999934E-4</v>
      </c>
      <c r="X202" s="5">
        <v>5.6731552750000002E-3</v>
      </c>
      <c r="Y202" s="5">
        <v>625.59323713592562</v>
      </c>
      <c r="Z202" s="5">
        <v>7020.6740123479312</v>
      </c>
      <c r="AA202" s="5">
        <v>6880.771098552189</v>
      </c>
      <c r="AB202" s="5">
        <v>6614.1065876573384</v>
      </c>
      <c r="AC202" s="5">
        <v>6364.8766058795854</v>
      </c>
      <c r="AD202" s="5">
        <v>7459.4677457855059</v>
      </c>
      <c r="AE202" s="5">
        <v>6962.0603830716618</v>
      </c>
      <c r="AF202" s="5">
        <v>6294.7520419991342</v>
      </c>
      <c r="AG202" s="5">
        <v>5610.9042619062484</v>
      </c>
    </row>
    <row r="203" spans="1:33">
      <c r="A203" s="56" t="s">
        <v>70</v>
      </c>
      <c r="B203" s="56" t="s">
        <v>199</v>
      </c>
      <c r="C203" s="56" t="s">
        <v>282</v>
      </c>
      <c r="D203" s="56" t="s">
        <v>283</v>
      </c>
      <c r="E203" s="56" t="s">
        <v>217</v>
      </c>
      <c r="F203" s="5">
        <v>0</v>
      </c>
      <c r="G203" s="5">
        <v>0</v>
      </c>
      <c r="H203" s="5">
        <v>2.655845000000001E-5</v>
      </c>
      <c r="I203" s="5">
        <v>3.6849569999999998E-5</v>
      </c>
      <c r="J203" s="5">
        <v>5.0314105000000041E-5</v>
      </c>
      <c r="K203" s="5">
        <v>7.9894214999999972E-5</v>
      </c>
      <c r="L203" s="5">
        <v>8.5739929999999998E-5</v>
      </c>
      <c r="M203" s="5">
        <v>1.1827965E-4</v>
      </c>
      <c r="N203" s="5">
        <v>1.104918050000001E-4</v>
      </c>
      <c r="O203" s="5">
        <v>1.3550992500000009E-4</v>
      </c>
      <c r="P203" s="5">
        <v>28.67125371304499</v>
      </c>
      <c r="Q203" s="5">
        <v>31.17622237204499</v>
      </c>
      <c r="R203" s="5">
        <v>34.325644564520019</v>
      </c>
      <c r="S203" s="5">
        <v>37.459458249464959</v>
      </c>
      <c r="T203" s="5">
        <v>5175.8171586582193</v>
      </c>
      <c r="U203" s="5">
        <v>6444.7456990687524</v>
      </c>
      <c r="V203" s="5">
        <v>6471.1978159594801</v>
      </c>
      <c r="W203" s="5">
        <v>7248.8236645275119</v>
      </c>
      <c r="X203" s="5">
        <v>7143.2249715391399</v>
      </c>
      <c r="Y203" s="5">
        <v>6595.6455438338708</v>
      </c>
      <c r="Z203" s="5">
        <v>6163.3964922716777</v>
      </c>
      <c r="AA203" s="5">
        <v>5481.3433497268961</v>
      </c>
      <c r="AB203" s="5">
        <v>5157.0964388565872</v>
      </c>
      <c r="AC203" s="5">
        <v>5085.2900182847643</v>
      </c>
      <c r="AD203" s="5">
        <v>6056.4923073478403</v>
      </c>
      <c r="AE203" s="5">
        <v>5581.6197954930958</v>
      </c>
      <c r="AF203" s="5">
        <v>5112.1751294088717</v>
      </c>
      <c r="AG203" s="5">
        <v>4433.4986224743543</v>
      </c>
    </row>
    <row r="204" spans="1:33">
      <c r="A204" s="56" t="s">
        <v>70</v>
      </c>
      <c r="B204" s="56" t="s">
        <v>200</v>
      </c>
      <c r="C204" s="56" t="s">
        <v>284</v>
      </c>
      <c r="D204" s="56" t="s">
        <v>285</v>
      </c>
      <c r="E204" s="56" t="s">
        <v>217</v>
      </c>
      <c r="F204" s="5">
        <v>0</v>
      </c>
      <c r="G204" s="5">
        <v>1.496862999999999E-5</v>
      </c>
      <c r="H204" s="5">
        <v>85.330178370904989</v>
      </c>
      <c r="I204" s="5">
        <v>415.63261595383511</v>
      </c>
      <c r="J204" s="5">
        <v>574.14067558441059</v>
      </c>
      <c r="K204" s="5">
        <v>1020.232084290595</v>
      </c>
      <c r="L204" s="5">
        <v>1013.50139655471</v>
      </c>
      <c r="M204" s="5">
        <v>952.80713297509533</v>
      </c>
      <c r="N204" s="5">
        <v>912.76255866865563</v>
      </c>
      <c r="O204" s="5">
        <v>894.67400768321488</v>
      </c>
      <c r="P204" s="5">
        <v>938.86470643630582</v>
      </c>
      <c r="Q204" s="5">
        <v>939.16636740556009</v>
      </c>
      <c r="R204" s="5">
        <v>839.62471127098547</v>
      </c>
      <c r="S204" s="5">
        <v>936.63473129532906</v>
      </c>
      <c r="T204" s="5">
        <v>2338.1792439856949</v>
      </c>
      <c r="U204" s="5">
        <v>2205.6738028092559</v>
      </c>
      <c r="V204" s="5">
        <v>2335.1280737172128</v>
      </c>
      <c r="W204" s="5">
        <v>4382.4521312295046</v>
      </c>
      <c r="X204" s="5">
        <v>4185.2873585856041</v>
      </c>
      <c r="Y204" s="5">
        <v>3986.0922872937058</v>
      </c>
      <c r="Z204" s="5">
        <v>7379.7254112426681</v>
      </c>
      <c r="AA204" s="5">
        <v>9026.702429441495</v>
      </c>
      <c r="AB204" s="5">
        <v>8912.7959967638544</v>
      </c>
      <c r="AC204" s="5">
        <v>8285.2046763022681</v>
      </c>
      <c r="AD204" s="5">
        <v>9130.355747620024</v>
      </c>
      <c r="AE204" s="5">
        <v>19281.894041394939</v>
      </c>
      <c r="AF204" s="5">
        <v>40656.036253354083</v>
      </c>
      <c r="AG204" s="5">
        <v>42131.378668900463</v>
      </c>
    </row>
    <row r="205" spans="1:33">
      <c r="A205" s="56" t="s">
        <v>70</v>
      </c>
      <c r="B205" s="56" t="s">
        <v>200</v>
      </c>
      <c r="C205" s="56" t="s">
        <v>286</v>
      </c>
      <c r="D205" s="56" t="s">
        <v>287</v>
      </c>
      <c r="E205" s="56" t="s">
        <v>217</v>
      </c>
      <c r="F205" s="5">
        <v>0</v>
      </c>
      <c r="G205" s="5">
        <v>7.302180000000003E-6</v>
      </c>
      <c r="H205" s="5">
        <v>1.6375720000000001E-5</v>
      </c>
      <c r="I205" s="5">
        <v>143.92867758838489</v>
      </c>
      <c r="J205" s="5">
        <v>216.01717585233521</v>
      </c>
      <c r="K205" s="5">
        <v>244.5025026321249</v>
      </c>
      <c r="L205" s="5">
        <v>245.11073063400511</v>
      </c>
      <c r="M205" s="5">
        <v>227.72331015044989</v>
      </c>
      <c r="N205" s="5">
        <v>213.32549335095501</v>
      </c>
      <c r="O205" s="5">
        <v>209.58455198846499</v>
      </c>
      <c r="P205" s="5">
        <v>231.71315964351979</v>
      </c>
      <c r="Q205" s="5">
        <v>220.83677913493</v>
      </c>
      <c r="R205" s="5">
        <v>201.51649867868511</v>
      </c>
      <c r="S205" s="5">
        <v>218.07231266431</v>
      </c>
      <c r="T205" s="5">
        <v>252.4037762876799</v>
      </c>
      <c r="U205" s="5">
        <v>212.91381221259499</v>
      </c>
      <c r="V205" s="5">
        <v>236.1442130268448</v>
      </c>
      <c r="W205" s="5">
        <v>247.0475060256249</v>
      </c>
      <c r="X205" s="5">
        <v>229.97964392470979</v>
      </c>
      <c r="Y205" s="5">
        <v>208.58462647403519</v>
      </c>
      <c r="Z205" s="5">
        <v>179.87861956004511</v>
      </c>
      <c r="AA205" s="5">
        <v>221.12851838359001</v>
      </c>
      <c r="AB205" s="5">
        <v>188.44227911770491</v>
      </c>
      <c r="AC205" s="5">
        <v>186.63715740948501</v>
      </c>
      <c r="AD205" s="5">
        <v>223.6896759734949</v>
      </c>
      <c r="AE205" s="5">
        <v>226.8018436678399</v>
      </c>
      <c r="AF205" s="5">
        <v>183.54353924679509</v>
      </c>
      <c r="AG205" s="5">
        <v>251.88422905598489</v>
      </c>
    </row>
    <row r="206" spans="1:33">
      <c r="A206" s="56" t="s">
        <v>70</v>
      </c>
      <c r="B206" s="56" t="s">
        <v>200</v>
      </c>
      <c r="C206" s="56" t="s">
        <v>288</v>
      </c>
      <c r="D206" s="56" t="s">
        <v>303</v>
      </c>
      <c r="E206" s="56" t="s">
        <v>217</v>
      </c>
      <c r="F206" s="5">
        <v>0</v>
      </c>
      <c r="G206" s="5">
        <v>9.2960250000000073E-6</v>
      </c>
      <c r="H206" s="5">
        <v>2.8098439999999981E-5</v>
      </c>
      <c r="I206" s="5">
        <v>268.96338807707002</v>
      </c>
      <c r="J206" s="5">
        <v>263.90473635529997</v>
      </c>
      <c r="K206" s="5">
        <v>2079.0328764110759</v>
      </c>
      <c r="L206" s="5">
        <v>2143.158278449273</v>
      </c>
      <c r="M206" s="5">
        <v>2016.309066757349</v>
      </c>
      <c r="N206" s="5">
        <v>1924.6795653278821</v>
      </c>
      <c r="O206" s="5">
        <v>1827.7047805592181</v>
      </c>
      <c r="P206" s="5">
        <v>1860.733125076385</v>
      </c>
      <c r="Q206" s="5">
        <v>1962.9364034803291</v>
      </c>
      <c r="R206" s="5">
        <v>1824.9837756569309</v>
      </c>
      <c r="S206" s="5">
        <v>1953.7351006337631</v>
      </c>
      <c r="T206" s="5">
        <v>2124.9211967905599</v>
      </c>
      <c r="U206" s="5">
        <v>1958.6797179860489</v>
      </c>
      <c r="V206" s="5">
        <v>2051.672171555726</v>
      </c>
      <c r="W206" s="5">
        <v>2182.720948146286</v>
      </c>
      <c r="X206" s="5">
        <v>2067.32799779063</v>
      </c>
      <c r="Y206" s="5">
        <v>1926.514638585629</v>
      </c>
      <c r="Z206" s="5">
        <v>1710.4796110346499</v>
      </c>
      <c r="AA206" s="5">
        <v>1796.0492895972609</v>
      </c>
      <c r="AB206" s="5">
        <v>1761.1520905597149</v>
      </c>
      <c r="AC206" s="5">
        <v>1712.650009443325</v>
      </c>
      <c r="AD206" s="5">
        <v>1902.143716097195</v>
      </c>
      <c r="AE206" s="5">
        <v>2020.6672426574239</v>
      </c>
      <c r="AF206" s="5">
        <v>1621.8392183933061</v>
      </c>
      <c r="AG206" s="5">
        <v>1617.27393220817</v>
      </c>
    </row>
    <row r="207" spans="1:33" ht="16.5" customHeight="1">
      <c r="B207" s="43"/>
      <c r="C207" s="43"/>
      <c r="D207" s="43"/>
      <c r="E207" s="43"/>
      <c r="F207" s="43"/>
      <c r="G207" s="43"/>
      <c r="H207" s="43"/>
      <c r="I207" s="43"/>
      <c r="J207" s="43"/>
      <c r="K207" s="43"/>
      <c r="L207" s="43"/>
      <c r="M207" s="43"/>
      <c r="N207" s="43"/>
      <c r="O207" s="43"/>
      <c r="P207" s="43"/>
      <c r="Q207" s="43"/>
      <c r="R207" s="43"/>
      <c r="S207" s="43"/>
      <c r="T207" s="43"/>
      <c r="U207" s="43"/>
      <c r="V207" s="43"/>
      <c r="W207" s="43"/>
      <c r="X207" s="43"/>
      <c r="Y207" s="43"/>
      <c r="Z207" s="43"/>
    </row>
    <row r="208" spans="1:33">
      <c r="A208" s="56" t="s">
        <v>70</v>
      </c>
      <c r="B208" s="56" t="s">
        <v>197</v>
      </c>
      <c r="C208" s="56" t="s">
        <v>215</v>
      </c>
      <c r="D208" s="56" t="s">
        <v>216</v>
      </c>
      <c r="E208" s="56" t="s">
        <v>142</v>
      </c>
      <c r="F208" s="5">
        <v>1389.9744571178289</v>
      </c>
      <c r="G208" s="5">
        <v>3692.6264773521648</v>
      </c>
      <c r="H208" s="5">
        <v>6718.0417807115682</v>
      </c>
      <c r="I208" s="5">
        <v>6053.9839689356404</v>
      </c>
      <c r="J208" s="5">
        <v>6192.9639732866226</v>
      </c>
      <c r="K208" s="5">
        <v>7377.5463958702367</v>
      </c>
      <c r="L208" s="5">
        <v>10734.493129558639</v>
      </c>
      <c r="M208" s="5">
        <v>9698.0964150068849</v>
      </c>
      <c r="N208" s="5">
        <v>11408.36381755231</v>
      </c>
      <c r="O208" s="5">
        <v>10573.051192127359</v>
      </c>
      <c r="P208" s="5">
        <v>10751.186686787711</v>
      </c>
      <c r="Q208" s="5">
        <v>30083.158080508991</v>
      </c>
      <c r="R208" s="5">
        <v>35768.569644189818</v>
      </c>
      <c r="S208" s="5">
        <v>35820.180018632927</v>
      </c>
      <c r="T208" s="5">
        <v>30395.000724959311</v>
      </c>
      <c r="U208" s="5">
        <v>31607.487423409661</v>
      </c>
      <c r="V208" s="5">
        <v>34083.125845557413</v>
      </c>
      <c r="W208" s="5">
        <v>35807.119343198887</v>
      </c>
      <c r="X208" s="5">
        <v>31411.146657280369</v>
      </c>
      <c r="Y208" s="5">
        <v>35260.788727882522</v>
      </c>
      <c r="Z208" s="5">
        <v>30847.20320495042</v>
      </c>
      <c r="AA208" s="5">
        <v>32829.508083298737</v>
      </c>
      <c r="AB208" s="5">
        <v>44253.401949266001</v>
      </c>
      <c r="AC208" s="5">
        <v>47568.283530728942</v>
      </c>
      <c r="AD208" s="5">
        <v>47880.34509962803</v>
      </c>
      <c r="AE208" s="5">
        <v>40295.262184723848</v>
      </c>
      <c r="AF208" s="5">
        <v>37840.893752920798</v>
      </c>
      <c r="AG208" s="5">
        <v>41673.125156584741</v>
      </c>
    </row>
    <row r="209" spans="1:33">
      <c r="A209" s="56" t="s">
        <v>70</v>
      </c>
      <c r="B209" s="56" t="s">
        <v>197</v>
      </c>
      <c r="C209" s="56" t="s">
        <v>218</v>
      </c>
      <c r="D209" s="56" t="s">
        <v>219</v>
      </c>
      <c r="E209" s="56" t="s">
        <v>142</v>
      </c>
      <c r="F209" s="5">
        <v>105.77939201227009</v>
      </c>
      <c r="G209" s="5">
        <v>2778.0600684056399</v>
      </c>
      <c r="H209" s="5">
        <v>2684.6817758773391</v>
      </c>
      <c r="I209" s="5">
        <v>2371.4390777248</v>
      </c>
      <c r="J209" s="5">
        <v>2821.5413525085328</v>
      </c>
      <c r="K209" s="5">
        <v>2903.2913676801531</v>
      </c>
      <c r="L209" s="5">
        <v>3078.3691791990418</v>
      </c>
      <c r="M209" s="5">
        <v>9417.8961153512628</v>
      </c>
      <c r="N209" s="5">
        <v>13152.83485134617</v>
      </c>
      <c r="O209" s="5">
        <v>16109.136145752749</v>
      </c>
      <c r="P209" s="5">
        <v>17328.522209760278</v>
      </c>
      <c r="Q209" s="5">
        <v>16980.675222502061</v>
      </c>
      <c r="R209" s="5">
        <v>17450.496361624078</v>
      </c>
      <c r="S209" s="5">
        <v>16124.98665854464</v>
      </c>
      <c r="T209" s="5">
        <v>13906.799421919261</v>
      </c>
      <c r="U209" s="5">
        <v>14996.713843397511</v>
      </c>
      <c r="V209" s="5">
        <v>15897.76611847612</v>
      </c>
      <c r="W209" s="5">
        <v>16505.625294102902</v>
      </c>
      <c r="X209" s="5">
        <v>14378.1393729994</v>
      </c>
      <c r="Y209" s="5">
        <v>19585.60585848269</v>
      </c>
      <c r="Z209" s="5">
        <v>19841.49403021756</v>
      </c>
      <c r="AA209" s="5">
        <v>19895.500133415619</v>
      </c>
      <c r="AB209" s="5">
        <v>33886.183062532742</v>
      </c>
      <c r="AC209" s="5">
        <v>34848.597216606067</v>
      </c>
      <c r="AD209" s="5">
        <v>33347.393572161847</v>
      </c>
      <c r="AE209" s="5">
        <v>29298.6573007347</v>
      </c>
      <c r="AF209" s="5">
        <v>28319.04631227125</v>
      </c>
      <c r="AG209" s="5">
        <v>30701.709394239271</v>
      </c>
    </row>
    <row r="210" spans="1:33">
      <c r="A210" s="56" t="s">
        <v>70</v>
      </c>
      <c r="B210" s="56" t="s">
        <v>197</v>
      </c>
      <c r="C210" s="56" t="s">
        <v>220</v>
      </c>
      <c r="D210" s="56" t="s">
        <v>221</v>
      </c>
      <c r="E210" s="56" t="s">
        <v>142</v>
      </c>
      <c r="F210" s="5">
        <v>0</v>
      </c>
      <c r="G210" s="5">
        <v>0</v>
      </c>
      <c r="H210" s="5">
        <v>0</v>
      </c>
      <c r="I210" s="5">
        <v>0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0</v>
      </c>
      <c r="Q210" s="5">
        <v>0</v>
      </c>
      <c r="R210" s="5">
        <v>0</v>
      </c>
      <c r="S210" s="5">
        <v>0</v>
      </c>
      <c r="T210" s="5">
        <v>0</v>
      </c>
      <c r="U210" s="5">
        <v>0</v>
      </c>
      <c r="V210" s="5">
        <v>0</v>
      </c>
      <c r="W210" s="5">
        <v>0</v>
      </c>
      <c r="X210" s="5">
        <v>0</v>
      </c>
      <c r="Y210" s="5">
        <v>0</v>
      </c>
      <c r="Z210" s="5">
        <v>0</v>
      </c>
      <c r="AA210" s="5">
        <v>0</v>
      </c>
      <c r="AB210" s="5">
        <v>0</v>
      </c>
      <c r="AC210" s="5">
        <v>0</v>
      </c>
      <c r="AD210" s="5">
        <v>0</v>
      </c>
      <c r="AE210" s="5">
        <v>0</v>
      </c>
      <c r="AF210" s="5">
        <v>0</v>
      </c>
      <c r="AG210" s="5">
        <v>0</v>
      </c>
    </row>
    <row r="211" spans="1:33">
      <c r="A211" s="56" t="s">
        <v>70</v>
      </c>
      <c r="B211" s="56" t="s">
        <v>197</v>
      </c>
      <c r="C211" s="56" t="s">
        <v>222</v>
      </c>
      <c r="D211" s="56" t="s">
        <v>223</v>
      </c>
      <c r="E211" s="56" t="s">
        <v>142</v>
      </c>
      <c r="F211" s="5">
        <v>0</v>
      </c>
      <c r="G211" s="5">
        <v>1657.802992860705</v>
      </c>
      <c r="H211" s="5">
        <v>1579.827540909519</v>
      </c>
      <c r="I211" s="5">
        <v>2087.7830889034999</v>
      </c>
      <c r="J211" s="5">
        <v>2931.93283578296</v>
      </c>
      <c r="K211" s="5">
        <v>2792.9571071957189</v>
      </c>
      <c r="L211" s="5">
        <v>3245.5835526646342</v>
      </c>
      <c r="M211" s="5">
        <v>2689.1039329702348</v>
      </c>
      <c r="N211" s="5">
        <v>3001.771611742804</v>
      </c>
      <c r="O211" s="5">
        <v>3015.5253741966922</v>
      </c>
      <c r="P211" s="5">
        <v>2965.5764606388188</v>
      </c>
      <c r="Q211" s="5">
        <v>3092.0094986865752</v>
      </c>
      <c r="R211" s="5">
        <v>5519.0154442211824</v>
      </c>
      <c r="S211" s="5">
        <v>4909.9768447500337</v>
      </c>
      <c r="T211" s="5">
        <v>5869.3850410784316</v>
      </c>
      <c r="U211" s="5">
        <v>6098.0657400978926</v>
      </c>
      <c r="V211" s="5">
        <v>5992.5156108492047</v>
      </c>
      <c r="W211" s="5">
        <v>7379.827263324758</v>
      </c>
      <c r="X211" s="5">
        <v>5868.5725781249421</v>
      </c>
      <c r="Y211" s="5">
        <v>9558.8802357250024</v>
      </c>
      <c r="Z211" s="5">
        <v>8922.2487208723996</v>
      </c>
      <c r="AA211" s="5">
        <v>9229.425981134129</v>
      </c>
      <c r="AB211" s="5">
        <v>32415.461704389149</v>
      </c>
      <c r="AC211" s="5">
        <v>44600.813896134197</v>
      </c>
      <c r="AD211" s="5">
        <v>59842.127446378661</v>
      </c>
      <c r="AE211" s="5">
        <v>56634.308082718017</v>
      </c>
      <c r="AF211" s="5">
        <v>110891.5769315255</v>
      </c>
      <c r="AG211" s="5">
        <v>106684.4877171929</v>
      </c>
    </row>
    <row r="212" spans="1:33">
      <c r="A212" s="56" t="s">
        <v>70</v>
      </c>
      <c r="B212" s="56" t="s">
        <v>197</v>
      </c>
      <c r="C212" s="56" t="s">
        <v>224</v>
      </c>
      <c r="D212" s="56" t="s">
        <v>225</v>
      </c>
      <c r="E212" s="56" t="s">
        <v>142</v>
      </c>
      <c r="F212" s="5">
        <v>0</v>
      </c>
      <c r="G212" s="5">
        <v>1.0850386999999999E-4</v>
      </c>
      <c r="H212" s="5">
        <v>1.3046902700000001E-3</v>
      </c>
      <c r="I212" s="5">
        <v>243.09276049836981</v>
      </c>
      <c r="J212" s="5">
        <v>247.63375769048491</v>
      </c>
      <c r="K212" s="5">
        <v>248.87027171656999</v>
      </c>
      <c r="L212" s="5">
        <v>269.55173969154021</v>
      </c>
      <c r="M212" s="5">
        <v>216.98741042400991</v>
      </c>
      <c r="N212" s="5">
        <v>252.06865681119481</v>
      </c>
      <c r="O212" s="5">
        <v>235.63917276689011</v>
      </c>
      <c r="P212" s="5">
        <v>230.49919143353489</v>
      </c>
      <c r="Q212" s="5">
        <v>245.29257367265521</v>
      </c>
      <c r="R212" s="5">
        <v>238.3054804852701</v>
      </c>
      <c r="S212" s="5">
        <v>232.40931681193501</v>
      </c>
      <c r="T212" s="5">
        <v>209.36951805549501</v>
      </c>
      <c r="U212" s="5">
        <v>205.32618690458509</v>
      </c>
      <c r="V212" s="5">
        <v>230.342630378085</v>
      </c>
      <c r="W212" s="5">
        <v>243.03417494129991</v>
      </c>
      <c r="X212" s="5">
        <v>4709.9089601266332</v>
      </c>
      <c r="Y212" s="5">
        <v>5768.5779498587108</v>
      </c>
      <c r="Z212" s="5">
        <v>4895.5327452072916</v>
      </c>
      <c r="AA212" s="5">
        <v>6493.3951971150254</v>
      </c>
      <c r="AB212" s="5">
        <v>8650.2772054005327</v>
      </c>
      <c r="AC212" s="5">
        <v>9204.5045577155797</v>
      </c>
      <c r="AD212" s="5">
        <v>8978.3658003642613</v>
      </c>
      <c r="AE212" s="5">
        <v>8206.3400679622428</v>
      </c>
      <c r="AF212" s="5">
        <v>7632.7555087026212</v>
      </c>
      <c r="AG212" s="5">
        <v>7861.7477794058068</v>
      </c>
    </row>
    <row r="213" spans="1:33">
      <c r="A213" s="56" t="s">
        <v>70</v>
      </c>
      <c r="B213" s="56" t="s">
        <v>197</v>
      </c>
      <c r="C213" s="56" t="s">
        <v>226</v>
      </c>
      <c r="D213" s="56" t="s">
        <v>227</v>
      </c>
      <c r="E213" s="56" t="s">
        <v>142</v>
      </c>
      <c r="F213" s="5">
        <v>0</v>
      </c>
      <c r="G213" s="5">
        <v>2904.3058643799359</v>
      </c>
      <c r="H213" s="5">
        <v>2804.696446061841</v>
      </c>
      <c r="I213" s="5">
        <v>4519.7531338487915</v>
      </c>
      <c r="J213" s="5">
        <v>6049.0268553208389</v>
      </c>
      <c r="K213" s="5">
        <v>5826.2177596935271</v>
      </c>
      <c r="L213" s="5">
        <v>7531.0941192430992</v>
      </c>
      <c r="M213" s="5">
        <v>6914.3897899958974</v>
      </c>
      <c r="N213" s="5">
        <v>7324.9559273148016</v>
      </c>
      <c r="O213" s="5">
        <v>7839.8817345073821</v>
      </c>
      <c r="P213" s="5">
        <v>10106.844290844459</v>
      </c>
      <c r="Q213" s="5">
        <v>10076.23735682</v>
      </c>
      <c r="R213" s="5">
        <v>9528.6572745471112</v>
      </c>
      <c r="S213" s="5">
        <v>9377.822749337789</v>
      </c>
      <c r="T213" s="5">
        <v>8653.7709486957883</v>
      </c>
      <c r="U213" s="5">
        <v>8784.9775960439711</v>
      </c>
      <c r="V213" s="5">
        <v>8837.6634130887596</v>
      </c>
      <c r="W213" s="5">
        <v>9580.7063471413385</v>
      </c>
      <c r="X213" s="5">
        <v>8524.576622373057</v>
      </c>
      <c r="Y213" s="5">
        <v>34943.01471614428</v>
      </c>
      <c r="Z213" s="5">
        <v>69084.138958924217</v>
      </c>
      <c r="AA213" s="5">
        <v>67233.329593840434</v>
      </c>
      <c r="AB213" s="5">
        <v>66254.778500340966</v>
      </c>
      <c r="AC213" s="5">
        <v>62940.33938692118</v>
      </c>
      <c r="AD213" s="5">
        <v>63659.214146204547</v>
      </c>
      <c r="AE213" s="5">
        <v>57638.938030425386</v>
      </c>
      <c r="AF213" s="5">
        <v>58045.115214418809</v>
      </c>
      <c r="AG213" s="5">
        <v>56777.952234197874</v>
      </c>
    </row>
    <row r="214" spans="1:33">
      <c r="A214" s="56" t="s">
        <v>70</v>
      </c>
      <c r="B214" s="56" t="s">
        <v>197</v>
      </c>
      <c r="C214" s="56" t="s">
        <v>228</v>
      </c>
      <c r="D214" s="56" t="s">
        <v>229</v>
      </c>
      <c r="E214" s="56" t="s">
        <v>142</v>
      </c>
      <c r="F214" s="5">
        <v>0</v>
      </c>
      <c r="G214" s="5">
        <v>4.5790830000000018E-5</v>
      </c>
      <c r="H214" s="5">
        <v>1.17235189E-3</v>
      </c>
      <c r="I214" s="5">
        <v>781.29658096518426</v>
      </c>
      <c r="J214" s="5">
        <v>776.01750484718525</v>
      </c>
      <c r="K214" s="5">
        <v>786.38243115269483</v>
      </c>
      <c r="L214" s="5">
        <v>820.17795647528487</v>
      </c>
      <c r="M214" s="5">
        <v>774.43458665627077</v>
      </c>
      <c r="N214" s="5">
        <v>2725.8498473560762</v>
      </c>
      <c r="O214" s="5">
        <v>6884.1412917701591</v>
      </c>
      <c r="P214" s="5">
        <v>6972.6713829944292</v>
      </c>
      <c r="Q214" s="5">
        <v>13001.18950837657</v>
      </c>
      <c r="R214" s="5">
        <v>11760.781387875601</v>
      </c>
      <c r="S214" s="5">
        <v>11986.546882062759</v>
      </c>
      <c r="T214" s="5">
        <v>11095.655735169579</v>
      </c>
      <c r="U214" s="5">
        <v>11172.009578876419</v>
      </c>
      <c r="V214" s="5">
        <v>11598.031343677851</v>
      </c>
      <c r="W214" s="5">
        <v>11855.72445959112</v>
      </c>
      <c r="X214" s="5">
        <v>10703.5357309676</v>
      </c>
      <c r="Y214" s="5">
        <v>13445.108160027239</v>
      </c>
      <c r="Z214" s="5">
        <v>19198.2148068522</v>
      </c>
      <c r="AA214" s="5">
        <v>19599.515633562321</v>
      </c>
      <c r="AB214" s="5">
        <v>19025.33742384896</v>
      </c>
      <c r="AC214" s="5">
        <v>17531.843480780259</v>
      </c>
      <c r="AD214" s="5">
        <v>18485.050237632629</v>
      </c>
      <c r="AE214" s="5">
        <v>16929.501345594181</v>
      </c>
      <c r="AF214" s="5">
        <v>16569.280698013881</v>
      </c>
      <c r="AG214" s="5">
        <v>16543.522015088711</v>
      </c>
    </row>
    <row r="215" spans="1:33">
      <c r="A215" s="56" t="s">
        <v>70</v>
      </c>
      <c r="B215" s="56" t="s">
        <v>197</v>
      </c>
      <c r="C215" s="56" t="s">
        <v>230</v>
      </c>
      <c r="D215" s="56" t="s">
        <v>231</v>
      </c>
      <c r="E215" s="56" t="s">
        <v>142</v>
      </c>
      <c r="F215" s="5">
        <v>2761.596955412635</v>
      </c>
      <c r="G215" s="5">
        <v>7226.9272778156628</v>
      </c>
      <c r="H215" s="5">
        <v>14494.94089292645</v>
      </c>
      <c r="I215" s="5">
        <v>14573.622018102749</v>
      </c>
      <c r="J215" s="5">
        <v>13799.99069731065</v>
      </c>
      <c r="K215" s="5">
        <v>14009.81273166324</v>
      </c>
      <c r="L215" s="5">
        <v>14641.586068589841</v>
      </c>
      <c r="M215" s="5">
        <v>14855.437518167089</v>
      </c>
      <c r="N215" s="5">
        <v>15763.097713663339</v>
      </c>
      <c r="O215" s="5">
        <v>15650.460572950429</v>
      </c>
      <c r="P215" s="5">
        <v>17654.399479843101</v>
      </c>
      <c r="Q215" s="5">
        <v>18199.047421979059</v>
      </c>
      <c r="R215" s="5">
        <v>20513.580308651432</v>
      </c>
      <c r="S215" s="5">
        <v>33810.43123221767</v>
      </c>
      <c r="T215" s="5">
        <v>34391.188282607247</v>
      </c>
      <c r="U215" s="5">
        <v>33135.580855422399</v>
      </c>
      <c r="V215" s="5">
        <v>33990.329039419841</v>
      </c>
      <c r="W215" s="5">
        <v>34617.245815079841</v>
      </c>
      <c r="X215" s="5">
        <v>33336.895564451057</v>
      </c>
      <c r="Y215" s="5">
        <v>35698.527188498592</v>
      </c>
      <c r="Z215" s="5">
        <v>35291.664427033102</v>
      </c>
      <c r="AA215" s="5">
        <v>33316.264378350643</v>
      </c>
      <c r="AB215" s="5">
        <v>33570.559801843083</v>
      </c>
      <c r="AC215" s="5">
        <v>32557.089341303388</v>
      </c>
      <c r="AD215" s="5">
        <v>34041.243924472263</v>
      </c>
      <c r="AE215" s="5">
        <v>37292.629853121551</v>
      </c>
      <c r="AF215" s="5">
        <v>34711.329067573388</v>
      </c>
      <c r="AG215" s="5">
        <v>34738.031818104093</v>
      </c>
    </row>
    <row r="216" spans="1:33">
      <c r="A216" s="56" t="s">
        <v>70</v>
      </c>
      <c r="B216" s="56" t="s">
        <v>197</v>
      </c>
      <c r="C216" s="56" t="s">
        <v>232</v>
      </c>
      <c r="D216" s="56" t="s">
        <v>233</v>
      </c>
      <c r="E216" s="56" t="s">
        <v>142</v>
      </c>
      <c r="F216" s="5">
        <v>0</v>
      </c>
      <c r="G216" s="5">
        <v>3.9883269999999989E-5</v>
      </c>
      <c r="H216" s="5">
        <v>5.816151500000001E-5</v>
      </c>
      <c r="I216" s="5">
        <v>1.8492731500000019E-4</v>
      </c>
      <c r="J216" s="5">
        <v>1.9553214000000001E-4</v>
      </c>
      <c r="K216" s="5">
        <v>2.1182932499999989E-4</v>
      </c>
      <c r="L216" s="5">
        <v>3.6698968000000012E-4</v>
      </c>
      <c r="M216" s="5">
        <v>3.2052294500000008E-4</v>
      </c>
      <c r="N216" s="5">
        <v>3.3630027499999997E-4</v>
      </c>
      <c r="O216" s="5">
        <v>3.6352986999999958E-4</v>
      </c>
      <c r="P216" s="5">
        <v>3.9576878000000009E-4</v>
      </c>
      <c r="Q216" s="5">
        <v>3.8932919499999992E-4</v>
      </c>
      <c r="R216" s="5">
        <v>3.6599783000000022E-4</v>
      </c>
      <c r="S216" s="5">
        <v>1979.367719499885</v>
      </c>
      <c r="T216" s="5">
        <v>2033.073970958369</v>
      </c>
      <c r="U216" s="5">
        <v>1992.263931673019</v>
      </c>
      <c r="V216" s="5">
        <v>2129.0233338214662</v>
      </c>
      <c r="W216" s="5">
        <v>2292.756171380227</v>
      </c>
      <c r="X216" s="5">
        <v>1956.897840314947</v>
      </c>
      <c r="Y216" s="5">
        <v>2143.66753855569</v>
      </c>
      <c r="Z216" s="5">
        <v>2002.048748830561</v>
      </c>
      <c r="AA216" s="5">
        <v>2112.3046088068149</v>
      </c>
      <c r="AB216" s="5">
        <v>1943.363483829545</v>
      </c>
      <c r="AC216" s="5">
        <v>1980.90331728146</v>
      </c>
      <c r="AD216" s="5">
        <v>1972.285263997675</v>
      </c>
      <c r="AE216" s="5">
        <v>6567.496127860757</v>
      </c>
      <c r="AF216" s="5">
        <v>6090.7988067130882</v>
      </c>
      <c r="AG216" s="5">
        <v>6051.6160916048366</v>
      </c>
    </row>
    <row r="217" spans="1:33">
      <c r="A217" s="56" t="s">
        <v>70</v>
      </c>
      <c r="B217" s="56" t="s">
        <v>163</v>
      </c>
      <c r="C217" s="56" t="s">
        <v>234</v>
      </c>
      <c r="D217" s="56" t="s">
        <v>235</v>
      </c>
      <c r="E217" s="56" t="s">
        <v>142</v>
      </c>
      <c r="F217" s="5">
        <v>5173.496882842348</v>
      </c>
      <c r="G217" s="5">
        <v>4936.6069570992804</v>
      </c>
      <c r="H217" s="5">
        <v>4983.206933093491</v>
      </c>
      <c r="I217" s="5">
        <v>5165.6721505431151</v>
      </c>
      <c r="J217" s="5">
        <v>4660.6518852581039</v>
      </c>
      <c r="K217" s="5">
        <v>5062.9392468268034</v>
      </c>
      <c r="L217" s="5">
        <v>5037.4650034815331</v>
      </c>
      <c r="M217" s="5">
        <v>5213.6257245524648</v>
      </c>
      <c r="N217" s="5">
        <v>4959.690065721592</v>
      </c>
      <c r="O217" s="5">
        <v>5399.7629181642478</v>
      </c>
      <c r="P217" s="5">
        <v>5068.558839267429</v>
      </c>
      <c r="Q217" s="5">
        <v>4975.3760762204111</v>
      </c>
      <c r="R217" s="5">
        <v>4879.8266784936186</v>
      </c>
      <c r="S217" s="5">
        <v>4881.0321313376699</v>
      </c>
      <c r="T217" s="5">
        <v>5099.2357668452096</v>
      </c>
      <c r="U217" s="5">
        <v>4687.2488184360936</v>
      </c>
      <c r="V217" s="5">
        <v>5146.4886373469353</v>
      </c>
      <c r="W217" s="5">
        <v>4965.2857618492781</v>
      </c>
      <c r="X217" s="5">
        <v>5045.280610060332</v>
      </c>
      <c r="Y217" s="5">
        <v>4779.2108806564966</v>
      </c>
      <c r="Z217" s="5">
        <v>5190.103358234086</v>
      </c>
      <c r="AA217" s="5">
        <v>4833.563092732642</v>
      </c>
      <c r="AB217" s="5">
        <v>4553.4168959788003</v>
      </c>
      <c r="AC217" s="5">
        <v>4458.4382624995851</v>
      </c>
      <c r="AD217" s="5">
        <v>4583.4179262875741</v>
      </c>
      <c r="AE217" s="5">
        <v>4774.7470620145596</v>
      </c>
      <c r="AF217" s="5">
        <v>4126.4650323373316</v>
      </c>
      <c r="AG217" s="5">
        <v>4361.5594373982121</v>
      </c>
    </row>
    <row r="218" spans="1:33">
      <c r="A218" s="56" t="s">
        <v>70</v>
      </c>
      <c r="B218" s="56" t="s">
        <v>163</v>
      </c>
      <c r="C218" s="56" t="s">
        <v>236</v>
      </c>
      <c r="D218" s="56" t="s">
        <v>237</v>
      </c>
      <c r="E218" s="56" t="s">
        <v>142</v>
      </c>
      <c r="F218" s="5">
        <v>0</v>
      </c>
      <c r="G218" s="5">
        <v>0</v>
      </c>
      <c r="H218" s="5">
        <v>0</v>
      </c>
      <c r="I218" s="5">
        <v>0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5">
        <v>0</v>
      </c>
      <c r="R218" s="5">
        <v>0</v>
      </c>
      <c r="S218" s="5">
        <v>0</v>
      </c>
      <c r="T218" s="5">
        <v>0</v>
      </c>
      <c r="U218" s="5">
        <v>0</v>
      </c>
      <c r="V218" s="5">
        <v>0</v>
      </c>
      <c r="W218" s="5">
        <v>0</v>
      </c>
      <c r="X218" s="5">
        <v>0</v>
      </c>
      <c r="Y218" s="5">
        <v>0</v>
      </c>
      <c r="Z218" s="5">
        <v>0</v>
      </c>
      <c r="AA218" s="5">
        <v>0</v>
      </c>
      <c r="AB218" s="5">
        <v>0</v>
      </c>
      <c r="AC218" s="5">
        <v>0</v>
      </c>
      <c r="AD218" s="5">
        <v>0</v>
      </c>
      <c r="AE218" s="5">
        <v>0</v>
      </c>
      <c r="AF218" s="5">
        <v>0</v>
      </c>
      <c r="AG218" s="5">
        <v>0</v>
      </c>
    </row>
    <row r="219" spans="1:33">
      <c r="A219" s="56" t="s">
        <v>70</v>
      </c>
      <c r="B219" s="56" t="s">
        <v>163</v>
      </c>
      <c r="C219" s="56" t="s">
        <v>238</v>
      </c>
      <c r="D219" s="56" t="s">
        <v>239</v>
      </c>
      <c r="E219" s="56" t="s">
        <v>142</v>
      </c>
      <c r="F219" s="5">
        <v>1975.4117054989749</v>
      </c>
      <c r="G219" s="5">
        <v>1825.500237761976</v>
      </c>
      <c r="H219" s="5">
        <v>1936.6378939303911</v>
      </c>
      <c r="I219" s="5">
        <v>1957.3807531975599</v>
      </c>
      <c r="J219" s="5">
        <v>12771.377238970519</v>
      </c>
      <c r="K219" s="5">
        <v>13624.06982773928</v>
      </c>
      <c r="L219" s="5">
        <v>13334.90140636353</v>
      </c>
      <c r="M219" s="5">
        <v>12743.352175224119</v>
      </c>
      <c r="N219" s="5">
        <v>22764.177730835949</v>
      </c>
      <c r="O219" s="5">
        <v>24580.778959539661</v>
      </c>
      <c r="P219" s="5">
        <v>23322.419070567979</v>
      </c>
      <c r="Q219" s="5">
        <v>23489.364911579891</v>
      </c>
      <c r="R219" s="5">
        <v>21847.002740686061</v>
      </c>
      <c r="S219" s="5">
        <v>24022.883938531759</v>
      </c>
      <c r="T219" s="5">
        <v>22368.102312507519</v>
      </c>
      <c r="U219" s="5">
        <v>22516.976527549628</v>
      </c>
      <c r="V219" s="5">
        <v>24500.290549257701</v>
      </c>
      <c r="W219" s="5">
        <v>23322.636146119261</v>
      </c>
      <c r="X219" s="5">
        <v>22229.384491629629</v>
      </c>
      <c r="Y219" s="5">
        <v>29526.84177233178</v>
      </c>
      <c r="Z219" s="5">
        <v>31234.422669649291</v>
      </c>
      <c r="AA219" s="5">
        <v>29066.54866037823</v>
      </c>
      <c r="AB219" s="5">
        <v>28698.413937981171</v>
      </c>
      <c r="AC219" s="5">
        <v>26711.99637883477</v>
      </c>
      <c r="AD219" s="5">
        <v>28738.074115554431</v>
      </c>
      <c r="AE219" s="5">
        <v>27292.289130782068</v>
      </c>
      <c r="AF219" s="5">
        <v>28841.814283099869</v>
      </c>
      <c r="AG219" s="5">
        <v>30289.90302420031</v>
      </c>
    </row>
    <row r="220" spans="1:33">
      <c r="A220" s="56" t="s">
        <v>70</v>
      </c>
      <c r="B220" s="56" t="s">
        <v>163</v>
      </c>
      <c r="C220" s="56" t="s">
        <v>240</v>
      </c>
      <c r="D220" s="56" t="s">
        <v>241</v>
      </c>
      <c r="E220" s="56" t="s">
        <v>142</v>
      </c>
      <c r="F220" s="5">
        <v>9323.2635117437021</v>
      </c>
      <c r="G220" s="5">
        <v>8786.3650261965468</v>
      </c>
      <c r="H220" s="5">
        <v>8976.6852113218411</v>
      </c>
      <c r="I220" s="5">
        <v>9435.6750675512831</v>
      </c>
      <c r="J220" s="5">
        <v>8924.4952654518074</v>
      </c>
      <c r="K220" s="5">
        <v>9572.3926143539429</v>
      </c>
      <c r="L220" s="5">
        <v>9838.4863805061905</v>
      </c>
      <c r="M220" s="5">
        <v>9565.4624444544424</v>
      </c>
      <c r="N220" s="5">
        <v>9433.4955335177037</v>
      </c>
      <c r="O220" s="5">
        <v>9931.7693316579298</v>
      </c>
      <c r="P220" s="5">
        <v>9988.5708756989807</v>
      </c>
      <c r="Q220" s="5">
        <v>9519.4550824181279</v>
      </c>
      <c r="R220" s="5">
        <v>9228.98441825595</v>
      </c>
      <c r="S220" s="5">
        <v>9413.8405065421575</v>
      </c>
      <c r="T220" s="5">
        <v>13835.11367870054</v>
      </c>
      <c r="U220" s="5">
        <v>13040.398804439101</v>
      </c>
      <c r="V220" s="5">
        <v>13824.706433045059</v>
      </c>
      <c r="W220" s="5">
        <v>25035.481577156781</v>
      </c>
      <c r="X220" s="5">
        <v>24278.388456429009</v>
      </c>
      <c r="Y220" s="5">
        <v>23856.096295623061</v>
      </c>
      <c r="Z220" s="5">
        <v>29381.599007202571</v>
      </c>
      <c r="AA220" s="5">
        <v>29338.767933652201</v>
      </c>
      <c r="AB220" s="5">
        <v>30413.450823615622</v>
      </c>
      <c r="AC220" s="5">
        <v>34114.874009283987</v>
      </c>
      <c r="AD220" s="5">
        <v>35321.702479312822</v>
      </c>
      <c r="AE220" s="5">
        <v>40262.069325401993</v>
      </c>
      <c r="AF220" s="5">
        <v>38391.409929929039</v>
      </c>
      <c r="AG220" s="5">
        <v>40187.204097596463</v>
      </c>
    </row>
    <row r="221" spans="1:33">
      <c r="A221" s="56" t="s">
        <v>70</v>
      </c>
      <c r="B221" s="56" t="s">
        <v>163</v>
      </c>
      <c r="C221" s="56" t="s">
        <v>242</v>
      </c>
      <c r="D221" s="56" t="s">
        <v>243</v>
      </c>
      <c r="E221" s="56" t="s">
        <v>142</v>
      </c>
      <c r="F221" s="5">
        <v>639.32808816199054</v>
      </c>
      <c r="G221" s="5">
        <v>628.46604723809526</v>
      </c>
      <c r="H221" s="5">
        <v>653.46225293774489</v>
      </c>
      <c r="I221" s="5">
        <v>633.99310017980986</v>
      </c>
      <c r="J221" s="5">
        <v>566.5472770428446</v>
      </c>
      <c r="K221" s="5">
        <v>630.42608427332539</v>
      </c>
      <c r="L221" s="5">
        <v>607.59656374856479</v>
      </c>
      <c r="M221" s="5">
        <v>572.83718880386539</v>
      </c>
      <c r="N221" s="5">
        <v>632.68219287303987</v>
      </c>
      <c r="O221" s="5">
        <v>640.50229369470446</v>
      </c>
      <c r="P221" s="5">
        <v>633.1047168375344</v>
      </c>
      <c r="Q221" s="5">
        <v>586.99914344568515</v>
      </c>
      <c r="R221" s="5">
        <v>596.76685639842492</v>
      </c>
      <c r="S221" s="5">
        <v>617.2010806414055</v>
      </c>
      <c r="T221" s="5">
        <v>574.01191376998509</v>
      </c>
      <c r="U221" s="5">
        <v>521.13925560473001</v>
      </c>
      <c r="V221" s="5">
        <v>574.80731517465506</v>
      </c>
      <c r="W221" s="5">
        <v>543.27731453521017</v>
      </c>
      <c r="X221" s="5">
        <v>521.77537365914498</v>
      </c>
      <c r="Y221" s="5">
        <v>582.52459731281999</v>
      </c>
      <c r="Z221" s="5">
        <v>0</v>
      </c>
      <c r="AA221" s="5">
        <v>0</v>
      </c>
      <c r="AB221" s="5">
        <v>0</v>
      </c>
      <c r="AC221" s="5">
        <v>0</v>
      </c>
      <c r="AD221" s="5">
        <v>0</v>
      </c>
      <c r="AE221" s="5">
        <v>0</v>
      </c>
      <c r="AF221" s="5">
        <v>0</v>
      </c>
      <c r="AG221" s="5">
        <v>0</v>
      </c>
    </row>
    <row r="222" spans="1:33">
      <c r="A222" s="56" t="s">
        <v>70</v>
      </c>
      <c r="B222" s="56" t="s">
        <v>163</v>
      </c>
      <c r="C222" s="56" t="s">
        <v>244</v>
      </c>
      <c r="D222" s="56" t="s">
        <v>245</v>
      </c>
      <c r="E222" s="56" t="s">
        <v>142</v>
      </c>
      <c r="F222" s="5">
        <v>0</v>
      </c>
      <c r="G222" s="5">
        <v>0</v>
      </c>
      <c r="H222" s="5">
        <v>0</v>
      </c>
      <c r="I222" s="5">
        <v>0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5">
        <v>0</v>
      </c>
      <c r="R222" s="5">
        <v>0</v>
      </c>
      <c r="S222" s="5">
        <v>0</v>
      </c>
      <c r="T222" s="5">
        <v>0</v>
      </c>
      <c r="U222" s="5">
        <v>0</v>
      </c>
      <c r="V222" s="5">
        <v>0</v>
      </c>
      <c r="W222" s="5">
        <v>0</v>
      </c>
      <c r="X222" s="5">
        <v>0</v>
      </c>
      <c r="Y222" s="5">
        <v>0</v>
      </c>
      <c r="Z222" s="5">
        <v>0</v>
      </c>
      <c r="AA222" s="5">
        <v>0</v>
      </c>
      <c r="AB222" s="5">
        <v>0</v>
      </c>
      <c r="AC222" s="5">
        <v>0</v>
      </c>
      <c r="AD222" s="5">
        <v>0</v>
      </c>
      <c r="AE222" s="5">
        <v>0</v>
      </c>
      <c r="AF222" s="5">
        <v>0</v>
      </c>
      <c r="AG222" s="5">
        <v>0</v>
      </c>
    </row>
    <row r="223" spans="1:33">
      <c r="A223" s="56" t="s">
        <v>70</v>
      </c>
      <c r="B223" s="56" t="s">
        <v>163</v>
      </c>
      <c r="C223" s="56" t="s">
        <v>246</v>
      </c>
      <c r="D223" s="56" t="s">
        <v>247</v>
      </c>
      <c r="E223" s="56" t="s">
        <v>142</v>
      </c>
      <c r="F223" s="5">
        <v>0</v>
      </c>
      <c r="G223" s="5">
        <v>0</v>
      </c>
      <c r="H223" s="5">
        <v>0</v>
      </c>
      <c r="I223" s="5">
        <v>0</v>
      </c>
      <c r="J223" s="5">
        <v>0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5">
        <v>0</v>
      </c>
      <c r="R223" s="5">
        <v>0</v>
      </c>
      <c r="S223" s="5">
        <v>0</v>
      </c>
      <c r="T223" s="5">
        <v>0</v>
      </c>
      <c r="U223" s="5">
        <v>0</v>
      </c>
      <c r="V223" s="5">
        <v>0</v>
      </c>
      <c r="W223" s="5">
        <v>0</v>
      </c>
      <c r="X223" s="5">
        <v>0</v>
      </c>
      <c r="Y223" s="5">
        <v>0</v>
      </c>
      <c r="Z223" s="5">
        <v>0</v>
      </c>
      <c r="AA223" s="5">
        <v>0</v>
      </c>
      <c r="AB223" s="5">
        <v>0</v>
      </c>
      <c r="AC223" s="5">
        <v>0</v>
      </c>
      <c r="AD223" s="5">
        <v>0</v>
      </c>
      <c r="AE223" s="5">
        <v>0</v>
      </c>
      <c r="AF223" s="5">
        <v>0</v>
      </c>
      <c r="AG223" s="5">
        <v>0</v>
      </c>
    </row>
    <row r="224" spans="1:33">
      <c r="A224" s="56" t="s">
        <v>70</v>
      </c>
      <c r="B224" s="56" t="s">
        <v>163</v>
      </c>
      <c r="C224" s="56" t="s">
        <v>248</v>
      </c>
      <c r="D224" s="56" t="s">
        <v>249</v>
      </c>
      <c r="E224" s="56" t="s">
        <v>142</v>
      </c>
      <c r="F224" s="5">
        <v>0</v>
      </c>
      <c r="G224" s="5">
        <v>0</v>
      </c>
      <c r="H224" s="5">
        <v>0</v>
      </c>
      <c r="I224" s="5">
        <v>0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5">
        <v>0</v>
      </c>
      <c r="R224" s="5">
        <v>0</v>
      </c>
      <c r="S224" s="5">
        <v>0</v>
      </c>
      <c r="T224" s="5">
        <v>0</v>
      </c>
      <c r="U224" s="5">
        <v>0</v>
      </c>
      <c r="V224" s="5">
        <v>0</v>
      </c>
      <c r="W224" s="5">
        <v>0</v>
      </c>
      <c r="X224" s="5">
        <v>0</v>
      </c>
      <c r="Y224" s="5">
        <v>0</v>
      </c>
      <c r="Z224" s="5">
        <v>0</v>
      </c>
      <c r="AA224" s="5">
        <v>0</v>
      </c>
      <c r="AB224" s="5">
        <v>0</v>
      </c>
      <c r="AC224" s="5">
        <v>0</v>
      </c>
      <c r="AD224" s="5">
        <v>0</v>
      </c>
      <c r="AE224" s="5">
        <v>0</v>
      </c>
      <c r="AF224" s="5">
        <v>0</v>
      </c>
      <c r="AG224" s="5">
        <v>0</v>
      </c>
    </row>
    <row r="225" spans="1:33">
      <c r="A225" s="56" t="s">
        <v>70</v>
      </c>
      <c r="B225" s="56" t="s">
        <v>163</v>
      </c>
      <c r="C225" s="56" t="s">
        <v>250</v>
      </c>
      <c r="D225" s="56" t="s">
        <v>251</v>
      </c>
      <c r="E225" s="56" t="s">
        <v>142</v>
      </c>
      <c r="F225" s="5">
        <v>1399.051551683036</v>
      </c>
      <c r="G225" s="5">
        <v>1321.8321398590849</v>
      </c>
      <c r="H225" s="5">
        <v>1254.3716812904199</v>
      </c>
      <c r="I225" s="5">
        <v>5668.0810878899638</v>
      </c>
      <c r="J225" s="5">
        <v>5483.3355188895484</v>
      </c>
      <c r="K225" s="5">
        <v>5737.3569490747159</v>
      </c>
      <c r="L225" s="5">
        <v>5683.8264086474092</v>
      </c>
      <c r="M225" s="5">
        <v>12693.996752521531</v>
      </c>
      <c r="N225" s="5">
        <v>12099.24219582576</v>
      </c>
      <c r="O225" s="5">
        <v>12152.047336762331</v>
      </c>
      <c r="P225" s="5">
        <v>14036.008956251681</v>
      </c>
      <c r="Q225" s="5">
        <v>14509.238710181469</v>
      </c>
      <c r="R225" s="5">
        <v>14436.495930708959</v>
      </c>
      <c r="S225" s="5">
        <v>13550.057963035581</v>
      </c>
      <c r="T225" s="5">
        <v>13816.274576399301</v>
      </c>
      <c r="U225" s="5">
        <v>13142.387535269951</v>
      </c>
      <c r="V225" s="5">
        <v>13648.5838923014</v>
      </c>
      <c r="W225" s="5">
        <v>13525.95825363638</v>
      </c>
      <c r="X225" s="5">
        <v>13701.539400593771</v>
      </c>
      <c r="Y225" s="5">
        <v>13004.804871357719</v>
      </c>
      <c r="Z225" s="5">
        <v>13333.25453349011</v>
      </c>
      <c r="AA225" s="5">
        <v>13809.93827458472</v>
      </c>
      <c r="AB225" s="5">
        <v>13952.543965071271</v>
      </c>
      <c r="AC225" s="5">
        <v>13643.817837781749</v>
      </c>
      <c r="AD225" s="5">
        <v>13229.463015634539</v>
      </c>
      <c r="AE225" s="5">
        <v>13386.08447564044</v>
      </c>
      <c r="AF225" s="5">
        <v>12207.31482589026</v>
      </c>
      <c r="AG225" s="5">
        <v>12475.41882952478</v>
      </c>
    </row>
    <row r="226" spans="1:33">
      <c r="A226" s="56" t="s">
        <v>70</v>
      </c>
      <c r="B226" s="56" t="s">
        <v>198</v>
      </c>
      <c r="C226" s="56" t="s">
        <v>252</v>
      </c>
      <c r="D226" s="56" t="s">
        <v>253</v>
      </c>
      <c r="E226" s="56" t="s">
        <v>142</v>
      </c>
      <c r="F226" s="5">
        <v>0</v>
      </c>
      <c r="G226" s="5">
        <v>2.0936038499999991E-4</v>
      </c>
      <c r="H226" s="5">
        <v>2.6171236000000018E-3</v>
      </c>
      <c r="I226" s="5">
        <v>429.54351750596493</v>
      </c>
      <c r="J226" s="5">
        <v>1163.4962556310161</v>
      </c>
      <c r="K226" s="5">
        <v>1228.9498435451851</v>
      </c>
      <c r="L226" s="5">
        <v>1302.7824095547451</v>
      </c>
      <c r="M226" s="5">
        <v>1303.8240516082551</v>
      </c>
      <c r="N226" s="5">
        <v>1147.6889974404</v>
      </c>
      <c r="O226" s="5">
        <v>1185.3373817252041</v>
      </c>
      <c r="P226" s="5">
        <v>1307.8948060600339</v>
      </c>
      <c r="Q226" s="5">
        <v>1141.954408841809</v>
      </c>
      <c r="R226" s="5">
        <v>1343.083933523309</v>
      </c>
      <c r="S226" s="5">
        <v>1124.2471644981399</v>
      </c>
      <c r="T226" s="5">
        <v>1292.478619322739</v>
      </c>
      <c r="U226" s="5">
        <v>1195.2187446349701</v>
      </c>
      <c r="V226" s="5">
        <v>1203.5181656741011</v>
      </c>
      <c r="W226" s="5">
        <v>1315.6906803106899</v>
      </c>
      <c r="X226" s="5">
        <v>1359.4627805843099</v>
      </c>
      <c r="Y226" s="5">
        <v>1192.0109583759449</v>
      </c>
      <c r="Z226" s="5">
        <v>1178.1009409944299</v>
      </c>
      <c r="AA226" s="5">
        <v>1317.1281184659449</v>
      </c>
      <c r="AB226" s="5">
        <v>1189.5199211976151</v>
      </c>
      <c r="AC226" s="5">
        <v>1288.13989279318</v>
      </c>
      <c r="AD226" s="5">
        <v>1147.1710555994159</v>
      </c>
      <c r="AE226" s="5">
        <v>1220.881730871535</v>
      </c>
      <c r="AF226" s="5">
        <v>1106.464333176875</v>
      </c>
      <c r="AG226" s="5">
        <v>1201.5712216358061</v>
      </c>
    </row>
    <row r="227" spans="1:33">
      <c r="A227" s="56" t="s">
        <v>70</v>
      </c>
      <c r="B227" s="56" t="s">
        <v>198</v>
      </c>
      <c r="C227" s="56" t="s">
        <v>254</v>
      </c>
      <c r="D227" s="56" t="s">
        <v>255</v>
      </c>
      <c r="E227" s="56" t="s">
        <v>142</v>
      </c>
      <c r="F227" s="5">
        <v>0</v>
      </c>
      <c r="G227" s="5">
        <v>0</v>
      </c>
      <c r="H227" s="5">
        <v>0</v>
      </c>
      <c r="I227" s="5">
        <v>0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5">
        <v>0</v>
      </c>
      <c r="R227" s="5">
        <v>0</v>
      </c>
      <c r="S227" s="5">
        <v>0</v>
      </c>
      <c r="T227" s="5">
        <v>0</v>
      </c>
      <c r="U227" s="5">
        <v>0</v>
      </c>
      <c r="V227" s="5">
        <v>0</v>
      </c>
      <c r="W227" s="5">
        <v>0</v>
      </c>
      <c r="X227" s="5">
        <v>0</v>
      </c>
      <c r="Y227" s="5">
        <v>0</v>
      </c>
      <c r="Z227" s="5">
        <v>0</v>
      </c>
      <c r="AA227" s="5">
        <v>0</v>
      </c>
      <c r="AB227" s="5">
        <v>0</v>
      </c>
      <c r="AC227" s="5">
        <v>0</v>
      </c>
      <c r="AD227" s="5">
        <v>0</v>
      </c>
      <c r="AE227" s="5">
        <v>0</v>
      </c>
      <c r="AF227" s="5">
        <v>0</v>
      </c>
      <c r="AG227" s="5">
        <v>0</v>
      </c>
    </row>
    <row r="228" spans="1:33">
      <c r="A228" s="56" t="s">
        <v>70</v>
      </c>
      <c r="B228" s="56" t="s">
        <v>198</v>
      </c>
      <c r="C228" s="56" t="s">
        <v>256</v>
      </c>
      <c r="D228" s="56" t="s">
        <v>257</v>
      </c>
      <c r="E228" s="56" t="s">
        <v>142</v>
      </c>
      <c r="F228" s="5">
        <v>0</v>
      </c>
      <c r="G228" s="5">
        <v>0</v>
      </c>
      <c r="H228" s="5">
        <v>0</v>
      </c>
      <c r="I228" s="5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5">
        <v>0</v>
      </c>
      <c r="R228" s="5">
        <v>0</v>
      </c>
      <c r="S228" s="5">
        <v>0</v>
      </c>
      <c r="T228" s="5">
        <v>0</v>
      </c>
      <c r="U228" s="5">
        <v>0</v>
      </c>
      <c r="V228" s="5">
        <v>0</v>
      </c>
      <c r="W228" s="5">
        <v>0</v>
      </c>
      <c r="X228" s="5">
        <v>0</v>
      </c>
      <c r="Y228" s="5">
        <v>0</v>
      </c>
      <c r="Z228" s="5">
        <v>0</v>
      </c>
      <c r="AA228" s="5">
        <v>0</v>
      </c>
      <c r="AB228" s="5">
        <v>0</v>
      </c>
      <c r="AC228" s="5">
        <v>0</v>
      </c>
      <c r="AD228" s="5">
        <v>0</v>
      </c>
      <c r="AE228" s="5">
        <v>0</v>
      </c>
      <c r="AF228" s="5">
        <v>0</v>
      </c>
      <c r="AG228" s="5">
        <v>0</v>
      </c>
    </row>
    <row r="229" spans="1:33">
      <c r="A229" s="56" t="s">
        <v>70</v>
      </c>
      <c r="B229" s="56" t="s">
        <v>198</v>
      </c>
      <c r="C229" s="56" t="s">
        <v>258</v>
      </c>
      <c r="D229" s="56" t="s">
        <v>259</v>
      </c>
      <c r="E229" s="56" t="s">
        <v>142</v>
      </c>
      <c r="F229" s="5">
        <v>5406.9123317637359</v>
      </c>
      <c r="G229" s="5">
        <v>5806.1054657363611</v>
      </c>
      <c r="H229" s="5">
        <v>5502.6155884679392</v>
      </c>
      <c r="I229" s="5">
        <v>5640.1955103500086</v>
      </c>
      <c r="J229" s="5">
        <v>6987.2472731334892</v>
      </c>
      <c r="K229" s="5">
        <v>7752.610945128612</v>
      </c>
      <c r="L229" s="5">
        <v>7908.9155275243593</v>
      </c>
      <c r="M229" s="5">
        <v>8395.6824130523764</v>
      </c>
      <c r="N229" s="5">
        <v>7766.8365765421249</v>
      </c>
      <c r="O229" s="5">
        <v>7723.5965379868458</v>
      </c>
      <c r="P229" s="5">
        <v>8199.5690509103824</v>
      </c>
      <c r="Q229" s="5">
        <v>7461.5443309975308</v>
      </c>
      <c r="R229" s="5">
        <v>10705.135592041879</v>
      </c>
      <c r="S229" s="5">
        <v>11619.89249893767</v>
      </c>
      <c r="T229" s="5">
        <v>11775.017898792819</v>
      </c>
      <c r="U229" s="5">
        <v>10743.356115668479</v>
      </c>
      <c r="V229" s="5">
        <v>11286.937841894851</v>
      </c>
      <c r="W229" s="5">
        <v>12064.96846490335</v>
      </c>
      <c r="X229" s="5">
        <v>12388.445182488749</v>
      </c>
      <c r="Y229" s="5">
        <v>12041.14899047439</v>
      </c>
      <c r="Z229" s="5">
        <v>12068.555439496629</v>
      </c>
      <c r="AA229" s="5">
        <v>12078.92131568315</v>
      </c>
      <c r="AB229" s="5">
        <v>10289.596396622621</v>
      </c>
      <c r="AC229" s="5">
        <v>11947.838880501111</v>
      </c>
      <c r="AD229" s="5">
        <v>12383.647766613039</v>
      </c>
      <c r="AE229" s="5">
        <v>12608.3653521575</v>
      </c>
      <c r="AF229" s="5">
        <v>10795.164524454711</v>
      </c>
      <c r="AG229" s="5">
        <v>11539.06546534257</v>
      </c>
    </row>
    <row r="230" spans="1:33">
      <c r="A230" s="56" t="s">
        <v>70</v>
      </c>
      <c r="B230" s="56" t="s">
        <v>198</v>
      </c>
      <c r="C230" s="56" t="s">
        <v>260</v>
      </c>
      <c r="D230" s="56" t="s">
        <v>261</v>
      </c>
      <c r="E230" s="56" t="s">
        <v>142</v>
      </c>
      <c r="F230" s="5">
        <v>5768.2828543576416</v>
      </c>
      <c r="G230" s="5">
        <v>7953.6846291282473</v>
      </c>
      <c r="H230" s="5">
        <v>8177.4131696005597</v>
      </c>
      <c r="I230" s="5">
        <v>9483.9597506201026</v>
      </c>
      <c r="J230" s="5">
        <v>11990.16706717777</v>
      </c>
      <c r="K230" s="5">
        <v>13039.578617041279</v>
      </c>
      <c r="L230" s="5">
        <v>13592.655527168379</v>
      </c>
      <c r="M230" s="5">
        <v>16266.58046809137</v>
      </c>
      <c r="N230" s="5">
        <v>14793.627482813599</v>
      </c>
      <c r="O230" s="5">
        <v>14808.406820605151</v>
      </c>
      <c r="P230" s="5">
        <v>18291.294190085518</v>
      </c>
      <c r="Q230" s="5">
        <v>16736.2429933479</v>
      </c>
      <c r="R230" s="5">
        <v>19126.365294496089</v>
      </c>
      <c r="S230" s="5">
        <v>16597.435021834921</v>
      </c>
      <c r="T230" s="5">
        <v>24546.406797075859</v>
      </c>
      <c r="U230" s="5">
        <v>25528.850723658408</v>
      </c>
      <c r="V230" s="5">
        <v>26762.10016608455</v>
      </c>
      <c r="W230" s="5">
        <v>35445.185578816083</v>
      </c>
      <c r="X230" s="5">
        <v>36952.638358171738</v>
      </c>
      <c r="Y230" s="5">
        <v>33267.055870104457</v>
      </c>
      <c r="Z230" s="5">
        <v>34024.893180978761</v>
      </c>
      <c r="AA230" s="5">
        <v>38554.623041163723</v>
      </c>
      <c r="AB230" s="5">
        <v>44272.091394949079</v>
      </c>
      <c r="AC230" s="5">
        <v>50733.021577920183</v>
      </c>
      <c r="AD230" s="5">
        <v>48005.844687881901</v>
      </c>
      <c r="AE230" s="5">
        <v>51085.694214783201</v>
      </c>
      <c r="AF230" s="5">
        <v>47128.490316886913</v>
      </c>
      <c r="AG230" s="5">
        <v>47289.62827121724</v>
      </c>
    </row>
    <row r="231" spans="1:33">
      <c r="A231" s="56" t="s">
        <v>70</v>
      </c>
      <c r="B231" s="56" t="s">
        <v>198</v>
      </c>
      <c r="C231" s="56" t="s">
        <v>262</v>
      </c>
      <c r="D231" s="56" t="s">
        <v>263</v>
      </c>
      <c r="E231" s="56" t="s">
        <v>142</v>
      </c>
      <c r="F231" s="5">
        <v>0</v>
      </c>
      <c r="G231" s="5">
        <v>1751.220232773436</v>
      </c>
      <c r="H231" s="5">
        <v>5654.5598514099584</v>
      </c>
      <c r="I231" s="5">
        <v>5915.2712071858587</v>
      </c>
      <c r="J231" s="5">
        <v>5946.4480229166638</v>
      </c>
      <c r="K231" s="5">
        <v>6174.1367811010396</v>
      </c>
      <c r="L231" s="5">
        <v>6175.4024498984536</v>
      </c>
      <c r="M231" s="5">
        <v>6481.7562232934624</v>
      </c>
      <c r="N231" s="5">
        <v>6067.6558771409582</v>
      </c>
      <c r="O231" s="5">
        <v>5891.3492600660566</v>
      </c>
      <c r="P231" s="5">
        <v>6225.1373421610642</v>
      </c>
      <c r="Q231" s="5">
        <v>5785.0261939890133</v>
      </c>
      <c r="R231" s="5">
        <v>6669.4114918290034</v>
      </c>
      <c r="S231" s="5">
        <v>5944.0341407891428</v>
      </c>
      <c r="T231" s="5">
        <v>6180.4205175112147</v>
      </c>
      <c r="U231" s="5">
        <v>5633.5790921635225</v>
      </c>
      <c r="V231" s="5">
        <v>5873.6900331339057</v>
      </c>
      <c r="W231" s="5">
        <v>6212.5330025994117</v>
      </c>
      <c r="X231" s="5">
        <v>7803.8022192975304</v>
      </c>
      <c r="Y231" s="5">
        <v>7209.8112052947617</v>
      </c>
      <c r="Z231" s="5">
        <v>7147.8469088487618</v>
      </c>
      <c r="AA231" s="5">
        <v>12439.36853406485</v>
      </c>
      <c r="AB231" s="5">
        <v>11131.2002748061</v>
      </c>
      <c r="AC231" s="5">
        <v>13725.321648092809</v>
      </c>
      <c r="AD231" s="5">
        <v>14069.51684086748</v>
      </c>
      <c r="AE231" s="5">
        <v>14501.272181239799</v>
      </c>
      <c r="AF231" s="5">
        <v>13013.674147032159</v>
      </c>
      <c r="AG231" s="5">
        <v>13167.73676976961</v>
      </c>
    </row>
    <row r="232" spans="1:33">
      <c r="A232" s="56" t="s">
        <v>70</v>
      </c>
      <c r="B232" s="56" t="s">
        <v>198</v>
      </c>
      <c r="C232" s="56" t="s">
        <v>264</v>
      </c>
      <c r="D232" s="56" t="s">
        <v>265</v>
      </c>
      <c r="E232" s="56" t="s">
        <v>142</v>
      </c>
      <c r="F232" s="5">
        <v>0</v>
      </c>
      <c r="G232" s="5">
        <v>3.6197180000000012E-5</v>
      </c>
      <c r="H232" s="5">
        <v>1093.038286103156</v>
      </c>
      <c r="I232" s="5">
        <v>1062.37151436674</v>
      </c>
      <c r="J232" s="5">
        <v>942.570875540815</v>
      </c>
      <c r="K232" s="5">
        <v>1111.9697963275951</v>
      </c>
      <c r="L232" s="5">
        <v>1149.55772087272</v>
      </c>
      <c r="M232" s="5">
        <v>1107.8308401456591</v>
      </c>
      <c r="N232" s="5">
        <v>1157.066599864135</v>
      </c>
      <c r="O232" s="5">
        <v>1107.131101535824</v>
      </c>
      <c r="P232" s="5">
        <v>1099.9400418527409</v>
      </c>
      <c r="Q232" s="5">
        <v>1078.2180936714651</v>
      </c>
      <c r="R232" s="5">
        <v>1121.0237796977301</v>
      </c>
      <c r="S232" s="5">
        <v>1138.6677187262701</v>
      </c>
      <c r="T232" s="5">
        <v>1078.17866338918</v>
      </c>
      <c r="U232" s="5">
        <v>937.98262692078515</v>
      </c>
      <c r="V232" s="5">
        <v>1064.870796215585</v>
      </c>
      <c r="W232" s="5">
        <v>1096.835636578279</v>
      </c>
      <c r="X232" s="5">
        <v>1069.75282120427</v>
      </c>
      <c r="Y232" s="5">
        <v>2854.0518067149501</v>
      </c>
      <c r="Z232" s="5">
        <v>2748.8177208291891</v>
      </c>
      <c r="AA232" s="5">
        <v>2663.8141339551639</v>
      </c>
      <c r="AB232" s="5">
        <v>2508.3732026516309</v>
      </c>
      <c r="AC232" s="5">
        <v>2777.9371246959849</v>
      </c>
      <c r="AD232" s="5">
        <v>2824.5841326224349</v>
      </c>
      <c r="AE232" s="5">
        <v>2790.6090186751112</v>
      </c>
      <c r="AF232" s="5">
        <v>2364.4680125639802</v>
      </c>
      <c r="AG232" s="5">
        <v>2562.6358507394539</v>
      </c>
    </row>
    <row r="233" spans="1:33">
      <c r="A233" s="56" t="s">
        <v>70</v>
      </c>
      <c r="B233" s="56" t="s">
        <v>199</v>
      </c>
      <c r="C233" s="56" t="s">
        <v>266</v>
      </c>
      <c r="D233" s="56" t="s">
        <v>267</v>
      </c>
      <c r="E233" s="56" t="s">
        <v>142</v>
      </c>
      <c r="F233" s="5">
        <v>747.48812394691015</v>
      </c>
      <c r="G233" s="5">
        <v>1341.4145079780501</v>
      </c>
      <c r="H233" s="5">
        <v>3010.458845052493</v>
      </c>
      <c r="I233" s="5">
        <v>3527.9138485189101</v>
      </c>
      <c r="J233" s="5">
        <v>3141.681599672449</v>
      </c>
      <c r="K233" s="5">
        <v>3624.4782135979781</v>
      </c>
      <c r="L233" s="5">
        <v>3632.8163245025712</v>
      </c>
      <c r="M233" s="5">
        <v>3519.7911709869859</v>
      </c>
      <c r="N233" s="5">
        <v>3328.72134066951</v>
      </c>
      <c r="O233" s="5">
        <v>3280.4289120803551</v>
      </c>
      <c r="P233" s="5">
        <v>10482.403832967901</v>
      </c>
      <c r="Q233" s="5">
        <v>9551.4109392487808</v>
      </c>
      <c r="R233" s="5">
        <v>11046.206024216541</v>
      </c>
      <c r="S233" s="5">
        <v>9521.0282555374961</v>
      </c>
      <c r="T233" s="5">
        <v>9912.6140940163059</v>
      </c>
      <c r="U233" s="5">
        <v>8523.0317376996409</v>
      </c>
      <c r="V233" s="5">
        <v>9412.1647853959003</v>
      </c>
      <c r="W233" s="5">
        <v>9770.457369265574</v>
      </c>
      <c r="X233" s="5">
        <v>9726.4927872451408</v>
      </c>
      <c r="Y233" s="5">
        <v>8665.1490525179979</v>
      </c>
      <c r="Z233" s="5">
        <v>8912.4609052293654</v>
      </c>
      <c r="AA233" s="5">
        <v>9031.8996748826503</v>
      </c>
      <c r="AB233" s="5">
        <v>7723.8356027887694</v>
      </c>
      <c r="AC233" s="5">
        <v>9742.2490073960762</v>
      </c>
      <c r="AD233" s="5">
        <v>9319.7620579538325</v>
      </c>
      <c r="AE233" s="5">
        <v>9539.1846676921705</v>
      </c>
      <c r="AF233" s="5">
        <v>8947.0550871837568</v>
      </c>
      <c r="AG233" s="5">
        <v>9557.5329998048219</v>
      </c>
    </row>
    <row r="234" spans="1:33">
      <c r="A234" s="56" t="s">
        <v>70</v>
      </c>
      <c r="B234" s="56" t="s">
        <v>199</v>
      </c>
      <c r="C234" s="56" t="s">
        <v>268</v>
      </c>
      <c r="D234" s="56" t="s">
        <v>269</v>
      </c>
      <c r="E234" s="56" t="s">
        <v>142</v>
      </c>
      <c r="F234" s="5">
        <v>0</v>
      </c>
      <c r="G234" s="5">
        <v>0</v>
      </c>
      <c r="H234" s="5">
        <v>0</v>
      </c>
      <c r="I234" s="5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0</v>
      </c>
      <c r="W234" s="5">
        <v>0</v>
      </c>
      <c r="X234" s="5">
        <v>0</v>
      </c>
      <c r="Y234" s="5">
        <v>0</v>
      </c>
      <c r="Z234" s="5">
        <v>0</v>
      </c>
      <c r="AA234" s="5">
        <v>0</v>
      </c>
      <c r="AB234" s="5">
        <v>0</v>
      </c>
      <c r="AC234" s="5">
        <v>0</v>
      </c>
      <c r="AD234" s="5">
        <v>0</v>
      </c>
      <c r="AE234" s="5">
        <v>0</v>
      </c>
      <c r="AF234" s="5">
        <v>0</v>
      </c>
      <c r="AG234" s="5">
        <v>0</v>
      </c>
    </row>
    <row r="235" spans="1:33">
      <c r="A235" s="56" t="s">
        <v>70</v>
      </c>
      <c r="B235" s="56" t="s">
        <v>199</v>
      </c>
      <c r="C235" s="56" t="s">
        <v>270</v>
      </c>
      <c r="D235" s="56" t="s">
        <v>271</v>
      </c>
      <c r="E235" s="56" t="s">
        <v>142</v>
      </c>
      <c r="F235" s="5">
        <v>3817.3868131457562</v>
      </c>
      <c r="G235" s="5">
        <v>6883.1814026013308</v>
      </c>
      <c r="H235" s="5">
        <v>8238.1447808316316</v>
      </c>
      <c r="I235" s="5">
        <v>8530.8175295594137</v>
      </c>
      <c r="J235" s="5">
        <v>7660.6504787799749</v>
      </c>
      <c r="K235" s="5">
        <v>13697.891060073989</v>
      </c>
      <c r="L235" s="5">
        <v>13402.712789701631</v>
      </c>
      <c r="M235" s="5">
        <v>13376.159879507781</v>
      </c>
      <c r="N235" s="5">
        <v>12985.17913521988</v>
      </c>
      <c r="O235" s="5">
        <v>13829.45333729019</v>
      </c>
      <c r="P235" s="5">
        <v>14667.40130186211</v>
      </c>
      <c r="Q235" s="5">
        <v>13771.776929004511</v>
      </c>
      <c r="R235" s="5">
        <v>18483.240806253169</v>
      </c>
      <c r="S235" s="5">
        <v>16273.61965792816</v>
      </c>
      <c r="T235" s="5">
        <v>16369.820231029809</v>
      </c>
      <c r="U235" s="5">
        <v>14245.33045313631</v>
      </c>
      <c r="V235" s="5">
        <v>15789.960378431089</v>
      </c>
      <c r="W235" s="5">
        <v>15468.319760200809</v>
      </c>
      <c r="X235" s="5">
        <v>33639.111107740267</v>
      </c>
      <c r="Y235" s="5">
        <v>31016.57220494853</v>
      </c>
      <c r="Z235" s="5">
        <v>34675.464870160373</v>
      </c>
      <c r="AA235" s="5">
        <v>51926.496735867477</v>
      </c>
      <c r="AB235" s="5">
        <v>53099.001185533707</v>
      </c>
      <c r="AC235" s="5">
        <v>61497.569019088027</v>
      </c>
      <c r="AD235" s="5">
        <v>61520.391142641463</v>
      </c>
      <c r="AE235" s="5">
        <v>82948.269231672835</v>
      </c>
      <c r="AF235" s="5">
        <v>72350.92234823131</v>
      </c>
      <c r="AG235" s="5">
        <v>81886.92623740717</v>
      </c>
    </row>
    <row r="236" spans="1:33">
      <c r="A236" s="56" t="s">
        <v>70</v>
      </c>
      <c r="B236" s="56" t="s">
        <v>199</v>
      </c>
      <c r="C236" s="56" t="s">
        <v>272</v>
      </c>
      <c r="D236" s="56" t="s">
        <v>273</v>
      </c>
      <c r="E236" s="56" t="s">
        <v>142</v>
      </c>
      <c r="F236" s="5">
        <v>266.77574903901979</v>
      </c>
      <c r="G236" s="5">
        <v>268.9906716718798</v>
      </c>
      <c r="H236" s="5">
        <v>294.44966027931002</v>
      </c>
      <c r="I236" s="5">
        <v>335.2854270546149</v>
      </c>
      <c r="J236" s="5">
        <v>293.45618972238492</v>
      </c>
      <c r="K236" s="5">
        <v>341.78846385861499</v>
      </c>
      <c r="L236" s="5">
        <v>315.9737738581702</v>
      </c>
      <c r="M236" s="5">
        <v>298.25462029028961</v>
      </c>
      <c r="N236" s="5">
        <v>278.41849458891011</v>
      </c>
      <c r="O236" s="5">
        <v>290.01535174861522</v>
      </c>
      <c r="P236" s="5">
        <v>4068.412082566811</v>
      </c>
      <c r="Q236" s="5">
        <v>3748.0924064973751</v>
      </c>
      <c r="R236" s="5">
        <v>4268.7996600933511</v>
      </c>
      <c r="S236" s="5">
        <v>3642.9850395071048</v>
      </c>
      <c r="T236" s="5">
        <v>3703.6407491376958</v>
      </c>
      <c r="U236" s="5">
        <v>3257.0236154389299</v>
      </c>
      <c r="V236" s="5">
        <v>3672.3723628890939</v>
      </c>
      <c r="W236" s="5">
        <v>3786.856145377395</v>
      </c>
      <c r="X236" s="5">
        <v>3629.3916703852219</v>
      </c>
      <c r="Y236" s="5">
        <v>3201.7235933263441</v>
      </c>
      <c r="Z236" s="5">
        <v>3449.7124976076639</v>
      </c>
      <c r="AA236" s="5">
        <v>3694.2209751903538</v>
      </c>
      <c r="AB236" s="5">
        <v>3205.7158011070428</v>
      </c>
      <c r="AC236" s="5">
        <v>3823.0461083558412</v>
      </c>
      <c r="AD236" s="5">
        <v>3431.4480812043848</v>
      </c>
      <c r="AE236" s="5">
        <v>3351.0735052239852</v>
      </c>
      <c r="AF236" s="5">
        <v>2612.531947171356</v>
      </c>
      <c r="AG236" s="5">
        <v>2614.2397151824048</v>
      </c>
    </row>
    <row r="237" spans="1:33">
      <c r="A237" s="56" t="s">
        <v>70</v>
      </c>
      <c r="B237" s="56" t="s">
        <v>199</v>
      </c>
      <c r="C237" s="56" t="s">
        <v>274</v>
      </c>
      <c r="D237" s="56" t="s">
        <v>275</v>
      </c>
      <c r="E237" s="56" t="s">
        <v>142</v>
      </c>
      <c r="F237" s="5">
        <v>1198.9292430141761</v>
      </c>
      <c r="G237" s="5">
        <v>1200.192760170979</v>
      </c>
      <c r="H237" s="5">
        <v>1159.87232947912</v>
      </c>
      <c r="I237" s="5">
        <v>1079.9640585382249</v>
      </c>
      <c r="J237" s="5">
        <v>1064.261318553105</v>
      </c>
      <c r="K237" s="5">
        <v>1160.09067295411</v>
      </c>
      <c r="L237" s="5">
        <v>1234.7792335208101</v>
      </c>
      <c r="M237" s="5">
        <v>1111.3424770402751</v>
      </c>
      <c r="N237" s="5">
        <v>1167.51740964551</v>
      </c>
      <c r="O237" s="5">
        <v>1073.9259628974901</v>
      </c>
      <c r="P237" s="5">
        <v>1102.886153853015</v>
      </c>
      <c r="Q237" s="5">
        <v>1090.9636194642151</v>
      </c>
      <c r="R237" s="5">
        <v>1151.126163702995</v>
      </c>
      <c r="S237" s="5">
        <v>1057.1920397344049</v>
      </c>
      <c r="T237" s="5">
        <v>979.74888627183088</v>
      </c>
      <c r="U237" s="5">
        <v>995.20237668847017</v>
      </c>
      <c r="V237" s="5">
        <v>1083.298412765645</v>
      </c>
      <c r="W237" s="5">
        <v>1047.118517760855</v>
      </c>
      <c r="X237" s="5">
        <v>897.72582037954544</v>
      </c>
      <c r="Y237" s="5">
        <v>810.03692707800985</v>
      </c>
      <c r="Z237" s="5">
        <v>845.13161564149993</v>
      </c>
      <c r="AA237" s="5">
        <v>1016.052892438559</v>
      </c>
      <c r="AB237" s="5">
        <v>550.577012901025</v>
      </c>
      <c r="AC237" s="5">
        <v>556.99870049896037</v>
      </c>
      <c r="AD237" s="5">
        <v>509.32551787836002</v>
      </c>
      <c r="AE237" s="5">
        <v>417.10250708913009</v>
      </c>
      <c r="AF237" s="5">
        <v>410.72782397647029</v>
      </c>
      <c r="AG237" s="5">
        <v>372.17835192280478</v>
      </c>
    </row>
    <row r="238" spans="1:33">
      <c r="A238" s="56" t="s">
        <v>70</v>
      </c>
      <c r="B238" s="56" t="s">
        <v>199</v>
      </c>
      <c r="C238" s="56" t="s">
        <v>276</v>
      </c>
      <c r="D238" s="56" t="s">
        <v>277</v>
      </c>
      <c r="E238" s="56" t="s">
        <v>142</v>
      </c>
      <c r="F238" s="5">
        <v>0</v>
      </c>
      <c r="G238" s="5">
        <v>0</v>
      </c>
      <c r="H238" s="5">
        <v>4.2301517250000016E-3</v>
      </c>
      <c r="I238" s="5">
        <v>135.25109897457011</v>
      </c>
      <c r="J238" s="5">
        <v>119.02995677522</v>
      </c>
      <c r="K238" s="5">
        <v>1946.442931621041</v>
      </c>
      <c r="L238" s="5">
        <v>1835.8380658107139</v>
      </c>
      <c r="M238" s="5">
        <v>7613.0643851910554</v>
      </c>
      <c r="N238" s="5">
        <v>7741.8747871889891</v>
      </c>
      <c r="O238" s="5">
        <v>8843.6017229882527</v>
      </c>
      <c r="P238" s="5">
        <v>8764.2897455698549</v>
      </c>
      <c r="Q238" s="5">
        <v>8479.8331263352738</v>
      </c>
      <c r="R238" s="5">
        <v>8242.4060029480752</v>
      </c>
      <c r="S238" s="5">
        <v>25044.354335217431</v>
      </c>
      <c r="T238" s="5">
        <v>25341.274892439131</v>
      </c>
      <c r="U238" s="5">
        <v>25413.627801842929</v>
      </c>
      <c r="V238" s="5">
        <v>27483.799616810498</v>
      </c>
      <c r="W238" s="5">
        <v>27036.372432442979</v>
      </c>
      <c r="X238" s="5">
        <v>42100.434841855757</v>
      </c>
      <c r="Y238" s="5">
        <v>49693.456204672213</v>
      </c>
      <c r="Z238" s="5">
        <v>55155.476381965622</v>
      </c>
      <c r="AA238" s="5">
        <v>51692.535398463267</v>
      </c>
      <c r="AB238" s="5">
        <v>48259.783075562213</v>
      </c>
      <c r="AC238" s="5">
        <v>47395.68379203193</v>
      </c>
      <c r="AD238" s="5">
        <v>51990.403928023828</v>
      </c>
      <c r="AE238" s="5">
        <v>48995.678880553947</v>
      </c>
      <c r="AF238" s="5">
        <v>44864.484561916797</v>
      </c>
      <c r="AG238" s="5">
        <v>47704.081289785703</v>
      </c>
    </row>
    <row r="239" spans="1:33">
      <c r="A239" s="56" t="s">
        <v>70</v>
      </c>
      <c r="B239" s="56" t="s">
        <v>199</v>
      </c>
      <c r="C239" s="56" t="s">
        <v>278</v>
      </c>
      <c r="D239" s="56" t="s">
        <v>279</v>
      </c>
      <c r="E239" s="56" t="s">
        <v>142</v>
      </c>
      <c r="F239" s="5">
        <v>0</v>
      </c>
      <c r="G239" s="5">
        <v>0</v>
      </c>
      <c r="H239" s="5">
        <v>0</v>
      </c>
      <c r="I239" s="5">
        <v>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5">
        <v>0</v>
      </c>
      <c r="R239" s="5">
        <v>0</v>
      </c>
      <c r="S239" s="5">
        <v>0</v>
      </c>
      <c r="T239" s="5">
        <v>0</v>
      </c>
      <c r="U239" s="5">
        <v>0</v>
      </c>
      <c r="V239" s="5">
        <v>0</v>
      </c>
      <c r="W239" s="5">
        <v>0</v>
      </c>
      <c r="X239" s="5">
        <v>0</v>
      </c>
      <c r="Y239" s="5">
        <v>0</v>
      </c>
      <c r="Z239" s="5">
        <v>0</v>
      </c>
      <c r="AA239" s="5">
        <v>0</v>
      </c>
      <c r="AB239" s="5">
        <v>0</v>
      </c>
      <c r="AC239" s="5">
        <v>0</v>
      </c>
      <c r="AD239" s="5">
        <v>0</v>
      </c>
      <c r="AE239" s="5">
        <v>0</v>
      </c>
      <c r="AF239" s="5">
        <v>0</v>
      </c>
      <c r="AG239" s="5">
        <v>0</v>
      </c>
    </row>
    <row r="240" spans="1:33">
      <c r="A240" s="56" t="s">
        <v>70</v>
      </c>
      <c r="B240" s="56" t="s">
        <v>199</v>
      </c>
      <c r="C240" s="56" t="s">
        <v>280</v>
      </c>
      <c r="D240" s="56" t="s">
        <v>281</v>
      </c>
      <c r="E240" s="56" t="s">
        <v>142</v>
      </c>
      <c r="F240" s="5">
        <v>356.03635483640022</v>
      </c>
      <c r="G240" s="5">
        <v>831.64974641593483</v>
      </c>
      <c r="H240" s="5">
        <v>1172.2169624242249</v>
      </c>
      <c r="I240" s="5">
        <v>1221.594241926445</v>
      </c>
      <c r="J240" s="5">
        <v>1065.7136295807261</v>
      </c>
      <c r="K240" s="5">
        <v>3187.9565677582318</v>
      </c>
      <c r="L240" s="5">
        <v>3233.515655048006</v>
      </c>
      <c r="M240" s="5">
        <v>2890.884907731725</v>
      </c>
      <c r="N240" s="5">
        <v>2865.8199510706791</v>
      </c>
      <c r="O240" s="5">
        <v>2840.1198188547301</v>
      </c>
      <c r="P240" s="5">
        <v>2888.2859237025309</v>
      </c>
      <c r="Q240" s="5">
        <v>2738.4835409359962</v>
      </c>
      <c r="R240" s="5">
        <v>2985.782612751424</v>
      </c>
      <c r="S240" s="5">
        <v>2476.2079820922509</v>
      </c>
      <c r="T240" s="5">
        <v>2398.384416638155</v>
      </c>
      <c r="U240" s="5">
        <v>2026.448901698237</v>
      </c>
      <c r="V240" s="5">
        <v>2424.308918563715</v>
      </c>
      <c r="W240" s="5">
        <v>2423.9660051209112</v>
      </c>
      <c r="X240" s="5">
        <v>2295.0064058142352</v>
      </c>
      <c r="Y240" s="5">
        <v>2030.53366726792</v>
      </c>
      <c r="Z240" s="5">
        <v>2225.8771175792758</v>
      </c>
      <c r="AA240" s="5">
        <v>5503.3387552444801</v>
      </c>
      <c r="AB240" s="5">
        <v>5118.9473700387143</v>
      </c>
      <c r="AC240" s="5">
        <v>5581.4538990408819</v>
      </c>
      <c r="AD240" s="5">
        <v>5861.5462752938602</v>
      </c>
      <c r="AE240" s="5">
        <v>5660.1598945098422</v>
      </c>
      <c r="AF240" s="5">
        <v>4629.9182137163671</v>
      </c>
      <c r="AG240" s="5">
        <v>4760.5860575711304</v>
      </c>
    </row>
    <row r="241" spans="1:33">
      <c r="A241" s="56" t="s">
        <v>70</v>
      </c>
      <c r="B241" s="56" t="s">
        <v>199</v>
      </c>
      <c r="C241" s="56" t="s">
        <v>282</v>
      </c>
      <c r="D241" s="56" t="s">
        <v>283</v>
      </c>
      <c r="E241" s="56" t="s">
        <v>142</v>
      </c>
      <c r="F241" s="5">
        <v>0</v>
      </c>
      <c r="G241" s="5">
        <v>0</v>
      </c>
      <c r="H241" s="5">
        <v>8.9557670000000057E-5</v>
      </c>
      <c r="I241" s="5">
        <v>1.2336616000000001E-4</v>
      </c>
      <c r="J241" s="5">
        <v>1.0568487000000001E-4</v>
      </c>
      <c r="K241" s="5">
        <v>2.1242211E-4</v>
      </c>
      <c r="L241" s="5">
        <v>2.2208674E-4</v>
      </c>
      <c r="M241" s="5">
        <v>3.1380835499999978E-4</v>
      </c>
      <c r="N241" s="5">
        <v>2.6042618500000009E-4</v>
      </c>
      <c r="O241" s="5">
        <v>3.2528822999999981E-4</v>
      </c>
      <c r="P241" s="5">
        <v>78.289024275779937</v>
      </c>
      <c r="Q241" s="5">
        <v>71.397114141144939</v>
      </c>
      <c r="R241" s="5">
        <v>77.64712367241998</v>
      </c>
      <c r="S241" s="5">
        <v>62.876984169564977</v>
      </c>
      <c r="T241" s="5">
        <v>1054.4351247579</v>
      </c>
      <c r="U241" s="5">
        <v>921.51305909345092</v>
      </c>
      <c r="V241" s="5">
        <v>1062.516369238336</v>
      </c>
      <c r="W241" s="5">
        <v>4026.6971492761199</v>
      </c>
      <c r="X241" s="5">
        <v>3817.6705223592462</v>
      </c>
      <c r="Y241" s="5">
        <v>3414.73680910546</v>
      </c>
      <c r="Z241" s="5">
        <v>3823.7793282326452</v>
      </c>
      <c r="AA241" s="5">
        <v>3492.1246412017149</v>
      </c>
      <c r="AB241" s="5">
        <v>3252.231594966303</v>
      </c>
      <c r="AC241" s="5">
        <v>3628.3579897494819</v>
      </c>
      <c r="AD241" s="5">
        <v>3491.905405304085</v>
      </c>
      <c r="AE241" s="5">
        <v>3521.786552470247</v>
      </c>
      <c r="AF241" s="5">
        <v>3368.4619739016139</v>
      </c>
      <c r="AG241" s="5">
        <v>3475.9480276784711</v>
      </c>
    </row>
    <row r="242" spans="1:33">
      <c r="A242" s="56" t="s">
        <v>70</v>
      </c>
      <c r="B242" s="56" t="s">
        <v>200</v>
      </c>
      <c r="C242" s="56" t="s">
        <v>284</v>
      </c>
      <c r="D242" s="56" t="s">
        <v>285</v>
      </c>
      <c r="E242" s="56" t="s">
        <v>142</v>
      </c>
      <c r="F242" s="5">
        <v>539.79024021013993</v>
      </c>
      <c r="G242" s="5">
        <v>563.89753451237982</v>
      </c>
      <c r="H242" s="5">
        <v>512.33351658074514</v>
      </c>
      <c r="I242" s="5">
        <v>664.59969345538002</v>
      </c>
      <c r="J242" s="5">
        <v>1883.308205906779</v>
      </c>
      <c r="K242" s="5">
        <v>1726.8878695854851</v>
      </c>
      <c r="L242" s="5">
        <v>4776.771584354372</v>
      </c>
      <c r="M242" s="5">
        <v>4881.2693555011574</v>
      </c>
      <c r="N242" s="5">
        <v>4410.000228792851</v>
      </c>
      <c r="O242" s="5">
        <v>4469.486051474325</v>
      </c>
      <c r="P242" s="5">
        <v>4272.2397859457697</v>
      </c>
      <c r="Q242" s="5">
        <v>4058.8197805127152</v>
      </c>
      <c r="R242" s="5">
        <v>4174.2930262245563</v>
      </c>
      <c r="S242" s="5">
        <v>4445.8236347784105</v>
      </c>
      <c r="T242" s="5">
        <v>9833.2368651020915</v>
      </c>
      <c r="U242" s="5">
        <v>14494.27430295307</v>
      </c>
      <c r="V242" s="5">
        <v>13302.147480977979</v>
      </c>
      <c r="W242" s="5">
        <v>14981.247750540129</v>
      </c>
      <c r="X242" s="5">
        <v>15410.22698569824</v>
      </c>
      <c r="Y242" s="5">
        <v>13858.05908116633</v>
      </c>
      <c r="Z242" s="5">
        <v>28143.16829372312</v>
      </c>
      <c r="AA242" s="5">
        <v>27058.89664525722</v>
      </c>
      <c r="AB242" s="5">
        <v>25721.476890603109</v>
      </c>
      <c r="AC242" s="5">
        <v>30161.236205041121</v>
      </c>
      <c r="AD242" s="5">
        <v>32437.48807637113</v>
      </c>
      <c r="AE242" s="5">
        <v>52574.431958759364</v>
      </c>
      <c r="AF242" s="5">
        <v>55608.584395687423</v>
      </c>
      <c r="AG242" s="5">
        <v>50069.522894352333</v>
      </c>
    </row>
    <row r="243" spans="1:33">
      <c r="A243" s="56" t="s">
        <v>70</v>
      </c>
      <c r="B243" s="56" t="s">
        <v>200</v>
      </c>
      <c r="C243" s="56" t="s">
        <v>286</v>
      </c>
      <c r="D243" s="56" t="s">
        <v>287</v>
      </c>
      <c r="E243" s="56" t="s">
        <v>142</v>
      </c>
      <c r="F243" s="5">
        <v>846.72257311337512</v>
      </c>
      <c r="G243" s="5">
        <v>933.1788177014206</v>
      </c>
      <c r="H243" s="5">
        <v>2538.956723392615</v>
      </c>
      <c r="I243" s="5">
        <v>2496.9451580629589</v>
      </c>
      <c r="J243" s="5">
        <v>2582.8301206522001</v>
      </c>
      <c r="K243" s="5">
        <v>6445.3759466407373</v>
      </c>
      <c r="L243" s="5">
        <v>6531.2252859042883</v>
      </c>
      <c r="M243" s="5">
        <v>6872.0041741878649</v>
      </c>
      <c r="N243" s="5">
        <v>6476.7231791601862</v>
      </c>
      <c r="O243" s="5">
        <v>6527.5117456882608</v>
      </c>
      <c r="P243" s="5">
        <v>7526.8497882217516</v>
      </c>
      <c r="Q243" s="5">
        <v>7087.4012394823058</v>
      </c>
      <c r="R243" s="5">
        <v>7725.9545376683191</v>
      </c>
      <c r="S243" s="5">
        <v>9427.310068316976</v>
      </c>
      <c r="T243" s="5">
        <v>9035.4272396767501</v>
      </c>
      <c r="U243" s="5">
        <v>12081.586950016361</v>
      </c>
      <c r="V243" s="5">
        <v>12449.83005186314</v>
      </c>
      <c r="W243" s="5">
        <v>13225.07982610872</v>
      </c>
      <c r="X243" s="5">
        <v>13717.07012813604</v>
      </c>
      <c r="Y243" s="5">
        <v>21979.431559390068</v>
      </c>
      <c r="Z243" s="5">
        <v>27130.164424401311</v>
      </c>
      <c r="AA243" s="5">
        <v>26561.859533847459</v>
      </c>
      <c r="AB243" s="5">
        <v>24615.966253929539</v>
      </c>
      <c r="AC243" s="5">
        <v>27219.86560382929</v>
      </c>
      <c r="AD243" s="5">
        <v>27864.312048786211</v>
      </c>
      <c r="AE243" s="5">
        <v>25431.425461534891</v>
      </c>
      <c r="AF243" s="5">
        <v>22726.95754980401</v>
      </c>
      <c r="AG243" s="5">
        <v>22853.491059481461</v>
      </c>
    </row>
    <row r="244" spans="1:33">
      <c r="A244" s="56" t="s">
        <v>70</v>
      </c>
      <c r="B244" s="56" t="s">
        <v>200</v>
      </c>
      <c r="C244" s="56" t="s">
        <v>288</v>
      </c>
      <c r="D244" s="56" t="s">
        <v>303</v>
      </c>
      <c r="E244" s="56" t="s">
        <v>142</v>
      </c>
      <c r="F244" s="5">
        <v>458.48839706208008</v>
      </c>
      <c r="G244" s="5">
        <v>3200.12612209181</v>
      </c>
      <c r="H244" s="5">
        <v>6918.1254784297253</v>
      </c>
      <c r="I244" s="5">
        <v>7483.2431582998224</v>
      </c>
      <c r="J244" s="5">
        <v>16491.32567755831</v>
      </c>
      <c r="K244" s="5">
        <v>16067.63064639505</v>
      </c>
      <c r="L244" s="5">
        <v>18161.42624071096</v>
      </c>
      <c r="M244" s="5">
        <v>18736.070941382619</v>
      </c>
      <c r="N244" s="5">
        <v>25783.523126120981</v>
      </c>
      <c r="O244" s="5">
        <v>26157.72532549626</v>
      </c>
      <c r="P244" s="5">
        <v>30848.46556374327</v>
      </c>
      <c r="Q244" s="5">
        <v>48245.840005618593</v>
      </c>
      <c r="R244" s="5">
        <v>52147.380139443041</v>
      </c>
      <c r="S244" s="5">
        <v>55011.712388794462</v>
      </c>
      <c r="T244" s="5">
        <v>51770.238607879983</v>
      </c>
      <c r="U244" s="5">
        <v>53527.216875681959</v>
      </c>
      <c r="V244" s="5">
        <v>53445.926818341039</v>
      </c>
      <c r="W244" s="5">
        <v>55589.37162908927</v>
      </c>
      <c r="X244" s="5">
        <v>57837.75947138865</v>
      </c>
      <c r="Y244" s="5">
        <v>54880.24194665729</v>
      </c>
      <c r="Z244" s="5">
        <v>54332.643422149267</v>
      </c>
      <c r="AA244" s="5">
        <v>51356.590357632878</v>
      </c>
      <c r="AB244" s="5">
        <v>50342.27986952191</v>
      </c>
      <c r="AC244" s="5">
        <v>54488.256416887649</v>
      </c>
      <c r="AD244" s="5">
        <v>55022.939054664414</v>
      </c>
      <c r="AE244" s="5">
        <v>50918.076380434679</v>
      </c>
      <c r="AF244" s="5">
        <v>50149.599398483238</v>
      </c>
      <c r="AG244" s="5">
        <v>50228.947123141057</v>
      </c>
    </row>
    <row r="246" spans="1:33">
      <c r="A246" s="56" t="s">
        <v>70</v>
      </c>
      <c r="B246" s="56" t="s">
        <v>163</v>
      </c>
      <c r="C246" s="56" t="s">
        <v>290</v>
      </c>
      <c r="D246" s="56" t="s">
        <v>291</v>
      </c>
      <c r="E246" s="56" t="s">
        <v>141</v>
      </c>
      <c r="F246" s="5">
        <v>0</v>
      </c>
      <c r="G246" s="5">
        <v>0</v>
      </c>
      <c r="H246" s="5">
        <v>0</v>
      </c>
      <c r="I246" s="5">
        <v>0</v>
      </c>
      <c r="J246" s="5">
        <v>0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5">
        <v>0</v>
      </c>
      <c r="R246" s="5">
        <v>0</v>
      </c>
      <c r="S246" s="5">
        <v>0</v>
      </c>
      <c r="T246" s="5">
        <v>0</v>
      </c>
      <c r="U246" s="5">
        <v>0</v>
      </c>
      <c r="V246" s="5">
        <v>0</v>
      </c>
      <c r="W246" s="5">
        <v>0</v>
      </c>
      <c r="X246" s="5">
        <v>0</v>
      </c>
      <c r="Y246" s="5">
        <v>0</v>
      </c>
      <c r="Z246" s="5">
        <v>0</v>
      </c>
      <c r="AA246" s="5">
        <v>0</v>
      </c>
      <c r="AB246" s="5">
        <v>0</v>
      </c>
      <c r="AC246" s="5">
        <v>0</v>
      </c>
      <c r="AD246" s="5">
        <v>0</v>
      </c>
      <c r="AE246" s="5">
        <v>0</v>
      </c>
      <c r="AF246" s="5">
        <v>0</v>
      </c>
      <c r="AG246" s="5">
        <v>0</v>
      </c>
    </row>
    <row r="247" spans="1:33">
      <c r="A247" s="56" t="s">
        <v>70</v>
      </c>
      <c r="B247" s="56" t="s">
        <v>163</v>
      </c>
      <c r="C247" s="56" t="s">
        <v>292</v>
      </c>
      <c r="D247" s="56" t="s">
        <v>293</v>
      </c>
      <c r="E247" s="56" t="s">
        <v>141</v>
      </c>
      <c r="F247" s="5">
        <v>0</v>
      </c>
      <c r="G247" s="5">
        <v>0</v>
      </c>
      <c r="H247" s="5">
        <v>0</v>
      </c>
      <c r="I247" s="5">
        <v>0</v>
      </c>
      <c r="J247" s="5">
        <v>0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5">
        <v>0</v>
      </c>
      <c r="R247" s="5">
        <v>0</v>
      </c>
      <c r="S247" s="5">
        <v>0</v>
      </c>
      <c r="T247" s="5">
        <v>0</v>
      </c>
      <c r="U247" s="5">
        <v>0</v>
      </c>
      <c r="V247" s="5">
        <v>0</v>
      </c>
      <c r="W247" s="5">
        <v>0</v>
      </c>
      <c r="X247" s="5">
        <v>0</v>
      </c>
      <c r="Y247" s="5">
        <v>0</v>
      </c>
      <c r="Z247" s="5">
        <v>0</v>
      </c>
      <c r="AA247" s="5">
        <v>0</v>
      </c>
      <c r="AB247" s="5">
        <v>0</v>
      </c>
      <c r="AC247" s="5">
        <v>0</v>
      </c>
      <c r="AD247" s="5">
        <v>0</v>
      </c>
      <c r="AE247" s="5">
        <v>0</v>
      </c>
      <c r="AF247" s="5">
        <v>0</v>
      </c>
      <c r="AG247" s="5">
        <v>0</v>
      </c>
    </row>
    <row r="248" spans="1:33">
      <c r="A248" s="56" t="s">
        <v>70</v>
      </c>
      <c r="B248" s="56" t="s">
        <v>198</v>
      </c>
      <c r="C248" s="56" t="s">
        <v>294</v>
      </c>
      <c r="D248" s="56" t="s">
        <v>295</v>
      </c>
      <c r="E248" s="56" t="s">
        <v>141</v>
      </c>
      <c r="F248" s="5">
        <v>0</v>
      </c>
      <c r="G248" s="5">
        <v>0</v>
      </c>
      <c r="H248" s="5">
        <v>0</v>
      </c>
      <c r="I248" s="5">
        <v>0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5">
        <v>0</v>
      </c>
      <c r="R248" s="5">
        <v>0</v>
      </c>
      <c r="S248" s="5">
        <v>0</v>
      </c>
      <c r="T248" s="5">
        <v>0</v>
      </c>
      <c r="U248" s="5">
        <v>0</v>
      </c>
      <c r="V248" s="5">
        <v>0</v>
      </c>
      <c r="W248" s="5">
        <v>0</v>
      </c>
      <c r="X248" s="5">
        <v>0</v>
      </c>
      <c r="Y248" s="5">
        <v>0</v>
      </c>
      <c r="Z248" s="5">
        <v>0</v>
      </c>
      <c r="AA248" s="5">
        <v>0</v>
      </c>
      <c r="AB248" s="5">
        <v>0</v>
      </c>
      <c r="AC248" s="5">
        <v>0</v>
      </c>
      <c r="AD248" s="5">
        <v>0</v>
      </c>
      <c r="AE248" s="5">
        <v>0</v>
      </c>
      <c r="AF248" s="5">
        <v>0</v>
      </c>
      <c r="AG248" s="5">
        <v>0</v>
      </c>
    </row>
    <row r="249" spans="1:33">
      <c r="A249" s="56" t="s">
        <v>70</v>
      </c>
      <c r="B249" s="56" t="s">
        <v>200</v>
      </c>
      <c r="C249" s="56" t="s">
        <v>296</v>
      </c>
      <c r="D249" s="56" t="s">
        <v>297</v>
      </c>
      <c r="E249" s="56" t="s">
        <v>141</v>
      </c>
      <c r="F249" s="5">
        <v>0</v>
      </c>
      <c r="G249" s="5">
        <v>0</v>
      </c>
      <c r="H249" s="5">
        <v>0</v>
      </c>
      <c r="I249" s="5">
        <v>0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5">
        <v>0</v>
      </c>
      <c r="R249" s="5">
        <v>0</v>
      </c>
      <c r="S249" s="5">
        <v>0</v>
      </c>
      <c r="T249" s="5">
        <v>0</v>
      </c>
      <c r="U249" s="5">
        <v>0</v>
      </c>
      <c r="V249" s="5">
        <v>0</v>
      </c>
      <c r="W249" s="5">
        <v>0</v>
      </c>
      <c r="X249" s="5">
        <v>0</v>
      </c>
      <c r="Y249" s="5">
        <v>0</v>
      </c>
      <c r="Z249" s="5">
        <v>0</v>
      </c>
      <c r="AA249" s="5">
        <v>0</v>
      </c>
      <c r="AB249" s="5">
        <v>0</v>
      </c>
      <c r="AC249" s="5">
        <v>0</v>
      </c>
      <c r="AD249" s="5">
        <v>0</v>
      </c>
      <c r="AE249" s="5">
        <v>0</v>
      </c>
      <c r="AF249" s="5">
        <v>0</v>
      </c>
      <c r="AG249" s="5">
        <v>0</v>
      </c>
    </row>
    <row r="250" spans="1:33">
      <c r="A250" s="56" t="s">
        <v>70</v>
      </c>
      <c r="B250" s="56" t="s">
        <v>198</v>
      </c>
      <c r="C250" s="56" t="s">
        <v>298</v>
      </c>
      <c r="D250" s="56" t="s">
        <v>299</v>
      </c>
      <c r="E250" s="56" t="s">
        <v>141</v>
      </c>
      <c r="F250" s="5">
        <v>0</v>
      </c>
      <c r="G250" s="5">
        <v>0</v>
      </c>
      <c r="H250" s="5">
        <v>0</v>
      </c>
      <c r="I250" s="5">
        <v>0</v>
      </c>
      <c r="J250" s="5">
        <v>0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5">
        <v>0</v>
      </c>
      <c r="R250" s="5">
        <v>0</v>
      </c>
      <c r="S250" s="5">
        <v>0</v>
      </c>
      <c r="T250" s="5">
        <v>0</v>
      </c>
      <c r="U250" s="5">
        <v>0</v>
      </c>
      <c r="V250" s="5">
        <v>0</v>
      </c>
      <c r="W250" s="5">
        <v>0</v>
      </c>
      <c r="X250" s="5">
        <v>0</v>
      </c>
      <c r="Y250" s="5">
        <v>0</v>
      </c>
      <c r="Z250" s="5">
        <v>0</v>
      </c>
      <c r="AA250" s="5">
        <v>0</v>
      </c>
      <c r="AB250" s="5">
        <v>0</v>
      </c>
      <c r="AC250" s="5">
        <v>0</v>
      </c>
      <c r="AD250" s="5">
        <v>0</v>
      </c>
      <c r="AE250" s="5">
        <v>0</v>
      </c>
      <c r="AF250" s="5">
        <v>0</v>
      </c>
      <c r="AG250" s="5">
        <v>0</v>
      </c>
    </row>
    <row r="251" spans="1:33">
      <c r="A251" s="56" t="s">
        <v>70</v>
      </c>
      <c r="B251" s="56" t="s">
        <v>199</v>
      </c>
      <c r="C251" s="56" t="s">
        <v>300</v>
      </c>
      <c r="D251" s="56" t="s">
        <v>301</v>
      </c>
      <c r="E251" s="56" t="s">
        <v>141</v>
      </c>
      <c r="F251" s="5">
        <v>0</v>
      </c>
      <c r="G251" s="5">
        <v>0</v>
      </c>
      <c r="H251" s="5">
        <v>0</v>
      </c>
      <c r="I251" s="5">
        <v>0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5">
        <v>0</v>
      </c>
      <c r="R251" s="5">
        <v>0</v>
      </c>
      <c r="S251" s="5">
        <v>0</v>
      </c>
      <c r="T251" s="5">
        <v>0</v>
      </c>
      <c r="U251" s="5">
        <v>0</v>
      </c>
      <c r="V251" s="5">
        <v>0</v>
      </c>
      <c r="W251" s="5">
        <v>0</v>
      </c>
      <c r="X251" s="5">
        <v>0</v>
      </c>
      <c r="Y251" s="5">
        <v>0</v>
      </c>
      <c r="Z251" s="5">
        <v>0</v>
      </c>
      <c r="AA251" s="5">
        <v>0</v>
      </c>
      <c r="AB251" s="5">
        <v>0</v>
      </c>
      <c r="AC251" s="5">
        <v>0</v>
      </c>
      <c r="AD251" s="5">
        <v>0</v>
      </c>
      <c r="AE251" s="5">
        <v>0</v>
      </c>
      <c r="AF251" s="5">
        <v>0</v>
      </c>
      <c r="AG251" s="5">
        <v>0</v>
      </c>
    </row>
    <row r="253" spans="1:33">
      <c r="A253" s="56" t="s">
        <v>73</v>
      </c>
      <c r="B253" s="56" t="s">
        <v>197</v>
      </c>
      <c r="C253" s="56" t="s">
        <v>215</v>
      </c>
      <c r="D253" s="56" t="s">
        <v>216</v>
      </c>
      <c r="E253" s="56" t="s">
        <v>217</v>
      </c>
      <c r="F253" s="5">
        <v>0</v>
      </c>
      <c r="G253" s="5">
        <v>6.9166499999999967E-6</v>
      </c>
      <c r="H253" s="5">
        <v>4.5118964999999963E-5</v>
      </c>
      <c r="I253" s="5">
        <v>8.729339999999998E-5</v>
      </c>
      <c r="J253" s="5">
        <v>1.592441050000001E-4</v>
      </c>
      <c r="K253" s="5">
        <v>1.6041467500000001E-4</v>
      </c>
      <c r="L253" s="5">
        <v>1.6008512500000001E-4</v>
      </c>
      <c r="M253" s="5">
        <v>4.5962531999999917E-4</v>
      </c>
      <c r="N253" s="5">
        <v>4.7577201000000003E-4</v>
      </c>
      <c r="O253" s="5">
        <v>1191.7793786503389</v>
      </c>
      <c r="P253" s="5">
        <v>2197.2343615797199</v>
      </c>
      <c r="Q253" s="5">
        <v>2242.6786509542248</v>
      </c>
      <c r="R253" s="5">
        <v>2136.1053799810311</v>
      </c>
      <c r="S253" s="5">
        <v>2239.8644234437788</v>
      </c>
      <c r="T253" s="5">
        <v>2133.0917095593259</v>
      </c>
      <c r="U253" s="5">
        <v>2118.5981157550459</v>
      </c>
      <c r="V253" s="5">
        <v>2201.590792502599</v>
      </c>
      <c r="W253" s="5">
        <v>2061.772938280254</v>
      </c>
      <c r="X253" s="5">
        <v>1947.249375862445</v>
      </c>
      <c r="Y253" s="5">
        <v>2113.7729627253811</v>
      </c>
      <c r="Z253" s="5">
        <v>8299.0506518271814</v>
      </c>
      <c r="AA253" s="5">
        <v>9758.942454335207</v>
      </c>
      <c r="AB253" s="5">
        <v>11865.96585754532</v>
      </c>
      <c r="AC253" s="5">
        <v>11894.417188375221</v>
      </c>
      <c r="AD253" s="5">
        <v>14200.62836343211</v>
      </c>
      <c r="AE253" s="5">
        <v>13813.112487928929</v>
      </c>
      <c r="AF253" s="5">
        <v>17923.27813466885</v>
      </c>
      <c r="AG253" s="5">
        <v>18914.342040508309</v>
      </c>
    </row>
    <row r="254" spans="1:33">
      <c r="A254" s="56" t="s">
        <v>73</v>
      </c>
      <c r="B254" s="56" t="s">
        <v>197</v>
      </c>
      <c r="C254" s="56" t="s">
        <v>218</v>
      </c>
      <c r="D254" s="56" t="s">
        <v>219</v>
      </c>
      <c r="E254" s="56" t="s">
        <v>217</v>
      </c>
      <c r="F254" s="5">
        <v>188.5341949563452</v>
      </c>
      <c r="G254" s="5">
        <v>146.293265299745</v>
      </c>
      <c r="H254" s="5">
        <v>167.09430122461501</v>
      </c>
      <c r="I254" s="5">
        <v>495.8727860662147</v>
      </c>
      <c r="J254" s="5">
        <v>488.15303206043501</v>
      </c>
      <c r="K254" s="5">
        <v>477.85541816681979</v>
      </c>
      <c r="L254" s="5">
        <v>511.89433101976499</v>
      </c>
      <c r="M254" s="5">
        <v>2920.121064783264</v>
      </c>
      <c r="N254" s="5">
        <v>2991.8863836766259</v>
      </c>
      <c r="O254" s="5">
        <v>5883.0259419139174</v>
      </c>
      <c r="P254" s="5">
        <v>6687.9077368505923</v>
      </c>
      <c r="Q254" s="5">
        <v>6589.3490593252036</v>
      </c>
      <c r="R254" s="5">
        <v>6592.9171214397793</v>
      </c>
      <c r="S254" s="5">
        <v>6653.6088170420471</v>
      </c>
      <c r="T254" s="5">
        <v>9581.2791634966416</v>
      </c>
      <c r="U254" s="5">
        <v>9514.0827832086143</v>
      </c>
      <c r="V254" s="5">
        <v>9526.8890012294451</v>
      </c>
      <c r="W254" s="5">
        <v>9509.1769320129588</v>
      </c>
      <c r="X254" s="5">
        <v>9465.6370390766642</v>
      </c>
      <c r="Y254" s="5">
        <v>12271.54795139556</v>
      </c>
      <c r="Z254" s="5">
        <v>10411.65932308531</v>
      </c>
      <c r="AA254" s="5">
        <v>12228.374580321661</v>
      </c>
      <c r="AB254" s="5">
        <v>16353.440441319</v>
      </c>
      <c r="AC254" s="5">
        <v>17173.440561896921</v>
      </c>
      <c r="AD254" s="5">
        <v>18133.789438239641</v>
      </c>
      <c r="AE254" s="5">
        <v>17503.51677204049</v>
      </c>
      <c r="AF254" s="5">
        <v>15258.8072949669</v>
      </c>
      <c r="AG254" s="5">
        <v>15001.246133161359</v>
      </c>
    </row>
    <row r="255" spans="1:33">
      <c r="A255" s="56" t="s">
        <v>73</v>
      </c>
      <c r="B255" s="56" t="s">
        <v>197</v>
      </c>
      <c r="C255" s="56" t="s">
        <v>220</v>
      </c>
      <c r="D255" s="56" t="s">
        <v>221</v>
      </c>
      <c r="E255" s="56" t="s">
        <v>217</v>
      </c>
      <c r="F255" s="5">
        <v>947.09977173886011</v>
      </c>
      <c r="G255" s="5">
        <v>765.46419235287522</v>
      </c>
      <c r="H255" s="5">
        <v>914.26347881494007</v>
      </c>
      <c r="I255" s="5">
        <v>907.2953252896649</v>
      </c>
      <c r="J255" s="5">
        <v>873.53509175078989</v>
      </c>
      <c r="K255" s="5">
        <v>870.83386059340035</v>
      </c>
      <c r="L255" s="5">
        <v>884.55922861589022</v>
      </c>
      <c r="M255" s="5">
        <v>859.79960378795522</v>
      </c>
      <c r="N255" s="5">
        <v>896.94786758514044</v>
      </c>
      <c r="O255" s="5">
        <v>712.96291613891481</v>
      </c>
      <c r="P255" s="5">
        <v>802.46184503223503</v>
      </c>
      <c r="Q255" s="5">
        <v>8535.9513561153726</v>
      </c>
      <c r="R255" s="5">
        <v>8283.1277979360166</v>
      </c>
      <c r="S255" s="5">
        <v>8483.9304161083055</v>
      </c>
      <c r="T255" s="5">
        <v>8511.9340200655424</v>
      </c>
      <c r="U255" s="5">
        <v>8363.8638803397898</v>
      </c>
      <c r="V255" s="5">
        <v>8567.103476500939</v>
      </c>
      <c r="W255" s="5">
        <v>8321.702795241792</v>
      </c>
      <c r="X255" s="5">
        <v>8190.2268522967197</v>
      </c>
      <c r="Y255" s="5">
        <v>8061.2013995917114</v>
      </c>
      <c r="Z255" s="5">
        <v>5675.0314678313371</v>
      </c>
      <c r="AA255" s="5">
        <v>7102.6001442882334</v>
      </c>
      <c r="AB255" s="5">
        <v>6809.3860393153054</v>
      </c>
      <c r="AC255" s="5">
        <v>7023.057756134659</v>
      </c>
      <c r="AD255" s="5">
        <v>7263.9339047059684</v>
      </c>
      <c r="AE255" s="5">
        <v>7177.0111625829277</v>
      </c>
      <c r="AF255" s="5">
        <v>6007.2813394614504</v>
      </c>
      <c r="AG255" s="5">
        <v>6042.6024306403697</v>
      </c>
    </row>
    <row r="256" spans="1:33">
      <c r="A256" s="56" t="s">
        <v>73</v>
      </c>
      <c r="B256" s="56" t="s">
        <v>197</v>
      </c>
      <c r="C256" s="56" t="s">
        <v>222</v>
      </c>
      <c r="D256" s="56" t="s">
        <v>223</v>
      </c>
      <c r="E256" s="56" t="s">
        <v>217</v>
      </c>
      <c r="F256" s="5">
        <v>1297.1270260546301</v>
      </c>
      <c r="G256" s="5">
        <v>1090.105431772525</v>
      </c>
      <c r="H256" s="5">
        <v>1286.49018728289</v>
      </c>
      <c r="I256" s="5">
        <v>1244.519312873985</v>
      </c>
      <c r="J256" s="5">
        <v>1211.4157612919851</v>
      </c>
      <c r="K256" s="5">
        <v>1320.8224717967901</v>
      </c>
      <c r="L256" s="5">
        <v>2006.9811096850799</v>
      </c>
      <c r="M256" s="5">
        <v>1971.2971210232949</v>
      </c>
      <c r="N256" s="5">
        <v>2007.800752408335</v>
      </c>
      <c r="O256" s="5">
        <v>1622.6007823237251</v>
      </c>
      <c r="P256" s="5">
        <v>2890.881997900693</v>
      </c>
      <c r="Q256" s="5">
        <v>2818.6972653194398</v>
      </c>
      <c r="R256" s="5">
        <v>4796.1796013111862</v>
      </c>
      <c r="S256" s="5">
        <v>9474.197007974366</v>
      </c>
      <c r="T256" s="5">
        <v>9219.6358404925795</v>
      </c>
      <c r="U256" s="5">
        <v>9067.6996821806479</v>
      </c>
      <c r="V256" s="5">
        <v>9490.8339907258996</v>
      </c>
      <c r="W256" s="5">
        <v>9267.8712906964847</v>
      </c>
      <c r="X256" s="5">
        <v>17781.162520958311</v>
      </c>
      <c r="Y256" s="5">
        <v>17840.860498010989</v>
      </c>
      <c r="Z256" s="5">
        <v>13454.750426180921</v>
      </c>
      <c r="AA256" s="5">
        <v>16085.603642256739</v>
      </c>
      <c r="AB256" s="5">
        <v>24130.582347185202</v>
      </c>
      <c r="AC256" s="5">
        <v>28772.327005657109</v>
      </c>
      <c r="AD256" s="5">
        <v>30633.35691390196</v>
      </c>
      <c r="AE256" s="5">
        <v>49874.180444241953</v>
      </c>
      <c r="AF256" s="5">
        <v>76418.388861409097</v>
      </c>
      <c r="AG256" s="5">
        <v>79093.229944530758</v>
      </c>
    </row>
    <row r="257" spans="1:33">
      <c r="A257" s="56" t="s">
        <v>73</v>
      </c>
      <c r="B257" s="56" t="s">
        <v>197</v>
      </c>
      <c r="C257" s="56" t="s">
        <v>224</v>
      </c>
      <c r="D257" s="56" t="s">
        <v>225</v>
      </c>
      <c r="E257" s="56" t="s">
        <v>217</v>
      </c>
      <c r="F257" s="5">
        <v>33.835941274630031</v>
      </c>
      <c r="G257" s="5">
        <v>24.418022469969991</v>
      </c>
      <c r="H257" s="5">
        <v>144.21995376372001</v>
      </c>
      <c r="I257" s="5">
        <v>131.69185960041989</v>
      </c>
      <c r="J257" s="5">
        <v>126.31370720232501</v>
      </c>
      <c r="K257" s="5">
        <v>146.42349198675001</v>
      </c>
      <c r="L257" s="5">
        <v>160.2491581428649</v>
      </c>
      <c r="M257" s="5">
        <v>144.59566388542001</v>
      </c>
      <c r="N257" s="5">
        <v>152.50882930686501</v>
      </c>
      <c r="O257" s="5">
        <v>137.0976009583851</v>
      </c>
      <c r="P257" s="5">
        <v>151.711409266305</v>
      </c>
      <c r="Q257" s="5">
        <v>142.20247541043</v>
      </c>
      <c r="R257" s="5">
        <v>143.1846235108701</v>
      </c>
      <c r="S257" s="5">
        <v>142.68829664368999</v>
      </c>
      <c r="T257" s="5">
        <v>128.25745911070501</v>
      </c>
      <c r="U257" s="5">
        <v>127.5121097334001</v>
      </c>
      <c r="V257" s="5">
        <v>134.78403900194999</v>
      </c>
      <c r="W257" s="5">
        <v>130.5584134934999</v>
      </c>
      <c r="X257" s="5">
        <v>2909.0859180564962</v>
      </c>
      <c r="Y257" s="5">
        <v>4162.1747638207926</v>
      </c>
      <c r="Z257" s="5">
        <v>3288.546877234719</v>
      </c>
      <c r="AA257" s="5">
        <v>5466.2178891627818</v>
      </c>
      <c r="AB257" s="5">
        <v>9433.213418471465</v>
      </c>
      <c r="AC257" s="5">
        <v>10315.49555346462</v>
      </c>
      <c r="AD257" s="5">
        <v>10740.256581567721</v>
      </c>
      <c r="AE257" s="5">
        <v>10943.163684044919</v>
      </c>
      <c r="AF257" s="5">
        <v>14207.79377118386</v>
      </c>
      <c r="AG257" s="5">
        <v>14736.94988236566</v>
      </c>
    </row>
    <row r="258" spans="1:33">
      <c r="A258" s="56" t="s">
        <v>73</v>
      </c>
      <c r="B258" s="56" t="s">
        <v>197</v>
      </c>
      <c r="C258" s="56" t="s">
        <v>226</v>
      </c>
      <c r="D258" s="56" t="s">
        <v>227</v>
      </c>
      <c r="E258" s="56" t="s">
        <v>217</v>
      </c>
      <c r="F258" s="5">
        <v>170.245188638885</v>
      </c>
      <c r="G258" s="5">
        <v>140.53113649949</v>
      </c>
      <c r="H258" s="5">
        <v>1044.471452329019</v>
      </c>
      <c r="I258" s="5">
        <v>3750.753964108887</v>
      </c>
      <c r="J258" s="5">
        <v>5463.4795310200934</v>
      </c>
      <c r="K258" s="5">
        <v>7158.5742678677698</v>
      </c>
      <c r="L258" s="5">
        <v>7609.6983685218456</v>
      </c>
      <c r="M258" s="5">
        <v>7531.9422787464719</v>
      </c>
      <c r="N258" s="5">
        <v>7431.1088522425916</v>
      </c>
      <c r="O258" s="5">
        <v>6149.4544509035159</v>
      </c>
      <c r="P258" s="5">
        <v>9220.5974644282287</v>
      </c>
      <c r="Q258" s="5">
        <v>15980.978416000869</v>
      </c>
      <c r="R258" s="5">
        <v>17116.622392248861</v>
      </c>
      <c r="S258" s="5">
        <v>16922.241252935069</v>
      </c>
      <c r="T258" s="5">
        <v>16907.34639930358</v>
      </c>
      <c r="U258" s="5">
        <v>16670.761294075532</v>
      </c>
      <c r="V258" s="5">
        <v>17253.575273704959</v>
      </c>
      <c r="W258" s="5">
        <v>16957.60662783411</v>
      </c>
      <c r="X258" s="5">
        <v>29631.07278331992</v>
      </c>
      <c r="Y258" s="5">
        <v>47700.214363687082</v>
      </c>
      <c r="Z258" s="5">
        <v>38955.469192219163</v>
      </c>
      <c r="AA258" s="5">
        <v>59820.672717860223</v>
      </c>
      <c r="AB258" s="5">
        <v>70947.295255205216</v>
      </c>
      <c r="AC258" s="5">
        <v>77967.777163619437</v>
      </c>
      <c r="AD258" s="5">
        <v>80263.877349902759</v>
      </c>
      <c r="AE258" s="5">
        <v>83026.468070762901</v>
      </c>
      <c r="AF258" s="5">
        <v>77765.583584422289</v>
      </c>
      <c r="AG258" s="5">
        <v>80689.038040240048</v>
      </c>
    </row>
    <row r="259" spans="1:33">
      <c r="A259" s="56" t="s">
        <v>73</v>
      </c>
      <c r="B259" s="56" t="s">
        <v>197</v>
      </c>
      <c r="C259" s="56" t="s">
        <v>228</v>
      </c>
      <c r="D259" s="56" t="s">
        <v>229</v>
      </c>
      <c r="E259" s="56" t="s">
        <v>217</v>
      </c>
      <c r="F259" s="5">
        <v>729.50965948673979</v>
      </c>
      <c r="G259" s="5">
        <v>834.59033410794041</v>
      </c>
      <c r="H259" s="5">
        <v>962.67896353807998</v>
      </c>
      <c r="I259" s="5">
        <v>977.90465108161027</v>
      </c>
      <c r="J259" s="5">
        <v>968.89662261304989</v>
      </c>
      <c r="K259" s="5">
        <v>927.62985495124008</v>
      </c>
      <c r="L259" s="5">
        <v>973.27916501051493</v>
      </c>
      <c r="M259" s="5">
        <v>4286.7008512099983</v>
      </c>
      <c r="N259" s="5">
        <v>4221.4272332981454</v>
      </c>
      <c r="O259" s="5">
        <v>4378.8387777258449</v>
      </c>
      <c r="P259" s="5">
        <v>4826.2790202172673</v>
      </c>
      <c r="Q259" s="5">
        <v>4913.7109103102657</v>
      </c>
      <c r="R259" s="5">
        <v>7807.8677435630489</v>
      </c>
      <c r="S259" s="5">
        <v>7591.7413679350393</v>
      </c>
      <c r="T259" s="5">
        <v>11570.767056892601</v>
      </c>
      <c r="U259" s="5">
        <v>11744.637259163739</v>
      </c>
      <c r="V259" s="5">
        <v>12184.36638256197</v>
      </c>
      <c r="W259" s="5">
        <v>15306.77843741516</v>
      </c>
      <c r="X259" s="5">
        <v>19459.838282809891</v>
      </c>
      <c r="Y259" s="5">
        <v>18911.640332167201</v>
      </c>
      <c r="Z259" s="5">
        <v>16056.35538488422</v>
      </c>
      <c r="AA259" s="5">
        <v>17823.280311236471</v>
      </c>
      <c r="AB259" s="5">
        <v>16678.212372184549</v>
      </c>
      <c r="AC259" s="5">
        <v>19819.947204809519</v>
      </c>
      <c r="AD259" s="5">
        <v>19634.554556749161</v>
      </c>
      <c r="AE259" s="5">
        <v>22339.736631162141</v>
      </c>
      <c r="AF259" s="5">
        <v>21188.178072891489</v>
      </c>
      <c r="AG259" s="5">
        <v>20803.769736320381</v>
      </c>
    </row>
    <row r="260" spans="1:33">
      <c r="A260" s="56" t="s">
        <v>73</v>
      </c>
      <c r="B260" s="56" t="s">
        <v>197</v>
      </c>
      <c r="C260" s="56" t="s">
        <v>230</v>
      </c>
      <c r="D260" s="56" t="s">
        <v>231</v>
      </c>
      <c r="E260" s="56" t="s">
        <v>217</v>
      </c>
      <c r="F260" s="5">
        <v>2654.912354347256</v>
      </c>
      <c r="G260" s="5">
        <v>2532.1672847533941</v>
      </c>
      <c r="H260" s="5">
        <v>2840.6577023566201</v>
      </c>
      <c r="I260" s="5">
        <v>3856.5268376410359</v>
      </c>
      <c r="J260" s="5">
        <v>6711.2807163001116</v>
      </c>
      <c r="K260" s="5">
        <v>7149.3353987970186</v>
      </c>
      <c r="L260" s="5">
        <v>8572.9860141067202</v>
      </c>
      <c r="M260" s="5">
        <v>9785.9703942821125</v>
      </c>
      <c r="N260" s="5">
        <v>9461.2974058174641</v>
      </c>
      <c r="O260" s="5">
        <v>8336.1657354741346</v>
      </c>
      <c r="P260" s="5">
        <v>11313.9417077694</v>
      </c>
      <c r="Q260" s="5">
        <v>17090.381376928672</v>
      </c>
      <c r="R260" s="5">
        <v>17831.32269399038</v>
      </c>
      <c r="S260" s="5">
        <v>17810.624894877252</v>
      </c>
      <c r="T260" s="5">
        <v>23321.06547978611</v>
      </c>
      <c r="U260" s="5">
        <v>24461.651178269269</v>
      </c>
      <c r="V260" s="5">
        <v>25473.54488698249</v>
      </c>
      <c r="W260" s="5">
        <v>24737.50799241861</v>
      </c>
      <c r="X260" s="5">
        <v>25305.296431645551</v>
      </c>
      <c r="Y260" s="5">
        <v>24217.888253011981</v>
      </c>
      <c r="Z260" s="5">
        <v>20594.206299938491</v>
      </c>
      <c r="AA260" s="5">
        <v>24118.25140005998</v>
      </c>
      <c r="AB260" s="5">
        <v>23177.161453023229</v>
      </c>
      <c r="AC260" s="5">
        <v>25020.417187712159</v>
      </c>
      <c r="AD260" s="5">
        <v>24363.337966829298</v>
      </c>
      <c r="AE260" s="5">
        <v>24950.199779991701</v>
      </c>
      <c r="AF260" s="5">
        <v>26852.665140274828</v>
      </c>
      <c r="AG260" s="5">
        <v>26827.817792580801</v>
      </c>
    </row>
    <row r="261" spans="1:33">
      <c r="A261" s="56" t="s">
        <v>73</v>
      </c>
      <c r="B261" s="56" t="s">
        <v>197</v>
      </c>
      <c r="C261" s="56" t="s">
        <v>232</v>
      </c>
      <c r="D261" s="56" t="s">
        <v>233</v>
      </c>
      <c r="E261" s="56" t="s">
        <v>217</v>
      </c>
      <c r="F261" s="5">
        <v>0</v>
      </c>
      <c r="G261" s="5">
        <v>9.0363599999999925E-6</v>
      </c>
      <c r="H261" s="5">
        <v>9.6508430000000008E-5</v>
      </c>
      <c r="I261" s="5">
        <v>1.02008115E-4</v>
      </c>
      <c r="J261" s="5">
        <v>2.6122435399999989E-3</v>
      </c>
      <c r="K261" s="5">
        <v>305.19702108258502</v>
      </c>
      <c r="L261" s="5">
        <v>346.50273626743979</v>
      </c>
      <c r="M261" s="5">
        <v>324.13367721669022</v>
      </c>
      <c r="N261" s="5">
        <v>326.64115474574021</v>
      </c>
      <c r="O261" s="5">
        <v>285.33059968841991</v>
      </c>
      <c r="P261" s="5">
        <v>336.37912702752999</v>
      </c>
      <c r="Q261" s="5">
        <v>2625.0944563732528</v>
      </c>
      <c r="R261" s="5">
        <v>3650.3668130145052</v>
      </c>
      <c r="S261" s="5">
        <v>3488.2846712206961</v>
      </c>
      <c r="T261" s="5">
        <v>3455.0984130237398</v>
      </c>
      <c r="U261" s="5">
        <v>3610.3996932745508</v>
      </c>
      <c r="V261" s="5">
        <v>3825.002947001999</v>
      </c>
      <c r="W261" s="5">
        <v>13534.540002364</v>
      </c>
      <c r="X261" s="5">
        <v>13975.56874367582</v>
      </c>
      <c r="Y261" s="5">
        <v>13877.44609027663</v>
      </c>
      <c r="Z261" s="5">
        <v>11012.63342996368</v>
      </c>
      <c r="AA261" s="5">
        <v>13151.75470755792</v>
      </c>
      <c r="AB261" s="5">
        <v>11337.738751618641</v>
      </c>
      <c r="AC261" s="5">
        <v>12903.773109420779</v>
      </c>
      <c r="AD261" s="5">
        <v>13279.738492493159</v>
      </c>
      <c r="AE261" s="5">
        <v>12187.01071649689</v>
      </c>
      <c r="AF261" s="5">
        <v>11302.515064107311</v>
      </c>
      <c r="AG261" s="5">
        <v>11720.371642067959</v>
      </c>
    </row>
    <row r="262" spans="1:33">
      <c r="A262" s="56" t="s">
        <v>73</v>
      </c>
      <c r="B262" s="56" t="s">
        <v>163</v>
      </c>
      <c r="C262" s="56" t="s">
        <v>234</v>
      </c>
      <c r="D262" s="56" t="s">
        <v>235</v>
      </c>
      <c r="E262" s="56" t="s">
        <v>217</v>
      </c>
      <c r="F262" s="5">
        <v>0</v>
      </c>
      <c r="G262" s="5">
        <v>0</v>
      </c>
      <c r="H262" s="5">
        <v>0</v>
      </c>
      <c r="I262" s="5">
        <v>0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5">
        <v>0</v>
      </c>
      <c r="R262" s="5">
        <v>0</v>
      </c>
      <c r="S262" s="5">
        <v>0</v>
      </c>
      <c r="T262" s="5">
        <v>0</v>
      </c>
      <c r="U262" s="5">
        <v>0</v>
      </c>
      <c r="V262" s="5">
        <v>0</v>
      </c>
      <c r="W262" s="5">
        <v>0</v>
      </c>
      <c r="X262" s="5">
        <v>0</v>
      </c>
      <c r="Y262" s="5">
        <v>0</v>
      </c>
      <c r="Z262" s="5">
        <v>0</v>
      </c>
      <c r="AA262" s="5">
        <v>0</v>
      </c>
      <c r="AB262" s="5">
        <v>0</v>
      </c>
      <c r="AC262" s="5">
        <v>0</v>
      </c>
      <c r="AD262" s="5">
        <v>0</v>
      </c>
      <c r="AE262" s="5">
        <v>0</v>
      </c>
      <c r="AF262" s="5">
        <v>0</v>
      </c>
      <c r="AG262" s="5">
        <v>0</v>
      </c>
    </row>
    <row r="263" spans="1:33">
      <c r="A263" s="56" t="s">
        <v>73</v>
      </c>
      <c r="B263" s="56" t="s">
        <v>163</v>
      </c>
      <c r="C263" s="56" t="s">
        <v>236</v>
      </c>
      <c r="D263" s="56" t="s">
        <v>237</v>
      </c>
      <c r="E263" s="56" t="s">
        <v>217</v>
      </c>
      <c r="F263" s="5">
        <v>349.80637501069009</v>
      </c>
      <c r="G263" s="5">
        <v>295.34289921659501</v>
      </c>
      <c r="H263" s="5">
        <v>322.14183013210521</v>
      </c>
      <c r="I263" s="5">
        <v>323.38004888292022</v>
      </c>
      <c r="J263" s="5">
        <v>326.55152265893508</v>
      </c>
      <c r="K263" s="5">
        <v>372.53675070127508</v>
      </c>
      <c r="L263" s="5">
        <v>374.51172794675011</v>
      </c>
      <c r="M263" s="5">
        <v>353.34550941659478</v>
      </c>
      <c r="N263" s="5">
        <v>355.19449085871031</v>
      </c>
      <c r="O263" s="5">
        <v>344.62207698121489</v>
      </c>
      <c r="P263" s="5">
        <v>359.70438090109991</v>
      </c>
      <c r="Q263" s="5">
        <v>356.07896464421498</v>
      </c>
      <c r="R263" s="5">
        <v>3234.2229758615199</v>
      </c>
      <c r="S263" s="5">
        <v>3309.2588432570769</v>
      </c>
      <c r="T263" s="5">
        <v>6572.6016295886866</v>
      </c>
      <c r="U263" s="5">
        <v>6727.2766586989419</v>
      </c>
      <c r="V263" s="5">
        <v>7421.6694173512115</v>
      </c>
      <c r="W263" s="5">
        <v>9429.7023137537199</v>
      </c>
      <c r="X263" s="5">
        <v>10981.389776009681</v>
      </c>
      <c r="Y263" s="5">
        <v>11203.105981651521</v>
      </c>
      <c r="Z263" s="5">
        <v>10357.92566869419</v>
      </c>
      <c r="AA263" s="5">
        <v>11825.37079904542</v>
      </c>
      <c r="AB263" s="5">
        <v>11728.947851268729</v>
      </c>
      <c r="AC263" s="5">
        <v>11751.462816842009</v>
      </c>
      <c r="AD263" s="5">
        <v>12291.58285690411</v>
      </c>
      <c r="AE263" s="5">
        <v>12250.243934799189</v>
      </c>
      <c r="AF263" s="5">
        <v>10845.28790280734</v>
      </c>
      <c r="AG263" s="5">
        <v>11183.895592830801</v>
      </c>
    </row>
    <row r="264" spans="1:33">
      <c r="A264" s="56" t="s">
        <v>73</v>
      </c>
      <c r="B264" s="56" t="s">
        <v>163</v>
      </c>
      <c r="C264" s="56" t="s">
        <v>238</v>
      </c>
      <c r="D264" s="56" t="s">
        <v>239</v>
      </c>
      <c r="E264" s="56" t="s">
        <v>217</v>
      </c>
      <c r="F264" s="5">
        <v>1007.815184676465</v>
      </c>
      <c r="G264" s="5">
        <v>916.95177409489474</v>
      </c>
      <c r="H264" s="5">
        <v>955.39337927491499</v>
      </c>
      <c r="I264" s="5">
        <v>997.27488661275493</v>
      </c>
      <c r="J264" s="5">
        <v>4282.7128191969095</v>
      </c>
      <c r="K264" s="5">
        <v>6857.8942798259204</v>
      </c>
      <c r="L264" s="5">
        <v>6807.8220019209039</v>
      </c>
      <c r="M264" s="5">
        <v>7225.5848971572896</v>
      </c>
      <c r="N264" s="5">
        <v>7363.9553892969798</v>
      </c>
      <c r="O264" s="5">
        <v>6326.6937120298744</v>
      </c>
      <c r="P264" s="5">
        <v>6684.0607788940897</v>
      </c>
      <c r="Q264" s="5">
        <v>7114.3745768325334</v>
      </c>
      <c r="R264" s="5">
        <v>7391.1390648834486</v>
      </c>
      <c r="S264" s="5">
        <v>7161.4975438172369</v>
      </c>
      <c r="T264" s="5">
        <v>7117.8967995117537</v>
      </c>
      <c r="U264" s="5">
        <v>6808.6099596608428</v>
      </c>
      <c r="V264" s="5">
        <v>7623.3086607232563</v>
      </c>
      <c r="W264" s="5">
        <v>7176.6761712476746</v>
      </c>
      <c r="X264" s="5">
        <v>6722.6513018792984</v>
      </c>
      <c r="Y264" s="5">
        <v>6633.2138648702403</v>
      </c>
      <c r="Z264" s="5">
        <v>5884.2099611424774</v>
      </c>
      <c r="AA264" s="5">
        <v>6299.6167684572129</v>
      </c>
      <c r="AB264" s="5">
        <v>6212.1378571164787</v>
      </c>
      <c r="AC264" s="5">
        <v>6546.9637328287508</v>
      </c>
      <c r="AD264" s="5">
        <v>6528.4979423196064</v>
      </c>
      <c r="AE264" s="5">
        <v>6739.5120329416523</v>
      </c>
      <c r="AF264" s="5">
        <v>5877.3382255855649</v>
      </c>
      <c r="AG264" s="5">
        <v>6375.893448170913</v>
      </c>
    </row>
    <row r="265" spans="1:33">
      <c r="A265" s="56" t="s">
        <v>73</v>
      </c>
      <c r="B265" s="56" t="s">
        <v>163</v>
      </c>
      <c r="C265" s="56" t="s">
        <v>240</v>
      </c>
      <c r="D265" s="56" t="s">
        <v>241</v>
      </c>
      <c r="E265" s="56" t="s">
        <v>217</v>
      </c>
      <c r="F265" s="5">
        <v>1543.956206629121</v>
      </c>
      <c r="G265" s="5">
        <v>1417.885053385495</v>
      </c>
      <c r="H265" s="5">
        <v>3443.2144812854399</v>
      </c>
      <c r="I265" s="5">
        <v>8422.1057883405301</v>
      </c>
      <c r="J265" s="5">
        <v>8086.0643905570878</v>
      </c>
      <c r="K265" s="5">
        <v>9171.4757502179054</v>
      </c>
      <c r="L265" s="5">
        <v>9134.691033540943</v>
      </c>
      <c r="M265" s="5">
        <v>9541.1149578340592</v>
      </c>
      <c r="N265" s="5">
        <v>9369.1814879110043</v>
      </c>
      <c r="O265" s="5">
        <v>8297.9472660293341</v>
      </c>
      <c r="P265" s="5">
        <v>8546.787515857317</v>
      </c>
      <c r="Q265" s="5">
        <v>10781.88031831817</v>
      </c>
      <c r="R265" s="5">
        <v>10546.54606844549</v>
      </c>
      <c r="S265" s="5">
        <v>10789.88188312967</v>
      </c>
      <c r="T265" s="5">
        <v>10572.468541507131</v>
      </c>
      <c r="U265" s="5">
        <v>13986.951212050521</v>
      </c>
      <c r="V265" s="5">
        <v>15432.11386262548</v>
      </c>
      <c r="W265" s="5">
        <v>16775.886833093089</v>
      </c>
      <c r="X265" s="5">
        <v>17758.647693117709</v>
      </c>
      <c r="Y265" s="5">
        <v>17265.368851864729</v>
      </c>
      <c r="Z265" s="5">
        <v>16646.29769023844</v>
      </c>
      <c r="AA265" s="5">
        <v>18239.130091190411</v>
      </c>
      <c r="AB265" s="5">
        <v>23183.5862192475</v>
      </c>
      <c r="AC265" s="5">
        <v>26578.469495411831</v>
      </c>
      <c r="AD265" s="5">
        <v>27609.738682191059</v>
      </c>
      <c r="AE265" s="5">
        <v>27940.807890670148</v>
      </c>
      <c r="AF265" s="5">
        <v>31311.70235835365</v>
      </c>
      <c r="AG265" s="5">
        <v>33539.15743138516</v>
      </c>
    </row>
    <row r="266" spans="1:33">
      <c r="A266" s="56" t="s">
        <v>73</v>
      </c>
      <c r="B266" s="56" t="s">
        <v>163</v>
      </c>
      <c r="C266" s="56" t="s">
        <v>242</v>
      </c>
      <c r="D266" s="56" t="s">
        <v>243</v>
      </c>
      <c r="E266" s="56" t="s">
        <v>217</v>
      </c>
      <c r="F266" s="5">
        <v>104.5822741973551</v>
      </c>
      <c r="G266" s="5">
        <v>91.319977538644977</v>
      </c>
      <c r="H266" s="5">
        <v>341.03199618754007</v>
      </c>
      <c r="I266" s="5">
        <v>426.03111930457032</v>
      </c>
      <c r="J266" s="5">
        <v>409.0863189720601</v>
      </c>
      <c r="K266" s="5">
        <v>432.45817866469031</v>
      </c>
      <c r="L266" s="5">
        <v>456.3564716709198</v>
      </c>
      <c r="M266" s="5">
        <v>467.98815250110522</v>
      </c>
      <c r="N266" s="5">
        <v>425.57233026829999</v>
      </c>
      <c r="O266" s="5">
        <v>409.20279945438517</v>
      </c>
      <c r="P266" s="5">
        <v>441.19243989146491</v>
      </c>
      <c r="Q266" s="5">
        <v>408.22775610137501</v>
      </c>
      <c r="R266" s="5">
        <v>398.09936548680508</v>
      </c>
      <c r="S266" s="5">
        <v>409.20256843188008</v>
      </c>
      <c r="T266" s="5">
        <v>353.91404422098469</v>
      </c>
      <c r="U266" s="5">
        <v>358.21178737478999</v>
      </c>
      <c r="V266" s="5">
        <v>356.68414780356488</v>
      </c>
      <c r="W266" s="5">
        <v>439.70662607239501</v>
      </c>
      <c r="X266" s="5">
        <v>460.41397172184008</v>
      </c>
      <c r="Y266" s="5">
        <v>413.10682533165971</v>
      </c>
      <c r="Z266" s="5">
        <v>503.1808106395103</v>
      </c>
      <c r="AA266" s="5">
        <v>511.26945613766992</v>
      </c>
      <c r="AB266" s="5">
        <v>458.26745719577002</v>
      </c>
      <c r="AC266" s="5">
        <v>478.00328903334503</v>
      </c>
      <c r="AD266" s="5">
        <v>508.97911290034511</v>
      </c>
      <c r="AE266" s="5">
        <v>476.15635109898989</v>
      </c>
      <c r="AF266" s="5">
        <v>486.29743366589491</v>
      </c>
      <c r="AG266" s="5">
        <v>424.4215794924803</v>
      </c>
    </row>
    <row r="267" spans="1:33">
      <c r="A267" s="56" t="s">
        <v>73</v>
      </c>
      <c r="B267" s="56" t="s">
        <v>163</v>
      </c>
      <c r="C267" s="56" t="s">
        <v>244</v>
      </c>
      <c r="D267" s="56" t="s">
        <v>245</v>
      </c>
      <c r="E267" s="56" t="s">
        <v>217</v>
      </c>
      <c r="F267" s="5">
        <v>1722.636187351851</v>
      </c>
      <c r="G267" s="5">
        <v>1532.8424030634999</v>
      </c>
      <c r="H267" s="5">
        <v>2394.8181296614698</v>
      </c>
      <c r="I267" s="5">
        <v>2643.8171803219639</v>
      </c>
      <c r="J267" s="5">
        <v>2488.0661133465601</v>
      </c>
      <c r="K267" s="5">
        <v>2697.202347830555</v>
      </c>
      <c r="L267" s="5">
        <v>4083.400260895407</v>
      </c>
      <c r="M267" s="5">
        <v>4351.5708709943092</v>
      </c>
      <c r="N267" s="5">
        <v>4275.8032672032477</v>
      </c>
      <c r="O267" s="5">
        <v>6271.5967674264466</v>
      </c>
      <c r="P267" s="5">
        <v>7011.3316491742571</v>
      </c>
      <c r="Q267" s="5">
        <v>7715.3921959215941</v>
      </c>
      <c r="R267" s="5">
        <v>7141.0319640643056</v>
      </c>
      <c r="S267" s="5">
        <v>7684.8094669920629</v>
      </c>
      <c r="T267" s="5">
        <v>6870.378432133859</v>
      </c>
      <c r="U267" s="5">
        <v>6093.6822110528065</v>
      </c>
      <c r="V267" s="5">
        <v>6651.8739215572696</v>
      </c>
      <c r="W267" s="5">
        <v>7792.4215939028772</v>
      </c>
      <c r="X267" s="5">
        <v>7961.2881211214344</v>
      </c>
      <c r="Y267" s="5">
        <v>8228.7487321311128</v>
      </c>
      <c r="Z267" s="5">
        <v>8067.903550048929</v>
      </c>
      <c r="AA267" s="5">
        <v>8292.1042168448512</v>
      </c>
      <c r="AB267" s="5">
        <v>7740.5257095887664</v>
      </c>
      <c r="AC267" s="5">
        <v>7276.0627301264012</v>
      </c>
      <c r="AD267" s="5">
        <v>8233.2693218500026</v>
      </c>
      <c r="AE267" s="5">
        <v>7851.5349968203027</v>
      </c>
      <c r="AF267" s="5">
        <v>6936.0372031061943</v>
      </c>
      <c r="AG267" s="5">
        <v>6851.4213503693309</v>
      </c>
    </row>
    <row r="268" spans="1:33">
      <c r="A268" s="56" t="s">
        <v>73</v>
      </c>
      <c r="B268" s="56" t="s">
        <v>163</v>
      </c>
      <c r="C268" s="56" t="s">
        <v>246</v>
      </c>
      <c r="D268" s="56" t="s">
        <v>247</v>
      </c>
      <c r="E268" s="56" t="s">
        <v>217</v>
      </c>
      <c r="F268" s="5">
        <v>812.54041097405502</v>
      </c>
      <c r="G268" s="5">
        <v>760.45172900210491</v>
      </c>
      <c r="H268" s="5">
        <v>829.87237666831516</v>
      </c>
      <c r="I268" s="5">
        <v>820.54299443003015</v>
      </c>
      <c r="J268" s="5">
        <v>766.11659112754501</v>
      </c>
      <c r="K268" s="5">
        <v>839.36389204893999</v>
      </c>
      <c r="L268" s="5">
        <v>877.03923078635489</v>
      </c>
      <c r="M268" s="5">
        <v>809.960903953355</v>
      </c>
      <c r="N268" s="5">
        <v>810.08877059642487</v>
      </c>
      <c r="O268" s="5">
        <v>744.81961763875972</v>
      </c>
      <c r="P268" s="5">
        <v>1263.9043731597701</v>
      </c>
      <c r="Q268" s="5">
        <v>2247.0028945005888</v>
      </c>
      <c r="R268" s="5">
        <v>2042.1364872479539</v>
      </c>
      <c r="S268" s="5">
        <v>2834.8366787595219</v>
      </c>
      <c r="T268" s="5">
        <v>2463.0643353186961</v>
      </c>
      <c r="U268" s="5">
        <v>2294.858215016915</v>
      </c>
      <c r="V268" s="5">
        <v>2475.7166427776101</v>
      </c>
      <c r="W268" s="5">
        <v>2692.9174718266622</v>
      </c>
      <c r="X268" s="5">
        <v>2564.9669167191928</v>
      </c>
      <c r="Y268" s="5">
        <v>2548.9229541928089</v>
      </c>
      <c r="Z268" s="5">
        <v>2467.7885189096792</v>
      </c>
      <c r="AA268" s="5">
        <v>2863.242960347769</v>
      </c>
      <c r="AB268" s="5">
        <v>2790.418533236586</v>
      </c>
      <c r="AC268" s="5">
        <v>2626.1034849276562</v>
      </c>
      <c r="AD268" s="5">
        <v>2950.405327810086</v>
      </c>
      <c r="AE268" s="5">
        <v>3114.010735923765</v>
      </c>
      <c r="AF268" s="5">
        <v>3046.4297339633749</v>
      </c>
      <c r="AG268" s="5">
        <v>2965.9577237874182</v>
      </c>
    </row>
    <row r="269" spans="1:33">
      <c r="A269" s="56" t="s">
        <v>73</v>
      </c>
      <c r="B269" s="56" t="s">
        <v>163</v>
      </c>
      <c r="C269" s="56" t="s">
        <v>248</v>
      </c>
      <c r="D269" s="56" t="s">
        <v>249</v>
      </c>
      <c r="E269" s="56" t="s">
        <v>217</v>
      </c>
      <c r="F269" s="5">
        <v>0</v>
      </c>
      <c r="G269" s="5">
        <v>0</v>
      </c>
      <c r="H269" s="5">
        <v>0</v>
      </c>
      <c r="I269" s="5">
        <v>0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5">
        <v>0</v>
      </c>
      <c r="R269" s="5">
        <v>0</v>
      </c>
      <c r="S269" s="5">
        <v>0</v>
      </c>
      <c r="T269" s="5">
        <v>0</v>
      </c>
      <c r="U269" s="5">
        <v>0</v>
      </c>
      <c r="V269" s="5">
        <v>0</v>
      </c>
      <c r="W269" s="5">
        <v>0</v>
      </c>
      <c r="X269" s="5">
        <v>0</v>
      </c>
      <c r="Y269" s="5">
        <v>0</v>
      </c>
      <c r="Z269" s="5">
        <v>0</v>
      </c>
      <c r="AA269" s="5">
        <v>0</v>
      </c>
      <c r="AB269" s="5">
        <v>0</v>
      </c>
      <c r="AC269" s="5">
        <v>0</v>
      </c>
      <c r="AD269" s="5">
        <v>0</v>
      </c>
      <c r="AE269" s="5">
        <v>0</v>
      </c>
      <c r="AF269" s="5">
        <v>0</v>
      </c>
      <c r="AG269" s="5">
        <v>0</v>
      </c>
    </row>
    <row r="270" spans="1:33">
      <c r="A270" s="56" t="s">
        <v>73</v>
      </c>
      <c r="B270" s="56" t="s">
        <v>163</v>
      </c>
      <c r="C270" s="56" t="s">
        <v>250</v>
      </c>
      <c r="D270" s="56" t="s">
        <v>251</v>
      </c>
      <c r="E270" s="56" t="s">
        <v>217</v>
      </c>
      <c r="F270" s="5">
        <v>0</v>
      </c>
      <c r="G270" s="5">
        <v>0</v>
      </c>
      <c r="H270" s="5">
        <v>0</v>
      </c>
      <c r="I270" s="5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5">
        <v>0</v>
      </c>
      <c r="R270" s="5">
        <v>0</v>
      </c>
      <c r="S270" s="5">
        <v>0</v>
      </c>
      <c r="T270" s="5">
        <v>0</v>
      </c>
      <c r="U270" s="5">
        <v>0</v>
      </c>
      <c r="V270" s="5">
        <v>0</v>
      </c>
      <c r="W270" s="5">
        <v>0</v>
      </c>
      <c r="X270" s="5">
        <v>0</v>
      </c>
      <c r="Y270" s="5">
        <v>0</v>
      </c>
      <c r="Z270" s="5">
        <v>0</v>
      </c>
      <c r="AA270" s="5">
        <v>0</v>
      </c>
      <c r="AB270" s="5">
        <v>0</v>
      </c>
      <c r="AC270" s="5">
        <v>0</v>
      </c>
      <c r="AD270" s="5">
        <v>0</v>
      </c>
      <c r="AE270" s="5">
        <v>0</v>
      </c>
      <c r="AF270" s="5">
        <v>0</v>
      </c>
      <c r="AG270" s="5">
        <v>0</v>
      </c>
    </row>
    <row r="271" spans="1:33">
      <c r="A271" s="56" t="s">
        <v>73</v>
      </c>
      <c r="B271" s="56" t="s">
        <v>198</v>
      </c>
      <c r="C271" s="56" t="s">
        <v>252</v>
      </c>
      <c r="D271" s="56" t="s">
        <v>253</v>
      </c>
      <c r="E271" s="56" t="s">
        <v>217</v>
      </c>
      <c r="F271" s="5">
        <v>0</v>
      </c>
      <c r="G271" s="5">
        <v>0</v>
      </c>
      <c r="H271" s="5">
        <v>0</v>
      </c>
      <c r="I271" s="5">
        <v>0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5">
        <v>0</v>
      </c>
      <c r="R271" s="5">
        <v>0</v>
      </c>
      <c r="S271" s="5">
        <v>0</v>
      </c>
      <c r="T271" s="5">
        <v>0</v>
      </c>
      <c r="U271" s="5">
        <v>0</v>
      </c>
      <c r="V271" s="5">
        <v>0</v>
      </c>
      <c r="W271" s="5">
        <v>0</v>
      </c>
      <c r="X271" s="5">
        <v>0</v>
      </c>
      <c r="Y271" s="5">
        <v>0</v>
      </c>
      <c r="Z271" s="5">
        <v>0</v>
      </c>
      <c r="AA271" s="5">
        <v>0</v>
      </c>
      <c r="AB271" s="5">
        <v>0</v>
      </c>
      <c r="AC271" s="5">
        <v>0</v>
      </c>
      <c r="AD271" s="5">
        <v>0</v>
      </c>
      <c r="AE271" s="5">
        <v>0</v>
      </c>
      <c r="AF271" s="5">
        <v>0</v>
      </c>
      <c r="AG271" s="5">
        <v>0</v>
      </c>
    </row>
    <row r="272" spans="1:33">
      <c r="A272" s="56" t="s">
        <v>73</v>
      </c>
      <c r="B272" s="56" t="s">
        <v>198</v>
      </c>
      <c r="C272" s="56" t="s">
        <v>254</v>
      </c>
      <c r="D272" s="56" t="s">
        <v>255</v>
      </c>
      <c r="E272" s="56" t="s">
        <v>217</v>
      </c>
      <c r="F272" s="5">
        <v>0</v>
      </c>
      <c r="G272" s="5">
        <v>7.1387699999999981E-6</v>
      </c>
      <c r="H272" s="5">
        <v>8.1457819000000026E-4</v>
      </c>
      <c r="I272" s="5">
        <v>8.1325227999999984E-4</v>
      </c>
      <c r="J272" s="5">
        <v>639.64638007074461</v>
      </c>
      <c r="K272" s="5">
        <v>751.29469648589031</v>
      </c>
      <c r="L272" s="5">
        <v>761.87762976710007</v>
      </c>
      <c r="M272" s="5">
        <v>738.43927707032549</v>
      </c>
      <c r="N272" s="5">
        <v>753.16357969153535</v>
      </c>
      <c r="O272" s="5">
        <v>702.44818919494548</v>
      </c>
      <c r="P272" s="5">
        <v>741.62904538227951</v>
      </c>
      <c r="Q272" s="5">
        <v>720.82839359742957</v>
      </c>
      <c r="R272" s="5">
        <v>614.9224014583848</v>
      </c>
      <c r="S272" s="5">
        <v>748.28666194750997</v>
      </c>
      <c r="T272" s="5">
        <v>776.94267306008442</v>
      </c>
      <c r="U272" s="5">
        <v>723.27822363184464</v>
      </c>
      <c r="V272" s="5">
        <v>795.66617201521501</v>
      </c>
      <c r="W272" s="5">
        <v>815.24824617245008</v>
      </c>
      <c r="X272" s="5">
        <v>747.9506074766158</v>
      </c>
      <c r="Y272" s="5">
        <v>817.48275622424467</v>
      </c>
      <c r="Z272" s="5">
        <v>806.39734536404944</v>
      </c>
      <c r="AA272" s="5">
        <v>856.98650756797019</v>
      </c>
      <c r="AB272" s="5">
        <v>800.14360158311536</v>
      </c>
      <c r="AC272" s="5">
        <v>790.26869445472425</v>
      </c>
      <c r="AD272" s="5">
        <v>818.03363405940968</v>
      </c>
      <c r="AE272" s="5">
        <v>774.54140474923997</v>
      </c>
      <c r="AF272" s="5">
        <v>839.44906134250459</v>
      </c>
      <c r="AG272" s="5">
        <v>784.07264116367514</v>
      </c>
    </row>
    <row r="273" spans="1:33">
      <c r="A273" s="56" t="s">
        <v>73</v>
      </c>
      <c r="B273" s="56" t="s">
        <v>198</v>
      </c>
      <c r="C273" s="56" t="s">
        <v>256</v>
      </c>
      <c r="D273" s="56" t="s">
        <v>257</v>
      </c>
      <c r="E273" s="56" t="s">
        <v>217</v>
      </c>
      <c r="F273" s="5">
        <v>1193.0751410441501</v>
      </c>
      <c r="G273" s="5">
        <v>1006.36225050313</v>
      </c>
      <c r="H273" s="5">
        <v>1066.608156182841</v>
      </c>
      <c r="I273" s="5">
        <v>1053.9161723971149</v>
      </c>
      <c r="J273" s="5">
        <v>1068.498473412795</v>
      </c>
      <c r="K273" s="5">
        <v>1148.5855424451349</v>
      </c>
      <c r="L273" s="5">
        <v>1196.862831496185</v>
      </c>
      <c r="M273" s="5">
        <v>2817.9246246807229</v>
      </c>
      <c r="N273" s="5">
        <v>5020.0742029515022</v>
      </c>
      <c r="O273" s="5">
        <v>4754.385177443105</v>
      </c>
      <c r="P273" s="5">
        <v>5014.1970752030329</v>
      </c>
      <c r="Q273" s="5">
        <v>5454.3850246541433</v>
      </c>
      <c r="R273" s="5">
        <v>5102.9408703212548</v>
      </c>
      <c r="S273" s="5">
        <v>5865.1070713814242</v>
      </c>
      <c r="T273" s="5">
        <v>5568.3563788435449</v>
      </c>
      <c r="U273" s="5">
        <v>9120.1703016696574</v>
      </c>
      <c r="V273" s="5">
        <v>9726.9365608887947</v>
      </c>
      <c r="W273" s="5">
        <v>10021.64017770907</v>
      </c>
      <c r="X273" s="5">
        <v>9867.3974247106944</v>
      </c>
      <c r="Y273" s="5">
        <v>10079.48737953618</v>
      </c>
      <c r="Z273" s="5">
        <v>9368.3448573114201</v>
      </c>
      <c r="AA273" s="5">
        <v>9746.7585914189203</v>
      </c>
      <c r="AB273" s="5">
        <v>9304.612833012181</v>
      </c>
      <c r="AC273" s="5">
        <v>8779.8908499175595</v>
      </c>
      <c r="AD273" s="5">
        <v>9956.5276756843159</v>
      </c>
      <c r="AE273" s="5">
        <v>9623.8433327341227</v>
      </c>
      <c r="AF273" s="5">
        <v>8283.7420397116402</v>
      </c>
      <c r="AG273" s="5">
        <v>8462.3658651604383</v>
      </c>
    </row>
    <row r="274" spans="1:33">
      <c r="A274" s="56" t="s">
        <v>73</v>
      </c>
      <c r="B274" s="56" t="s">
        <v>198</v>
      </c>
      <c r="C274" s="56" t="s">
        <v>258</v>
      </c>
      <c r="D274" s="56" t="s">
        <v>259</v>
      </c>
      <c r="E274" s="56" t="s">
        <v>217</v>
      </c>
      <c r="F274" s="5">
        <v>0</v>
      </c>
      <c r="G274" s="5">
        <v>7.5141700000000064E-6</v>
      </c>
      <c r="H274" s="5">
        <v>3.0454684499999992E-4</v>
      </c>
      <c r="I274" s="5">
        <v>3.0560172000000028E-4</v>
      </c>
      <c r="J274" s="5">
        <v>684.53766347641999</v>
      </c>
      <c r="K274" s="5">
        <v>1759.67860123012</v>
      </c>
      <c r="L274" s="5">
        <v>1807.49037965242</v>
      </c>
      <c r="M274" s="5">
        <v>1674.247922500645</v>
      </c>
      <c r="N274" s="5">
        <v>1666.860873249344</v>
      </c>
      <c r="O274" s="5">
        <v>1491.166701650144</v>
      </c>
      <c r="P274" s="5">
        <v>1615.82971070331</v>
      </c>
      <c r="Q274" s="5">
        <v>1629.79574921266</v>
      </c>
      <c r="R274" s="5">
        <v>1490.0366673572039</v>
      </c>
      <c r="S274" s="5">
        <v>1636.594036312197</v>
      </c>
      <c r="T274" s="5">
        <v>1590.322588527725</v>
      </c>
      <c r="U274" s="5">
        <v>1480.2486382995451</v>
      </c>
      <c r="V274" s="5">
        <v>1635.3323251916379</v>
      </c>
      <c r="W274" s="5">
        <v>1693.05694309766</v>
      </c>
      <c r="X274" s="5">
        <v>1597.698227389129</v>
      </c>
      <c r="Y274" s="5">
        <v>1540.5659187408289</v>
      </c>
      <c r="Z274" s="5">
        <v>1395.2566816484609</v>
      </c>
      <c r="AA274" s="5">
        <v>1499.7958558376549</v>
      </c>
      <c r="AB274" s="5">
        <v>1372.9833311350451</v>
      </c>
      <c r="AC274" s="5">
        <v>1279.4710751846151</v>
      </c>
      <c r="AD274" s="5">
        <v>6027.2703683968111</v>
      </c>
      <c r="AE274" s="5">
        <v>6149.7152602491969</v>
      </c>
      <c r="AF274" s="5">
        <v>7104.2653781772824</v>
      </c>
      <c r="AG274" s="5">
        <v>7402.4399640683087</v>
      </c>
    </row>
    <row r="275" spans="1:33">
      <c r="A275" s="56" t="s">
        <v>73</v>
      </c>
      <c r="B275" s="56" t="s">
        <v>198</v>
      </c>
      <c r="C275" s="56" t="s">
        <v>260</v>
      </c>
      <c r="D275" s="56" t="s">
        <v>261</v>
      </c>
      <c r="E275" s="56" t="s">
        <v>217</v>
      </c>
      <c r="F275" s="5">
        <v>0</v>
      </c>
      <c r="G275" s="5">
        <v>0</v>
      </c>
      <c r="H275" s="5">
        <v>0</v>
      </c>
      <c r="I275" s="5">
        <v>0</v>
      </c>
      <c r="J275" s="5">
        <v>0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5">
        <v>0</v>
      </c>
      <c r="R275" s="5">
        <v>0</v>
      </c>
      <c r="S275" s="5">
        <v>0</v>
      </c>
      <c r="T275" s="5">
        <v>0</v>
      </c>
      <c r="U275" s="5">
        <v>0</v>
      </c>
      <c r="V275" s="5">
        <v>0</v>
      </c>
      <c r="W275" s="5">
        <v>0</v>
      </c>
      <c r="X275" s="5">
        <v>0</v>
      </c>
      <c r="Y275" s="5">
        <v>0</v>
      </c>
      <c r="Z275" s="5">
        <v>0</v>
      </c>
      <c r="AA275" s="5">
        <v>0</v>
      </c>
      <c r="AB275" s="5">
        <v>0</v>
      </c>
      <c r="AC275" s="5">
        <v>0</v>
      </c>
      <c r="AD275" s="5">
        <v>0</v>
      </c>
      <c r="AE275" s="5">
        <v>0</v>
      </c>
      <c r="AF275" s="5">
        <v>0</v>
      </c>
      <c r="AG275" s="5">
        <v>0</v>
      </c>
    </row>
    <row r="276" spans="1:33">
      <c r="A276" s="56" t="s">
        <v>73</v>
      </c>
      <c r="B276" s="56" t="s">
        <v>198</v>
      </c>
      <c r="C276" s="56" t="s">
        <v>262</v>
      </c>
      <c r="D276" s="56" t="s">
        <v>263</v>
      </c>
      <c r="E276" s="56" t="s">
        <v>217</v>
      </c>
      <c r="F276" s="5">
        <v>0</v>
      </c>
      <c r="G276" s="5">
        <v>5.6917850000000018E-6</v>
      </c>
      <c r="H276" s="5">
        <v>2.8002650000000009E-5</v>
      </c>
      <c r="I276" s="5">
        <v>2.8716544999999981E-5</v>
      </c>
      <c r="J276" s="5">
        <v>241.8754734032</v>
      </c>
      <c r="K276" s="5">
        <v>856.95134869089497</v>
      </c>
      <c r="L276" s="5">
        <v>869.51141572723543</v>
      </c>
      <c r="M276" s="5">
        <v>776.24585396061002</v>
      </c>
      <c r="N276" s="5">
        <v>744.30608477934982</v>
      </c>
      <c r="O276" s="5">
        <v>702.79728035924563</v>
      </c>
      <c r="P276" s="5">
        <v>721.89167082487495</v>
      </c>
      <c r="Q276" s="5">
        <v>752.12373460477534</v>
      </c>
      <c r="R276" s="5">
        <v>693.3800760997151</v>
      </c>
      <c r="S276" s="5">
        <v>718.86253818735474</v>
      </c>
      <c r="T276" s="5">
        <v>756.34988350998003</v>
      </c>
      <c r="U276" s="5">
        <v>732.92342816265966</v>
      </c>
      <c r="V276" s="5">
        <v>820.18012545288536</v>
      </c>
      <c r="W276" s="5">
        <v>799.04521313530972</v>
      </c>
      <c r="X276" s="5">
        <v>706.64980897711496</v>
      </c>
      <c r="Y276" s="5">
        <v>668.70232994644982</v>
      </c>
      <c r="Z276" s="5">
        <v>625.56788243728499</v>
      </c>
      <c r="AA276" s="5">
        <v>701.42791936033973</v>
      </c>
      <c r="AB276" s="5">
        <v>665.02226076794034</v>
      </c>
      <c r="AC276" s="5">
        <v>592.28049516895987</v>
      </c>
      <c r="AD276" s="5">
        <v>756.49102844217452</v>
      </c>
      <c r="AE276" s="5">
        <v>767.17720280615458</v>
      </c>
      <c r="AF276" s="5">
        <v>540.21416836385526</v>
      </c>
      <c r="AG276" s="5">
        <v>570.33232408720551</v>
      </c>
    </row>
    <row r="277" spans="1:33">
      <c r="A277" s="56" t="s">
        <v>73</v>
      </c>
      <c r="B277" s="56" t="s">
        <v>198</v>
      </c>
      <c r="C277" s="56" t="s">
        <v>264</v>
      </c>
      <c r="D277" s="56" t="s">
        <v>265</v>
      </c>
      <c r="E277" s="56" t="s">
        <v>217</v>
      </c>
      <c r="F277" s="5">
        <v>759.95723162175011</v>
      </c>
      <c r="G277" s="5">
        <v>602.01955850243496</v>
      </c>
      <c r="H277" s="5">
        <v>929.8998130788649</v>
      </c>
      <c r="I277" s="5">
        <v>934.00919653495532</v>
      </c>
      <c r="J277" s="5">
        <v>1292.579686438605</v>
      </c>
      <c r="K277" s="5">
        <v>1423.3603274076261</v>
      </c>
      <c r="L277" s="5">
        <v>1450.8252271048259</v>
      </c>
      <c r="M277" s="5">
        <v>1339.41347223412</v>
      </c>
      <c r="N277" s="5">
        <v>1345.9828921262649</v>
      </c>
      <c r="O277" s="5">
        <v>1287.810495751939</v>
      </c>
      <c r="P277" s="5">
        <v>1330.1441565658549</v>
      </c>
      <c r="Q277" s="5">
        <v>1294.6817223402061</v>
      </c>
      <c r="R277" s="5">
        <v>1161.945507100201</v>
      </c>
      <c r="S277" s="5">
        <v>2523.6608014335388</v>
      </c>
      <c r="T277" s="5">
        <v>2398.7249169256052</v>
      </c>
      <c r="U277" s="5">
        <v>2285.8691456720499</v>
      </c>
      <c r="V277" s="5">
        <v>2519.8940514123051</v>
      </c>
      <c r="W277" s="5">
        <v>3715.6373724226651</v>
      </c>
      <c r="X277" s="5">
        <v>3638.8148091750859</v>
      </c>
      <c r="Y277" s="5">
        <v>7624.8555760362524</v>
      </c>
      <c r="Z277" s="5">
        <v>7689.527805186538</v>
      </c>
      <c r="AA277" s="5">
        <v>7899.7226264357596</v>
      </c>
      <c r="AB277" s="5">
        <v>7851.2043643269171</v>
      </c>
      <c r="AC277" s="5">
        <v>7191.9904583506732</v>
      </c>
      <c r="AD277" s="5">
        <v>10259.81109927412</v>
      </c>
      <c r="AE277" s="5">
        <v>10722.777647446201</v>
      </c>
      <c r="AF277" s="5">
        <v>18402.574306074501</v>
      </c>
      <c r="AG277" s="5">
        <v>19257.260431152659</v>
      </c>
    </row>
    <row r="278" spans="1:33">
      <c r="A278" s="56" t="s">
        <v>73</v>
      </c>
      <c r="B278" s="56" t="s">
        <v>199</v>
      </c>
      <c r="C278" s="56" t="s">
        <v>266</v>
      </c>
      <c r="D278" s="56" t="s">
        <v>267</v>
      </c>
      <c r="E278" s="56" t="s">
        <v>217</v>
      </c>
      <c r="F278" s="5">
        <v>258.44229788549001</v>
      </c>
      <c r="G278" s="5">
        <v>208.87918509853489</v>
      </c>
      <c r="H278" s="5">
        <v>223.95238455032501</v>
      </c>
      <c r="I278" s="5">
        <v>227.1913472559749</v>
      </c>
      <c r="J278" s="5">
        <v>215.55621392357489</v>
      </c>
      <c r="K278" s="5">
        <v>227.12288714945001</v>
      </c>
      <c r="L278" s="5">
        <v>244.8306027143102</v>
      </c>
      <c r="M278" s="5">
        <v>238.04733124225021</v>
      </c>
      <c r="N278" s="5">
        <v>227.65710571048999</v>
      </c>
      <c r="O278" s="5">
        <v>215.11080706907509</v>
      </c>
      <c r="P278" s="5">
        <v>216.62197847107501</v>
      </c>
      <c r="Q278" s="5">
        <v>219.35264825393031</v>
      </c>
      <c r="R278" s="5">
        <v>191.02761310211511</v>
      </c>
      <c r="S278" s="5">
        <v>205.62802586506999</v>
      </c>
      <c r="T278" s="5">
        <v>208.97609005145989</v>
      </c>
      <c r="U278" s="5">
        <v>185.44626731776</v>
      </c>
      <c r="V278" s="5">
        <v>188.3453823312901</v>
      </c>
      <c r="W278" s="5">
        <v>176.29651750782989</v>
      </c>
      <c r="X278" s="5">
        <v>63.124717822325003</v>
      </c>
      <c r="Y278" s="5">
        <v>186.42912709137991</v>
      </c>
      <c r="Z278" s="5">
        <v>283.74550892917517</v>
      </c>
      <c r="AA278" s="5">
        <v>244.56880461956479</v>
      </c>
      <c r="AB278" s="5">
        <v>235.0587727186599</v>
      </c>
      <c r="AC278" s="5">
        <v>213.5412771248202</v>
      </c>
      <c r="AD278" s="5">
        <v>244.75748486849011</v>
      </c>
      <c r="AE278" s="5">
        <v>204.83804378129011</v>
      </c>
      <c r="AF278" s="5">
        <v>116.48195810412</v>
      </c>
      <c r="AG278" s="5">
        <v>109.3624632548599</v>
      </c>
    </row>
    <row r="279" spans="1:33">
      <c r="A279" s="56" t="s">
        <v>73</v>
      </c>
      <c r="B279" s="56" t="s">
        <v>199</v>
      </c>
      <c r="C279" s="56" t="s">
        <v>268</v>
      </c>
      <c r="D279" s="56" t="s">
        <v>269</v>
      </c>
      <c r="E279" s="56" t="s">
        <v>217</v>
      </c>
      <c r="F279" s="5">
        <v>39.456152530800011</v>
      </c>
      <c r="G279" s="5">
        <v>30.285625185929991</v>
      </c>
      <c r="H279" s="5">
        <v>31.345395339164991</v>
      </c>
      <c r="I279" s="5">
        <v>1170.747464373025</v>
      </c>
      <c r="J279" s="5">
        <v>1768.7314660454711</v>
      </c>
      <c r="K279" s="5">
        <v>2609.1827816431678</v>
      </c>
      <c r="L279" s="5">
        <v>2903.4611607914899</v>
      </c>
      <c r="M279" s="5">
        <v>2770.3135604974041</v>
      </c>
      <c r="N279" s="5">
        <v>2811.012487789078</v>
      </c>
      <c r="O279" s="5">
        <v>2505.9646422905898</v>
      </c>
      <c r="P279" s="5">
        <v>2681.1828192945268</v>
      </c>
      <c r="Q279" s="5">
        <v>2832.8322167090791</v>
      </c>
      <c r="R279" s="5">
        <v>2699.5867203410421</v>
      </c>
      <c r="S279" s="5">
        <v>2928.0291070827179</v>
      </c>
      <c r="T279" s="5">
        <v>2818.9141663192659</v>
      </c>
      <c r="U279" s="5">
        <v>4718.9871596495086</v>
      </c>
      <c r="V279" s="5">
        <v>4890.0551702667108</v>
      </c>
      <c r="W279" s="5">
        <v>5629.4366734064397</v>
      </c>
      <c r="X279" s="5">
        <v>6840.0547839393312</v>
      </c>
      <c r="Y279" s="5">
        <v>6341.0280219792294</v>
      </c>
      <c r="Z279" s="5">
        <v>6031.9089178564836</v>
      </c>
      <c r="AA279" s="5">
        <v>5370.9869467991484</v>
      </c>
      <c r="AB279" s="5">
        <v>5081.6911389113056</v>
      </c>
      <c r="AC279" s="5">
        <v>5076.8901937913124</v>
      </c>
      <c r="AD279" s="5">
        <v>5901.4058795534011</v>
      </c>
      <c r="AE279" s="5">
        <v>5427.7921675382286</v>
      </c>
      <c r="AF279" s="5">
        <v>4889.2580441484142</v>
      </c>
      <c r="AG279" s="5">
        <v>4527.3301693605126</v>
      </c>
    </row>
    <row r="280" spans="1:33">
      <c r="A280" s="56" t="s">
        <v>73</v>
      </c>
      <c r="B280" s="56" t="s">
        <v>199</v>
      </c>
      <c r="C280" s="56" t="s">
        <v>270</v>
      </c>
      <c r="D280" s="56" t="s">
        <v>271</v>
      </c>
      <c r="E280" s="56" t="s">
        <v>217</v>
      </c>
      <c r="F280" s="5">
        <v>0</v>
      </c>
      <c r="G280" s="5">
        <v>1.2457699999999999E-5</v>
      </c>
      <c r="H280" s="5">
        <v>2.955305499999998E-5</v>
      </c>
      <c r="I280" s="5">
        <v>4.7557290000000012E-5</v>
      </c>
      <c r="J280" s="5">
        <v>5.565719500000002E-5</v>
      </c>
      <c r="K280" s="5">
        <v>1.7633898499999989E-4</v>
      </c>
      <c r="L280" s="5">
        <v>2.4512022999999982E-4</v>
      </c>
      <c r="M280" s="5">
        <v>2.3244009499999991E-4</v>
      </c>
      <c r="N280" s="5">
        <v>2.983162149999997E-4</v>
      </c>
      <c r="O280" s="5">
        <v>2.9903969500000001E-4</v>
      </c>
      <c r="P280" s="5">
        <v>4.3022190999999978E-4</v>
      </c>
      <c r="Q280" s="5">
        <v>3.408813145E-3</v>
      </c>
      <c r="R280" s="5">
        <v>3.3083814950000002E-3</v>
      </c>
      <c r="S280" s="5">
        <v>1238.50196970977</v>
      </c>
      <c r="T280" s="5">
        <v>2306.3579808835611</v>
      </c>
      <c r="U280" s="5">
        <v>2163.5448942993912</v>
      </c>
      <c r="V280" s="5">
        <v>2201.9157036862971</v>
      </c>
      <c r="W280" s="5">
        <v>2459.3707425113271</v>
      </c>
      <c r="X280" s="5">
        <v>2499.4992214810759</v>
      </c>
      <c r="Y280" s="5">
        <v>2248.3953072243189</v>
      </c>
      <c r="Z280" s="5">
        <v>2053.694090276615</v>
      </c>
      <c r="AA280" s="5">
        <v>1921.5243178318181</v>
      </c>
      <c r="AB280" s="5">
        <v>1892.372611318996</v>
      </c>
      <c r="AC280" s="5">
        <v>1804.958531800311</v>
      </c>
      <c r="AD280" s="5">
        <v>2106.5307939818372</v>
      </c>
      <c r="AE280" s="5">
        <v>2003.617215036184</v>
      </c>
      <c r="AF280" s="5">
        <v>1823.6177003626919</v>
      </c>
      <c r="AG280" s="5">
        <v>1678.8734100730051</v>
      </c>
    </row>
    <row r="281" spans="1:33">
      <c r="A281" s="56" t="s">
        <v>73</v>
      </c>
      <c r="B281" s="56" t="s">
        <v>199</v>
      </c>
      <c r="C281" s="56" t="s">
        <v>272</v>
      </c>
      <c r="D281" s="56" t="s">
        <v>273</v>
      </c>
      <c r="E281" s="56" t="s">
        <v>217</v>
      </c>
      <c r="F281" s="5">
        <v>0</v>
      </c>
      <c r="G281" s="5">
        <v>0</v>
      </c>
      <c r="H281" s="5">
        <v>0</v>
      </c>
      <c r="I281" s="5">
        <v>0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5">
        <v>0</v>
      </c>
      <c r="R281" s="5">
        <v>0</v>
      </c>
      <c r="S281" s="5">
        <v>0</v>
      </c>
      <c r="T281" s="5">
        <v>0</v>
      </c>
      <c r="U281" s="5">
        <v>0</v>
      </c>
      <c r="V281" s="5">
        <v>0</v>
      </c>
      <c r="W281" s="5">
        <v>0</v>
      </c>
      <c r="X281" s="5">
        <v>0</v>
      </c>
      <c r="Y281" s="5">
        <v>0</v>
      </c>
      <c r="Z281" s="5">
        <v>0</v>
      </c>
      <c r="AA281" s="5">
        <v>0</v>
      </c>
      <c r="AB281" s="5">
        <v>0</v>
      </c>
      <c r="AC281" s="5">
        <v>0</v>
      </c>
      <c r="AD281" s="5">
        <v>0</v>
      </c>
      <c r="AE281" s="5">
        <v>0</v>
      </c>
      <c r="AF281" s="5">
        <v>0</v>
      </c>
      <c r="AG281" s="5">
        <v>0</v>
      </c>
    </row>
    <row r="282" spans="1:33">
      <c r="A282" s="56" t="s">
        <v>73</v>
      </c>
      <c r="B282" s="56" t="s">
        <v>199</v>
      </c>
      <c r="C282" s="56" t="s">
        <v>274</v>
      </c>
      <c r="D282" s="56" t="s">
        <v>275</v>
      </c>
      <c r="E282" s="56" t="s">
        <v>217</v>
      </c>
      <c r="F282" s="5">
        <v>601.88758618753502</v>
      </c>
      <c r="G282" s="5">
        <v>507.26374581283977</v>
      </c>
      <c r="H282" s="5">
        <v>523.99066668826015</v>
      </c>
      <c r="I282" s="5">
        <v>518.08469420768495</v>
      </c>
      <c r="J282" s="5">
        <v>499.97092523904507</v>
      </c>
      <c r="K282" s="5">
        <v>1727.003652642459</v>
      </c>
      <c r="L282" s="5">
        <v>1804.8373730675851</v>
      </c>
      <c r="M282" s="5">
        <v>1770.1983301464099</v>
      </c>
      <c r="N282" s="5">
        <v>1699.1510271638449</v>
      </c>
      <c r="O282" s="5">
        <v>2273.4658309942888</v>
      </c>
      <c r="P282" s="5">
        <v>4130.1075615247446</v>
      </c>
      <c r="Q282" s="5">
        <v>4524.7498611649462</v>
      </c>
      <c r="R282" s="5">
        <v>4256.5759579940732</v>
      </c>
      <c r="S282" s="5">
        <v>6325.1370954539907</v>
      </c>
      <c r="T282" s="5">
        <v>5850.059398557356</v>
      </c>
      <c r="U282" s="5">
        <v>5575.598412440826</v>
      </c>
      <c r="V282" s="5">
        <v>5705.5472573131092</v>
      </c>
      <c r="W282" s="5">
        <v>6170.5660039308759</v>
      </c>
      <c r="X282" s="5">
        <v>6291.7364007181759</v>
      </c>
      <c r="Y282" s="5">
        <v>5641.6938206492323</v>
      </c>
      <c r="Z282" s="5">
        <v>5384.2516438796811</v>
      </c>
      <c r="AA282" s="5">
        <v>5033.6574159547163</v>
      </c>
      <c r="AB282" s="5">
        <v>4681.3820947690056</v>
      </c>
      <c r="AC282" s="5">
        <v>4570.2501499582286</v>
      </c>
      <c r="AD282" s="5">
        <v>4936.6567815609851</v>
      </c>
      <c r="AE282" s="5">
        <v>4377.7942747902771</v>
      </c>
      <c r="AF282" s="5">
        <v>3660.8955643781578</v>
      </c>
      <c r="AG282" s="5">
        <v>3359.2524838886161</v>
      </c>
    </row>
    <row r="283" spans="1:33">
      <c r="A283" s="56" t="s">
        <v>73</v>
      </c>
      <c r="B283" s="56" t="s">
        <v>199</v>
      </c>
      <c r="C283" s="56" t="s">
        <v>276</v>
      </c>
      <c r="D283" s="56" t="s">
        <v>277</v>
      </c>
      <c r="E283" s="56" t="s">
        <v>217</v>
      </c>
      <c r="F283" s="5">
        <v>0</v>
      </c>
      <c r="G283" s="5">
        <v>0</v>
      </c>
      <c r="H283" s="5">
        <v>3.2322703999999999E-4</v>
      </c>
      <c r="I283" s="5">
        <v>64.681750451705014</v>
      </c>
      <c r="J283" s="5">
        <v>83.925776941544996</v>
      </c>
      <c r="K283" s="5">
        <v>1088.766660935991</v>
      </c>
      <c r="L283" s="5">
        <v>1147.7981952342259</v>
      </c>
      <c r="M283" s="5">
        <v>5003.1669297633371</v>
      </c>
      <c r="N283" s="5">
        <v>4836.7124619720753</v>
      </c>
      <c r="O283" s="5">
        <v>5228.5098510233965</v>
      </c>
      <c r="P283" s="5">
        <v>9969.1588200193219</v>
      </c>
      <c r="Q283" s="5">
        <v>10059.78997359194</v>
      </c>
      <c r="R283" s="5">
        <v>14489.79641573405</v>
      </c>
      <c r="S283" s="5">
        <v>16013.24824527764</v>
      </c>
      <c r="T283" s="5">
        <v>15877.29251147164</v>
      </c>
      <c r="U283" s="5">
        <v>17346.286164032099</v>
      </c>
      <c r="V283" s="5">
        <v>18213.973739138619</v>
      </c>
      <c r="W283" s="5">
        <v>19922.370411152599</v>
      </c>
      <c r="X283" s="5">
        <v>36742.178057190067</v>
      </c>
      <c r="Y283" s="5">
        <v>34617.144223953583</v>
      </c>
      <c r="Z283" s="5">
        <v>38923.164279125303</v>
      </c>
      <c r="AA283" s="5">
        <v>42049.116519678479</v>
      </c>
      <c r="AB283" s="5">
        <v>40651.623286910261</v>
      </c>
      <c r="AC283" s="5">
        <v>42245.90566920062</v>
      </c>
      <c r="AD283" s="5">
        <v>48981.450214778837</v>
      </c>
      <c r="AE283" s="5">
        <v>54805.147477220642</v>
      </c>
      <c r="AF283" s="5">
        <v>81638.924000066705</v>
      </c>
      <c r="AG283" s="5">
        <v>82544.80497333291</v>
      </c>
    </row>
    <row r="284" spans="1:33">
      <c r="A284" s="56" t="s">
        <v>73</v>
      </c>
      <c r="B284" s="56" t="s">
        <v>199</v>
      </c>
      <c r="C284" s="56" t="s">
        <v>278</v>
      </c>
      <c r="D284" s="56" t="s">
        <v>279</v>
      </c>
      <c r="E284" s="56" t="s">
        <v>217</v>
      </c>
      <c r="F284" s="5">
        <v>0</v>
      </c>
      <c r="G284" s="5">
        <v>2.979889000000002E-5</v>
      </c>
      <c r="H284" s="5">
        <v>8.9949904999999991E-5</v>
      </c>
      <c r="I284" s="5">
        <v>1039.4173827797849</v>
      </c>
      <c r="J284" s="5">
        <v>1108.322586625764</v>
      </c>
      <c r="K284" s="5">
        <v>1220.7303638389401</v>
      </c>
      <c r="L284" s="5">
        <v>1288.8054703391149</v>
      </c>
      <c r="M284" s="5">
        <v>1247.8009033444901</v>
      </c>
      <c r="N284" s="5">
        <v>1183.2574046671291</v>
      </c>
      <c r="O284" s="5">
        <v>1114.1079670783649</v>
      </c>
      <c r="P284" s="5">
        <v>1204.185407506124</v>
      </c>
      <c r="Q284" s="5">
        <v>1168.4937220182601</v>
      </c>
      <c r="R284" s="5">
        <v>1124.6577152662101</v>
      </c>
      <c r="S284" s="5">
        <v>1117.7009189862561</v>
      </c>
      <c r="T284" s="5">
        <v>1065.0226896244701</v>
      </c>
      <c r="U284" s="5">
        <v>1072.716850871775</v>
      </c>
      <c r="V284" s="5">
        <v>1058.1452930595151</v>
      </c>
      <c r="W284" s="5">
        <v>1193.1343778104599</v>
      </c>
      <c r="X284" s="5">
        <v>3942.9155240748159</v>
      </c>
      <c r="Y284" s="5">
        <v>3409.170431408455</v>
      </c>
      <c r="Z284" s="5">
        <v>5648.5188423325653</v>
      </c>
      <c r="AA284" s="5">
        <v>5206.3061719719853</v>
      </c>
      <c r="AB284" s="5">
        <v>4783.9525149869451</v>
      </c>
      <c r="AC284" s="5">
        <v>4869.1728813298814</v>
      </c>
      <c r="AD284" s="5">
        <v>5502.2200459960386</v>
      </c>
      <c r="AE284" s="5">
        <v>5083.9220366436966</v>
      </c>
      <c r="AF284" s="5">
        <v>4698.2561731895612</v>
      </c>
      <c r="AG284" s="5">
        <v>4201.2010825855896</v>
      </c>
    </row>
    <row r="285" spans="1:33">
      <c r="A285" s="56" t="s">
        <v>73</v>
      </c>
      <c r="B285" s="56" t="s">
        <v>199</v>
      </c>
      <c r="C285" s="56" t="s">
        <v>280</v>
      </c>
      <c r="D285" s="56" t="s">
        <v>281</v>
      </c>
      <c r="E285" s="56" t="s">
        <v>217</v>
      </c>
      <c r="F285" s="5">
        <v>0</v>
      </c>
      <c r="G285" s="5">
        <v>9.6612200000000047E-6</v>
      </c>
      <c r="H285" s="5">
        <v>1.7939030000000011E-5</v>
      </c>
      <c r="I285" s="5">
        <v>2.7357049999999989E-5</v>
      </c>
      <c r="J285" s="5">
        <v>3.7495269999999978E-5</v>
      </c>
      <c r="K285" s="5">
        <v>6.0071920000000072E-5</v>
      </c>
      <c r="L285" s="5">
        <v>6.6137219999999955E-5</v>
      </c>
      <c r="M285" s="5">
        <v>7.0352475000000047E-5</v>
      </c>
      <c r="N285" s="5">
        <v>7.0025630000000039E-5</v>
      </c>
      <c r="O285" s="5">
        <v>1.0317897499999991E-4</v>
      </c>
      <c r="P285" s="5">
        <v>1.31274595E-4</v>
      </c>
      <c r="Q285" s="5">
        <v>2.7942255000000001E-4</v>
      </c>
      <c r="R285" s="5">
        <v>2.6664767499999992E-4</v>
      </c>
      <c r="S285" s="5">
        <v>2.7521629500000002E-4</v>
      </c>
      <c r="T285" s="5">
        <v>7.0525851500000017E-4</v>
      </c>
      <c r="U285" s="5">
        <v>7.1536190999999991E-4</v>
      </c>
      <c r="V285" s="5">
        <v>6.5238573000000024E-4</v>
      </c>
      <c r="W285" s="5">
        <v>7.2028556999999998E-4</v>
      </c>
      <c r="X285" s="5">
        <v>3.7285837200000021E-3</v>
      </c>
      <c r="Y285" s="5">
        <v>605.73942335412994</v>
      </c>
      <c r="Z285" s="5">
        <v>7029.7942038342944</v>
      </c>
      <c r="AA285" s="5">
        <v>6893.301163625727</v>
      </c>
      <c r="AB285" s="5">
        <v>6633.2329746081496</v>
      </c>
      <c r="AC285" s="5">
        <v>6383.6046612149912</v>
      </c>
      <c r="AD285" s="5">
        <v>7472.303246987386</v>
      </c>
      <c r="AE285" s="5">
        <v>6972.8214217175782</v>
      </c>
      <c r="AF285" s="5">
        <v>6302.3436506901953</v>
      </c>
      <c r="AG285" s="5">
        <v>5615.9686985490216</v>
      </c>
    </row>
    <row r="286" spans="1:33">
      <c r="A286" s="56" t="s">
        <v>73</v>
      </c>
      <c r="B286" s="56" t="s">
        <v>199</v>
      </c>
      <c r="C286" s="56" t="s">
        <v>282</v>
      </c>
      <c r="D286" s="56" t="s">
        <v>283</v>
      </c>
      <c r="E286" s="56" t="s">
        <v>217</v>
      </c>
      <c r="F286" s="5">
        <v>0</v>
      </c>
      <c r="G286" s="5">
        <v>0</v>
      </c>
      <c r="H286" s="5">
        <v>2.4426359999999991E-5</v>
      </c>
      <c r="I286" s="5">
        <v>3.4261889999999991E-5</v>
      </c>
      <c r="J286" s="5">
        <v>4.7090454999999982E-5</v>
      </c>
      <c r="K286" s="5">
        <v>7.5044080000000001E-5</v>
      </c>
      <c r="L286" s="5">
        <v>8.0651775000000058E-5</v>
      </c>
      <c r="M286" s="5">
        <v>2.177772250000001E-4</v>
      </c>
      <c r="N286" s="5">
        <v>2.1333343E-4</v>
      </c>
      <c r="O286" s="5">
        <v>2.756667399999999E-4</v>
      </c>
      <c r="P286" s="5">
        <v>8.0825079029999927E-2</v>
      </c>
      <c r="Q286" s="5">
        <v>8.581835664000001E-2</v>
      </c>
      <c r="R286" s="5">
        <v>9.8783964224999965E-2</v>
      </c>
      <c r="S286" s="5">
        <v>0.10870507426999999</v>
      </c>
      <c r="T286" s="5">
        <v>5060.2555805255233</v>
      </c>
      <c r="U286" s="5">
        <v>6449.678621105365</v>
      </c>
      <c r="V286" s="5">
        <v>6477.7573943009429</v>
      </c>
      <c r="W286" s="5">
        <v>7246.8936691677982</v>
      </c>
      <c r="X286" s="5">
        <v>7147.3161547670616</v>
      </c>
      <c r="Y286" s="5">
        <v>6602.7178492142593</v>
      </c>
      <c r="Z286" s="5">
        <v>6170.284054061488</v>
      </c>
      <c r="AA286" s="5">
        <v>5494.4195963373022</v>
      </c>
      <c r="AB286" s="5">
        <v>5176.5910307967033</v>
      </c>
      <c r="AC286" s="5">
        <v>5103.7501395894087</v>
      </c>
      <c r="AD286" s="5">
        <v>6071.9613679977647</v>
      </c>
      <c r="AE286" s="5">
        <v>5602.1123656844393</v>
      </c>
      <c r="AF286" s="5">
        <v>5126.8284527830019</v>
      </c>
      <c r="AG286" s="5">
        <v>4449.4430428695978</v>
      </c>
    </row>
    <row r="287" spans="1:33">
      <c r="A287" s="56" t="s">
        <v>73</v>
      </c>
      <c r="B287" s="56" t="s">
        <v>200</v>
      </c>
      <c r="C287" s="56" t="s">
        <v>284</v>
      </c>
      <c r="D287" s="56" t="s">
        <v>285</v>
      </c>
      <c r="E287" s="56" t="s">
        <v>217</v>
      </c>
      <c r="F287" s="5">
        <v>0</v>
      </c>
      <c r="G287" s="5">
        <v>1.468559E-5</v>
      </c>
      <c r="H287" s="5">
        <v>84.647534446435003</v>
      </c>
      <c r="I287" s="5">
        <v>412.68009651601551</v>
      </c>
      <c r="J287" s="5">
        <v>573.9567698432304</v>
      </c>
      <c r="K287" s="5">
        <v>1050.38092526897</v>
      </c>
      <c r="L287" s="5">
        <v>1027.5921716524249</v>
      </c>
      <c r="M287" s="5">
        <v>966.31638227370979</v>
      </c>
      <c r="N287" s="5">
        <v>925.79529595577571</v>
      </c>
      <c r="O287" s="5">
        <v>907.12399499193964</v>
      </c>
      <c r="P287" s="5">
        <v>951.7427161276147</v>
      </c>
      <c r="Q287" s="5">
        <v>952.68028314596449</v>
      </c>
      <c r="R287" s="5">
        <v>851.2606657168551</v>
      </c>
      <c r="S287" s="5">
        <v>949.82583281415987</v>
      </c>
      <c r="T287" s="5">
        <v>2436.760426443404</v>
      </c>
      <c r="U287" s="5">
        <v>2300.0629993327411</v>
      </c>
      <c r="V287" s="5">
        <v>2434.35048304367</v>
      </c>
      <c r="W287" s="5">
        <v>4510.605996250074</v>
      </c>
      <c r="X287" s="5">
        <v>4308.2271525870228</v>
      </c>
      <c r="Y287" s="5">
        <v>4103.6527291480879</v>
      </c>
      <c r="Z287" s="5">
        <v>7482.8247397446994</v>
      </c>
      <c r="AA287" s="5">
        <v>9032.3357347554447</v>
      </c>
      <c r="AB287" s="5">
        <v>8918.3248286570179</v>
      </c>
      <c r="AC287" s="5">
        <v>8286.2686624007674</v>
      </c>
      <c r="AD287" s="5">
        <v>9130.5347969777795</v>
      </c>
      <c r="AE287" s="5">
        <v>19366.062002839299</v>
      </c>
      <c r="AF287" s="5">
        <v>40712.127992363858</v>
      </c>
      <c r="AG287" s="5">
        <v>42186.533602227188</v>
      </c>
    </row>
    <row r="288" spans="1:33">
      <c r="A288" s="56" t="s">
        <v>73</v>
      </c>
      <c r="B288" s="56" t="s">
        <v>200</v>
      </c>
      <c r="C288" s="56" t="s">
        <v>286</v>
      </c>
      <c r="D288" s="56" t="s">
        <v>287</v>
      </c>
      <c r="E288" s="56" t="s">
        <v>217</v>
      </c>
      <c r="F288" s="5">
        <v>0</v>
      </c>
      <c r="G288" s="5">
        <v>6.9170649999999978E-6</v>
      </c>
      <c r="H288" s="5">
        <v>1.525368999999999E-5</v>
      </c>
      <c r="I288" s="5">
        <v>119.2020115824099</v>
      </c>
      <c r="J288" s="5">
        <v>230.79071901452511</v>
      </c>
      <c r="K288" s="5">
        <v>244.61117375646009</v>
      </c>
      <c r="L288" s="5">
        <v>245.27431867253</v>
      </c>
      <c r="M288" s="5">
        <v>227.81359281078531</v>
      </c>
      <c r="N288" s="5">
        <v>212.81331993754509</v>
      </c>
      <c r="O288" s="5">
        <v>209.36188307709489</v>
      </c>
      <c r="P288" s="5">
        <v>231.5627592378398</v>
      </c>
      <c r="Q288" s="5">
        <v>222.07667522009979</v>
      </c>
      <c r="R288" s="5">
        <v>202.52740713699501</v>
      </c>
      <c r="S288" s="5">
        <v>219.0038653168549</v>
      </c>
      <c r="T288" s="5">
        <v>251.60490780165989</v>
      </c>
      <c r="U288" s="5">
        <v>210.56455712044999</v>
      </c>
      <c r="V288" s="5">
        <v>235.5784976425449</v>
      </c>
      <c r="W288" s="5">
        <v>247.21256755547509</v>
      </c>
      <c r="X288" s="5">
        <v>229.97118468023501</v>
      </c>
      <c r="Y288" s="5">
        <v>207.89752820458469</v>
      </c>
      <c r="Z288" s="5">
        <v>179.7605681464949</v>
      </c>
      <c r="AA288" s="5">
        <v>219.9304902487998</v>
      </c>
      <c r="AB288" s="5">
        <v>168.03485570840499</v>
      </c>
      <c r="AC288" s="5">
        <v>162.4993556009251</v>
      </c>
      <c r="AD288" s="5">
        <v>184.99591545077001</v>
      </c>
      <c r="AE288" s="5">
        <v>212.06500055354999</v>
      </c>
      <c r="AF288" s="5">
        <v>248.66313231551999</v>
      </c>
      <c r="AG288" s="5">
        <v>225.86236199487021</v>
      </c>
    </row>
    <row r="289" spans="1:33">
      <c r="A289" s="56" t="s">
        <v>73</v>
      </c>
      <c r="B289" s="56" t="s">
        <v>200</v>
      </c>
      <c r="C289" s="56" t="s">
        <v>288</v>
      </c>
      <c r="D289" s="56" t="s">
        <v>303</v>
      </c>
      <c r="E289" s="56" t="s">
        <v>217</v>
      </c>
      <c r="F289" s="5">
        <v>0</v>
      </c>
      <c r="G289" s="5">
        <v>8.8309150000000015E-6</v>
      </c>
      <c r="H289" s="5">
        <v>2.6565559999999999E-5</v>
      </c>
      <c r="I289" s="5">
        <v>269.20822577626012</v>
      </c>
      <c r="J289" s="5">
        <v>263.56144128538</v>
      </c>
      <c r="K289" s="5">
        <v>2008.9116941085199</v>
      </c>
      <c r="L289" s="5">
        <v>2070.3485096715608</v>
      </c>
      <c r="M289" s="5">
        <v>1947.297978932359</v>
      </c>
      <c r="N289" s="5">
        <v>1857.524665560856</v>
      </c>
      <c r="O289" s="5">
        <v>1764.45001488138</v>
      </c>
      <c r="P289" s="5">
        <v>1796.5392811881591</v>
      </c>
      <c r="Q289" s="5">
        <v>1894.8900215785341</v>
      </c>
      <c r="R289" s="5">
        <v>1761.2823554997899</v>
      </c>
      <c r="S289" s="5">
        <v>1886.723916645946</v>
      </c>
      <c r="T289" s="5">
        <v>2051.7938424970939</v>
      </c>
      <c r="U289" s="5">
        <v>1889.434504629065</v>
      </c>
      <c r="V289" s="5">
        <v>1980.0364066352261</v>
      </c>
      <c r="W289" s="5">
        <v>2107.924752208783</v>
      </c>
      <c r="X289" s="5">
        <v>1996.056132507186</v>
      </c>
      <c r="Y289" s="5">
        <v>1859.2653911327591</v>
      </c>
      <c r="Z289" s="5">
        <v>1650.7156957979489</v>
      </c>
      <c r="AA289" s="5">
        <v>1734.4413597973009</v>
      </c>
      <c r="AB289" s="5">
        <v>1698.1996985087001</v>
      </c>
      <c r="AC289" s="5">
        <v>1651.682416091594</v>
      </c>
      <c r="AD289" s="5">
        <v>1835.358572452069</v>
      </c>
      <c r="AE289" s="5">
        <v>1949.784226970404</v>
      </c>
      <c r="AF289" s="5">
        <v>1563.9525714541401</v>
      </c>
      <c r="AG289" s="5">
        <v>1558.860541503374</v>
      </c>
    </row>
    <row r="290" spans="1:33" ht="16.5" customHeight="1">
      <c r="B290" s="43"/>
      <c r="C290" s="43"/>
      <c r="D290" s="43"/>
      <c r="E290" s="43"/>
      <c r="F290" s="43"/>
      <c r="G290" s="43"/>
      <c r="H290" s="43"/>
      <c r="I290" s="43"/>
      <c r="J290" s="43"/>
      <c r="K290" s="43"/>
      <c r="L290" s="43"/>
      <c r="M290" s="43"/>
      <c r="N290" s="43"/>
      <c r="O290" s="43"/>
      <c r="P290" s="43"/>
      <c r="Q290" s="43"/>
      <c r="R290" s="43"/>
      <c r="S290" s="43"/>
      <c r="T290" s="43"/>
      <c r="U290" s="43"/>
      <c r="V290" s="43"/>
      <c r="W290" s="43"/>
      <c r="X290" s="43"/>
      <c r="Y290" s="43"/>
      <c r="Z290" s="43"/>
    </row>
    <row r="291" spans="1:33">
      <c r="A291" s="56" t="s">
        <v>73</v>
      </c>
      <c r="B291" s="56" t="s">
        <v>197</v>
      </c>
      <c r="C291" s="56" t="s">
        <v>215</v>
      </c>
      <c r="D291" s="56" t="s">
        <v>216</v>
      </c>
      <c r="E291" s="56" t="s">
        <v>142</v>
      </c>
      <c r="F291" s="5">
        <v>1388.948747346459</v>
      </c>
      <c r="G291" s="5">
        <v>3698.164456480054</v>
      </c>
      <c r="H291" s="5">
        <v>6621.9894668608486</v>
      </c>
      <c r="I291" s="5">
        <v>5974.594411046899</v>
      </c>
      <c r="J291" s="5">
        <v>6168.3957622597964</v>
      </c>
      <c r="K291" s="5">
        <v>7653.5347747395936</v>
      </c>
      <c r="L291" s="5">
        <v>10649.12295130749</v>
      </c>
      <c r="M291" s="5">
        <v>9701.0184051704</v>
      </c>
      <c r="N291" s="5">
        <v>11106.696329246661</v>
      </c>
      <c r="O291" s="5">
        <v>10250.323260097281</v>
      </c>
      <c r="P291" s="5">
        <v>10423.880762409301</v>
      </c>
      <c r="Q291" s="5">
        <v>29988.5691160434</v>
      </c>
      <c r="R291" s="5">
        <v>35674.415142977479</v>
      </c>
      <c r="S291" s="5">
        <v>35753.528746395998</v>
      </c>
      <c r="T291" s="5">
        <v>30302.920231790511</v>
      </c>
      <c r="U291" s="5">
        <v>31512.89385312844</v>
      </c>
      <c r="V291" s="5">
        <v>33975.142148330808</v>
      </c>
      <c r="W291" s="5">
        <v>35709.241041860048</v>
      </c>
      <c r="X291" s="5">
        <v>31321.76919825915</v>
      </c>
      <c r="Y291" s="5">
        <v>35167.677931426399</v>
      </c>
      <c r="Z291" s="5">
        <v>30775.192195257408</v>
      </c>
      <c r="AA291" s="5">
        <v>32802.183285719533</v>
      </c>
      <c r="AB291" s="5">
        <v>44450.25400115236</v>
      </c>
      <c r="AC291" s="5">
        <v>47591.92747908795</v>
      </c>
      <c r="AD291" s="5">
        <v>47843.302279617383</v>
      </c>
      <c r="AE291" s="5">
        <v>40375.661413720773</v>
      </c>
      <c r="AF291" s="5">
        <v>38074.258453567927</v>
      </c>
      <c r="AG291" s="5">
        <v>41880.502724256054</v>
      </c>
    </row>
    <row r="292" spans="1:33">
      <c r="A292" s="56" t="s">
        <v>73</v>
      </c>
      <c r="B292" s="56" t="s">
        <v>197</v>
      </c>
      <c r="C292" s="56" t="s">
        <v>218</v>
      </c>
      <c r="D292" s="56" t="s">
        <v>219</v>
      </c>
      <c r="E292" s="56" t="s">
        <v>142</v>
      </c>
      <c r="F292" s="5">
        <v>105.56801493994</v>
      </c>
      <c r="G292" s="5">
        <v>2779.5105201388778</v>
      </c>
      <c r="H292" s="5">
        <v>2691.2874556567358</v>
      </c>
      <c r="I292" s="5">
        <v>2379.023014062991</v>
      </c>
      <c r="J292" s="5">
        <v>2636.7628183224579</v>
      </c>
      <c r="K292" s="5">
        <v>2708.5798385319772</v>
      </c>
      <c r="L292" s="5">
        <v>2869.6623212273998</v>
      </c>
      <c r="M292" s="5">
        <v>9360.9030440396473</v>
      </c>
      <c r="N292" s="5">
        <v>13475.941768836799</v>
      </c>
      <c r="O292" s="5">
        <v>16557.268377178541</v>
      </c>
      <c r="P292" s="5">
        <v>17368.432544120471</v>
      </c>
      <c r="Q292" s="5">
        <v>16998.347666434231</v>
      </c>
      <c r="R292" s="5">
        <v>17465.375220861391</v>
      </c>
      <c r="S292" s="5">
        <v>16146.248929137009</v>
      </c>
      <c r="T292" s="5">
        <v>13902.711412428949</v>
      </c>
      <c r="U292" s="5">
        <v>14982.675977939531</v>
      </c>
      <c r="V292" s="5">
        <v>15891.60745475536</v>
      </c>
      <c r="W292" s="5">
        <v>16499.262974620498</v>
      </c>
      <c r="X292" s="5">
        <v>14384.636648013149</v>
      </c>
      <c r="Y292" s="5">
        <v>19466.548964416619</v>
      </c>
      <c r="Z292" s="5">
        <v>19720.033103167469</v>
      </c>
      <c r="AA292" s="5">
        <v>19767.620741332761</v>
      </c>
      <c r="AB292" s="5">
        <v>33917.074989818298</v>
      </c>
      <c r="AC292" s="5">
        <v>34853.241012479994</v>
      </c>
      <c r="AD292" s="5">
        <v>33311.606473673863</v>
      </c>
      <c r="AE292" s="5">
        <v>29332.137008233389</v>
      </c>
      <c r="AF292" s="5">
        <v>28472.65992261294</v>
      </c>
      <c r="AG292" s="5">
        <v>30815.83729684104</v>
      </c>
    </row>
    <row r="293" spans="1:33">
      <c r="A293" s="56" t="s">
        <v>73</v>
      </c>
      <c r="B293" s="56" t="s">
        <v>197</v>
      </c>
      <c r="C293" s="56" t="s">
        <v>220</v>
      </c>
      <c r="D293" s="56" t="s">
        <v>221</v>
      </c>
      <c r="E293" s="56" t="s">
        <v>142</v>
      </c>
      <c r="F293" s="5">
        <v>0</v>
      </c>
      <c r="G293" s="5">
        <v>0</v>
      </c>
      <c r="H293" s="5">
        <v>0</v>
      </c>
      <c r="I293" s="5">
        <v>0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5">
        <v>0</v>
      </c>
      <c r="R293" s="5">
        <v>0</v>
      </c>
      <c r="S293" s="5">
        <v>0</v>
      </c>
      <c r="T293" s="5">
        <v>0</v>
      </c>
      <c r="U293" s="5">
        <v>0</v>
      </c>
      <c r="V293" s="5">
        <v>0</v>
      </c>
      <c r="W293" s="5">
        <v>0</v>
      </c>
      <c r="X293" s="5">
        <v>0</v>
      </c>
      <c r="Y293" s="5">
        <v>0</v>
      </c>
      <c r="Z293" s="5">
        <v>0</v>
      </c>
      <c r="AA293" s="5">
        <v>0</v>
      </c>
      <c r="AB293" s="5">
        <v>0</v>
      </c>
      <c r="AC293" s="5">
        <v>0</v>
      </c>
      <c r="AD293" s="5">
        <v>0</v>
      </c>
      <c r="AE293" s="5">
        <v>0</v>
      </c>
      <c r="AF293" s="5">
        <v>0</v>
      </c>
      <c r="AG293" s="5">
        <v>0</v>
      </c>
    </row>
    <row r="294" spans="1:33">
      <c r="A294" s="56" t="s">
        <v>73</v>
      </c>
      <c r="B294" s="56" t="s">
        <v>197</v>
      </c>
      <c r="C294" s="56" t="s">
        <v>222</v>
      </c>
      <c r="D294" s="56" t="s">
        <v>223</v>
      </c>
      <c r="E294" s="56" t="s">
        <v>142</v>
      </c>
      <c r="F294" s="5">
        <v>0</v>
      </c>
      <c r="G294" s="5">
        <v>1489.4143973141711</v>
      </c>
      <c r="H294" s="5">
        <v>1554.391531800527</v>
      </c>
      <c r="I294" s="5">
        <v>1943.6253309026249</v>
      </c>
      <c r="J294" s="5">
        <v>2947.8314287437652</v>
      </c>
      <c r="K294" s="5">
        <v>2799.5396065621512</v>
      </c>
      <c r="L294" s="5">
        <v>3250.3289481532479</v>
      </c>
      <c r="M294" s="5">
        <v>2689.55727493924</v>
      </c>
      <c r="N294" s="5">
        <v>3004.8983102577058</v>
      </c>
      <c r="O294" s="5">
        <v>3018.1973465378901</v>
      </c>
      <c r="P294" s="5">
        <v>2967.8750803912571</v>
      </c>
      <c r="Q294" s="5">
        <v>3099.4719823359901</v>
      </c>
      <c r="R294" s="5">
        <v>5481.8841295415896</v>
      </c>
      <c r="S294" s="5">
        <v>4879.2364137241566</v>
      </c>
      <c r="T294" s="5">
        <v>5703.2809494234634</v>
      </c>
      <c r="U294" s="5">
        <v>5925.5279437572408</v>
      </c>
      <c r="V294" s="5">
        <v>5821.0481221599757</v>
      </c>
      <c r="W294" s="5">
        <v>7244.2648542046454</v>
      </c>
      <c r="X294" s="5">
        <v>5757.7994664443067</v>
      </c>
      <c r="Y294" s="5">
        <v>9562.1330843424366</v>
      </c>
      <c r="Z294" s="5">
        <v>8929.1284278404928</v>
      </c>
      <c r="AA294" s="5">
        <v>9232.7840719839023</v>
      </c>
      <c r="AB294" s="5">
        <v>32397.4644486086</v>
      </c>
      <c r="AC294" s="5">
        <v>44812.061254453904</v>
      </c>
      <c r="AD294" s="5">
        <v>59850.33332013608</v>
      </c>
      <c r="AE294" s="5">
        <v>56736.321318535527</v>
      </c>
      <c r="AF294" s="5">
        <v>110780.64390303379</v>
      </c>
      <c r="AG294" s="5">
        <v>106586.5391926052</v>
      </c>
    </row>
    <row r="295" spans="1:33">
      <c r="A295" s="56" t="s">
        <v>73</v>
      </c>
      <c r="B295" s="56" t="s">
        <v>197</v>
      </c>
      <c r="C295" s="56" t="s">
        <v>224</v>
      </c>
      <c r="D295" s="56" t="s">
        <v>225</v>
      </c>
      <c r="E295" s="56" t="s">
        <v>142</v>
      </c>
      <c r="F295" s="5">
        <v>0</v>
      </c>
      <c r="G295" s="5">
        <v>9.2148639999999949E-5</v>
      </c>
      <c r="H295" s="5">
        <v>5.0627984899999966E-3</v>
      </c>
      <c r="I295" s="5">
        <v>231.74507945081999</v>
      </c>
      <c r="J295" s="5">
        <v>239.39151045047021</v>
      </c>
      <c r="K295" s="5">
        <v>246.36883268420021</v>
      </c>
      <c r="L295" s="5">
        <v>267.83177209871002</v>
      </c>
      <c r="M295" s="5">
        <v>214.28631171601009</v>
      </c>
      <c r="N295" s="5">
        <v>250.17922011370001</v>
      </c>
      <c r="O295" s="5">
        <v>234.759478513055</v>
      </c>
      <c r="P295" s="5">
        <v>229.50655181864491</v>
      </c>
      <c r="Q295" s="5">
        <v>243.19130045386481</v>
      </c>
      <c r="R295" s="5">
        <v>236.092653517965</v>
      </c>
      <c r="S295" s="5">
        <v>230.33924844018011</v>
      </c>
      <c r="T295" s="5">
        <v>209.186785982765</v>
      </c>
      <c r="U295" s="5">
        <v>205.1004047005901</v>
      </c>
      <c r="V295" s="5">
        <v>229.23502233279001</v>
      </c>
      <c r="W295" s="5">
        <v>243.15778021535991</v>
      </c>
      <c r="X295" s="5">
        <v>4690.9187526166397</v>
      </c>
      <c r="Y295" s="5">
        <v>5744.2064287709982</v>
      </c>
      <c r="Z295" s="5">
        <v>4876.5359711754636</v>
      </c>
      <c r="AA295" s="5">
        <v>6821.5186876853768</v>
      </c>
      <c r="AB295" s="5">
        <v>8651.0383003409333</v>
      </c>
      <c r="AC295" s="5">
        <v>9201.7807159362856</v>
      </c>
      <c r="AD295" s="5">
        <v>8955.1205695499775</v>
      </c>
      <c r="AE295" s="5">
        <v>8198.1492455770967</v>
      </c>
      <c r="AF295" s="5">
        <v>7649.0992866452143</v>
      </c>
      <c r="AG295" s="5">
        <v>7881.4564495602917</v>
      </c>
    </row>
    <row r="296" spans="1:33">
      <c r="A296" s="56" t="s">
        <v>73</v>
      </c>
      <c r="B296" s="56" t="s">
        <v>197</v>
      </c>
      <c r="C296" s="56" t="s">
        <v>226</v>
      </c>
      <c r="D296" s="56" t="s">
        <v>227</v>
      </c>
      <c r="E296" s="56" t="s">
        <v>142</v>
      </c>
      <c r="F296" s="5">
        <v>0</v>
      </c>
      <c r="G296" s="5">
        <v>2907.1167709840001</v>
      </c>
      <c r="H296" s="5">
        <v>2809.754817425478</v>
      </c>
      <c r="I296" s="5">
        <v>4696.3822473685941</v>
      </c>
      <c r="J296" s="5">
        <v>5933.9062451708151</v>
      </c>
      <c r="K296" s="5">
        <v>5699.3440067405209</v>
      </c>
      <c r="L296" s="5">
        <v>7320.7146387439807</v>
      </c>
      <c r="M296" s="5">
        <v>6725.3505313383166</v>
      </c>
      <c r="N296" s="5">
        <v>7115.7913499491224</v>
      </c>
      <c r="O296" s="5">
        <v>7625.9408266093033</v>
      </c>
      <c r="P296" s="5">
        <v>10101.27400255654</v>
      </c>
      <c r="Q296" s="5">
        <v>10082.90421465924</v>
      </c>
      <c r="R296" s="5">
        <v>9530.3732134819838</v>
      </c>
      <c r="S296" s="5">
        <v>9381.2094804371409</v>
      </c>
      <c r="T296" s="5">
        <v>8656.1582778765496</v>
      </c>
      <c r="U296" s="5">
        <v>8781.4199322907334</v>
      </c>
      <c r="V296" s="5">
        <v>8833.9625510405858</v>
      </c>
      <c r="W296" s="5">
        <v>9583.3662146457773</v>
      </c>
      <c r="X296" s="5">
        <v>8527.7768510735241</v>
      </c>
      <c r="Y296" s="5">
        <v>34994.496546309812</v>
      </c>
      <c r="Z296" s="5">
        <v>69064.743074445374</v>
      </c>
      <c r="AA296" s="5">
        <v>67247.065791491084</v>
      </c>
      <c r="AB296" s="5">
        <v>66231.772220581144</v>
      </c>
      <c r="AC296" s="5">
        <v>62921.898993313793</v>
      </c>
      <c r="AD296" s="5">
        <v>63612.727484423143</v>
      </c>
      <c r="AE296" s="5">
        <v>57614.915926109148</v>
      </c>
      <c r="AF296" s="5">
        <v>57976.448689874233</v>
      </c>
      <c r="AG296" s="5">
        <v>56766.708652646121</v>
      </c>
    </row>
    <row r="297" spans="1:33">
      <c r="A297" s="56" t="s">
        <v>73</v>
      </c>
      <c r="B297" s="56" t="s">
        <v>197</v>
      </c>
      <c r="C297" s="56" t="s">
        <v>228</v>
      </c>
      <c r="D297" s="56" t="s">
        <v>229</v>
      </c>
      <c r="E297" s="56" t="s">
        <v>142</v>
      </c>
      <c r="F297" s="5">
        <v>0</v>
      </c>
      <c r="G297" s="5">
        <v>4.1549260000000003E-5</v>
      </c>
      <c r="H297" s="5">
        <v>98.380841023754996</v>
      </c>
      <c r="I297" s="5">
        <v>1084.2142474039699</v>
      </c>
      <c r="J297" s="5">
        <v>1077.3542283369261</v>
      </c>
      <c r="K297" s="5">
        <v>1092.2336826162541</v>
      </c>
      <c r="L297" s="5">
        <v>1149.8649665456001</v>
      </c>
      <c r="M297" s="5">
        <v>1073.5362527040149</v>
      </c>
      <c r="N297" s="5">
        <v>2451.8138207629108</v>
      </c>
      <c r="O297" s="5">
        <v>6302.3789182258006</v>
      </c>
      <c r="P297" s="5">
        <v>6376.3706704179476</v>
      </c>
      <c r="Q297" s="5">
        <v>12970.450109722569</v>
      </c>
      <c r="R297" s="5">
        <v>11727.892338942451</v>
      </c>
      <c r="S297" s="5">
        <v>11956.75682826189</v>
      </c>
      <c r="T297" s="5">
        <v>11054.243362200061</v>
      </c>
      <c r="U297" s="5">
        <v>11122.77743875333</v>
      </c>
      <c r="V297" s="5">
        <v>11554.9941050706</v>
      </c>
      <c r="W297" s="5">
        <v>11815.851612233429</v>
      </c>
      <c r="X297" s="5">
        <v>10666.7476684553</v>
      </c>
      <c r="Y297" s="5">
        <v>13312.66643959095</v>
      </c>
      <c r="Z297" s="5">
        <v>19051.886601242441</v>
      </c>
      <c r="AA297" s="5">
        <v>19461.101198820899</v>
      </c>
      <c r="AB297" s="5">
        <v>18875.60902251376</v>
      </c>
      <c r="AC297" s="5">
        <v>17434.855451816769</v>
      </c>
      <c r="AD297" s="5">
        <v>18384.056422907492</v>
      </c>
      <c r="AE297" s="5">
        <v>16817.94644383961</v>
      </c>
      <c r="AF297" s="5">
        <v>16467.025306252541</v>
      </c>
      <c r="AG297" s="5">
        <v>16443.315852537849</v>
      </c>
    </row>
    <row r="298" spans="1:33">
      <c r="A298" s="56" t="s">
        <v>73</v>
      </c>
      <c r="B298" s="56" t="s">
        <v>197</v>
      </c>
      <c r="C298" s="56" t="s">
        <v>230</v>
      </c>
      <c r="D298" s="56" t="s">
        <v>231</v>
      </c>
      <c r="E298" s="56" t="s">
        <v>142</v>
      </c>
      <c r="F298" s="5">
        <v>2755.6005317160502</v>
      </c>
      <c r="G298" s="5">
        <v>7232.1861461047274</v>
      </c>
      <c r="H298" s="5">
        <v>14392.93171712734</v>
      </c>
      <c r="I298" s="5">
        <v>14263.34208916723</v>
      </c>
      <c r="J298" s="5">
        <v>13548.08176247393</v>
      </c>
      <c r="K298" s="5">
        <v>13712.54480923781</v>
      </c>
      <c r="L298" s="5">
        <v>14263.567517913931</v>
      </c>
      <c r="M298" s="5">
        <v>14779.08126047621</v>
      </c>
      <c r="N298" s="5">
        <v>15669.58573900046</v>
      </c>
      <c r="O298" s="5">
        <v>15527.20945129237</v>
      </c>
      <c r="P298" s="5">
        <v>17884.536272447662</v>
      </c>
      <c r="Q298" s="5">
        <v>18246.632966239249</v>
      </c>
      <c r="R298" s="5">
        <v>20157.79793839635</v>
      </c>
      <c r="S298" s="5">
        <v>33616.138839509847</v>
      </c>
      <c r="T298" s="5">
        <v>34592.064045502171</v>
      </c>
      <c r="U298" s="5">
        <v>33297.395152847763</v>
      </c>
      <c r="V298" s="5">
        <v>34168.056682892638</v>
      </c>
      <c r="W298" s="5">
        <v>34910.458180729147</v>
      </c>
      <c r="X298" s="5">
        <v>33376.858072194649</v>
      </c>
      <c r="Y298" s="5">
        <v>35914.796206181003</v>
      </c>
      <c r="Z298" s="5">
        <v>35511.254173759873</v>
      </c>
      <c r="AA298" s="5">
        <v>33544.986279508528</v>
      </c>
      <c r="AB298" s="5">
        <v>33797.731798249333</v>
      </c>
      <c r="AC298" s="5">
        <v>32755.208235667189</v>
      </c>
      <c r="AD298" s="5">
        <v>34264.392250982979</v>
      </c>
      <c r="AE298" s="5">
        <v>37501.117510093311</v>
      </c>
      <c r="AF298" s="5">
        <v>34895.778331354042</v>
      </c>
      <c r="AG298" s="5">
        <v>34922.76353016388</v>
      </c>
    </row>
    <row r="299" spans="1:33">
      <c r="A299" s="56" t="s">
        <v>73</v>
      </c>
      <c r="B299" s="56" t="s">
        <v>197</v>
      </c>
      <c r="C299" s="56" t="s">
        <v>232</v>
      </c>
      <c r="D299" s="56" t="s">
        <v>233</v>
      </c>
      <c r="E299" s="56" t="s">
        <v>142</v>
      </c>
      <c r="F299" s="5">
        <v>0</v>
      </c>
      <c r="G299" s="5">
        <v>3.6032960000000003E-5</v>
      </c>
      <c r="H299" s="5">
        <v>5.6259890000000013E-5</v>
      </c>
      <c r="I299" s="5">
        <v>1.1814169499999999E-4</v>
      </c>
      <c r="J299" s="5">
        <v>1.14880135E-4</v>
      </c>
      <c r="K299" s="5">
        <v>1.872341550000001E-4</v>
      </c>
      <c r="L299" s="5">
        <v>3.3017380999999997E-4</v>
      </c>
      <c r="M299" s="5">
        <v>3.0766551000000017E-4</v>
      </c>
      <c r="N299" s="5">
        <v>3.3672985000000031E-4</v>
      </c>
      <c r="O299" s="5">
        <v>3.5991050999999987E-4</v>
      </c>
      <c r="P299" s="5">
        <v>5.0342949999999985E-4</v>
      </c>
      <c r="Q299" s="5">
        <v>4.9366649499999978E-4</v>
      </c>
      <c r="R299" s="5">
        <v>4.6479231500000032E-4</v>
      </c>
      <c r="S299" s="5">
        <v>2038.068642067296</v>
      </c>
      <c r="T299" s="5">
        <v>2035.607860518234</v>
      </c>
      <c r="U299" s="5">
        <v>1995.49031624595</v>
      </c>
      <c r="V299" s="5">
        <v>2129.2423555349092</v>
      </c>
      <c r="W299" s="5">
        <v>2292.91678892344</v>
      </c>
      <c r="X299" s="5">
        <v>1958.2143645657641</v>
      </c>
      <c r="Y299" s="5">
        <v>2144.4401375910702</v>
      </c>
      <c r="Z299" s="5">
        <v>2004.294269231887</v>
      </c>
      <c r="AA299" s="5">
        <v>2113.5455481069039</v>
      </c>
      <c r="AB299" s="5">
        <v>1942.683807905069</v>
      </c>
      <c r="AC299" s="5">
        <v>1982.0507693956311</v>
      </c>
      <c r="AD299" s="5">
        <v>1973.842871553433</v>
      </c>
      <c r="AE299" s="5">
        <v>6562.9715902131138</v>
      </c>
      <c r="AF299" s="5">
        <v>6085.7142213420839</v>
      </c>
      <c r="AG299" s="5">
        <v>6050.9582381791224</v>
      </c>
    </row>
    <row r="300" spans="1:33">
      <c r="A300" s="56" t="s">
        <v>73</v>
      </c>
      <c r="B300" s="56" t="s">
        <v>163</v>
      </c>
      <c r="C300" s="56" t="s">
        <v>234</v>
      </c>
      <c r="D300" s="56" t="s">
        <v>235</v>
      </c>
      <c r="E300" s="56" t="s">
        <v>142</v>
      </c>
      <c r="F300" s="5">
        <v>5173.7328040224756</v>
      </c>
      <c r="G300" s="5">
        <v>4939.5791435873716</v>
      </c>
      <c r="H300" s="5">
        <v>4987.6288083010313</v>
      </c>
      <c r="I300" s="5">
        <v>5206.5182161619332</v>
      </c>
      <c r="J300" s="5">
        <v>4749.0625907363792</v>
      </c>
      <c r="K300" s="5">
        <v>5069.8603054596433</v>
      </c>
      <c r="L300" s="5">
        <v>5042.800154831828</v>
      </c>
      <c r="M300" s="5">
        <v>5214.9329110147919</v>
      </c>
      <c r="N300" s="5">
        <v>4963.8442013011017</v>
      </c>
      <c r="O300" s="5">
        <v>5405.4617422730926</v>
      </c>
      <c r="P300" s="5">
        <v>5070.6388062310234</v>
      </c>
      <c r="Q300" s="5">
        <v>4986.0886348001904</v>
      </c>
      <c r="R300" s="5">
        <v>4882.3422760545509</v>
      </c>
      <c r="S300" s="5">
        <v>4886.0302042668009</v>
      </c>
      <c r="T300" s="5">
        <v>5101.1754696532571</v>
      </c>
      <c r="U300" s="5">
        <v>4685.8804520353078</v>
      </c>
      <c r="V300" s="5">
        <v>5140.9927468587439</v>
      </c>
      <c r="W300" s="5">
        <v>4961.557719468753</v>
      </c>
      <c r="X300" s="5">
        <v>5044.5406546541089</v>
      </c>
      <c r="Y300" s="5">
        <v>4779.6221334465818</v>
      </c>
      <c r="Z300" s="5">
        <v>5189.8476820739052</v>
      </c>
      <c r="AA300" s="5">
        <v>4837.0171322767756</v>
      </c>
      <c r="AB300" s="5">
        <v>4547.7415078100457</v>
      </c>
      <c r="AC300" s="5">
        <v>4458.9843799714872</v>
      </c>
      <c r="AD300" s="5">
        <v>4587.6310915712402</v>
      </c>
      <c r="AE300" s="5">
        <v>4762.3449484495313</v>
      </c>
      <c r="AF300" s="5">
        <v>4123.6704413085063</v>
      </c>
      <c r="AG300" s="5">
        <v>4356.58255747153</v>
      </c>
    </row>
    <row r="301" spans="1:33">
      <c r="A301" s="56" t="s">
        <v>73</v>
      </c>
      <c r="B301" s="56" t="s">
        <v>163</v>
      </c>
      <c r="C301" s="56" t="s">
        <v>236</v>
      </c>
      <c r="D301" s="56" t="s">
        <v>237</v>
      </c>
      <c r="E301" s="56" t="s">
        <v>142</v>
      </c>
      <c r="F301" s="5">
        <v>0</v>
      </c>
      <c r="G301" s="5">
        <v>0</v>
      </c>
      <c r="H301" s="5">
        <v>0</v>
      </c>
      <c r="I301" s="5">
        <v>0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5">
        <v>0</v>
      </c>
      <c r="R301" s="5">
        <v>0</v>
      </c>
      <c r="S301" s="5">
        <v>0</v>
      </c>
      <c r="T301" s="5">
        <v>0</v>
      </c>
      <c r="U301" s="5">
        <v>0</v>
      </c>
      <c r="V301" s="5">
        <v>0</v>
      </c>
      <c r="W301" s="5">
        <v>0</v>
      </c>
      <c r="X301" s="5">
        <v>0</v>
      </c>
      <c r="Y301" s="5">
        <v>0</v>
      </c>
      <c r="Z301" s="5">
        <v>0</v>
      </c>
      <c r="AA301" s="5">
        <v>0</v>
      </c>
      <c r="AB301" s="5">
        <v>0</v>
      </c>
      <c r="AC301" s="5">
        <v>0</v>
      </c>
      <c r="AD301" s="5">
        <v>0</v>
      </c>
      <c r="AE301" s="5">
        <v>0</v>
      </c>
      <c r="AF301" s="5">
        <v>0</v>
      </c>
      <c r="AG301" s="5">
        <v>0</v>
      </c>
    </row>
    <row r="302" spans="1:33">
      <c r="A302" s="56" t="s">
        <v>73</v>
      </c>
      <c r="B302" s="56" t="s">
        <v>163</v>
      </c>
      <c r="C302" s="56" t="s">
        <v>238</v>
      </c>
      <c r="D302" s="56" t="s">
        <v>239</v>
      </c>
      <c r="E302" s="56" t="s">
        <v>142</v>
      </c>
      <c r="F302" s="5">
        <v>1962.2932314345151</v>
      </c>
      <c r="G302" s="5">
        <v>1813.398709009326</v>
      </c>
      <c r="H302" s="5">
        <v>1921.9901006300311</v>
      </c>
      <c r="I302" s="5">
        <v>1935.8937047834249</v>
      </c>
      <c r="J302" s="5">
        <v>12459.820279954271</v>
      </c>
      <c r="K302" s="5">
        <v>13372.112732651291</v>
      </c>
      <c r="L302" s="5">
        <v>13099.558890601749</v>
      </c>
      <c r="M302" s="5">
        <v>12592.403240466119</v>
      </c>
      <c r="N302" s="5">
        <v>22841.16816991401</v>
      </c>
      <c r="O302" s="5">
        <v>24657.672566647219</v>
      </c>
      <c r="P302" s="5">
        <v>23440.787798187419</v>
      </c>
      <c r="Q302" s="5">
        <v>23532.905595367629</v>
      </c>
      <c r="R302" s="5">
        <v>21862.041687071189</v>
      </c>
      <c r="S302" s="5">
        <v>23914.689924968039</v>
      </c>
      <c r="T302" s="5">
        <v>22349.257225639722</v>
      </c>
      <c r="U302" s="5">
        <v>22491.050016180689</v>
      </c>
      <c r="V302" s="5">
        <v>24474.8828646564</v>
      </c>
      <c r="W302" s="5">
        <v>23290.573916815691</v>
      </c>
      <c r="X302" s="5">
        <v>22204.829427951528</v>
      </c>
      <c r="Y302" s="5">
        <v>29478.698442122561</v>
      </c>
      <c r="Z302" s="5">
        <v>31189.990344586371</v>
      </c>
      <c r="AA302" s="5">
        <v>29061.233905675741</v>
      </c>
      <c r="AB302" s="5">
        <v>28653.46707518541</v>
      </c>
      <c r="AC302" s="5">
        <v>26698.033077447741</v>
      </c>
      <c r="AD302" s="5">
        <v>28742.159699274511</v>
      </c>
      <c r="AE302" s="5">
        <v>27587.297117698148</v>
      </c>
      <c r="AF302" s="5">
        <v>29179.711217319669</v>
      </c>
      <c r="AG302" s="5">
        <v>30643.442313510419</v>
      </c>
    </row>
    <row r="303" spans="1:33">
      <c r="A303" s="56" t="s">
        <v>73</v>
      </c>
      <c r="B303" s="56" t="s">
        <v>163</v>
      </c>
      <c r="C303" s="56" t="s">
        <v>240</v>
      </c>
      <c r="D303" s="56" t="s">
        <v>241</v>
      </c>
      <c r="E303" s="56" t="s">
        <v>142</v>
      </c>
      <c r="F303" s="5">
        <v>9323.0171458703262</v>
      </c>
      <c r="G303" s="5">
        <v>8789.8037230626178</v>
      </c>
      <c r="H303" s="5">
        <v>8982.1670201163251</v>
      </c>
      <c r="I303" s="5">
        <v>8911.7253894577716</v>
      </c>
      <c r="J303" s="5">
        <v>8490.3981338082012</v>
      </c>
      <c r="K303" s="5">
        <v>9198.4960353434217</v>
      </c>
      <c r="L303" s="5">
        <v>9445.6355359696336</v>
      </c>
      <c r="M303" s="5">
        <v>9187.0003874178146</v>
      </c>
      <c r="N303" s="5">
        <v>9059.7232411118748</v>
      </c>
      <c r="O303" s="5">
        <v>9554.0025278180983</v>
      </c>
      <c r="P303" s="5">
        <v>9595.6304440983658</v>
      </c>
      <c r="Q303" s="5">
        <v>9130.9374170595838</v>
      </c>
      <c r="R303" s="5">
        <v>8871.352879654014</v>
      </c>
      <c r="S303" s="5">
        <v>8886.4251396949676</v>
      </c>
      <c r="T303" s="5">
        <v>13650.32461169399</v>
      </c>
      <c r="U303" s="5">
        <v>12864.46973418255</v>
      </c>
      <c r="V303" s="5">
        <v>13647.846823441831</v>
      </c>
      <c r="W303" s="5">
        <v>24693.755680556351</v>
      </c>
      <c r="X303" s="5">
        <v>24024.148848582139</v>
      </c>
      <c r="Y303" s="5">
        <v>23603.353680511791</v>
      </c>
      <c r="Z303" s="5">
        <v>29251.575870293698</v>
      </c>
      <c r="AA303" s="5">
        <v>29141.425857028331</v>
      </c>
      <c r="AB303" s="5">
        <v>30711.318451963562</v>
      </c>
      <c r="AC303" s="5">
        <v>33983.62855451728</v>
      </c>
      <c r="AD303" s="5">
        <v>35203.308832162911</v>
      </c>
      <c r="AE303" s="5">
        <v>40198.916333012072</v>
      </c>
      <c r="AF303" s="5">
        <v>38391.364378696628</v>
      </c>
      <c r="AG303" s="5">
        <v>40188.59374467739</v>
      </c>
    </row>
    <row r="304" spans="1:33">
      <c r="A304" s="56" t="s">
        <v>73</v>
      </c>
      <c r="B304" s="56" t="s">
        <v>163</v>
      </c>
      <c r="C304" s="56" t="s">
        <v>242</v>
      </c>
      <c r="D304" s="56" t="s">
        <v>243</v>
      </c>
      <c r="E304" s="56" t="s">
        <v>142</v>
      </c>
      <c r="F304" s="5">
        <v>639.34288467374972</v>
      </c>
      <c r="G304" s="5">
        <v>628.9938718042805</v>
      </c>
      <c r="H304" s="5">
        <v>654.21634177295005</v>
      </c>
      <c r="I304" s="5">
        <v>635.11711799942964</v>
      </c>
      <c r="J304" s="5">
        <v>577.05113164974512</v>
      </c>
      <c r="K304" s="5">
        <v>632.12571749993958</v>
      </c>
      <c r="L304" s="5">
        <v>609.55993141013005</v>
      </c>
      <c r="M304" s="5">
        <v>573.38229903761464</v>
      </c>
      <c r="N304" s="5">
        <v>634.0617141180752</v>
      </c>
      <c r="O304" s="5">
        <v>642.17620577394541</v>
      </c>
      <c r="P304" s="5">
        <v>633.14412263616509</v>
      </c>
      <c r="Q304" s="5">
        <v>588.29092140971954</v>
      </c>
      <c r="R304" s="5">
        <v>596.9477120201251</v>
      </c>
      <c r="S304" s="5">
        <v>617.79523204736972</v>
      </c>
      <c r="T304" s="5">
        <v>574.32559521449514</v>
      </c>
      <c r="U304" s="5">
        <v>521.32149348207497</v>
      </c>
      <c r="V304" s="5">
        <v>574.81871730060982</v>
      </c>
      <c r="W304" s="5">
        <v>543.96643145394501</v>
      </c>
      <c r="X304" s="5">
        <v>522.76038233640486</v>
      </c>
      <c r="Y304" s="5">
        <v>582.96546587793478</v>
      </c>
      <c r="Z304" s="5">
        <v>0</v>
      </c>
      <c r="AA304" s="5">
        <v>0</v>
      </c>
      <c r="AB304" s="5">
        <v>0</v>
      </c>
      <c r="AC304" s="5">
        <v>0</v>
      </c>
      <c r="AD304" s="5">
        <v>0</v>
      </c>
      <c r="AE304" s="5">
        <v>0</v>
      </c>
      <c r="AF304" s="5">
        <v>0</v>
      </c>
      <c r="AG304" s="5">
        <v>0</v>
      </c>
    </row>
    <row r="305" spans="1:33">
      <c r="A305" s="56" t="s">
        <v>73</v>
      </c>
      <c r="B305" s="56" t="s">
        <v>163</v>
      </c>
      <c r="C305" s="56" t="s">
        <v>244</v>
      </c>
      <c r="D305" s="56" t="s">
        <v>245</v>
      </c>
      <c r="E305" s="56" t="s">
        <v>142</v>
      </c>
      <c r="F305" s="5">
        <v>0</v>
      </c>
      <c r="G305" s="5">
        <v>0</v>
      </c>
      <c r="H305" s="5">
        <v>0</v>
      </c>
      <c r="I305" s="5">
        <v>0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5">
        <v>0</v>
      </c>
      <c r="R305" s="5">
        <v>0</v>
      </c>
      <c r="S305" s="5">
        <v>0</v>
      </c>
      <c r="T305" s="5">
        <v>0</v>
      </c>
      <c r="U305" s="5">
        <v>0</v>
      </c>
      <c r="V305" s="5">
        <v>0</v>
      </c>
      <c r="W305" s="5">
        <v>0</v>
      </c>
      <c r="X305" s="5">
        <v>0</v>
      </c>
      <c r="Y305" s="5">
        <v>0</v>
      </c>
      <c r="Z305" s="5">
        <v>0</v>
      </c>
      <c r="AA305" s="5">
        <v>0</v>
      </c>
      <c r="AB305" s="5">
        <v>0</v>
      </c>
      <c r="AC305" s="5">
        <v>0</v>
      </c>
      <c r="AD305" s="5">
        <v>0</v>
      </c>
      <c r="AE305" s="5">
        <v>0</v>
      </c>
      <c r="AF305" s="5">
        <v>0</v>
      </c>
      <c r="AG305" s="5">
        <v>0</v>
      </c>
    </row>
    <row r="306" spans="1:33">
      <c r="A306" s="56" t="s">
        <v>73</v>
      </c>
      <c r="B306" s="56" t="s">
        <v>163</v>
      </c>
      <c r="C306" s="56" t="s">
        <v>246</v>
      </c>
      <c r="D306" s="56" t="s">
        <v>247</v>
      </c>
      <c r="E306" s="56" t="s">
        <v>142</v>
      </c>
      <c r="F306" s="5">
        <v>0</v>
      </c>
      <c r="G306" s="5">
        <v>0</v>
      </c>
      <c r="H306" s="5">
        <v>0</v>
      </c>
      <c r="I306" s="5">
        <v>0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5">
        <v>0</v>
      </c>
      <c r="R306" s="5">
        <v>0</v>
      </c>
      <c r="S306" s="5">
        <v>0</v>
      </c>
      <c r="T306" s="5">
        <v>0</v>
      </c>
      <c r="U306" s="5">
        <v>0</v>
      </c>
      <c r="V306" s="5">
        <v>0</v>
      </c>
      <c r="W306" s="5">
        <v>0</v>
      </c>
      <c r="X306" s="5">
        <v>0</v>
      </c>
      <c r="Y306" s="5">
        <v>0</v>
      </c>
      <c r="Z306" s="5">
        <v>0</v>
      </c>
      <c r="AA306" s="5">
        <v>0</v>
      </c>
      <c r="AB306" s="5">
        <v>0</v>
      </c>
      <c r="AC306" s="5">
        <v>0</v>
      </c>
      <c r="AD306" s="5">
        <v>0</v>
      </c>
      <c r="AE306" s="5">
        <v>0</v>
      </c>
      <c r="AF306" s="5">
        <v>0</v>
      </c>
      <c r="AG306" s="5">
        <v>0</v>
      </c>
    </row>
    <row r="307" spans="1:33">
      <c r="A307" s="56" t="s">
        <v>73</v>
      </c>
      <c r="B307" s="56" t="s">
        <v>163</v>
      </c>
      <c r="C307" s="56" t="s">
        <v>248</v>
      </c>
      <c r="D307" s="56" t="s">
        <v>249</v>
      </c>
      <c r="E307" s="56" t="s">
        <v>142</v>
      </c>
      <c r="F307" s="5">
        <v>0</v>
      </c>
      <c r="G307" s="5">
        <v>0</v>
      </c>
      <c r="H307" s="5">
        <v>0</v>
      </c>
      <c r="I307" s="5">
        <v>0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5">
        <v>0</v>
      </c>
      <c r="R307" s="5">
        <v>0</v>
      </c>
      <c r="S307" s="5">
        <v>0</v>
      </c>
      <c r="T307" s="5">
        <v>0</v>
      </c>
      <c r="U307" s="5">
        <v>0</v>
      </c>
      <c r="V307" s="5">
        <v>0</v>
      </c>
      <c r="W307" s="5">
        <v>0</v>
      </c>
      <c r="X307" s="5">
        <v>0</v>
      </c>
      <c r="Y307" s="5">
        <v>0</v>
      </c>
      <c r="Z307" s="5">
        <v>0</v>
      </c>
      <c r="AA307" s="5">
        <v>0</v>
      </c>
      <c r="AB307" s="5">
        <v>0</v>
      </c>
      <c r="AC307" s="5">
        <v>0</v>
      </c>
      <c r="AD307" s="5">
        <v>0</v>
      </c>
      <c r="AE307" s="5">
        <v>0</v>
      </c>
      <c r="AF307" s="5">
        <v>0</v>
      </c>
      <c r="AG307" s="5">
        <v>0</v>
      </c>
    </row>
    <row r="308" spans="1:33">
      <c r="A308" s="56" t="s">
        <v>73</v>
      </c>
      <c r="B308" s="56" t="s">
        <v>163</v>
      </c>
      <c r="C308" s="56" t="s">
        <v>250</v>
      </c>
      <c r="D308" s="56" t="s">
        <v>251</v>
      </c>
      <c r="E308" s="56" t="s">
        <v>142</v>
      </c>
      <c r="F308" s="5">
        <v>1399.0553979389449</v>
      </c>
      <c r="G308" s="5">
        <v>1323.0254658243789</v>
      </c>
      <c r="H308" s="5">
        <v>1256.209432440251</v>
      </c>
      <c r="I308" s="5">
        <v>6460.7453257792658</v>
      </c>
      <c r="J308" s="5">
        <v>6345.400279432587</v>
      </c>
      <c r="K308" s="5">
        <v>6505.8565887833047</v>
      </c>
      <c r="L308" s="5">
        <v>6438.5382426209489</v>
      </c>
      <c r="M308" s="5">
        <v>12922.752537418941</v>
      </c>
      <c r="N308" s="5">
        <v>12322.80922612229</v>
      </c>
      <c r="O308" s="5">
        <v>12377.524287596259</v>
      </c>
      <c r="P308" s="5">
        <v>14039.97416827535</v>
      </c>
      <c r="Q308" s="5">
        <v>14544.006512665061</v>
      </c>
      <c r="R308" s="5">
        <v>14452.0671623498</v>
      </c>
      <c r="S308" s="5">
        <v>13586.21622924316</v>
      </c>
      <c r="T308" s="5">
        <v>13834.000333961019</v>
      </c>
      <c r="U308" s="5">
        <v>13162.61079742427</v>
      </c>
      <c r="V308" s="5">
        <v>13680.7057045238</v>
      </c>
      <c r="W308" s="5">
        <v>13517.60658586838</v>
      </c>
      <c r="X308" s="5">
        <v>13696.46278765329</v>
      </c>
      <c r="Y308" s="5">
        <v>13002.06206589365</v>
      </c>
      <c r="Z308" s="5">
        <v>13330.786049972579</v>
      </c>
      <c r="AA308" s="5">
        <v>13802.759839188309</v>
      </c>
      <c r="AB308" s="5">
        <v>13964.239160766139</v>
      </c>
      <c r="AC308" s="5">
        <v>13636.78631013825</v>
      </c>
      <c r="AD308" s="5">
        <v>13192.050095055371</v>
      </c>
      <c r="AE308" s="5">
        <v>13436.764585689039</v>
      </c>
      <c r="AF308" s="5">
        <v>12205.35613734445</v>
      </c>
      <c r="AG308" s="5">
        <v>12440.605307116381</v>
      </c>
    </row>
    <row r="309" spans="1:33">
      <c r="A309" s="56" t="s">
        <v>73</v>
      </c>
      <c r="B309" s="56" t="s">
        <v>198</v>
      </c>
      <c r="C309" s="56" t="s">
        <v>252</v>
      </c>
      <c r="D309" s="56" t="s">
        <v>253</v>
      </c>
      <c r="E309" s="56" t="s">
        <v>142</v>
      </c>
      <c r="F309" s="5">
        <v>0</v>
      </c>
      <c r="G309" s="5">
        <v>2.2460696499999999E-4</v>
      </c>
      <c r="H309" s="5">
        <v>2.5813385E-3</v>
      </c>
      <c r="I309" s="5">
        <v>305.38744378038501</v>
      </c>
      <c r="J309" s="5">
        <v>1177.590116674585</v>
      </c>
      <c r="K309" s="5">
        <v>1230.710234606734</v>
      </c>
      <c r="L309" s="5">
        <v>1304.17628314133</v>
      </c>
      <c r="M309" s="5">
        <v>1304.6275172184601</v>
      </c>
      <c r="N309" s="5">
        <v>1148.4585273809751</v>
      </c>
      <c r="O309" s="5">
        <v>1186.5464374293199</v>
      </c>
      <c r="P309" s="5">
        <v>1307.6253668475799</v>
      </c>
      <c r="Q309" s="5">
        <v>1142.940963365405</v>
      </c>
      <c r="R309" s="5">
        <v>1343.4110651209951</v>
      </c>
      <c r="S309" s="5">
        <v>1125.656981799825</v>
      </c>
      <c r="T309" s="5">
        <v>1298.3210758579301</v>
      </c>
      <c r="U309" s="5">
        <v>1198.352821872415</v>
      </c>
      <c r="V309" s="5">
        <v>1206.73250533685</v>
      </c>
      <c r="W309" s="5">
        <v>1312.6195561801151</v>
      </c>
      <c r="X309" s="5">
        <v>1364.3960154807701</v>
      </c>
      <c r="Y309" s="5">
        <v>1197.5855629548901</v>
      </c>
      <c r="Z309" s="5">
        <v>1170.95409985284</v>
      </c>
      <c r="AA309" s="5">
        <v>1304.3374098139141</v>
      </c>
      <c r="AB309" s="5">
        <v>1092.447166648994</v>
      </c>
      <c r="AC309" s="5">
        <v>1313.4131339671251</v>
      </c>
      <c r="AD309" s="5">
        <v>1189.805714202995</v>
      </c>
      <c r="AE309" s="5">
        <v>1285.8142199137901</v>
      </c>
      <c r="AF309" s="5">
        <v>1235.2890580143601</v>
      </c>
      <c r="AG309" s="5">
        <v>1222.5756685205249</v>
      </c>
    </row>
    <row r="310" spans="1:33">
      <c r="A310" s="56" t="s">
        <v>73</v>
      </c>
      <c r="B310" s="56" t="s">
        <v>198</v>
      </c>
      <c r="C310" s="56" t="s">
        <v>254</v>
      </c>
      <c r="D310" s="56" t="s">
        <v>255</v>
      </c>
      <c r="E310" s="56" t="s">
        <v>142</v>
      </c>
      <c r="F310" s="5">
        <v>0</v>
      </c>
      <c r="G310" s="5">
        <v>0</v>
      </c>
      <c r="H310" s="5">
        <v>0</v>
      </c>
      <c r="I310" s="5">
        <v>0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5">
        <v>0</v>
      </c>
      <c r="R310" s="5">
        <v>0</v>
      </c>
      <c r="S310" s="5">
        <v>0</v>
      </c>
      <c r="T310" s="5">
        <v>0</v>
      </c>
      <c r="U310" s="5">
        <v>0</v>
      </c>
      <c r="V310" s="5">
        <v>0</v>
      </c>
      <c r="W310" s="5">
        <v>0</v>
      </c>
      <c r="X310" s="5">
        <v>0</v>
      </c>
      <c r="Y310" s="5">
        <v>0</v>
      </c>
      <c r="Z310" s="5">
        <v>0</v>
      </c>
      <c r="AA310" s="5">
        <v>0</v>
      </c>
      <c r="AB310" s="5">
        <v>0</v>
      </c>
      <c r="AC310" s="5">
        <v>0</v>
      </c>
      <c r="AD310" s="5">
        <v>0</v>
      </c>
      <c r="AE310" s="5">
        <v>0</v>
      </c>
      <c r="AF310" s="5">
        <v>0</v>
      </c>
      <c r="AG310" s="5">
        <v>0</v>
      </c>
    </row>
    <row r="311" spans="1:33">
      <c r="A311" s="56" t="s">
        <v>73</v>
      </c>
      <c r="B311" s="56" t="s">
        <v>198</v>
      </c>
      <c r="C311" s="56" t="s">
        <v>256</v>
      </c>
      <c r="D311" s="56" t="s">
        <v>257</v>
      </c>
      <c r="E311" s="56" t="s">
        <v>142</v>
      </c>
      <c r="F311" s="5">
        <v>0</v>
      </c>
      <c r="G311" s="5">
        <v>0</v>
      </c>
      <c r="H311" s="5">
        <v>0</v>
      </c>
      <c r="I311" s="5">
        <v>0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5">
        <v>0</v>
      </c>
      <c r="R311" s="5">
        <v>0</v>
      </c>
      <c r="S311" s="5">
        <v>0</v>
      </c>
      <c r="T311" s="5">
        <v>0</v>
      </c>
      <c r="U311" s="5">
        <v>0</v>
      </c>
      <c r="V311" s="5">
        <v>0</v>
      </c>
      <c r="W311" s="5">
        <v>0</v>
      </c>
      <c r="X311" s="5">
        <v>0</v>
      </c>
      <c r="Y311" s="5">
        <v>0</v>
      </c>
      <c r="Z311" s="5">
        <v>0</v>
      </c>
      <c r="AA311" s="5">
        <v>0</v>
      </c>
      <c r="AB311" s="5">
        <v>0</v>
      </c>
      <c r="AC311" s="5">
        <v>0</v>
      </c>
      <c r="AD311" s="5">
        <v>0</v>
      </c>
      <c r="AE311" s="5">
        <v>0</v>
      </c>
      <c r="AF311" s="5">
        <v>0</v>
      </c>
      <c r="AG311" s="5">
        <v>0</v>
      </c>
    </row>
    <row r="312" spans="1:33">
      <c r="A312" s="56" t="s">
        <v>73</v>
      </c>
      <c r="B312" s="56" t="s">
        <v>198</v>
      </c>
      <c r="C312" s="56" t="s">
        <v>258</v>
      </c>
      <c r="D312" s="56" t="s">
        <v>259</v>
      </c>
      <c r="E312" s="56" t="s">
        <v>142</v>
      </c>
      <c r="F312" s="5">
        <v>5415.8507424429436</v>
      </c>
      <c r="G312" s="5">
        <v>5813.682493342214</v>
      </c>
      <c r="H312" s="5">
        <v>5500.2892642828701</v>
      </c>
      <c r="I312" s="5">
        <v>5658.4873993462734</v>
      </c>
      <c r="J312" s="5">
        <v>7051.5120226003373</v>
      </c>
      <c r="K312" s="5">
        <v>7760.6665744631428</v>
      </c>
      <c r="L312" s="5">
        <v>7919.4566645933019</v>
      </c>
      <c r="M312" s="5">
        <v>8402.54437465103</v>
      </c>
      <c r="N312" s="5">
        <v>7771.0809684614987</v>
      </c>
      <c r="O312" s="5">
        <v>7729.5994472834109</v>
      </c>
      <c r="P312" s="5">
        <v>8354.7973320809833</v>
      </c>
      <c r="Q312" s="5">
        <v>7603.2258456534701</v>
      </c>
      <c r="R312" s="5">
        <v>10664.20717941759</v>
      </c>
      <c r="S312" s="5">
        <v>11665.05761233798</v>
      </c>
      <c r="T312" s="5">
        <v>11814.589389527389</v>
      </c>
      <c r="U312" s="5">
        <v>10779.46235500554</v>
      </c>
      <c r="V312" s="5">
        <v>11326.55765010968</v>
      </c>
      <c r="W312" s="5">
        <v>12112.117469001931</v>
      </c>
      <c r="X312" s="5">
        <v>12436.77066470317</v>
      </c>
      <c r="Y312" s="5">
        <v>12041.842559460119</v>
      </c>
      <c r="Z312" s="5">
        <v>12068.90685900308</v>
      </c>
      <c r="AA312" s="5">
        <v>12048.67637828495</v>
      </c>
      <c r="AB312" s="5">
        <v>10249.45549021801</v>
      </c>
      <c r="AC312" s="5">
        <v>11912.696808772391</v>
      </c>
      <c r="AD312" s="5">
        <v>12155.312655429039</v>
      </c>
      <c r="AE312" s="5">
        <v>12379.045199192289</v>
      </c>
      <c r="AF312" s="5">
        <v>10675.429748039191</v>
      </c>
      <c r="AG312" s="5">
        <v>11407.2305255257</v>
      </c>
    </row>
    <row r="313" spans="1:33">
      <c r="A313" s="56" t="s">
        <v>73</v>
      </c>
      <c r="B313" s="56" t="s">
        <v>198</v>
      </c>
      <c r="C313" s="56" t="s">
        <v>260</v>
      </c>
      <c r="D313" s="56" t="s">
        <v>261</v>
      </c>
      <c r="E313" s="56" t="s">
        <v>142</v>
      </c>
      <c r="F313" s="5">
        <v>5750.3993498993641</v>
      </c>
      <c r="G313" s="5">
        <v>7774.6639786471414</v>
      </c>
      <c r="H313" s="5">
        <v>8182.0848539965482</v>
      </c>
      <c r="I313" s="5">
        <v>9483.2755843957166</v>
      </c>
      <c r="J313" s="5">
        <v>12088.909813104319</v>
      </c>
      <c r="K313" s="5">
        <v>13029.182818888959</v>
      </c>
      <c r="L313" s="5">
        <v>13577.52428153553</v>
      </c>
      <c r="M313" s="5">
        <v>16523.00229858133</v>
      </c>
      <c r="N313" s="5">
        <v>15025.181536112859</v>
      </c>
      <c r="O313" s="5">
        <v>15036.822489662831</v>
      </c>
      <c r="P313" s="5">
        <v>18470.71846873187</v>
      </c>
      <c r="Q313" s="5">
        <v>16908.357983798251</v>
      </c>
      <c r="R313" s="5">
        <v>19327.281297416699</v>
      </c>
      <c r="S313" s="5">
        <v>16786.98268963295</v>
      </c>
      <c r="T313" s="5">
        <v>24655.16255408798</v>
      </c>
      <c r="U313" s="5">
        <v>25576.951941697109</v>
      </c>
      <c r="V313" s="5">
        <v>26812.826066550129</v>
      </c>
      <c r="W313" s="5">
        <v>35316.653822401917</v>
      </c>
      <c r="X313" s="5">
        <v>37041.588569556523</v>
      </c>
      <c r="Y313" s="5">
        <v>33351.241574175277</v>
      </c>
      <c r="Z313" s="5">
        <v>34113.977919181583</v>
      </c>
      <c r="AA313" s="5">
        <v>38696.281927580123</v>
      </c>
      <c r="AB313" s="5">
        <v>44557.714710706998</v>
      </c>
      <c r="AC313" s="5">
        <v>51433.225312556016</v>
      </c>
      <c r="AD313" s="5">
        <v>48066.052734596196</v>
      </c>
      <c r="AE313" s="5">
        <v>51192.833282585787</v>
      </c>
      <c r="AF313" s="5">
        <v>47108.853554199581</v>
      </c>
      <c r="AG313" s="5">
        <v>47558.146640114908</v>
      </c>
    </row>
    <row r="314" spans="1:33">
      <c r="A314" s="56" t="s">
        <v>73</v>
      </c>
      <c r="B314" s="56" t="s">
        <v>198</v>
      </c>
      <c r="C314" s="56" t="s">
        <v>262</v>
      </c>
      <c r="D314" s="56" t="s">
        <v>263</v>
      </c>
      <c r="E314" s="56" t="s">
        <v>142</v>
      </c>
      <c r="F314" s="5">
        <v>0</v>
      </c>
      <c r="G314" s="5">
        <v>1754.420534994945</v>
      </c>
      <c r="H314" s="5">
        <v>5658.7724127658448</v>
      </c>
      <c r="I314" s="5">
        <v>5937.7659564625264</v>
      </c>
      <c r="J314" s="5">
        <v>5928.8266506389746</v>
      </c>
      <c r="K314" s="5">
        <v>6117.7750350645574</v>
      </c>
      <c r="L314" s="5">
        <v>6116.2966503579573</v>
      </c>
      <c r="M314" s="5">
        <v>6420.6428162576749</v>
      </c>
      <c r="N314" s="5">
        <v>6007.877188810673</v>
      </c>
      <c r="O314" s="5">
        <v>5835.699745592904</v>
      </c>
      <c r="P314" s="5">
        <v>6161.2323049533361</v>
      </c>
      <c r="Q314" s="5">
        <v>5729.7823801857076</v>
      </c>
      <c r="R314" s="5">
        <v>6603.0117004704734</v>
      </c>
      <c r="S314" s="5">
        <v>5889.2495001777143</v>
      </c>
      <c r="T314" s="5">
        <v>6176.3016888001966</v>
      </c>
      <c r="U314" s="5">
        <v>5623.5441157266341</v>
      </c>
      <c r="V314" s="5">
        <v>5869.6520725679266</v>
      </c>
      <c r="W314" s="5">
        <v>6216.6547157915938</v>
      </c>
      <c r="X314" s="5">
        <v>7649.830493307556</v>
      </c>
      <c r="Y314" s="5">
        <v>7063.2274178812377</v>
      </c>
      <c r="Z314" s="5">
        <v>7000.9650576525719</v>
      </c>
      <c r="AA314" s="5">
        <v>12243.484326749191</v>
      </c>
      <c r="AB314" s="5">
        <v>10876.81558427132</v>
      </c>
      <c r="AC314" s="5">
        <v>12983.74524605634</v>
      </c>
      <c r="AD314" s="5">
        <v>13951.926135776759</v>
      </c>
      <c r="AE314" s="5">
        <v>14418.78571751661</v>
      </c>
      <c r="AF314" s="5">
        <v>13070.89346743486</v>
      </c>
      <c r="AG314" s="5">
        <v>13263.432251702139</v>
      </c>
    </row>
    <row r="315" spans="1:33">
      <c r="A315" s="56" t="s">
        <v>73</v>
      </c>
      <c r="B315" s="56" t="s">
        <v>198</v>
      </c>
      <c r="C315" s="56" t="s">
        <v>264</v>
      </c>
      <c r="D315" s="56" t="s">
        <v>265</v>
      </c>
      <c r="E315" s="56" t="s">
        <v>142</v>
      </c>
      <c r="F315" s="5">
        <v>0</v>
      </c>
      <c r="G315" s="5">
        <v>3.3316035E-5</v>
      </c>
      <c r="H315" s="5">
        <v>1093.507285692486</v>
      </c>
      <c r="I315" s="5">
        <v>1067.11823023792</v>
      </c>
      <c r="J315" s="5">
        <v>953.32472377493548</v>
      </c>
      <c r="K315" s="5">
        <v>1047.0016042637151</v>
      </c>
      <c r="L315" s="5">
        <v>1080.4125287337561</v>
      </c>
      <c r="M315" s="5">
        <v>1041.7138582335999</v>
      </c>
      <c r="N315" s="5">
        <v>1091.7987049844551</v>
      </c>
      <c r="O315" s="5">
        <v>1041.963613671745</v>
      </c>
      <c r="P315" s="5">
        <v>1035.5694033884761</v>
      </c>
      <c r="Q315" s="5">
        <v>1015.27632556511</v>
      </c>
      <c r="R315" s="5">
        <v>1056.3327029733241</v>
      </c>
      <c r="S315" s="5">
        <v>1071.3546014041051</v>
      </c>
      <c r="T315" s="5">
        <v>1015.938972635584</v>
      </c>
      <c r="U315" s="5">
        <v>880.38202130243508</v>
      </c>
      <c r="V315" s="5">
        <v>1004.272775880185</v>
      </c>
      <c r="W315" s="5">
        <v>1035.1363805330959</v>
      </c>
      <c r="X315" s="5">
        <v>1009.36103293229</v>
      </c>
      <c r="Y315" s="5">
        <v>2908.316989378196</v>
      </c>
      <c r="Z315" s="5">
        <v>2804.621373501197</v>
      </c>
      <c r="AA315" s="5">
        <v>2725.294307270739</v>
      </c>
      <c r="AB315" s="5">
        <v>2644.3161418972659</v>
      </c>
      <c r="AC315" s="5">
        <v>2749.89599815473</v>
      </c>
      <c r="AD315" s="5">
        <v>2821.8510245812708</v>
      </c>
      <c r="AE315" s="5">
        <v>2816.0261043672758</v>
      </c>
      <c r="AF315" s="5">
        <v>2341.54557528551</v>
      </c>
      <c r="AG315" s="5">
        <v>2465.269384440126</v>
      </c>
    </row>
    <row r="316" spans="1:33">
      <c r="A316" s="56" t="s">
        <v>73</v>
      </c>
      <c r="B316" s="56" t="s">
        <v>199</v>
      </c>
      <c r="C316" s="56" t="s">
        <v>266</v>
      </c>
      <c r="D316" s="56" t="s">
        <v>267</v>
      </c>
      <c r="E316" s="56" t="s">
        <v>142</v>
      </c>
      <c r="F316" s="5">
        <v>747.47247608199018</v>
      </c>
      <c r="G316" s="5">
        <v>1334.4630409317399</v>
      </c>
      <c r="H316" s="5">
        <v>3017.1288590773288</v>
      </c>
      <c r="I316" s="5">
        <v>3548.772129871139</v>
      </c>
      <c r="J316" s="5">
        <v>3193.6548253887672</v>
      </c>
      <c r="K316" s="5">
        <v>3631.7983314318458</v>
      </c>
      <c r="L316" s="5">
        <v>3636.274346804425</v>
      </c>
      <c r="M316" s="5">
        <v>3518.0655531800262</v>
      </c>
      <c r="N316" s="5">
        <v>3329.109035677352</v>
      </c>
      <c r="O316" s="5">
        <v>3276.7372614551618</v>
      </c>
      <c r="P316" s="5">
        <v>10485.140821639319</v>
      </c>
      <c r="Q316" s="5">
        <v>9554.6501832467948</v>
      </c>
      <c r="R316" s="5">
        <v>11048.16298647555</v>
      </c>
      <c r="S316" s="5">
        <v>9527.4817363463626</v>
      </c>
      <c r="T316" s="5">
        <v>9901.2968271880145</v>
      </c>
      <c r="U316" s="5">
        <v>8513.6238956720335</v>
      </c>
      <c r="V316" s="5">
        <v>9459.1062912818561</v>
      </c>
      <c r="W316" s="5">
        <v>9766.985346936628</v>
      </c>
      <c r="X316" s="5">
        <v>9742.5913501686773</v>
      </c>
      <c r="Y316" s="5">
        <v>8626.1022901892611</v>
      </c>
      <c r="Z316" s="5">
        <v>8903.1635229718941</v>
      </c>
      <c r="AA316" s="5">
        <v>9155.449748137713</v>
      </c>
      <c r="AB316" s="5">
        <v>7929.4361840121401</v>
      </c>
      <c r="AC316" s="5">
        <v>9210.8872428221202</v>
      </c>
      <c r="AD316" s="5">
        <v>9416.9903462036127</v>
      </c>
      <c r="AE316" s="5">
        <v>9672.6910749475519</v>
      </c>
      <c r="AF316" s="5">
        <v>8790.5979098377393</v>
      </c>
      <c r="AG316" s="5">
        <v>9363.5978458540685</v>
      </c>
    </row>
    <row r="317" spans="1:33">
      <c r="A317" s="56" t="s">
        <v>73</v>
      </c>
      <c r="B317" s="56" t="s">
        <v>199</v>
      </c>
      <c r="C317" s="56" t="s">
        <v>268</v>
      </c>
      <c r="D317" s="56" t="s">
        <v>269</v>
      </c>
      <c r="E317" s="56" t="s">
        <v>142</v>
      </c>
      <c r="F317" s="5">
        <v>0</v>
      </c>
      <c r="G317" s="5">
        <v>0</v>
      </c>
      <c r="H317" s="5">
        <v>0</v>
      </c>
      <c r="I317" s="5">
        <v>0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5">
        <v>0</v>
      </c>
      <c r="R317" s="5">
        <v>0</v>
      </c>
      <c r="S317" s="5">
        <v>0</v>
      </c>
      <c r="T317" s="5">
        <v>0</v>
      </c>
      <c r="U317" s="5">
        <v>0</v>
      </c>
      <c r="V317" s="5">
        <v>0</v>
      </c>
      <c r="W317" s="5">
        <v>0</v>
      </c>
      <c r="X317" s="5">
        <v>0</v>
      </c>
      <c r="Y317" s="5">
        <v>0</v>
      </c>
      <c r="Z317" s="5">
        <v>0</v>
      </c>
      <c r="AA317" s="5">
        <v>0</v>
      </c>
      <c r="AB317" s="5">
        <v>0</v>
      </c>
      <c r="AC317" s="5">
        <v>0</v>
      </c>
      <c r="AD317" s="5">
        <v>0</v>
      </c>
      <c r="AE317" s="5">
        <v>0</v>
      </c>
      <c r="AF317" s="5">
        <v>0</v>
      </c>
      <c r="AG317" s="5">
        <v>0</v>
      </c>
    </row>
    <row r="318" spans="1:33">
      <c r="A318" s="56" t="s">
        <v>73</v>
      </c>
      <c r="B318" s="56" t="s">
        <v>199</v>
      </c>
      <c r="C318" s="56" t="s">
        <v>270</v>
      </c>
      <c r="D318" s="56" t="s">
        <v>271</v>
      </c>
      <c r="E318" s="56" t="s">
        <v>142</v>
      </c>
      <c r="F318" s="5">
        <v>3817.3497078230762</v>
      </c>
      <c r="G318" s="5">
        <v>6850.8369459219603</v>
      </c>
      <c r="H318" s="5">
        <v>8263.0375137463361</v>
      </c>
      <c r="I318" s="5">
        <v>8577.7178917881956</v>
      </c>
      <c r="J318" s="5">
        <v>7769.4170433858126</v>
      </c>
      <c r="K318" s="5">
        <v>13568.112219115121</v>
      </c>
      <c r="L318" s="5">
        <v>13269.526711126629</v>
      </c>
      <c r="M318" s="5">
        <v>13222.69789443704</v>
      </c>
      <c r="N318" s="5">
        <v>12835.17657594911</v>
      </c>
      <c r="O318" s="5">
        <v>13643.776197558411</v>
      </c>
      <c r="P318" s="5">
        <v>14614.65017792531</v>
      </c>
      <c r="Q318" s="5">
        <v>13731.326991895059</v>
      </c>
      <c r="R318" s="5">
        <v>18492.79238380507</v>
      </c>
      <c r="S318" s="5">
        <v>16277.545469805769</v>
      </c>
      <c r="T318" s="5">
        <v>16379.57152847583</v>
      </c>
      <c r="U318" s="5">
        <v>14260.232534431851</v>
      </c>
      <c r="V318" s="5">
        <v>15803.799061838081</v>
      </c>
      <c r="W318" s="5">
        <v>15480.155743383521</v>
      </c>
      <c r="X318" s="5">
        <v>33712.6104411286</v>
      </c>
      <c r="Y318" s="5">
        <v>31090.06241078016</v>
      </c>
      <c r="Z318" s="5">
        <v>34900.627976747361</v>
      </c>
      <c r="AA318" s="5">
        <v>52126.454092648382</v>
      </c>
      <c r="AB318" s="5">
        <v>53207.733649928457</v>
      </c>
      <c r="AC318" s="5">
        <v>61725.678111244852</v>
      </c>
      <c r="AD318" s="5">
        <v>60792.361318841417</v>
      </c>
      <c r="AE318" s="5">
        <v>82917.325172580226</v>
      </c>
      <c r="AF318" s="5">
        <v>72107.929074416024</v>
      </c>
      <c r="AG318" s="5">
        <v>81611.68147334212</v>
      </c>
    </row>
    <row r="319" spans="1:33">
      <c r="A319" s="56" t="s">
        <v>73</v>
      </c>
      <c r="B319" s="56" t="s">
        <v>199</v>
      </c>
      <c r="C319" s="56" t="s">
        <v>272</v>
      </c>
      <c r="D319" s="56" t="s">
        <v>273</v>
      </c>
      <c r="E319" s="56" t="s">
        <v>142</v>
      </c>
      <c r="F319" s="5">
        <v>266.76762146038487</v>
      </c>
      <c r="G319" s="5">
        <v>270.23972105746492</v>
      </c>
      <c r="H319" s="5">
        <v>291.38188833956531</v>
      </c>
      <c r="I319" s="5">
        <v>338.27730690902013</v>
      </c>
      <c r="J319" s="5">
        <v>298.87142687676987</v>
      </c>
      <c r="K319" s="5">
        <v>339.13005500628492</v>
      </c>
      <c r="L319" s="5">
        <v>318.42712986109979</v>
      </c>
      <c r="M319" s="5">
        <v>300.42501542370508</v>
      </c>
      <c r="N319" s="5">
        <v>280.80557208046997</v>
      </c>
      <c r="O319" s="5">
        <v>292.18802197611501</v>
      </c>
      <c r="P319" s="5">
        <v>4069.6040132644848</v>
      </c>
      <c r="Q319" s="5">
        <v>3750.3859812201449</v>
      </c>
      <c r="R319" s="5">
        <v>4268.5457259173854</v>
      </c>
      <c r="S319" s="5">
        <v>3645.085807642577</v>
      </c>
      <c r="T319" s="5">
        <v>3704.054663007621</v>
      </c>
      <c r="U319" s="5">
        <v>3257.3263344667798</v>
      </c>
      <c r="V319" s="5">
        <v>3672.8949790066872</v>
      </c>
      <c r="W319" s="5">
        <v>3787.668084140601</v>
      </c>
      <c r="X319" s="5">
        <v>3629.895811126401</v>
      </c>
      <c r="Y319" s="5">
        <v>3202.7609820837051</v>
      </c>
      <c r="Z319" s="5">
        <v>3449.642247766536</v>
      </c>
      <c r="AA319" s="5">
        <v>3637.7658826467118</v>
      </c>
      <c r="AB319" s="5">
        <v>3158.7063214054178</v>
      </c>
      <c r="AC319" s="5">
        <v>3971.874234239699</v>
      </c>
      <c r="AD319" s="5">
        <v>3382.35397865902</v>
      </c>
      <c r="AE319" s="5">
        <v>3200.919478953524</v>
      </c>
      <c r="AF319" s="5">
        <v>2255.1400490924912</v>
      </c>
      <c r="AG319" s="5">
        <v>2070.62741269772</v>
      </c>
    </row>
    <row r="320" spans="1:33">
      <c r="A320" s="56" t="s">
        <v>73</v>
      </c>
      <c r="B320" s="56" t="s">
        <v>199</v>
      </c>
      <c r="C320" s="56" t="s">
        <v>274</v>
      </c>
      <c r="D320" s="56" t="s">
        <v>275</v>
      </c>
      <c r="E320" s="56" t="s">
        <v>142</v>
      </c>
      <c r="F320" s="5">
        <v>1198.915820203676</v>
      </c>
      <c r="G320" s="5">
        <v>1202.3361298967591</v>
      </c>
      <c r="H320" s="5">
        <v>1162.04409083563</v>
      </c>
      <c r="I320" s="5">
        <v>1082.58872514174</v>
      </c>
      <c r="J320" s="5">
        <v>1076.3436064160851</v>
      </c>
      <c r="K320" s="5">
        <v>1161.78981091846</v>
      </c>
      <c r="L320" s="5">
        <v>1236.907199081016</v>
      </c>
      <c r="M320" s="5">
        <v>1111.590268980945</v>
      </c>
      <c r="N320" s="5">
        <v>1167.4596535447299</v>
      </c>
      <c r="O320" s="5">
        <v>1073.00473699449</v>
      </c>
      <c r="P320" s="5">
        <v>1101.48574446665</v>
      </c>
      <c r="Q320" s="5">
        <v>1086.4182901603349</v>
      </c>
      <c r="R320" s="5">
        <v>1148.7017094553951</v>
      </c>
      <c r="S320" s="5">
        <v>1079.075317369055</v>
      </c>
      <c r="T320" s="5">
        <v>983.44532619080519</v>
      </c>
      <c r="U320" s="5">
        <v>1002.28446900906</v>
      </c>
      <c r="V320" s="5">
        <v>1054.3370968741599</v>
      </c>
      <c r="W320" s="5">
        <v>1044.09447989008</v>
      </c>
      <c r="X320" s="5">
        <v>879.01121965296534</v>
      </c>
      <c r="Y320" s="5">
        <v>869.19650553147494</v>
      </c>
      <c r="Z320" s="5">
        <v>852.44365729767992</v>
      </c>
      <c r="AA320" s="5">
        <v>985.06189930758512</v>
      </c>
      <c r="AB320" s="5">
        <v>546.48087699759014</v>
      </c>
      <c r="AC320" s="5">
        <v>573.86703743383987</v>
      </c>
      <c r="AD320" s="5">
        <v>523.52081110698043</v>
      </c>
      <c r="AE320" s="5">
        <v>374.73775321751469</v>
      </c>
      <c r="AF320" s="5">
        <v>389.1584340410501</v>
      </c>
      <c r="AG320" s="5">
        <v>276.48064219767002</v>
      </c>
    </row>
    <row r="321" spans="1:33">
      <c r="A321" s="56" t="s">
        <v>73</v>
      </c>
      <c r="B321" s="56" t="s">
        <v>199</v>
      </c>
      <c r="C321" s="56" t="s">
        <v>276</v>
      </c>
      <c r="D321" s="56" t="s">
        <v>277</v>
      </c>
      <c r="E321" s="56" t="s">
        <v>142</v>
      </c>
      <c r="F321" s="5">
        <v>0</v>
      </c>
      <c r="G321" s="5">
        <v>0</v>
      </c>
      <c r="H321" s="5">
        <v>1.185070654999999E-3</v>
      </c>
      <c r="I321" s="5">
        <v>181.3629049774699</v>
      </c>
      <c r="J321" s="5">
        <v>161.20231390709989</v>
      </c>
      <c r="K321" s="5">
        <v>1949.897561485104</v>
      </c>
      <c r="L321" s="5">
        <v>1838.1054520292889</v>
      </c>
      <c r="M321" s="5">
        <v>7614.7235458500472</v>
      </c>
      <c r="N321" s="5">
        <v>7748.6638399978037</v>
      </c>
      <c r="O321" s="5">
        <v>9016.1862894454571</v>
      </c>
      <c r="P321" s="5">
        <v>8935.7298383572634</v>
      </c>
      <c r="Q321" s="5">
        <v>8645.0648623179623</v>
      </c>
      <c r="R321" s="5">
        <v>8406.2941535434256</v>
      </c>
      <c r="S321" s="5">
        <v>25257.98902671798</v>
      </c>
      <c r="T321" s="5">
        <v>25428.605350977581</v>
      </c>
      <c r="U321" s="5">
        <v>25477.13813627182</v>
      </c>
      <c r="V321" s="5">
        <v>27555.121184213771</v>
      </c>
      <c r="W321" s="5">
        <v>27100.068256680232</v>
      </c>
      <c r="X321" s="5">
        <v>42204.658463258827</v>
      </c>
      <c r="Y321" s="5">
        <v>49709.538810798258</v>
      </c>
      <c r="Z321" s="5">
        <v>55155.143581872173</v>
      </c>
      <c r="AA321" s="5">
        <v>51636.124560877048</v>
      </c>
      <c r="AB321" s="5">
        <v>48241.645308587962</v>
      </c>
      <c r="AC321" s="5">
        <v>47475.408621418981</v>
      </c>
      <c r="AD321" s="5">
        <v>52302.618845469828</v>
      </c>
      <c r="AE321" s="5">
        <v>49223.389251264591</v>
      </c>
      <c r="AF321" s="5">
        <v>45198.34069243542</v>
      </c>
      <c r="AG321" s="5">
        <v>47863.828056021353</v>
      </c>
    </row>
    <row r="322" spans="1:33">
      <c r="A322" s="56" t="s">
        <v>73</v>
      </c>
      <c r="B322" s="56" t="s">
        <v>199</v>
      </c>
      <c r="C322" s="56" t="s">
        <v>278</v>
      </c>
      <c r="D322" s="56" t="s">
        <v>279</v>
      </c>
      <c r="E322" s="56" t="s">
        <v>142</v>
      </c>
      <c r="F322" s="5">
        <v>0</v>
      </c>
      <c r="G322" s="5">
        <v>0</v>
      </c>
      <c r="H322" s="5">
        <v>0</v>
      </c>
      <c r="I322" s="5">
        <v>0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5">
        <v>0</v>
      </c>
      <c r="R322" s="5">
        <v>0</v>
      </c>
      <c r="S322" s="5">
        <v>0</v>
      </c>
      <c r="T322" s="5">
        <v>0</v>
      </c>
      <c r="U322" s="5">
        <v>0</v>
      </c>
      <c r="V322" s="5">
        <v>0</v>
      </c>
      <c r="W322" s="5">
        <v>0</v>
      </c>
      <c r="X322" s="5">
        <v>0</v>
      </c>
      <c r="Y322" s="5">
        <v>0</v>
      </c>
      <c r="Z322" s="5">
        <v>0</v>
      </c>
      <c r="AA322" s="5">
        <v>0</v>
      </c>
      <c r="AB322" s="5">
        <v>0</v>
      </c>
      <c r="AC322" s="5">
        <v>0</v>
      </c>
      <c r="AD322" s="5">
        <v>0</v>
      </c>
      <c r="AE322" s="5">
        <v>0</v>
      </c>
      <c r="AF322" s="5">
        <v>0</v>
      </c>
      <c r="AG322" s="5">
        <v>0</v>
      </c>
    </row>
    <row r="323" spans="1:33">
      <c r="A323" s="56" t="s">
        <v>73</v>
      </c>
      <c r="B323" s="56" t="s">
        <v>199</v>
      </c>
      <c r="C323" s="56" t="s">
        <v>280</v>
      </c>
      <c r="D323" s="56" t="s">
        <v>281</v>
      </c>
      <c r="E323" s="56" t="s">
        <v>142</v>
      </c>
      <c r="F323" s="5">
        <v>356.0386267796103</v>
      </c>
      <c r="G323" s="5">
        <v>820.27171357554494</v>
      </c>
      <c r="H323" s="5">
        <v>1025.836140782855</v>
      </c>
      <c r="I323" s="5">
        <v>1072.836123656765</v>
      </c>
      <c r="J323" s="5">
        <v>944.67319483920971</v>
      </c>
      <c r="K323" s="5">
        <v>3114.375272461325</v>
      </c>
      <c r="L323" s="5">
        <v>3156.8716159811361</v>
      </c>
      <c r="M323" s="5">
        <v>2816.0603780032129</v>
      </c>
      <c r="N323" s="5">
        <v>2794.202034932036</v>
      </c>
      <c r="O323" s="5">
        <v>2767.5985526794971</v>
      </c>
      <c r="P323" s="5">
        <v>2813.30437472938</v>
      </c>
      <c r="Q323" s="5">
        <v>2667.327866270602</v>
      </c>
      <c r="R323" s="5">
        <v>2905.0664724911289</v>
      </c>
      <c r="S323" s="5">
        <v>2406.8529074922499</v>
      </c>
      <c r="T323" s="5">
        <v>2330.5795051065811</v>
      </c>
      <c r="U323" s="5">
        <v>1972.1354680462589</v>
      </c>
      <c r="V323" s="5">
        <v>2352.4863410395501</v>
      </c>
      <c r="W323" s="5">
        <v>2352.8960694122102</v>
      </c>
      <c r="X323" s="5">
        <v>2230.483140237799</v>
      </c>
      <c r="Y323" s="5">
        <v>1968.869607538737</v>
      </c>
      <c r="Z323" s="5">
        <v>2160.6366957344858</v>
      </c>
      <c r="AA323" s="5">
        <v>5487.888334161702</v>
      </c>
      <c r="AB323" s="5">
        <v>4917.2256696186596</v>
      </c>
      <c r="AC323" s="5">
        <v>5474.3179481884699</v>
      </c>
      <c r="AD323" s="5">
        <v>5610.5601857531738</v>
      </c>
      <c r="AE323" s="5">
        <v>5473.2772008780921</v>
      </c>
      <c r="AF323" s="5">
        <v>4905.38409436649</v>
      </c>
      <c r="AG323" s="5">
        <v>5478.9577173562529</v>
      </c>
    </row>
    <row r="324" spans="1:33">
      <c r="A324" s="56" t="s">
        <v>73</v>
      </c>
      <c r="B324" s="56" t="s">
        <v>199</v>
      </c>
      <c r="C324" s="56" t="s">
        <v>282</v>
      </c>
      <c r="D324" s="56" t="s">
        <v>283</v>
      </c>
      <c r="E324" s="56" t="s">
        <v>142</v>
      </c>
      <c r="F324" s="5">
        <v>0</v>
      </c>
      <c r="G324" s="5">
        <v>0</v>
      </c>
      <c r="H324" s="5">
        <v>8.2202964999999963E-5</v>
      </c>
      <c r="I324" s="5">
        <v>1.1682758500000019E-4</v>
      </c>
      <c r="J324" s="5">
        <v>9.7312224999999974E-5</v>
      </c>
      <c r="K324" s="5">
        <v>1.9994593999999989E-4</v>
      </c>
      <c r="L324" s="5">
        <v>2.0954329E-4</v>
      </c>
      <c r="M324" s="5">
        <v>6.2655618999999979E-4</v>
      </c>
      <c r="N324" s="5">
        <v>5.1646827999999993E-4</v>
      </c>
      <c r="O324" s="5">
        <v>7.2146774499999978E-4</v>
      </c>
      <c r="P324" s="5">
        <v>0.21304423698499991</v>
      </c>
      <c r="Q324" s="5">
        <v>0.18722644938499999</v>
      </c>
      <c r="R324" s="5">
        <v>0.21663814457999989</v>
      </c>
      <c r="S324" s="5">
        <v>0.18207251203499999</v>
      </c>
      <c r="T324" s="5">
        <v>1054.4222106264251</v>
      </c>
      <c r="U324" s="5">
        <v>921.71764731047483</v>
      </c>
      <c r="V324" s="5">
        <v>1062.7948803029451</v>
      </c>
      <c r="W324" s="5">
        <v>4035.9293324053042</v>
      </c>
      <c r="X324" s="5">
        <v>3825.6375799384141</v>
      </c>
      <c r="Y324" s="5">
        <v>3423.542469987075</v>
      </c>
      <c r="Z324" s="5">
        <v>3823.9097413492109</v>
      </c>
      <c r="AA324" s="5">
        <v>3492.968684127894</v>
      </c>
      <c r="AB324" s="5">
        <v>3254.884954134126</v>
      </c>
      <c r="AC324" s="5">
        <v>3631.8677372441889</v>
      </c>
      <c r="AD324" s="5">
        <v>3494.915006441262</v>
      </c>
      <c r="AE324" s="5">
        <v>3526.6456371688651</v>
      </c>
      <c r="AF324" s="5">
        <v>3412.3083371193288</v>
      </c>
      <c r="AG324" s="5">
        <v>3525.230112520997</v>
      </c>
    </row>
    <row r="325" spans="1:33">
      <c r="A325" s="56" t="s">
        <v>73</v>
      </c>
      <c r="B325" s="56" t="s">
        <v>200</v>
      </c>
      <c r="C325" s="56" t="s">
        <v>284</v>
      </c>
      <c r="D325" s="56" t="s">
        <v>285</v>
      </c>
      <c r="E325" s="56" t="s">
        <v>142</v>
      </c>
      <c r="F325" s="5">
        <v>539.79023994775002</v>
      </c>
      <c r="G325" s="5">
        <v>563.88364996170503</v>
      </c>
      <c r="H325" s="5">
        <v>512.71144525400507</v>
      </c>
      <c r="I325" s="5">
        <v>668.46278212539505</v>
      </c>
      <c r="J325" s="5">
        <v>2019.2460179068889</v>
      </c>
      <c r="K325" s="5">
        <v>1848.6913717223399</v>
      </c>
      <c r="L325" s="5">
        <v>4819.4681773900702</v>
      </c>
      <c r="M325" s="5">
        <v>4923.7750426984667</v>
      </c>
      <c r="N325" s="5">
        <v>4449.6503257031127</v>
      </c>
      <c r="O325" s="5">
        <v>4508.9969436920001</v>
      </c>
      <c r="P325" s="5">
        <v>4308.3514407524599</v>
      </c>
      <c r="Q325" s="5">
        <v>4095.9723182114799</v>
      </c>
      <c r="R325" s="5">
        <v>4211.0001716554934</v>
      </c>
      <c r="S325" s="5">
        <v>4463.5671015312273</v>
      </c>
      <c r="T325" s="5">
        <v>9736.0185751841782</v>
      </c>
      <c r="U325" s="5">
        <v>14568.128560386929</v>
      </c>
      <c r="V325" s="5">
        <v>13368.96399451296</v>
      </c>
      <c r="W325" s="5">
        <v>15059.39846883769</v>
      </c>
      <c r="X325" s="5">
        <v>15488.2028422066</v>
      </c>
      <c r="Y325" s="5">
        <v>13929.4870317243</v>
      </c>
      <c r="Z325" s="5">
        <v>28072.90431134242</v>
      </c>
      <c r="AA325" s="5">
        <v>27026.075791486259</v>
      </c>
      <c r="AB325" s="5">
        <v>25692.268544588049</v>
      </c>
      <c r="AC325" s="5">
        <v>30252.667358834951</v>
      </c>
      <c r="AD325" s="5">
        <v>32507.07384540256</v>
      </c>
      <c r="AE325" s="5">
        <v>52598.36660273579</v>
      </c>
      <c r="AF325" s="5">
        <v>55633.356179880568</v>
      </c>
      <c r="AG325" s="5">
        <v>50082.42076479242</v>
      </c>
    </row>
    <row r="326" spans="1:33">
      <c r="A326" s="56" t="s">
        <v>73</v>
      </c>
      <c r="B326" s="56" t="s">
        <v>200</v>
      </c>
      <c r="C326" s="56" t="s">
        <v>286</v>
      </c>
      <c r="D326" s="56" t="s">
        <v>287</v>
      </c>
      <c r="E326" s="56" t="s">
        <v>142</v>
      </c>
      <c r="F326" s="5">
        <v>846.72257240461022</v>
      </c>
      <c r="G326" s="5">
        <v>933.1652204370555</v>
      </c>
      <c r="H326" s="5">
        <v>2537.2897225764959</v>
      </c>
      <c r="I326" s="5">
        <v>2506.7572162348438</v>
      </c>
      <c r="J326" s="5">
        <v>2588.3032929560691</v>
      </c>
      <c r="K326" s="5">
        <v>6357.8109781459307</v>
      </c>
      <c r="L326" s="5">
        <v>6533.4604817932122</v>
      </c>
      <c r="M326" s="5">
        <v>6873.5106782255552</v>
      </c>
      <c r="N326" s="5">
        <v>6476.246561849829</v>
      </c>
      <c r="O326" s="5">
        <v>6528.181066898519</v>
      </c>
      <c r="P326" s="5">
        <v>7526.0935465701423</v>
      </c>
      <c r="Q326" s="5">
        <v>7084.811075982524</v>
      </c>
      <c r="R326" s="5">
        <v>7721.0151927453062</v>
      </c>
      <c r="S326" s="5">
        <v>9501.1020613646742</v>
      </c>
      <c r="T326" s="5">
        <v>9104.3199274513991</v>
      </c>
      <c r="U326" s="5">
        <v>11985.328464241389</v>
      </c>
      <c r="V326" s="5">
        <v>12349.964272137609</v>
      </c>
      <c r="W326" s="5">
        <v>13119.28588484534</v>
      </c>
      <c r="X326" s="5">
        <v>13608.89011199434</v>
      </c>
      <c r="Y326" s="5">
        <v>21887.295971525109</v>
      </c>
      <c r="Z326" s="5">
        <v>27134.01781674397</v>
      </c>
      <c r="AA326" s="5">
        <v>26567.255994109179</v>
      </c>
      <c r="AB326" s="5">
        <v>24626.947359679991</v>
      </c>
      <c r="AC326" s="5">
        <v>27230.571608645881</v>
      </c>
      <c r="AD326" s="5">
        <v>27924.95994949271</v>
      </c>
      <c r="AE326" s="5">
        <v>25357.728617572011</v>
      </c>
      <c r="AF326" s="5">
        <v>22454.32519459799</v>
      </c>
      <c r="AG326" s="5">
        <v>23091.580410526782</v>
      </c>
    </row>
    <row r="327" spans="1:33">
      <c r="A327" s="56" t="s">
        <v>73</v>
      </c>
      <c r="B327" s="56" t="s">
        <v>200</v>
      </c>
      <c r="C327" s="56" t="s">
        <v>288</v>
      </c>
      <c r="D327" s="56" t="s">
        <v>303</v>
      </c>
      <c r="E327" s="56" t="s">
        <v>142</v>
      </c>
      <c r="F327" s="5">
        <v>458.4883968089697</v>
      </c>
      <c r="G327" s="5">
        <v>3213.5031169168992</v>
      </c>
      <c r="H327" s="5">
        <v>6900.1385777080923</v>
      </c>
      <c r="I327" s="5">
        <v>7575.4418496518156</v>
      </c>
      <c r="J327" s="5">
        <v>16487.17278521664</v>
      </c>
      <c r="K327" s="5">
        <v>16082.204131091121</v>
      </c>
      <c r="L327" s="5">
        <v>18196.127096193821</v>
      </c>
      <c r="M327" s="5">
        <v>18771.14214770597</v>
      </c>
      <c r="N327" s="5">
        <v>25853.332520004271</v>
      </c>
      <c r="O327" s="5">
        <v>26287.457798855448</v>
      </c>
      <c r="P327" s="5">
        <v>30857.662858858741</v>
      </c>
      <c r="Q327" s="5">
        <v>48279.183241291292</v>
      </c>
      <c r="R327" s="5">
        <v>52181.033313495776</v>
      </c>
      <c r="S327" s="5">
        <v>55017.527657505132</v>
      </c>
      <c r="T327" s="5">
        <v>51775.335654057293</v>
      </c>
      <c r="U327" s="5">
        <v>53530.134759527828</v>
      </c>
      <c r="V327" s="5">
        <v>53449.11248905689</v>
      </c>
      <c r="W327" s="5">
        <v>55595.404183733197</v>
      </c>
      <c r="X327" s="5">
        <v>57845.219602022582</v>
      </c>
      <c r="Y327" s="5">
        <v>54883.586552754452</v>
      </c>
      <c r="Z327" s="5">
        <v>54342.213030953993</v>
      </c>
      <c r="AA327" s="5">
        <v>51355.997417081431</v>
      </c>
      <c r="AB327" s="5">
        <v>50351.835597359801</v>
      </c>
      <c r="AC327" s="5">
        <v>54474.838138509564</v>
      </c>
      <c r="AD327" s="5">
        <v>55018.054178271981</v>
      </c>
      <c r="AE327" s="5">
        <v>51000.451644732842</v>
      </c>
      <c r="AF327" s="5">
        <v>50311.503158003346</v>
      </c>
      <c r="AG327" s="5">
        <v>49986.787987003438</v>
      </c>
    </row>
    <row r="329" spans="1:33">
      <c r="A329" s="56" t="s">
        <v>73</v>
      </c>
      <c r="B329" s="56" t="s">
        <v>163</v>
      </c>
      <c r="C329" s="56" t="s">
        <v>290</v>
      </c>
      <c r="D329" s="56" t="s">
        <v>291</v>
      </c>
      <c r="E329" s="56" t="s">
        <v>141</v>
      </c>
      <c r="F329" s="5">
        <v>0</v>
      </c>
      <c r="G329" s="5">
        <v>0</v>
      </c>
      <c r="H329" s="5">
        <v>0</v>
      </c>
      <c r="I329" s="5">
        <v>0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5">
        <v>0</v>
      </c>
      <c r="R329" s="5">
        <v>0</v>
      </c>
      <c r="S329" s="5">
        <v>0</v>
      </c>
      <c r="T329" s="5">
        <v>0</v>
      </c>
      <c r="U329" s="5">
        <v>0</v>
      </c>
      <c r="V329" s="5">
        <v>0</v>
      </c>
      <c r="W329" s="5">
        <v>0</v>
      </c>
      <c r="X329" s="5">
        <v>0</v>
      </c>
      <c r="Y329" s="5">
        <v>0</v>
      </c>
      <c r="Z329" s="5">
        <v>0</v>
      </c>
      <c r="AA329" s="5">
        <v>0</v>
      </c>
      <c r="AB329" s="5">
        <v>0</v>
      </c>
      <c r="AC329" s="5">
        <v>0</v>
      </c>
      <c r="AD329" s="5">
        <v>0</v>
      </c>
      <c r="AE329" s="5">
        <v>0</v>
      </c>
      <c r="AF329" s="5">
        <v>0</v>
      </c>
      <c r="AG329" s="5">
        <v>0</v>
      </c>
    </row>
    <row r="330" spans="1:33">
      <c r="A330" s="56" t="s">
        <v>73</v>
      </c>
      <c r="B330" s="56" t="s">
        <v>163</v>
      </c>
      <c r="C330" s="56" t="s">
        <v>292</v>
      </c>
      <c r="D330" s="56" t="s">
        <v>293</v>
      </c>
      <c r="E330" s="56" t="s">
        <v>141</v>
      </c>
      <c r="F330" s="5">
        <v>0</v>
      </c>
      <c r="G330" s="5">
        <v>0</v>
      </c>
      <c r="H330" s="5">
        <v>0</v>
      </c>
      <c r="I330" s="5">
        <v>0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5">
        <v>0</v>
      </c>
      <c r="R330" s="5">
        <v>0</v>
      </c>
      <c r="S330" s="5">
        <v>0</v>
      </c>
      <c r="T330" s="5">
        <v>0</v>
      </c>
      <c r="U330" s="5">
        <v>0</v>
      </c>
      <c r="V330" s="5">
        <v>0</v>
      </c>
      <c r="W330" s="5">
        <v>0</v>
      </c>
      <c r="X330" s="5">
        <v>0</v>
      </c>
      <c r="Y330" s="5">
        <v>0</v>
      </c>
      <c r="Z330" s="5">
        <v>0</v>
      </c>
      <c r="AA330" s="5">
        <v>0</v>
      </c>
      <c r="AB330" s="5">
        <v>0</v>
      </c>
      <c r="AC330" s="5">
        <v>0</v>
      </c>
      <c r="AD330" s="5">
        <v>0</v>
      </c>
      <c r="AE330" s="5">
        <v>0</v>
      </c>
      <c r="AF330" s="5">
        <v>0</v>
      </c>
      <c r="AG330" s="5">
        <v>0</v>
      </c>
    </row>
    <row r="331" spans="1:33">
      <c r="A331" s="56" t="s">
        <v>73</v>
      </c>
      <c r="B331" s="56" t="s">
        <v>198</v>
      </c>
      <c r="C331" s="56" t="s">
        <v>294</v>
      </c>
      <c r="D331" s="56" t="s">
        <v>295</v>
      </c>
      <c r="E331" s="56" t="s">
        <v>141</v>
      </c>
      <c r="F331" s="5">
        <v>0</v>
      </c>
      <c r="G331" s="5">
        <v>0</v>
      </c>
      <c r="H331" s="5">
        <v>0</v>
      </c>
      <c r="I331" s="5">
        <v>0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5">
        <v>0</v>
      </c>
      <c r="R331" s="5">
        <v>0</v>
      </c>
      <c r="S331" s="5">
        <v>0</v>
      </c>
      <c r="T331" s="5">
        <v>0</v>
      </c>
      <c r="U331" s="5">
        <v>0</v>
      </c>
      <c r="V331" s="5">
        <v>0</v>
      </c>
      <c r="W331" s="5">
        <v>0</v>
      </c>
      <c r="X331" s="5">
        <v>0</v>
      </c>
      <c r="Y331" s="5">
        <v>0</v>
      </c>
      <c r="Z331" s="5">
        <v>0</v>
      </c>
      <c r="AA331" s="5">
        <v>0</v>
      </c>
      <c r="AB331" s="5">
        <v>0</v>
      </c>
      <c r="AC331" s="5">
        <v>0</v>
      </c>
      <c r="AD331" s="5">
        <v>0</v>
      </c>
      <c r="AE331" s="5">
        <v>0</v>
      </c>
      <c r="AF331" s="5">
        <v>0</v>
      </c>
      <c r="AG331" s="5">
        <v>0</v>
      </c>
    </row>
    <row r="332" spans="1:33">
      <c r="A332" s="56" t="s">
        <v>73</v>
      </c>
      <c r="B332" s="56" t="s">
        <v>200</v>
      </c>
      <c r="C332" s="56" t="s">
        <v>296</v>
      </c>
      <c r="D332" s="56" t="s">
        <v>297</v>
      </c>
      <c r="E332" s="56" t="s">
        <v>141</v>
      </c>
      <c r="F332" s="5">
        <v>0</v>
      </c>
      <c r="G332" s="5">
        <v>0</v>
      </c>
      <c r="H332" s="5">
        <v>0</v>
      </c>
      <c r="I332" s="5">
        <v>0</v>
      </c>
      <c r="J332" s="5">
        <v>0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5">
        <v>0</v>
      </c>
      <c r="R332" s="5">
        <v>0</v>
      </c>
      <c r="S332" s="5">
        <v>0</v>
      </c>
      <c r="T332" s="5">
        <v>0</v>
      </c>
      <c r="U332" s="5">
        <v>0</v>
      </c>
      <c r="V332" s="5">
        <v>0</v>
      </c>
      <c r="W332" s="5">
        <v>0</v>
      </c>
      <c r="X332" s="5">
        <v>0</v>
      </c>
      <c r="Y332" s="5">
        <v>0</v>
      </c>
      <c r="Z332" s="5">
        <v>0</v>
      </c>
      <c r="AA332" s="5">
        <v>0</v>
      </c>
      <c r="AB332" s="5">
        <v>0</v>
      </c>
      <c r="AC332" s="5">
        <v>0</v>
      </c>
      <c r="AD332" s="5">
        <v>0</v>
      </c>
      <c r="AE332" s="5">
        <v>0</v>
      </c>
      <c r="AF332" s="5">
        <v>0</v>
      </c>
      <c r="AG332" s="5">
        <v>0</v>
      </c>
    </row>
    <row r="333" spans="1:33">
      <c r="A333" s="56" t="s">
        <v>73</v>
      </c>
      <c r="B333" s="56" t="s">
        <v>198</v>
      </c>
      <c r="C333" s="56" t="s">
        <v>298</v>
      </c>
      <c r="D333" s="56" t="s">
        <v>299</v>
      </c>
      <c r="E333" s="56" t="s">
        <v>141</v>
      </c>
      <c r="F333" s="5">
        <v>0</v>
      </c>
      <c r="G333" s="5">
        <v>0</v>
      </c>
      <c r="H333" s="5">
        <v>0</v>
      </c>
      <c r="I333" s="5">
        <v>0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5">
        <v>0</v>
      </c>
      <c r="R333" s="5">
        <v>0</v>
      </c>
      <c r="S333" s="5">
        <v>0</v>
      </c>
      <c r="T333" s="5">
        <v>0</v>
      </c>
      <c r="U333" s="5">
        <v>0</v>
      </c>
      <c r="V333" s="5">
        <v>0</v>
      </c>
      <c r="W333" s="5">
        <v>0</v>
      </c>
      <c r="X333" s="5">
        <v>0</v>
      </c>
      <c r="Y333" s="5">
        <v>0</v>
      </c>
      <c r="Z333" s="5">
        <v>0</v>
      </c>
      <c r="AA333" s="5">
        <v>0</v>
      </c>
      <c r="AB333" s="5">
        <v>0</v>
      </c>
      <c r="AC333" s="5">
        <v>0</v>
      </c>
      <c r="AD333" s="5">
        <v>0</v>
      </c>
      <c r="AE333" s="5">
        <v>0</v>
      </c>
      <c r="AF333" s="5">
        <v>0</v>
      </c>
      <c r="AG333" s="5">
        <v>0</v>
      </c>
    </row>
    <row r="334" spans="1:33">
      <c r="A334" s="56" t="s">
        <v>73</v>
      </c>
      <c r="B334" s="56" t="s">
        <v>199</v>
      </c>
      <c r="C334" s="56" t="s">
        <v>300</v>
      </c>
      <c r="D334" s="56" t="s">
        <v>301</v>
      </c>
      <c r="E334" s="56" t="s">
        <v>141</v>
      </c>
      <c r="F334" s="5">
        <v>0</v>
      </c>
      <c r="G334" s="5">
        <v>0</v>
      </c>
      <c r="H334" s="5">
        <v>0</v>
      </c>
      <c r="I334" s="5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5">
        <v>0</v>
      </c>
      <c r="R334" s="5">
        <v>0</v>
      </c>
      <c r="S334" s="5">
        <v>0</v>
      </c>
      <c r="T334" s="5">
        <v>0</v>
      </c>
      <c r="U334" s="5">
        <v>0</v>
      </c>
      <c r="V334" s="5">
        <v>0</v>
      </c>
      <c r="W334" s="5">
        <v>0</v>
      </c>
      <c r="X334" s="5">
        <v>0</v>
      </c>
      <c r="Y334" s="5">
        <v>0</v>
      </c>
      <c r="Z334" s="5">
        <v>0</v>
      </c>
      <c r="AA334" s="5">
        <v>0</v>
      </c>
      <c r="AB334" s="5">
        <v>0</v>
      </c>
      <c r="AC334" s="5">
        <v>0</v>
      </c>
      <c r="AD334" s="5">
        <v>0</v>
      </c>
      <c r="AE334" s="5">
        <v>0</v>
      </c>
      <c r="AF334" s="5">
        <v>0</v>
      </c>
      <c r="AG334" s="5">
        <v>0</v>
      </c>
    </row>
    <row r="336" spans="1:33">
      <c r="A336" s="56" t="s">
        <v>75</v>
      </c>
      <c r="B336" s="56" t="s">
        <v>197</v>
      </c>
      <c r="C336" s="56" t="s">
        <v>215</v>
      </c>
      <c r="D336" s="56" t="s">
        <v>216</v>
      </c>
      <c r="E336" s="56" t="s">
        <v>217</v>
      </c>
      <c r="F336" s="5">
        <v>0</v>
      </c>
      <c r="G336" s="5">
        <v>6.9166499999999967E-6</v>
      </c>
      <c r="H336" s="5">
        <v>4.5118964999999963E-5</v>
      </c>
      <c r="I336" s="5">
        <v>8.729339999999998E-5</v>
      </c>
      <c r="J336" s="5">
        <v>1.592441050000001E-4</v>
      </c>
      <c r="K336" s="5">
        <v>1.6041467500000001E-4</v>
      </c>
      <c r="L336" s="5">
        <v>1.6008512500000001E-4</v>
      </c>
      <c r="M336" s="5">
        <v>4.5962531999999917E-4</v>
      </c>
      <c r="N336" s="5">
        <v>4.7577201000000003E-4</v>
      </c>
      <c r="O336" s="5">
        <v>1191.7793786503389</v>
      </c>
      <c r="P336" s="5">
        <v>2197.2343615797199</v>
      </c>
      <c r="Q336" s="5">
        <v>2242.6786509542248</v>
      </c>
      <c r="R336" s="5">
        <v>2136.1053799810311</v>
      </c>
      <c r="S336" s="5">
        <v>2239.8644234437788</v>
      </c>
      <c r="T336" s="5">
        <v>2133.0917095593259</v>
      </c>
      <c r="U336" s="5">
        <v>2118.5981157550459</v>
      </c>
      <c r="V336" s="5">
        <v>2201.590792502599</v>
      </c>
      <c r="W336" s="5">
        <v>2061.772938280254</v>
      </c>
      <c r="X336" s="5">
        <v>1947.249375862445</v>
      </c>
      <c r="Y336" s="5">
        <v>2113.7729627253811</v>
      </c>
      <c r="Z336" s="5">
        <v>8299.0506518271814</v>
      </c>
      <c r="AA336" s="5">
        <v>9758.942454335207</v>
      </c>
      <c r="AB336" s="5">
        <v>11865.96585754532</v>
      </c>
      <c r="AC336" s="5">
        <v>11894.417188375221</v>
      </c>
      <c r="AD336" s="5">
        <v>14200.62836343211</v>
      </c>
      <c r="AE336" s="5">
        <v>13813.112487928929</v>
      </c>
      <c r="AF336" s="5">
        <v>17923.27813466885</v>
      </c>
      <c r="AG336" s="5">
        <v>18914.342040508309</v>
      </c>
    </row>
    <row r="337" spans="1:33">
      <c r="A337" s="56" t="s">
        <v>75</v>
      </c>
      <c r="B337" s="56" t="s">
        <v>197</v>
      </c>
      <c r="C337" s="56" t="s">
        <v>218</v>
      </c>
      <c r="D337" s="56" t="s">
        <v>219</v>
      </c>
      <c r="E337" s="56" t="s">
        <v>217</v>
      </c>
      <c r="F337" s="5">
        <v>188.5341949563452</v>
      </c>
      <c r="G337" s="5">
        <v>146.293265299745</v>
      </c>
      <c r="H337" s="5">
        <v>167.09430122461501</v>
      </c>
      <c r="I337" s="5">
        <v>495.8727860662147</v>
      </c>
      <c r="J337" s="5">
        <v>488.15303206043501</v>
      </c>
      <c r="K337" s="5">
        <v>477.85541816681979</v>
      </c>
      <c r="L337" s="5">
        <v>511.89433101976499</v>
      </c>
      <c r="M337" s="5">
        <v>2920.121064783264</v>
      </c>
      <c r="N337" s="5">
        <v>2991.8863836766259</v>
      </c>
      <c r="O337" s="5">
        <v>5883.0259419139174</v>
      </c>
      <c r="P337" s="5">
        <v>6687.9077368505923</v>
      </c>
      <c r="Q337" s="5">
        <v>6589.3490593252036</v>
      </c>
      <c r="R337" s="5">
        <v>6592.9171214397793</v>
      </c>
      <c r="S337" s="5">
        <v>6653.6088170420471</v>
      </c>
      <c r="T337" s="5">
        <v>9581.2791634966416</v>
      </c>
      <c r="U337" s="5">
        <v>9514.0827832086143</v>
      </c>
      <c r="V337" s="5">
        <v>9526.8890012294451</v>
      </c>
      <c r="W337" s="5">
        <v>9509.1769320129588</v>
      </c>
      <c r="X337" s="5">
        <v>9465.6370390766642</v>
      </c>
      <c r="Y337" s="5">
        <v>12271.54795139556</v>
      </c>
      <c r="Z337" s="5">
        <v>10411.65932308531</v>
      </c>
      <c r="AA337" s="5">
        <v>12228.374580321661</v>
      </c>
      <c r="AB337" s="5">
        <v>16353.440441319</v>
      </c>
      <c r="AC337" s="5">
        <v>17173.440561896921</v>
      </c>
      <c r="AD337" s="5">
        <v>18133.789438239641</v>
      </c>
      <c r="AE337" s="5">
        <v>17503.51677204049</v>
      </c>
      <c r="AF337" s="5">
        <v>15258.8072949669</v>
      </c>
      <c r="AG337" s="5">
        <v>15001.246133161359</v>
      </c>
    </row>
    <row r="338" spans="1:33">
      <c r="A338" s="56" t="s">
        <v>75</v>
      </c>
      <c r="B338" s="56" t="s">
        <v>197</v>
      </c>
      <c r="C338" s="56" t="s">
        <v>220</v>
      </c>
      <c r="D338" s="56" t="s">
        <v>221</v>
      </c>
      <c r="E338" s="56" t="s">
        <v>217</v>
      </c>
      <c r="F338" s="5">
        <v>947.09977173886011</v>
      </c>
      <c r="G338" s="5">
        <v>765.46419235287522</v>
      </c>
      <c r="H338" s="5">
        <v>914.26347881494007</v>
      </c>
      <c r="I338" s="5">
        <v>907.2953252896649</v>
      </c>
      <c r="J338" s="5">
        <v>873.53509175078989</v>
      </c>
      <c r="K338" s="5">
        <v>870.83386059340035</v>
      </c>
      <c r="L338" s="5">
        <v>884.55922861589022</v>
      </c>
      <c r="M338" s="5">
        <v>859.79960378795522</v>
      </c>
      <c r="N338" s="5">
        <v>896.94786758514044</v>
      </c>
      <c r="O338" s="5">
        <v>712.96291613891481</v>
      </c>
      <c r="P338" s="5">
        <v>802.46184503223503</v>
      </c>
      <c r="Q338" s="5">
        <v>8535.9513561153726</v>
      </c>
      <c r="R338" s="5">
        <v>8283.1277979360166</v>
      </c>
      <c r="S338" s="5">
        <v>8483.9304161083055</v>
      </c>
      <c r="T338" s="5">
        <v>8511.9340200655424</v>
      </c>
      <c r="U338" s="5">
        <v>8363.8638803397898</v>
      </c>
      <c r="V338" s="5">
        <v>8567.103476500939</v>
      </c>
      <c r="W338" s="5">
        <v>8321.702795241792</v>
      </c>
      <c r="X338" s="5">
        <v>8190.2268522967197</v>
      </c>
      <c r="Y338" s="5">
        <v>8061.2013995917114</v>
      </c>
      <c r="Z338" s="5">
        <v>5675.0314678313371</v>
      </c>
      <c r="AA338" s="5">
        <v>7102.6001442882334</v>
      </c>
      <c r="AB338" s="5">
        <v>6809.3860393153054</v>
      </c>
      <c r="AC338" s="5">
        <v>7023.057756134659</v>
      </c>
      <c r="AD338" s="5">
        <v>7263.9339047059684</v>
      </c>
      <c r="AE338" s="5">
        <v>7177.0111625829277</v>
      </c>
      <c r="AF338" s="5">
        <v>6007.2813394614504</v>
      </c>
      <c r="AG338" s="5">
        <v>6042.6024306403697</v>
      </c>
    </row>
    <row r="339" spans="1:33">
      <c r="A339" s="56" t="s">
        <v>75</v>
      </c>
      <c r="B339" s="56" t="s">
        <v>197</v>
      </c>
      <c r="C339" s="56" t="s">
        <v>222</v>
      </c>
      <c r="D339" s="56" t="s">
        <v>223</v>
      </c>
      <c r="E339" s="56" t="s">
        <v>217</v>
      </c>
      <c r="F339" s="5">
        <v>1297.1270260546301</v>
      </c>
      <c r="G339" s="5">
        <v>1090.105431772525</v>
      </c>
      <c r="H339" s="5">
        <v>1286.49018728289</v>
      </c>
      <c r="I339" s="5">
        <v>1244.519312873985</v>
      </c>
      <c r="J339" s="5">
        <v>1211.4157612919851</v>
      </c>
      <c r="K339" s="5">
        <v>1320.8224717967901</v>
      </c>
      <c r="L339" s="5">
        <v>2006.9811096850799</v>
      </c>
      <c r="M339" s="5">
        <v>1971.2971210232949</v>
      </c>
      <c r="N339" s="5">
        <v>2007.800752408335</v>
      </c>
      <c r="O339" s="5">
        <v>1622.6007823237251</v>
      </c>
      <c r="P339" s="5">
        <v>2890.881997900693</v>
      </c>
      <c r="Q339" s="5">
        <v>2818.6972653194398</v>
      </c>
      <c r="R339" s="5">
        <v>4796.1796013111862</v>
      </c>
      <c r="S339" s="5">
        <v>9474.197007974366</v>
      </c>
      <c r="T339" s="5">
        <v>9219.6358404925795</v>
      </c>
      <c r="U339" s="5">
        <v>9067.6996821806479</v>
      </c>
      <c r="V339" s="5">
        <v>9490.8339907258996</v>
      </c>
      <c r="W339" s="5">
        <v>9267.8712906964847</v>
      </c>
      <c r="X339" s="5">
        <v>17781.162520958311</v>
      </c>
      <c r="Y339" s="5">
        <v>17840.860498010989</v>
      </c>
      <c r="Z339" s="5">
        <v>13454.750426180921</v>
      </c>
      <c r="AA339" s="5">
        <v>16085.603642256739</v>
      </c>
      <c r="AB339" s="5">
        <v>24130.582347185202</v>
      </c>
      <c r="AC339" s="5">
        <v>28772.327005657109</v>
      </c>
      <c r="AD339" s="5">
        <v>30633.35691390196</v>
      </c>
      <c r="AE339" s="5">
        <v>49874.180444241953</v>
      </c>
      <c r="AF339" s="5">
        <v>76418.388861409097</v>
      </c>
      <c r="AG339" s="5">
        <v>79093.229944530758</v>
      </c>
    </row>
    <row r="340" spans="1:33">
      <c r="A340" s="56" t="s">
        <v>75</v>
      </c>
      <c r="B340" s="56" t="s">
        <v>197</v>
      </c>
      <c r="C340" s="56" t="s">
        <v>224</v>
      </c>
      <c r="D340" s="56" t="s">
        <v>225</v>
      </c>
      <c r="E340" s="56" t="s">
        <v>217</v>
      </c>
      <c r="F340" s="5">
        <v>33.835941274630031</v>
      </c>
      <c r="G340" s="5">
        <v>24.418022469969991</v>
      </c>
      <c r="H340" s="5">
        <v>144.21995376372001</v>
      </c>
      <c r="I340" s="5">
        <v>131.69185960041989</v>
      </c>
      <c r="J340" s="5">
        <v>126.31370720232501</v>
      </c>
      <c r="K340" s="5">
        <v>146.42349198675001</v>
      </c>
      <c r="L340" s="5">
        <v>160.2491581428649</v>
      </c>
      <c r="M340" s="5">
        <v>144.59566388542001</v>
      </c>
      <c r="N340" s="5">
        <v>152.50882930686501</v>
      </c>
      <c r="O340" s="5">
        <v>137.0976009583851</v>
      </c>
      <c r="P340" s="5">
        <v>151.711409266305</v>
      </c>
      <c r="Q340" s="5">
        <v>142.20247541043</v>
      </c>
      <c r="R340" s="5">
        <v>143.1846235108701</v>
      </c>
      <c r="S340" s="5">
        <v>142.68829664368999</v>
      </c>
      <c r="T340" s="5">
        <v>128.25745911070501</v>
      </c>
      <c r="U340" s="5">
        <v>127.5121097334001</v>
      </c>
      <c r="V340" s="5">
        <v>134.78403900194999</v>
      </c>
      <c r="W340" s="5">
        <v>130.5584134934999</v>
      </c>
      <c r="X340" s="5">
        <v>2909.0859180564962</v>
      </c>
      <c r="Y340" s="5">
        <v>4162.1747638207926</v>
      </c>
      <c r="Z340" s="5">
        <v>3288.546877234719</v>
      </c>
      <c r="AA340" s="5">
        <v>5466.2178891627818</v>
      </c>
      <c r="AB340" s="5">
        <v>9433.213418471465</v>
      </c>
      <c r="AC340" s="5">
        <v>10315.49555346462</v>
      </c>
      <c r="AD340" s="5">
        <v>10740.256581567721</v>
      </c>
      <c r="AE340" s="5">
        <v>10943.163684044919</v>
      </c>
      <c r="AF340" s="5">
        <v>14207.79377118386</v>
      </c>
      <c r="AG340" s="5">
        <v>14736.94988236566</v>
      </c>
    </row>
    <row r="341" spans="1:33">
      <c r="A341" s="56" t="s">
        <v>75</v>
      </c>
      <c r="B341" s="56" t="s">
        <v>197</v>
      </c>
      <c r="C341" s="56" t="s">
        <v>226</v>
      </c>
      <c r="D341" s="56" t="s">
        <v>227</v>
      </c>
      <c r="E341" s="56" t="s">
        <v>217</v>
      </c>
      <c r="F341" s="5">
        <v>170.245188638885</v>
      </c>
      <c r="G341" s="5">
        <v>140.53113649949</v>
      </c>
      <c r="H341" s="5">
        <v>1044.471452329019</v>
      </c>
      <c r="I341" s="5">
        <v>3750.753964108887</v>
      </c>
      <c r="J341" s="5">
        <v>5463.4795310200934</v>
      </c>
      <c r="K341" s="5">
        <v>7158.5742678677698</v>
      </c>
      <c r="L341" s="5">
        <v>7609.6983685218456</v>
      </c>
      <c r="M341" s="5">
        <v>7531.9422787464719</v>
      </c>
      <c r="N341" s="5">
        <v>7431.1088522425916</v>
      </c>
      <c r="O341" s="5">
        <v>6149.4544509035159</v>
      </c>
      <c r="P341" s="5">
        <v>9220.5974644282287</v>
      </c>
      <c r="Q341" s="5">
        <v>15980.978416000869</v>
      </c>
      <c r="R341" s="5">
        <v>17116.622392248861</v>
      </c>
      <c r="S341" s="5">
        <v>16922.241252935069</v>
      </c>
      <c r="T341" s="5">
        <v>16907.34639930358</v>
      </c>
      <c r="U341" s="5">
        <v>16670.761294075532</v>
      </c>
      <c r="V341" s="5">
        <v>17253.575273704959</v>
      </c>
      <c r="W341" s="5">
        <v>16957.60662783411</v>
      </c>
      <c r="X341" s="5">
        <v>29631.07278331992</v>
      </c>
      <c r="Y341" s="5">
        <v>47700.214363687082</v>
      </c>
      <c r="Z341" s="5">
        <v>38955.469192219163</v>
      </c>
      <c r="AA341" s="5">
        <v>59820.672717860223</v>
      </c>
      <c r="AB341" s="5">
        <v>70947.295255205216</v>
      </c>
      <c r="AC341" s="5">
        <v>77967.777163619437</v>
      </c>
      <c r="AD341" s="5">
        <v>80263.877349902759</v>
      </c>
      <c r="AE341" s="5">
        <v>83026.468070762901</v>
      </c>
      <c r="AF341" s="5">
        <v>77765.583584422289</v>
      </c>
      <c r="AG341" s="5">
        <v>80689.038040240048</v>
      </c>
    </row>
    <row r="342" spans="1:33">
      <c r="A342" s="56" t="s">
        <v>75</v>
      </c>
      <c r="B342" s="56" t="s">
        <v>197</v>
      </c>
      <c r="C342" s="56" t="s">
        <v>228</v>
      </c>
      <c r="D342" s="56" t="s">
        <v>229</v>
      </c>
      <c r="E342" s="56" t="s">
        <v>217</v>
      </c>
      <c r="F342" s="5">
        <v>729.50965948673979</v>
      </c>
      <c r="G342" s="5">
        <v>834.59033410794041</v>
      </c>
      <c r="H342" s="5">
        <v>962.67896353807998</v>
      </c>
      <c r="I342" s="5">
        <v>977.90465108161027</v>
      </c>
      <c r="J342" s="5">
        <v>968.89662261304989</v>
      </c>
      <c r="K342" s="5">
        <v>927.62985495124008</v>
      </c>
      <c r="L342" s="5">
        <v>973.27916501051493</v>
      </c>
      <c r="M342" s="5">
        <v>4286.7008512099983</v>
      </c>
      <c r="N342" s="5">
        <v>4221.4272332981454</v>
      </c>
      <c r="O342" s="5">
        <v>4378.8387777258449</v>
      </c>
      <c r="P342" s="5">
        <v>4826.2790202172673</v>
      </c>
      <c r="Q342" s="5">
        <v>4913.7109103102657</v>
      </c>
      <c r="R342" s="5">
        <v>7807.8677435630489</v>
      </c>
      <c r="S342" s="5">
        <v>7591.7413679350393</v>
      </c>
      <c r="T342" s="5">
        <v>11570.767056892601</v>
      </c>
      <c r="U342" s="5">
        <v>11744.637259163739</v>
      </c>
      <c r="V342" s="5">
        <v>12184.36638256197</v>
      </c>
      <c r="W342" s="5">
        <v>15306.77843741516</v>
      </c>
      <c r="X342" s="5">
        <v>19459.838282809891</v>
      </c>
      <c r="Y342" s="5">
        <v>18911.640332167201</v>
      </c>
      <c r="Z342" s="5">
        <v>16056.35538488422</v>
      </c>
      <c r="AA342" s="5">
        <v>17823.280311236471</v>
      </c>
      <c r="AB342" s="5">
        <v>16678.212372184549</v>
      </c>
      <c r="AC342" s="5">
        <v>19819.947204809519</v>
      </c>
      <c r="AD342" s="5">
        <v>19634.554556749161</v>
      </c>
      <c r="AE342" s="5">
        <v>22339.736631162141</v>
      </c>
      <c r="AF342" s="5">
        <v>21188.178072891489</v>
      </c>
      <c r="AG342" s="5">
        <v>20803.769736320381</v>
      </c>
    </row>
    <row r="343" spans="1:33">
      <c r="A343" s="56" t="s">
        <v>75</v>
      </c>
      <c r="B343" s="56" t="s">
        <v>197</v>
      </c>
      <c r="C343" s="56" t="s">
        <v>230</v>
      </c>
      <c r="D343" s="56" t="s">
        <v>231</v>
      </c>
      <c r="E343" s="56" t="s">
        <v>217</v>
      </c>
      <c r="F343" s="5">
        <v>2654.912354347256</v>
      </c>
      <c r="G343" s="5">
        <v>2532.1672847533941</v>
      </c>
      <c r="H343" s="5">
        <v>2840.6577023566201</v>
      </c>
      <c r="I343" s="5">
        <v>3856.5268376410359</v>
      </c>
      <c r="J343" s="5">
        <v>6711.2807163001116</v>
      </c>
      <c r="K343" s="5">
        <v>7149.3353987970186</v>
      </c>
      <c r="L343" s="5">
        <v>8572.9860141067202</v>
      </c>
      <c r="M343" s="5">
        <v>9785.9703942821125</v>
      </c>
      <c r="N343" s="5">
        <v>9461.2974058174641</v>
      </c>
      <c r="O343" s="5">
        <v>8336.1657354741346</v>
      </c>
      <c r="P343" s="5">
        <v>11313.9417077694</v>
      </c>
      <c r="Q343" s="5">
        <v>17090.381376928672</v>
      </c>
      <c r="R343" s="5">
        <v>17831.32269399038</v>
      </c>
      <c r="S343" s="5">
        <v>17810.624894877252</v>
      </c>
      <c r="T343" s="5">
        <v>23321.06547978611</v>
      </c>
      <c r="U343" s="5">
        <v>24461.651178269269</v>
      </c>
      <c r="V343" s="5">
        <v>25473.54488698249</v>
      </c>
      <c r="W343" s="5">
        <v>24737.50799241861</v>
      </c>
      <c r="X343" s="5">
        <v>25305.296431645551</v>
      </c>
      <c r="Y343" s="5">
        <v>24217.888253011981</v>
      </c>
      <c r="Z343" s="5">
        <v>20594.206299938491</v>
      </c>
      <c r="AA343" s="5">
        <v>24118.25140005998</v>
      </c>
      <c r="AB343" s="5">
        <v>23177.161453023229</v>
      </c>
      <c r="AC343" s="5">
        <v>25020.417187712159</v>
      </c>
      <c r="AD343" s="5">
        <v>24363.337966829298</v>
      </c>
      <c r="AE343" s="5">
        <v>24950.199779991701</v>
      </c>
      <c r="AF343" s="5">
        <v>26852.665140274828</v>
      </c>
      <c r="AG343" s="5">
        <v>26827.817792580801</v>
      </c>
    </row>
    <row r="344" spans="1:33">
      <c r="A344" s="56" t="s">
        <v>75</v>
      </c>
      <c r="B344" s="56" t="s">
        <v>197</v>
      </c>
      <c r="C344" s="56" t="s">
        <v>232</v>
      </c>
      <c r="D344" s="56" t="s">
        <v>233</v>
      </c>
      <c r="E344" s="56" t="s">
        <v>217</v>
      </c>
      <c r="F344" s="5">
        <v>0</v>
      </c>
      <c r="G344" s="5">
        <v>9.0363599999999925E-6</v>
      </c>
      <c r="H344" s="5">
        <v>9.6508430000000008E-5</v>
      </c>
      <c r="I344" s="5">
        <v>1.02008115E-4</v>
      </c>
      <c r="J344" s="5">
        <v>2.6122435399999989E-3</v>
      </c>
      <c r="K344" s="5">
        <v>305.19702108258502</v>
      </c>
      <c r="L344" s="5">
        <v>346.50273626743979</v>
      </c>
      <c r="M344" s="5">
        <v>324.13367721669022</v>
      </c>
      <c r="N344" s="5">
        <v>326.64115474574021</v>
      </c>
      <c r="O344" s="5">
        <v>285.33059968841991</v>
      </c>
      <c r="P344" s="5">
        <v>336.37912702752999</v>
      </c>
      <c r="Q344" s="5">
        <v>2625.0944563732528</v>
      </c>
      <c r="R344" s="5">
        <v>3650.3668130145052</v>
      </c>
      <c r="S344" s="5">
        <v>3488.2846712206961</v>
      </c>
      <c r="T344" s="5">
        <v>3455.0984130237398</v>
      </c>
      <c r="U344" s="5">
        <v>3610.3996932745508</v>
      </c>
      <c r="V344" s="5">
        <v>3825.002947001999</v>
      </c>
      <c r="W344" s="5">
        <v>13534.540002364</v>
      </c>
      <c r="X344" s="5">
        <v>13975.56874367582</v>
      </c>
      <c r="Y344" s="5">
        <v>13877.44609027663</v>
      </c>
      <c r="Z344" s="5">
        <v>11012.63342996368</v>
      </c>
      <c r="AA344" s="5">
        <v>13151.75470755792</v>
      </c>
      <c r="AB344" s="5">
        <v>11337.738751618641</v>
      </c>
      <c r="AC344" s="5">
        <v>12903.773109420779</v>
      </c>
      <c r="AD344" s="5">
        <v>13279.738492493159</v>
      </c>
      <c r="AE344" s="5">
        <v>12187.01071649689</v>
      </c>
      <c r="AF344" s="5">
        <v>11302.515064107311</v>
      </c>
      <c r="AG344" s="5">
        <v>11720.371642067959</v>
      </c>
    </row>
    <row r="345" spans="1:33">
      <c r="A345" s="56" t="s">
        <v>75</v>
      </c>
      <c r="B345" s="56" t="s">
        <v>163</v>
      </c>
      <c r="C345" s="56" t="s">
        <v>234</v>
      </c>
      <c r="D345" s="56" t="s">
        <v>235</v>
      </c>
      <c r="E345" s="56" t="s">
        <v>217</v>
      </c>
      <c r="F345" s="5">
        <v>0</v>
      </c>
      <c r="G345" s="5">
        <v>0</v>
      </c>
      <c r="H345" s="5">
        <v>0</v>
      </c>
      <c r="I345" s="5">
        <v>0</v>
      </c>
      <c r="J345" s="5">
        <v>0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5">
        <v>0</v>
      </c>
      <c r="R345" s="5">
        <v>0</v>
      </c>
      <c r="S345" s="5">
        <v>0</v>
      </c>
      <c r="T345" s="5">
        <v>0</v>
      </c>
      <c r="U345" s="5">
        <v>0</v>
      </c>
      <c r="V345" s="5">
        <v>0</v>
      </c>
      <c r="W345" s="5">
        <v>0</v>
      </c>
      <c r="X345" s="5">
        <v>0</v>
      </c>
      <c r="Y345" s="5">
        <v>0</v>
      </c>
      <c r="Z345" s="5">
        <v>0</v>
      </c>
      <c r="AA345" s="5">
        <v>0</v>
      </c>
      <c r="AB345" s="5">
        <v>0</v>
      </c>
      <c r="AC345" s="5">
        <v>0</v>
      </c>
      <c r="AD345" s="5">
        <v>0</v>
      </c>
      <c r="AE345" s="5">
        <v>0</v>
      </c>
      <c r="AF345" s="5">
        <v>0</v>
      </c>
      <c r="AG345" s="5">
        <v>0</v>
      </c>
    </row>
    <row r="346" spans="1:33">
      <c r="A346" s="56" t="s">
        <v>75</v>
      </c>
      <c r="B346" s="56" t="s">
        <v>163</v>
      </c>
      <c r="C346" s="56" t="s">
        <v>236</v>
      </c>
      <c r="D346" s="56" t="s">
        <v>237</v>
      </c>
      <c r="E346" s="56" t="s">
        <v>217</v>
      </c>
      <c r="F346" s="5">
        <v>349.80637501069009</v>
      </c>
      <c r="G346" s="5">
        <v>295.34289921659501</v>
      </c>
      <c r="H346" s="5">
        <v>322.14183013210521</v>
      </c>
      <c r="I346" s="5">
        <v>323.38004888292022</v>
      </c>
      <c r="J346" s="5">
        <v>326.55152265893508</v>
      </c>
      <c r="K346" s="5">
        <v>372.53675070127508</v>
      </c>
      <c r="L346" s="5">
        <v>374.51172794675011</v>
      </c>
      <c r="M346" s="5">
        <v>353.34550941659478</v>
      </c>
      <c r="N346" s="5">
        <v>355.19449085871031</v>
      </c>
      <c r="O346" s="5">
        <v>344.62207698121489</v>
      </c>
      <c r="P346" s="5">
        <v>359.70438090109991</v>
      </c>
      <c r="Q346" s="5">
        <v>356.07896464421498</v>
      </c>
      <c r="R346" s="5">
        <v>3234.2229758615199</v>
      </c>
      <c r="S346" s="5">
        <v>3309.2588432570769</v>
      </c>
      <c r="T346" s="5">
        <v>6572.6016295886866</v>
      </c>
      <c r="U346" s="5">
        <v>6727.2766586989419</v>
      </c>
      <c r="V346" s="5">
        <v>7421.6694173512115</v>
      </c>
      <c r="W346" s="5">
        <v>9429.7023137537199</v>
      </c>
      <c r="X346" s="5">
        <v>10981.389776009681</v>
      </c>
      <c r="Y346" s="5">
        <v>11203.105981651521</v>
      </c>
      <c r="Z346" s="5">
        <v>10357.92566869419</v>
      </c>
      <c r="AA346" s="5">
        <v>11825.37079904542</v>
      </c>
      <c r="AB346" s="5">
        <v>11728.947851268729</v>
      </c>
      <c r="AC346" s="5">
        <v>11751.462816842009</v>
      </c>
      <c r="AD346" s="5">
        <v>12291.58285690411</v>
      </c>
      <c r="AE346" s="5">
        <v>12250.243934799189</v>
      </c>
      <c r="AF346" s="5">
        <v>10845.28790280734</v>
      </c>
      <c r="AG346" s="5">
        <v>11183.895592830801</v>
      </c>
    </row>
    <row r="347" spans="1:33">
      <c r="A347" s="56" t="s">
        <v>75</v>
      </c>
      <c r="B347" s="56" t="s">
        <v>163</v>
      </c>
      <c r="C347" s="56" t="s">
        <v>238</v>
      </c>
      <c r="D347" s="56" t="s">
        <v>239</v>
      </c>
      <c r="E347" s="56" t="s">
        <v>217</v>
      </c>
      <c r="F347" s="5">
        <v>1007.815184676465</v>
      </c>
      <c r="G347" s="5">
        <v>916.95177409489474</v>
      </c>
      <c r="H347" s="5">
        <v>955.39337927491499</v>
      </c>
      <c r="I347" s="5">
        <v>997.27488661275493</v>
      </c>
      <c r="J347" s="5">
        <v>4282.7128191969095</v>
      </c>
      <c r="K347" s="5">
        <v>6857.8942798259204</v>
      </c>
      <c r="L347" s="5">
        <v>6807.8220019209039</v>
      </c>
      <c r="M347" s="5">
        <v>7225.5848971572896</v>
      </c>
      <c r="N347" s="5">
        <v>7363.9553892969798</v>
      </c>
      <c r="O347" s="5">
        <v>6326.6937120298744</v>
      </c>
      <c r="P347" s="5">
        <v>6684.0607788940897</v>
      </c>
      <c r="Q347" s="5">
        <v>7114.3745768325334</v>
      </c>
      <c r="R347" s="5">
        <v>7391.1390648834486</v>
      </c>
      <c r="S347" s="5">
        <v>7161.4975438172369</v>
      </c>
      <c r="T347" s="5">
        <v>7117.8967995117537</v>
      </c>
      <c r="U347" s="5">
        <v>6808.6099596608428</v>
      </c>
      <c r="V347" s="5">
        <v>7623.3086607232563</v>
      </c>
      <c r="W347" s="5">
        <v>7176.6761712476746</v>
      </c>
      <c r="X347" s="5">
        <v>6722.6513018792984</v>
      </c>
      <c r="Y347" s="5">
        <v>6633.2138648702403</v>
      </c>
      <c r="Z347" s="5">
        <v>5884.2099611424774</v>
      </c>
      <c r="AA347" s="5">
        <v>6299.6167684572129</v>
      </c>
      <c r="AB347" s="5">
        <v>6212.1378571164787</v>
      </c>
      <c r="AC347" s="5">
        <v>6546.9637328287508</v>
      </c>
      <c r="AD347" s="5">
        <v>6528.4979423196064</v>
      </c>
      <c r="AE347" s="5">
        <v>6739.5120329416523</v>
      </c>
      <c r="AF347" s="5">
        <v>5877.3382255855649</v>
      </c>
      <c r="AG347" s="5">
        <v>6375.893448170913</v>
      </c>
    </row>
    <row r="348" spans="1:33">
      <c r="A348" s="56" t="s">
        <v>75</v>
      </c>
      <c r="B348" s="56" t="s">
        <v>163</v>
      </c>
      <c r="C348" s="56" t="s">
        <v>240</v>
      </c>
      <c r="D348" s="56" t="s">
        <v>241</v>
      </c>
      <c r="E348" s="56" t="s">
        <v>217</v>
      </c>
      <c r="F348" s="5">
        <v>1543.956206629121</v>
      </c>
      <c r="G348" s="5">
        <v>1417.885053385495</v>
      </c>
      <c r="H348" s="5">
        <v>3443.2144812854399</v>
      </c>
      <c r="I348" s="5">
        <v>8422.1057883405301</v>
      </c>
      <c r="J348" s="5">
        <v>8086.0643905570878</v>
      </c>
      <c r="K348" s="5">
        <v>9171.4757502179054</v>
      </c>
      <c r="L348" s="5">
        <v>9134.691033540943</v>
      </c>
      <c r="M348" s="5">
        <v>9541.1149578340592</v>
      </c>
      <c r="N348" s="5">
        <v>9369.1814879110043</v>
      </c>
      <c r="O348" s="5">
        <v>8297.9472660293341</v>
      </c>
      <c r="P348" s="5">
        <v>8546.787515857317</v>
      </c>
      <c r="Q348" s="5">
        <v>10781.88031831817</v>
      </c>
      <c r="R348" s="5">
        <v>10546.54606844549</v>
      </c>
      <c r="S348" s="5">
        <v>10789.88188312967</v>
      </c>
      <c r="T348" s="5">
        <v>10572.468541507131</v>
      </c>
      <c r="U348" s="5">
        <v>13986.951212050521</v>
      </c>
      <c r="V348" s="5">
        <v>15432.11386262548</v>
      </c>
      <c r="W348" s="5">
        <v>16775.886833093089</v>
      </c>
      <c r="X348" s="5">
        <v>17758.647693117709</v>
      </c>
      <c r="Y348" s="5">
        <v>17265.368851864729</v>
      </c>
      <c r="Z348" s="5">
        <v>16646.29769023844</v>
      </c>
      <c r="AA348" s="5">
        <v>18239.130091190411</v>
      </c>
      <c r="AB348" s="5">
        <v>23183.5862192475</v>
      </c>
      <c r="AC348" s="5">
        <v>26578.469495411831</v>
      </c>
      <c r="AD348" s="5">
        <v>27609.738682191059</v>
      </c>
      <c r="AE348" s="5">
        <v>27940.807890670148</v>
      </c>
      <c r="AF348" s="5">
        <v>31311.70235835365</v>
      </c>
      <c r="AG348" s="5">
        <v>33539.15743138516</v>
      </c>
    </row>
    <row r="349" spans="1:33">
      <c r="A349" s="56" t="s">
        <v>75</v>
      </c>
      <c r="B349" s="56" t="s">
        <v>163</v>
      </c>
      <c r="C349" s="56" t="s">
        <v>242</v>
      </c>
      <c r="D349" s="56" t="s">
        <v>243</v>
      </c>
      <c r="E349" s="56" t="s">
        <v>217</v>
      </c>
      <c r="F349" s="5">
        <v>104.5822741973551</v>
      </c>
      <c r="G349" s="5">
        <v>91.319977538644977</v>
      </c>
      <c r="H349" s="5">
        <v>341.03199618754007</v>
      </c>
      <c r="I349" s="5">
        <v>426.03111930457032</v>
      </c>
      <c r="J349" s="5">
        <v>409.0863189720601</v>
      </c>
      <c r="K349" s="5">
        <v>432.45817866469031</v>
      </c>
      <c r="L349" s="5">
        <v>456.3564716709198</v>
      </c>
      <c r="M349" s="5">
        <v>467.98815250110522</v>
      </c>
      <c r="N349" s="5">
        <v>425.57233026829999</v>
      </c>
      <c r="O349" s="5">
        <v>409.20279945438517</v>
      </c>
      <c r="P349" s="5">
        <v>441.19243989146491</v>
      </c>
      <c r="Q349" s="5">
        <v>408.22775610137501</v>
      </c>
      <c r="R349" s="5">
        <v>398.09936548680508</v>
      </c>
      <c r="S349" s="5">
        <v>409.20256843188008</v>
      </c>
      <c r="T349" s="5">
        <v>353.91404422098469</v>
      </c>
      <c r="U349" s="5">
        <v>358.21178737478999</v>
      </c>
      <c r="V349" s="5">
        <v>356.68414780356488</v>
      </c>
      <c r="W349" s="5">
        <v>439.70662607239501</v>
      </c>
      <c r="X349" s="5">
        <v>460.41397172184008</v>
      </c>
      <c r="Y349" s="5">
        <v>413.10682533165971</v>
      </c>
      <c r="Z349" s="5">
        <v>503.1808106395103</v>
      </c>
      <c r="AA349" s="5">
        <v>511.26945613766992</v>
      </c>
      <c r="AB349" s="5">
        <v>458.26745719577002</v>
      </c>
      <c r="AC349" s="5">
        <v>478.00328903334503</v>
      </c>
      <c r="AD349" s="5">
        <v>508.97911290034511</v>
      </c>
      <c r="AE349" s="5">
        <v>476.15635109898989</v>
      </c>
      <c r="AF349" s="5">
        <v>486.29743366589491</v>
      </c>
      <c r="AG349" s="5">
        <v>424.4215794924803</v>
      </c>
    </row>
    <row r="350" spans="1:33">
      <c r="A350" s="56" t="s">
        <v>75</v>
      </c>
      <c r="B350" s="56" t="s">
        <v>163</v>
      </c>
      <c r="C350" s="56" t="s">
        <v>244</v>
      </c>
      <c r="D350" s="56" t="s">
        <v>245</v>
      </c>
      <c r="E350" s="56" t="s">
        <v>217</v>
      </c>
      <c r="F350" s="5">
        <v>1722.636187351851</v>
      </c>
      <c r="G350" s="5">
        <v>1532.8424030634999</v>
      </c>
      <c r="H350" s="5">
        <v>2394.8181296614698</v>
      </c>
      <c r="I350" s="5">
        <v>2643.8171803219639</v>
      </c>
      <c r="J350" s="5">
        <v>2488.0661133465601</v>
      </c>
      <c r="K350" s="5">
        <v>2697.202347830555</v>
      </c>
      <c r="L350" s="5">
        <v>4083.400260895407</v>
      </c>
      <c r="M350" s="5">
        <v>4351.5708709943092</v>
      </c>
      <c r="N350" s="5">
        <v>4275.8032672032477</v>
      </c>
      <c r="O350" s="5">
        <v>6271.5967674264466</v>
      </c>
      <c r="P350" s="5">
        <v>7011.3316491742571</v>
      </c>
      <c r="Q350" s="5">
        <v>7715.3921959215941</v>
      </c>
      <c r="R350" s="5">
        <v>7141.0319640643056</v>
      </c>
      <c r="S350" s="5">
        <v>7684.8094669920629</v>
      </c>
      <c r="T350" s="5">
        <v>6870.378432133859</v>
      </c>
      <c r="U350" s="5">
        <v>6093.6822110528065</v>
      </c>
      <c r="V350" s="5">
        <v>6651.8739215572696</v>
      </c>
      <c r="W350" s="5">
        <v>7792.4215939028772</v>
      </c>
      <c r="X350" s="5">
        <v>7961.2881211214344</v>
      </c>
      <c r="Y350" s="5">
        <v>8228.7487321311128</v>
      </c>
      <c r="Z350" s="5">
        <v>8067.903550048929</v>
      </c>
      <c r="AA350" s="5">
        <v>8292.1042168448512</v>
      </c>
      <c r="AB350" s="5">
        <v>7740.5257095887664</v>
      </c>
      <c r="AC350" s="5">
        <v>7276.0627301264012</v>
      </c>
      <c r="AD350" s="5">
        <v>8233.2693218500026</v>
      </c>
      <c r="AE350" s="5">
        <v>7851.5349968203027</v>
      </c>
      <c r="AF350" s="5">
        <v>6936.0372031061943</v>
      </c>
      <c r="AG350" s="5">
        <v>6851.4213503693309</v>
      </c>
    </row>
    <row r="351" spans="1:33">
      <c r="A351" s="56" t="s">
        <v>75</v>
      </c>
      <c r="B351" s="56" t="s">
        <v>163</v>
      </c>
      <c r="C351" s="56" t="s">
        <v>246</v>
      </c>
      <c r="D351" s="56" t="s">
        <v>247</v>
      </c>
      <c r="E351" s="56" t="s">
        <v>217</v>
      </c>
      <c r="F351" s="5">
        <v>812.54041097405502</v>
      </c>
      <c r="G351" s="5">
        <v>760.45172900210491</v>
      </c>
      <c r="H351" s="5">
        <v>829.87237666831516</v>
      </c>
      <c r="I351" s="5">
        <v>820.54299443003015</v>
      </c>
      <c r="J351" s="5">
        <v>766.11659112754501</v>
      </c>
      <c r="K351" s="5">
        <v>839.36389204893999</v>
      </c>
      <c r="L351" s="5">
        <v>877.03923078635489</v>
      </c>
      <c r="M351" s="5">
        <v>809.960903953355</v>
      </c>
      <c r="N351" s="5">
        <v>810.08877059642487</v>
      </c>
      <c r="O351" s="5">
        <v>744.81961763875972</v>
      </c>
      <c r="P351" s="5">
        <v>1263.9043731597701</v>
      </c>
      <c r="Q351" s="5">
        <v>2247.0028945005888</v>
      </c>
      <c r="R351" s="5">
        <v>2042.1364872479539</v>
      </c>
      <c r="S351" s="5">
        <v>2834.8366787595219</v>
      </c>
      <c r="T351" s="5">
        <v>2463.0643353186961</v>
      </c>
      <c r="U351" s="5">
        <v>2294.858215016915</v>
      </c>
      <c r="V351" s="5">
        <v>2475.7166427776101</v>
      </c>
      <c r="W351" s="5">
        <v>2692.9174718266622</v>
      </c>
      <c r="X351" s="5">
        <v>2564.9669167191928</v>
      </c>
      <c r="Y351" s="5">
        <v>2548.9229541928089</v>
      </c>
      <c r="Z351" s="5">
        <v>2467.7885189096792</v>
      </c>
      <c r="AA351" s="5">
        <v>2863.242960347769</v>
      </c>
      <c r="AB351" s="5">
        <v>2790.418533236586</v>
      </c>
      <c r="AC351" s="5">
        <v>2626.1034849276562</v>
      </c>
      <c r="AD351" s="5">
        <v>2950.405327810086</v>
      </c>
      <c r="AE351" s="5">
        <v>3114.010735923765</v>
      </c>
      <c r="AF351" s="5">
        <v>3046.4297339633749</v>
      </c>
      <c r="AG351" s="5">
        <v>2965.9577237874182</v>
      </c>
    </row>
    <row r="352" spans="1:33">
      <c r="A352" s="56" t="s">
        <v>75</v>
      </c>
      <c r="B352" s="56" t="s">
        <v>163</v>
      </c>
      <c r="C352" s="56" t="s">
        <v>248</v>
      </c>
      <c r="D352" s="56" t="s">
        <v>249</v>
      </c>
      <c r="E352" s="56" t="s">
        <v>217</v>
      </c>
      <c r="F352" s="5">
        <v>0</v>
      </c>
      <c r="G352" s="5">
        <v>0</v>
      </c>
      <c r="H352" s="5">
        <v>0</v>
      </c>
      <c r="I352" s="5">
        <v>0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5">
        <v>0</v>
      </c>
      <c r="R352" s="5">
        <v>0</v>
      </c>
      <c r="S352" s="5">
        <v>0</v>
      </c>
      <c r="T352" s="5">
        <v>0</v>
      </c>
      <c r="U352" s="5">
        <v>0</v>
      </c>
      <c r="V352" s="5">
        <v>0</v>
      </c>
      <c r="W352" s="5">
        <v>0</v>
      </c>
      <c r="X352" s="5">
        <v>0</v>
      </c>
      <c r="Y352" s="5">
        <v>0</v>
      </c>
      <c r="Z352" s="5">
        <v>0</v>
      </c>
      <c r="AA352" s="5">
        <v>0</v>
      </c>
      <c r="AB352" s="5">
        <v>0</v>
      </c>
      <c r="AC352" s="5">
        <v>0</v>
      </c>
      <c r="AD352" s="5">
        <v>0</v>
      </c>
      <c r="AE352" s="5">
        <v>0</v>
      </c>
      <c r="AF352" s="5">
        <v>0</v>
      </c>
      <c r="AG352" s="5">
        <v>0</v>
      </c>
    </row>
    <row r="353" spans="1:33">
      <c r="A353" s="56" t="s">
        <v>75</v>
      </c>
      <c r="B353" s="56" t="s">
        <v>163</v>
      </c>
      <c r="C353" s="56" t="s">
        <v>250</v>
      </c>
      <c r="D353" s="56" t="s">
        <v>251</v>
      </c>
      <c r="E353" s="56" t="s">
        <v>217</v>
      </c>
      <c r="F353" s="5">
        <v>0</v>
      </c>
      <c r="G353" s="5">
        <v>0</v>
      </c>
      <c r="H353" s="5">
        <v>0</v>
      </c>
      <c r="I353" s="5">
        <v>0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5">
        <v>0</v>
      </c>
      <c r="R353" s="5">
        <v>0</v>
      </c>
      <c r="S353" s="5">
        <v>0</v>
      </c>
      <c r="T353" s="5">
        <v>0</v>
      </c>
      <c r="U353" s="5">
        <v>0</v>
      </c>
      <c r="V353" s="5">
        <v>0</v>
      </c>
      <c r="W353" s="5">
        <v>0</v>
      </c>
      <c r="X353" s="5">
        <v>0</v>
      </c>
      <c r="Y353" s="5">
        <v>0</v>
      </c>
      <c r="Z353" s="5">
        <v>0</v>
      </c>
      <c r="AA353" s="5">
        <v>0</v>
      </c>
      <c r="AB353" s="5">
        <v>0</v>
      </c>
      <c r="AC353" s="5">
        <v>0</v>
      </c>
      <c r="AD353" s="5">
        <v>0</v>
      </c>
      <c r="AE353" s="5">
        <v>0</v>
      </c>
      <c r="AF353" s="5">
        <v>0</v>
      </c>
      <c r="AG353" s="5">
        <v>0</v>
      </c>
    </row>
    <row r="354" spans="1:33">
      <c r="A354" s="56" t="s">
        <v>75</v>
      </c>
      <c r="B354" s="56" t="s">
        <v>198</v>
      </c>
      <c r="C354" s="56" t="s">
        <v>252</v>
      </c>
      <c r="D354" s="56" t="s">
        <v>253</v>
      </c>
      <c r="E354" s="56" t="s">
        <v>217</v>
      </c>
      <c r="F354" s="5">
        <v>0</v>
      </c>
      <c r="G354" s="5">
        <v>0</v>
      </c>
      <c r="H354" s="5">
        <v>0</v>
      </c>
      <c r="I354" s="5">
        <v>0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5">
        <v>0</v>
      </c>
      <c r="R354" s="5">
        <v>0</v>
      </c>
      <c r="S354" s="5">
        <v>0</v>
      </c>
      <c r="T354" s="5">
        <v>0</v>
      </c>
      <c r="U354" s="5">
        <v>0</v>
      </c>
      <c r="V354" s="5">
        <v>0</v>
      </c>
      <c r="W354" s="5">
        <v>0</v>
      </c>
      <c r="X354" s="5">
        <v>0</v>
      </c>
      <c r="Y354" s="5">
        <v>0</v>
      </c>
      <c r="Z354" s="5">
        <v>0</v>
      </c>
      <c r="AA354" s="5">
        <v>0</v>
      </c>
      <c r="AB354" s="5">
        <v>0</v>
      </c>
      <c r="AC354" s="5">
        <v>0</v>
      </c>
      <c r="AD354" s="5">
        <v>0</v>
      </c>
      <c r="AE354" s="5">
        <v>0</v>
      </c>
      <c r="AF354" s="5">
        <v>0</v>
      </c>
      <c r="AG354" s="5">
        <v>0</v>
      </c>
    </row>
    <row r="355" spans="1:33">
      <c r="A355" s="56" t="s">
        <v>75</v>
      </c>
      <c r="B355" s="56" t="s">
        <v>198</v>
      </c>
      <c r="C355" s="56" t="s">
        <v>254</v>
      </c>
      <c r="D355" s="56" t="s">
        <v>255</v>
      </c>
      <c r="E355" s="56" t="s">
        <v>217</v>
      </c>
      <c r="F355" s="5">
        <v>0</v>
      </c>
      <c r="G355" s="5">
        <v>7.1387699999999981E-6</v>
      </c>
      <c r="H355" s="5">
        <v>8.1457819000000026E-4</v>
      </c>
      <c r="I355" s="5">
        <v>8.1325227999999984E-4</v>
      </c>
      <c r="J355" s="5">
        <v>639.64638007074461</v>
      </c>
      <c r="K355" s="5">
        <v>751.29469648589031</v>
      </c>
      <c r="L355" s="5">
        <v>761.87762976710007</v>
      </c>
      <c r="M355" s="5">
        <v>738.43927707032549</v>
      </c>
      <c r="N355" s="5">
        <v>753.16357969153535</v>
      </c>
      <c r="O355" s="5">
        <v>702.44818919494548</v>
      </c>
      <c r="P355" s="5">
        <v>741.62904538227951</v>
      </c>
      <c r="Q355" s="5">
        <v>720.82839359742957</v>
      </c>
      <c r="R355" s="5">
        <v>614.9224014583848</v>
      </c>
      <c r="S355" s="5">
        <v>748.28666194750997</v>
      </c>
      <c r="T355" s="5">
        <v>776.94267306008442</v>
      </c>
      <c r="U355" s="5">
        <v>723.27822363184464</v>
      </c>
      <c r="V355" s="5">
        <v>795.66617201521501</v>
      </c>
      <c r="W355" s="5">
        <v>815.24824617245008</v>
      </c>
      <c r="X355" s="5">
        <v>747.9506074766158</v>
      </c>
      <c r="Y355" s="5">
        <v>817.48275622424467</v>
      </c>
      <c r="Z355" s="5">
        <v>806.39734536404944</v>
      </c>
      <c r="AA355" s="5">
        <v>856.98650756797019</v>
      </c>
      <c r="AB355" s="5">
        <v>800.14360158311536</v>
      </c>
      <c r="AC355" s="5">
        <v>790.26869445472425</v>
      </c>
      <c r="AD355" s="5">
        <v>818.03363405940968</v>
      </c>
      <c r="AE355" s="5">
        <v>774.54140474923997</v>
      </c>
      <c r="AF355" s="5">
        <v>839.44906134250459</v>
      </c>
      <c r="AG355" s="5">
        <v>784.07264116367514</v>
      </c>
    </row>
    <row r="356" spans="1:33">
      <c r="A356" s="56" t="s">
        <v>75</v>
      </c>
      <c r="B356" s="56" t="s">
        <v>198</v>
      </c>
      <c r="C356" s="56" t="s">
        <v>256</v>
      </c>
      <c r="D356" s="56" t="s">
        <v>257</v>
      </c>
      <c r="E356" s="56" t="s">
        <v>217</v>
      </c>
      <c r="F356" s="5">
        <v>1193.0751410441501</v>
      </c>
      <c r="G356" s="5">
        <v>1006.36225050313</v>
      </c>
      <c r="H356" s="5">
        <v>1066.608156182841</v>
      </c>
      <c r="I356" s="5">
        <v>1053.9161723971149</v>
      </c>
      <c r="J356" s="5">
        <v>1068.498473412795</v>
      </c>
      <c r="K356" s="5">
        <v>1148.5855424451349</v>
      </c>
      <c r="L356" s="5">
        <v>1196.862831496185</v>
      </c>
      <c r="M356" s="5">
        <v>2817.9246246807229</v>
      </c>
      <c r="N356" s="5">
        <v>5020.0742029515022</v>
      </c>
      <c r="O356" s="5">
        <v>4754.385177443105</v>
      </c>
      <c r="P356" s="5">
        <v>5014.1970752030329</v>
      </c>
      <c r="Q356" s="5">
        <v>5454.3850246541433</v>
      </c>
      <c r="R356" s="5">
        <v>5102.9408703212548</v>
      </c>
      <c r="S356" s="5">
        <v>5865.1070713814242</v>
      </c>
      <c r="T356" s="5">
        <v>5568.3563788435449</v>
      </c>
      <c r="U356" s="5">
        <v>9120.1703016696574</v>
      </c>
      <c r="V356" s="5">
        <v>9726.9365608887947</v>
      </c>
      <c r="W356" s="5">
        <v>10021.64017770907</v>
      </c>
      <c r="X356" s="5">
        <v>9867.3974247106944</v>
      </c>
      <c r="Y356" s="5">
        <v>10079.48737953618</v>
      </c>
      <c r="Z356" s="5">
        <v>9368.3448573114201</v>
      </c>
      <c r="AA356" s="5">
        <v>9746.7585914189203</v>
      </c>
      <c r="AB356" s="5">
        <v>9304.612833012181</v>
      </c>
      <c r="AC356" s="5">
        <v>8779.8908499175595</v>
      </c>
      <c r="AD356" s="5">
        <v>9956.5276756843159</v>
      </c>
      <c r="AE356" s="5">
        <v>9623.8433327341227</v>
      </c>
      <c r="AF356" s="5">
        <v>8283.7420397116402</v>
      </c>
      <c r="AG356" s="5">
        <v>8462.3658651604383</v>
      </c>
    </row>
    <row r="357" spans="1:33">
      <c r="A357" s="56" t="s">
        <v>75</v>
      </c>
      <c r="B357" s="56" t="s">
        <v>198</v>
      </c>
      <c r="C357" s="56" t="s">
        <v>258</v>
      </c>
      <c r="D357" s="56" t="s">
        <v>259</v>
      </c>
      <c r="E357" s="56" t="s">
        <v>217</v>
      </c>
      <c r="F357" s="5">
        <v>0</v>
      </c>
      <c r="G357" s="5">
        <v>7.5141700000000064E-6</v>
      </c>
      <c r="H357" s="5">
        <v>3.0454684499999992E-4</v>
      </c>
      <c r="I357" s="5">
        <v>3.0560172000000028E-4</v>
      </c>
      <c r="J357" s="5">
        <v>684.53766347641999</v>
      </c>
      <c r="K357" s="5">
        <v>1759.67860123012</v>
      </c>
      <c r="L357" s="5">
        <v>1807.49037965242</v>
      </c>
      <c r="M357" s="5">
        <v>1674.247922500645</v>
      </c>
      <c r="N357" s="5">
        <v>1666.860873249344</v>
      </c>
      <c r="O357" s="5">
        <v>1491.166701650144</v>
      </c>
      <c r="P357" s="5">
        <v>1615.82971070331</v>
      </c>
      <c r="Q357" s="5">
        <v>1629.79574921266</v>
      </c>
      <c r="R357" s="5">
        <v>1490.0366673572039</v>
      </c>
      <c r="S357" s="5">
        <v>1636.594036312197</v>
      </c>
      <c r="T357" s="5">
        <v>1590.322588527725</v>
      </c>
      <c r="U357" s="5">
        <v>1480.2486382995451</v>
      </c>
      <c r="V357" s="5">
        <v>1635.3323251916379</v>
      </c>
      <c r="W357" s="5">
        <v>1693.05694309766</v>
      </c>
      <c r="X357" s="5">
        <v>1597.698227389129</v>
      </c>
      <c r="Y357" s="5">
        <v>1540.5659187408289</v>
      </c>
      <c r="Z357" s="5">
        <v>1395.2566816484609</v>
      </c>
      <c r="AA357" s="5">
        <v>1499.7958558376549</v>
      </c>
      <c r="AB357" s="5">
        <v>1372.9833311350451</v>
      </c>
      <c r="AC357" s="5">
        <v>1279.4710751846151</v>
      </c>
      <c r="AD357" s="5">
        <v>6027.2703683968111</v>
      </c>
      <c r="AE357" s="5">
        <v>6149.7152602491969</v>
      </c>
      <c r="AF357" s="5">
        <v>7104.2653781772824</v>
      </c>
      <c r="AG357" s="5">
        <v>7402.4399640683087</v>
      </c>
    </row>
    <row r="358" spans="1:33">
      <c r="A358" s="56" t="s">
        <v>75</v>
      </c>
      <c r="B358" s="56" t="s">
        <v>198</v>
      </c>
      <c r="C358" s="56" t="s">
        <v>260</v>
      </c>
      <c r="D358" s="56" t="s">
        <v>261</v>
      </c>
      <c r="E358" s="56" t="s">
        <v>217</v>
      </c>
      <c r="F358" s="5">
        <v>0</v>
      </c>
      <c r="G358" s="5">
        <v>0</v>
      </c>
      <c r="H358" s="5">
        <v>0</v>
      </c>
      <c r="I358" s="5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5">
        <v>0</v>
      </c>
      <c r="R358" s="5">
        <v>0</v>
      </c>
      <c r="S358" s="5">
        <v>0</v>
      </c>
      <c r="T358" s="5">
        <v>0</v>
      </c>
      <c r="U358" s="5">
        <v>0</v>
      </c>
      <c r="V358" s="5">
        <v>0</v>
      </c>
      <c r="W358" s="5">
        <v>0</v>
      </c>
      <c r="X358" s="5">
        <v>0</v>
      </c>
      <c r="Y358" s="5">
        <v>0</v>
      </c>
      <c r="Z358" s="5">
        <v>0</v>
      </c>
      <c r="AA358" s="5">
        <v>0</v>
      </c>
      <c r="AB358" s="5">
        <v>0</v>
      </c>
      <c r="AC358" s="5">
        <v>0</v>
      </c>
      <c r="AD358" s="5">
        <v>0</v>
      </c>
      <c r="AE358" s="5">
        <v>0</v>
      </c>
      <c r="AF358" s="5">
        <v>0</v>
      </c>
      <c r="AG358" s="5">
        <v>0</v>
      </c>
    </row>
    <row r="359" spans="1:33">
      <c r="A359" s="56" t="s">
        <v>75</v>
      </c>
      <c r="B359" s="56" t="s">
        <v>198</v>
      </c>
      <c r="C359" s="56" t="s">
        <v>262</v>
      </c>
      <c r="D359" s="56" t="s">
        <v>263</v>
      </c>
      <c r="E359" s="56" t="s">
        <v>217</v>
      </c>
      <c r="F359" s="5">
        <v>0</v>
      </c>
      <c r="G359" s="5">
        <v>5.6917850000000018E-6</v>
      </c>
      <c r="H359" s="5">
        <v>2.8002650000000009E-5</v>
      </c>
      <c r="I359" s="5">
        <v>2.8716544999999981E-5</v>
      </c>
      <c r="J359" s="5">
        <v>241.8754734032</v>
      </c>
      <c r="K359" s="5">
        <v>856.95134869089497</v>
      </c>
      <c r="L359" s="5">
        <v>869.51141572723543</v>
      </c>
      <c r="M359" s="5">
        <v>776.24585396061002</v>
      </c>
      <c r="N359" s="5">
        <v>744.30608477934982</v>
      </c>
      <c r="O359" s="5">
        <v>702.79728035924563</v>
      </c>
      <c r="P359" s="5">
        <v>721.89167082487495</v>
      </c>
      <c r="Q359" s="5">
        <v>752.12373460477534</v>
      </c>
      <c r="R359" s="5">
        <v>693.3800760997151</v>
      </c>
      <c r="S359" s="5">
        <v>718.86253818735474</v>
      </c>
      <c r="T359" s="5">
        <v>756.34988350998003</v>
      </c>
      <c r="U359" s="5">
        <v>732.92342816265966</v>
      </c>
      <c r="V359" s="5">
        <v>820.18012545288536</v>
      </c>
      <c r="W359" s="5">
        <v>799.04521313530972</v>
      </c>
      <c r="X359" s="5">
        <v>706.64980897711496</v>
      </c>
      <c r="Y359" s="5">
        <v>668.70232994644982</v>
      </c>
      <c r="Z359" s="5">
        <v>625.56788243728499</v>
      </c>
      <c r="AA359" s="5">
        <v>701.42791936033973</v>
      </c>
      <c r="AB359" s="5">
        <v>665.02226076794034</v>
      </c>
      <c r="AC359" s="5">
        <v>592.28049516895987</v>
      </c>
      <c r="AD359" s="5">
        <v>756.49102844217452</v>
      </c>
      <c r="AE359" s="5">
        <v>767.17720280615458</v>
      </c>
      <c r="AF359" s="5">
        <v>540.21416836385526</v>
      </c>
      <c r="AG359" s="5">
        <v>570.33232408720551</v>
      </c>
    </row>
    <row r="360" spans="1:33">
      <c r="A360" s="56" t="s">
        <v>75</v>
      </c>
      <c r="B360" s="56" t="s">
        <v>198</v>
      </c>
      <c r="C360" s="56" t="s">
        <v>264</v>
      </c>
      <c r="D360" s="56" t="s">
        <v>265</v>
      </c>
      <c r="E360" s="56" t="s">
        <v>217</v>
      </c>
      <c r="F360" s="5">
        <v>759.95723162175011</v>
      </c>
      <c r="G360" s="5">
        <v>602.01955850243496</v>
      </c>
      <c r="H360" s="5">
        <v>929.8998130788649</v>
      </c>
      <c r="I360" s="5">
        <v>934.00919653495532</v>
      </c>
      <c r="J360" s="5">
        <v>1292.579686438605</v>
      </c>
      <c r="K360" s="5">
        <v>1423.3603274076261</v>
      </c>
      <c r="L360" s="5">
        <v>1450.8252271048259</v>
      </c>
      <c r="M360" s="5">
        <v>1339.41347223412</v>
      </c>
      <c r="N360" s="5">
        <v>1345.9828921262649</v>
      </c>
      <c r="O360" s="5">
        <v>1287.810495751939</v>
      </c>
      <c r="P360" s="5">
        <v>1330.1441565658549</v>
      </c>
      <c r="Q360" s="5">
        <v>1294.6817223402061</v>
      </c>
      <c r="R360" s="5">
        <v>1161.945507100201</v>
      </c>
      <c r="S360" s="5">
        <v>2523.6608014335388</v>
      </c>
      <c r="T360" s="5">
        <v>2398.7249169256052</v>
      </c>
      <c r="U360" s="5">
        <v>2285.8691456720499</v>
      </c>
      <c r="V360" s="5">
        <v>2519.8940514123051</v>
      </c>
      <c r="W360" s="5">
        <v>3715.6373724226651</v>
      </c>
      <c r="X360" s="5">
        <v>3638.8148091750859</v>
      </c>
      <c r="Y360" s="5">
        <v>7624.8555760362524</v>
      </c>
      <c r="Z360" s="5">
        <v>7689.527805186538</v>
      </c>
      <c r="AA360" s="5">
        <v>7899.7226264357596</v>
      </c>
      <c r="AB360" s="5">
        <v>7851.2043643269171</v>
      </c>
      <c r="AC360" s="5">
        <v>7191.9904583506732</v>
      </c>
      <c r="AD360" s="5">
        <v>10259.81109927412</v>
      </c>
      <c r="AE360" s="5">
        <v>10722.777647446201</v>
      </c>
      <c r="AF360" s="5">
        <v>18402.574306074501</v>
      </c>
      <c r="AG360" s="5">
        <v>19257.260431152659</v>
      </c>
    </row>
    <row r="361" spans="1:33">
      <c r="A361" s="56" t="s">
        <v>75</v>
      </c>
      <c r="B361" s="56" t="s">
        <v>199</v>
      </c>
      <c r="C361" s="56" t="s">
        <v>266</v>
      </c>
      <c r="D361" s="56" t="s">
        <v>267</v>
      </c>
      <c r="E361" s="56" t="s">
        <v>217</v>
      </c>
      <c r="F361" s="5">
        <v>258.44229788549001</v>
      </c>
      <c r="G361" s="5">
        <v>208.87918509853489</v>
      </c>
      <c r="H361" s="5">
        <v>223.95238455032501</v>
      </c>
      <c r="I361" s="5">
        <v>227.1913472559749</v>
      </c>
      <c r="J361" s="5">
        <v>215.55621392357489</v>
      </c>
      <c r="K361" s="5">
        <v>227.12288714945001</v>
      </c>
      <c r="L361" s="5">
        <v>244.8306027143102</v>
      </c>
      <c r="M361" s="5">
        <v>238.04733124225021</v>
      </c>
      <c r="N361" s="5">
        <v>227.65710571048999</v>
      </c>
      <c r="O361" s="5">
        <v>215.11080706907509</v>
      </c>
      <c r="P361" s="5">
        <v>216.62197847107501</v>
      </c>
      <c r="Q361" s="5">
        <v>219.35264825393031</v>
      </c>
      <c r="R361" s="5">
        <v>191.02761310211511</v>
      </c>
      <c r="S361" s="5">
        <v>205.62802586506999</v>
      </c>
      <c r="T361" s="5">
        <v>208.97609005145989</v>
      </c>
      <c r="U361" s="5">
        <v>185.44626731776</v>
      </c>
      <c r="V361" s="5">
        <v>188.3453823312901</v>
      </c>
      <c r="W361" s="5">
        <v>176.29651750782989</v>
      </c>
      <c r="X361" s="5">
        <v>63.124717822325003</v>
      </c>
      <c r="Y361" s="5">
        <v>186.42912709137991</v>
      </c>
      <c r="Z361" s="5">
        <v>283.74550892917517</v>
      </c>
      <c r="AA361" s="5">
        <v>244.56880461956479</v>
      </c>
      <c r="AB361" s="5">
        <v>235.0587727186599</v>
      </c>
      <c r="AC361" s="5">
        <v>213.5412771248202</v>
      </c>
      <c r="AD361" s="5">
        <v>244.75748486849011</v>
      </c>
      <c r="AE361" s="5">
        <v>204.83804378129011</v>
      </c>
      <c r="AF361" s="5">
        <v>116.48195810412</v>
      </c>
      <c r="AG361" s="5">
        <v>109.3624632548599</v>
      </c>
    </row>
    <row r="362" spans="1:33">
      <c r="A362" s="56" t="s">
        <v>75</v>
      </c>
      <c r="B362" s="56" t="s">
        <v>199</v>
      </c>
      <c r="C362" s="56" t="s">
        <v>268</v>
      </c>
      <c r="D362" s="56" t="s">
        <v>269</v>
      </c>
      <c r="E362" s="56" t="s">
        <v>217</v>
      </c>
      <c r="F362" s="5">
        <v>39.456152530800011</v>
      </c>
      <c r="G362" s="5">
        <v>30.285625185929991</v>
      </c>
      <c r="H362" s="5">
        <v>31.345395339164991</v>
      </c>
      <c r="I362" s="5">
        <v>1170.747464373025</v>
      </c>
      <c r="J362" s="5">
        <v>1768.7314660454711</v>
      </c>
      <c r="K362" s="5">
        <v>2609.1827816431678</v>
      </c>
      <c r="L362" s="5">
        <v>2903.4611607914899</v>
      </c>
      <c r="M362" s="5">
        <v>2770.3135604974041</v>
      </c>
      <c r="N362" s="5">
        <v>2811.012487789078</v>
      </c>
      <c r="O362" s="5">
        <v>2505.9646422905898</v>
      </c>
      <c r="P362" s="5">
        <v>2681.1828192945268</v>
      </c>
      <c r="Q362" s="5">
        <v>2832.8322167090791</v>
      </c>
      <c r="R362" s="5">
        <v>2699.5867203410421</v>
      </c>
      <c r="S362" s="5">
        <v>2928.0291070827179</v>
      </c>
      <c r="T362" s="5">
        <v>2818.9141663192659</v>
      </c>
      <c r="U362" s="5">
        <v>4718.9871596495086</v>
      </c>
      <c r="V362" s="5">
        <v>4890.0551702667108</v>
      </c>
      <c r="W362" s="5">
        <v>5629.4366734064397</v>
      </c>
      <c r="X362" s="5">
        <v>6840.0547839393312</v>
      </c>
      <c r="Y362" s="5">
        <v>6341.0280219792294</v>
      </c>
      <c r="Z362" s="5">
        <v>6031.9089178564836</v>
      </c>
      <c r="AA362" s="5">
        <v>5370.9869467991484</v>
      </c>
      <c r="AB362" s="5">
        <v>5081.6911389113056</v>
      </c>
      <c r="AC362" s="5">
        <v>5076.8901937913124</v>
      </c>
      <c r="AD362" s="5">
        <v>5901.4058795534011</v>
      </c>
      <c r="AE362" s="5">
        <v>5427.7921675382286</v>
      </c>
      <c r="AF362" s="5">
        <v>4889.2580441484142</v>
      </c>
      <c r="AG362" s="5">
        <v>4527.3301693605126</v>
      </c>
    </row>
    <row r="363" spans="1:33">
      <c r="A363" s="56" t="s">
        <v>75</v>
      </c>
      <c r="B363" s="56" t="s">
        <v>199</v>
      </c>
      <c r="C363" s="56" t="s">
        <v>270</v>
      </c>
      <c r="D363" s="56" t="s">
        <v>271</v>
      </c>
      <c r="E363" s="56" t="s">
        <v>217</v>
      </c>
      <c r="F363" s="5">
        <v>0</v>
      </c>
      <c r="G363" s="5">
        <v>1.2457699999999999E-5</v>
      </c>
      <c r="H363" s="5">
        <v>2.955305499999998E-5</v>
      </c>
      <c r="I363" s="5">
        <v>4.7557290000000012E-5</v>
      </c>
      <c r="J363" s="5">
        <v>5.565719500000002E-5</v>
      </c>
      <c r="K363" s="5">
        <v>1.7633898499999989E-4</v>
      </c>
      <c r="L363" s="5">
        <v>2.4512022999999982E-4</v>
      </c>
      <c r="M363" s="5">
        <v>2.3244009499999991E-4</v>
      </c>
      <c r="N363" s="5">
        <v>2.983162149999997E-4</v>
      </c>
      <c r="O363" s="5">
        <v>2.9903969500000001E-4</v>
      </c>
      <c r="P363" s="5">
        <v>4.3022190999999978E-4</v>
      </c>
      <c r="Q363" s="5">
        <v>3.408813145E-3</v>
      </c>
      <c r="R363" s="5">
        <v>3.3083814950000002E-3</v>
      </c>
      <c r="S363" s="5">
        <v>1238.50196970977</v>
      </c>
      <c r="T363" s="5">
        <v>2306.3579808835611</v>
      </c>
      <c r="U363" s="5">
        <v>2163.5448942993912</v>
      </c>
      <c r="V363" s="5">
        <v>2201.9157036862971</v>
      </c>
      <c r="W363" s="5">
        <v>2459.3707425113271</v>
      </c>
      <c r="X363" s="5">
        <v>2499.4992214810759</v>
      </c>
      <c r="Y363" s="5">
        <v>2248.3953072243189</v>
      </c>
      <c r="Z363" s="5">
        <v>2053.694090276615</v>
      </c>
      <c r="AA363" s="5">
        <v>1921.5243178318181</v>
      </c>
      <c r="AB363" s="5">
        <v>1892.372611318996</v>
      </c>
      <c r="AC363" s="5">
        <v>1804.958531800311</v>
      </c>
      <c r="AD363" s="5">
        <v>2106.5307939818372</v>
      </c>
      <c r="AE363" s="5">
        <v>2003.617215036184</v>
      </c>
      <c r="AF363" s="5">
        <v>1823.6177003626919</v>
      </c>
      <c r="AG363" s="5">
        <v>1678.8734100730051</v>
      </c>
    </row>
    <row r="364" spans="1:33">
      <c r="A364" s="56" t="s">
        <v>75</v>
      </c>
      <c r="B364" s="56" t="s">
        <v>199</v>
      </c>
      <c r="C364" s="56" t="s">
        <v>272</v>
      </c>
      <c r="D364" s="56" t="s">
        <v>273</v>
      </c>
      <c r="E364" s="56" t="s">
        <v>217</v>
      </c>
      <c r="F364" s="5">
        <v>0</v>
      </c>
      <c r="G364" s="5">
        <v>0</v>
      </c>
      <c r="H364" s="5">
        <v>0</v>
      </c>
      <c r="I364" s="5">
        <v>0</v>
      </c>
      <c r="J364" s="5">
        <v>0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5">
        <v>0</v>
      </c>
      <c r="R364" s="5">
        <v>0</v>
      </c>
      <c r="S364" s="5">
        <v>0</v>
      </c>
      <c r="T364" s="5">
        <v>0</v>
      </c>
      <c r="U364" s="5">
        <v>0</v>
      </c>
      <c r="V364" s="5">
        <v>0</v>
      </c>
      <c r="W364" s="5">
        <v>0</v>
      </c>
      <c r="X364" s="5">
        <v>0</v>
      </c>
      <c r="Y364" s="5">
        <v>0</v>
      </c>
      <c r="Z364" s="5">
        <v>0</v>
      </c>
      <c r="AA364" s="5">
        <v>0</v>
      </c>
      <c r="AB364" s="5">
        <v>0</v>
      </c>
      <c r="AC364" s="5">
        <v>0</v>
      </c>
      <c r="AD364" s="5">
        <v>0</v>
      </c>
      <c r="AE364" s="5">
        <v>0</v>
      </c>
      <c r="AF364" s="5">
        <v>0</v>
      </c>
      <c r="AG364" s="5">
        <v>0</v>
      </c>
    </row>
    <row r="365" spans="1:33">
      <c r="A365" s="56" t="s">
        <v>75</v>
      </c>
      <c r="B365" s="56" t="s">
        <v>199</v>
      </c>
      <c r="C365" s="56" t="s">
        <v>274</v>
      </c>
      <c r="D365" s="56" t="s">
        <v>275</v>
      </c>
      <c r="E365" s="56" t="s">
        <v>217</v>
      </c>
      <c r="F365" s="5">
        <v>601.88758618753502</v>
      </c>
      <c r="G365" s="5">
        <v>507.26374581283977</v>
      </c>
      <c r="H365" s="5">
        <v>523.99066668826015</v>
      </c>
      <c r="I365" s="5">
        <v>518.08469420768495</v>
      </c>
      <c r="J365" s="5">
        <v>499.97092523904507</v>
      </c>
      <c r="K365" s="5">
        <v>1727.003652642459</v>
      </c>
      <c r="L365" s="5">
        <v>1804.8373730675851</v>
      </c>
      <c r="M365" s="5">
        <v>1770.1983301464099</v>
      </c>
      <c r="N365" s="5">
        <v>1699.1510271638449</v>
      </c>
      <c r="O365" s="5">
        <v>2273.4658309942888</v>
      </c>
      <c r="P365" s="5">
        <v>4130.1075615247446</v>
      </c>
      <c r="Q365" s="5">
        <v>4524.7498611649462</v>
      </c>
      <c r="R365" s="5">
        <v>4256.5759579940732</v>
      </c>
      <c r="S365" s="5">
        <v>6325.1370954539907</v>
      </c>
      <c r="T365" s="5">
        <v>5850.059398557356</v>
      </c>
      <c r="U365" s="5">
        <v>5575.598412440826</v>
      </c>
      <c r="V365" s="5">
        <v>5705.5472573131092</v>
      </c>
      <c r="W365" s="5">
        <v>6170.5660039308759</v>
      </c>
      <c r="X365" s="5">
        <v>6291.7364007181759</v>
      </c>
      <c r="Y365" s="5">
        <v>5641.6938206492323</v>
      </c>
      <c r="Z365" s="5">
        <v>5384.2516438796811</v>
      </c>
      <c r="AA365" s="5">
        <v>5033.6574159547163</v>
      </c>
      <c r="AB365" s="5">
        <v>4681.3820947690056</v>
      </c>
      <c r="AC365" s="5">
        <v>4570.2501499582286</v>
      </c>
      <c r="AD365" s="5">
        <v>4936.6567815609851</v>
      </c>
      <c r="AE365" s="5">
        <v>4377.7942747902771</v>
      </c>
      <c r="AF365" s="5">
        <v>3660.8955643781578</v>
      </c>
      <c r="AG365" s="5">
        <v>3359.2524838886161</v>
      </c>
    </row>
    <row r="366" spans="1:33">
      <c r="A366" s="56" t="s">
        <v>75</v>
      </c>
      <c r="B366" s="56" t="s">
        <v>199</v>
      </c>
      <c r="C366" s="56" t="s">
        <v>276</v>
      </c>
      <c r="D366" s="56" t="s">
        <v>277</v>
      </c>
      <c r="E366" s="56" t="s">
        <v>217</v>
      </c>
      <c r="F366" s="5">
        <v>0</v>
      </c>
      <c r="G366" s="5">
        <v>0</v>
      </c>
      <c r="H366" s="5">
        <v>3.2322703999999999E-4</v>
      </c>
      <c r="I366" s="5">
        <v>64.681750451705014</v>
      </c>
      <c r="J366" s="5">
        <v>83.925776941544996</v>
      </c>
      <c r="K366" s="5">
        <v>1088.766660935991</v>
      </c>
      <c r="L366" s="5">
        <v>1147.7981952342259</v>
      </c>
      <c r="M366" s="5">
        <v>5003.1669297633371</v>
      </c>
      <c r="N366" s="5">
        <v>4836.7124619720753</v>
      </c>
      <c r="O366" s="5">
        <v>5228.5098510233965</v>
      </c>
      <c r="P366" s="5">
        <v>9969.1588200193219</v>
      </c>
      <c r="Q366" s="5">
        <v>10059.78997359194</v>
      </c>
      <c r="R366" s="5">
        <v>14489.79641573405</v>
      </c>
      <c r="S366" s="5">
        <v>16013.24824527764</v>
      </c>
      <c r="T366" s="5">
        <v>15877.29251147164</v>
      </c>
      <c r="U366" s="5">
        <v>17346.286164032099</v>
      </c>
      <c r="V366" s="5">
        <v>18213.973739138619</v>
      </c>
      <c r="W366" s="5">
        <v>19922.370411152599</v>
      </c>
      <c r="X366" s="5">
        <v>36742.178057190067</v>
      </c>
      <c r="Y366" s="5">
        <v>34617.144223953583</v>
      </c>
      <c r="Z366" s="5">
        <v>38923.164279125303</v>
      </c>
      <c r="AA366" s="5">
        <v>42049.116519678479</v>
      </c>
      <c r="AB366" s="5">
        <v>40651.623286910261</v>
      </c>
      <c r="AC366" s="5">
        <v>42245.90566920062</v>
      </c>
      <c r="AD366" s="5">
        <v>48981.450214778837</v>
      </c>
      <c r="AE366" s="5">
        <v>54805.147477220642</v>
      </c>
      <c r="AF366" s="5">
        <v>81638.924000066705</v>
      </c>
      <c r="AG366" s="5">
        <v>82544.80497333291</v>
      </c>
    </row>
    <row r="367" spans="1:33">
      <c r="A367" s="56" t="s">
        <v>75</v>
      </c>
      <c r="B367" s="56" t="s">
        <v>199</v>
      </c>
      <c r="C367" s="56" t="s">
        <v>278</v>
      </c>
      <c r="D367" s="56" t="s">
        <v>279</v>
      </c>
      <c r="E367" s="56" t="s">
        <v>217</v>
      </c>
      <c r="F367" s="5">
        <v>0</v>
      </c>
      <c r="G367" s="5">
        <v>2.979889000000002E-5</v>
      </c>
      <c r="H367" s="5">
        <v>8.9949904999999991E-5</v>
      </c>
      <c r="I367" s="5">
        <v>1039.4173827797849</v>
      </c>
      <c r="J367" s="5">
        <v>1108.322586625764</v>
      </c>
      <c r="K367" s="5">
        <v>1220.7303638389401</v>
      </c>
      <c r="L367" s="5">
        <v>1288.8054703391149</v>
      </c>
      <c r="M367" s="5">
        <v>1247.8009033444901</v>
      </c>
      <c r="N367" s="5">
        <v>1183.2574046671291</v>
      </c>
      <c r="O367" s="5">
        <v>1114.1079670783649</v>
      </c>
      <c r="P367" s="5">
        <v>1204.185407506124</v>
      </c>
      <c r="Q367" s="5">
        <v>1168.4937220182601</v>
      </c>
      <c r="R367" s="5">
        <v>1124.6577152662101</v>
      </c>
      <c r="S367" s="5">
        <v>1117.7009189862561</v>
      </c>
      <c r="T367" s="5">
        <v>1065.0226896244701</v>
      </c>
      <c r="U367" s="5">
        <v>1072.716850871775</v>
      </c>
      <c r="V367" s="5">
        <v>1058.1452930595151</v>
      </c>
      <c r="W367" s="5">
        <v>1193.1343778104599</v>
      </c>
      <c r="X367" s="5">
        <v>3942.9155240748159</v>
      </c>
      <c r="Y367" s="5">
        <v>3409.170431408455</v>
      </c>
      <c r="Z367" s="5">
        <v>5648.5188423325653</v>
      </c>
      <c r="AA367" s="5">
        <v>5206.3061719719853</v>
      </c>
      <c r="AB367" s="5">
        <v>4783.9525149869451</v>
      </c>
      <c r="AC367" s="5">
        <v>4869.1728813298814</v>
      </c>
      <c r="AD367" s="5">
        <v>5502.2200459960386</v>
      </c>
      <c r="AE367" s="5">
        <v>5083.9220366436966</v>
      </c>
      <c r="AF367" s="5">
        <v>4698.2561731895612</v>
      </c>
      <c r="AG367" s="5">
        <v>4201.2010825855896</v>
      </c>
    </row>
    <row r="368" spans="1:33">
      <c r="A368" s="56" t="s">
        <v>75</v>
      </c>
      <c r="B368" s="56" t="s">
        <v>199</v>
      </c>
      <c r="C368" s="56" t="s">
        <v>280</v>
      </c>
      <c r="D368" s="56" t="s">
        <v>281</v>
      </c>
      <c r="E368" s="56" t="s">
        <v>217</v>
      </c>
      <c r="F368" s="5">
        <v>0</v>
      </c>
      <c r="G368" s="5">
        <v>9.6612200000000047E-6</v>
      </c>
      <c r="H368" s="5">
        <v>1.7939030000000011E-5</v>
      </c>
      <c r="I368" s="5">
        <v>2.7357049999999989E-5</v>
      </c>
      <c r="J368" s="5">
        <v>3.7495269999999978E-5</v>
      </c>
      <c r="K368" s="5">
        <v>6.0071920000000072E-5</v>
      </c>
      <c r="L368" s="5">
        <v>6.6137219999999955E-5</v>
      </c>
      <c r="M368" s="5">
        <v>7.0352475000000047E-5</v>
      </c>
      <c r="N368" s="5">
        <v>7.0025630000000039E-5</v>
      </c>
      <c r="O368" s="5">
        <v>1.0317897499999991E-4</v>
      </c>
      <c r="P368" s="5">
        <v>1.31274595E-4</v>
      </c>
      <c r="Q368" s="5">
        <v>2.7942255000000001E-4</v>
      </c>
      <c r="R368" s="5">
        <v>2.6664767499999992E-4</v>
      </c>
      <c r="S368" s="5">
        <v>2.7521629500000002E-4</v>
      </c>
      <c r="T368" s="5">
        <v>7.0525851500000017E-4</v>
      </c>
      <c r="U368" s="5">
        <v>7.1536190999999991E-4</v>
      </c>
      <c r="V368" s="5">
        <v>6.5238573000000024E-4</v>
      </c>
      <c r="W368" s="5">
        <v>7.2028556999999998E-4</v>
      </c>
      <c r="X368" s="5">
        <v>3.7285837200000021E-3</v>
      </c>
      <c r="Y368" s="5">
        <v>605.73942335412994</v>
      </c>
      <c r="Z368" s="5">
        <v>7029.7942038342944</v>
      </c>
      <c r="AA368" s="5">
        <v>6893.301163625727</v>
      </c>
      <c r="AB368" s="5">
        <v>6633.2329746081496</v>
      </c>
      <c r="AC368" s="5">
        <v>6383.6046612149912</v>
      </c>
      <c r="AD368" s="5">
        <v>7472.303246987386</v>
      </c>
      <c r="AE368" s="5">
        <v>6972.8214217175782</v>
      </c>
      <c r="AF368" s="5">
        <v>6302.3436506901953</v>
      </c>
      <c r="AG368" s="5">
        <v>5615.9686985490216</v>
      </c>
    </row>
    <row r="369" spans="1:33">
      <c r="A369" s="56" t="s">
        <v>75</v>
      </c>
      <c r="B369" s="56" t="s">
        <v>199</v>
      </c>
      <c r="C369" s="56" t="s">
        <v>282</v>
      </c>
      <c r="D369" s="56" t="s">
        <v>283</v>
      </c>
      <c r="E369" s="56" t="s">
        <v>217</v>
      </c>
      <c r="F369" s="5">
        <v>0</v>
      </c>
      <c r="G369" s="5">
        <v>0</v>
      </c>
      <c r="H369" s="5">
        <v>2.4426359999999991E-5</v>
      </c>
      <c r="I369" s="5">
        <v>3.4261889999999991E-5</v>
      </c>
      <c r="J369" s="5">
        <v>4.7090454999999982E-5</v>
      </c>
      <c r="K369" s="5">
        <v>7.5044080000000001E-5</v>
      </c>
      <c r="L369" s="5">
        <v>8.0651775000000058E-5</v>
      </c>
      <c r="M369" s="5">
        <v>2.177772250000001E-4</v>
      </c>
      <c r="N369" s="5">
        <v>2.1333343E-4</v>
      </c>
      <c r="O369" s="5">
        <v>2.756667399999999E-4</v>
      </c>
      <c r="P369" s="5">
        <v>8.0825079029999927E-2</v>
      </c>
      <c r="Q369" s="5">
        <v>8.581835664000001E-2</v>
      </c>
      <c r="R369" s="5">
        <v>9.8783964224999965E-2</v>
      </c>
      <c r="S369" s="5">
        <v>0.10870507426999999</v>
      </c>
      <c r="T369" s="5">
        <v>5060.2555805255233</v>
      </c>
      <c r="U369" s="5">
        <v>6449.678621105365</v>
      </c>
      <c r="V369" s="5">
        <v>6477.7573943009429</v>
      </c>
      <c r="W369" s="5">
        <v>7246.8936691677982</v>
      </c>
      <c r="X369" s="5">
        <v>7147.3161547670616</v>
      </c>
      <c r="Y369" s="5">
        <v>6602.7178492142593</v>
      </c>
      <c r="Z369" s="5">
        <v>6170.284054061488</v>
      </c>
      <c r="AA369" s="5">
        <v>5494.4195963373022</v>
      </c>
      <c r="AB369" s="5">
        <v>5176.5910307967033</v>
      </c>
      <c r="AC369" s="5">
        <v>5103.7501395894087</v>
      </c>
      <c r="AD369" s="5">
        <v>6071.9613679977647</v>
      </c>
      <c r="AE369" s="5">
        <v>5602.1123656844393</v>
      </c>
      <c r="AF369" s="5">
        <v>5126.8284527830019</v>
      </c>
      <c r="AG369" s="5">
        <v>4449.4430428695978</v>
      </c>
    </row>
    <row r="370" spans="1:33">
      <c r="A370" s="56" t="s">
        <v>75</v>
      </c>
      <c r="B370" s="56" t="s">
        <v>200</v>
      </c>
      <c r="C370" s="56" t="s">
        <v>284</v>
      </c>
      <c r="D370" s="56" t="s">
        <v>285</v>
      </c>
      <c r="E370" s="56" t="s">
        <v>217</v>
      </c>
      <c r="F370" s="5">
        <v>0</v>
      </c>
      <c r="G370" s="5">
        <v>1.468559E-5</v>
      </c>
      <c r="H370" s="5">
        <v>84.647534446435003</v>
      </c>
      <c r="I370" s="5">
        <v>412.68009651601551</v>
      </c>
      <c r="J370" s="5">
        <v>573.9567698432304</v>
      </c>
      <c r="K370" s="5">
        <v>1050.38092526897</v>
      </c>
      <c r="L370" s="5">
        <v>1027.5921716524249</v>
      </c>
      <c r="M370" s="5">
        <v>966.31638227370979</v>
      </c>
      <c r="N370" s="5">
        <v>925.79529595577571</v>
      </c>
      <c r="O370" s="5">
        <v>907.12399499193964</v>
      </c>
      <c r="P370" s="5">
        <v>951.7427161276147</v>
      </c>
      <c r="Q370" s="5">
        <v>952.68028314596449</v>
      </c>
      <c r="R370" s="5">
        <v>851.2606657168551</v>
      </c>
      <c r="S370" s="5">
        <v>949.82583281415987</v>
      </c>
      <c r="T370" s="5">
        <v>2436.760426443404</v>
      </c>
      <c r="U370" s="5">
        <v>2300.0629993327411</v>
      </c>
      <c r="V370" s="5">
        <v>2434.35048304367</v>
      </c>
      <c r="W370" s="5">
        <v>4510.605996250074</v>
      </c>
      <c r="X370" s="5">
        <v>4308.2271525870228</v>
      </c>
      <c r="Y370" s="5">
        <v>4103.6527291480879</v>
      </c>
      <c r="Z370" s="5">
        <v>7482.8247397446994</v>
      </c>
      <c r="AA370" s="5">
        <v>9032.3357347554447</v>
      </c>
      <c r="AB370" s="5">
        <v>8918.3248286570179</v>
      </c>
      <c r="AC370" s="5">
        <v>8286.2686624007674</v>
      </c>
      <c r="AD370" s="5">
        <v>9130.5347969777795</v>
      </c>
      <c r="AE370" s="5">
        <v>19366.062002839299</v>
      </c>
      <c r="AF370" s="5">
        <v>40712.127992363858</v>
      </c>
      <c r="AG370" s="5">
        <v>42186.533602227188</v>
      </c>
    </row>
    <row r="371" spans="1:33">
      <c r="A371" s="56" t="s">
        <v>75</v>
      </c>
      <c r="B371" s="56" t="s">
        <v>200</v>
      </c>
      <c r="C371" s="56" t="s">
        <v>286</v>
      </c>
      <c r="D371" s="56" t="s">
        <v>287</v>
      </c>
      <c r="E371" s="56" t="s">
        <v>217</v>
      </c>
      <c r="F371" s="5">
        <v>0</v>
      </c>
      <c r="G371" s="5">
        <v>6.9170649999999978E-6</v>
      </c>
      <c r="H371" s="5">
        <v>1.525368999999999E-5</v>
      </c>
      <c r="I371" s="5">
        <v>119.2020115824099</v>
      </c>
      <c r="J371" s="5">
        <v>230.79071901452511</v>
      </c>
      <c r="K371" s="5">
        <v>244.61117375646009</v>
      </c>
      <c r="L371" s="5">
        <v>245.27431867253</v>
      </c>
      <c r="M371" s="5">
        <v>227.81359281078531</v>
      </c>
      <c r="N371" s="5">
        <v>212.81331993754509</v>
      </c>
      <c r="O371" s="5">
        <v>209.36188307709489</v>
      </c>
      <c r="P371" s="5">
        <v>231.5627592378398</v>
      </c>
      <c r="Q371" s="5">
        <v>222.07667522009979</v>
      </c>
      <c r="R371" s="5">
        <v>202.52740713699501</v>
      </c>
      <c r="S371" s="5">
        <v>219.0038653168549</v>
      </c>
      <c r="T371" s="5">
        <v>251.60490780165989</v>
      </c>
      <c r="U371" s="5">
        <v>210.56455712044999</v>
      </c>
      <c r="V371" s="5">
        <v>235.5784976425449</v>
      </c>
      <c r="W371" s="5">
        <v>247.21256755547509</v>
      </c>
      <c r="X371" s="5">
        <v>229.97118468023501</v>
      </c>
      <c r="Y371" s="5">
        <v>207.89752820458469</v>
      </c>
      <c r="Z371" s="5">
        <v>179.7605681464949</v>
      </c>
      <c r="AA371" s="5">
        <v>219.9304902487998</v>
      </c>
      <c r="AB371" s="5">
        <v>168.03485570840499</v>
      </c>
      <c r="AC371" s="5">
        <v>162.4993556009251</v>
      </c>
      <c r="AD371" s="5">
        <v>184.99591545077001</v>
      </c>
      <c r="AE371" s="5">
        <v>212.06500055354999</v>
      </c>
      <c r="AF371" s="5">
        <v>248.66313231551999</v>
      </c>
      <c r="AG371" s="5">
        <v>225.86236199487021</v>
      </c>
    </row>
    <row r="372" spans="1:33">
      <c r="A372" s="56" t="s">
        <v>75</v>
      </c>
      <c r="B372" s="56" t="s">
        <v>200</v>
      </c>
      <c r="C372" s="56" t="s">
        <v>288</v>
      </c>
      <c r="D372" s="56" t="s">
        <v>303</v>
      </c>
      <c r="E372" s="56" t="s">
        <v>217</v>
      </c>
      <c r="F372" s="5">
        <v>0</v>
      </c>
      <c r="G372" s="5">
        <v>8.8309150000000015E-6</v>
      </c>
      <c r="H372" s="5">
        <v>2.6565559999999999E-5</v>
      </c>
      <c r="I372" s="5">
        <v>269.20822577626012</v>
      </c>
      <c r="J372" s="5">
        <v>263.56144128538</v>
      </c>
      <c r="K372" s="5">
        <v>2008.9116941085199</v>
      </c>
      <c r="L372" s="5">
        <v>2070.3485096715608</v>
      </c>
      <c r="M372" s="5">
        <v>1947.297978932359</v>
      </c>
      <c r="N372" s="5">
        <v>1857.524665560856</v>
      </c>
      <c r="O372" s="5">
        <v>1764.45001488138</v>
      </c>
      <c r="P372" s="5">
        <v>1796.5392811881591</v>
      </c>
      <c r="Q372" s="5">
        <v>1894.8900215785341</v>
      </c>
      <c r="R372" s="5">
        <v>1761.2823554997899</v>
      </c>
      <c r="S372" s="5">
        <v>1886.723916645946</v>
      </c>
      <c r="T372" s="5">
        <v>2051.7938424970939</v>
      </c>
      <c r="U372" s="5">
        <v>1889.434504629065</v>
      </c>
      <c r="V372" s="5">
        <v>1980.0364066352261</v>
      </c>
      <c r="W372" s="5">
        <v>2107.924752208783</v>
      </c>
      <c r="X372" s="5">
        <v>1996.056132507186</v>
      </c>
      <c r="Y372" s="5">
        <v>1859.2653911327591</v>
      </c>
      <c r="Z372" s="5">
        <v>1650.7156957979489</v>
      </c>
      <c r="AA372" s="5">
        <v>1734.4413597973009</v>
      </c>
      <c r="AB372" s="5">
        <v>1698.1996985087001</v>
      </c>
      <c r="AC372" s="5">
        <v>1651.682416091594</v>
      </c>
      <c r="AD372" s="5">
        <v>1835.358572452069</v>
      </c>
      <c r="AE372" s="5">
        <v>1949.784226970404</v>
      </c>
      <c r="AF372" s="5">
        <v>1563.9525714541401</v>
      </c>
      <c r="AG372" s="5">
        <v>1558.860541503374</v>
      </c>
    </row>
    <row r="373" spans="1:33" ht="16.5" customHeight="1">
      <c r="B373" s="43"/>
      <c r="C373" s="43"/>
      <c r="D373" s="43"/>
      <c r="E373" s="43"/>
      <c r="F373" s="43"/>
      <c r="G373" s="43"/>
      <c r="H373" s="43"/>
      <c r="I373" s="43"/>
      <c r="J373" s="43"/>
      <c r="K373" s="43"/>
      <c r="L373" s="43"/>
      <c r="M373" s="43"/>
      <c r="N373" s="43"/>
      <c r="O373" s="43"/>
      <c r="P373" s="43"/>
      <c r="Q373" s="43"/>
      <c r="R373" s="43"/>
      <c r="S373" s="43"/>
      <c r="T373" s="43"/>
      <c r="U373" s="43"/>
      <c r="V373" s="43"/>
      <c r="W373" s="43"/>
      <c r="X373" s="43"/>
      <c r="Y373" s="43"/>
      <c r="Z373" s="43"/>
    </row>
    <row r="374" spans="1:33">
      <c r="A374" s="56" t="s">
        <v>75</v>
      </c>
      <c r="B374" s="56" t="s">
        <v>197</v>
      </c>
      <c r="C374" s="56" t="s">
        <v>215</v>
      </c>
      <c r="D374" s="56" t="s">
        <v>216</v>
      </c>
      <c r="E374" s="56" t="s">
        <v>142</v>
      </c>
      <c r="F374" s="5">
        <v>1388.948747346459</v>
      </c>
      <c r="G374" s="5">
        <v>3698.164456480054</v>
      </c>
      <c r="H374" s="5">
        <v>6621.9894668608486</v>
      </c>
      <c r="I374" s="5">
        <v>5974.594411046899</v>
      </c>
      <c r="J374" s="5">
        <v>6168.3957622597964</v>
      </c>
      <c r="K374" s="5">
        <v>7653.5347747395936</v>
      </c>
      <c r="L374" s="5">
        <v>10649.12295130749</v>
      </c>
      <c r="M374" s="5">
        <v>9701.0184051704</v>
      </c>
      <c r="N374" s="5">
        <v>11106.696329246661</v>
      </c>
      <c r="O374" s="5">
        <v>10250.323260097281</v>
      </c>
      <c r="P374" s="5">
        <v>10423.880762409301</v>
      </c>
      <c r="Q374" s="5">
        <v>29988.5691160434</v>
      </c>
      <c r="R374" s="5">
        <v>35674.415142977479</v>
      </c>
      <c r="S374" s="5">
        <v>35753.528746395998</v>
      </c>
      <c r="T374" s="5">
        <v>30302.920231790511</v>
      </c>
      <c r="U374" s="5">
        <v>31512.89385312844</v>
      </c>
      <c r="V374" s="5">
        <v>33975.142148330808</v>
      </c>
      <c r="W374" s="5">
        <v>35709.241041860048</v>
      </c>
      <c r="X374" s="5">
        <v>31321.76919825915</v>
      </c>
      <c r="Y374" s="5">
        <v>35167.677931426399</v>
      </c>
      <c r="Z374" s="5">
        <v>30775.192195257408</v>
      </c>
      <c r="AA374" s="5">
        <v>32802.183285719533</v>
      </c>
      <c r="AB374" s="5">
        <v>44450.25400115236</v>
      </c>
      <c r="AC374" s="5">
        <v>47591.92747908795</v>
      </c>
      <c r="AD374" s="5">
        <v>47843.302279617383</v>
      </c>
      <c r="AE374" s="5">
        <v>40375.661413720773</v>
      </c>
      <c r="AF374" s="5">
        <v>38074.258453567927</v>
      </c>
      <c r="AG374" s="5">
        <v>41880.502724256054</v>
      </c>
    </row>
    <row r="375" spans="1:33">
      <c r="A375" s="56" t="s">
        <v>75</v>
      </c>
      <c r="B375" s="56" t="s">
        <v>197</v>
      </c>
      <c r="C375" s="56" t="s">
        <v>218</v>
      </c>
      <c r="D375" s="56" t="s">
        <v>219</v>
      </c>
      <c r="E375" s="56" t="s">
        <v>142</v>
      </c>
      <c r="F375" s="5">
        <v>105.56801493994</v>
      </c>
      <c r="G375" s="5">
        <v>2779.5105201388778</v>
      </c>
      <c r="H375" s="5">
        <v>2691.2874556567358</v>
      </c>
      <c r="I375" s="5">
        <v>2379.023014062991</v>
      </c>
      <c r="J375" s="5">
        <v>2636.7628183224579</v>
      </c>
      <c r="K375" s="5">
        <v>2708.5798385319772</v>
      </c>
      <c r="L375" s="5">
        <v>2869.6623212273998</v>
      </c>
      <c r="M375" s="5">
        <v>9360.9030440396473</v>
      </c>
      <c r="N375" s="5">
        <v>13475.941768836799</v>
      </c>
      <c r="O375" s="5">
        <v>16557.268377178541</v>
      </c>
      <c r="P375" s="5">
        <v>17368.432544120471</v>
      </c>
      <c r="Q375" s="5">
        <v>16998.347666434231</v>
      </c>
      <c r="R375" s="5">
        <v>17465.375220861391</v>
      </c>
      <c r="S375" s="5">
        <v>16146.248929137009</v>
      </c>
      <c r="T375" s="5">
        <v>13902.711412428949</v>
      </c>
      <c r="U375" s="5">
        <v>14982.675977939531</v>
      </c>
      <c r="V375" s="5">
        <v>15891.60745475536</v>
      </c>
      <c r="W375" s="5">
        <v>16499.262974620498</v>
      </c>
      <c r="X375" s="5">
        <v>14384.636648013149</v>
      </c>
      <c r="Y375" s="5">
        <v>19466.548964416619</v>
      </c>
      <c r="Z375" s="5">
        <v>19720.033103167469</v>
      </c>
      <c r="AA375" s="5">
        <v>19767.620741332761</v>
      </c>
      <c r="AB375" s="5">
        <v>33917.074989818298</v>
      </c>
      <c r="AC375" s="5">
        <v>34853.241012479994</v>
      </c>
      <c r="AD375" s="5">
        <v>33311.606473673863</v>
      </c>
      <c r="AE375" s="5">
        <v>29332.137008233389</v>
      </c>
      <c r="AF375" s="5">
        <v>28472.65992261294</v>
      </c>
      <c r="AG375" s="5">
        <v>30815.83729684104</v>
      </c>
    </row>
    <row r="376" spans="1:33">
      <c r="A376" s="56" t="s">
        <v>75</v>
      </c>
      <c r="B376" s="56" t="s">
        <v>197</v>
      </c>
      <c r="C376" s="56" t="s">
        <v>220</v>
      </c>
      <c r="D376" s="56" t="s">
        <v>221</v>
      </c>
      <c r="E376" s="56" t="s">
        <v>142</v>
      </c>
      <c r="F376" s="5">
        <v>0</v>
      </c>
      <c r="G376" s="5">
        <v>0</v>
      </c>
      <c r="H376" s="5">
        <v>0</v>
      </c>
      <c r="I376" s="5">
        <v>0</v>
      </c>
      <c r="J376" s="5">
        <v>0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5">
        <v>0</v>
      </c>
      <c r="R376" s="5">
        <v>0</v>
      </c>
      <c r="S376" s="5">
        <v>0</v>
      </c>
      <c r="T376" s="5">
        <v>0</v>
      </c>
      <c r="U376" s="5">
        <v>0</v>
      </c>
      <c r="V376" s="5">
        <v>0</v>
      </c>
      <c r="W376" s="5">
        <v>0</v>
      </c>
      <c r="X376" s="5">
        <v>0</v>
      </c>
      <c r="Y376" s="5">
        <v>0</v>
      </c>
      <c r="Z376" s="5">
        <v>0</v>
      </c>
      <c r="AA376" s="5">
        <v>0</v>
      </c>
      <c r="AB376" s="5">
        <v>0</v>
      </c>
      <c r="AC376" s="5">
        <v>0</v>
      </c>
      <c r="AD376" s="5">
        <v>0</v>
      </c>
      <c r="AE376" s="5">
        <v>0</v>
      </c>
      <c r="AF376" s="5">
        <v>0</v>
      </c>
      <c r="AG376" s="5">
        <v>0</v>
      </c>
    </row>
    <row r="377" spans="1:33">
      <c r="A377" s="56" t="s">
        <v>75</v>
      </c>
      <c r="B377" s="56" t="s">
        <v>197</v>
      </c>
      <c r="C377" s="56" t="s">
        <v>222</v>
      </c>
      <c r="D377" s="56" t="s">
        <v>223</v>
      </c>
      <c r="E377" s="56" t="s">
        <v>142</v>
      </c>
      <c r="F377" s="5">
        <v>0</v>
      </c>
      <c r="G377" s="5">
        <v>1489.4143973141711</v>
      </c>
      <c r="H377" s="5">
        <v>1554.391531800527</v>
      </c>
      <c r="I377" s="5">
        <v>1943.6253309026249</v>
      </c>
      <c r="J377" s="5">
        <v>2947.8314287437652</v>
      </c>
      <c r="K377" s="5">
        <v>2799.5396065621512</v>
      </c>
      <c r="L377" s="5">
        <v>3250.3289481532479</v>
      </c>
      <c r="M377" s="5">
        <v>2689.55727493924</v>
      </c>
      <c r="N377" s="5">
        <v>3004.8983102577058</v>
      </c>
      <c r="O377" s="5">
        <v>3018.1973465378901</v>
      </c>
      <c r="P377" s="5">
        <v>2967.8750803912571</v>
      </c>
      <c r="Q377" s="5">
        <v>3099.4719823359901</v>
      </c>
      <c r="R377" s="5">
        <v>5481.8841295415896</v>
      </c>
      <c r="S377" s="5">
        <v>4879.2364137241566</v>
      </c>
      <c r="T377" s="5">
        <v>5703.2809494234634</v>
      </c>
      <c r="U377" s="5">
        <v>5925.5279437572408</v>
      </c>
      <c r="V377" s="5">
        <v>5821.0481221599757</v>
      </c>
      <c r="W377" s="5">
        <v>7244.2648542046454</v>
      </c>
      <c r="X377" s="5">
        <v>5757.7994664443067</v>
      </c>
      <c r="Y377" s="5">
        <v>9562.1330843424366</v>
      </c>
      <c r="Z377" s="5">
        <v>8929.1284278404928</v>
      </c>
      <c r="AA377" s="5">
        <v>9232.7840719839023</v>
      </c>
      <c r="AB377" s="5">
        <v>32397.4644486086</v>
      </c>
      <c r="AC377" s="5">
        <v>44812.061254453904</v>
      </c>
      <c r="AD377" s="5">
        <v>59850.33332013608</v>
      </c>
      <c r="AE377" s="5">
        <v>56736.321318535527</v>
      </c>
      <c r="AF377" s="5">
        <v>110780.64390303379</v>
      </c>
      <c r="AG377" s="5">
        <v>106586.5391926052</v>
      </c>
    </row>
    <row r="378" spans="1:33">
      <c r="A378" s="56" t="s">
        <v>75</v>
      </c>
      <c r="B378" s="56" t="s">
        <v>197</v>
      </c>
      <c r="C378" s="56" t="s">
        <v>224</v>
      </c>
      <c r="D378" s="56" t="s">
        <v>225</v>
      </c>
      <c r="E378" s="56" t="s">
        <v>142</v>
      </c>
      <c r="F378" s="5">
        <v>0</v>
      </c>
      <c r="G378" s="5">
        <v>9.2148639999999949E-5</v>
      </c>
      <c r="H378" s="5">
        <v>5.0627984899999966E-3</v>
      </c>
      <c r="I378" s="5">
        <v>231.74507945081999</v>
      </c>
      <c r="J378" s="5">
        <v>239.39151045047021</v>
      </c>
      <c r="K378" s="5">
        <v>246.36883268420021</v>
      </c>
      <c r="L378" s="5">
        <v>267.83177209871002</v>
      </c>
      <c r="M378" s="5">
        <v>214.28631171601009</v>
      </c>
      <c r="N378" s="5">
        <v>250.17922011370001</v>
      </c>
      <c r="O378" s="5">
        <v>234.759478513055</v>
      </c>
      <c r="P378" s="5">
        <v>229.50655181864491</v>
      </c>
      <c r="Q378" s="5">
        <v>243.19130045386481</v>
      </c>
      <c r="R378" s="5">
        <v>236.092653517965</v>
      </c>
      <c r="S378" s="5">
        <v>230.33924844018011</v>
      </c>
      <c r="T378" s="5">
        <v>209.186785982765</v>
      </c>
      <c r="U378" s="5">
        <v>205.1004047005901</v>
      </c>
      <c r="V378" s="5">
        <v>229.23502233279001</v>
      </c>
      <c r="W378" s="5">
        <v>243.15778021535991</v>
      </c>
      <c r="X378" s="5">
        <v>4690.9187526166397</v>
      </c>
      <c r="Y378" s="5">
        <v>5744.2064287709982</v>
      </c>
      <c r="Z378" s="5">
        <v>4876.5359711754636</v>
      </c>
      <c r="AA378" s="5">
        <v>6821.5186876853768</v>
      </c>
      <c r="AB378" s="5">
        <v>8651.0383003409333</v>
      </c>
      <c r="AC378" s="5">
        <v>9201.7807159362856</v>
      </c>
      <c r="AD378" s="5">
        <v>8955.1205695499775</v>
      </c>
      <c r="AE378" s="5">
        <v>8198.1492455770967</v>
      </c>
      <c r="AF378" s="5">
        <v>7649.0992866452143</v>
      </c>
      <c r="AG378" s="5">
        <v>7881.4564495602917</v>
      </c>
    </row>
    <row r="379" spans="1:33">
      <c r="A379" s="56" t="s">
        <v>75</v>
      </c>
      <c r="B379" s="56" t="s">
        <v>197</v>
      </c>
      <c r="C379" s="56" t="s">
        <v>226</v>
      </c>
      <c r="D379" s="56" t="s">
        <v>227</v>
      </c>
      <c r="E379" s="56" t="s">
        <v>142</v>
      </c>
      <c r="F379" s="5">
        <v>0</v>
      </c>
      <c r="G379" s="5">
        <v>2907.1167709840001</v>
      </c>
      <c r="H379" s="5">
        <v>2809.754817425478</v>
      </c>
      <c r="I379" s="5">
        <v>4696.3822473685941</v>
      </c>
      <c r="J379" s="5">
        <v>5933.9062451708151</v>
      </c>
      <c r="K379" s="5">
        <v>5699.3440067405209</v>
      </c>
      <c r="L379" s="5">
        <v>7320.7146387439807</v>
      </c>
      <c r="M379" s="5">
        <v>6725.3505313383166</v>
      </c>
      <c r="N379" s="5">
        <v>7115.7913499491224</v>
      </c>
      <c r="O379" s="5">
        <v>7625.9408266093033</v>
      </c>
      <c r="P379" s="5">
        <v>10101.27400255654</v>
      </c>
      <c r="Q379" s="5">
        <v>10082.90421465924</v>
      </c>
      <c r="R379" s="5">
        <v>9530.3732134819838</v>
      </c>
      <c r="S379" s="5">
        <v>9381.2094804371409</v>
      </c>
      <c r="T379" s="5">
        <v>8656.1582778765496</v>
      </c>
      <c r="U379" s="5">
        <v>8781.4199322907334</v>
      </c>
      <c r="V379" s="5">
        <v>8833.9625510405858</v>
      </c>
      <c r="W379" s="5">
        <v>9583.3662146457773</v>
      </c>
      <c r="X379" s="5">
        <v>8527.7768510735241</v>
      </c>
      <c r="Y379" s="5">
        <v>34994.496546309812</v>
      </c>
      <c r="Z379" s="5">
        <v>69064.743074445374</v>
      </c>
      <c r="AA379" s="5">
        <v>67247.065791491084</v>
      </c>
      <c r="AB379" s="5">
        <v>66231.772220581144</v>
      </c>
      <c r="AC379" s="5">
        <v>62921.898993313793</v>
      </c>
      <c r="AD379" s="5">
        <v>63612.727484423143</v>
      </c>
      <c r="AE379" s="5">
        <v>57614.915926109148</v>
      </c>
      <c r="AF379" s="5">
        <v>57976.448689874233</v>
      </c>
      <c r="AG379" s="5">
        <v>56766.708652646121</v>
      </c>
    </row>
    <row r="380" spans="1:33">
      <c r="A380" s="56" t="s">
        <v>75</v>
      </c>
      <c r="B380" s="56" t="s">
        <v>197</v>
      </c>
      <c r="C380" s="56" t="s">
        <v>228</v>
      </c>
      <c r="D380" s="56" t="s">
        <v>229</v>
      </c>
      <c r="E380" s="56" t="s">
        <v>142</v>
      </c>
      <c r="F380" s="5">
        <v>0</v>
      </c>
      <c r="G380" s="5">
        <v>4.1549260000000003E-5</v>
      </c>
      <c r="H380" s="5">
        <v>98.380841023754996</v>
      </c>
      <c r="I380" s="5">
        <v>1084.2142474039699</v>
      </c>
      <c r="J380" s="5">
        <v>1077.3542283369261</v>
      </c>
      <c r="K380" s="5">
        <v>1092.2336826162541</v>
      </c>
      <c r="L380" s="5">
        <v>1149.8649665456001</v>
      </c>
      <c r="M380" s="5">
        <v>1073.5362527040149</v>
      </c>
      <c r="N380" s="5">
        <v>2451.8138207629108</v>
      </c>
      <c r="O380" s="5">
        <v>6302.3789182258006</v>
      </c>
      <c r="P380" s="5">
        <v>6376.3706704179476</v>
      </c>
      <c r="Q380" s="5">
        <v>12970.450109722569</v>
      </c>
      <c r="R380" s="5">
        <v>11727.892338942451</v>
      </c>
      <c r="S380" s="5">
        <v>11956.75682826189</v>
      </c>
      <c r="T380" s="5">
        <v>11054.243362200061</v>
      </c>
      <c r="U380" s="5">
        <v>11122.77743875333</v>
      </c>
      <c r="V380" s="5">
        <v>11554.9941050706</v>
      </c>
      <c r="W380" s="5">
        <v>11815.851612233429</v>
      </c>
      <c r="X380" s="5">
        <v>10666.7476684553</v>
      </c>
      <c r="Y380" s="5">
        <v>13312.66643959095</v>
      </c>
      <c r="Z380" s="5">
        <v>19051.886601242441</v>
      </c>
      <c r="AA380" s="5">
        <v>19461.101198820899</v>
      </c>
      <c r="AB380" s="5">
        <v>18875.60902251376</v>
      </c>
      <c r="AC380" s="5">
        <v>17434.855451816769</v>
      </c>
      <c r="AD380" s="5">
        <v>18384.056422907492</v>
      </c>
      <c r="AE380" s="5">
        <v>16817.94644383961</v>
      </c>
      <c r="AF380" s="5">
        <v>16467.025306252541</v>
      </c>
      <c r="AG380" s="5">
        <v>16443.315852537849</v>
      </c>
    </row>
    <row r="381" spans="1:33">
      <c r="A381" s="56" t="s">
        <v>75</v>
      </c>
      <c r="B381" s="56" t="s">
        <v>197</v>
      </c>
      <c r="C381" s="56" t="s">
        <v>230</v>
      </c>
      <c r="D381" s="56" t="s">
        <v>231</v>
      </c>
      <c r="E381" s="56" t="s">
        <v>142</v>
      </c>
      <c r="F381" s="5">
        <v>2755.6005317160502</v>
      </c>
      <c r="G381" s="5">
        <v>7232.1861461047274</v>
      </c>
      <c r="H381" s="5">
        <v>14392.93171712734</v>
      </c>
      <c r="I381" s="5">
        <v>14263.34208916723</v>
      </c>
      <c r="J381" s="5">
        <v>13548.08176247393</v>
      </c>
      <c r="K381" s="5">
        <v>13712.54480923781</v>
      </c>
      <c r="L381" s="5">
        <v>14263.567517913931</v>
      </c>
      <c r="M381" s="5">
        <v>14779.08126047621</v>
      </c>
      <c r="N381" s="5">
        <v>15669.58573900046</v>
      </c>
      <c r="O381" s="5">
        <v>15527.20945129237</v>
      </c>
      <c r="P381" s="5">
        <v>17884.536272447662</v>
      </c>
      <c r="Q381" s="5">
        <v>18246.632966239249</v>
      </c>
      <c r="R381" s="5">
        <v>20157.79793839635</v>
      </c>
      <c r="S381" s="5">
        <v>33616.138839509847</v>
      </c>
      <c r="T381" s="5">
        <v>34592.064045502171</v>
      </c>
      <c r="U381" s="5">
        <v>33297.395152847763</v>
      </c>
      <c r="V381" s="5">
        <v>34168.056682892638</v>
      </c>
      <c r="W381" s="5">
        <v>34910.458180729147</v>
      </c>
      <c r="X381" s="5">
        <v>33376.858072194649</v>
      </c>
      <c r="Y381" s="5">
        <v>35914.796206181003</v>
      </c>
      <c r="Z381" s="5">
        <v>35511.254173759873</v>
      </c>
      <c r="AA381" s="5">
        <v>33544.986279508528</v>
      </c>
      <c r="AB381" s="5">
        <v>33797.731798249333</v>
      </c>
      <c r="AC381" s="5">
        <v>32755.208235667189</v>
      </c>
      <c r="AD381" s="5">
        <v>34264.392250982979</v>
      </c>
      <c r="AE381" s="5">
        <v>37501.117510093311</v>
      </c>
      <c r="AF381" s="5">
        <v>34895.778331354042</v>
      </c>
      <c r="AG381" s="5">
        <v>34922.76353016388</v>
      </c>
    </row>
    <row r="382" spans="1:33">
      <c r="A382" s="56" t="s">
        <v>75</v>
      </c>
      <c r="B382" s="56" t="s">
        <v>197</v>
      </c>
      <c r="C382" s="56" t="s">
        <v>232</v>
      </c>
      <c r="D382" s="56" t="s">
        <v>233</v>
      </c>
      <c r="E382" s="56" t="s">
        <v>142</v>
      </c>
      <c r="F382" s="5">
        <v>0</v>
      </c>
      <c r="G382" s="5">
        <v>3.6032960000000003E-5</v>
      </c>
      <c r="H382" s="5">
        <v>5.6259890000000013E-5</v>
      </c>
      <c r="I382" s="5">
        <v>1.1814169499999999E-4</v>
      </c>
      <c r="J382" s="5">
        <v>1.14880135E-4</v>
      </c>
      <c r="K382" s="5">
        <v>1.872341550000001E-4</v>
      </c>
      <c r="L382" s="5">
        <v>3.3017380999999997E-4</v>
      </c>
      <c r="M382" s="5">
        <v>3.0766551000000017E-4</v>
      </c>
      <c r="N382" s="5">
        <v>3.3672985000000031E-4</v>
      </c>
      <c r="O382" s="5">
        <v>3.5991050999999987E-4</v>
      </c>
      <c r="P382" s="5">
        <v>5.0342949999999985E-4</v>
      </c>
      <c r="Q382" s="5">
        <v>4.9366649499999978E-4</v>
      </c>
      <c r="R382" s="5">
        <v>4.6479231500000032E-4</v>
      </c>
      <c r="S382" s="5">
        <v>2038.068642067296</v>
      </c>
      <c r="T382" s="5">
        <v>2035.607860518234</v>
      </c>
      <c r="U382" s="5">
        <v>1995.49031624595</v>
      </c>
      <c r="V382" s="5">
        <v>2129.2423555349092</v>
      </c>
      <c r="W382" s="5">
        <v>2292.91678892344</v>
      </c>
      <c r="X382" s="5">
        <v>1958.2143645657641</v>
      </c>
      <c r="Y382" s="5">
        <v>2144.4401375910702</v>
      </c>
      <c r="Z382" s="5">
        <v>2004.294269231887</v>
      </c>
      <c r="AA382" s="5">
        <v>2113.5455481069039</v>
      </c>
      <c r="AB382" s="5">
        <v>1942.683807905069</v>
      </c>
      <c r="AC382" s="5">
        <v>1982.0507693956311</v>
      </c>
      <c r="AD382" s="5">
        <v>1973.842871553433</v>
      </c>
      <c r="AE382" s="5">
        <v>6562.9715902131138</v>
      </c>
      <c r="AF382" s="5">
        <v>6085.7142213420839</v>
      </c>
      <c r="AG382" s="5">
        <v>6050.9582381791224</v>
      </c>
    </row>
    <row r="383" spans="1:33">
      <c r="A383" s="56" t="s">
        <v>75</v>
      </c>
      <c r="B383" s="56" t="s">
        <v>163</v>
      </c>
      <c r="C383" s="56" t="s">
        <v>234</v>
      </c>
      <c r="D383" s="56" t="s">
        <v>235</v>
      </c>
      <c r="E383" s="56" t="s">
        <v>142</v>
      </c>
      <c r="F383" s="5">
        <v>5173.7328040224756</v>
      </c>
      <c r="G383" s="5">
        <v>4939.5791435873716</v>
      </c>
      <c r="H383" s="5">
        <v>4987.6288083010313</v>
      </c>
      <c r="I383" s="5">
        <v>5206.5182161619332</v>
      </c>
      <c r="J383" s="5">
        <v>4749.0625907363792</v>
      </c>
      <c r="K383" s="5">
        <v>5069.8603054596433</v>
      </c>
      <c r="L383" s="5">
        <v>5042.800154831828</v>
      </c>
      <c r="M383" s="5">
        <v>5214.9329110147919</v>
      </c>
      <c r="N383" s="5">
        <v>4963.8442013011017</v>
      </c>
      <c r="O383" s="5">
        <v>5405.4617422730926</v>
      </c>
      <c r="P383" s="5">
        <v>5070.6388062310234</v>
      </c>
      <c r="Q383" s="5">
        <v>4986.0886348001904</v>
      </c>
      <c r="R383" s="5">
        <v>4882.3422760545509</v>
      </c>
      <c r="S383" s="5">
        <v>4886.0302042668009</v>
      </c>
      <c r="T383" s="5">
        <v>5101.1754696532571</v>
      </c>
      <c r="U383" s="5">
        <v>4685.8804520353078</v>
      </c>
      <c r="V383" s="5">
        <v>5140.9927468587439</v>
      </c>
      <c r="W383" s="5">
        <v>4961.557719468753</v>
      </c>
      <c r="X383" s="5">
        <v>5044.5406546541089</v>
      </c>
      <c r="Y383" s="5">
        <v>4779.6221334465818</v>
      </c>
      <c r="Z383" s="5">
        <v>5189.8476820739052</v>
      </c>
      <c r="AA383" s="5">
        <v>4837.0171322767756</v>
      </c>
      <c r="AB383" s="5">
        <v>4547.7415078100457</v>
      </c>
      <c r="AC383" s="5">
        <v>4458.9843799714872</v>
      </c>
      <c r="AD383" s="5">
        <v>4587.6310915712402</v>
      </c>
      <c r="AE383" s="5">
        <v>4762.3449484495313</v>
      </c>
      <c r="AF383" s="5">
        <v>4123.6704413085063</v>
      </c>
      <c r="AG383" s="5">
        <v>4356.58255747153</v>
      </c>
    </row>
    <row r="384" spans="1:33">
      <c r="A384" s="56" t="s">
        <v>75</v>
      </c>
      <c r="B384" s="56" t="s">
        <v>163</v>
      </c>
      <c r="C384" s="56" t="s">
        <v>236</v>
      </c>
      <c r="D384" s="56" t="s">
        <v>237</v>
      </c>
      <c r="E384" s="56" t="s">
        <v>142</v>
      </c>
      <c r="F384" s="5">
        <v>0</v>
      </c>
      <c r="G384" s="5">
        <v>0</v>
      </c>
      <c r="H384" s="5">
        <v>0</v>
      </c>
      <c r="I384" s="5">
        <v>0</v>
      </c>
      <c r="J384" s="5">
        <v>0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5">
        <v>0</v>
      </c>
      <c r="R384" s="5">
        <v>0</v>
      </c>
      <c r="S384" s="5">
        <v>0</v>
      </c>
      <c r="T384" s="5">
        <v>0</v>
      </c>
      <c r="U384" s="5">
        <v>0</v>
      </c>
      <c r="V384" s="5">
        <v>0</v>
      </c>
      <c r="W384" s="5">
        <v>0</v>
      </c>
      <c r="X384" s="5">
        <v>0</v>
      </c>
      <c r="Y384" s="5">
        <v>0</v>
      </c>
      <c r="Z384" s="5">
        <v>0</v>
      </c>
      <c r="AA384" s="5">
        <v>0</v>
      </c>
      <c r="AB384" s="5">
        <v>0</v>
      </c>
      <c r="AC384" s="5">
        <v>0</v>
      </c>
      <c r="AD384" s="5">
        <v>0</v>
      </c>
      <c r="AE384" s="5">
        <v>0</v>
      </c>
      <c r="AF384" s="5">
        <v>0</v>
      </c>
      <c r="AG384" s="5">
        <v>0</v>
      </c>
    </row>
    <row r="385" spans="1:33">
      <c r="A385" s="56" t="s">
        <v>75</v>
      </c>
      <c r="B385" s="56" t="s">
        <v>163</v>
      </c>
      <c r="C385" s="56" t="s">
        <v>238</v>
      </c>
      <c r="D385" s="56" t="s">
        <v>239</v>
      </c>
      <c r="E385" s="56" t="s">
        <v>142</v>
      </c>
      <c r="F385" s="5">
        <v>1962.2932314345151</v>
      </c>
      <c r="G385" s="5">
        <v>1813.398709009326</v>
      </c>
      <c r="H385" s="5">
        <v>1921.9901006300311</v>
      </c>
      <c r="I385" s="5">
        <v>1935.8937047834249</v>
      </c>
      <c r="J385" s="5">
        <v>12459.820279954271</v>
      </c>
      <c r="K385" s="5">
        <v>13372.112732651291</v>
      </c>
      <c r="L385" s="5">
        <v>13099.558890601749</v>
      </c>
      <c r="M385" s="5">
        <v>12592.403240466119</v>
      </c>
      <c r="N385" s="5">
        <v>22841.16816991401</v>
      </c>
      <c r="O385" s="5">
        <v>24657.672566647219</v>
      </c>
      <c r="P385" s="5">
        <v>23440.787798187419</v>
      </c>
      <c r="Q385" s="5">
        <v>23532.905595367629</v>
      </c>
      <c r="R385" s="5">
        <v>21862.041687071189</v>
      </c>
      <c r="S385" s="5">
        <v>23914.689924968039</v>
      </c>
      <c r="T385" s="5">
        <v>22349.257225639722</v>
      </c>
      <c r="U385" s="5">
        <v>22491.050016180689</v>
      </c>
      <c r="V385" s="5">
        <v>24474.8828646564</v>
      </c>
      <c r="W385" s="5">
        <v>23290.573916815691</v>
      </c>
      <c r="X385" s="5">
        <v>22204.829427951528</v>
      </c>
      <c r="Y385" s="5">
        <v>29478.698442122561</v>
      </c>
      <c r="Z385" s="5">
        <v>31189.990344586371</v>
      </c>
      <c r="AA385" s="5">
        <v>29061.233905675741</v>
      </c>
      <c r="AB385" s="5">
        <v>28653.46707518541</v>
      </c>
      <c r="AC385" s="5">
        <v>26698.033077447741</v>
      </c>
      <c r="AD385" s="5">
        <v>28742.159699274511</v>
      </c>
      <c r="AE385" s="5">
        <v>27587.297117698148</v>
      </c>
      <c r="AF385" s="5">
        <v>29179.711217319669</v>
      </c>
      <c r="AG385" s="5">
        <v>30643.442313510419</v>
      </c>
    </row>
    <row r="386" spans="1:33">
      <c r="A386" s="56" t="s">
        <v>75</v>
      </c>
      <c r="B386" s="56" t="s">
        <v>163</v>
      </c>
      <c r="C386" s="56" t="s">
        <v>240</v>
      </c>
      <c r="D386" s="56" t="s">
        <v>241</v>
      </c>
      <c r="E386" s="56" t="s">
        <v>142</v>
      </c>
      <c r="F386" s="5">
        <v>9323.0171458703262</v>
      </c>
      <c r="G386" s="5">
        <v>8789.8037230626178</v>
      </c>
      <c r="H386" s="5">
        <v>8982.1670201163251</v>
      </c>
      <c r="I386" s="5">
        <v>8911.7253894577716</v>
      </c>
      <c r="J386" s="5">
        <v>8490.3981338082012</v>
      </c>
      <c r="K386" s="5">
        <v>9198.4960353434217</v>
      </c>
      <c r="L386" s="5">
        <v>9445.6355359696336</v>
      </c>
      <c r="M386" s="5">
        <v>9187.0003874178146</v>
      </c>
      <c r="N386" s="5">
        <v>9059.7232411118748</v>
      </c>
      <c r="O386" s="5">
        <v>9554.0025278180983</v>
      </c>
      <c r="P386" s="5">
        <v>9595.6304440983658</v>
      </c>
      <c r="Q386" s="5">
        <v>9130.9374170595838</v>
      </c>
      <c r="R386" s="5">
        <v>8871.352879654014</v>
      </c>
      <c r="S386" s="5">
        <v>8886.4251396949676</v>
      </c>
      <c r="T386" s="5">
        <v>13650.32461169399</v>
      </c>
      <c r="U386" s="5">
        <v>12864.46973418255</v>
      </c>
      <c r="V386" s="5">
        <v>13647.846823441831</v>
      </c>
      <c r="W386" s="5">
        <v>24693.755680556351</v>
      </c>
      <c r="X386" s="5">
        <v>24024.148848582139</v>
      </c>
      <c r="Y386" s="5">
        <v>23603.353680511791</v>
      </c>
      <c r="Z386" s="5">
        <v>29251.575870293698</v>
      </c>
      <c r="AA386" s="5">
        <v>29141.425857028331</v>
      </c>
      <c r="AB386" s="5">
        <v>30711.318451963562</v>
      </c>
      <c r="AC386" s="5">
        <v>33983.62855451728</v>
      </c>
      <c r="AD386" s="5">
        <v>35203.308832162911</v>
      </c>
      <c r="AE386" s="5">
        <v>40198.916333012072</v>
      </c>
      <c r="AF386" s="5">
        <v>38391.364378696628</v>
      </c>
      <c r="AG386" s="5">
        <v>40188.59374467739</v>
      </c>
    </row>
    <row r="387" spans="1:33">
      <c r="A387" s="56" t="s">
        <v>75</v>
      </c>
      <c r="B387" s="56" t="s">
        <v>163</v>
      </c>
      <c r="C387" s="56" t="s">
        <v>242</v>
      </c>
      <c r="D387" s="56" t="s">
        <v>243</v>
      </c>
      <c r="E387" s="56" t="s">
        <v>142</v>
      </c>
      <c r="F387" s="5">
        <v>639.34288467374972</v>
      </c>
      <c r="G387" s="5">
        <v>628.9938718042805</v>
      </c>
      <c r="H387" s="5">
        <v>654.21634177295005</v>
      </c>
      <c r="I387" s="5">
        <v>635.11711799942964</v>
      </c>
      <c r="J387" s="5">
        <v>577.05113164974512</v>
      </c>
      <c r="K387" s="5">
        <v>632.12571749993958</v>
      </c>
      <c r="L387" s="5">
        <v>609.55993141013005</v>
      </c>
      <c r="M387" s="5">
        <v>573.38229903761464</v>
      </c>
      <c r="N387" s="5">
        <v>634.0617141180752</v>
      </c>
      <c r="O387" s="5">
        <v>642.17620577394541</v>
      </c>
      <c r="P387" s="5">
        <v>633.14412263616509</v>
      </c>
      <c r="Q387" s="5">
        <v>588.29092140971954</v>
      </c>
      <c r="R387" s="5">
        <v>596.9477120201251</v>
      </c>
      <c r="S387" s="5">
        <v>617.79523204736972</v>
      </c>
      <c r="T387" s="5">
        <v>574.32559521449514</v>
      </c>
      <c r="U387" s="5">
        <v>521.32149348207497</v>
      </c>
      <c r="V387" s="5">
        <v>574.81871730060982</v>
      </c>
      <c r="W387" s="5">
        <v>543.96643145394501</v>
      </c>
      <c r="X387" s="5">
        <v>522.76038233640486</v>
      </c>
      <c r="Y387" s="5">
        <v>582.96546587793478</v>
      </c>
      <c r="Z387" s="5">
        <v>0</v>
      </c>
      <c r="AA387" s="5">
        <v>0</v>
      </c>
      <c r="AB387" s="5">
        <v>0</v>
      </c>
      <c r="AC387" s="5">
        <v>0</v>
      </c>
      <c r="AD387" s="5">
        <v>0</v>
      </c>
      <c r="AE387" s="5">
        <v>0</v>
      </c>
      <c r="AF387" s="5">
        <v>0</v>
      </c>
      <c r="AG387" s="5">
        <v>0</v>
      </c>
    </row>
    <row r="388" spans="1:33">
      <c r="A388" s="56" t="s">
        <v>75</v>
      </c>
      <c r="B388" s="56" t="s">
        <v>163</v>
      </c>
      <c r="C388" s="56" t="s">
        <v>244</v>
      </c>
      <c r="D388" s="56" t="s">
        <v>245</v>
      </c>
      <c r="E388" s="56" t="s">
        <v>142</v>
      </c>
      <c r="F388" s="5">
        <v>0</v>
      </c>
      <c r="G388" s="5">
        <v>0</v>
      </c>
      <c r="H388" s="5">
        <v>0</v>
      </c>
      <c r="I388" s="5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5">
        <v>0</v>
      </c>
      <c r="R388" s="5">
        <v>0</v>
      </c>
      <c r="S388" s="5">
        <v>0</v>
      </c>
      <c r="T388" s="5">
        <v>0</v>
      </c>
      <c r="U388" s="5">
        <v>0</v>
      </c>
      <c r="V388" s="5">
        <v>0</v>
      </c>
      <c r="W388" s="5">
        <v>0</v>
      </c>
      <c r="X388" s="5">
        <v>0</v>
      </c>
      <c r="Y388" s="5">
        <v>0</v>
      </c>
      <c r="Z388" s="5">
        <v>0</v>
      </c>
      <c r="AA388" s="5">
        <v>0</v>
      </c>
      <c r="AB388" s="5">
        <v>0</v>
      </c>
      <c r="AC388" s="5">
        <v>0</v>
      </c>
      <c r="AD388" s="5">
        <v>0</v>
      </c>
      <c r="AE388" s="5">
        <v>0</v>
      </c>
      <c r="AF388" s="5">
        <v>0</v>
      </c>
      <c r="AG388" s="5">
        <v>0</v>
      </c>
    </row>
    <row r="389" spans="1:33">
      <c r="A389" s="56" t="s">
        <v>75</v>
      </c>
      <c r="B389" s="56" t="s">
        <v>163</v>
      </c>
      <c r="C389" s="56" t="s">
        <v>246</v>
      </c>
      <c r="D389" s="56" t="s">
        <v>247</v>
      </c>
      <c r="E389" s="56" t="s">
        <v>142</v>
      </c>
      <c r="F389" s="5">
        <v>0</v>
      </c>
      <c r="G389" s="5">
        <v>0</v>
      </c>
      <c r="H389" s="5">
        <v>0</v>
      </c>
      <c r="I389" s="5">
        <v>0</v>
      </c>
      <c r="J389" s="5">
        <v>0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5">
        <v>0</v>
      </c>
      <c r="R389" s="5">
        <v>0</v>
      </c>
      <c r="S389" s="5">
        <v>0</v>
      </c>
      <c r="T389" s="5">
        <v>0</v>
      </c>
      <c r="U389" s="5">
        <v>0</v>
      </c>
      <c r="V389" s="5">
        <v>0</v>
      </c>
      <c r="W389" s="5">
        <v>0</v>
      </c>
      <c r="X389" s="5">
        <v>0</v>
      </c>
      <c r="Y389" s="5">
        <v>0</v>
      </c>
      <c r="Z389" s="5">
        <v>0</v>
      </c>
      <c r="AA389" s="5">
        <v>0</v>
      </c>
      <c r="AB389" s="5">
        <v>0</v>
      </c>
      <c r="AC389" s="5">
        <v>0</v>
      </c>
      <c r="AD389" s="5">
        <v>0</v>
      </c>
      <c r="AE389" s="5">
        <v>0</v>
      </c>
      <c r="AF389" s="5">
        <v>0</v>
      </c>
      <c r="AG389" s="5">
        <v>0</v>
      </c>
    </row>
    <row r="390" spans="1:33">
      <c r="A390" s="56" t="s">
        <v>75</v>
      </c>
      <c r="B390" s="56" t="s">
        <v>163</v>
      </c>
      <c r="C390" s="56" t="s">
        <v>248</v>
      </c>
      <c r="D390" s="56" t="s">
        <v>249</v>
      </c>
      <c r="E390" s="56" t="s">
        <v>142</v>
      </c>
      <c r="F390" s="5">
        <v>0</v>
      </c>
      <c r="G390" s="5">
        <v>0</v>
      </c>
      <c r="H390" s="5">
        <v>0</v>
      </c>
      <c r="I390" s="5">
        <v>0</v>
      </c>
      <c r="J390" s="5">
        <v>0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5">
        <v>0</v>
      </c>
      <c r="R390" s="5">
        <v>0</v>
      </c>
      <c r="S390" s="5">
        <v>0</v>
      </c>
      <c r="T390" s="5">
        <v>0</v>
      </c>
      <c r="U390" s="5">
        <v>0</v>
      </c>
      <c r="V390" s="5">
        <v>0</v>
      </c>
      <c r="W390" s="5">
        <v>0</v>
      </c>
      <c r="X390" s="5">
        <v>0</v>
      </c>
      <c r="Y390" s="5">
        <v>0</v>
      </c>
      <c r="Z390" s="5">
        <v>0</v>
      </c>
      <c r="AA390" s="5">
        <v>0</v>
      </c>
      <c r="AB390" s="5">
        <v>0</v>
      </c>
      <c r="AC390" s="5">
        <v>0</v>
      </c>
      <c r="AD390" s="5">
        <v>0</v>
      </c>
      <c r="AE390" s="5">
        <v>0</v>
      </c>
      <c r="AF390" s="5">
        <v>0</v>
      </c>
      <c r="AG390" s="5">
        <v>0</v>
      </c>
    </row>
    <row r="391" spans="1:33">
      <c r="A391" s="56" t="s">
        <v>75</v>
      </c>
      <c r="B391" s="56" t="s">
        <v>163</v>
      </c>
      <c r="C391" s="56" t="s">
        <v>250</v>
      </c>
      <c r="D391" s="56" t="s">
        <v>251</v>
      </c>
      <c r="E391" s="56" t="s">
        <v>142</v>
      </c>
      <c r="F391" s="5">
        <v>1399.0553979389449</v>
      </c>
      <c r="G391" s="5">
        <v>1323.0254658243789</v>
      </c>
      <c r="H391" s="5">
        <v>1256.209432440251</v>
      </c>
      <c r="I391" s="5">
        <v>6460.7453257792658</v>
      </c>
      <c r="J391" s="5">
        <v>6345.400279432587</v>
      </c>
      <c r="K391" s="5">
        <v>6505.8565887833047</v>
      </c>
      <c r="L391" s="5">
        <v>6438.5382426209489</v>
      </c>
      <c r="M391" s="5">
        <v>12922.752537418941</v>
      </c>
      <c r="N391" s="5">
        <v>12322.80922612229</v>
      </c>
      <c r="O391" s="5">
        <v>12377.524287596259</v>
      </c>
      <c r="P391" s="5">
        <v>14039.97416827535</v>
      </c>
      <c r="Q391" s="5">
        <v>14544.006512665061</v>
      </c>
      <c r="R391" s="5">
        <v>14452.0671623498</v>
      </c>
      <c r="S391" s="5">
        <v>13586.21622924316</v>
      </c>
      <c r="T391" s="5">
        <v>13834.000333961019</v>
      </c>
      <c r="U391" s="5">
        <v>13162.61079742427</v>
      </c>
      <c r="V391" s="5">
        <v>13680.7057045238</v>
      </c>
      <c r="W391" s="5">
        <v>13517.60658586838</v>
      </c>
      <c r="X391" s="5">
        <v>13696.46278765329</v>
      </c>
      <c r="Y391" s="5">
        <v>13002.06206589365</v>
      </c>
      <c r="Z391" s="5">
        <v>13330.786049972579</v>
      </c>
      <c r="AA391" s="5">
        <v>13802.759839188309</v>
      </c>
      <c r="AB391" s="5">
        <v>13964.239160766139</v>
      </c>
      <c r="AC391" s="5">
        <v>13636.78631013825</v>
      </c>
      <c r="AD391" s="5">
        <v>13192.050095055371</v>
      </c>
      <c r="AE391" s="5">
        <v>13436.764585689039</v>
      </c>
      <c r="AF391" s="5">
        <v>12205.35613734445</v>
      </c>
      <c r="AG391" s="5">
        <v>12440.605307116381</v>
      </c>
    </row>
    <row r="392" spans="1:33">
      <c r="A392" s="56" t="s">
        <v>75</v>
      </c>
      <c r="B392" s="56" t="s">
        <v>198</v>
      </c>
      <c r="C392" s="56" t="s">
        <v>252</v>
      </c>
      <c r="D392" s="56" t="s">
        <v>253</v>
      </c>
      <c r="E392" s="56" t="s">
        <v>142</v>
      </c>
      <c r="F392" s="5">
        <v>0</v>
      </c>
      <c r="G392" s="5">
        <v>2.2460696499999999E-4</v>
      </c>
      <c r="H392" s="5">
        <v>2.5813385E-3</v>
      </c>
      <c r="I392" s="5">
        <v>305.38744378038501</v>
      </c>
      <c r="J392" s="5">
        <v>1177.590116674585</v>
      </c>
      <c r="K392" s="5">
        <v>1230.710234606734</v>
      </c>
      <c r="L392" s="5">
        <v>1304.17628314133</v>
      </c>
      <c r="M392" s="5">
        <v>1304.6275172184601</v>
      </c>
      <c r="N392" s="5">
        <v>1148.4585273809751</v>
      </c>
      <c r="O392" s="5">
        <v>1186.5464374293199</v>
      </c>
      <c r="P392" s="5">
        <v>1307.6253668475799</v>
      </c>
      <c r="Q392" s="5">
        <v>1142.940963365405</v>
      </c>
      <c r="R392" s="5">
        <v>1343.4110651209951</v>
      </c>
      <c r="S392" s="5">
        <v>1125.656981799825</v>
      </c>
      <c r="T392" s="5">
        <v>1298.3210758579301</v>
      </c>
      <c r="U392" s="5">
        <v>1198.352821872415</v>
      </c>
      <c r="V392" s="5">
        <v>1206.73250533685</v>
      </c>
      <c r="W392" s="5">
        <v>1312.6195561801151</v>
      </c>
      <c r="X392" s="5">
        <v>1364.3960154807701</v>
      </c>
      <c r="Y392" s="5">
        <v>1197.5855629548901</v>
      </c>
      <c r="Z392" s="5">
        <v>1170.95409985284</v>
      </c>
      <c r="AA392" s="5">
        <v>1304.3374098139141</v>
      </c>
      <c r="AB392" s="5">
        <v>1092.447166648994</v>
      </c>
      <c r="AC392" s="5">
        <v>1313.4131339671251</v>
      </c>
      <c r="AD392" s="5">
        <v>1189.805714202995</v>
      </c>
      <c r="AE392" s="5">
        <v>1285.8142199137901</v>
      </c>
      <c r="AF392" s="5">
        <v>1235.2890580143601</v>
      </c>
      <c r="AG392" s="5">
        <v>1222.5756685205249</v>
      </c>
    </row>
    <row r="393" spans="1:33">
      <c r="A393" s="56" t="s">
        <v>75</v>
      </c>
      <c r="B393" s="56" t="s">
        <v>198</v>
      </c>
      <c r="C393" s="56" t="s">
        <v>254</v>
      </c>
      <c r="D393" s="56" t="s">
        <v>255</v>
      </c>
      <c r="E393" s="56" t="s">
        <v>142</v>
      </c>
      <c r="F393" s="5">
        <v>0</v>
      </c>
      <c r="G393" s="5">
        <v>0</v>
      </c>
      <c r="H393" s="5">
        <v>0</v>
      </c>
      <c r="I393" s="5">
        <v>0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5">
        <v>0</v>
      </c>
      <c r="R393" s="5">
        <v>0</v>
      </c>
      <c r="S393" s="5">
        <v>0</v>
      </c>
      <c r="T393" s="5">
        <v>0</v>
      </c>
      <c r="U393" s="5">
        <v>0</v>
      </c>
      <c r="V393" s="5">
        <v>0</v>
      </c>
      <c r="W393" s="5">
        <v>0</v>
      </c>
      <c r="X393" s="5">
        <v>0</v>
      </c>
      <c r="Y393" s="5">
        <v>0</v>
      </c>
      <c r="Z393" s="5">
        <v>0</v>
      </c>
      <c r="AA393" s="5">
        <v>0</v>
      </c>
      <c r="AB393" s="5">
        <v>0</v>
      </c>
      <c r="AC393" s="5">
        <v>0</v>
      </c>
      <c r="AD393" s="5">
        <v>0</v>
      </c>
      <c r="AE393" s="5">
        <v>0</v>
      </c>
      <c r="AF393" s="5">
        <v>0</v>
      </c>
      <c r="AG393" s="5">
        <v>0</v>
      </c>
    </row>
    <row r="394" spans="1:33">
      <c r="A394" s="56" t="s">
        <v>75</v>
      </c>
      <c r="B394" s="56" t="s">
        <v>198</v>
      </c>
      <c r="C394" s="56" t="s">
        <v>256</v>
      </c>
      <c r="D394" s="56" t="s">
        <v>257</v>
      </c>
      <c r="E394" s="56" t="s">
        <v>142</v>
      </c>
      <c r="F394" s="5">
        <v>0</v>
      </c>
      <c r="G394" s="5">
        <v>0</v>
      </c>
      <c r="H394" s="5">
        <v>0</v>
      </c>
      <c r="I394" s="5">
        <v>0</v>
      </c>
      <c r="J394" s="5">
        <v>0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5">
        <v>0</v>
      </c>
      <c r="R394" s="5">
        <v>0</v>
      </c>
      <c r="S394" s="5">
        <v>0</v>
      </c>
      <c r="T394" s="5">
        <v>0</v>
      </c>
      <c r="U394" s="5">
        <v>0</v>
      </c>
      <c r="V394" s="5">
        <v>0</v>
      </c>
      <c r="W394" s="5">
        <v>0</v>
      </c>
      <c r="X394" s="5">
        <v>0</v>
      </c>
      <c r="Y394" s="5">
        <v>0</v>
      </c>
      <c r="Z394" s="5">
        <v>0</v>
      </c>
      <c r="AA394" s="5">
        <v>0</v>
      </c>
      <c r="AB394" s="5">
        <v>0</v>
      </c>
      <c r="AC394" s="5">
        <v>0</v>
      </c>
      <c r="AD394" s="5">
        <v>0</v>
      </c>
      <c r="AE394" s="5">
        <v>0</v>
      </c>
      <c r="AF394" s="5">
        <v>0</v>
      </c>
      <c r="AG394" s="5">
        <v>0</v>
      </c>
    </row>
    <row r="395" spans="1:33">
      <c r="A395" s="56" t="s">
        <v>75</v>
      </c>
      <c r="B395" s="56" t="s">
        <v>198</v>
      </c>
      <c r="C395" s="56" t="s">
        <v>258</v>
      </c>
      <c r="D395" s="56" t="s">
        <v>259</v>
      </c>
      <c r="E395" s="56" t="s">
        <v>142</v>
      </c>
      <c r="F395" s="5">
        <v>5415.8507424429436</v>
      </c>
      <c r="G395" s="5">
        <v>5813.682493342214</v>
      </c>
      <c r="H395" s="5">
        <v>5500.2892642828701</v>
      </c>
      <c r="I395" s="5">
        <v>5658.4873993462734</v>
      </c>
      <c r="J395" s="5">
        <v>7051.5120226003373</v>
      </c>
      <c r="K395" s="5">
        <v>7760.6665744631428</v>
      </c>
      <c r="L395" s="5">
        <v>7919.4566645933019</v>
      </c>
      <c r="M395" s="5">
        <v>8402.54437465103</v>
      </c>
      <c r="N395" s="5">
        <v>7771.0809684614987</v>
      </c>
      <c r="O395" s="5">
        <v>7729.5994472834109</v>
      </c>
      <c r="P395" s="5">
        <v>8354.7973320809833</v>
      </c>
      <c r="Q395" s="5">
        <v>7603.2258456534701</v>
      </c>
      <c r="R395" s="5">
        <v>10664.20717941759</v>
      </c>
      <c r="S395" s="5">
        <v>11665.05761233798</v>
      </c>
      <c r="T395" s="5">
        <v>11814.589389527389</v>
      </c>
      <c r="U395" s="5">
        <v>10779.46235500554</v>
      </c>
      <c r="V395" s="5">
        <v>11326.55765010968</v>
      </c>
      <c r="W395" s="5">
        <v>12112.117469001931</v>
      </c>
      <c r="X395" s="5">
        <v>12436.77066470317</v>
      </c>
      <c r="Y395" s="5">
        <v>12041.842559460119</v>
      </c>
      <c r="Z395" s="5">
        <v>12068.90685900308</v>
      </c>
      <c r="AA395" s="5">
        <v>12048.67637828495</v>
      </c>
      <c r="AB395" s="5">
        <v>10249.45549021801</v>
      </c>
      <c r="AC395" s="5">
        <v>11912.696808772391</v>
      </c>
      <c r="AD395" s="5">
        <v>12155.312655429039</v>
      </c>
      <c r="AE395" s="5">
        <v>12379.045199192289</v>
      </c>
      <c r="AF395" s="5">
        <v>10675.429748039191</v>
      </c>
      <c r="AG395" s="5">
        <v>11407.2305255257</v>
      </c>
    </row>
    <row r="396" spans="1:33">
      <c r="A396" s="56" t="s">
        <v>75</v>
      </c>
      <c r="B396" s="56" t="s">
        <v>198</v>
      </c>
      <c r="C396" s="56" t="s">
        <v>260</v>
      </c>
      <c r="D396" s="56" t="s">
        <v>261</v>
      </c>
      <c r="E396" s="56" t="s">
        <v>142</v>
      </c>
      <c r="F396" s="5">
        <v>5750.3993498993641</v>
      </c>
      <c r="G396" s="5">
        <v>7774.6639786471414</v>
      </c>
      <c r="H396" s="5">
        <v>8182.0848539965482</v>
      </c>
      <c r="I396" s="5">
        <v>9483.2755843957166</v>
      </c>
      <c r="J396" s="5">
        <v>12088.909813104319</v>
      </c>
      <c r="K396" s="5">
        <v>13029.182818888959</v>
      </c>
      <c r="L396" s="5">
        <v>13577.52428153553</v>
      </c>
      <c r="M396" s="5">
        <v>16523.00229858133</v>
      </c>
      <c r="N396" s="5">
        <v>15025.181536112859</v>
      </c>
      <c r="O396" s="5">
        <v>15036.822489662831</v>
      </c>
      <c r="P396" s="5">
        <v>18470.71846873187</v>
      </c>
      <c r="Q396" s="5">
        <v>16908.357983798251</v>
      </c>
      <c r="R396" s="5">
        <v>19327.281297416699</v>
      </c>
      <c r="S396" s="5">
        <v>16786.98268963295</v>
      </c>
      <c r="T396" s="5">
        <v>24655.16255408798</v>
      </c>
      <c r="U396" s="5">
        <v>25576.951941697109</v>
      </c>
      <c r="V396" s="5">
        <v>26812.826066550129</v>
      </c>
      <c r="W396" s="5">
        <v>35316.653822401917</v>
      </c>
      <c r="X396" s="5">
        <v>37041.588569556523</v>
      </c>
      <c r="Y396" s="5">
        <v>33351.241574175277</v>
      </c>
      <c r="Z396" s="5">
        <v>34113.977919181583</v>
      </c>
      <c r="AA396" s="5">
        <v>38696.281927580123</v>
      </c>
      <c r="AB396" s="5">
        <v>44557.714710706998</v>
      </c>
      <c r="AC396" s="5">
        <v>51433.225312556016</v>
      </c>
      <c r="AD396" s="5">
        <v>48066.052734596196</v>
      </c>
      <c r="AE396" s="5">
        <v>51192.833282585787</v>
      </c>
      <c r="AF396" s="5">
        <v>47108.853554199581</v>
      </c>
      <c r="AG396" s="5">
        <v>47558.146640114908</v>
      </c>
    </row>
    <row r="397" spans="1:33">
      <c r="A397" s="56" t="s">
        <v>75</v>
      </c>
      <c r="B397" s="56" t="s">
        <v>198</v>
      </c>
      <c r="C397" s="56" t="s">
        <v>262</v>
      </c>
      <c r="D397" s="56" t="s">
        <v>263</v>
      </c>
      <c r="E397" s="56" t="s">
        <v>142</v>
      </c>
      <c r="F397" s="5">
        <v>0</v>
      </c>
      <c r="G397" s="5">
        <v>1754.420534994945</v>
      </c>
      <c r="H397" s="5">
        <v>5658.7724127658448</v>
      </c>
      <c r="I397" s="5">
        <v>5937.7659564625264</v>
      </c>
      <c r="J397" s="5">
        <v>5928.8266506389746</v>
      </c>
      <c r="K397" s="5">
        <v>6117.7750350645574</v>
      </c>
      <c r="L397" s="5">
        <v>6116.2966503579573</v>
      </c>
      <c r="M397" s="5">
        <v>6420.6428162576749</v>
      </c>
      <c r="N397" s="5">
        <v>6007.877188810673</v>
      </c>
      <c r="O397" s="5">
        <v>5835.699745592904</v>
      </c>
      <c r="P397" s="5">
        <v>6161.2323049533361</v>
      </c>
      <c r="Q397" s="5">
        <v>5729.7823801857076</v>
      </c>
      <c r="R397" s="5">
        <v>6603.0117004704734</v>
      </c>
      <c r="S397" s="5">
        <v>5889.2495001777143</v>
      </c>
      <c r="T397" s="5">
        <v>6176.3016888001966</v>
      </c>
      <c r="U397" s="5">
        <v>5623.5441157266341</v>
      </c>
      <c r="V397" s="5">
        <v>5869.6520725679266</v>
      </c>
      <c r="W397" s="5">
        <v>6216.6547157915938</v>
      </c>
      <c r="X397" s="5">
        <v>7649.830493307556</v>
      </c>
      <c r="Y397" s="5">
        <v>7063.2274178812377</v>
      </c>
      <c r="Z397" s="5">
        <v>7000.9650576525719</v>
      </c>
      <c r="AA397" s="5">
        <v>12243.484326749191</v>
      </c>
      <c r="AB397" s="5">
        <v>10876.81558427132</v>
      </c>
      <c r="AC397" s="5">
        <v>12983.74524605634</v>
      </c>
      <c r="AD397" s="5">
        <v>13951.926135776759</v>
      </c>
      <c r="AE397" s="5">
        <v>14418.78571751661</v>
      </c>
      <c r="AF397" s="5">
        <v>13070.89346743486</v>
      </c>
      <c r="AG397" s="5">
        <v>13263.432251702139</v>
      </c>
    </row>
    <row r="398" spans="1:33">
      <c r="A398" s="56" t="s">
        <v>75</v>
      </c>
      <c r="B398" s="56" t="s">
        <v>198</v>
      </c>
      <c r="C398" s="56" t="s">
        <v>264</v>
      </c>
      <c r="D398" s="56" t="s">
        <v>265</v>
      </c>
      <c r="E398" s="56" t="s">
        <v>142</v>
      </c>
      <c r="F398" s="5">
        <v>0</v>
      </c>
      <c r="G398" s="5">
        <v>3.3316035E-5</v>
      </c>
      <c r="H398" s="5">
        <v>1093.507285692486</v>
      </c>
      <c r="I398" s="5">
        <v>1067.11823023792</v>
      </c>
      <c r="J398" s="5">
        <v>953.32472377493548</v>
      </c>
      <c r="K398" s="5">
        <v>1047.0016042637151</v>
      </c>
      <c r="L398" s="5">
        <v>1080.4125287337561</v>
      </c>
      <c r="M398" s="5">
        <v>1041.7138582335999</v>
      </c>
      <c r="N398" s="5">
        <v>1091.7987049844551</v>
      </c>
      <c r="O398" s="5">
        <v>1041.963613671745</v>
      </c>
      <c r="P398" s="5">
        <v>1035.5694033884761</v>
      </c>
      <c r="Q398" s="5">
        <v>1015.27632556511</v>
      </c>
      <c r="R398" s="5">
        <v>1056.3327029733241</v>
      </c>
      <c r="S398" s="5">
        <v>1071.3546014041051</v>
      </c>
      <c r="T398" s="5">
        <v>1015.938972635584</v>
      </c>
      <c r="U398" s="5">
        <v>880.38202130243508</v>
      </c>
      <c r="V398" s="5">
        <v>1004.272775880185</v>
      </c>
      <c r="W398" s="5">
        <v>1035.1363805330959</v>
      </c>
      <c r="X398" s="5">
        <v>1009.36103293229</v>
      </c>
      <c r="Y398" s="5">
        <v>2908.316989378196</v>
      </c>
      <c r="Z398" s="5">
        <v>2804.621373501197</v>
      </c>
      <c r="AA398" s="5">
        <v>2725.294307270739</v>
      </c>
      <c r="AB398" s="5">
        <v>2644.3161418972659</v>
      </c>
      <c r="AC398" s="5">
        <v>2749.89599815473</v>
      </c>
      <c r="AD398" s="5">
        <v>2821.8510245812708</v>
      </c>
      <c r="AE398" s="5">
        <v>2816.0261043672758</v>
      </c>
      <c r="AF398" s="5">
        <v>2341.54557528551</v>
      </c>
      <c r="AG398" s="5">
        <v>2465.269384440126</v>
      </c>
    </row>
    <row r="399" spans="1:33">
      <c r="A399" s="56" t="s">
        <v>75</v>
      </c>
      <c r="B399" s="56" t="s">
        <v>199</v>
      </c>
      <c r="C399" s="56" t="s">
        <v>266</v>
      </c>
      <c r="D399" s="56" t="s">
        <v>267</v>
      </c>
      <c r="E399" s="56" t="s">
        <v>142</v>
      </c>
      <c r="F399" s="5">
        <v>747.47247608199018</v>
      </c>
      <c r="G399" s="5">
        <v>1334.4630409317399</v>
      </c>
      <c r="H399" s="5">
        <v>3017.1288590773288</v>
      </c>
      <c r="I399" s="5">
        <v>3548.772129871139</v>
      </c>
      <c r="J399" s="5">
        <v>3193.6548253887672</v>
      </c>
      <c r="K399" s="5">
        <v>3631.7983314318458</v>
      </c>
      <c r="L399" s="5">
        <v>3636.274346804425</v>
      </c>
      <c r="M399" s="5">
        <v>3518.0655531800262</v>
      </c>
      <c r="N399" s="5">
        <v>3329.109035677352</v>
      </c>
      <c r="O399" s="5">
        <v>3276.7372614551618</v>
      </c>
      <c r="P399" s="5">
        <v>10485.140821639319</v>
      </c>
      <c r="Q399" s="5">
        <v>9554.6501832467948</v>
      </c>
      <c r="R399" s="5">
        <v>11048.16298647555</v>
      </c>
      <c r="S399" s="5">
        <v>9527.4817363463626</v>
      </c>
      <c r="T399" s="5">
        <v>9901.2968271880145</v>
      </c>
      <c r="U399" s="5">
        <v>8513.6238956720335</v>
      </c>
      <c r="V399" s="5">
        <v>9459.1062912818561</v>
      </c>
      <c r="W399" s="5">
        <v>9766.985346936628</v>
      </c>
      <c r="X399" s="5">
        <v>9742.5913501686773</v>
      </c>
      <c r="Y399" s="5">
        <v>8626.1022901892611</v>
      </c>
      <c r="Z399" s="5">
        <v>8903.1635229718941</v>
      </c>
      <c r="AA399" s="5">
        <v>9155.449748137713</v>
      </c>
      <c r="AB399" s="5">
        <v>7929.4361840121401</v>
      </c>
      <c r="AC399" s="5">
        <v>9210.8872428221202</v>
      </c>
      <c r="AD399" s="5">
        <v>9416.9903462036127</v>
      </c>
      <c r="AE399" s="5">
        <v>9672.6910749475519</v>
      </c>
      <c r="AF399" s="5">
        <v>8790.5979098377393</v>
      </c>
      <c r="AG399" s="5">
        <v>9363.5978458540685</v>
      </c>
    </row>
    <row r="400" spans="1:33">
      <c r="A400" s="56" t="s">
        <v>75</v>
      </c>
      <c r="B400" s="56" t="s">
        <v>199</v>
      </c>
      <c r="C400" s="56" t="s">
        <v>268</v>
      </c>
      <c r="D400" s="56" t="s">
        <v>269</v>
      </c>
      <c r="E400" s="56" t="s">
        <v>142</v>
      </c>
      <c r="F400" s="5">
        <v>0</v>
      </c>
      <c r="G400" s="5">
        <v>0</v>
      </c>
      <c r="H400" s="5">
        <v>0</v>
      </c>
      <c r="I400" s="5">
        <v>0</v>
      </c>
      <c r="J400" s="5">
        <v>0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5">
        <v>0</v>
      </c>
      <c r="R400" s="5">
        <v>0</v>
      </c>
      <c r="S400" s="5">
        <v>0</v>
      </c>
      <c r="T400" s="5">
        <v>0</v>
      </c>
      <c r="U400" s="5">
        <v>0</v>
      </c>
      <c r="V400" s="5">
        <v>0</v>
      </c>
      <c r="W400" s="5">
        <v>0</v>
      </c>
      <c r="X400" s="5">
        <v>0</v>
      </c>
      <c r="Y400" s="5">
        <v>0</v>
      </c>
      <c r="Z400" s="5">
        <v>0</v>
      </c>
      <c r="AA400" s="5">
        <v>0</v>
      </c>
      <c r="AB400" s="5">
        <v>0</v>
      </c>
      <c r="AC400" s="5">
        <v>0</v>
      </c>
      <c r="AD400" s="5">
        <v>0</v>
      </c>
      <c r="AE400" s="5">
        <v>0</v>
      </c>
      <c r="AF400" s="5">
        <v>0</v>
      </c>
      <c r="AG400" s="5">
        <v>0</v>
      </c>
    </row>
    <row r="401" spans="1:33">
      <c r="A401" s="56" t="s">
        <v>75</v>
      </c>
      <c r="B401" s="56" t="s">
        <v>199</v>
      </c>
      <c r="C401" s="56" t="s">
        <v>270</v>
      </c>
      <c r="D401" s="56" t="s">
        <v>271</v>
      </c>
      <c r="E401" s="56" t="s">
        <v>142</v>
      </c>
      <c r="F401" s="5">
        <v>3817.3497078230762</v>
      </c>
      <c r="G401" s="5">
        <v>6850.8369459219603</v>
      </c>
      <c r="H401" s="5">
        <v>8263.0375137463361</v>
      </c>
      <c r="I401" s="5">
        <v>8577.7178917881956</v>
      </c>
      <c r="J401" s="5">
        <v>7769.4170433858126</v>
      </c>
      <c r="K401" s="5">
        <v>13568.112219115121</v>
      </c>
      <c r="L401" s="5">
        <v>13269.526711126629</v>
      </c>
      <c r="M401" s="5">
        <v>13222.69789443704</v>
      </c>
      <c r="N401" s="5">
        <v>12835.17657594911</v>
      </c>
      <c r="O401" s="5">
        <v>13643.776197558411</v>
      </c>
      <c r="P401" s="5">
        <v>14614.65017792531</v>
      </c>
      <c r="Q401" s="5">
        <v>13731.326991895059</v>
      </c>
      <c r="R401" s="5">
        <v>18492.79238380507</v>
      </c>
      <c r="S401" s="5">
        <v>16277.545469805769</v>
      </c>
      <c r="T401" s="5">
        <v>16379.57152847583</v>
      </c>
      <c r="U401" s="5">
        <v>14260.232534431851</v>
      </c>
      <c r="V401" s="5">
        <v>15803.799061838081</v>
      </c>
      <c r="W401" s="5">
        <v>15480.155743383521</v>
      </c>
      <c r="X401" s="5">
        <v>33712.6104411286</v>
      </c>
      <c r="Y401" s="5">
        <v>31090.06241078016</v>
      </c>
      <c r="Z401" s="5">
        <v>34900.627976747361</v>
      </c>
      <c r="AA401" s="5">
        <v>52126.454092648382</v>
      </c>
      <c r="AB401" s="5">
        <v>53207.733649928457</v>
      </c>
      <c r="AC401" s="5">
        <v>61725.678111244852</v>
      </c>
      <c r="AD401" s="5">
        <v>60792.361318841417</v>
      </c>
      <c r="AE401" s="5">
        <v>82917.325172580226</v>
      </c>
      <c r="AF401" s="5">
        <v>72107.929074416024</v>
      </c>
      <c r="AG401" s="5">
        <v>81611.68147334212</v>
      </c>
    </row>
    <row r="402" spans="1:33">
      <c r="A402" s="56" t="s">
        <v>75</v>
      </c>
      <c r="B402" s="56" t="s">
        <v>199</v>
      </c>
      <c r="C402" s="56" t="s">
        <v>272</v>
      </c>
      <c r="D402" s="56" t="s">
        <v>273</v>
      </c>
      <c r="E402" s="56" t="s">
        <v>142</v>
      </c>
      <c r="F402" s="5">
        <v>266.76762146038487</v>
      </c>
      <c r="G402" s="5">
        <v>270.23972105746492</v>
      </c>
      <c r="H402" s="5">
        <v>291.38188833956531</v>
      </c>
      <c r="I402" s="5">
        <v>338.27730690902013</v>
      </c>
      <c r="J402" s="5">
        <v>298.87142687676987</v>
      </c>
      <c r="K402" s="5">
        <v>339.13005500628492</v>
      </c>
      <c r="L402" s="5">
        <v>318.42712986109979</v>
      </c>
      <c r="M402" s="5">
        <v>300.42501542370508</v>
      </c>
      <c r="N402" s="5">
        <v>280.80557208046997</v>
      </c>
      <c r="O402" s="5">
        <v>292.18802197611501</v>
      </c>
      <c r="P402" s="5">
        <v>4069.6040132644848</v>
      </c>
      <c r="Q402" s="5">
        <v>3750.3859812201449</v>
      </c>
      <c r="R402" s="5">
        <v>4268.5457259173854</v>
      </c>
      <c r="S402" s="5">
        <v>3645.085807642577</v>
      </c>
      <c r="T402" s="5">
        <v>3704.054663007621</v>
      </c>
      <c r="U402" s="5">
        <v>3257.3263344667798</v>
      </c>
      <c r="V402" s="5">
        <v>3672.8949790066872</v>
      </c>
      <c r="W402" s="5">
        <v>3787.668084140601</v>
      </c>
      <c r="X402" s="5">
        <v>3629.895811126401</v>
      </c>
      <c r="Y402" s="5">
        <v>3202.7609820837051</v>
      </c>
      <c r="Z402" s="5">
        <v>3449.642247766536</v>
      </c>
      <c r="AA402" s="5">
        <v>3637.7658826467118</v>
      </c>
      <c r="AB402" s="5">
        <v>3158.7063214054178</v>
      </c>
      <c r="AC402" s="5">
        <v>3971.874234239699</v>
      </c>
      <c r="AD402" s="5">
        <v>3382.35397865902</v>
      </c>
      <c r="AE402" s="5">
        <v>3200.919478953524</v>
      </c>
      <c r="AF402" s="5">
        <v>2255.1400490924912</v>
      </c>
      <c r="AG402" s="5">
        <v>2070.62741269772</v>
      </c>
    </row>
    <row r="403" spans="1:33">
      <c r="A403" s="56" t="s">
        <v>75</v>
      </c>
      <c r="B403" s="56" t="s">
        <v>199</v>
      </c>
      <c r="C403" s="56" t="s">
        <v>274</v>
      </c>
      <c r="D403" s="56" t="s">
        <v>275</v>
      </c>
      <c r="E403" s="56" t="s">
        <v>142</v>
      </c>
      <c r="F403" s="5">
        <v>1198.915820203676</v>
      </c>
      <c r="G403" s="5">
        <v>1202.3361298967591</v>
      </c>
      <c r="H403" s="5">
        <v>1162.04409083563</v>
      </c>
      <c r="I403" s="5">
        <v>1082.58872514174</v>
      </c>
      <c r="J403" s="5">
        <v>1076.3436064160851</v>
      </c>
      <c r="K403" s="5">
        <v>1161.78981091846</v>
      </c>
      <c r="L403" s="5">
        <v>1236.907199081016</v>
      </c>
      <c r="M403" s="5">
        <v>1111.590268980945</v>
      </c>
      <c r="N403" s="5">
        <v>1167.4596535447299</v>
      </c>
      <c r="O403" s="5">
        <v>1073.00473699449</v>
      </c>
      <c r="P403" s="5">
        <v>1101.48574446665</v>
      </c>
      <c r="Q403" s="5">
        <v>1086.4182901603349</v>
      </c>
      <c r="R403" s="5">
        <v>1148.7017094553951</v>
      </c>
      <c r="S403" s="5">
        <v>1079.075317369055</v>
      </c>
      <c r="T403" s="5">
        <v>983.44532619080519</v>
      </c>
      <c r="U403" s="5">
        <v>1002.28446900906</v>
      </c>
      <c r="V403" s="5">
        <v>1054.3370968741599</v>
      </c>
      <c r="W403" s="5">
        <v>1044.09447989008</v>
      </c>
      <c r="X403" s="5">
        <v>879.01121965296534</v>
      </c>
      <c r="Y403" s="5">
        <v>869.19650553147494</v>
      </c>
      <c r="Z403" s="5">
        <v>852.44365729767992</v>
      </c>
      <c r="AA403" s="5">
        <v>985.06189930758512</v>
      </c>
      <c r="AB403" s="5">
        <v>546.48087699759014</v>
      </c>
      <c r="AC403" s="5">
        <v>573.86703743383987</v>
      </c>
      <c r="AD403" s="5">
        <v>523.52081110698043</v>
      </c>
      <c r="AE403" s="5">
        <v>374.73775321751469</v>
      </c>
      <c r="AF403" s="5">
        <v>389.1584340410501</v>
      </c>
      <c r="AG403" s="5">
        <v>276.48064219767002</v>
      </c>
    </row>
    <row r="404" spans="1:33">
      <c r="A404" s="56" t="s">
        <v>75</v>
      </c>
      <c r="B404" s="56" t="s">
        <v>199</v>
      </c>
      <c r="C404" s="56" t="s">
        <v>276</v>
      </c>
      <c r="D404" s="56" t="s">
        <v>277</v>
      </c>
      <c r="E404" s="56" t="s">
        <v>142</v>
      </c>
      <c r="F404" s="5">
        <v>0</v>
      </c>
      <c r="G404" s="5">
        <v>0</v>
      </c>
      <c r="H404" s="5">
        <v>1.185070654999999E-3</v>
      </c>
      <c r="I404" s="5">
        <v>181.3629049774699</v>
      </c>
      <c r="J404" s="5">
        <v>161.20231390709989</v>
      </c>
      <c r="K404" s="5">
        <v>1949.897561485104</v>
      </c>
      <c r="L404" s="5">
        <v>1838.1054520292889</v>
      </c>
      <c r="M404" s="5">
        <v>7614.7235458500472</v>
      </c>
      <c r="N404" s="5">
        <v>7748.6638399978037</v>
      </c>
      <c r="O404" s="5">
        <v>9016.1862894454571</v>
      </c>
      <c r="P404" s="5">
        <v>8935.7298383572634</v>
      </c>
      <c r="Q404" s="5">
        <v>8645.0648623179623</v>
      </c>
      <c r="R404" s="5">
        <v>8406.2941535434256</v>
      </c>
      <c r="S404" s="5">
        <v>25257.98902671798</v>
      </c>
      <c r="T404" s="5">
        <v>25428.605350977581</v>
      </c>
      <c r="U404" s="5">
        <v>25477.13813627182</v>
      </c>
      <c r="V404" s="5">
        <v>27555.121184213771</v>
      </c>
      <c r="W404" s="5">
        <v>27100.068256680232</v>
      </c>
      <c r="X404" s="5">
        <v>42204.658463258827</v>
      </c>
      <c r="Y404" s="5">
        <v>49709.538810798258</v>
      </c>
      <c r="Z404" s="5">
        <v>55155.143581872173</v>
      </c>
      <c r="AA404" s="5">
        <v>51636.124560877048</v>
      </c>
      <c r="AB404" s="5">
        <v>48241.645308587962</v>
      </c>
      <c r="AC404" s="5">
        <v>47475.408621418981</v>
      </c>
      <c r="AD404" s="5">
        <v>52302.618845469828</v>
      </c>
      <c r="AE404" s="5">
        <v>49223.389251264591</v>
      </c>
      <c r="AF404" s="5">
        <v>45198.34069243542</v>
      </c>
      <c r="AG404" s="5">
        <v>47863.828056021353</v>
      </c>
    </row>
    <row r="405" spans="1:33">
      <c r="A405" s="56" t="s">
        <v>75</v>
      </c>
      <c r="B405" s="56" t="s">
        <v>199</v>
      </c>
      <c r="C405" s="56" t="s">
        <v>278</v>
      </c>
      <c r="D405" s="56" t="s">
        <v>279</v>
      </c>
      <c r="E405" s="56" t="s">
        <v>142</v>
      </c>
      <c r="F405" s="5">
        <v>0</v>
      </c>
      <c r="G405" s="5">
        <v>0</v>
      </c>
      <c r="H405" s="5">
        <v>0</v>
      </c>
      <c r="I405" s="5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5">
        <v>0</v>
      </c>
      <c r="R405" s="5">
        <v>0</v>
      </c>
      <c r="S405" s="5">
        <v>0</v>
      </c>
      <c r="T405" s="5">
        <v>0</v>
      </c>
      <c r="U405" s="5">
        <v>0</v>
      </c>
      <c r="V405" s="5">
        <v>0</v>
      </c>
      <c r="W405" s="5">
        <v>0</v>
      </c>
      <c r="X405" s="5">
        <v>0</v>
      </c>
      <c r="Y405" s="5">
        <v>0</v>
      </c>
      <c r="Z405" s="5">
        <v>0</v>
      </c>
      <c r="AA405" s="5">
        <v>0</v>
      </c>
      <c r="AB405" s="5">
        <v>0</v>
      </c>
      <c r="AC405" s="5">
        <v>0</v>
      </c>
      <c r="AD405" s="5">
        <v>0</v>
      </c>
      <c r="AE405" s="5">
        <v>0</v>
      </c>
      <c r="AF405" s="5">
        <v>0</v>
      </c>
      <c r="AG405" s="5">
        <v>0</v>
      </c>
    </row>
    <row r="406" spans="1:33">
      <c r="A406" s="56" t="s">
        <v>75</v>
      </c>
      <c r="B406" s="56" t="s">
        <v>199</v>
      </c>
      <c r="C406" s="56" t="s">
        <v>280</v>
      </c>
      <c r="D406" s="56" t="s">
        <v>281</v>
      </c>
      <c r="E406" s="56" t="s">
        <v>142</v>
      </c>
      <c r="F406" s="5">
        <v>356.0386267796103</v>
      </c>
      <c r="G406" s="5">
        <v>820.27171357554494</v>
      </c>
      <c r="H406" s="5">
        <v>1025.836140782855</v>
      </c>
      <c r="I406" s="5">
        <v>1072.836123656765</v>
      </c>
      <c r="J406" s="5">
        <v>944.67319483920971</v>
      </c>
      <c r="K406" s="5">
        <v>3114.375272461325</v>
      </c>
      <c r="L406" s="5">
        <v>3156.8716159811361</v>
      </c>
      <c r="M406" s="5">
        <v>2816.0603780032129</v>
      </c>
      <c r="N406" s="5">
        <v>2794.202034932036</v>
      </c>
      <c r="O406" s="5">
        <v>2767.5985526794971</v>
      </c>
      <c r="P406" s="5">
        <v>2813.30437472938</v>
      </c>
      <c r="Q406" s="5">
        <v>2667.327866270602</v>
      </c>
      <c r="R406" s="5">
        <v>2905.0664724911289</v>
      </c>
      <c r="S406" s="5">
        <v>2406.8529074922499</v>
      </c>
      <c r="T406" s="5">
        <v>2330.5795051065811</v>
      </c>
      <c r="U406" s="5">
        <v>1972.1354680462589</v>
      </c>
      <c r="V406" s="5">
        <v>2352.4863410395501</v>
      </c>
      <c r="W406" s="5">
        <v>2352.8960694122102</v>
      </c>
      <c r="X406" s="5">
        <v>2230.483140237799</v>
      </c>
      <c r="Y406" s="5">
        <v>1968.869607538737</v>
      </c>
      <c r="Z406" s="5">
        <v>2160.6366957344858</v>
      </c>
      <c r="AA406" s="5">
        <v>5487.888334161702</v>
      </c>
      <c r="AB406" s="5">
        <v>4917.2256696186596</v>
      </c>
      <c r="AC406" s="5">
        <v>5474.3179481884699</v>
      </c>
      <c r="AD406" s="5">
        <v>5610.5601857531738</v>
      </c>
      <c r="AE406" s="5">
        <v>5473.2772008780921</v>
      </c>
      <c r="AF406" s="5">
        <v>4905.38409436649</v>
      </c>
      <c r="AG406" s="5">
        <v>5478.9577173562529</v>
      </c>
    </row>
    <row r="407" spans="1:33">
      <c r="A407" s="56" t="s">
        <v>75</v>
      </c>
      <c r="B407" s="56" t="s">
        <v>199</v>
      </c>
      <c r="C407" s="56" t="s">
        <v>282</v>
      </c>
      <c r="D407" s="56" t="s">
        <v>283</v>
      </c>
      <c r="E407" s="56" t="s">
        <v>142</v>
      </c>
      <c r="F407" s="5">
        <v>0</v>
      </c>
      <c r="G407" s="5">
        <v>0</v>
      </c>
      <c r="H407" s="5">
        <v>8.2202964999999963E-5</v>
      </c>
      <c r="I407" s="5">
        <v>1.1682758500000019E-4</v>
      </c>
      <c r="J407" s="5">
        <v>9.7312224999999974E-5</v>
      </c>
      <c r="K407" s="5">
        <v>1.9994593999999989E-4</v>
      </c>
      <c r="L407" s="5">
        <v>2.0954329E-4</v>
      </c>
      <c r="M407" s="5">
        <v>6.2655618999999979E-4</v>
      </c>
      <c r="N407" s="5">
        <v>5.1646827999999993E-4</v>
      </c>
      <c r="O407" s="5">
        <v>7.2146774499999978E-4</v>
      </c>
      <c r="P407" s="5">
        <v>0.21304423698499991</v>
      </c>
      <c r="Q407" s="5">
        <v>0.18722644938499999</v>
      </c>
      <c r="R407" s="5">
        <v>0.21663814457999989</v>
      </c>
      <c r="S407" s="5">
        <v>0.18207251203499999</v>
      </c>
      <c r="T407" s="5">
        <v>1054.4222106264251</v>
      </c>
      <c r="U407" s="5">
        <v>921.71764731047483</v>
      </c>
      <c r="V407" s="5">
        <v>1062.7948803029451</v>
      </c>
      <c r="W407" s="5">
        <v>4035.9293324053042</v>
      </c>
      <c r="X407" s="5">
        <v>3825.6375799384141</v>
      </c>
      <c r="Y407" s="5">
        <v>3423.542469987075</v>
      </c>
      <c r="Z407" s="5">
        <v>3823.9097413492109</v>
      </c>
      <c r="AA407" s="5">
        <v>3492.968684127894</v>
      </c>
      <c r="AB407" s="5">
        <v>3254.884954134126</v>
      </c>
      <c r="AC407" s="5">
        <v>3631.8677372441889</v>
      </c>
      <c r="AD407" s="5">
        <v>3494.915006441262</v>
      </c>
      <c r="AE407" s="5">
        <v>3526.6456371688651</v>
      </c>
      <c r="AF407" s="5">
        <v>3412.3083371193288</v>
      </c>
      <c r="AG407" s="5">
        <v>3525.230112520997</v>
      </c>
    </row>
    <row r="408" spans="1:33">
      <c r="A408" s="56" t="s">
        <v>75</v>
      </c>
      <c r="B408" s="56" t="s">
        <v>200</v>
      </c>
      <c r="C408" s="56" t="s">
        <v>284</v>
      </c>
      <c r="D408" s="56" t="s">
        <v>285</v>
      </c>
      <c r="E408" s="56" t="s">
        <v>142</v>
      </c>
      <c r="F408" s="5">
        <v>539.79023994775002</v>
      </c>
      <c r="G408" s="5">
        <v>563.88364996170503</v>
      </c>
      <c r="H408" s="5">
        <v>512.71144525400507</v>
      </c>
      <c r="I408" s="5">
        <v>668.46278212539505</v>
      </c>
      <c r="J408" s="5">
        <v>2019.2460179068889</v>
      </c>
      <c r="K408" s="5">
        <v>1848.6913717223399</v>
      </c>
      <c r="L408" s="5">
        <v>4819.4681773900702</v>
      </c>
      <c r="M408" s="5">
        <v>4923.7750426984667</v>
      </c>
      <c r="N408" s="5">
        <v>4449.6503257031127</v>
      </c>
      <c r="O408" s="5">
        <v>4508.9969436920001</v>
      </c>
      <c r="P408" s="5">
        <v>4308.3514407524599</v>
      </c>
      <c r="Q408" s="5">
        <v>4095.9723182114799</v>
      </c>
      <c r="R408" s="5">
        <v>4211.0001716554934</v>
      </c>
      <c r="S408" s="5">
        <v>4463.5671015312273</v>
      </c>
      <c r="T408" s="5">
        <v>9736.0185751841782</v>
      </c>
      <c r="U408" s="5">
        <v>14568.128560386929</v>
      </c>
      <c r="V408" s="5">
        <v>13368.96399451296</v>
      </c>
      <c r="W408" s="5">
        <v>15059.39846883769</v>
      </c>
      <c r="X408" s="5">
        <v>15488.2028422066</v>
      </c>
      <c r="Y408" s="5">
        <v>13929.4870317243</v>
      </c>
      <c r="Z408" s="5">
        <v>28072.90431134242</v>
      </c>
      <c r="AA408" s="5">
        <v>27026.075791486259</v>
      </c>
      <c r="AB408" s="5">
        <v>25692.268544588049</v>
      </c>
      <c r="AC408" s="5">
        <v>30252.667358834951</v>
      </c>
      <c r="AD408" s="5">
        <v>32507.07384540256</v>
      </c>
      <c r="AE408" s="5">
        <v>52598.36660273579</v>
      </c>
      <c r="AF408" s="5">
        <v>55633.356179880568</v>
      </c>
      <c r="AG408" s="5">
        <v>50082.42076479242</v>
      </c>
    </row>
    <row r="409" spans="1:33">
      <c r="A409" s="56" t="s">
        <v>75</v>
      </c>
      <c r="B409" s="56" t="s">
        <v>200</v>
      </c>
      <c r="C409" s="56" t="s">
        <v>286</v>
      </c>
      <c r="D409" s="56" t="s">
        <v>287</v>
      </c>
      <c r="E409" s="56" t="s">
        <v>142</v>
      </c>
      <c r="F409" s="5">
        <v>846.72257240461022</v>
      </c>
      <c r="G409" s="5">
        <v>933.1652204370555</v>
      </c>
      <c r="H409" s="5">
        <v>2537.2897225764959</v>
      </c>
      <c r="I409" s="5">
        <v>2506.7572162348438</v>
      </c>
      <c r="J409" s="5">
        <v>2588.3032929560691</v>
      </c>
      <c r="K409" s="5">
        <v>6357.8109781459307</v>
      </c>
      <c r="L409" s="5">
        <v>6533.4604817932122</v>
      </c>
      <c r="M409" s="5">
        <v>6873.5106782255552</v>
      </c>
      <c r="N409" s="5">
        <v>6476.246561849829</v>
      </c>
      <c r="O409" s="5">
        <v>6528.181066898519</v>
      </c>
      <c r="P409" s="5">
        <v>7526.0935465701423</v>
      </c>
      <c r="Q409" s="5">
        <v>7084.811075982524</v>
      </c>
      <c r="R409" s="5">
        <v>7721.0151927453062</v>
      </c>
      <c r="S409" s="5">
        <v>9501.1020613646742</v>
      </c>
      <c r="T409" s="5">
        <v>9104.3199274513991</v>
      </c>
      <c r="U409" s="5">
        <v>11985.328464241389</v>
      </c>
      <c r="V409" s="5">
        <v>12349.964272137609</v>
      </c>
      <c r="W409" s="5">
        <v>13119.28588484534</v>
      </c>
      <c r="X409" s="5">
        <v>13608.89011199434</v>
      </c>
      <c r="Y409" s="5">
        <v>21887.295971525109</v>
      </c>
      <c r="Z409" s="5">
        <v>27134.01781674397</v>
      </c>
      <c r="AA409" s="5">
        <v>26567.255994109179</v>
      </c>
      <c r="AB409" s="5">
        <v>24626.947359679991</v>
      </c>
      <c r="AC409" s="5">
        <v>27230.571608645881</v>
      </c>
      <c r="AD409" s="5">
        <v>27924.95994949271</v>
      </c>
      <c r="AE409" s="5">
        <v>25357.728617572011</v>
      </c>
      <c r="AF409" s="5">
        <v>22454.32519459799</v>
      </c>
      <c r="AG409" s="5">
        <v>23091.580410526782</v>
      </c>
    </row>
    <row r="410" spans="1:33">
      <c r="A410" s="56" t="s">
        <v>75</v>
      </c>
      <c r="B410" s="56" t="s">
        <v>200</v>
      </c>
      <c r="C410" s="56" t="s">
        <v>288</v>
      </c>
      <c r="D410" s="56" t="s">
        <v>303</v>
      </c>
      <c r="E410" s="56" t="s">
        <v>142</v>
      </c>
      <c r="F410" s="5">
        <v>458.4883968089697</v>
      </c>
      <c r="G410" s="5">
        <v>3213.5031169168992</v>
      </c>
      <c r="H410" s="5">
        <v>6900.1385777080923</v>
      </c>
      <c r="I410" s="5">
        <v>7575.4418496518156</v>
      </c>
      <c r="J410" s="5">
        <v>16487.17278521664</v>
      </c>
      <c r="K410" s="5">
        <v>16082.204131091121</v>
      </c>
      <c r="L410" s="5">
        <v>18196.127096193821</v>
      </c>
      <c r="M410" s="5">
        <v>18771.14214770597</v>
      </c>
      <c r="N410" s="5">
        <v>25853.332520004271</v>
      </c>
      <c r="O410" s="5">
        <v>26287.457798855448</v>
      </c>
      <c r="P410" s="5">
        <v>30857.662858858741</v>
      </c>
      <c r="Q410" s="5">
        <v>48279.183241291292</v>
      </c>
      <c r="R410" s="5">
        <v>52181.033313495776</v>
      </c>
      <c r="S410" s="5">
        <v>55017.527657505132</v>
      </c>
      <c r="T410" s="5">
        <v>51775.335654057293</v>
      </c>
      <c r="U410" s="5">
        <v>53530.134759527828</v>
      </c>
      <c r="V410" s="5">
        <v>53449.11248905689</v>
      </c>
      <c r="W410" s="5">
        <v>55595.404183733197</v>
      </c>
      <c r="X410" s="5">
        <v>57845.219602022582</v>
      </c>
      <c r="Y410" s="5">
        <v>54883.586552754452</v>
      </c>
      <c r="Z410" s="5">
        <v>54342.213030953993</v>
      </c>
      <c r="AA410" s="5">
        <v>51355.997417081431</v>
      </c>
      <c r="AB410" s="5">
        <v>50351.835597359801</v>
      </c>
      <c r="AC410" s="5">
        <v>54474.838138509564</v>
      </c>
      <c r="AD410" s="5">
        <v>55018.054178271981</v>
      </c>
      <c r="AE410" s="5">
        <v>51000.451644732842</v>
      </c>
      <c r="AF410" s="5">
        <v>50311.503158003346</v>
      </c>
      <c r="AG410" s="5">
        <v>49986.787987003438</v>
      </c>
    </row>
    <row r="412" spans="1:33">
      <c r="A412" s="56" t="s">
        <v>75</v>
      </c>
      <c r="B412" s="56" t="s">
        <v>163</v>
      </c>
      <c r="C412" s="56" t="s">
        <v>290</v>
      </c>
      <c r="D412" s="56" t="s">
        <v>291</v>
      </c>
      <c r="E412" s="56" t="s">
        <v>141</v>
      </c>
      <c r="F412" s="5">
        <v>0</v>
      </c>
      <c r="G412" s="5">
        <v>0</v>
      </c>
      <c r="H412" s="5">
        <v>0</v>
      </c>
      <c r="I412" s="5">
        <v>0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5">
        <v>0</v>
      </c>
      <c r="R412" s="5">
        <v>0</v>
      </c>
      <c r="S412" s="5">
        <v>0</v>
      </c>
      <c r="T412" s="5">
        <v>0</v>
      </c>
      <c r="U412" s="5">
        <v>0</v>
      </c>
      <c r="V412" s="5">
        <v>0</v>
      </c>
      <c r="W412" s="5">
        <v>0</v>
      </c>
      <c r="X412" s="5">
        <v>0</v>
      </c>
      <c r="Y412" s="5">
        <v>0</v>
      </c>
      <c r="Z412" s="5">
        <v>0</v>
      </c>
      <c r="AA412" s="5">
        <v>0</v>
      </c>
      <c r="AB412" s="5">
        <v>0</v>
      </c>
      <c r="AC412" s="5">
        <v>0</v>
      </c>
      <c r="AD412" s="5">
        <v>0</v>
      </c>
      <c r="AE412" s="5">
        <v>0</v>
      </c>
      <c r="AF412" s="5">
        <v>0</v>
      </c>
      <c r="AG412" s="5">
        <v>0</v>
      </c>
    </row>
    <row r="413" spans="1:33">
      <c r="A413" s="56" t="s">
        <v>75</v>
      </c>
      <c r="B413" s="56" t="s">
        <v>163</v>
      </c>
      <c r="C413" s="56" t="s">
        <v>292</v>
      </c>
      <c r="D413" s="56" t="s">
        <v>293</v>
      </c>
      <c r="E413" s="56" t="s">
        <v>141</v>
      </c>
      <c r="F413" s="5">
        <v>0</v>
      </c>
      <c r="G413" s="5">
        <v>0</v>
      </c>
      <c r="H413" s="5">
        <v>0</v>
      </c>
      <c r="I413" s="5">
        <v>0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5">
        <v>0</v>
      </c>
      <c r="R413" s="5">
        <v>0</v>
      </c>
      <c r="S413" s="5">
        <v>0</v>
      </c>
      <c r="T413" s="5">
        <v>0</v>
      </c>
      <c r="U413" s="5">
        <v>0</v>
      </c>
      <c r="V413" s="5">
        <v>0</v>
      </c>
      <c r="W413" s="5">
        <v>0</v>
      </c>
      <c r="X413" s="5">
        <v>0</v>
      </c>
      <c r="Y413" s="5">
        <v>0</v>
      </c>
      <c r="Z413" s="5">
        <v>0</v>
      </c>
      <c r="AA413" s="5">
        <v>0</v>
      </c>
      <c r="AB413" s="5">
        <v>0</v>
      </c>
      <c r="AC413" s="5">
        <v>0</v>
      </c>
      <c r="AD413" s="5">
        <v>0</v>
      </c>
      <c r="AE413" s="5">
        <v>0</v>
      </c>
      <c r="AF413" s="5">
        <v>0</v>
      </c>
      <c r="AG413" s="5">
        <v>0</v>
      </c>
    </row>
    <row r="414" spans="1:33">
      <c r="A414" s="56" t="s">
        <v>75</v>
      </c>
      <c r="B414" s="56" t="s">
        <v>198</v>
      </c>
      <c r="C414" s="56" t="s">
        <v>294</v>
      </c>
      <c r="D414" s="56" t="s">
        <v>295</v>
      </c>
      <c r="E414" s="56" t="s">
        <v>141</v>
      </c>
      <c r="F414" s="5">
        <v>0</v>
      </c>
      <c r="G414" s="5">
        <v>0</v>
      </c>
      <c r="H414" s="5">
        <v>0</v>
      </c>
      <c r="I414" s="5">
        <v>0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5">
        <v>0</v>
      </c>
      <c r="R414" s="5">
        <v>0</v>
      </c>
      <c r="S414" s="5">
        <v>0</v>
      </c>
      <c r="T414" s="5">
        <v>0</v>
      </c>
      <c r="U414" s="5">
        <v>0</v>
      </c>
      <c r="V414" s="5">
        <v>0</v>
      </c>
      <c r="W414" s="5">
        <v>0</v>
      </c>
      <c r="X414" s="5">
        <v>0</v>
      </c>
      <c r="Y414" s="5">
        <v>0</v>
      </c>
      <c r="Z414" s="5">
        <v>0</v>
      </c>
      <c r="AA414" s="5">
        <v>0</v>
      </c>
      <c r="AB414" s="5">
        <v>0</v>
      </c>
      <c r="AC414" s="5">
        <v>0</v>
      </c>
      <c r="AD414" s="5">
        <v>0</v>
      </c>
      <c r="AE414" s="5">
        <v>0</v>
      </c>
      <c r="AF414" s="5">
        <v>0</v>
      </c>
      <c r="AG414" s="5">
        <v>0</v>
      </c>
    </row>
    <row r="415" spans="1:33">
      <c r="A415" s="56" t="s">
        <v>75</v>
      </c>
      <c r="B415" s="56" t="s">
        <v>200</v>
      </c>
      <c r="C415" s="56" t="s">
        <v>296</v>
      </c>
      <c r="D415" s="56" t="s">
        <v>297</v>
      </c>
      <c r="E415" s="56" t="s">
        <v>141</v>
      </c>
      <c r="F415" s="5">
        <v>0</v>
      </c>
      <c r="G415" s="5">
        <v>0</v>
      </c>
      <c r="H415" s="5">
        <v>0</v>
      </c>
      <c r="I415" s="5">
        <v>0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5">
        <v>0</v>
      </c>
      <c r="R415" s="5">
        <v>0</v>
      </c>
      <c r="S415" s="5">
        <v>0</v>
      </c>
      <c r="T415" s="5">
        <v>0</v>
      </c>
      <c r="U415" s="5">
        <v>0</v>
      </c>
      <c r="V415" s="5">
        <v>0</v>
      </c>
      <c r="W415" s="5">
        <v>0</v>
      </c>
      <c r="X415" s="5">
        <v>0</v>
      </c>
      <c r="Y415" s="5">
        <v>0</v>
      </c>
      <c r="Z415" s="5">
        <v>0</v>
      </c>
      <c r="AA415" s="5">
        <v>0</v>
      </c>
      <c r="AB415" s="5">
        <v>0</v>
      </c>
      <c r="AC415" s="5">
        <v>0</v>
      </c>
      <c r="AD415" s="5">
        <v>0</v>
      </c>
      <c r="AE415" s="5">
        <v>0</v>
      </c>
      <c r="AF415" s="5">
        <v>0</v>
      </c>
      <c r="AG415" s="5">
        <v>0</v>
      </c>
    </row>
    <row r="416" spans="1:33">
      <c r="A416" s="56" t="s">
        <v>75</v>
      </c>
      <c r="B416" s="56" t="s">
        <v>198</v>
      </c>
      <c r="C416" s="56" t="s">
        <v>298</v>
      </c>
      <c r="D416" s="56" t="s">
        <v>299</v>
      </c>
      <c r="E416" s="56" t="s">
        <v>141</v>
      </c>
      <c r="F416" s="5">
        <v>0</v>
      </c>
      <c r="G416" s="5">
        <v>0</v>
      </c>
      <c r="H416" s="5">
        <v>0</v>
      </c>
      <c r="I416" s="5">
        <v>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5">
        <v>0</v>
      </c>
      <c r="R416" s="5">
        <v>0</v>
      </c>
      <c r="S416" s="5">
        <v>0</v>
      </c>
      <c r="T416" s="5">
        <v>0</v>
      </c>
      <c r="U416" s="5">
        <v>0</v>
      </c>
      <c r="V416" s="5">
        <v>0</v>
      </c>
      <c r="W416" s="5">
        <v>0</v>
      </c>
      <c r="X416" s="5">
        <v>0</v>
      </c>
      <c r="Y416" s="5">
        <v>0</v>
      </c>
      <c r="Z416" s="5">
        <v>0</v>
      </c>
      <c r="AA416" s="5">
        <v>0</v>
      </c>
      <c r="AB416" s="5">
        <v>0</v>
      </c>
      <c r="AC416" s="5">
        <v>0</v>
      </c>
      <c r="AD416" s="5">
        <v>0</v>
      </c>
      <c r="AE416" s="5">
        <v>0</v>
      </c>
      <c r="AF416" s="5">
        <v>0</v>
      </c>
      <c r="AG416" s="5">
        <v>0</v>
      </c>
    </row>
    <row r="417" spans="1:33">
      <c r="A417" s="56" t="s">
        <v>75</v>
      </c>
      <c r="B417" s="56" t="s">
        <v>199</v>
      </c>
      <c r="C417" s="56" t="s">
        <v>300</v>
      </c>
      <c r="D417" s="56" t="s">
        <v>301</v>
      </c>
      <c r="E417" s="56" t="s">
        <v>141</v>
      </c>
      <c r="F417" s="5">
        <v>0</v>
      </c>
      <c r="G417" s="5">
        <v>0</v>
      </c>
      <c r="H417" s="5">
        <v>0</v>
      </c>
      <c r="I417" s="5">
        <v>0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5">
        <v>0</v>
      </c>
      <c r="R417" s="5">
        <v>0</v>
      </c>
      <c r="S417" s="5">
        <v>0</v>
      </c>
      <c r="T417" s="5">
        <v>0</v>
      </c>
      <c r="U417" s="5">
        <v>0</v>
      </c>
      <c r="V417" s="5">
        <v>0</v>
      </c>
      <c r="W417" s="5">
        <v>0</v>
      </c>
      <c r="X417" s="5">
        <v>0</v>
      </c>
      <c r="Y417" s="5">
        <v>0</v>
      </c>
      <c r="Z417" s="5">
        <v>0</v>
      </c>
      <c r="AA417" s="5">
        <v>0</v>
      </c>
      <c r="AB417" s="5">
        <v>0</v>
      </c>
      <c r="AC417" s="5">
        <v>0</v>
      </c>
      <c r="AD417" s="5">
        <v>0</v>
      </c>
      <c r="AE417" s="5">
        <v>0</v>
      </c>
      <c r="AF417" s="5">
        <v>0</v>
      </c>
      <c r="AG417" s="5">
        <v>0</v>
      </c>
    </row>
    <row r="419" spans="1:33">
      <c r="A419" s="56" t="s">
        <v>80</v>
      </c>
      <c r="B419" s="56" t="s">
        <v>197</v>
      </c>
      <c r="C419" s="56" t="s">
        <v>215</v>
      </c>
      <c r="D419" s="56" t="s">
        <v>216</v>
      </c>
      <c r="E419" s="56" t="s">
        <v>217</v>
      </c>
      <c r="F419" s="5">
        <v>0</v>
      </c>
      <c r="G419" s="5">
        <v>0</v>
      </c>
      <c r="H419" s="5">
        <v>0</v>
      </c>
      <c r="I419" s="5">
        <v>0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5">
        <v>0</v>
      </c>
      <c r="R419" s="5">
        <v>0</v>
      </c>
      <c r="S419" s="5">
        <v>0</v>
      </c>
      <c r="T419" s="5">
        <v>0</v>
      </c>
      <c r="U419" s="5">
        <v>0</v>
      </c>
      <c r="V419" s="5">
        <v>0</v>
      </c>
      <c r="W419" s="5">
        <v>0</v>
      </c>
      <c r="X419" s="5">
        <v>0</v>
      </c>
      <c r="Y419" s="5">
        <v>0</v>
      </c>
      <c r="Z419" s="5">
        <v>0</v>
      </c>
      <c r="AA419" s="5">
        <v>0</v>
      </c>
      <c r="AB419" s="5">
        <v>0</v>
      </c>
      <c r="AC419" s="5">
        <v>0</v>
      </c>
      <c r="AD419" s="5">
        <v>0</v>
      </c>
      <c r="AE419" s="5">
        <v>0</v>
      </c>
      <c r="AF419" s="5">
        <v>0</v>
      </c>
      <c r="AG419" s="5">
        <v>0</v>
      </c>
    </row>
    <row r="420" spans="1:33">
      <c r="A420" s="56" t="s">
        <v>80</v>
      </c>
      <c r="B420" s="56" t="s">
        <v>197</v>
      </c>
      <c r="C420" s="56" t="s">
        <v>218</v>
      </c>
      <c r="D420" s="56" t="s">
        <v>219</v>
      </c>
      <c r="E420" s="56" t="s">
        <v>217</v>
      </c>
      <c r="F420" s="5">
        <v>190.42143760453999</v>
      </c>
      <c r="G420" s="5">
        <v>133.06755018929999</v>
      </c>
      <c r="H420" s="5">
        <v>159.99400322624501</v>
      </c>
      <c r="I420" s="5">
        <v>884.89714666096938</v>
      </c>
      <c r="J420" s="5">
        <v>879.98030422603506</v>
      </c>
      <c r="K420" s="5">
        <v>1076.250300604534</v>
      </c>
      <c r="L420" s="5">
        <v>1539.6318265994259</v>
      </c>
      <c r="M420" s="5">
        <v>1145.5163624322299</v>
      </c>
      <c r="N420" s="5">
        <v>1166.91193303099</v>
      </c>
      <c r="O420" s="5">
        <v>1078.2950877642149</v>
      </c>
      <c r="P420" s="5">
        <v>1148.874096515859</v>
      </c>
      <c r="Q420" s="5">
        <v>1079.006119179196</v>
      </c>
      <c r="R420" s="5">
        <v>976.34693481352451</v>
      </c>
      <c r="S420" s="5">
        <v>1107.3434251552251</v>
      </c>
      <c r="T420" s="5">
        <v>1027.2501209399099</v>
      </c>
      <c r="U420" s="5">
        <v>974.33493334619084</v>
      </c>
      <c r="V420" s="5">
        <v>897.45463239480659</v>
      </c>
      <c r="W420" s="5">
        <v>886.35225131415484</v>
      </c>
      <c r="X420" s="5">
        <v>887.02485695480982</v>
      </c>
      <c r="Y420" s="5">
        <v>1086.005990328855</v>
      </c>
      <c r="Z420" s="5">
        <v>1087.9101192598689</v>
      </c>
      <c r="AA420" s="5">
        <v>1260.076771304276</v>
      </c>
      <c r="AB420" s="5">
        <v>1112.8030864859049</v>
      </c>
      <c r="AC420" s="5">
        <v>974.11146570048061</v>
      </c>
      <c r="AD420" s="5">
        <v>1262.4771374273801</v>
      </c>
      <c r="AE420" s="5">
        <v>1045.5958430755641</v>
      </c>
      <c r="AF420" s="5">
        <v>988.99744117366026</v>
      </c>
      <c r="AG420" s="5">
        <v>953.06382752069533</v>
      </c>
    </row>
    <row r="421" spans="1:33">
      <c r="A421" s="56" t="s">
        <v>80</v>
      </c>
      <c r="B421" s="56" t="s">
        <v>197</v>
      </c>
      <c r="C421" s="56" t="s">
        <v>220</v>
      </c>
      <c r="D421" s="56" t="s">
        <v>221</v>
      </c>
      <c r="E421" s="56" t="s">
        <v>217</v>
      </c>
      <c r="F421" s="5">
        <v>968.87825618528495</v>
      </c>
      <c r="G421" s="5">
        <v>645.27725604533975</v>
      </c>
      <c r="H421" s="5">
        <v>1306.9656280675499</v>
      </c>
      <c r="I421" s="5">
        <v>1337.67185471008</v>
      </c>
      <c r="J421" s="5">
        <v>1517.70577975991</v>
      </c>
      <c r="K421" s="5">
        <v>2522.312804672285</v>
      </c>
      <c r="L421" s="5">
        <v>2509.763487710984</v>
      </c>
      <c r="M421" s="5">
        <v>2029.5139647624301</v>
      </c>
      <c r="N421" s="5">
        <v>2029.5727913832559</v>
      </c>
      <c r="O421" s="5">
        <v>1701.111489267231</v>
      </c>
      <c r="P421" s="5">
        <v>1870.6320546444499</v>
      </c>
      <c r="Q421" s="5">
        <v>1900.6419512796399</v>
      </c>
      <c r="R421" s="5">
        <v>1673.649363769071</v>
      </c>
      <c r="S421" s="5">
        <v>1897.6707566884611</v>
      </c>
      <c r="T421" s="5">
        <v>1951.431957517606</v>
      </c>
      <c r="U421" s="5">
        <v>1833.8604026473799</v>
      </c>
      <c r="V421" s="5">
        <v>1825.2237891020741</v>
      </c>
      <c r="W421" s="5">
        <v>1737.7245958799649</v>
      </c>
      <c r="X421" s="5">
        <v>1752.53500969484</v>
      </c>
      <c r="Y421" s="5">
        <v>1839.067106421076</v>
      </c>
      <c r="Z421" s="5">
        <v>1174.002111052175</v>
      </c>
      <c r="AA421" s="5">
        <v>1409.4929828959409</v>
      </c>
      <c r="AB421" s="5">
        <v>1345.13155344289</v>
      </c>
      <c r="AC421" s="5">
        <v>1228.42813582606</v>
      </c>
      <c r="AD421" s="5">
        <v>1337.22836974692</v>
      </c>
      <c r="AE421" s="5">
        <v>1528.6094655321799</v>
      </c>
      <c r="AF421" s="5">
        <v>1247.440063072605</v>
      </c>
      <c r="AG421" s="5">
        <v>1224.5449311802611</v>
      </c>
    </row>
    <row r="422" spans="1:33">
      <c r="A422" s="56" t="s">
        <v>80</v>
      </c>
      <c r="B422" s="56" t="s">
        <v>197</v>
      </c>
      <c r="C422" s="56" t="s">
        <v>222</v>
      </c>
      <c r="D422" s="56" t="s">
        <v>223</v>
      </c>
      <c r="E422" s="56" t="s">
        <v>217</v>
      </c>
      <c r="F422" s="5">
        <v>1301.53700515989</v>
      </c>
      <c r="G422" s="5">
        <v>1022.09257264907</v>
      </c>
      <c r="H422" s="5">
        <v>1143.34738301724</v>
      </c>
      <c r="I422" s="5">
        <v>1135.39849987201</v>
      </c>
      <c r="J422" s="5">
        <v>1115.32947275898</v>
      </c>
      <c r="K422" s="5">
        <v>1866.76654210775</v>
      </c>
      <c r="L422" s="5">
        <v>1868.386596212375</v>
      </c>
      <c r="M422" s="5">
        <v>1511.04875067029</v>
      </c>
      <c r="N422" s="5">
        <v>1522.5782095248251</v>
      </c>
      <c r="O422" s="5">
        <v>1277.36693807252</v>
      </c>
      <c r="P422" s="5">
        <v>1428.6275432939949</v>
      </c>
      <c r="Q422" s="5">
        <v>1382.120033200225</v>
      </c>
      <c r="R422" s="5">
        <v>1300.9859424721251</v>
      </c>
      <c r="S422" s="5">
        <v>1456.475315009526</v>
      </c>
      <c r="T422" s="5">
        <v>1436.7143370624849</v>
      </c>
      <c r="U422" s="5">
        <v>1341.633927811559</v>
      </c>
      <c r="V422" s="5">
        <v>1374.707985594905</v>
      </c>
      <c r="W422" s="5">
        <v>1324.1744918977699</v>
      </c>
      <c r="X422" s="5">
        <v>1329.57377361094</v>
      </c>
      <c r="Y422" s="5">
        <v>1547.94819486961</v>
      </c>
      <c r="Z422" s="5">
        <v>1118.6459245677149</v>
      </c>
      <c r="AA422" s="5">
        <v>1259.4991167610499</v>
      </c>
      <c r="AB422" s="5">
        <v>1183.969126934679</v>
      </c>
      <c r="AC422" s="5">
        <v>1130.7140729958551</v>
      </c>
      <c r="AD422" s="5">
        <v>1350.42074161254</v>
      </c>
      <c r="AE422" s="5">
        <v>565.18491094976525</v>
      </c>
      <c r="AF422" s="5">
        <v>362.38876392719533</v>
      </c>
      <c r="AG422" s="5">
        <v>328.70326647784509</v>
      </c>
    </row>
    <row r="423" spans="1:33">
      <c r="A423" s="56" t="s">
        <v>80</v>
      </c>
      <c r="B423" s="56" t="s">
        <v>197</v>
      </c>
      <c r="C423" s="56" t="s">
        <v>224</v>
      </c>
      <c r="D423" s="56" t="s">
        <v>225</v>
      </c>
      <c r="E423" s="56" t="s">
        <v>217</v>
      </c>
      <c r="F423" s="5">
        <v>31.813298368470019</v>
      </c>
      <c r="G423" s="5">
        <v>21.94830335920501</v>
      </c>
      <c r="H423" s="5">
        <v>119.45841849617</v>
      </c>
      <c r="I423" s="5">
        <v>111.5131890005549</v>
      </c>
      <c r="J423" s="5">
        <v>111.42135470027</v>
      </c>
      <c r="K423" s="5">
        <v>173.02635111834499</v>
      </c>
      <c r="L423" s="5">
        <v>188.81951373514011</v>
      </c>
      <c r="M423" s="5">
        <v>127.35937524150501</v>
      </c>
      <c r="N423" s="5">
        <v>128.299771545065</v>
      </c>
      <c r="O423" s="5">
        <v>115.11058315248</v>
      </c>
      <c r="P423" s="5">
        <v>119.82045633327991</v>
      </c>
      <c r="Q423" s="5">
        <v>124.38873861088</v>
      </c>
      <c r="R423" s="5">
        <v>116.3122661134849</v>
      </c>
      <c r="S423" s="5">
        <v>122.3562474035749</v>
      </c>
      <c r="T423" s="5">
        <v>116.074880487475</v>
      </c>
      <c r="U423" s="5">
        <v>114.68531959102</v>
      </c>
      <c r="V423" s="5">
        <v>108.413644198325</v>
      </c>
      <c r="W423" s="5">
        <v>119.438654114695</v>
      </c>
      <c r="X423" s="5">
        <v>116.35948163550501</v>
      </c>
      <c r="Y423" s="5">
        <v>131.2471917288151</v>
      </c>
      <c r="Z423" s="5">
        <v>85.864786229244885</v>
      </c>
      <c r="AA423" s="5">
        <v>88.515316754385054</v>
      </c>
      <c r="AB423" s="5">
        <v>91.089689005720018</v>
      </c>
      <c r="AC423" s="5">
        <v>85.897230781374972</v>
      </c>
      <c r="AD423" s="5">
        <v>101.89306301121501</v>
      </c>
      <c r="AE423" s="5">
        <v>83.315477613660008</v>
      </c>
      <c r="AF423" s="5">
        <v>84.997887910979983</v>
      </c>
      <c r="AG423" s="5">
        <v>82.75364153272001</v>
      </c>
    </row>
    <row r="424" spans="1:33">
      <c r="A424" s="56" t="s">
        <v>80</v>
      </c>
      <c r="B424" s="56" t="s">
        <v>197</v>
      </c>
      <c r="C424" s="56" t="s">
        <v>226</v>
      </c>
      <c r="D424" s="56" t="s">
        <v>227</v>
      </c>
      <c r="E424" s="56" t="s">
        <v>217</v>
      </c>
      <c r="F424" s="5">
        <v>174.27810535544501</v>
      </c>
      <c r="G424" s="5">
        <v>128.17261763944001</v>
      </c>
      <c r="H424" s="5">
        <v>3410.4077048659829</v>
      </c>
      <c r="I424" s="5">
        <v>6191.5154214141075</v>
      </c>
      <c r="J424" s="5">
        <v>7169.5579371687136</v>
      </c>
      <c r="K424" s="5">
        <v>8932.5258593145227</v>
      </c>
      <c r="L424" s="5">
        <v>9123.1444814703955</v>
      </c>
      <c r="M424" s="5">
        <v>13248.51829441623</v>
      </c>
      <c r="N424" s="5">
        <v>14629.394329333179</v>
      </c>
      <c r="O424" s="5">
        <v>12730.73062110074</v>
      </c>
      <c r="P424" s="5">
        <v>14763.374222991</v>
      </c>
      <c r="Q424" s="5">
        <v>16279.721847760749</v>
      </c>
      <c r="R424" s="5">
        <v>17973.034382218721</v>
      </c>
      <c r="S424" s="5">
        <v>18988.367923692949</v>
      </c>
      <c r="T424" s="5">
        <v>23875.438456705269</v>
      </c>
      <c r="U424" s="5">
        <v>24549.803007649691</v>
      </c>
      <c r="V424" s="5">
        <v>25566.92228207162</v>
      </c>
      <c r="W424" s="5">
        <v>30037.273354427169</v>
      </c>
      <c r="X424" s="5">
        <v>45561.819371609759</v>
      </c>
      <c r="Y424" s="5">
        <v>53155.225700753967</v>
      </c>
      <c r="Z424" s="5">
        <v>42265.815906263037</v>
      </c>
      <c r="AA424" s="5">
        <v>48640.859891607193</v>
      </c>
      <c r="AB424" s="5">
        <v>55480.128469017363</v>
      </c>
      <c r="AC424" s="5">
        <v>58685.855903073243</v>
      </c>
      <c r="AD424" s="5">
        <v>81447.784657096927</v>
      </c>
      <c r="AE424" s="5">
        <v>114416.48303565331</v>
      </c>
      <c r="AF424" s="5">
        <v>106448.8128399627</v>
      </c>
      <c r="AG424" s="5">
        <v>110468.76261483321</v>
      </c>
    </row>
    <row r="425" spans="1:33">
      <c r="A425" s="56" t="s">
        <v>80</v>
      </c>
      <c r="B425" s="56" t="s">
        <v>197</v>
      </c>
      <c r="C425" s="56" t="s">
        <v>228</v>
      </c>
      <c r="D425" s="56" t="s">
        <v>229</v>
      </c>
      <c r="E425" s="56" t="s">
        <v>217</v>
      </c>
      <c r="F425" s="5">
        <v>730.11361206989977</v>
      </c>
      <c r="G425" s="5">
        <v>771.78115776589982</v>
      </c>
      <c r="H425" s="5">
        <v>832.8833883281352</v>
      </c>
      <c r="I425" s="5">
        <v>1006.513857402125</v>
      </c>
      <c r="J425" s="5">
        <v>1078.5642330882549</v>
      </c>
      <c r="K425" s="5">
        <v>1334.3773321051401</v>
      </c>
      <c r="L425" s="5">
        <v>1393.27072106781</v>
      </c>
      <c r="M425" s="5">
        <v>1020.917465067275</v>
      </c>
      <c r="N425" s="5">
        <v>1016.1058784110101</v>
      </c>
      <c r="O425" s="5">
        <v>925.96102017154499</v>
      </c>
      <c r="P425" s="5">
        <v>1001.1406432469699</v>
      </c>
      <c r="Q425" s="5">
        <v>936.45276689865523</v>
      </c>
      <c r="R425" s="5">
        <v>896.47837980750523</v>
      </c>
      <c r="S425" s="5">
        <v>964.34649214386513</v>
      </c>
      <c r="T425" s="5">
        <v>929.7521783431348</v>
      </c>
      <c r="U425" s="5">
        <v>896.64114713610979</v>
      </c>
      <c r="V425" s="5">
        <v>889.58163084550495</v>
      </c>
      <c r="W425" s="5">
        <v>885.98126518757499</v>
      </c>
      <c r="X425" s="5">
        <v>911.56227399675015</v>
      </c>
      <c r="Y425" s="5">
        <v>973.58260363065506</v>
      </c>
      <c r="Z425" s="5">
        <v>772.48976408718499</v>
      </c>
      <c r="AA425" s="5">
        <v>880.55759084930014</v>
      </c>
      <c r="AB425" s="5">
        <v>827.31846771095525</v>
      </c>
      <c r="AC425" s="5">
        <v>836.78076008013511</v>
      </c>
      <c r="AD425" s="5">
        <v>719.83292456930008</v>
      </c>
      <c r="AE425" s="5">
        <v>768.01722763505484</v>
      </c>
      <c r="AF425" s="5">
        <v>772.14576565609536</v>
      </c>
      <c r="AG425" s="5">
        <v>731.66828231267471</v>
      </c>
    </row>
    <row r="426" spans="1:33">
      <c r="A426" s="56" t="s">
        <v>80</v>
      </c>
      <c r="B426" s="56" t="s">
        <v>197</v>
      </c>
      <c r="C426" s="56" t="s">
        <v>230</v>
      </c>
      <c r="D426" s="56" t="s">
        <v>231</v>
      </c>
      <c r="E426" s="56" t="s">
        <v>217</v>
      </c>
      <c r="F426" s="5">
        <v>2696.084565134835</v>
      </c>
      <c r="G426" s="5">
        <v>2393.7975432613398</v>
      </c>
      <c r="H426" s="5">
        <v>3558.5838689784159</v>
      </c>
      <c r="I426" s="5">
        <v>6062.0017867904226</v>
      </c>
      <c r="J426" s="5">
        <v>6914.7592733136171</v>
      </c>
      <c r="K426" s="5">
        <v>8445.7527152880502</v>
      </c>
      <c r="L426" s="5">
        <v>8839.6497743646214</v>
      </c>
      <c r="M426" s="5">
        <v>15484.61404704083</v>
      </c>
      <c r="N426" s="5">
        <v>15239.050016230891</v>
      </c>
      <c r="O426" s="5">
        <v>14663.16814981664</v>
      </c>
      <c r="P426" s="5">
        <v>16146.425210326201</v>
      </c>
      <c r="Q426" s="5">
        <v>24477.05937543511</v>
      </c>
      <c r="R426" s="5">
        <v>29778.553098132601</v>
      </c>
      <c r="S426" s="5">
        <v>31588.719148065091</v>
      </c>
      <c r="T426" s="5">
        <v>36799.85310428097</v>
      </c>
      <c r="U426" s="5">
        <v>43687.340548075968</v>
      </c>
      <c r="V426" s="5">
        <v>45902.970924953966</v>
      </c>
      <c r="W426" s="5">
        <v>45320.807647543152</v>
      </c>
      <c r="X426" s="5">
        <v>47856.624385561197</v>
      </c>
      <c r="Y426" s="5">
        <v>48103.215672691163</v>
      </c>
      <c r="Z426" s="5">
        <v>40384.446711948724</v>
      </c>
      <c r="AA426" s="5">
        <v>46028.528115619112</v>
      </c>
      <c r="AB426" s="5">
        <v>46345.787387620643</v>
      </c>
      <c r="AC426" s="5">
        <v>53713.809469635431</v>
      </c>
      <c r="AD426" s="5">
        <v>56527.372611365587</v>
      </c>
      <c r="AE426" s="5">
        <v>55048.047414100307</v>
      </c>
      <c r="AF426" s="5">
        <v>55763.763133669752</v>
      </c>
      <c r="AG426" s="5">
        <v>56884.385582143223</v>
      </c>
    </row>
    <row r="427" spans="1:33">
      <c r="A427" s="56" t="s">
        <v>80</v>
      </c>
      <c r="B427" s="56" t="s">
        <v>197</v>
      </c>
      <c r="C427" s="56" t="s">
        <v>232</v>
      </c>
      <c r="D427" s="56" t="s">
        <v>233</v>
      </c>
      <c r="E427" s="56" t="s">
        <v>217</v>
      </c>
      <c r="F427" s="5">
        <v>0</v>
      </c>
      <c r="G427" s="5">
        <v>7.0927650000000044E-6</v>
      </c>
      <c r="H427" s="5">
        <v>6.5513719999999923E-5</v>
      </c>
      <c r="I427" s="5">
        <v>6.4651140000000052E-5</v>
      </c>
      <c r="J427" s="5">
        <v>267.19595410330987</v>
      </c>
      <c r="K427" s="5">
        <v>410.01345079173478</v>
      </c>
      <c r="L427" s="5">
        <v>440.53446281587509</v>
      </c>
      <c r="M427" s="5">
        <v>390.77727568076511</v>
      </c>
      <c r="N427" s="5">
        <v>399.69226454560493</v>
      </c>
      <c r="O427" s="5">
        <v>394.26785733983502</v>
      </c>
      <c r="P427" s="5">
        <v>441.10555072725992</v>
      </c>
      <c r="Q427" s="5">
        <v>11109.723538468181</v>
      </c>
      <c r="R427" s="5">
        <v>12566.85738766412</v>
      </c>
      <c r="S427" s="5">
        <v>13356.82789353404</v>
      </c>
      <c r="T427" s="5">
        <v>13475.989344362681</v>
      </c>
      <c r="U427" s="5">
        <v>12845.59110300702</v>
      </c>
      <c r="V427" s="5">
        <v>13493.54800453825</v>
      </c>
      <c r="W427" s="5">
        <v>12745.94334594782</v>
      </c>
      <c r="X427" s="5">
        <v>12428.897916658339</v>
      </c>
      <c r="Y427" s="5">
        <v>13956.09426048993</v>
      </c>
      <c r="Z427" s="5">
        <v>10917.36597050694</v>
      </c>
      <c r="AA427" s="5">
        <v>13002.88358646541</v>
      </c>
      <c r="AB427" s="5">
        <v>11864.664291442679</v>
      </c>
      <c r="AC427" s="5">
        <v>11812.989067301731</v>
      </c>
      <c r="AD427" s="5">
        <v>13446.223663546099</v>
      </c>
      <c r="AE427" s="5">
        <v>12307.706918170719</v>
      </c>
      <c r="AF427" s="5">
        <v>22705.037529081132</v>
      </c>
      <c r="AG427" s="5">
        <v>23891.338623990709</v>
      </c>
    </row>
    <row r="428" spans="1:33">
      <c r="A428" s="56" t="s">
        <v>80</v>
      </c>
      <c r="B428" s="56" t="s">
        <v>163</v>
      </c>
      <c r="C428" s="56" t="s">
        <v>234</v>
      </c>
      <c r="D428" s="56" t="s">
        <v>235</v>
      </c>
      <c r="E428" s="56" t="s">
        <v>217</v>
      </c>
      <c r="F428" s="5">
        <v>2.0407239999999989E-5</v>
      </c>
      <c r="G428" s="5">
        <v>1.809003499999999E-5</v>
      </c>
      <c r="H428" s="5">
        <v>4.1422239999999987E-5</v>
      </c>
      <c r="I428" s="5">
        <v>938.86313069587015</v>
      </c>
      <c r="J428" s="5">
        <v>3080.9115868797089</v>
      </c>
      <c r="K428" s="5">
        <v>3572.2023344508798</v>
      </c>
      <c r="L428" s="5">
        <v>3552.2688603020529</v>
      </c>
      <c r="M428" s="5">
        <v>3408.9801106998211</v>
      </c>
      <c r="N428" s="5">
        <v>3382.7211408795838</v>
      </c>
      <c r="O428" s="5">
        <v>2841.0636932337802</v>
      </c>
      <c r="P428" s="5">
        <v>2954.4028345663351</v>
      </c>
      <c r="Q428" s="5">
        <v>3345.7519341371622</v>
      </c>
      <c r="R428" s="5">
        <v>3407.9623371343118</v>
      </c>
      <c r="S428" s="5">
        <v>3250.9844133132578</v>
      </c>
      <c r="T428" s="5">
        <v>3190.4990408404351</v>
      </c>
      <c r="U428" s="5">
        <v>3238.6968429251228</v>
      </c>
      <c r="V428" s="5">
        <v>3627.5335352659358</v>
      </c>
      <c r="W428" s="5">
        <v>3462.5715383725942</v>
      </c>
      <c r="X428" s="5">
        <v>3395.4060037952158</v>
      </c>
      <c r="Y428" s="5">
        <v>3227.2624157966361</v>
      </c>
      <c r="Z428" s="5">
        <v>2761.0636241294342</v>
      </c>
      <c r="AA428" s="5">
        <v>2901.4311940253701</v>
      </c>
      <c r="AB428" s="5">
        <v>3315.6917107151448</v>
      </c>
      <c r="AC428" s="5">
        <v>3399.6740197028739</v>
      </c>
      <c r="AD428" s="5">
        <v>3278.9171619687172</v>
      </c>
      <c r="AE428" s="5">
        <v>3330.7593852294899</v>
      </c>
      <c r="AF428" s="5">
        <v>3350.9227044589929</v>
      </c>
      <c r="AG428" s="5">
        <v>3562.572478617813</v>
      </c>
    </row>
    <row r="429" spans="1:33">
      <c r="A429" s="56" t="s">
        <v>80</v>
      </c>
      <c r="B429" s="56" t="s">
        <v>163</v>
      </c>
      <c r="C429" s="56" t="s">
        <v>236</v>
      </c>
      <c r="D429" s="56" t="s">
        <v>237</v>
      </c>
      <c r="E429" s="56" t="s">
        <v>217</v>
      </c>
      <c r="F429" s="5">
        <v>308.19281971161013</v>
      </c>
      <c r="G429" s="5">
        <v>253.0687216382199</v>
      </c>
      <c r="H429" s="5">
        <v>288.21529310387513</v>
      </c>
      <c r="I429" s="5">
        <v>304.33334842224002</v>
      </c>
      <c r="J429" s="5">
        <v>370.45019199654502</v>
      </c>
      <c r="K429" s="5">
        <v>513.1534836488803</v>
      </c>
      <c r="L429" s="5">
        <v>557.89016421861993</v>
      </c>
      <c r="M429" s="5">
        <v>465.11406783475002</v>
      </c>
      <c r="N429" s="5">
        <v>474.31523437225519</v>
      </c>
      <c r="O429" s="5">
        <v>450.68718287845502</v>
      </c>
      <c r="P429" s="5">
        <v>459.51170985839491</v>
      </c>
      <c r="Q429" s="5">
        <v>463.02541242183509</v>
      </c>
      <c r="R429" s="5">
        <v>452.2930418622949</v>
      </c>
      <c r="S429" s="5">
        <v>468.50441512698018</v>
      </c>
      <c r="T429" s="5">
        <v>455.71993138098009</v>
      </c>
      <c r="U429" s="5">
        <v>432.547764651975</v>
      </c>
      <c r="V429" s="5">
        <v>465.26876278806998</v>
      </c>
      <c r="W429" s="5">
        <v>492.37361934292011</v>
      </c>
      <c r="X429" s="5">
        <v>488.8523222491649</v>
      </c>
      <c r="Y429" s="5">
        <v>507.90880727436519</v>
      </c>
      <c r="Z429" s="5">
        <v>484.091077330075</v>
      </c>
      <c r="AA429" s="5">
        <v>514.44651755463508</v>
      </c>
      <c r="AB429" s="5">
        <v>515.93983493851022</v>
      </c>
      <c r="AC429" s="5">
        <v>525.99726361076534</v>
      </c>
      <c r="AD429" s="5">
        <v>558.69024964106507</v>
      </c>
      <c r="AE429" s="5">
        <v>560.41793387289499</v>
      </c>
      <c r="AF429" s="5">
        <v>531.60782435871533</v>
      </c>
      <c r="AG429" s="5">
        <v>564.22040533774498</v>
      </c>
    </row>
    <row r="430" spans="1:33">
      <c r="A430" s="56" t="s">
        <v>80</v>
      </c>
      <c r="B430" s="56" t="s">
        <v>163</v>
      </c>
      <c r="C430" s="56" t="s">
        <v>238</v>
      </c>
      <c r="D430" s="56" t="s">
        <v>239</v>
      </c>
      <c r="E430" s="56" t="s">
        <v>217</v>
      </c>
      <c r="F430" s="5">
        <v>871.44394998982045</v>
      </c>
      <c r="G430" s="5">
        <v>755.00691514596485</v>
      </c>
      <c r="H430" s="5">
        <v>832.02632866411955</v>
      </c>
      <c r="I430" s="5">
        <v>897.59950318807023</v>
      </c>
      <c r="J430" s="5">
        <v>845.23431711745434</v>
      </c>
      <c r="K430" s="5">
        <v>1413.114419030145</v>
      </c>
      <c r="L430" s="5">
        <v>1485.1116971429651</v>
      </c>
      <c r="M430" s="5">
        <v>1230.8008704358051</v>
      </c>
      <c r="N430" s="5">
        <v>1222.704821600425</v>
      </c>
      <c r="O430" s="5">
        <v>1107.219159755075</v>
      </c>
      <c r="P430" s="5">
        <v>1174.544261271235</v>
      </c>
      <c r="Q430" s="5">
        <v>1241.9846368636699</v>
      </c>
      <c r="R430" s="5">
        <v>1222.70065519164</v>
      </c>
      <c r="S430" s="5">
        <v>1209.69000752172</v>
      </c>
      <c r="T430" s="5">
        <v>1248.382967644525</v>
      </c>
      <c r="U430" s="5">
        <v>1142.8708549421799</v>
      </c>
      <c r="V430" s="5">
        <v>1280.1418285821251</v>
      </c>
      <c r="W430" s="5">
        <v>1309.93389095971</v>
      </c>
      <c r="X430" s="5">
        <v>1343.4141979690251</v>
      </c>
      <c r="Y430" s="5">
        <v>1360.7085411646351</v>
      </c>
      <c r="Z430" s="5">
        <v>1243.6995799726401</v>
      </c>
      <c r="AA430" s="5">
        <v>1346.746681697816</v>
      </c>
      <c r="AB430" s="5">
        <v>1364.4936025529701</v>
      </c>
      <c r="AC430" s="5">
        <v>1390.053002289565</v>
      </c>
      <c r="AD430" s="5">
        <v>1414.4717104846</v>
      </c>
      <c r="AE430" s="5">
        <v>1481.1815511327</v>
      </c>
      <c r="AF430" s="5">
        <v>1381.188747183196</v>
      </c>
      <c r="AG430" s="5">
        <v>1426.0141869126451</v>
      </c>
    </row>
    <row r="431" spans="1:33">
      <c r="A431" s="56" t="s">
        <v>80</v>
      </c>
      <c r="B431" s="56" t="s">
        <v>163</v>
      </c>
      <c r="C431" s="56" t="s">
        <v>240</v>
      </c>
      <c r="D431" s="56" t="s">
        <v>241</v>
      </c>
      <c r="E431" s="56" t="s">
        <v>217</v>
      </c>
      <c r="F431" s="5">
        <v>6056.2623495371899</v>
      </c>
      <c r="G431" s="5">
        <v>5289.1555721607647</v>
      </c>
      <c r="H431" s="5">
        <v>6323.6320031599926</v>
      </c>
      <c r="I431" s="5">
        <v>9400.6736810035945</v>
      </c>
      <c r="J431" s="5">
        <v>9938.8359573391535</v>
      </c>
      <c r="K431" s="5">
        <v>11335.275703562889</v>
      </c>
      <c r="L431" s="5">
        <v>11460.108994041229</v>
      </c>
      <c r="M431" s="5">
        <v>10633.265963853701</v>
      </c>
      <c r="N431" s="5">
        <v>10465.056515093849</v>
      </c>
      <c r="O431" s="5">
        <v>9548.0788914532168</v>
      </c>
      <c r="P431" s="5">
        <v>9893.3213638997368</v>
      </c>
      <c r="Q431" s="5">
        <v>10602.68563357548</v>
      </c>
      <c r="R431" s="5">
        <v>10454.859844795599</v>
      </c>
      <c r="S431" s="5">
        <v>10602.71903864349</v>
      </c>
      <c r="T431" s="5">
        <v>10424.73096635711</v>
      </c>
      <c r="U431" s="5">
        <v>10092.233647354549</v>
      </c>
      <c r="V431" s="5">
        <v>11039.29267142593</v>
      </c>
      <c r="W431" s="5">
        <v>11060.077270722461</v>
      </c>
      <c r="X431" s="5">
        <v>10998.21573479365</v>
      </c>
      <c r="Y431" s="5">
        <v>11226.136288172909</v>
      </c>
      <c r="Z431" s="5">
        <v>10628.023057862631</v>
      </c>
      <c r="AA431" s="5">
        <v>11166.861444309439</v>
      </c>
      <c r="AB431" s="5">
        <v>11713.06666637448</v>
      </c>
      <c r="AC431" s="5">
        <v>11545.606161916359</v>
      </c>
      <c r="AD431" s="5">
        <v>11963.50074724992</v>
      </c>
      <c r="AE431" s="5">
        <v>12116.916286405791</v>
      </c>
      <c r="AF431" s="5">
        <v>11772.059544594549</v>
      </c>
      <c r="AG431" s="5">
        <v>12821.384863982679</v>
      </c>
    </row>
    <row r="432" spans="1:33">
      <c r="A432" s="56" t="s">
        <v>80</v>
      </c>
      <c r="B432" s="56" t="s">
        <v>163</v>
      </c>
      <c r="C432" s="56" t="s">
        <v>242</v>
      </c>
      <c r="D432" s="56" t="s">
        <v>243</v>
      </c>
      <c r="E432" s="56" t="s">
        <v>217</v>
      </c>
      <c r="F432" s="5">
        <v>270.87544866995012</v>
      </c>
      <c r="G432" s="5">
        <v>227.54768030536499</v>
      </c>
      <c r="H432" s="5">
        <v>265.10803176572517</v>
      </c>
      <c r="I432" s="5">
        <v>349.40344644498009</v>
      </c>
      <c r="J432" s="5">
        <v>518.10454574122491</v>
      </c>
      <c r="K432" s="5">
        <v>625.57717922476513</v>
      </c>
      <c r="L432" s="5">
        <v>679.90344898873514</v>
      </c>
      <c r="M432" s="5">
        <v>588.7132315669453</v>
      </c>
      <c r="N432" s="5">
        <v>550.01355143600972</v>
      </c>
      <c r="O432" s="5">
        <v>534.85821579683011</v>
      </c>
      <c r="P432" s="5">
        <v>526.29489716494459</v>
      </c>
      <c r="Q432" s="5">
        <v>522.97777967654008</v>
      </c>
      <c r="R432" s="5">
        <v>516.18463187396014</v>
      </c>
      <c r="S432" s="5">
        <v>532.15088781956001</v>
      </c>
      <c r="T432" s="5">
        <v>506.90356928465508</v>
      </c>
      <c r="U432" s="5">
        <v>518.55206718472027</v>
      </c>
      <c r="V432" s="5">
        <v>526.5530199156002</v>
      </c>
      <c r="W432" s="5">
        <v>580.27973422085472</v>
      </c>
      <c r="X432" s="5">
        <v>603.52542716710536</v>
      </c>
      <c r="Y432" s="5">
        <v>556.48923945582487</v>
      </c>
      <c r="Z432" s="5">
        <v>571.71879971410988</v>
      </c>
      <c r="AA432" s="5">
        <v>596.67436241982523</v>
      </c>
      <c r="AB432" s="5">
        <v>594.93342481104514</v>
      </c>
      <c r="AC432" s="5">
        <v>582.24456066402479</v>
      </c>
      <c r="AD432" s="5">
        <v>594.93524486456488</v>
      </c>
      <c r="AE432" s="5">
        <v>595.12327184407513</v>
      </c>
      <c r="AF432" s="5">
        <v>603.41464841561049</v>
      </c>
      <c r="AG432" s="5">
        <v>610.78970994263534</v>
      </c>
    </row>
    <row r="433" spans="1:33">
      <c r="A433" s="56" t="s">
        <v>80</v>
      </c>
      <c r="B433" s="56" t="s">
        <v>163</v>
      </c>
      <c r="C433" s="56" t="s">
        <v>244</v>
      </c>
      <c r="D433" s="56" t="s">
        <v>245</v>
      </c>
      <c r="E433" s="56" t="s">
        <v>217</v>
      </c>
      <c r="F433" s="5">
        <v>1414.12159584454</v>
      </c>
      <c r="G433" s="5">
        <v>1165.663432415495</v>
      </c>
      <c r="H433" s="5">
        <v>2174.7774343887199</v>
      </c>
      <c r="I433" s="5">
        <v>2535.7025699383548</v>
      </c>
      <c r="J433" s="5">
        <v>3403.2404537635598</v>
      </c>
      <c r="K433" s="5">
        <v>3840.0832695932399</v>
      </c>
      <c r="L433" s="5">
        <v>3986.0948742217079</v>
      </c>
      <c r="M433" s="5">
        <v>3522.5068130443242</v>
      </c>
      <c r="N433" s="5">
        <v>3543.7695782450141</v>
      </c>
      <c r="O433" s="5">
        <v>3374.136482413126</v>
      </c>
      <c r="P433" s="5">
        <v>3404.1173091963201</v>
      </c>
      <c r="Q433" s="5">
        <v>3457.6680544799451</v>
      </c>
      <c r="R433" s="5">
        <v>3208.4426869428348</v>
      </c>
      <c r="S433" s="5">
        <v>3454.1125869689599</v>
      </c>
      <c r="T433" s="5">
        <v>3305.1642270604661</v>
      </c>
      <c r="U433" s="5">
        <v>3230.1409584460171</v>
      </c>
      <c r="V433" s="5">
        <v>3440.2543649100489</v>
      </c>
      <c r="W433" s="5">
        <v>3623.5470169638702</v>
      </c>
      <c r="X433" s="5">
        <v>3546.9673467513899</v>
      </c>
      <c r="Y433" s="5">
        <v>3599.2268904921798</v>
      </c>
      <c r="Z433" s="5">
        <v>3538.4740279032021</v>
      </c>
      <c r="AA433" s="5">
        <v>3698.1417249288588</v>
      </c>
      <c r="AB433" s="5">
        <v>3725.7833926432659</v>
      </c>
      <c r="AC433" s="5">
        <v>3494.1480610156182</v>
      </c>
      <c r="AD433" s="5">
        <v>3737.6999587954078</v>
      </c>
      <c r="AE433" s="5">
        <v>3683.975103481971</v>
      </c>
      <c r="AF433" s="5">
        <v>3681.986398305266</v>
      </c>
      <c r="AG433" s="5">
        <v>3660.770984241135</v>
      </c>
    </row>
    <row r="434" spans="1:33">
      <c r="A434" s="56" t="s">
        <v>80</v>
      </c>
      <c r="B434" s="56" t="s">
        <v>163</v>
      </c>
      <c r="C434" s="56" t="s">
        <v>246</v>
      </c>
      <c r="D434" s="56" t="s">
        <v>247</v>
      </c>
      <c r="E434" s="56" t="s">
        <v>217</v>
      </c>
      <c r="F434" s="5">
        <v>678.55127187899495</v>
      </c>
      <c r="G434" s="5">
        <v>604.71024151540473</v>
      </c>
      <c r="H434" s="5">
        <v>745.42832069783992</v>
      </c>
      <c r="I434" s="5">
        <v>2038.3237711319041</v>
      </c>
      <c r="J434" s="5">
        <v>2406.7904434355501</v>
      </c>
      <c r="K434" s="5">
        <v>2768.7167744644648</v>
      </c>
      <c r="L434" s="5">
        <v>2963.5062534960898</v>
      </c>
      <c r="M434" s="5">
        <v>2611.9279806835848</v>
      </c>
      <c r="N434" s="5">
        <v>2624.44644568281</v>
      </c>
      <c r="O434" s="5">
        <v>2502.9269405260939</v>
      </c>
      <c r="P434" s="5">
        <v>2562.4084356938661</v>
      </c>
      <c r="Q434" s="5">
        <v>2585.2481104801632</v>
      </c>
      <c r="R434" s="5">
        <v>2376.780582660585</v>
      </c>
      <c r="S434" s="5">
        <v>2556.5641917507901</v>
      </c>
      <c r="T434" s="5">
        <v>2490.235013021645</v>
      </c>
      <c r="U434" s="5">
        <v>2335.2699014765631</v>
      </c>
      <c r="V434" s="5">
        <v>2549.2701616732402</v>
      </c>
      <c r="W434" s="5">
        <v>2664.569035074569</v>
      </c>
      <c r="X434" s="5">
        <v>2592.89172463349</v>
      </c>
      <c r="Y434" s="5">
        <v>2627.423477978205</v>
      </c>
      <c r="Z434" s="5">
        <v>2556.1892543233639</v>
      </c>
      <c r="AA434" s="5">
        <v>2743.9200674489612</v>
      </c>
      <c r="AB434" s="5">
        <v>2782.197029769859</v>
      </c>
      <c r="AC434" s="5">
        <v>2561.5384218290001</v>
      </c>
      <c r="AD434" s="5">
        <v>2773.9989162455731</v>
      </c>
      <c r="AE434" s="5">
        <v>2781.2941081283002</v>
      </c>
      <c r="AF434" s="5">
        <v>2747.0861895266598</v>
      </c>
      <c r="AG434" s="5">
        <v>2815.4034931776441</v>
      </c>
    </row>
    <row r="435" spans="1:33">
      <c r="A435" s="56" t="s">
        <v>80</v>
      </c>
      <c r="B435" s="56" t="s">
        <v>163</v>
      </c>
      <c r="C435" s="56" t="s">
        <v>248</v>
      </c>
      <c r="D435" s="56" t="s">
        <v>249</v>
      </c>
      <c r="E435" s="56" t="s">
        <v>217</v>
      </c>
      <c r="F435" s="5">
        <v>0</v>
      </c>
      <c r="G435" s="5">
        <v>0</v>
      </c>
      <c r="H435" s="5">
        <v>0</v>
      </c>
      <c r="I435" s="5">
        <v>0</v>
      </c>
      <c r="J435" s="5">
        <v>0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5">
        <v>0</v>
      </c>
      <c r="R435" s="5">
        <v>0</v>
      </c>
      <c r="S435" s="5">
        <v>0</v>
      </c>
      <c r="T435" s="5">
        <v>0</v>
      </c>
      <c r="U435" s="5">
        <v>0</v>
      </c>
      <c r="V435" s="5">
        <v>0</v>
      </c>
      <c r="W435" s="5">
        <v>0</v>
      </c>
      <c r="X435" s="5">
        <v>0</v>
      </c>
      <c r="Y435" s="5">
        <v>0</v>
      </c>
      <c r="Z435" s="5">
        <v>0</v>
      </c>
      <c r="AA435" s="5">
        <v>0</v>
      </c>
      <c r="AB435" s="5">
        <v>0</v>
      </c>
      <c r="AC435" s="5">
        <v>0</v>
      </c>
      <c r="AD435" s="5">
        <v>0</v>
      </c>
      <c r="AE435" s="5">
        <v>0</v>
      </c>
      <c r="AF435" s="5">
        <v>0</v>
      </c>
      <c r="AG435" s="5">
        <v>0</v>
      </c>
    </row>
    <row r="436" spans="1:33">
      <c r="A436" s="56" t="s">
        <v>80</v>
      </c>
      <c r="B436" s="56" t="s">
        <v>163</v>
      </c>
      <c r="C436" s="56" t="s">
        <v>250</v>
      </c>
      <c r="D436" s="56" t="s">
        <v>251</v>
      </c>
      <c r="E436" s="56" t="s">
        <v>217</v>
      </c>
      <c r="F436" s="5">
        <v>0</v>
      </c>
      <c r="G436" s="5">
        <v>0</v>
      </c>
      <c r="H436" s="5">
        <v>0</v>
      </c>
      <c r="I436" s="5">
        <v>0</v>
      </c>
      <c r="J436" s="5">
        <v>0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5">
        <v>0</v>
      </c>
      <c r="R436" s="5">
        <v>0</v>
      </c>
      <c r="S436" s="5">
        <v>0</v>
      </c>
      <c r="T436" s="5">
        <v>0</v>
      </c>
      <c r="U436" s="5">
        <v>0</v>
      </c>
      <c r="V436" s="5">
        <v>0</v>
      </c>
      <c r="W436" s="5">
        <v>0</v>
      </c>
      <c r="X436" s="5">
        <v>0</v>
      </c>
      <c r="Y436" s="5">
        <v>0</v>
      </c>
      <c r="Z436" s="5">
        <v>0</v>
      </c>
      <c r="AA436" s="5">
        <v>0</v>
      </c>
      <c r="AB436" s="5">
        <v>0</v>
      </c>
      <c r="AC436" s="5">
        <v>0</v>
      </c>
      <c r="AD436" s="5">
        <v>0</v>
      </c>
      <c r="AE436" s="5">
        <v>0</v>
      </c>
      <c r="AF436" s="5">
        <v>0</v>
      </c>
      <c r="AG436" s="5">
        <v>0</v>
      </c>
    </row>
    <row r="437" spans="1:33">
      <c r="A437" s="56" t="s">
        <v>80</v>
      </c>
      <c r="B437" s="56" t="s">
        <v>198</v>
      </c>
      <c r="C437" s="56" t="s">
        <v>252</v>
      </c>
      <c r="D437" s="56" t="s">
        <v>253</v>
      </c>
      <c r="E437" s="56" t="s">
        <v>217</v>
      </c>
      <c r="F437" s="5">
        <v>0</v>
      </c>
      <c r="G437" s="5">
        <v>2.2887550000000019E-6</v>
      </c>
      <c r="H437" s="5">
        <v>6.2297499999999991E-6</v>
      </c>
      <c r="I437" s="5">
        <v>1.0689340000000011E-5</v>
      </c>
      <c r="J437" s="5">
        <v>621.07246064496508</v>
      </c>
      <c r="K437" s="5">
        <v>706.40327995343466</v>
      </c>
      <c r="L437" s="5">
        <v>723.96905688359527</v>
      </c>
      <c r="M437" s="5">
        <v>692.52338798196502</v>
      </c>
      <c r="N437" s="5">
        <v>685.47355618391464</v>
      </c>
      <c r="O437" s="5">
        <v>626.17494612646033</v>
      </c>
      <c r="P437" s="5">
        <v>590.83138053064022</v>
      </c>
      <c r="Q437" s="5">
        <v>619.91219166567043</v>
      </c>
      <c r="R437" s="5">
        <v>572.05196696363487</v>
      </c>
      <c r="S437" s="5">
        <v>468.06192874348022</v>
      </c>
      <c r="T437" s="5">
        <v>630.66005392183581</v>
      </c>
      <c r="U437" s="5">
        <v>643.33120368915513</v>
      </c>
      <c r="V437" s="5">
        <v>681.59410043540584</v>
      </c>
      <c r="W437" s="5">
        <v>683.74810128611909</v>
      </c>
      <c r="X437" s="5">
        <v>539.8749396661799</v>
      </c>
      <c r="Y437" s="5">
        <v>327.80410376752519</v>
      </c>
      <c r="Z437" s="5">
        <v>443.6401650533</v>
      </c>
      <c r="AA437" s="5">
        <v>420.85669313313957</v>
      </c>
      <c r="AB437" s="5">
        <v>554.61881116923018</v>
      </c>
      <c r="AC437" s="5">
        <v>544.54746250021469</v>
      </c>
      <c r="AD437" s="5">
        <v>518.43721916699474</v>
      </c>
      <c r="AE437" s="5">
        <v>688.98442841858002</v>
      </c>
      <c r="AF437" s="5">
        <v>546.1968762416351</v>
      </c>
      <c r="AG437" s="5">
        <v>579.2210510430906</v>
      </c>
    </row>
    <row r="438" spans="1:33">
      <c r="A438" s="56" t="s">
        <v>80</v>
      </c>
      <c r="B438" s="56" t="s">
        <v>198</v>
      </c>
      <c r="C438" s="56" t="s">
        <v>254</v>
      </c>
      <c r="D438" s="56" t="s">
        <v>255</v>
      </c>
      <c r="E438" s="56" t="s">
        <v>217</v>
      </c>
      <c r="F438" s="5">
        <v>0</v>
      </c>
      <c r="G438" s="5">
        <v>4.1491600000000006E-6</v>
      </c>
      <c r="H438" s="5">
        <v>574.74798379252559</v>
      </c>
      <c r="I438" s="5">
        <v>633.61053690569497</v>
      </c>
      <c r="J438" s="5">
        <v>836.07969021542522</v>
      </c>
      <c r="K438" s="5">
        <v>976.21414675371989</v>
      </c>
      <c r="L438" s="5">
        <v>1086.0992810749749</v>
      </c>
      <c r="M438" s="5">
        <v>1005.923292925204</v>
      </c>
      <c r="N438" s="5">
        <v>978.33438052748409</v>
      </c>
      <c r="O438" s="5">
        <v>971.22056390261514</v>
      </c>
      <c r="P438" s="5">
        <v>815.60729132130007</v>
      </c>
      <c r="Q438" s="5">
        <v>754.57235709204997</v>
      </c>
      <c r="R438" s="5">
        <v>675.53279653244533</v>
      </c>
      <c r="S438" s="5">
        <v>849.71255043587519</v>
      </c>
      <c r="T438" s="5">
        <v>885.32029144105047</v>
      </c>
      <c r="U438" s="5">
        <v>805.26482641679979</v>
      </c>
      <c r="V438" s="5">
        <v>834.71604290522964</v>
      </c>
      <c r="W438" s="5">
        <v>911.74727959038023</v>
      </c>
      <c r="X438" s="5">
        <v>955.36450554477551</v>
      </c>
      <c r="Y438" s="5">
        <v>910.83249031111018</v>
      </c>
      <c r="Z438" s="5">
        <v>817.70055663215442</v>
      </c>
      <c r="AA438" s="5">
        <v>867.19303809224493</v>
      </c>
      <c r="AB438" s="5">
        <v>755.70623493536493</v>
      </c>
      <c r="AC438" s="5">
        <v>610.56683361167029</v>
      </c>
      <c r="AD438" s="5">
        <v>656.93019600256014</v>
      </c>
      <c r="AE438" s="5">
        <v>877.64135771252427</v>
      </c>
      <c r="AF438" s="5">
        <v>846.07722540550969</v>
      </c>
      <c r="AG438" s="5">
        <v>844.16627551086981</v>
      </c>
    </row>
    <row r="439" spans="1:33">
      <c r="A439" s="56" t="s">
        <v>80</v>
      </c>
      <c r="B439" s="56" t="s">
        <v>198</v>
      </c>
      <c r="C439" s="56" t="s">
        <v>256</v>
      </c>
      <c r="D439" s="56" t="s">
        <v>257</v>
      </c>
      <c r="E439" s="56" t="s">
        <v>217</v>
      </c>
      <c r="F439" s="5">
        <v>1148.2611154342801</v>
      </c>
      <c r="G439" s="5">
        <v>882.1000257818099</v>
      </c>
      <c r="H439" s="5">
        <v>1016.502097952584</v>
      </c>
      <c r="I439" s="5">
        <v>1013.5014069841</v>
      </c>
      <c r="J439" s="5">
        <v>1212.81287424058</v>
      </c>
      <c r="K439" s="5">
        <v>1370.16279517423</v>
      </c>
      <c r="L439" s="5">
        <v>1459.705705491255</v>
      </c>
      <c r="M439" s="5">
        <v>1280.3380606968301</v>
      </c>
      <c r="N439" s="5">
        <v>1231.745847445035</v>
      </c>
      <c r="O439" s="5">
        <v>1192.67726549028</v>
      </c>
      <c r="P439" s="5">
        <v>1138.0733189360849</v>
      </c>
      <c r="Q439" s="5">
        <v>1116.5868133905401</v>
      </c>
      <c r="R439" s="5">
        <v>1056.6103066911901</v>
      </c>
      <c r="S439" s="5">
        <v>1122.6791994800701</v>
      </c>
      <c r="T439" s="5">
        <v>1094.5592433710051</v>
      </c>
      <c r="U439" s="5">
        <v>1041.5061206390801</v>
      </c>
      <c r="V439" s="5">
        <v>1076.7040147104351</v>
      </c>
      <c r="W439" s="5">
        <v>1194.69289764362</v>
      </c>
      <c r="X439" s="5">
        <v>1172.577838701885</v>
      </c>
      <c r="Y439" s="5">
        <v>1068.4295390208399</v>
      </c>
      <c r="Z439" s="5">
        <v>1063.6110181019301</v>
      </c>
      <c r="AA439" s="5">
        <v>979.87141336506534</v>
      </c>
      <c r="AB439" s="5">
        <v>958.19628955565975</v>
      </c>
      <c r="AC439" s="5">
        <v>912.08522778148017</v>
      </c>
      <c r="AD439" s="5">
        <v>929.43518935687518</v>
      </c>
      <c r="AE439" s="5">
        <v>885.21783003165001</v>
      </c>
      <c r="AF439" s="5">
        <v>837.44084510649964</v>
      </c>
      <c r="AG439" s="5">
        <v>695.64912529304991</v>
      </c>
    </row>
    <row r="440" spans="1:33">
      <c r="A440" s="56" t="s">
        <v>80</v>
      </c>
      <c r="B440" s="56" t="s">
        <v>198</v>
      </c>
      <c r="C440" s="56" t="s">
        <v>258</v>
      </c>
      <c r="D440" s="56" t="s">
        <v>259</v>
      </c>
      <c r="E440" s="56" t="s">
        <v>217</v>
      </c>
      <c r="F440" s="5">
        <v>0</v>
      </c>
      <c r="G440" s="5">
        <v>4.0815900000000027E-6</v>
      </c>
      <c r="H440" s="5">
        <v>1.6096425000000009E-5</v>
      </c>
      <c r="I440" s="5">
        <v>215.38934285562499</v>
      </c>
      <c r="J440" s="5">
        <v>1454.689234169515</v>
      </c>
      <c r="K440" s="5">
        <v>2348.7407585278738</v>
      </c>
      <c r="L440" s="5">
        <v>2621.272812337008</v>
      </c>
      <c r="M440" s="5">
        <v>2543.1948223523991</v>
      </c>
      <c r="N440" s="5">
        <v>2972.88153630744</v>
      </c>
      <c r="O440" s="5">
        <v>3339.4110985595962</v>
      </c>
      <c r="P440" s="5">
        <v>3432.3455620069908</v>
      </c>
      <c r="Q440" s="5">
        <v>4918.3187767354193</v>
      </c>
      <c r="R440" s="5">
        <v>4565.676910121485</v>
      </c>
      <c r="S440" s="5">
        <v>7134.7901671105501</v>
      </c>
      <c r="T440" s="5">
        <v>7216.7285666490097</v>
      </c>
      <c r="U440" s="5">
        <v>10632.88589264628</v>
      </c>
      <c r="V440" s="5">
        <v>12361.25345706107</v>
      </c>
      <c r="W440" s="5">
        <v>13194.430271875681</v>
      </c>
      <c r="X440" s="5">
        <v>12803.285762351439</v>
      </c>
      <c r="Y440" s="5">
        <v>16004.79707220091</v>
      </c>
      <c r="Z440" s="5">
        <v>15701.163068150439</v>
      </c>
      <c r="AA440" s="5">
        <v>20372.407825479251</v>
      </c>
      <c r="AB440" s="5">
        <v>26734.40579654976</v>
      </c>
      <c r="AC440" s="5">
        <v>25436.11865956078</v>
      </c>
      <c r="AD440" s="5">
        <v>40645.15287215884</v>
      </c>
      <c r="AE440" s="5">
        <v>55678.353392637822</v>
      </c>
      <c r="AF440" s="5">
        <v>66910.247325167962</v>
      </c>
      <c r="AG440" s="5">
        <v>70539.807043056324</v>
      </c>
    </row>
    <row r="441" spans="1:33">
      <c r="A441" s="56" t="s">
        <v>80</v>
      </c>
      <c r="B441" s="56" t="s">
        <v>198</v>
      </c>
      <c r="C441" s="56" t="s">
        <v>260</v>
      </c>
      <c r="D441" s="56" t="s">
        <v>261</v>
      </c>
      <c r="E441" s="56" t="s">
        <v>217</v>
      </c>
      <c r="F441" s="5">
        <v>0</v>
      </c>
      <c r="G441" s="5">
        <v>0</v>
      </c>
      <c r="H441" s="5">
        <v>0</v>
      </c>
      <c r="I441" s="5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5">
        <v>0</v>
      </c>
      <c r="R441" s="5">
        <v>0</v>
      </c>
      <c r="S441" s="5">
        <v>0</v>
      </c>
      <c r="T441" s="5">
        <v>0</v>
      </c>
      <c r="U441" s="5">
        <v>0</v>
      </c>
      <c r="V441" s="5">
        <v>0</v>
      </c>
      <c r="W441" s="5">
        <v>0</v>
      </c>
      <c r="X441" s="5">
        <v>0</v>
      </c>
      <c r="Y441" s="5">
        <v>0</v>
      </c>
      <c r="Z441" s="5">
        <v>0</v>
      </c>
      <c r="AA441" s="5">
        <v>0</v>
      </c>
      <c r="AB441" s="5">
        <v>0</v>
      </c>
      <c r="AC441" s="5">
        <v>0</v>
      </c>
      <c r="AD441" s="5">
        <v>0</v>
      </c>
      <c r="AE441" s="5">
        <v>0</v>
      </c>
      <c r="AF441" s="5">
        <v>0</v>
      </c>
      <c r="AG441" s="5">
        <v>0</v>
      </c>
    </row>
    <row r="442" spans="1:33">
      <c r="A442" s="56" t="s">
        <v>80</v>
      </c>
      <c r="B442" s="56" t="s">
        <v>198</v>
      </c>
      <c r="C442" s="56" t="s">
        <v>262</v>
      </c>
      <c r="D442" s="56" t="s">
        <v>263</v>
      </c>
      <c r="E442" s="56" t="s">
        <v>217</v>
      </c>
      <c r="F442" s="5">
        <v>0</v>
      </c>
      <c r="G442" s="5">
        <v>3.0403750000000001E-6</v>
      </c>
      <c r="H442" s="5">
        <v>8.5289349999999997E-6</v>
      </c>
      <c r="I442" s="5">
        <v>1.461452000000001E-5</v>
      </c>
      <c r="J442" s="5">
        <v>757.88884708991009</v>
      </c>
      <c r="K442" s="5">
        <v>3533.3876534474848</v>
      </c>
      <c r="L442" s="5">
        <v>3957.887315162819</v>
      </c>
      <c r="M442" s="5">
        <v>3808.8706482102348</v>
      </c>
      <c r="N442" s="5">
        <v>3601.6235470071492</v>
      </c>
      <c r="O442" s="5">
        <v>3397.9749048996232</v>
      </c>
      <c r="P442" s="5">
        <v>3317.2566848250008</v>
      </c>
      <c r="Q442" s="5">
        <v>3434.4342523950909</v>
      </c>
      <c r="R442" s="5">
        <v>3208.956798765757</v>
      </c>
      <c r="S442" s="5">
        <v>3637.7592352547899</v>
      </c>
      <c r="T442" s="5">
        <v>3872.921622179435</v>
      </c>
      <c r="U442" s="5">
        <v>3643.2677651981298</v>
      </c>
      <c r="V442" s="5">
        <v>4047.398606333541</v>
      </c>
      <c r="W442" s="5">
        <v>4343.65131541767</v>
      </c>
      <c r="X442" s="5">
        <v>3978.0364733333249</v>
      </c>
      <c r="Y442" s="5">
        <v>6928.9329603362276</v>
      </c>
      <c r="Z442" s="5">
        <v>6769.8439786463096</v>
      </c>
      <c r="AA442" s="5">
        <v>6320.3553534873063</v>
      </c>
      <c r="AB442" s="5">
        <v>6208.8108715767166</v>
      </c>
      <c r="AC442" s="5">
        <v>5988.6929344593518</v>
      </c>
      <c r="AD442" s="5">
        <v>5713.0760421919404</v>
      </c>
      <c r="AE442" s="5">
        <v>6634.3477543512126</v>
      </c>
      <c r="AF442" s="5">
        <v>5536.1607535642434</v>
      </c>
      <c r="AG442" s="5">
        <v>5533.925449739987</v>
      </c>
    </row>
    <row r="443" spans="1:33">
      <c r="A443" s="56" t="s">
        <v>80</v>
      </c>
      <c r="B443" s="56" t="s">
        <v>198</v>
      </c>
      <c r="C443" s="56" t="s">
        <v>264</v>
      </c>
      <c r="D443" s="56" t="s">
        <v>265</v>
      </c>
      <c r="E443" s="56" t="s">
        <v>217</v>
      </c>
      <c r="F443" s="5">
        <v>751.89925043335018</v>
      </c>
      <c r="G443" s="5">
        <v>531.40676161248996</v>
      </c>
      <c r="H443" s="5">
        <v>738.53030593321512</v>
      </c>
      <c r="I443" s="5">
        <v>938.02343833596501</v>
      </c>
      <c r="J443" s="5">
        <v>1448.1731952324101</v>
      </c>
      <c r="K443" s="5">
        <v>1644.9429980837899</v>
      </c>
      <c r="L443" s="5">
        <v>1786.1401529163511</v>
      </c>
      <c r="M443" s="5">
        <v>1524.792948479919</v>
      </c>
      <c r="N443" s="5">
        <v>1515.45833643278</v>
      </c>
      <c r="O443" s="5">
        <v>1474.757012506464</v>
      </c>
      <c r="P443" s="5">
        <v>1396.98839338632</v>
      </c>
      <c r="Q443" s="5">
        <v>1371.776538173295</v>
      </c>
      <c r="R443" s="5">
        <v>1244.688050410045</v>
      </c>
      <c r="S443" s="5">
        <v>1373.95963926031</v>
      </c>
      <c r="T443" s="5">
        <v>1349.5024486735911</v>
      </c>
      <c r="U443" s="5">
        <v>1250.173772980276</v>
      </c>
      <c r="V443" s="5">
        <v>1326.8518585800839</v>
      </c>
      <c r="W443" s="5">
        <v>1444.2064675072841</v>
      </c>
      <c r="X443" s="5">
        <v>1395.909889001696</v>
      </c>
      <c r="Y443" s="5">
        <v>1306.587453393395</v>
      </c>
      <c r="Z443" s="5">
        <v>1322.6516948193109</v>
      </c>
      <c r="AA443" s="5">
        <v>1157.4605382719351</v>
      </c>
      <c r="AB443" s="5">
        <v>1124.6606504603999</v>
      </c>
      <c r="AC443" s="5">
        <v>1020.526597546934</v>
      </c>
      <c r="AD443" s="5">
        <v>1077.9213171952999</v>
      </c>
      <c r="AE443" s="5">
        <v>1135.414494340695</v>
      </c>
      <c r="AF443" s="5">
        <v>1080.5665796362939</v>
      </c>
      <c r="AG443" s="5">
        <v>1003.188080632784</v>
      </c>
    </row>
    <row r="444" spans="1:33">
      <c r="A444" s="56" t="s">
        <v>80</v>
      </c>
      <c r="B444" s="56" t="s">
        <v>199</v>
      </c>
      <c r="C444" s="56" t="s">
        <v>266</v>
      </c>
      <c r="D444" s="56" t="s">
        <v>267</v>
      </c>
      <c r="E444" s="56" t="s">
        <v>217</v>
      </c>
      <c r="F444" s="5">
        <v>223.85536859456499</v>
      </c>
      <c r="G444" s="5">
        <v>173.81819371797999</v>
      </c>
      <c r="H444" s="5">
        <v>199.789944602595</v>
      </c>
      <c r="I444" s="5">
        <v>196.4302818483749</v>
      </c>
      <c r="J444" s="5">
        <v>259.71812868273003</v>
      </c>
      <c r="K444" s="5">
        <v>624.52172369582013</v>
      </c>
      <c r="L444" s="5">
        <v>703.97875393276524</v>
      </c>
      <c r="M444" s="5">
        <v>453.37367959813531</v>
      </c>
      <c r="N444" s="5">
        <v>442.67908785961498</v>
      </c>
      <c r="O444" s="5">
        <v>448.11378169939951</v>
      </c>
      <c r="P444" s="5">
        <v>421.4214472236747</v>
      </c>
      <c r="Q444" s="5">
        <v>413.56055081989513</v>
      </c>
      <c r="R444" s="5">
        <v>410.15815316867469</v>
      </c>
      <c r="S444" s="5">
        <v>417.20893525917501</v>
      </c>
      <c r="T444" s="5">
        <v>426.4681577673947</v>
      </c>
      <c r="U444" s="5">
        <v>426.96220756798499</v>
      </c>
      <c r="V444" s="5">
        <v>413.85494523170001</v>
      </c>
      <c r="W444" s="5">
        <v>452.3356337328002</v>
      </c>
      <c r="X444" s="5">
        <v>390.94932860082019</v>
      </c>
      <c r="Y444" s="5">
        <v>371.25424397473489</v>
      </c>
      <c r="Z444" s="5">
        <v>331.2891093298</v>
      </c>
      <c r="AA444" s="5">
        <v>345.47803056933498</v>
      </c>
      <c r="AB444" s="5">
        <v>343.338559829845</v>
      </c>
      <c r="AC444" s="5">
        <v>323.50430422697991</v>
      </c>
      <c r="AD444" s="5">
        <v>340.74331860670981</v>
      </c>
      <c r="AE444" s="5">
        <v>354.95448093213008</v>
      </c>
      <c r="AF444" s="5">
        <v>246.7572177780699</v>
      </c>
      <c r="AG444" s="5">
        <v>230.34874384417481</v>
      </c>
    </row>
    <row r="445" spans="1:33">
      <c r="A445" s="56" t="s">
        <v>80</v>
      </c>
      <c r="B445" s="56" t="s">
        <v>199</v>
      </c>
      <c r="C445" s="56" t="s">
        <v>268</v>
      </c>
      <c r="D445" s="56" t="s">
        <v>269</v>
      </c>
      <c r="E445" s="56" t="s">
        <v>217</v>
      </c>
      <c r="F445" s="5">
        <v>39.638998585015003</v>
      </c>
      <c r="G445" s="5">
        <v>26.068124029210001</v>
      </c>
      <c r="H445" s="5">
        <v>28.331999111544981</v>
      </c>
      <c r="I445" s="5">
        <v>1697.619683573264</v>
      </c>
      <c r="J445" s="5">
        <v>2288.746642554655</v>
      </c>
      <c r="K445" s="5">
        <v>2683.7369804942259</v>
      </c>
      <c r="L445" s="5">
        <v>2872.039741790431</v>
      </c>
      <c r="M445" s="5">
        <v>2216.138055682738</v>
      </c>
      <c r="N445" s="5">
        <v>2129.8662898395742</v>
      </c>
      <c r="O445" s="5">
        <v>2108.0382313274972</v>
      </c>
      <c r="P445" s="5">
        <v>1947.5385537475991</v>
      </c>
      <c r="Q445" s="5">
        <v>1909.6291138067811</v>
      </c>
      <c r="R445" s="5">
        <v>1967.3816269284739</v>
      </c>
      <c r="S445" s="5">
        <v>1951.374035604849</v>
      </c>
      <c r="T445" s="5">
        <v>1907.0155894993741</v>
      </c>
      <c r="U445" s="5">
        <v>1906.317817722866</v>
      </c>
      <c r="V445" s="5">
        <v>1874.087500167137</v>
      </c>
      <c r="W445" s="5">
        <v>2088.116865471095</v>
      </c>
      <c r="X445" s="5">
        <v>1981.39677759915</v>
      </c>
      <c r="Y445" s="5">
        <v>1840.7144866179101</v>
      </c>
      <c r="Z445" s="5">
        <v>1650.4939364836</v>
      </c>
      <c r="AA445" s="5">
        <v>1610.651545622525</v>
      </c>
      <c r="AB445" s="5">
        <v>1508.281751415795</v>
      </c>
      <c r="AC445" s="5">
        <v>1559.177367662214</v>
      </c>
      <c r="AD445" s="5">
        <v>1633.6645069590199</v>
      </c>
      <c r="AE445" s="5">
        <v>1640.5726341211459</v>
      </c>
      <c r="AF445" s="5">
        <v>1606.9701274588961</v>
      </c>
      <c r="AG445" s="5">
        <v>1415.582086186231</v>
      </c>
    </row>
    <row r="446" spans="1:33">
      <c r="A446" s="56" t="s">
        <v>80</v>
      </c>
      <c r="B446" s="56" t="s">
        <v>199</v>
      </c>
      <c r="C446" s="56" t="s">
        <v>270</v>
      </c>
      <c r="D446" s="56" t="s">
        <v>271</v>
      </c>
      <c r="E446" s="56" t="s">
        <v>217</v>
      </c>
      <c r="F446" s="5">
        <v>0</v>
      </c>
      <c r="G446" s="5">
        <v>8.1614749999999996E-6</v>
      </c>
      <c r="H446" s="5">
        <v>1.656566499999999E-5</v>
      </c>
      <c r="I446" s="5">
        <v>2.594273000000001E-5</v>
      </c>
      <c r="J446" s="5">
        <v>3333.9977755149512</v>
      </c>
      <c r="K446" s="5">
        <v>4714.7283588140972</v>
      </c>
      <c r="L446" s="5">
        <v>5880.6725717626314</v>
      </c>
      <c r="M446" s="5">
        <v>5642.0736877206518</v>
      </c>
      <c r="N446" s="5">
        <v>5147.6080686013684</v>
      </c>
      <c r="O446" s="5">
        <v>4920.4795082832479</v>
      </c>
      <c r="P446" s="5">
        <v>4830.181494716222</v>
      </c>
      <c r="Q446" s="5">
        <v>4745.0430596295309</v>
      </c>
      <c r="R446" s="5">
        <v>4933.071846316765</v>
      </c>
      <c r="S446" s="5">
        <v>4907.0360494287524</v>
      </c>
      <c r="T446" s="5">
        <v>4778.4644187075237</v>
      </c>
      <c r="U446" s="5">
        <v>4613.635619656824</v>
      </c>
      <c r="V446" s="5">
        <v>4757.2355609565357</v>
      </c>
      <c r="W446" s="5">
        <v>5503.9605718577377</v>
      </c>
      <c r="X446" s="5">
        <v>5477.9966728320787</v>
      </c>
      <c r="Y446" s="5">
        <v>4917.7491240490481</v>
      </c>
      <c r="Z446" s="5">
        <v>4212.1365725628057</v>
      </c>
      <c r="AA446" s="5">
        <v>4166.9434248119514</v>
      </c>
      <c r="AB446" s="5">
        <v>28753.770171902572</v>
      </c>
      <c r="AC446" s="5">
        <v>31372.132987552061</v>
      </c>
      <c r="AD446" s="5">
        <v>38140.914097225512</v>
      </c>
      <c r="AE446" s="5">
        <v>38286.022328420528</v>
      </c>
      <c r="AF446" s="5">
        <v>87645.142383821309</v>
      </c>
      <c r="AG446" s="5">
        <v>85412.625256806496</v>
      </c>
    </row>
    <row r="447" spans="1:33">
      <c r="A447" s="56" t="s">
        <v>80</v>
      </c>
      <c r="B447" s="56" t="s">
        <v>199</v>
      </c>
      <c r="C447" s="56" t="s">
        <v>272</v>
      </c>
      <c r="D447" s="56" t="s">
        <v>273</v>
      </c>
      <c r="E447" s="56" t="s">
        <v>217</v>
      </c>
      <c r="F447" s="5">
        <v>0</v>
      </c>
      <c r="G447" s="5">
        <v>0</v>
      </c>
      <c r="H447" s="5">
        <v>0</v>
      </c>
      <c r="I447" s="5">
        <v>0</v>
      </c>
      <c r="J447" s="5">
        <v>0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5">
        <v>0</v>
      </c>
      <c r="R447" s="5">
        <v>0</v>
      </c>
      <c r="S447" s="5">
        <v>0</v>
      </c>
      <c r="T447" s="5">
        <v>0</v>
      </c>
      <c r="U447" s="5">
        <v>0</v>
      </c>
      <c r="V447" s="5">
        <v>0</v>
      </c>
      <c r="W447" s="5">
        <v>0</v>
      </c>
      <c r="X447" s="5">
        <v>0</v>
      </c>
      <c r="Y447" s="5">
        <v>0</v>
      </c>
      <c r="Z447" s="5">
        <v>0</v>
      </c>
      <c r="AA447" s="5">
        <v>0</v>
      </c>
      <c r="AB447" s="5">
        <v>0</v>
      </c>
      <c r="AC447" s="5">
        <v>0</v>
      </c>
      <c r="AD447" s="5">
        <v>0</v>
      </c>
      <c r="AE447" s="5">
        <v>0</v>
      </c>
      <c r="AF447" s="5">
        <v>0</v>
      </c>
      <c r="AG447" s="5">
        <v>0</v>
      </c>
    </row>
    <row r="448" spans="1:33">
      <c r="A448" s="56" t="s">
        <v>80</v>
      </c>
      <c r="B448" s="56" t="s">
        <v>199</v>
      </c>
      <c r="C448" s="56" t="s">
        <v>274</v>
      </c>
      <c r="D448" s="56" t="s">
        <v>275</v>
      </c>
      <c r="E448" s="56" t="s">
        <v>217</v>
      </c>
      <c r="F448" s="5">
        <v>539.79669696387998</v>
      </c>
      <c r="G448" s="5">
        <v>430.35376943189021</v>
      </c>
      <c r="H448" s="5">
        <v>491.44930958995008</v>
      </c>
      <c r="I448" s="5">
        <v>702.55398955165515</v>
      </c>
      <c r="J448" s="5">
        <v>2500.7931464633248</v>
      </c>
      <c r="K448" s="5">
        <v>2977.9249459533089</v>
      </c>
      <c r="L448" s="5">
        <v>3219.328155896344</v>
      </c>
      <c r="M448" s="5">
        <v>3021.189839254725</v>
      </c>
      <c r="N448" s="5">
        <v>2780.1353188588319</v>
      </c>
      <c r="O448" s="5">
        <v>2803.2720028422868</v>
      </c>
      <c r="P448" s="5">
        <v>2592.101312770254</v>
      </c>
      <c r="Q448" s="5">
        <v>2480.7457743902301</v>
      </c>
      <c r="R448" s="5">
        <v>2559.3754738571752</v>
      </c>
      <c r="S448" s="5">
        <v>3060.3362112904611</v>
      </c>
      <c r="T448" s="5">
        <v>3511.478277673581</v>
      </c>
      <c r="U448" s="5">
        <v>4535.148246691896</v>
      </c>
      <c r="V448" s="5">
        <v>4561.1332130742603</v>
      </c>
      <c r="W448" s="5">
        <v>5200.2019695857807</v>
      </c>
      <c r="X448" s="5">
        <v>5334.818028340228</v>
      </c>
      <c r="Y448" s="5">
        <v>13257.57026480222</v>
      </c>
      <c r="Z448" s="5">
        <v>35774.107972223501</v>
      </c>
      <c r="AA448" s="5">
        <v>34779.236126412266</v>
      </c>
      <c r="AB448" s="5">
        <v>30729.950330679891</v>
      </c>
      <c r="AC448" s="5">
        <v>33414.542556197433</v>
      </c>
      <c r="AD448" s="5">
        <v>34996.416775770063</v>
      </c>
      <c r="AE448" s="5">
        <v>34915.110999937788</v>
      </c>
      <c r="AF448" s="5">
        <v>30708.033417348968</v>
      </c>
      <c r="AG448" s="5">
        <v>28588.505718205019</v>
      </c>
    </row>
    <row r="449" spans="1:33">
      <c r="A449" s="56" t="s">
        <v>80</v>
      </c>
      <c r="B449" s="56" t="s">
        <v>199</v>
      </c>
      <c r="C449" s="56" t="s">
        <v>276</v>
      </c>
      <c r="D449" s="56" t="s">
        <v>277</v>
      </c>
      <c r="E449" s="56" t="s">
        <v>217</v>
      </c>
      <c r="F449" s="5">
        <v>0</v>
      </c>
      <c r="G449" s="5">
        <v>0</v>
      </c>
      <c r="H449" s="5">
        <v>0</v>
      </c>
      <c r="I449" s="5">
        <v>0</v>
      </c>
      <c r="J449" s="5">
        <v>0</v>
      </c>
      <c r="K449" s="5">
        <v>0</v>
      </c>
      <c r="L449" s="5">
        <v>0</v>
      </c>
      <c r="M449" s="5">
        <v>4216.8600217613011</v>
      </c>
      <c r="N449" s="5">
        <v>4254.3027381085349</v>
      </c>
      <c r="O449" s="5">
        <v>4196.2830226835977</v>
      </c>
      <c r="P449" s="5">
        <v>6707.413535308875</v>
      </c>
      <c r="Q449" s="5">
        <v>9220.4527232460805</v>
      </c>
      <c r="R449" s="5">
        <v>11311.101111622949</v>
      </c>
      <c r="S449" s="5">
        <v>14179.758706718951</v>
      </c>
      <c r="T449" s="5">
        <v>14268.90374357847</v>
      </c>
      <c r="U449" s="5">
        <v>15377.273419325369</v>
      </c>
      <c r="V449" s="5">
        <v>16422.543548566471</v>
      </c>
      <c r="W449" s="5">
        <v>20432.904403562548</v>
      </c>
      <c r="X449" s="5">
        <v>33708.278210583907</v>
      </c>
      <c r="Y449" s="5">
        <v>43175.575884758917</v>
      </c>
      <c r="Z449" s="5">
        <v>38238.809566295182</v>
      </c>
      <c r="AA449" s="5">
        <v>62004.882891873589</v>
      </c>
      <c r="AB449" s="5">
        <v>67909.437743461021</v>
      </c>
      <c r="AC449" s="5">
        <v>82963.112075064084</v>
      </c>
      <c r="AD449" s="5">
        <v>82630.488968924154</v>
      </c>
      <c r="AE449" s="5">
        <v>78276.059434479292</v>
      </c>
      <c r="AF449" s="5">
        <v>72156.685978329711</v>
      </c>
      <c r="AG449" s="5">
        <v>72000.997677621956</v>
      </c>
    </row>
    <row r="450" spans="1:33">
      <c r="A450" s="56" t="s">
        <v>80</v>
      </c>
      <c r="B450" s="56" t="s">
        <v>199</v>
      </c>
      <c r="C450" s="56" t="s">
        <v>278</v>
      </c>
      <c r="D450" s="56" t="s">
        <v>279</v>
      </c>
      <c r="E450" s="56" t="s">
        <v>217</v>
      </c>
      <c r="F450" s="5">
        <v>0</v>
      </c>
      <c r="G450" s="5">
        <v>40.236256085449988</v>
      </c>
      <c r="H450" s="5">
        <v>980.82322174172498</v>
      </c>
      <c r="I450" s="5">
        <v>1135.391580624874</v>
      </c>
      <c r="J450" s="5">
        <v>1355.338249783016</v>
      </c>
      <c r="K450" s="5">
        <v>1628.2083155418341</v>
      </c>
      <c r="L450" s="5">
        <v>1723.9694161597649</v>
      </c>
      <c r="M450" s="5">
        <v>1398.4304584712861</v>
      </c>
      <c r="N450" s="5">
        <v>1259.5414867544609</v>
      </c>
      <c r="O450" s="5">
        <v>1330.061490456774</v>
      </c>
      <c r="P450" s="5">
        <v>1184.164717831135</v>
      </c>
      <c r="Q450" s="5">
        <v>1124.75557461325</v>
      </c>
      <c r="R450" s="5">
        <v>1210.47939508938</v>
      </c>
      <c r="S450" s="5">
        <v>1120.3296462144101</v>
      </c>
      <c r="T450" s="5">
        <v>1112.1702237943459</v>
      </c>
      <c r="U450" s="5">
        <v>1146.8159044545839</v>
      </c>
      <c r="V450" s="5">
        <v>1117.482510855966</v>
      </c>
      <c r="W450" s="5">
        <v>4768.6866864353624</v>
      </c>
      <c r="X450" s="5">
        <v>5651.5051765694716</v>
      </c>
      <c r="Y450" s="5">
        <v>4898.0140697677034</v>
      </c>
      <c r="Z450" s="5">
        <v>4566.6642142306418</v>
      </c>
      <c r="AA450" s="5">
        <v>4500.3934263058654</v>
      </c>
      <c r="AB450" s="5">
        <v>8336.9890398867428</v>
      </c>
      <c r="AC450" s="5">
        <v>10819.252749701791</v>
      </c>
      <c r="AD450" s="5">
        <v>10626.939639642091</v>
      </c>
      <c r="AE450" s="5">
        <v>16881.87919886427</v>
      </c>
      <c r="AF450" s="5">
        <v>101747.27969108379</v>
      </c>
      <c r="AG450" s="5">
        <v>99714.529541855474</v>
      </c>
    </row>
    <row r="451" spans="1:33">
      <c r="A451" s="56" t="s">
        <v>80</v>
      </c>
      <c r="B451" s="56" t="s">
        <v>199</v>
      </c>
      <c r="C451" s="56" t="s">
        <v>280</v>
      </c>
      <c r="D451" s="56" t="s">
        <v>281</v>
      </c>
      <c r="E451" s="56" t="s">
        <v>217</v>
      </c>
      <c r="F451" s="5">
        <v>0</v>
      </c>
      <c r="G451" s="5">
        <v>6.2645600000000041E-6</v>
      </c>
      <c r="H451" s="5">
        <v>1.1938225000000011E-5</v>
      </c>
      <c r="I451" s="5">
        <v>1.5018630000000009E-5</v>
      </c>
      <c r="J451" s="5">
        <v>513.07010125169018</v>
      </c>
      <c r="K451" s="5">
        <v>638.70671060292977</v>
      </c>
      <c r="L451" s="5">
        <v>735.52578071296466</v>
      </c>
      <c r="M451" s="5">
        <v>554.22238794896521</v>
      </c>
      <c r="N451" s="5">
        <v>511.50650519972498</v>
      </c>
      <c r="O451" s="5">
        <v>511.68638760179022</v>
      </c>
      <c r="P451" s="5">
        <v>506.16013545394969</v>
      </c>
      <c r="Q451" s="5">
        <v>509.32233323723011</v>
      </c>
      <c r="R451" s="5">
        <v>511.30328918748489</v>
      </c>
      <c r="S451" s="5">
        <v>498.80788102562508</v>
      </c>
      <c r="T451" s="5">
        <v>509.02222579814531</v>
      </c>
      <c r="U451" s="5">
        <v>517.18239168546995</v>
      </c>
      <c r="V451" s="5">
        <v>488.40281081005998</v>
      </c>
      <c r="W451" s="5">
        <v>553.6880702206397</v>
      </c>
      <c r="X451" s="5">
        <v>650.38943460575001</v>
      </c>
      <c r="Y451" s="5">
        <v>6675.319902272844</v>
      </c>
      <c r="Z451" s="5">
        <v>5794.5001731006596</v>
      </c>
      <c r="AA451" s="5">
        <v>5928.1856124993419</v>
      </c>
      <c r="AB451" s="5">
        <v>6540.1227183684159</v>
      </c>
      <c r="AC451" s="5">
        <v>6781.2483960785748</v>
      </c>
      <c r="AD451" s="5">
        <v>6912.5645618806147</v>
      </c>
      <c r="AE451" s="5">
        <v>7127.9085258769219</v>
      </c>
      <c r="AF451" s="5">
        <v>6635.5384638871492</v>
      </c>
      <c r="AG451" s="5">
        <v>6001.7618488672979</v>
      </c>
    </row>
    <row r="452" spans="1:33">
      <c r="A452" s="56" t="s">
        <v>80</v>
      </c>
      <c r="B452" s="56" t="s">
        <v>199</v>
      </c>
      <c r="C452" s="56" t="s">
        <v>282</v>
      </c>
      <c r="D452" s="56" t="s">
        <v>283</v>
      </c>
      <c r="E452" s="56" t="s">
        <v>217</v>
      </c>
      <c r="F452" s="5">
        <v>0</v>
      </c>
      <c r="G452" s="5">
        <v>0</v>
      </c>
      <c r="H452" s="5">
        <v>0</v>
      </c>
      <c r="I452" s="5">
        <v>0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5">
        <v>0</v>
      </c>
      <c r="R452" s="5">
        <v>0</v>
      </c>
      <c r="S452" s="5">
        <v>0</v>
      </c>
      <c r="T452" s="5">
        <v>0</v>
      </c>
      <c r="U452" s="5">
        <v>0</v>
      </c>
      <c r="V452" s="5">
        <v>0</v>
      </c>
      <c r="W452" s="5">
        <v>0</v>
      </c>
      <c r="X452" s="5">
        <v>0</v>
      </c>
      <c r="Y452" s="5">
        <v>0</v>
      </c>
      <c r="Z452" s="5">
        <v>0</v>
      </c>
      <c r="AA452" s="5">
        <v>0</v>
      </c>
      <c r="AB452" s="5">
        <v>0</v>
      </c>
      <c r="AC452" s="5">
        <v>0</v>
      </c>
      <c r="AD452" s="5">
        <v>0</v>
      </c>
      <c r="AE452" s="5">
        <v>0</v>
      </c>
      <c r="AF452" s="5">
        <v>0</v>
      </c>
      <c r="AG452" s="5">
        <v>0</v>
      </c>
    </row>
    <row r="453" spans="1:33">
      <c r="A453" s="56" t="s">
        <v>80</v>
      </c>
      <c r="B453" s="56" t="s">
        <v>200</v>
      </c>
      <c r="C453" s="56" t="s">
        <v>284</v>
      </c>
      <c r="D453" s="56" t="s">
        <v>285</v>
      </c>
      <c r="E453" s="56" t="s">
        <v>217</v>
      </c>
      <c r="F453" s="5">
        <v>0</v>
      </c>
      <c r="G453" s="5">
        <v>7.0681850000000019E-6</v>
      </c>
      <c r="H453" s="5">
        <v>5.3442715000000031E-5</v>
      </c>
      <c r="I453" s="5">
        <v>312.28907668105478</v>
      </c>
      <c r="J453" s="5">
        <v>313.04143035781487</v>
      </c>
      <c r="K453" s="5">
        <v>458.35752403925989</v>
      </c>
      <c r="L453" s="5">
        <v>525.83277882874484</v>
      </c>
      <c r="M453" s="5">
        <v>516.70114984198528</v>
      </c>
      <c r="N453" s="5">
        <v>480.6391047862146</v>
      </c>
      <c r="O453" s="5">
        <v>469.84674567610529</v>
      </c>
      <c r="P453" s="5">
        <v>14263.34798988581</v>
      </c>
      <c r="Q453" s="5">
        <v>14331.98179442217</v>
      </c>
      <c r="R453" s="5">
        <v>14947.663510976559</v>
      </c>
      <c r="S453" s="5">
        <v>19375.672512737281</v>
      </c>
      <c r="T453" s="5">
        <v>24885.65557303121</v>
      </c>
      <c r="U453" s="5">
        <v>24533.317859833249</v>
      </c>
      <c r="V453" s="5">
        <v>25707.864680870251</v>
      </c>
      <c r="W453" s="5">
        <v>26221.57099988664</v>
      </c>
      <c r="X453" s="5">
        <v>25294.874777841491</v>
      </c>
      <c r="Y453" s="5">
        <v>24266.757348362051</v>
      </c>
      <c r="Z453" s="5">
        <v>23780.48699974038</v>
      </c>
      <c r="AA453" s="5">
        <v>30656.724395431451</v>
      </c>
      <c r="AB453" s="5">
        <v>29831.26667034021</v>
      </c>
      <c r="AC453" s="5">
        <v>28286.33821605027</v>
      </c>
      <c r="AD453" s="5">
        <v>30687.694121586439</v>
      </c>
      <c r="AE453" s="5">
        <v>33883.282179848407</v>
      </c>
      <c r="AF453" s="5">
        <v>52361.560443076487</v>
      </c>
      <c r="AG453" s="5">
        <v>54670.595283472067</v>
      </c>
    </row>
    <row r="454" spans="1:33">
      <c r="A454" s="56" t="s">
        <v>80</v>
      </c>
      <c r="B454" s="56" t="s">
        <v>200</v>
      </c>
      <c r="C454" s="56" t="s">
        <v>286</v>
      </c>
      <c r="D454" s="56" t="s">
        <v>287</v>
      </c>
      <c r="E454" s="56" t="s">
        <v>217</v>
      </c>
      <c r="F454" s="5">
        <v>0</v>
      </c>
      <c r="G454" s="5">
        <v>2.733129999999998E-6</v>
      </c>
      <c r="H454" s="5">
        <v>6.1342150000000024E-6</v>
      </c>
      <c r="I454" s="5">
        <v>3.6201259999999972E-5</v>
      </c>
      <c r="J454" s="5">
        <v>3.1879455000000002E-5</v>
      </c>
      <c r="K454" s="5">
        <v>518.12650687850521</v>
      </c>
      <c r="L454" s="5">
        <v>904.70051813401085</v>
      </c>
      <c r="M454" s="5">
        <v>877.15962862962567</v>
      </c>
      <c r="N454" s="5">
        <v>806.79995492586033</v>
      </c>
      <c r="O454" s="5">
        <v>771.29645384211949</v>
      </c>
      <c r="P454" s="5">
        <v>812.88732938857015</v>
      </c>
      <c r="Q454" s="5">
        <v>724.18759452484551</v>
      </c>
      <c r="R454" s="5">
        <v>679.88282529495541</v>
      </c>
      <c r="S454" s="5">
        <v>710.79429906764506</v>
      </c>
      <c r="T454" s="5">
        <v>799.56596207491941</v>
      </c>
      <c r="U454" s="5">
        <v>643.42402294242015</v>
      </c>
      <c r="V454" s="5">
        <v>667.84951339657528</v>
      </c>
      <c r="W454" s="5">
        <v>741.97135206407518</v>
      </c>
      <c r="X454" s="5">
        <v>749.66179977180525</v>
      </c>
      <c r="Y454" s="5">
        <v>686.3333364004053</v>
      </c>
      <c r="Z454" s="5">
        <v>606.68862796820474</v>
      </c>
      <c r="AA454" s="5">
        <v>645.96318655471464</v>
      </c>
      <c r="AB454" s="5">
        <v>580.32840960425494</v>
      </c>
      <c r="AC454" s="5">
        <v>551.90704000247979</v>
      </c>
      <c r="AD454" s="5">
        <v>579.65509501384497</v>
      </c>
      <c r="AE454" s="5">
        <v>755.12799443064523</v>
      </c>
      <c r="AF454" s="5">
        <v>549.17862192820496</v>
      </c>
      <c r="AG454" s="5">
        <v>547.11045412321994</v>
      </c>
    </row>
    <row r="455" spans="1:33">
      <c r="A455" s="56" t="s">
        <v>80</v>
      </c>
      <c r="B455" s="56" t="s">
        <v>200</v>
      </c>
      <c r="C455" s="56" t="s">
        <v>288</v>
      </c>
      <c r="D455" s="56" t="s">
        <v>303</v>
      </c>
      <c r="E455" s="56" t="s">
        <v>217</v>
      </c>
      <c r="F455" s="5">
        <v>0</v>
      </c>
      <c r="G455" s="5">
        <v>4.1906300000000023E-6</v>
      </c>
      <c r="H455" s="5">
        <v>1.019236E-5</v>
      </c>
      <c r="I455" s="5">
        <v>5.0720373482549999</v>
      </c>
      <c r="J455" s="5">
        <v>4.9503615903200036</v>
      </c>
      <c r="K455" s="5">
        <v>777.43190907829455</v>
      </c>
      <c r="L455" s="5">
        <v>1033.246106998811</v>
      </c>
      <c r="M455" s="5">
        <v>1007.65512524452</v>
      </c>
      <c r="N455" s="5">
        <v>924.81495218678981</v>
      </c>
      <c r="O455" s="5">
        <v>879.87317947263466</v>
      </c>
      <c r="P455" s="5">
        <v>847.72748192047004</v>
      </c>
      <c r="Q455" s="5">
        <v>804.7700535387346</v>
      </c>
      <c r="R455" s="5">
        <v>988.51295636862517</v>
      </c>
      <c r="S455" s="5">
        <v>1048.489360734641</v>
      </c>
      <c r="T455" s="5">
        <v>1125.1678633689389</v>
      </c>
      <c r="U455" s="5">
        <v>952.51386844939998</v>
      </c>
      <c r="V455" s="5">
        <v>972.19871555247573</v>
      </c>
      <c r="W455" s="5">
        <v>1108.6751629842199</v>
      </c>
      <c r="X455" s="5">
        <v>1104.362657266716</v>
      </c>
      <c r="Y455" s="5">
        <v>1019.215589342465</v>
      </c>
      <c r="Z455" s="5">
        <v>894.52273732806464</v>
      </c>
      <c r="AA455" s="5">
        <v>870.03547629776563</v>
      </c>
      <c r="AB455" s="5">
        <v>832.34008492828048</v>
      </c>
      <c r="AC455" s="5">
        <v>807.34430525760922</v>
      </c>
      <c r="AD455" s="5">
        <v>872.02386867186488</v>
      </c>
      <c r="AE455" s="5">
        <v>1061.1059888872489</v>
      </c>
      <c r="AF455" s="5">
        <v>813.890228983425</v>
      </c>
      <c r="AG455" s="5">
        <v>799.23851359080061</v>
      </c>
    </row>
    <row r="456" spans="1:33" ht="16.5" customHeight="1">
      <c r="B456" s="43"/>
      <c r="C456" s="43"/>
      <c r="D456" s="43"/>
      <c r="E456" s="43"/>
      <c r="F456" s="43"/>
      <c r="G456" s="43"/>
      <c r="H456" s="43"/>
      <c r="I456" s="43"/>
      <c r="J456" s="43"/>
      <c r="K456" s="43"/>
      <c r="L456" s="43"/>
      <c r="M456" s="43"/>
      <c r="N456" s="43"/>
      <c r="O456" s="43"/>
      <c r="P456" s="43"/>
      <c r="Q456" s="43"/>
      <c r="R456" s="43"/>
      <c r="S456" s="43"/>
      <c r="T456" s="43"/>
      <c r="U456" s="43"/>
      <c r="V456" s="43"/>
      <c r="W456" s="43"/>
      <c r="X456" s="43"/>
      <c r="Y456" s="43"/>
      <c r="Z456" s="43"/>
    </row>
    <row r="457" spans="1:33">
      <c r="A457" s="56" t="s">
        <v>80</v>
      </c>
      <c r="B457" s="56" t="s">
        <v>197</v>
      </c>
      <c r="C457" s="56" t="s">
        <v>215</v>
      </c>
      <c r="D457" s="56" t="s">
        <v>216</v>
      </c>
      <c r="E457" s="56" t="s">
        <v>142</v>
      </c>
      <c r="F457" s="5">
        <v>1382.89559850449</v>
      </c>
      <c r="G457" s="5">
        <v>3676.8437500944601</v>
      </c>
      <c r="H457" s="5">
        <v>4051.0893480042191</v>
      </c>
      <c r="I457" s="5">
        <v>3664.300051948509</v>
      </c>
      <c r="J457" s="5">
        <v>3639.7104855763509</v>
      </c>
      <c r="K457" s="5">
        <v>3809.1879222340249</v>
      </c>
      <c r="L457" s="5">
        <v>3823.642192024095</v>
      </c>
      <c r="M457" s="5">
        <v>3372.1008329590099</v>
      </c>
      <c r="N457" s="5">
        <v>3772.887418338491</v>
      </c>
      <c r="O457" s="5">
        <v>3571.5437347151051</v>
      </c>
      <c r="P457" s="5">
        <v>3635.5246405679368</v>
      </c>
      <c r="Q457" s="5">
        <v>3564.903020336385</v>
      </c>
      <c r="R457" s="5">
        <v>3355.139817000781</v>
      </c>
      <c r="S457" s="5">
        <v>3608.7925852172671</v>
      </c>
      <c r="T457" s="5">
        <v>3200.494592115017</v>
      </c>
      <c r="U457" s="5">
        <v>3074.2254893803829</v>
      </c>
      <c r="V457" s="5">
        <v>3448.43698287396</v>
      </c>
      <c r="W457" s="5">
        <v>3326.0737655212201</v>
      </c>
      <c r="X457" s="5">
        <v>2934.883730567577</v>
      </c>
      <c r="Y457" s="5">
        <v>3578.9940497156431</v>
      </c>
      <c r="Z457" s="5">
        <v>2756.6732838314538</v>
      </c>
      <c r="AA457" s="5">
        <v>3075.243511200104</v>
      </c>
      <c r="AB457" s="5">
        <v>2854.9041447220011</v>
      </c>
      <c r="AC457" s="5">
        <v>2704.9536060227701</v>
      </c>
      <c r="AD457" s="5">
        <v>3234.210859557088</v>
      </c>
      <c r="AE457" s="5">
        <v>2336.989658968746</v>
      </c>
      <c r="AF457" s="5">
        <v>2213.7721567543308</v>
      </c>
      <c r="AG457" s="5">
        <v>2488.1907581380269</v>
      </c>
    </row>
    <row r="458" spans="1:33">
      <c r="A458" s="56" t="s">
        <v>80</v>
      </c>
      <c r="B458" s="56" t="s">
        <v>197</v>
      </c>
      <c r="C458" s="56" t="s">
        <v>218</v>
      </c>
      <c r="D458" s="56" t="s">
        <v>219</v>
      </c>
      <c r="E458" s="56" t="s">
        <v>142</v>
      </c>
      <c r="F458" s="5">
        <v>105.490687018055</v>
      </c>
      <c r="G458" s="5">
        <v>2712.4335100839212</v>
      </c>
      <c r="H458" s="5">
        <v>2662.268754991811</v>
      </c>
      <c r="I458" s="5">
        <v>2317.88979726259</v>
      </c>
      <c r="J458" s="5">
        <v>2479.9681728376599</v>
      </c>
      <c r="K458" s="5">
        <v>2634.5451641591471</v>
      </c>
      <c r="L458" s="5">
        <v>2452.5772212468441</v>
      </c>
      <c r="M458" s="5">
        <v>2380.8497816928939</v>
      </c>
      <c r="N458" s="5">
        <v>2474.8472511466248</v>
      </c>
      <c r="O458" s="5">
        <v>2706.7838868623212</v>
      </c>
      <c r="P458" s="5">
        <v>2599.0150813401401</v>
      </c>
      <c r="Q458" s="5">
        <v>2456.1463696200649</v>
      </c>
      <c r="R458" s="5">
        <v>2379.8281380117041</v>
      </c>
      <c r="S458" s="5">
        <v>2384.99589343465</v>
      </c>
      <c r="T458" s="5">
        <v>2113.5148232704719</v>
      </c>
      <c r="U458" s="5">
        <v>2196.7744057298601</v>
      </c>
      <c r="V458" s="5">
        <v>2442.0132067456211</v>
      </c>
      <c r="W458" s="5">
        <v>2291.57018262355</v>
      </c>
      <c r="X458" s="5">
        <v>2084.073492240821</v>
      </c>
      <c r="Y458" s="5">
        <v>2341.677800762845</v>
      </c>
      <c r="Z458" s="5">
        <v>2249.3400236496041</v>
      </c>
      <c r="AA458" s="5">
        <v>2433.2714118460199</v>
      </c>
      <c r="AB458" s="5">
        <v>2156.9171243041151</v>
      </c>
      <c r="AC458" s="5">
        <v>2086.150211405456</v>
      </c>
      <c r="AD458" s="5">
        <v>2289.18541916002</v>
      </c>
      <c r="AE458" s="5">
        <v>1848.868187672786</v>
      </c>
      <c r="AF458" s="5">
        <v>1977.5890743514401</v>
      </c>
      <c r="AG458" s="5">
        <v>2477.1117152344359</v>
      </c>
    </row>
    <row r="459" spans="1:33">
      <c r="A459" s="56" t="s">
        <v>80</v>
      </c>
      <c r="B459" s="56" t="s">
        <v>197</v>
      </c>
      <c r="C459" s="56" t="s">
        <v>220</v>
      </c>
      <c r="D459" s="56" t="s">
        <v>221</v>
      </c>
      <c r="E459" s="56" t="s">
        <v>142</v>
      </c>
      <c r="F459" s="5">
        <v>0</v>
      </c>
      <c r="G459" s="5">
        <v>0</v>
      </c>
      <c r="H459" s="5">
        <v>0</v>
      </c>
      <c r="I459" s="5">
        <v>0</v>
      </c>
      <c r="J459" s="5">
        <v>0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5">
        <v>0</v>
      </c>
      <c r="R459" s="5">
        <v>0</v>
      </c>
      <c r="S459" s="5">
        <v>0</v>
      </c>
      <c r="T459" s="5">
        <v>0</v>
      </c>
      <c r="U459" s="5">
        <v>0</v>
      </c>
      <c r="V459" s="5">
        <v>0</v>
      </c>
      <c r="W459" s="5">
        <v>0</v>
      </c>
      <c r="X459" s="5">
        <v>0</v>
      </c>
      <c r="Y459" s="5">
        <v>0</v>
      </c>
      <c r="Z459" s="5">
        <v>0</v>
      </c>
      <c r="AA459" s="5">
        <v>0</v>
      </c>
      <c r="AB459" s="5">
        <v>0</v>
      </c>
      <c r="AC459" s="5">
        <v>0</v>
      </c>
      <c r="AD459" s="5">
        <v>0</v>
      </c>
      <c r="AE459" s="5">
        <v>0</v>
      </c>
      <c r="AF459" s="5">
        <v>0</v>
      </c>
      <c r="AG459" s="5">
        <v>0</v>
      </c>
    </row>
    <row r="460" spans="1:33">
      <c r="A460" s="56" t="s">
        <v>80</v>
      </c>
      <c r="B460" s="56" t="s">
        <v>197</v>
      </c>
      <c r="C460" s="56" t="s">
        <v>222</v>
      </c>
      <c r="D460" s="56" t="s">
        <v>223</v>
      </c>
      <c r="E460" s="56" t="s">
        <v>142</v>
      </c>
      <c r="F460" s="5">
        <v>0</v>
      </c>
      <c r="G460" s="5">
        <v>3893.8464615596258</v>
      </c>
      <c r="H460" s="5">
        <v>4194.3012874677843</v>
      </c>
      <c r="I460" s="5">
        <v>4921.7506817113626</v>
      </c>
      <c r="J460" s="5">
        <v>5119.3991178746783</v>
      </c>
      <c r="K460" s="5">
        <v>5920.2434575471443</v>
      </c>
      <c r="L460" s="5">
        <v>6659.3403186795395</v>
      </c>
      <c r="M460" s="5">
        <v>5751.8747038446954</v>
      </c>
      <c r="N460" s="5">
        <v>6166.0224922552834</v>
      </c>
      <c r="O460" s="5">
        <v>6265.9587324779732</v>
      </c>
      <c r="P460" s="5">
        <v>6173.2682938420057</v>
      </c>
      <c r="Q460" s="5">
        <v>6334.6103483862298</v>
      </c>
      <c r="R460" s="5">
        <v>6266.9220773281122</v>
      </c>
      <c r="S460" s="5">
        <v>5980.7035024566976</v>
      </c>
      <c r="T460" s="5">
        <v>5690.6844485102829</v>
      </c>
      <c r="U460" s="5">
        <v>5736.4818242505989</v>
      </c>
      <c r="V460" s="5">
        <v>5640.3171615887213</v>
      </c>
      <c r="W460" s="5">
        <v>5947.7124193604559</v>
      </c>
      <c r="X460" s="5">
        <v>5167.1842069827408</v>
      </c>
      <c r="Y460" s="5">
        <v>5981.8561624868298</v>
      </c>
      <c r="Z460" s="5">
        <v>5547.7871806529547</v>
      </c>
      <c r="AA460" s="5">
        <v>5830.4159572992676</v>
      </c>
      <c r="AB460" s="5">
        <v>5705.0708503243604</v>
      </c>
      <c r="AC460" s="5">
        <v>5499.8714198328462</v>
      </c>
      <c r="AD460" s="5">
        <v>5873.3797152876141</v>
      </c>
      <c r="AE460" s="5">
        <v>5056.3085557906252</v>
      </c>
      <c r="AF460" s="5">
        <v>5001.378021685292</v>
      </c>
      <c r="AG460" s="5">
        <v>4678.2505271900136</v>
      </c>
    </row>
    <row r="461" spans="1:33">
      <c r="A461" s="56" t="s">
        <v>80</v>
      </c>
      <c r="B461" s="56" t="s">
        <v>197</v>
      </c>
      <c r="C461" s="56" t="s">
        <v>224</v>
      </c>
      <c r="D461" s="56" t="s">
        <v>225</v>
      </c>
      <c r="E461" s="56" t="s">
        <v>142</v>
      </c>
      <c r="F461" s="5">
        <v>0</v>
      </c>
      <c r="G461" s="5">
        <v>8.6891434999999988E-5</v>
      </c>
      <c r="H461" s="5">
        <v>260.65747240287999</v>
      </c>
      <c r="I461" s="5">
        <v>252.84615118767499</v>
      </c>
      <c r="J461" s="5">
        <v>250.61367896422999</v>
      </c>
      <c r="K461" s="5">
        <v>261.5071998363299</v>
      </c>
      <c r="L461" s="5">
        <v>254.72116053328</v>
      </c>
      <c r="M461" s="5">
        <v>216.5747827808751</v>
      </c>
      <c r="N461" s="5">
        <v>248.84255417763501</v>
      </c>
      <c r="O461" s="5">
        <v>229.57533882955479</v>
      </c>
      <c r="P461" s="5">
        <v>221.20137202594</v>
      </c>
      <c r="Q461" s="5">
        <v>217.83526119905989</v>
      </c>
      <c r="R461" s="5">
        <v>211.8744096437749</v>
      </c>
      <c r="S461" s="5">
        <v>234.17615460649989</v>
      </c>
      <c r="T461" s="5">
        <v>206.92491279806001</v>
      </c>
      <c r="U461" s="5">
        <v>199.14067476539489</v>
      </c>
      <c r="V461" s="5">
        <v>200.26084489164501</v>
      </c>
      <c r="W461" s="5">
        <v>200.99950589364491</v>
      </c>
      <c r="X461" s="5">
        <v>177.032314376035</v>
      </c>
      <c r="Y461" s="5">
        <v>204.56948367110999</v>
      </c>
      <c r="Z461" s="5">
        <v>180.43996687135009</v>
      </c>
      <c r="AA461" s="5">
        <v>197.30383963472499</v>
      </c>
      <c r="AB461" s="5">
        <v>185.16179636226499</v>
      </c>
      <c r="AC461" s="5">
        <v>204.76167884044989</v>
      </c>
      <c r="AD461" s="5">
        <v>249.03768482603519</v>
      </c>
      <c r="AE461" s="5">
        <v>195.85399718007491</v>
      </c>
      <c r="AF461" s="5">
        <v>172.46705027157009</v>
      </c>
      <c r="AG461" s="5">
        <v>168.87274452805491</v>
      </c>
    </row>
    <row r="462" spans="1:33">
      <c r="A462" s="56" t="s">
        <v>80</v>
      </c>
      <c r="B462" s="56" t="s">
        <v>197</v>
      </c>
      <c r="C462" s="56" t="s">
        <v>226</v>
      </c>
      <c r="D462" s="56" t="s">
        <v>227</v>
      </c>
      <c r="E462" s="56" t="s">
        <v>142</v>
      </c>
      <c r="F462" s="5">
        <v>0</v>
      </c>
      <c r="G462" s="5">
        <v>2760.0147598614631</v>
      </c>
      <c r="H462" s="5">
        <v>3486.3619392833129</v>
      </c>
      <c r="I462" s="5">
        <v>3755.9799000318681</v>
      </c>
      <c r="J462" s="5">
        <v>8307.413088545034</v>
      </c>
      <c r="K462" s="5">
        <v>9613.024318910122</v>
      </c>
      <c r="L462" s="5">
        <v>11106.49272203197</v>
      </c>
      <c r="M462" s="5">
        <v>12326.149780909789</v>
      </c>
      <c r="N462" s="5">
        <v>13276.675895272951</v>
      </c>
      <c r="O462" s="5">
        <v>14220.467132570109</v>
      </c>
      <c r="P462" s="5">
        <v>14060.411299558309</v>
      </c>
      <c r="Q462" s="5">
        <v>25450.109010321899</v>
      </c>
      <c r="R462" s="5">
        <v>23239.58918002569</v>
      </c>
      <c r="S462" s="5">
        <v>23905.95185137611</v>
      </c>
      <c r="T462" s="5">
        <v>21623.16532025356</v>
      </c>
      <c r="U462" s="5">
        <v>22033.156045690899</v>
      </c>
      <c r="V462" s="5">
        <v>21731.02603988503</v>
      </c>
      <c r="W462" s="5">
        <v>29023.601060908979</v>
      </c>
      <c r="X462" s="5">
        <v>34436.284095970434</v>
      </c>
      <c r="Y462" s="5">
        <v>43336.57604974031</v>
      </c>
      <c r="Z462" s="5">
        <v>62611.063162067338</v>
      </c>
      <c r="AA462" s="5">
        <v>61775.535791359507</v>
      </c>
      <c r="AB462" s="5">
        <v>62179.572489744023</v>
      </c>
      <c r="AC462" s="5">
        <v>56564.440419874991</v>
      </c>
      <c r="AD462" s="5">
        <v>63684.694658932727</v>
      </c>
      <c r="AE462" s="5">
        <v>56738.403830020623</v>
      </c>
      <c r="AF462" s="5">
        <v>57220.109250810267</v>
      </c>
      <c r="AG462" s="5">
        <v>56789.109286847917</v>
      </c>
    </row>
    <row r="463" spans="1:33">
      <c r="A463" s="56" t="s">
        <v>80</v>
      </c>
      <c r="B463" s="56" t="s">
        <v>197</v>
      </c>
      <c r="C463" s="56" t="s">
        <v>228</v>
      </c>
      <c r="D463" s="56" t="s">
        <v>229</v>
      </c>
      <c r="E463" s="56" t="s">
        <v>142</v>
      </c>
      <c r="F463" s="5">
        <v>0</v>
      </c>
      <c r="G463" s="5">
        <v>5.4693015000000021E-5</v>
      </c>
      <c r="H463" s="5">
        <v>1308.2185519051061</v>
      </c>
      <c r="I463" s="5">
        <v>1346.7121178520599</v>
      </c>
      <c r="J463" s="5">
        <v>1480.0041657340551</v>
      </c>
      <c r="K463" s="5">
        <v>1713.8688200708841</v>
      </c>
      <c r="L463" s="5">
        <v>1887.898943533414</v>
      </c>
      <c r="M463" s="5">
        <v>1711.5430104563679</v>
      </c>
      <c r="N463" s="5">
        <v>1875.374416424085</v>
      </c>
      <c r="O463" s="5">
        <v>1938.118024791996</v>
      </c>
      <c r="P463" s="5">
        <v>1916.47206004084</v>
      </c>
      <c r="Q463" s="5">
        <v>1855.0932495964539</v>
      </c>
      <c r="R463" s="5">
        <v>1595.7383384579921</v>
      </c>
      <c r="S463" s="5">
        <v>1785.2725317773691</v>
      </c>
      <c r="T463" s="5">
        <v>1577.368342909215</v>
      </c>
      <c r="U463" s="5">
        <v>1526.8944735260361</v>
      </c>
      <c r="V463" s="5">
        <v>1540.8243633137949</v>
      </c>
      <c r="W463" s="5">
        <v>1581.7021950090659</v>
      </c>
      <c r="X463" s="5">
        <v>1516.21834041125</v>
      </c>
      <c r="Y463" s="5">
        <v>1715.25159205105</v>
      </c>
      <c r="Z463" s="5">
        <v>1608.2587460590189</v>
      </c>
      <c r="AA463" s="5">
        <v>1654.0306394120239</v>
      </c>
      <c r="AB463" s="5">
        <v>1606.4874999893259</v>
      </c>
      <c r="AC463" s="5">
        <v>1341.882953480575</v>
      </c>
      <c r="AD463" s="5">
        <v>1581.4046510121591</v>
      </c>
      <c r="AE463" s="5">
        <v>1354.76597032873</v>
      </c>
      <c r="AF463" s="5">
        <v>1398.4778564313499</v>
      </c>
      <c r="AG463" s="5">
        <v>1327.2692190104799</v>
      </c>
    </row>
    <row r="464" spans="1:33">
      <c r="A464" s="56" t="s">
        <v>80</v>
      </c>
      <c r="B464" s="56" t="s">
        <v>197</v>
      </c>
      <c r="C464" s="56" t="s">
        <v>230</v>
      </c>
      <c r="D464" s="56" t="s">
        <v>231</v>
      </c>
      <c r="E464" s="56" t="s">
        <v>142</v>
      </c>
      <c r="F464" s="5">
        <v>2752.7182627280458</v>
      </c>
      <c r="G464" s="5">
        <v>8145.6054783623731</v>
      </c>
      <c r="H464" s="5">
        <v>12771.35342299534</v>
      </c>
      <c r="I464" s="5">
        <v>12803.86430209663</v>
      </c>
      <c r="J464" s="5">
        <v>12558.481613614589</v>
      </c>
      <c r="K464" s="5">
        <v>12386.20918223457</v>
      </c>
      <c r="L464" s="5">
        <v>12812.46533355198</v>
      </c>
      <c r="M464" s="5">
        <v>16804.018243428149</v>
      </c>
      <c r="N464" s="5">
        <v>19937.564610302921</v>
      </c>
      <c r="O464" s="5">
        <v>23371.613608221502</v>
      </c>
      <c r="P464" s="5">
        <v>23049.239698730769</v>
      </c>
      <c r="Q464" s="5">
        <v>37678.576211452317</v>
      </c>
      <c r="R464" s="5">
        <v>34902.362164107959</v>
      </c>
      <c r="S464" s="5">
        <v>40531.459032482358</v>
      </c>
      <c r="T464" s="5">
        <v>45242.499654824322</v>
      </c>
      <c r="U464" s="5">
        <v>43206.381044796522</v>
      </c>
      <c r="V464" s="5">
        <v>44311.385485915918</v>
      </c>
      <c r="W464" s="5">
        <v>44989.009612741771</v>
      </c>
      <c r="X464" s="5">
        <v>43019.689039394587</v>
      </c>
      <c r="Y464" s="5">
        <v>46033.961920913804</v>
      </c>
      <c r="Z464" s="5">
        <v>56377.823738794177</v>
      </c>
      <c r="AA464" s="5">
        <v>54595.677492082061</v>
      </c>
      <c r="AB464" s="5">
        <v>56267.734061344447</v>
      </c>
      <c r="AC464" s="5">
        <v>51826.121516964311</v>
      </c>
      <c r="AD464" s="5">
        <v>55813.559729947337</v>
      </c>
      <c r="AE464" s="5">
        <v>54307.562946195583</v>
      </c>
      <c r="AF464" s="5">
        <v>51658.310810827999</v>
      </c>
      <c r="AG464" s="5">
        <v>52346.223609470049</v>
      </c>
    </row>
    <row r="465" spans="1:33">
      <c r="A465" s="56" t="s">
        <v>80</v>
      </c>
      <c r="B465" s="56" t="s">
        <v>197</v>
      </c>
      <c r="C465" s="56" t="s">
        <v>232</v>
      </c>
      <c r="D465" s="56" t="s">
        <v>233</v>
      </c>
      <c r="E465" s="56" t="s">
        <v>142</v>
      </c>
      <c r="F465" s="5">
        <v>0</v>
      </c>
      <c r="G465" s="5">
        <v>1.1659E-5</v>
      </c>
      <c r="H465" s="5">
        <v>74.246692519790074</v>
      </c>
      <c r="I465" s="5">
        <v>360.88164032611502</v>
      </c>
      <c r="J465" s="5">
        <v>361.23067430575509</v>
      </c>
      <c r="K465" s="5">
        <v>512.72218497434017</v>
      </c>
      <c r="L465" s="5">
        <v>584.10309229171014</v>
      </c>
      <c r="M465" s="5">
        <v>551.3531041832797</v>
      </c>
      <c r="N465" s="5">
        <v>630.51325583317453</v>
      </c>
      <c r="O465" s="5">
        <v>637.43407829015439</v>
      </c>
      <c r="P465" s="5">
        <v>613.10778733971506</v>
      </c>
      <c r="Q465" s="5">
        <v>1140.546460664845</v>
      </c>
      <c r="R465" s="5">
        <v>3492.3646545010351</v>
      </c>
      <c r="S465" s="5">
        <v>4599.8679001300943</v>
      </c>
      <c r="T465" s="5">
        <v>5278.8056166478746</v>
      </c>
      <c r="U465" s="5">
        <v>5345.4499410840626</v>
      </c>
      <c r="V465" s="5">
        <v>5324.9006787473336</v>
      </c>
      <c r="W465" s="5">
        <v>7050.8705199892083</v>
      </c>
      <c r="X465" s="5">
        <v>6676.6804909254124</v>
      </c>
      <c r="Y465" s="5">
        <v>7711.5455678306007</v>
      </c>
      <c r="Z465" s="5">
        <v>7257.7185783540399</v>
      </c>
      <c r="AA465" s="5">
        <v>7405.2583321659977</v>
      </c>
      <c r="AB465" s="5">
        <v>7325.0942564591714</v>
      </c>
      <c r="AC465" s="5">
        <v>6228.5450596244546</v>
      </c>
      <c r="AD465" s="5">
        <v>7684.4246600520783</v>
      </c>
      <c r="AE465" s="5">
        <v>6494.59147682606</v>
      </c>
      <c r="AF465" s="5">
        <v>6361.8942176836226</v>
      </c>
      <c r="AG465" s="5">
        <v>5640.1552443612927</v>
      </c>
    </row>
    <row r="466" spans="1:33">
      <c r="A466" s="56" t="s">
        <v>80</v>
      </c>
      <c r="B466" s="56" t="s">
        <v>163</v>
      </c>
      <c r="C466" s="56" t="s">
        <v>234</v>
      </c>
      <c r="D466" s="56" t="s">
        <v>235</v>
      </c>
      <c r="E466" s="56" t="s">
        <v>142</v>
      </c>
      <c r="F466" s="5">
        <v>4810.1602068821994</v>
      </c>
      <c r="G466" s="5">
        <v>4420.5790374301969</v>
      </c>
      <c r="H466" s="5">
        <v>4779.0348454549257</v>
      </c>
      <c r="I466" s="5">
        <v>5001.5259479185816</v>
      </c>
      <c r="J466" s="5">
        <v>4574.4279160758952</v>
      </c>
      <c r="K466" s="5">
        <v>5134.4080907212583</v>
      </c>
      <c r="L466" s="5">
        <v>5063.5222969641218</v>
      </c>
      <c r="M466" s="5">
        <v>5046.2464782743036</v>
      </c>
      <c r="N466" s="5">
        <v>4952.573697408121</v>
      </c>
      <c r="O466" s="5">
        <v>5312.6255287168105</v>
      </c>
      <c r="P466" s="5">
        <v>4716.9951944745071</v>
      </c>
      <c r="Q466" s="5">
        <v>4562.586217914517</v>
      </c>
      <c r="R466" s="5">
        <v>4644.7404449158139</v>
      </c>
      <c r="S466" s="5">
        <v>4589.0727816979152</v>
      </c>
      <c r="T466" s="5">
        <v>4900.5607815035692</v>
      </c>
      <c r="U466" s="5">
        <v>4561.3699036383041</v>
      </c>
      <c r="V466" s="5">
        <v>4731.7854657391345</v>
      </c>
      <c r="W466" s="5">
        <v>4375.7456017602017</v>
      </c>
      <c r="X466" s="5">
        <v>4681.7425500899562</v>
      </c>
      <c r="Y466" s="5">
        <v>4444.739631218572</v>
      </c>
      <c r="Z466" s="5">
        <v>4719.8000078112</v>
      </c>
      <c r="AA466" s="5">
        <v>3916.5107530095138</v>
      </c>
      <c r="AB466" s="5">
        <v>3948.0955145299422</v>
      </c>
      <c r="AC466" s="5">
        <v>4069.9768093279959</v>
      </c>
      <c r="AD466" s="5">
        <v>3735.3331185036618</v>
      </c>
      <c r="AE466" s="5">
        <v>3934.241270098998</v>
      </c>
      <c r="AF466" s="5">
        <v>4049.3944228031128</v>
      </c>
      <c r="AG466" s="5">
        <v>3328.1499111871808</v>
      </c>
    </row>
    <row r="467" spans="1:33">
      <c r="A467" s="56" t="s">
        <v>80</v>
      </c>
      <c r="B467" s="56" t="s">
        <v>163</v>
      </c>
      <c r="C467" s="56" t="s">
        <v>236</v>
      </c>
      <c r="D467" s="56" t="s">
        <v>237</v>
      </c>
      <c r="E467" s="56" t="s">
        <v>142</v>
      </c>
      <c r="F467" s="5">
        <v>0</v>
      </c>
      <c r="G467" s="5">
        <v>0</v>
      </c>
      <c r="H467" s="5">
        <v>0</v>
      </c>
      <c r="I467" s="5">
        <v>0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5">
        <v>0</v>
      </c>
      <c r="R467" s="5">
        <v>0</v>
      </c>
      <c r="S467" s="5">
        <v>0</v>
      </c>
      <c r="T467" s="5">
        <v>0</v>
      </c>
      <c r="U467" s="5">
        <v>0</v>
      </c>
      <c r="V467" s="5">
        <v>0</v>
      </c>
      <c r="W467" s="5">
        <v>0</v>
      </c>
      <c r="X467" s="5">
        <v>0</v>
      </c>
      <c r="Y467" s="5">
        <v>0</v>
      </c>
      <c r="Z467" s="5">
        <v>0</v>
      </c>
      <c r="AA467" s="5">
        <v>0</v>
      </c>
      <c r="AB467" s="5">
        <v>0</v>
      </c>
      <c r="AC467" s="5">
        <v>0</v>
      </c>
      <c r="AD467" s="5">
        <v>0</v>
      </c>
      <c r="AE467" s="5">
        <v>0</v>
      </c>
      <c r="AF467" s="5">
        <v>0</v>
      </c>
      <c r="AG467" s="5">
        <v>0</v>
      </c>
    </row>
    <row r="468" spans="1:33">
      <c r="A468" s="56" t="s">
        <v>80</v>
      </c>
      <c r="B468" s="56" t="s">
        <v>163</v>
      </c>
      <c r="C468" s="56" t="s">
        <v>238</v>
      </c>
      <c r="D468" s="56" t="s">
        <v>239</v>
      </c>
      <c r="E468" s="56" t="s">
        <v>142</v>
      </c>
      <c r="F468" s="5">
        <v>2357.2086955130908</v>
      </c>
      <c r="G468" s="5">
        <v>2064.967267458459</v>
      </c>
      <c r="H468" s="5">
        <v>2302.9011634626099</v>
      </c>
      <c r="I468" s="5">
        <v>2179.188228361334</v>
      </c>
      <c r="J468" s="5">
        <v>2362.915327845275</v>
      </c>
      <c r="K468" s="5">
        <v>2440.3792699027999</v>
      </c>
      <c r="L468" s="5">
        <v>2462.7656769463988</v>
      </c>
      <c r="M468" s="5">
        <v>2386.626387428661</v>
      </c>
      <c r="N468" s="5">
        <v>2499.1578536307179</v>
      </c>
      <c r="O468" s="5">
        <v>2640.2958377965392</v>
      </c>
      <c r="P468" s="5">
        <v>2566.8987622248851</v>
      </c>
      <c r="Q468" s="5">
        <v>2438.99131966819</v>
      </c>
      <c r="R468" s="5">
        <v>2279.9331273616249</v>
      </c>
      <c r="S468" s="5">
        <v>2466.299052221781</v>
      </c>
      <c r="T468" s="5">
        <v>2294.7089964167349</v>
      </c>
      <c r="U468" s="5">
        <v>2121.3278787025611</v>
      </c>
      <c r="V468" s="5">
        <v>2282.1596044366511</v>
      </c>
      <c r="W468" s="5">
        <v>2255.3597432697511</v>
      </c>
      <c r="X468" s="5">
        <v>2180.08052753427</v>
      </c>
      <c r="Y468" s="5">
        <v>2345.0926644668298</v>
      </c>
      <c r="Z468" s="5">
        <v>2597.4781168473251</v>
      </c>
      <c r="AA468" s="5">
        <v>2552.620261665536</v>
      </c>
      <c r="AB468" s="5">
        <v>2527.1178051341099</v>
      </c>
      <c r="AC468" s="5">
        <v>2399.6501529541652</v>
      </c>
      <c r="AD468" s="5">
        <v>2598.6679158174002</v>
      </c>
      <c r="AE468" s="5">
        <v>2445.848855173319</v>
      </c>
      <c r="AF468" s="5">
        <v>2439.161353557216</v>
      </c>
      <c r="AG468" s="5">
        <v>2618.401368034366</v>
      </c>
    </row>
    <row r="469" spans="1:33">
      <c r="A469" s="56" t="s">
        <v>80</v>
      </c>
      <c r="B469" s="56" t="s">
        <v>163</v>
      </c>
      <c r="C469" s="56" t="s">
        <v>240</v>
      </c>
      <c r="D469" s="56" t="s">
        <v>241</v>
      </c>
      <c r="E469" s="56" t="s">
        <v>142</v>
      </c>
      <c r="F469" s="5">
        <v>13717.06738166974</v>
      </c>
      <c r="G469" s="5">
        <v>12600.64791177318</v>
      </c>
      <c r="H469" s="5">
        <v>13538.702153771441</v>
      </c>
      <c r="I469" s="5">
        <v>13100.87579367023</v>
      </c>
      <c r="J469" s="5">
        <v>14130.52864531468</v>
      </c>
      <c r="K469" s="5">
        <v>14489.117545074951</v>
      </c>
      <c r="L469" s="5">
        <v>15361.384112713189</v>
      </c>
      <c r="M469" s="5">
        <v>15113.208242244929</v>
      </c>
      <c r="N469" s="5">
        <v>15224.311392432001</v>
      </c>
      <c r="O469" s="5">
        <v>15625.901417945919</v>
      </c>
      <c r="P469" s="5">
        <v>14872.4585456688</v>
      </c>
      <c r="Q469" s="5">
        <v>14891.38666813169</v>
      </c>
      <c r="R469" s="5">
        <v>14424.493618929489</v>
      </c>
      <c r="S469" s="5">
        <v>14553.82327232048</v>
      </c>
      <c r="T469" s="5">
        <v>14622.85597032746</v>
      </c>
      <c r="U469" s="5">
        <v>14376.82612918196</v>
      </c>
      <c r="V469" s="5">
        <v>14594.649609408651</v>
      </c>
      <c r="W469" s="5">
        <v>13944.933548541059</v>
      </c>
      <c r="X469" s="5">
        <v>13677.296573621241</v>
      </c>
      <c r="Y469" s="5">
        <v>13143.214809747091</v>
      </c>
      <c r="Z469" s="5">
        <v>13809.17469595538</v>
      </c>
      <c r="AA469" s="5">
        <v>12767.979608082849</v>
      </c>
      <c r="AB469" s="5">
        <v>12701.853804506291</v>
      </c>
      <c r="AC469" s="5">
        <v>13002.44337332445</v>
      </c>
      <c r="AD469" s="5">
        <v>12065.66377370344</v>
      </c>
      <c r="AE469" s="5">
        <v>11791.83659242135</v>
      </c>
      <c r="AF469" s="5">
        <v>12729.524271972719</v>
      </c>
      <c r="AG469" s="5">
        <v>11503.78649153786</v>
      </c>
    </row>
    <row r="470" spans="1:33">
      <c r="A470" s="56" t="s">
        <v>80</v>
      </c>
      <c r="B470" s="56" t="s">
        <v>163</v>
      </c>
      <c r="C470" s="56" t="s">
        <v>242</v>
      </c>
      <c r="D470" s="56" t="s">
        <v>243</v>
      </c>
      <c r="E470" s="56" t="s">
        <v>142</v>
      </c>
      <c r="F470" s="5">
        <v>849.01844655828961</v>
      </c>
      <c r="G470" s="5">
        <v>791.30559554444028</v>
      </c>
      <c r="H470" s="5">
        <v>894.93145914346997</v>
      </c>
      <c r="I470" s="5">
        <v>879.36904924763508</v>
      </c>
      <c r="J470" s="5">
        <v>814.91335309368947</v>
      </c>
      <c r="K470" s="5">
        <v>936.39281433336998</v>
      </c>
      <c r="L470" s="5">
        <v>904.73082394084508</v>
      </c>
      <c r="M470" s="5">
        <v>876.64182854660044</v>
      </c>
      <c r="N470" s="5">
        <v>899.72624121952003</v>
      </c>
      <c r="O470" s="5">
        <v>917.55934238421924</v>
      </c>
      <c r="P470" s="5">
        <v>882.40587588963035</v>
      </c>
      <c r="Q470" s="5">
        <v>837.20312281501992</v>
      </c>
      <c r="R470" s="5">
        <v>866.07831305534523</v>
      </c>
      <c r="S470" s="5">
        <v>872.50371543350934</v>
      </c>
      <c r="T470" s="5">
        <v>865.56166964300496</v>
      </c>
      <c r="U470" s="5">
        <v>757.04241619457434</v>
      </c>
      <c r="V470" s="5">
        <v>839.57967496210017</v>
      </c>
      <c r="W470" s="5">
        <v>835.21392576150492</v>
      </c>
      <c r="X470" s="5">
        <v>819.46402039160489</v>
      </c>
      <c r="Y470" s="5">
        <v>867.5887069716598</v>
      </c>
      <c r="Z470" s="5">
        <v>841.65745203431004</v>
      </c>
      <c r="AA470" s="5">
        <v>898.87768059045027</v>
      </c>
      <c r="AB470" s="5">
        <v>860.86439853239949</v>
      </c>
      <c r="AC470" s="5">
        <v>922.22489990778558</v>
      </c>
      <c r="AD470" s="5">
        <v>957.96285559157025</v>
      </c>
      <c r="AE470" s="5">
        <v>978.54348106874465</v>
      </c>
      <c r="AF470" s="5">
        <v>867.20773276525472</v>
      </c>
      <c r="AG470" s="5">
        <v>999.47630745417484</v>
      </c>
    </row>
    <row r="471" spans="1:33">
      <c r="A471" s="56" t="s">
        <v>80</v>
      </c>
      <c r="B471" s="56" t="s">
        <v>163</v>
      </c>
      <c r="C471" s="56" t="s">
        <v>244</v>
      </c>
      <c r="D471" s="56" t="s">
        <v>245</v>
      </c>
      <c r="E471" s="56" t="s">
        <v>142</v>
      </c>
      <c r="F471" s="5">
        <v>1407.834268483309</v>
      </c>
      <c r="G471" s="5">
        <v>1407.0198038752001</v>
      </c>
      <c r="H471" s="5">
        <v>1572.5667005965411</v>
      </c>
      <c r="I471" s="5">
        <v>3555.0881620128412</v>
      </c>
      <c r="J471" s="5">
        <v>3632.155074218595</v>
      </c>
      <c r="K471" s="5">
        <v>4372.7388009567476</v>
      </c>
      <c r="L471" s="5">
        <v>4610.9323102634116</v>
      </c>
      <c r="M471" s="5">
        <v>4623.4093514636352</v>
      </c>
      <c r="N471" s="5">
        <v>4617.7098671733747</v>
      </c>
      <c r="O471" s="5">
        <v>4584.1745746973302</v>
      </c>
      <c r="P471" s="5">
        <v>4691.968419334602</v>
      </c>
      <c r="Q471" s="5">
        <v>4590.546764347675</v>
      </c>
      <c r="R471" s="5">
        <v>4777.6037587131586</v>
      </c>
      <c r="S471" s="5">
        <v>4564.7959655109007</v>
      </c>
      <c r="T471" s="5">
        <v>4614.0898729653836</v>
      </c>
      <c r="U471" s="5">
        <v>4049.3614781188662</v>
      </c>
      <c r="V471" s="5">
        <v>4551.1259504508434</v>
      </c>
      <c r="W471" s="5">
        <v>4547.8723614553492</v>
      </c>
      <c r="X471" s="5">
        <v>4440.1707340142448</v>
      </c>
      <c r="Y471" s="5">
        <v>4527.7306385961292</v>
      </c>
      <c r="Z471" s="5">
        <v>4529.3595253846988</v>
      </c>
      <c r="AA471" s="5">
        <v>4615.356221500937</v>
      </c>
      <c r="AB471" s="5">
        <v>4649.8536542974307</v>
      </c>
      <c r="AC471" s="5">
        <v>5107.9434763107092</v>
      </c>
      <c r="AD471" s="5">
        <v>4991.3955191183632</v>
      </c>
      <c r="AE471" s="5">
        <v>5151.9675285806952</v>
      </c>
      <c r="AF471" s="5">
        <v>4609.5495101387596</v>
      </c>
      <c r="AG471" s="5">
        <v>5248.9612708779441</v>
      </c>
    </row>
    <row r="472" spans="1:33">
      <c r="A472" s="56" t="s">
        <v>80</v>
      </c>
      <c r="B472" s="56" t="s">
        <v>163</v>
      </c>
      <c r="C472" s="56" t="s">
        <v>246</v>
      </c>
      <c r="D472" s="56" t="s">
        <v>247</v>
      </c>
      <c r="E472" s="56" t="s">
        <v>142</v>
      </c>
      <c r="F472" s="5">
        <v>631.16876875271532</v>
      </c>
      <c r="G472" s="5">
        <v>578.57517403525469</v>
      </c>
      <c r="H472" s="5">
        <v>611.18972034110027</v>
      </c>
      <c r="I472" s="5">
        <v>646.39615454793056</v>
      </c>
      <c r="J472" s="5">
        <v>1842.0849353650799</v>
      </c>
      <c r="K472" s="5">
        <v>3175.2350456444942</v>
      </c>
      <c r="L472" s="5">
        <v>3551.7068808169838</v>
      </c>
      <c r="M472" s="5">
        <v>3422.036996612439</v>
      </c>
      <c r="N472" s="5">
        <v>3307.2464315411262</v>
      </c>
      <c r="O472" s="5">
        <v>3327.6703007216611</v>
      </c>
      <c r="P472" s="5">
        <v>3460.4377099404942</v>
      </c>
      <c r="Q472" s="5">
        <v>3403.081499619308</v>
      </c>
      <c r="R472" s="5">
        <v>3496.5419478034401</v>
      </c>
      <c r="S472" s="5">
        <v>3279.686575600676</v>
      </c>
      <c r="T472" s="5">
        <v>3395.710907354709</v>
      </c>
      <c r="U472" s="5">
        <v>2996.7041167645939</v>
      </c>
      <c r="V472" s="5">
        <v>3294.0692601183582</v>
      </c>
      <c r="W472" s="5">
        <v>3477.4840983062491</v>
      </c>
      <c r="X472" s="5">
        <v>3309.887908360367</v>
      </c>
      <c r="Y472" s="5">
        <v>3268.8756927987488</v>
      </c>
      <c r="Z472" s="5">
        <v>3335.9222667096819</v>
      </c>
      <c r="AA472" s="5">
        <v>3432.0918583542411</v>
      </c>
      <c r="AB472" s="5">
        <v>3368.4956122347539</v>
      </c>
      <c r="AC472" s="5">
        <v>3660.724088093672</v>
      </c>
      <c r="AD472" s="5">
        <v>3462.3882050121701</v>
      </c>
      <c r="AE472" s="5">
        <v>3627.4119867321392</v>
      </c>
      <c r="AF472" s="5">
        <v>3221.946829816015</v>
      </c>
      <c r="AG472" s="5">
        <v>3646.7714834744111</v>
      </c>
    </row>
    <row r="473" spans="1:33">
      <c r="A473" s="56" t="s">
        <v>80</v>
      </c>
      <c r="B473" s="56" t="s">
        <v>163</v>
      </c>
      <c r="C473" s="56" t="s">
        <v>248</v>
      </c>
      <c r="D473" s="56" t="s">
        <v>249</v>
      </c>
      <c r="E473" s="56" t="s">
        <v>142</v>
      </c>
      <c r="F473" s="5">
        <v>0</v>
      </c>
      <c r="G473" s="5">
        <v>0</v>
      </c>
      <c r="H473" s="5">
        <v>0</v>
      </c>
      <c r="I473" s="5">
        <v>0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5">
        <v>0</v>
      </c>
      <c r="R473" s="5">
        <v>0</v>
      </c>
      <c r="S473" s="5">
        <v>0</v>
      </c>
      <c r="T473" s="5">
        <v>0</v>
      </c>
      <c r="U473" s="5">
        <v>0</v>
      </c>
      <c r="V473" s="5">
        <v>0</v>
      </c>
      <c r="W473" s="5">
        <v>0</v>
      </c>
      <c r="X473" s="5">
        <v>0</v>
      </c>
      <c r="Y473" s="5">
        <v>0</v>
      </c>
      <c r="Z473" s="5">
        <v>0</v>
      </c>
      <c r="AA473" s="5">
        <v>0</v>
      </c>
      <c r="AB473" s="5">
        <v>0</v>
      </c>
      <c r="AC473" s="5">
        <v>0</v>
      </c>
      <c r="AD473" s="5">
        <v>0</v>
      </c>
      <c r="AE473" s="5">
        <v>0</v>
      </c>
      <c r="AF473" s="5">
        <v>0</v>
      </c>
      <c r="AG473" s="5">
        <v>0</v>
      </c>
    </row>
    <row r="474" spans="1:33">
      <c r="A474" s="56" t="s">
        <v>80</v>
      </c>
      <c r="B474" s="56" t="s">
        <v>163</v>
      </c>
      <c r="C474" s="56" t="s">
        <v>250</v>
      </c>
      <c r="D474" s="56" t="s">
        <v>251</v>
      </c>
      <c r="E474" s="56" t="s">
        <v>142</v>
      </c>
      <c r="F474" s="5">
        <v>1390.86173360676</v>
      </c>
      <c r="G474" s="5">
        <v>1268.398068182205</v>
      </c>
      <c r="H474" s="5">
        <v>1295.2407026262849</v>
      </c>
      <c r="I474" s="5">
        <v>1365.3279080429711</v>
      </c>
      <c r="J474" s="5">
        <v>1414.311015983825</v>
      </c>
      <c r="K474" s="5">
        <v>1528.324274707576</v>
      </c>
      <c r="L474" s="5">
        <v>1632.161807315015</v>
      </c>
      <c r="M474" s="5">
        <v>1533.2831493872111</v>
      </c>
      <c r="N474" s="5">
        <v>1457.2496848114399</v>
      </c>
      <c r="O474" s="5">
        <v>1484.879037098746</v>
      </c>
      <c r="P474" s="5">
        <v>1432.1690095044851</v>
      </c>
      <c r="Q474" s="5">
        <v>1482.387471279241</v>
      </c>
      <c r="R474" s="5">
        <v>1487.4175123621751</v>
      </c>
      <c r="S474" s="5">
        <v>1408.7214884638011</v>
      </c>
      <c r="T474" s="5">
        <v>1458.2340366543849</v>
      </c>
      <c r="U474" s="5">
        <v>1365.86310051548</v>
      </c>
      <c r="V474" s="5">
        <v>1416.155190936845</v>
      </c>
      <c r="W474" s="5">
        <v>1268.8713041209289</v>
      </c>
      <c r="X474" s="5">
        <v>1300.16719139459</v>
      </c>
      <c r="Y474" s="5">
        <v>1278.0504664196951</v>
      </c>
      <c r="Z474" s="5">
        <v>1298.46094150456</v>
      </c>
      <c r="AA474" s="5">
        <v>1368.5325617992851</v>
      </c>
      <c r="AB474" s="5">
        <v>1454.350875707474</v>
      </c>
      <c r="AC474" s="5">
        <v>1496.4191779806599</v>
      </c>
      <c r="AD474" s="5">
        <v>1448.1876371366061</v>
      </c>
      <c r="AE474" s="5">
        <v>1523.3638700143049</v>
      </c>
      <c r="AF474" s="5">
        <v>1457.048553969086</v>
      </c>
      <c r="AG474" s="5">
        <v>1538.022070019374</v>
      </c>
    </row>
    <row r="475" spans="1:33">
      <c r="A475" s="56" t="s">
        <v>80</v>
      </c>
      <c r="B475" s="56" t="s">
        <v>198</v>
      </c>
      <c r="C475" s="56" t="s">
        <v>252</v>
      </c>
      <c r="D475" s="56" t="s">
        <v>253</v>
      </c>
      <c r="E475" s="56" t="s">
        <v>142</v>
      </c>
      <c r="F475" s="5">
        <v>0</v>
      </c>
      <c r="G475" s="5">
        <v>144.15920856048501</v>
      </c>
      <c r="H475" s="5">
        <v>750.14221186080488</v>
      </c>
      <c r="I475" s="5">
        <v>1197.3191346429701</v>
      </c>
      <c r="J475" s="5">
        <v>1174.392328860125</v>
      </c>
      <c r="K475" s="5">
        <v>1277.9078054230611</v>
      </c>
      <c r="L475" s="5">
        <v>1345.7810697040441</v>
      </c>
      <c r="M475" s="5">
        <v>1323.6670330817001</v>
      </c>
      <c r="N475" s="5">
        <v>1106.360605286284</v>
      </c>
      <c r="O475" s="5">
        <v>1100.8245469087699</v>
      </c>
      <c r="P475" s="5">
        <v>1372.8855135254159</v>
      </c>
      <c r="Q475" s="5">
        <v>1263.56348114002</v>
      </c>
      <c r="R475" s="5">
        <v>1396.2934874203199</v>
      </c>
      <c r="S475" s="5">
        <v>1191.167254604595</v>
      </c>
      <c r="T475" s="5">
        <v>1194.3241266013499</v>
      </c>
      <c r="U475" s="5">
        <v>1129.5912338115361</v>
      </c>
      <c r="V475" s="5">
        <v>1194.972528889816</v>
      </c>
      <c r="W475" s="5">
        <v>1256.997393127049</v>
      </c>
      <c r="X475" s="5">
        <v>1265.768424519566</v>
      </c>
      <c r="Y475" s="5">
        <v>1088.7756044651801</v>
      </c>
      <c r="Z475" s="5">
        <v>1159.087716739205</v>
      </c>
      <c r="AA475" s="5">
        <v>1126.0465221406009</v>
      </c>
      <c r="AB475" s="5">
        <v>1035.87974481629</v>
      </c>
      <c r="AC475" s="5">
        <v>1320.4422873960709</v>
      </c>
      <c r="AD475" s="5">
        <v>796.42345033405536</v>
      </c>
      <c r="AE475" s="5">
        <v>1132.38802648511</v>
      </c>
      <c r="AF475" s="5">
        <v>1085.7818684137801</v>
      </c>
      <c r="AG475" s="5">
        <v>975.96360591502503</v>
      </c>
    </row>
    <row r="476" spans="1:33">
      <c r="A476" s="56" t="s">
        <v>80</v>
      </c>
      <c r="B476" s="56" t="s">
        <v>198</v>
      </c>
      <c r="C476" s="56" t="s">
        <v>254</v>
      </c>
      <c r="D476" s="56" t="s">
        <v>255</v>
      </c>
      <c r="E476" s="56" t="s">
        <v>142</v>
      </c>
      <c r="F476" s="5">
        <v>0</v>
      </c>
      <c r="G476" s="5">
        <v>0</v>
      </c>
      <c r="H476" s="5">
        <v>0</v>
      </c>
      <c r="I476" s="5">
        <v>0</v>
      </c>
      <c r="J476" s="5">
        <v>0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5">
        <v>0</v>
      </c>
      <c r="R476" s="5">
        <v>0</v>
      </c>
      <c r="S476" s="5">
        <v>0</v>
      </c>
      <c r="T476" s="5">
        <v>0</v>
      </c>
      <c r="U476" s="5">
        <v>0</v>
      </c>
      <c r="V476" s="5">
        <v>0</v>
      </c>
      <c r="W476" s="5">
        <v>0</v>
      </c>
      <c r="X476" s="5">
        <v>0</v>
      </c>
      <c r="Y476" s="5">
        <v>0</v>
      </c>
      <c r="Z476" s="5">
        <v>0</v>
      </c>
      <c r="AA476" s="5">
        <v>0</v>
      </c>
      <c r="AB476" s="5">
        <v>0</v>
      </c>
      <c r="AC476" s="5">
        <v>0</v>
      </c>
      <c r="AD476" s="5">
        <v>0</v>
      </c>
      <c r="AE476" s="5">
        <v>0</v>
      </c>
      <c r="AF476" s="5">
        <v>0</v>
      </c>
      <c r="AG476" s="5">
        <v>0</v>
      </c>
    </row>
    <row r="477" spans="1:33">
      <c r="A477" s="56" t="s">
        <v>80</v>
      </c>
      <c r="B477" s="56" t="s">
        <v>198</v>
      </c>
      <c r="C477" s="56" t="s">
        <v>256</v>
      </c>
      <c r="D477" s="56" t="s">
        <v>257</v>
      </c>
      <c r="E477" s="56" t="s">
        <v>142</v>
      </c>
      <c r="F477" s="5">
        <v>0</v>
      </c>
      <c r="G477" s="5">
        <v>0</v>
      </c>
      <c r="H477" s="5">
        <v>0</v>
      </c>
      <c r="I477" s="5">
        <v>0</v>
      </c>
      <c r="J477" s="5">
        <v>0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5">
        <v>0</v>
      </c>
      <c r="R477" s="5">
        <v>0</v>
      </c>
      <c r="S477" s="5">
        <v>0</v>
      </c>
      <c r="T477" s="5">
        <v>0</v>
      </c>
      <c r="U477" s="5">
        <v>0</v>
      </c>
      <c r="V477" s="5">
        <v>0</v>
      </c>
      <c r="W477" s="5">
        <v>0</v>
      </c>
      <c r="X477" s="5">
        <v>0</v>
      </c>
      <c r="Y477" s="5">
        <v>0</v>
      </c>
      <c r="Z477" s="5">
        <v>0</v>
      </c>
      <c r="AA477" s="5">
        <v>0</v>
      </c>
      <c r="AB477" s="5">
        <v>0</v>
      </c>
      <c r="AC477" s="5">
        <v>0</v>
      </c>
      <c r="AD477" s="5">
        <v>0</v>
      </c>
      <c r="AE477" s="5">
        <v>0</v>
      </c>
      <c r="AF477" s="5">
        <v>0</v>
      </c>
      <c r="AG477" s="5">
        <v>0</v>
      </c>
    </row>
    <row r="478" spans="1:33">
      <c r="A478" s="56" t="s">
        <v>80</v>
      </c>
      <c r="B478" s="56" t="s">
        <v>198</v>
      </c>
      <c r="C478" s="56" t="s">
        <v>258</v>
      </c>
      <c r="D478" s="56" t="s">
        <v>259</v>
      </c>
      <c r="E478" s="56" t="s">
        <v>142</v>
      </c>
      <c r="F478" s="5">
        <v>5377.4227719603796</v>
      </c>
      <c r="G478" s="5">
        <v>5443.4129345686633</v>
      </c>
      <c r="H478" s="5">
        <v>5686.3917144444886</v>
      </c>
      <c r="I478" s="5">
        <v>5979.7858906884176</v>
      </c>
      <c r="J478" s="5">
        <v>6153.2409565389526</v>
      </c>
      <c r="K478" s="5">
        <v>6138.7075823673904</v>
      </c>
      <c r="L478" s="5">
        <v>6044.8388335078307</v>
      </c>
      <c r="M478" s="5">
        <v>8206.6787825872107</v>
      </c>
      <c r="N478" s="5">
        <v>11239.545490521519</v>
      </c>
      <c r="O478" s="5">
        <v>11242.865880939609</v>
      </c>
      <c r="P478" s="5">
        <v>11657.956628106031</v>
      </c>
      <c r="Q478" s="5">
        <v>11454.583082086059</v>
      </c>
      <c r="R478" s="5">
        <v>13125.787303121821</v>
      </c>
      <c r="S478" s="5">
        <v>11996.7273005345</v>
      </c>
      <c r="T478" s="5">
        <v>12021.749384534371</v>
      </c>
      <c r="U478" s="5">
        <v>11105.857424003359</v>
      </c>
      <c r="V478" s="5">
        <v>11778.93335402901</v>
      </c>
      <c r="W478" s="5">
        <v>12039.68918871986</v>
      </c>
      <c r="X478" s="5">
        <v>12285.197782845369</v>
      </c>
      <c r="Y478" s="5">
        <v>16010.230189153899</v>
      </c>
      <c r="Z478" s="5">
        <v>16137.634556007109</v>
      </c>
      <c r="AA478" s="5">
        <v>21382.771544130312</v>
      </c>
      <c r="AB478" s="5">
        <v>35480.742587994187</v>
      </c>
      <c r="AC478" s="5">
        <v>41502.877650369977</v>
      </c>
      <c r="AD478" s="5">
        <v>46714.666955543456</v>
      </c>
      <c r="AE478" s="5">
        <v>63874.497421466207</v>
      </c>
      <c r="AF478" s="5">
        <v>56693.063418750942</v>
      </c>
      <c r="AG478" s="5">
        <v>60977.956887427092</v>
      </c>
    </row>
    <row r="479" spans="1:33">
      <c r="A479" s="56" t="s">
        <v>80</v>
      </c>
      <c r="B479" s="56" t="s">
        <v>198</v>
      </c>
      <c r="C479" s="56" t="s">
        <v>260</v>
      </c>
      <c r="D479" s="56" t="s">
        <v>261</v>
      </c>
      <c r="E479" s="56" t="s">
        <v>142</v>
      </c>
      <c r="F479" s="5">
        <v>5737.4758409158476</v>
      </c>
      <c r="G479" s="5">
        <v>8829.6231443841607</v>
      </c>
      <c r="H479" s="5">
        <v>9012.1920134282045</v>
      </c>
      <c r="I479" s="5">
        <v>11102.4373992488</v>
      </c>
      <c r="J479" s="5">
        <v>12442.71604068267</v>
      </c>
      <c r="K479" s="5">
        <v>12804.641039652921</v>
      </c>
      <c r="L479" s="5">
        <v>13965.44437602809</v>
      </c>
      <c r="M479" s="5">
        <v>19522.060535151581</v>
      </c>
      <c r="N479" s="5">
        <v>17406.79399596982</v>
      </c>
      <c r="O479" s="5">
        <v>18171.150111989729</v>
      </c>
      <c r="P479" s="5">
        <v>23461.368132102521</v>
      </c>
      <c r="Q479" s="5">
        <v>21305.807552471269</v>
      </c>
      <c r="R479" s="5">
        <v>24087.26411065369</v>
      </c>
      <c r="S479" s="5">
        <v>21171.133812675071</v>
      </c>
      <c r="T479" s="5">
        <v>24949.580497823368</v>
      </c>
      <c r="U479" s="5">
        <v>27129.445982114939</v>
      </c>
      <c r="V479" s="5">
        <v>28629.94221076625</v>
      </c>
      <c r="W479" s="5">
        <v>32392.841239194469</v>
      </c>
      <c r="X479" s="5">
        <v>40126.456415972541</v>
      </c>
      <c r="Y479" s="5">
        <v>35303.157374368668</v>
      </c>
      <c r="Z479" s="5">
        <v>40464.445420345008</v>
      </c>
      <c r="AA479" s="5">
        <v>46898.074415180978</v>
      </c>
      <c r="AB479" s="5">
        <v>40394.88431637676</v>
      </c>
      <c r="AC479" s="5">
        <v>45887.001817516313</v>
      </c>
      <c r="AD479" s="5">
        <v>40019.176076196571</v>
      </c>
      <c r="AE479" s="5">
        <v>45640.215414270817</v>
      </c>
      <c r="AF479" s="5">
        <v>40384.832235440452</v>
      </c>
      <c r="AG479" s="5">
        <v>39716.014586452802</v>
      </c>
    </row>
    <row r="480" spans="1:33">
      <c r="A480" s="56" t="s">
        <v>80</v>
      </c>
      <c r="B480" s="56" t="s">
        <v>198</v>
      </c>
      <c r="C480" s="56" t="s">
        <v>262</v>
      </c>
      <c r="D480" s="56" t="s">
        <v>263</v>
      </c>
      <c r="E480" s="56" t="s">
        <v>142</v>
      </c>
      <c r="F480" s="5">
        <v>0</v>
      </c>
      <c r="G480" s="5">
        <v>5329.2848539959141</v>
      </c>
      <c r="H480" s="5">
        <v>5984.2367722190793</v>
      </c>
      <c r="I480" s="5">
        <v>7406.8443714248133</v>
      </c>
      <c r="J480" s="5">
        <v>8101.9366894368959</v>
      </c>
      <c r="K480" s="5">
        <v>7656.9892196734991</v>
      </c>
      <c r="L480" s="5">
        <v>7807.9880624337366</v>
      </c>
      <c r="M480" s="5">
        <v>10187.095306681111</v>
      </c>
      <c r="N480" s="5">
        <v>10044.448091802769</v>
      </c>
      <c r="O480" s="5">
        <v>10437.33933217137</v>
      </c>
      <c r="P480" s="5">
        <v>10991.434136559859</v>
      </c>
      <c r="Q480" s="5">
        <v>10292.10717306056</v>
      </c>
      <c r="R480" s="5">
        <v>12661.44121072931</v>
      </c>
      <c r="S480" s="5">
        <v>11367.086538365869</v>
      </c>
      <c r="T480" s="5">
        <v>13541.037636814061</v>
      </c>
      <c r="U480" s="5">
        <v>12410.216467853439</v>
      </c>
      <c r="V480" s="5">
        <v>13143.158049690101</v>
      </c>
      <c r="W480" s="5">
        <v>13431.353130763981</v>
      </c>
      <c r="X480" s="5">
        <v>14259.85734323796</v>
      </c>
      <c r="Y480" s="5">
        <v>12680.82884127589</v>
      </c>
      <c r="Z480" s="5">
        <v>12666.772218939441</v>
      </c>
      <c r="AA480" s="5">
        <v>12459.61297306565</v>
      </c>
      <c r="AB480" s="5">
        <v>11169.270363520631</v>
      </c>
      <c r="AC480" s="5">
        <v>12816.00031861991</v>
      </c>
      <c r="AD480" s="5">
        <v>11528.50517029625</v>
      </c>
      <c r="AE480" s="5">
        <v>12476.09256882215</v>
      </c>
      <c r="AF480" s="5">
        <v>11288.30682897614</v>
      </c>
      <c r="AG480" s="5">
        <v>11149.220550835629</v>
      </c>
    </row>
    <row r="481" spans="1:33">
      <c r="A481" s="56" t="s">
        <v>80</v>
      </c>
      <c r="B481" s="56" t="s">
        <v>198</v>
      </c>
      <c r="C481" s="56" t="s">
        <v>264</v>
      </c>
      <c r="D481" s="56" t="s">
        <v>265</v>
      </c>
      <c r="E481" s="56" t="s">
        <v>142</v>
      </c>
      <c r="F481" s="5">
        <v>0</v>
      </c>
      <c r="G481" s="5">
        <v>1.6440820000000002E-5</v>
      </c>
      <c r="H481" s="5">
        <v>1756.7109630137941</v>
      </c>
      <c r="I481" s="5">
        <v>2012.7307539929011</v>
      </c>
      <c r="J481" s="5">
        <v>2088.3714191225649</v>
      </c>
      <c r="K481" s="5">
        <v>2506.854196912609</v>
      </c>
      <c r="L481" s="5">
        <v>2456.8416121329351</v>
      </c>
      <c r="M481" s="5">
        <v>2384.3063612474662</v>
      </c>
      <c r="N481" s="5">
        <v>2382.7738093324451</v>
      </c>
      <c r="O481" s="5">
        <v>2353.5904382765002</v>
      </c>
      <c r="P481" s="5">
        <v>2222.6962879859102</v>
      </c>
      <c r="Q481" s="5">
        <v>2256.6612088630491</v>
      </c>
      <c r="R481" s="5">
        <v>2231.8443450653199</v>
      </c>
      <c r="S481" s="5">
        <v>2267.2564581281958</v>
      </c>
      <c r="T481" s="5">
        <v>2223.7888035347451</v>
      </c>
      <c r="U481" s="5">
        <v>1978.693365919456</v>
      </c>
      <c r="V481" s="5">
        <v>2155.333219712531</v>
      </c>
      <c r="W481" s="5">
        <v>2274.036567269362</v>
      </c>
      <c r="X481" s="5">
        <v>2181.7886951527348</v>
      </c>
      <c r="Y481" s="5">
        <v>2138.42095444186</v>
      </c>
      <c r="Z481" s="5">
        <v>2074.6593141064068</v>
      </c>
      <c r="AA481" s="5">
        <v>1929.3530326151799</v>
      </c>
      <c r="AB481" s="5">
        <v>1938.3597100545801</v>
      </c>
      <c r="AC481" s="5">
        <v>1920.0509111819149</v>
      </c>
      <c r="AD481" s="5">
        <v>1956.245399891716</v>
      </c>
      <c r="AE481" s="5">
        <v>1958.7305196064101</v>
      </c>
      <c r="AF481" s="5">
        <v>1707.7920355063641</v>
      </c>
      <c r="AG481" s="5">
        <v>1740.657220763901</v>
      </c>
    </row>
    <row r="482" spans="1:33">
      <c r="A482" s="56" t="s">
        <v>80</v>
      </c>
      <c r="B482" s="56" t="s">
        <v>199</v>
      </c>
      <c r="C482" s="56" t="s">
        <v>266</v>
      </c>
      <c r="D482" s="56" t="s">
        <v>267</v>
      </c>
      <c r="E482" s="56" t="s">
        <v>142</v>
      </c>
      <c r="F482" s="5">
        <v>746.78856361119028</v>
      </c>
      <c r="G482" s="5">
        <v>1287.5309452311001</v>
      </c>
      <c r="H482" s="5">
        <v>1266.1158360690249</v>
      </c>
      <c r="I482" s="5">
        <v>1568.38474615214</v>
      </c>
      <c r="J482" s="5">
        <v>1702.36189815692</v>
      </c>
      <c r="K482" s="5">
        <v>1845.1766589203301</v>
      </c>
      <c r="L482" s="5">
        <v>1916.646428697275</v>
      </c>
      <c r="M482" s="5">
        <v>1752.36382427894</v>
      </c>
      <c r="N482" s="5">
        <v>1594.7255642345899</v>
      </c>
      <c r="O482" s="5">
        <v>1673.077101865545</v>
      </c>
      <c r="P482" s="5">
        <v>1589.3627620790539</v>
      </c>
      <c r="Q482" s="5">
        <v>1475.6881769489951</v>
      </c>
      <c r="R482" s="5">
        <v>1652.708852836849</v>
      </c>
      <c r="S482" s="5">
        <v>1389.9322504839611</v>
      </c>
      <c r="T482" s="5">
        <v>1445.2475597944349</v>
      </c>
      <c r="U482" s="5">
        <v>1142.9835887567599</v>
      </c>
      <c r="V482" s="5">
        <v>1218.0979544280949</v>
      </c>
      <c r="W482" s="5">
        <v>1301.175166573134</v>
      </c>
      <c r="X482" s="5">
        <v>1227.7834706499691</v>
      </c>
      <c r="Y482" s="5">
        <v>1079.8415790691949</v>
      </c>
      <c r="Z482" s="5">
        <v>1064.1993141157</v>
      </c>
      <c r="AA482" s="5">
        <v>1056.684374694375</v>
      </c>
      <c r="AB482" s="5">
        <v>1105.8618030421351</v>
      </c>
      <c r="AC482" s="5">
        <v>1292.8698020936349</v>
      </c>
      <c r="AD482" s="5">
        <v>1169.3647896007601</v>
      </c>
      <c r="AE482" s="5">
        <v>1288.655004551031</v>
      </c>
      <c r="AF482" s="5">
        <v>1171.57194879131</v>
      </c>
      <c r="AG482" s="5">
        <v>1050.567665542985</v>
      </c>
    </row>
    <row r="483" spans="1:33">
      <c r="A483" s="56" t="s">
        <v>80</v>
      </c>
      <c r="B483" s="56" t="s">
        <v>199</v>
      </c>
      <c r="C483" s="56" t="s">
        <v>268</v>
      </c>
      <c r="D483" s="56" t="s">
        <v>269</v>
      </c>
      <c r="E483" s="56" t="s">
        <v>142</v>
      </c>
      <c r="F483" s="5">
        <v>0</v>
      </c>
      <c r="G483" s="5">
        <v>2.0954744999999991E-5</v>
      </c>
      <c r="H483" s="5">
        <v>6.1292669999999974E-5</v>
      </c>
      <c r="I483" s="5">
        <v>1952.151896764261</v>
      </c>
      <c r="J483" s="5">
        <v>2455.0078271648349</v>
      </c>
      <c r="K483" s="5">
        <v>3054.6336407080248</v>
      </c>
      <c r="L483" s="5">
        <v>3042.7706138081439</v>
      </c>
      <c r="M483" s="5">
        <v>3184.063274109501</v>
      </c>
      <c r="N483" s="5">
        <v>2926.255951665401</v>
      </c>
      <c r="O483" s="5">
        <v>2988.6869463614771</v>
      </c>
      <c r="P483" s="5">
        <v>2878.9620986061741</v>
      </c>
      <c r="Q483" s="5">
        <v>2698.0295991540238</v>
      </c>
      <c r="R483" s="5">
        <v>3087.4514321806992</v>
      </c>
      <c r="S483" s="5">
        <v>2663.6346204704032</v>
      </c>
      <c r="T483" s="5">
        <v>2693.850698213656</v>
      </c>
      <c r="U483" s="5">
        <v>2247.1550836599922</v>
      </c>
      <c r="V483" s="5">
        <v>2655.4921469248588</v>
      </c>
      <c r="W483" s="5">
        <v>2785.7171176401748</v>
      </c>
      <c r="X483" s="5">
        <v>2677.671727869506</v>
      </c>
      <c r="Y483" s="5">
        <v>2241.1039042640559</v>
      </c>
      <c r="Z483" s="5">
        <v>2236.949707386721</v>
      </c>
      <c r="AA483" s="5">
        <v>2179.4654816428051</v>
      </c>
      <c r="AB483" s="5">
        <v>2066.9435022908001</v>
      </c>
      <c r="AC483" s="5">
        <v>2406.8912382728299</v>
      </c>
      <c r="AD483" s="5">
        <v>2172.9681223684788</v>
      </c>
      <c r="AE483" s="5">
        <v>2401.3443130996811</v>
      </c>
      <c r="AF483" s="5">
        <v>1856.1911589269109</v>
      </c>
      <c r="AG483" s="5">
        <v>1917.957719760906</v>
      </c>
    </row>
    <row r="484" spans="1:33">
      <c r="A484" s="56" t="s">
        <v>80</v>
      </c>
      <c r="B484" s="56" t="s">
        <v>199</v>
      </c>
      <c r="C484" s="56" t="s">
        <v>270</v>
      </c>
      <c r="D484" s="56" t="s">
        <v>271</v>
      </c>
      <c r="E484" s="56" t="s">
        <v>142</v>
      </c>
      <c r="F484" s="5">
        <v>3821.8101394159348</v>
      </c>
      <c r="G484" s="5">
        <v>7148.660573074585</v>
      </c>
      <c r="H484" s="5">
        <v>9554.6728372599864</v>
      </c>
      <c r="I484" s="5">
        <v>10050.198610858401</v>
      </c>
      <c r="J484" s="5">
        <v>9909.0371385027174</v>
      </c>
      <c r="K484" s="5">
        <v>11710.07834238915</v>
      </c>
      <c r="L484" s="5">
        <v>10851.797296924489</v>
      </c>
      <c r="M484" s="5">
        <v>13449.379945579691</v>
      </c>
      <c r="N484" s="5">
        <v>12721.655105236719</v>
      </c>
      <c r="O484" s="5">
        <v>13143.23619926957</v>
      </c>
      <c r="P484" s="5">
        <v>16505.423627644341</v>
      </c>
      <c r="Q484" s="5">
        <v>15294.112416748711</v>
      </c>
      <c r="R484" s="5">
        <v>20813.63726749456</v>
      </c>
      <c r="S484" s="5">
        <v>17996.010249483359</v>
      </c>
      <c r="T484" s="5">
        <v>18290.775652631561</v>
      </c>
      <c r="U484" s="5">
        <v>15847.03437625408</v>
      </c>
      <c r="V484" s="5">
        <v>18034.221450157162</v>
      </c>
      <c r="W484" s="5">
        <v>21164.806214803459</v>
      </c>
      <c r="X484" s="5">
        <v>44430.053078061603</v>
      </c>
      <c r="Y484" s="5">
        <v>53788.645924551864</v>
      </c>
      <c r="Z484" s="5">
        <v>76366.748280416447</v>
      </c>
      <c r="AA484" s="5">
        <v>88053.272676637498</v>
      </c>
      <c r="AB484" s="5">
        <v>77358.470673549426</v>
      </c>
      <c r="AC484" s="5">
        <v>95098.259619648874</v>
      </c>
      <c r="AD484" s="5">
        <v>85013.558684110889</v>
      </c>
      <c r="AE484" s="5">
        <v>88877.842353055996</v>
      </c>
      <c r="AF484" s="5">
        <v>75909.651503444184</v>
      </c>
      <c r="AG484" s="5">
        <v>86182.38308441214</v>
      </c>
    </row>
    <row r="485" spans="1:33">
      <c r="A485" s="56" t="s">
        <v>80</v>
      </c>
      <c r="B485" s="56" t="s">
        <v>199</v>
      </c>
      <c r="C485" s="56" t="s">
        <v>272</v>
      </c>
      <c r="D485" s="56" t="s">
        <v>273</v>
      </c>
      <c r="E485" s="56" t="s">
        <v>142</v>
      </c>
      <c r="F485" s="5">
        <v>254.02277598361511</v>
      </c>
      <c r="G485" s="5">
        <v>267.26456483544501</v>
      </c>
      <c r="H485" s="5">
        <v>320.33544372891981</v>
      </c>
      <c r="I485" s="5">
        <v>349.50714282398508</v>
      </c>
      <c r="J485" s="5">
        <v>376.97496128685998</v>
      </c>
      <c r="K485" s="5">
        <v>504.13777462973468</v>
      </c>
      <c r="L485" s="5">
        <v>538.90587073355027</v>
      </c>
      <c r="M485" s="5">
        <v>435.26578750864002</v>
      </c>
      <c r="N485" s="5">
        <v>396.31941478672019</v>
      </c>
      <c r="O485" s="5">
        <v>432.99689031286982</v>
      </c>
      <c r="P485" s="5">
        <v>392.43321777016479</v>
      </c>
      <c r="Q485" s="5">
        <v>364.82196302103</v>
      </c>
      <c r="R485" s="5">
        <v>419.70386218927513</v>
      </c>
      <c r="S485" s="5">
        <v>361.65109339439999</v>
      </c>
      <c r="T485" s="5">
        <v>374.34248014609989</v>
      </c>
      <c r="U485" s="5">
        <v>330.04475034819012</v>
      </c>
      <c r="V485" s="5">
        <v>350.05425046780999</v>
      </c>
      <c r="W485" s="5">
        <v>391.00149664975521</v>
      </c>
      <c r="X485" s="5">
        <v>360.07943331071999</v>
      </c>
      <c r="Y485" s="5">
        <v>337.25196713240501</v>
      </c>
      <c r="Z485" s="5">
        <v>335.73761300996023</v>
      </c>
      <c r="AA485" s="5">
        <v>328.39618256196002</v>
      </c>
      <c r="AB485" s="5">
        <v>322.17160336110499</v>
      </c>
      <c r="AC485" s="5">
        <v>353.56289097451503</v>
      </c>
      <c r="AD485" s="5">
        <v>322.08030390956998</v>
      </c>
      <c r="AE485" s="5">
        <v>341.16463375985512</v>
      </c>
      <c r="AF485" s="5">
        <v>309.26107982946502</v>
      </c>
      <c r="AG485" s="5">
        <v>290.02012015306991</v>
      </c>
    </row>
    <row r="486" spans="1:33">
      <c r="A486" s="56" t="s">
        <v>80</v>
      </c>
      <c r="B486" s="56" t="s">
        <v>199</v>
      </c>
      <c r="C486" s="56" t="s">
        <v>274</v>
      </c>
      <c r="D486" s="56" t="s">
        <v>275</v>
      </c>
      <c r="E486" s="56" t="s">
        <v>142</v>
      </c>
      <c r="F486" s="5">
        <v>1175.5906740979251</v>
      </c>
      <c r="G486" s="5">
        <v>1092.36823408992</v>
      </c>
      <c r="H486" s="5">
        <v>1121.0311922260601</v>
      </c>
      <c r="I486" s="5">
        <v>1028.13671282988</v>
      </c>
      <c r="J486" s="5">
        <v>1027.648357839505</v>
      </c>
      <c r="K486" s="5">
        <v>1081.092026546281</v>
      </c>
      <c r="L486" s="5">
        <v>1072.40480838137</v>
      </c>
      <c r="M486" s="5">
        <v>1031.35914800092</v>
      </c>
      <c r="N486" s="5">
        <v>1036.1908890131249</v>
      </c>
      <c r="O486" s="5">
        <v>1004.1961898058451</v>
      </c>
      <c r="P486" s="5">
        <v>962.58876028327018</v>
      </c>
      <c r="Q486" s="5">
        <v>939.02555800395476</v>
      </c>
      <c r="R486" s="5">
        <v>1037.8345806155851</v>
      </c>
      <c r="S486" s="5">
        <v>949.51543002104563</v>
      </c>
      <c r="T486" s="5">
        <v>874.81943423617008</v>
      </c>
      <c r="U486" s="5">
        <v>867.98952618959993</v>
      </c>
      <c r="V486" s="5">
        <v>916.74301078610483</v>
      </c>
      <c r="W486" s="5">
        <v>1028.6763543551749</v>
      </c>
      <c r="X486" s="5">
        <v>897.91045749716955</v>
      </c>
      <c r="Y486" s="5">
        <v>879.20033339078964</v>
      </c>
      <c r="Z486" s="5">
        <v>808.19588363189473</v>
      </c>
      <c r="AA486" s="5">
        <v>794.37464335318487</v>
      </c>
      <c r="AB486" s="5">
        <v>472.43460368480987</v>
      </c>
      <c r="AC486" s="5">
        <v>460.49450490431531</v>
      </c>
      <c r="AD486" s="5">
        <v>492.02809043342512</v>
      </c>
      <c r="AE486" s="5">
        <v>436.90264786309513</v>
      </c>
      <c r="AF486" s="5">
        <v>435.3610537069498</v>
      </c>
      <c r="AG486" s="5">
        <v>241.78130845780001</v>
      </c>
    </row>
    <row r="487" spans="1:33">
      <c r="A487" s="56" t="s">
        <v>80</v>
      </c>
      <c r="B487" s="56" t="s">
        <v>199</v>
      </c>
      <c r="C487" s="56" t="s">
        <v>276</v>
      </c>
      <c r="D487" s="56" t="s">
        <v>277</v>
      </c>
      <c r="E487" s="56" t="s">
        <v>142</v>
      </c>
      <c r="F487" s="5">
        <v>0</v>
      </c>
      <c r="G487" s="5">
        <v>0</v>
      </c>
      <c r="H487" s="5">
        <v>0</v>
      </c>
      <c r="I487" s="5">
        <v>0</v>
      </c>
      <c r="J487" s="5">
        <v>0</v>
      </c>
      <c r="K487" s="5">
        <v>0</v>
      </c>
      <c r="L487" s="5">
        <v>0</v>
      </c>
      <c r="M487" s="5">
        <v>7159.0229170883786</v>
      </c>
      <c r="N487" s="5">
        <v>9887.9893293925452</v>
      </c>
      <c r="O487" s="5">
        <v>10276.538321543199</v>
      </c>
      <c r="P487" s="5">
        <v>11791.183765049789</v>
      </c>
      <c r="Q487" s="5">
        <v>12704.61049970565</v>
      </c>
      <c r="R487" s="5">
        <v>12602.078605321451</v>
      </c>
      <c r="S487" s="5">
        <v>26528.175309722032</v>
      </c>
      <c r="T487" s="5">
        <v>24907.11320756538</v>
      </c>
      <c r="U487" s="5">
        <v>23285.49338912508</v>
      </c>
      <c r="V487" s="5">
        <v>25490.723599329289</v>
      </c>
      <c r="W487" s="5">
        <v>25600.223623753089</v>
      </c>
      <c r="X487" s="5">
        <v>29893.50247365878</v>
      </c>
      <c r="Y487" s="5">
        <v>51552.051141897908</v>
      </c>
      <c r="Z487" s="5">
        <v>52034.098319740217</v>
      </c>
      <c r="AA487" s="5">
        <v>50111.006327450843</v>
      </c>
      <c r="AB487" s="5">
        <v>46207.765946351043</v>
      </c>
      <c r="AC487" s="5">
        <v>46926.89413461589</v>
      </c>
      <c r="AD487" s="5">
        <v>49680.311740554549</v>
      </c>
      <c r="AE487" s="5">
        <v>48420.266814175076</v>
      </c>
      <c r="AF487" s="5">
        <v>44482.785368746467</v>
      </c>
      <c r="AG487" s="5">
        <v>47067.953937700942</v>
      </c>
    </row>
    <row r="488" spans="1:33">
      <c r="A488" s="56" t="s">
        <v>80</v>
      </c>
      <c r="B488" s="56" t="s">
        <v>199</v>
      </c>
      <c r="C488" s="56" t="s">
        <v>278</v>
      </c>
      <c r="D488" s="56" t="s">
        <v>279</v>
      </c>
      <c r="E488" s="56" t="s">
        <v>142</v>
      </c>
      <c r="F488" s="5">
        <v>0</v>
      </c>
      <c r="G488" s="5">
        <v>0</v>
      </c>
      <c r="H488" s="5">
        <v>0</v>
      </c>
      <c r="I488" s="5">
        <v>0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5">
        <v>0</v>
      </c>
      <c r="R488" s="5">
        <v>0</v>
      </c>
      <c r="S488" s="5">
        <v>0</v>
      </c>
      <c r="T488" s="5">
        <v>0</v>
      </c>
      <c r="U488" s="5">
        <v>0</v>
      </c>
      <c r="V488" s="5">
        <v>0</v>
      </c>
      <c r="W488" s="5">
        <v>0</v>
      </c>
      <c r="X488" s="5">
        <v>0</v>
      </c>
      <c r="Y488" s="5">
        <v>0</v>
      </c>
      <c r="Z488" s="5">
        <v>0</v>
      </c>
      <c r="AA488" s="5">
        <v>0</v>
      </c>
      <c r="AB488" s="5">
        <v>0</v>
      </c>
      <c r="AC488" s="5">
        <v>0</v>
      </c>
      <c r="AD488" s="5">
        <v>0</v>
      </c>
      <c r="AE488" s="5">
        <v>0</v>
      </c>
      <c r="AF488" s="5">
        <v>0</v>
      </c>
      <c r="AG488" s="5">
        <v>0</v>
      </c>
    </row>
    <row r="489" spans="1:33">
      <c r="A489" s="56" t="s">
        <v>80</v>
      </c>
      <c r="B489" s="56" t="s">
        <v>199</v>
      </c>
      <c r="C489" s="56" t="s">
        <v>280</v>
      </c>
      <c r="D489" s="56" t="s">
        <v>281</v>
      </c>
      <c r="E489" s="56" t="s">
        <v>142</v>
      </c>
      <c r="F489" s="5">
        <v>356.49644649751508</v>
      </c>
      <c r="G489" s="5">
        <v>988.01305782589998</v>
      </c>
      <c r="H489" s="5">
        <v>1120.0225242341451</v>
      </c>
      <c r="I489" s="5">
        <v>1140.66451745631</v>
      </c>
      <c r="J489" s="5">
        <v>1078.87745549482</v>
      </c>
      <c r="K489" s="5">
        <v>1344.4611158708201</v>
      </c>
      <c r="L489" s="5">
        <v>1328.0341293132501</v>
      </c>
      <c r="M489" s="5">
        <v>1285.263649588589</v>
      </c>
      <c r="N489" s="5">
        <v>1214.9935124547801</v>
      </c>
      <c r="O489" s="5">
        <v>1287.3885689706599</v>
      </c>
      <c r="P489" s="5">
        <v>1796.062850971505</v>
      </c>
      <c r="Q489" s="5">
        <v>1677.088965252392</v>
      </c>
      <c r="R489" s="5">
        <v>1921.22173886937</v>
      </c>
      <c r="S489" s="5">
        <v>1524.9733761325849</v>
      </c>
      <c r="T489" s="5">
        <v>1499.0450244869351</v>
      </c>
      <c r="U489" s="5">
        <v>1267.818342031675</v>
      </c>
      <c r="V489" s="5">
        <v>1509.5336841967751</v>
      </c>
      <c r="W489" s="5">
        <v>1677.7585963461361</v>
      </c>
      <c r="X489" s="5">
        <v>1461.6127496422409</v>
      </c>
      <c r="Y489" s="5">
        <v>1393.788405829745</v>
      </c>
      <c r="Z489" s="5">
        <v>1376.8673348949089</v>
      </c>
      <c r="AA489" s="5">
        <v>9115.0463154345816</v>
      </c>
      <c r="AB489" s="5">
        <v>41390.914307455147</v>
      </c>
      <c r="AC489" s="5">
        <v>50400.255968299651</v>
      </c>
      <c r="AD489" s="5">
        <v>45630.315746561289</v>
      </c>
      <c r="AE489" s="5">
        <v>47224.751437715517</v>
      </c>
      <c r="AF489" s="5">
        <v>40157.348256476267</v>
      </c>
      <c r="AG489" s="5">
        <v>45653.917528197031</v>
      </c>
    </row>
    <row r="490" spans="1:33">
      <c r="A490" s="56" t="s">
        <v>80</v>
      </c>
      <c r="B490" s="56" t="s">
        <v>199</v>
      </c>
      <c r="C490" s="56" t="s">
        <v>282</v>
      </c>
      <c r="D490" s="56" t="s">
        <v>283</v>
      </c>
      <c r="E490" s="56" t="s">
        <v>142</v>
      </c>
      <c r="F490" s="5">
        <v>0</v>
      </c>
      <c r="G490" s="5">
        <v>0</v>
      </c>
      <c r="H490" s="5">
        <v>0</v>
      </c>
      <c r="I490" s="5">
        <v>0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5">
        <v>0</v>
      </c>
      <c r="R490" s="5">
        <v>0</v>
      </c>
      <c r="S490" s="5">
        <v>0</v>
      </c>
      <c r="T490" s="5">
        <v>0</v>
      </c>
      <c r="U490" s="5">
        <v>0</v>
      </c>
      <c r="V490" s="5">
        <v>0</v>
      </c>
      <c r="W490" s="5">
        <v>0</v>
      </c>
      <c r="X490" s="5">
        <v>0</v>
      </c>
      <c r="Y490" s="5">
        <v>0</v>
      </c>
      <c r="Z490" s="5">
        <v>0</v>
      </c>
      <c r="AA490" s="5">
        <v>0</v>
      </c>
      <c r="AB490" s="5">
        <v>0</v>
      </c>
      <c r="AC490" s="5">
        <v>0</v>
      </c>
      <c r="AD490" s="5">
        <v>0</v>
      </c>
      <c r="AE490" s="5">
        <v>0</v>
      </c>
      <c r="AF490" s="5">
        <v>0</v>
      </c>
      <c r="AG490" s="5">
        <v>0</v>
      </c>
    </row>
    <row r="491" spans="1:33">
      <c r="A491" s="56" t="s">
        <v>80</v>
      </c>
      <c r="B491" s="56" t="s">
        <v>200</v>
      </c>
      <c r="C491" s="56" t="s">
        <v>284</v>
      </c>
      <c r="D491" s="56" t="s">
        <v>285</v>
      </c>
      <c r="E491" s="56" t="s">
        <v>142</v>
      </c>
      <c r="F491" s="5">
        <v>539.79024053243938</v>
      </c>
      <c r="G491" s="5">
        <v>564.28652129012983</v>
      </c>
      <c r="H491" s="5">
        <v>536.43611863618514</v>
      </c>
      <c r="I491" s="5">
        <v>733.82386962482974</v>
      </c>
      <c r="J491" s="5">
        <v>1193.2232906079751</v>
      </c>
      <c r="K491" s="5">
        <v>1087.0227063228051</v>
      </c>
      <c r="L491" s="5">
        <v>1283.16663576622</v>
      </c>
      <c r="M491" s="5">
        <v>1858.6974460646061</v>
      </c>
      <c r="N491" s="5">
        <v>1630.7501052519051</v>
      </c>
      <c r="O491" s="5">
        <v>1691.8874218138999</v>
      </c>
      <c r="P491" s="5">
        <v>5334.2710376561827</v>
      </c>
      <c r="Q491" s="5">
        <v>4694.3326591944769</v>
      </c>
      <c r="R491" s="5">
        <v>4927.3479289187226</v>
      </c>
      <c r="S491" s="5">
        <v>14964.39294927521</v>
      </c>
      <c r="T491" s="5">
        <v>21566.540559711779</v>
      </c>
      <c r="U491" s="5">
        <v>36149.03014986062</v>
      </c>
      <c r="V491" s="5">
        <v>32970.12832401388</v>
      </c>
      <c r="W491" s="5">
        <v>37680.550350775004</v>
      </c>
      <c r="X491" s="5">
        <v>39623.100890382593</v>
      </c>
      <c r="Y491" s="5">
        <v>36007.99400228318</v>
      </c>
      <c r="Z491" s="5">
        <v>52355.564924273967</v>
      </c>
      <c r="AA491" s="5">
        <v>50456.975240020161</v>
      </c>
      <c r="AB491" s="5">
        <v>47541.367272554933</v>
      </c>
      <c r="AC491" s="5">
        <v>49899.903911550537</v>
      </c>
      <c r="AD491" s="5">
        <v>53521.496584807966</v>
      </c>
      <c r="AE491" s="5">
        <v>54652.34036519724</v>
      </c>
      <c r="AF491" s="5">
        <v>53056.888708311148</v>
      </c>
      <c r="AG491" s="5">
        <v>47537.85962611303</v>
      </c>
    </row>
    <row r="492" spans="1:33">
      <c r="A492" s="56" t="s">
        <v>80</v>
      </c>
      <c r="B492" s="56" t="s">
        <v>200</v>
      </c>
      <c r="C492" s="56" t="s">
        <v>286</v>
      </c>
      <c r="D492" s="56" t="s">
        <v>287</v>
      </c>
      <c r="E492" s="56" t="s">
        <v>142</v>
      </c>
      <c r="F492" s="5">
        <v>846.72257429737488</v>
      </c>
      <c r="G492" s="5">
        <v>933.56535331410532</v>
      </c>
      <c r="H492" s="5">
        <v>2430.1746236114309</v>
      </c>
      <c r="I492" s="5">
        <v>2539.6975575410261</v>
      </c>
      <c r="J492" s="5">
        <v>2995.5928514994662</v>
      </c>
      <c r="K492" s="5">
        <v>3055.4533584562409</v>
      </c>
      <c r="L492" s="5">
        <v>3171.354857063151</v>
      </c>
      <c r="M492" s="5">
        <v>4212.7043326511084</v>
      </c>
      <c r="N492" s="5">
        <v>3979.977076863569</v>
      </c>
      <c r="O492" s="5">
        <v>4003.939382311376</v>
      </c>
      <c r="P492" s="5">
        <v>17881.465816243701</v>
      </c>
      <c r="Q492" s="5">
        <v>16434.434142167829</v>
      </c>
      <c r="R492" s="5">
        <v>27458.513958622239</v>
      </c>
      <c r="S492" s="5">
        <v>26854.389541391829</v>
      </c>
      <c r="T492" s="5">
        <v>24854.40195366184</v>
      </c>
      <c r="U492" s="5">
        <v>22810.5535550411</v>
      </c>
      <c r="V492" s="5">
        <v>23686.592797840589</v>
      </c>
      <c r="W492" s="5">
        <v>25936.20080839633</v>
      </c>
      <c r="X492" s="5">
        <v>27283.26325123576</v>
      </c>
      <c r="Y492" s="5">
        <v>26449.30910606217</v>
      </c>
      <c r="Z492" s="5">
        <v>25018.50567234775</v>
      </c>
      <c r="AA492" s="5">
        <v>24856.797232442819</v>
      </c>
      <c r="AB492" s="5">
        <v>22407.780424150289</v>
      </c>
      <c r="AC492" s="5">
        <v>25327.743297313031</v>
      </c>
      <c r="AD492" s="5">
        <v>25924.70416259842</v>
      </c>
      <c r="AE492" s="5">
        <v>24191.184175293602</v>
      </c>
      <c r="AF492" s="5">
        <v>21924.731652446681</v>
      </c>
      <c r="AG492" s="5">
        <v>22506.403801288641</v>
      </c>
    </row>
    <row r="493" spans="1:33">
      <c r="A493" s="56" t="s">
        <v>80</v>
      </c>
      <c r="B493" s="56" t="s">
        <v>200</v>
      </c>
      <c r="C493" s="56" t="s">
        <v>288</v>
      </c>
      <c r="D493" s="56" t="s">
        <v>303</v>
      </c>
      <c r="E493" s="56" t="s">
        <v>142</v>
      </c>
      <c r="F493" s="5">
        <v>458.48839752533002</v>
      </c>
      <c r="G493" s="5">
        <v>1119.6813575881099</v>
      </c>
      <c r="H493" s="5">
        <v>3102.94484233408</v>
      </c>
      <c r="I493" s="5">
        <v>2966.3572822697729</v>
      </c>
      <c r="J493" s="5">
        <v>3420.5324974097489</v>
      </c>
      <c r="K493" s="5">
        <v>3219.4411768586651</v>
      </c>
      <c r="L493" s="5">
        <v>3360.3347215542399</v>
      </c>
      <c r="M493" s="5">
        <v>9351.7354706104343</v>
      </c>
      <c r="N493" s="5">
        <v>20383.211838684219</v>
      </c>
      <c r="O493" s="5">
        <v>25617.596969261522</v>
      </c>
      <c r="P493" s="5">
        <v>27626.715302032939</v>
      </c>
      <c r="Q493" s="5">
        <v>50648.277461410027</v>
      </c>
      <c r="R493" s="5">
        <v>54652.119134053231</v>
      </c>
      <c r="S493" s="5">
        <v>53988.11972909102</v>
      </c>
      <c r="T493" s="5">
        <v>50452.401686064557</v>
      </c>
      <c r="U493" s="5">
        <v>49468.984880817166</v>
      </c>
      <c r="V493" s="5">
        <v>49605.938161818791</v>
      </c>
      <c r="W493" s="5">
        <v>53541.364091880947</v>
      </c>
      <c r="X493" s="5">
        <v>56583.850541096763</v>
      </c>
      <c r="Y493" s="5">
        <v>53599.818651814072</v>
      </c>
      <c r="Z493" s="5">
        <v>51846.244263526372</v>
      </c>
      <c r="AA493" s="5">
        <v>49243.083377197341</v>
      </c>
      <c r="AB493" s="5">
        <v>47077.6700841196</v>
      </c>
      <c r="AC493" s="5">
        <v>50614.161415550923</v>
      </c>
      <c r="AD493" s="5">
        <v>52495.150410910763</v>
      </c>
      <c r="AE493" s="5">
        <v>49138.35997538644</v>
      </c>
      <c r="AF493" s="5">
        <v>47158.430734566769</v>
      </c>
      <c r="AG493" s="5">
        <v>47308.186957694808</v>
      </c>
    </row>
    <row r="495" spans="1:33">
      <c r="A495" s="56" t="s">
        <v>80</v>
      </c>
      <c r="B495" s="56" t="s">
        <v>163</v>
      </c>
      <c r="C495" s="56" t="s">
        <v>290</v>
      </c>
      <c r="D495" s="56" t="s">
        <v>291</v>
      </c>
      <c r="E495" s="56" t="s">
        <v>141</v>
      </c>
      <c r="F495" s="5">
        <v>0</v>
      </c>
      <c r="G495" s="5">
        <v>0</v>
      </c>
      <c r="H495" s="5">
        <v>0</v>
      </c>
      <c r="I495" s="5">
        <v>0</v>
      </c>
      <c r="J495" s="5">
        <v>0</v>
      </c>
      <c r="K495" s="5">
        <v>0</v>
      </c>
      <c r="L495" s="5">
        <v>0</v>
      </c>
      <c r="M495" s="5">
        <v>0</v>
      </c>
      <c r="N495" s="5">
        <v>1.193112E-5</v>
      </c>
      <c r="O495" s="5">
        <v>2181.3900926708652</v>
      </c>
      <c r="P495" s="5">
        <v>1952.609742911626</v>
      </c>
      <c r="Q495" s="5">
        <v>3798.197313521347</v>
      </c>
      <c r="R495" s="5">
        <v>6370.1666128012357</v>
      </c>
      <c r="S495" s="5">
        <v>8764.8352756610493</v>
      </c>
      <c r="T495" s="5">
        <v>11359.29025918029</v>
      </c>
      <c r="U495" s="5">
        <v>16116.592979081821</v>
      </c>
      <c r="V495" s="5">
        <v>19524.063928961659</v>
      </c>
      <c r="W495" s="5">
        <v>31774.392352526262</v>
      </c>
      <c r="X495" s="5">
        <v>34679.608177203809</v>
      </c>
      <c r="Y495" s="5">
        <v>33601.413592210862</v>
      </c>
      <c r="Z495" s="5">
        <v>37006.707634147962</v>
      </c>
      <c r="AA495" s="5">
        <v>33137.002300430977</v>
      </c>
      <c r="AB495" s="5">
        <v>35836.190633378887</v>
      </c>
      <c r="AC495" s="5">
        <v>33703.308231750947</v>
      </c>
      <c r="AD495" s="5">
        <v>33853.755709604833</v>
      </c>
      <c r="AE495" s="5">
        <v>35218.436335945516</v>
      </c>
      <c r="AF495" s="5">
        <v>34628.830344939153</v>
      </c>
      <c r="AG495" s="5">
        <v>36213.189066195111</v>
      </c>
    </row>
    <row r="496" spans="1:33">
      <c r="A496" s="56" t="s">
        <v>80</v>
      </c>
      <c r="B496" s="56" t="s">
        <v>163</v>
      </c>
      <c r="C496" s="56" t="s">
        <v>292</v>
      </c>
      <c r="D496" s="56" t="s">
        <v>293</v>
      </c>
      <c r="E496" s="56" t="s">
        <v>141</v>
      </c>
      <c r="F496" s="5">
        <v>0</v>
      </c>
      <c r="G496" s="5">
        <v>0</v>
      </c>
      <c r="H496" s="5">
        <v>0</v>
      </c>
      <c r="I496" s="5">
        <v>0</v>
      </c>
      <c r="J496" s="5">
        <v>0</v>
      </c>
      <c r="K496" s="5">
        <v>0</v>
      </c>
      <c r="L496" s="5">
        <v>0</v>
      </c>
      <c r="M496" s="5">
        <v>0</v>
      </c>
      <c r="N496" s="5">
        <v>1730.1559121675391</v>
      </c>
      <c r="O496" s="5">
        <v>3752.222381991447</v>
      </c>
      <c r="P496" s="5">
        <v>3524.7096478573799</v>
      </c>
      <c r="Q496" s="5">
        <v>3890.1287533059781</v>
      </c>
      <c r="R496" s="5">
        <v>3795.334804217272</v>
      </c>
      <c r="S496" s="5">
        <v>3790.8321350522779</v>
      </c>
      <c r="T496" s="5">
        <v>4058.5800950748048</v>
      </c>
      <c r="U496" s="5">
        <v>3655.241350769089</v>
      </c>
      <c r="V496" s="5">
        <v>3929.94096525327</v>
      </c>
      <c r="W496" s="5">
        <v>3868.2605013899001</v>
      </c>
      <c r="X496" s="5">
        <v>4361.0601869514239</v>
      </c>
      <c r="Y496" s="5">
        <v>4651.7989609272099</v>
      </c>
      <c r="Z496" s="5">
        <v>5192.688750690384</v>
      </c>
      <c r="AA496" s="5">
        <v>5409.6449619210707</v>
      </c>
      <c r="AB496" s="5">
        <v>5818.9975090034213</v>
      </c>
      <c r="AC496" s="5">
        <v>5853.2302268197527</v>
      </c>
      <c r="AD496" s="5">
        <v>5876.4928817140353</v>
      </c>
      <c r="AE496" s="5">
        <v>6126.7556969251727</v>
      </c>
      <c r="AF496" s="5">
        <v>5920.5772515625904</v>
      </c>
      <c r="AG496" s="5">
        <v>6194.3227255016354</v>
      </c>
    </row>
    <row r="497" spans="1:33">
      <c r="A497" s="56" t="s">
        <v>80</v>
      </c>
      <c r="B497" s="56" t="s">
        <v>198</v>
      </c>
      <c r="C497" s="56" t="s">
        <v>294</v>
      </c>
      <c r="D497" s="56" t="s">
        <v>295</v>
      </c>
      <c r="E497" s="56" t="s">
        <v>141</v>
      </c>
      <c r="F497" s="5">
        <v>0</v>
      </c>
      <c r="G497" s="5">
        <v>0</v>
      </c>
      <c r="H497" s="5">
        <v>0</v>
      </c>
      <c r="I497" s="5">
        <v>0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5">
        <v>0</v>
      </c>
      <c r="R497" s="5">
        <v>0</v>
      </c>
      <c r="S497" s="5">
        <v>0</v>
      </c>
      <c r="T497" s="5">
        <v>0</v>
      </c>
      <c r="U497" s="5">
        <v>0</v>
      </c>
      <c r="V497" s="5">
        <v>0</v>
      </c>
      <c r="W497" s="5">
        <v>0</v>
      </c>
      <c r="X497" s="5">
        <v>0</v>
      </c>
      <c r="Y497" s="5">
        <v>0</v>
      </c>
      <c r="Z497" s="5">
        <v>0</v>
      </c>
      <c r="AA497" s="5">
        <v>0</v>
      </c>
      <c r="AB497" s="5">
        <v>0</v>
      </c>
      <c r="AC497" s="5">
        <v>0</v>
      </c>
      <c r="AD497" s="5">
        <v>0</v>
      </c>
      <c r="AE497" s="5">
        <v>0</v>
      </c>
      <c r="AF497" s="5">
        <v>0</v>
      </c>
      <c r="AG497" s="5">
        <v>0</v>
      </c>
    </row>
    <row r="498" spans="1:33">
      <c r="A498" s="56" t="s">
        <v>80</v>
      </c>
      <c r="B498" s="56" t="s">
        <v>200</v>
      </c>
      <c r="C498" s="56" t="s">
        <v>296</v>
      </c>
      <c r="D498" s="56" t="s">
        <v>297</v>
      </c>
      <c r="E498" s="56" t="s">
        <v>141</v>
      </c>
      <c r="F498" s="5">
        <v>0</v>
      </c>
      <c r="G498" s="5">
        <v>0</v>
      </c>
      <c r="H498" s="5">
        <v>0</v>
      </c>
      <c r="I498" s="5">
        <v>0</v>
      </c>
      <c r="J498" s="5">
        <v>0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5">
        <v>0</v>
      </c>
      <c r="R498" s="5">
        <v>0</v>
      </c>
      <c r="S498" s="5">
        <v>0</v>
      </c>
      <c r="T498" s="5">
        <v>0</v>
      </c>
      <c r="U498" s="5">
        <v>0</v>
      </c>
      <c r="V498" s="5">
        <v>0</v>
      </c>
      <c r="W498" s="5">
        <v>0</v>
      </c>
      <c r="X498" s="5">
        <v>0</v>
      </c>
      <c r="Y498" s="5">
        <v>0</v>
      </c>
      <c r="Z498" s="5">
        <v>0</v>
      </c>
      <c r="AA498" s="5">
        <v>0</v>
      </c>
      <c r="AB498" s="5">
        <v>0</v>
      </c>
      <c r="AC498" s="5">
        <v>0</v>
      </c>
      <c r="AD498" s="5">
        <v>0</v>
      </c>
      <c r="AE498" s="5">
        <v>0</v>
      </c>
      <c r="AF498" s="5">
        <v>0</v>
      </c>
      <c r="AG498" s="5">
        <v>0</v>
      </c>
    </row>
    <row r="499" spans="1:33">
      <c r="A499" s="56" t="s">
        <v>80</v>
      </c>
      <c r="B499" s="56" t="s">
        <v>198</v>
      </c>
      <c r="C499" s="56" t="s">
        <v>298</v>
      </c>
      <c r="D499" s="56" t="s">
        <v>299</v>
      </c>
      <c r="E499" s="56" t="s">
        <v>141</v>
      </c>
      <c r="F499" s="5">
        <v>0</v>
      </c>
      <c r="G499" s="5">
        <v>0</v>
      </c>
      <c r="H499" s="5">
        <v>0</v>
      </c>
      <c r="I499" s="5">
        <v>0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5">
        <v>0</v>
      </c>
      <c r="R499" s="5">
        <v>0</v>
      </c>
      <c r="S499" s="5">
        <v>0</v>
      </c>
      <c r="T499" s="5">
        <v>0</v>
      </c>
      <c r="U499" s="5">
        <v>0</v>
      </c>
      <c r="V499" s="5">
        <v>0</v>
      </c>
      <c r="W499" s="5">
        <v>0</v>
      </c>
      <c r="X499" s="5">
        <v>0</v>
      </c>
      <c r="Y499" s="5">
        <v>0</v>
      </c>
      <c r="Z499" s="5">
        <v>0</v>
      </c>
      <c r="AA499" s="5">
        <v>0</v>
      </c>
      <c r="AB499" s="5">
        <v>0</v>
      </c>
      <c r="AC499" s="5">
        <v>0</v>
      </c>
      <c r="AD499" s="5">
        <v>0</v>
      </c>
      <c r="AE499" s="5">
        <v>0</v>
      </c>
      <c r="AF499" s="5">
        <v>0</v>
      </c>
      <c r="AG499" s="5">
        <v>0</v>
      </c>
    </row>
    <row r="500" spans="1:33">
      <c r="A500" s="56" t="s">
        <v>80</v>
      </c>
      <c r="B500" s="56" t="s">
        <v>199</v>
      </c>
      <c r="C500" s="56" t="s">
        <v>300</v>
      </c>
      <c r="D500" s="56" t="s">
        <v>301</v>
      </c>
      <c r="E500" s="56" t="s">
        <v>141</v>
      </c>
      <c r="F500" s="5">
        <v>0</v>
      </c>
      <c r="G500" s="5">
        <v>0</v>
      </c>
      <c r="H500" s="5">
        <v>0</v>
      </c>
      <c r="I500" s="5">
        <v>0</v>
      </c>
      <c r="J500" s="5">
        <v>0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5">
        <v>0</v>
      </c>
      <c r="R500" s="5">
        <v>0</v>
      </c>
      <c r="S500" s="5">
        <v>0</v>
      </c>
      <c r="T500" s="5">
        <v>0</v>
      </c>
      <c r="U500" s="5">
        <v>0</v>
      </c>
      <c r="V500" s="5">
        <v>0</v>
      </c>
      <c r="W500" s="5">
        <v>0</v>
      </c>
      <c r="X500" s="5">
        <v>0</v>
      </c>
      <c r="Y500" s="5">
        <v>0</v>
      </c>
      <c r="Z500" s="5">
        <v>0</v>
      </c>
      <c r="AA500" s="5">
        <v>0</v>
      </c>
      <c r="AB500" s="5">
        <v>0</v>
      </c>
      <c r="AC500" s="5">
        <v>0</v>
      </c>
      <c r="AD500" s="5">
        <v>0</v>
      </c>
      <c r="AE500" s="5">
        <v>0</v>
      </c>
      <c r="AF500" s="5">
        <v>0</v>
      </c>
      <c r="AG500" s="5">
        <v>0</v>
      </c>
    </row>
  </sheetData>
  <autoFilter ref="A3:E500" xr:uid="{00000000-0009-0000-0000-00000D000000}"/>
  <pageMargins left="0.7" right="0.7" top="0.75" bottom="0.75" header="0.3" footer="0.3"/>
  <pageSetup paperSize="9"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69">
    <tabColor theme="7"/>
  </sheetPr>
  <dimension ref="A1:AE9"/>
  <sheetViews>
    <sheetView zoomScaleNormal="100" workbookViewId="0">
      <pane xSplit="2" ySplit="3" topLeftCell="C4" activePane="bottomRight" state="frozen"/>
      <selection pane="topRight" activeCell="C1" sqref="C1"/>
      <selection pane="bottomLeft" activeCell="A4" sqref="A4"/>
      <selection pane="bottomRight"/>
    </sheetView>
  </sheetViews>
  <sheetFormatPr baseColWidth="10" defaultColWidth="9" defaultRowHeight="14"/>
  <cols>
    <col min="1" max="1" width="14.6640625" style="6" customWidth="1"/>
    <col min="2" max="2" width="9" style="6" customWidth="1"/>
    <col min="3" max="3" width="17" style="6" customWidth="1"/>
    <col min="4" max="6" width="9" style="6" customWidth="1"/>
    <col min="7" max="16384" width="9" style="6"/>
  </cols>
  <sheetData>
    <row r="1" spans="1:31" s="53" customFormat="1" ht="23.25" customHeight="1" thickBot="1">
      <c r="A1" s="4" t="s">
        <v>304</v>
      </c>
      <c r="B1" s="4"/>
      <c r="C1" s="42"/>
      <c r="D1" s="42"/>
      <c r="E1" s="42"/>
      <c r="F1" s="42"/>
      <c r="G1" s="42"/>
      <c r="H1" s="42"/>
      <c r="I1" s="42"/>
      <c r="J1" s="42"/>
      <c r="K1" s="42"/>
      <c r="L1" s="42"/>
      <c r="M1" s="42"/>
      <c r="N1" s="42"/>
      <c r="O1" s="42"/>
      <c r="P1" s="42"/>
      <c r="Q1" s="42"/>
      <c r="R1" s="42"/>
      <c r="S1" s="42"/>
      <c r="T1" s="42"/>
      <c r="U1" s="42"/>
      <c r="V1" s="42"/>
      <c r="W1" s="42"/>
      <c r="X1" s="42"/>
    </row>
    <row r="2" spans="1:31" ht="15" customHeight="1" thickTop="1"/>
    <row r="3" spans="1:31">
      <c r="A3" s="57" t="s">
        <v>191</v>
      </c>
      <c r="B3" s="57" t="s">
        <v>194</v>
      </c>
      <c r="C3" s="58" t="s">
        <v>162</v>
      </c>
      <c r="D3" s="57">
        <v>2024</v>
      </c>
      <c r="E3" s="57">
        <v>2025</v>
      </c>
      <c r="F3" s="57">
        <v>2026</v>
      </c>
      <c r="G3" s="57">
        <v>2027</v>
      </c>
      <c r="H3" s="57">
        <v>2028</v>
      </c>
      <c r="I3" s="57">
        <v>2029</v>
      </c>
      <c r="J3" s="57">
        <v>2030</v>
      </c>
      <c r="K3" s="57">
        <v>2031</v>
      </c>
      <c r="L3" s="57">
        <v>2032</v>
      </c>
      <c r="M3" s="57">
        <v>2033</v>
      </c>
      <c r="N3" s="57">
        <v>2034</v>
      </c>
      <c r="O3" s="57">
        <v>2035</v>
      </c>
      <c r="P3" s="57">
        <v>2036</v>
      </c>
      <c r="Q3" s="57">
        <v>2037</v>
      </c>
      <c r="R3" s="57">
        <v>2038</v>
      </c>
      <c r="S3" s="57">
        <v>2039</v>
      </c>
      <c r="T3" s="57">
        <v>2040</v>
      </c>
      <c r="U3" s="57">
        <v>2041</v>
      </c>
      <c r="V3" s="57">
        <v>2042</v>
      </c>
      <c r="W3" s="57">
        <v>2043</v>
      </c>
      <c r="X3" s="57">
        <v>2044</v>
      </c>
      <c r="Y3" s="57">
        <v>2045</v>
      </c>
      <c r="Z3" s="57">
        <v>2046</v>
      </c>
      <c r="AA3" s="57">
        <v>2047</v>
      </c>
      <c r="AB3" s="57">
        <v>2048</v>
      </c>
      <c r="AC3" s="57">
        <v>2049</v>
      </c>
      <c r="AD3" s="57">
        <v>2050</v>
      </c>
      <c r="AE3" s="57">
        <v>2051</v>
      </c>
    </row>
    <row r="4" spans="1:31">
      <c r="A4" s="56" t="s">
        <v>54</v>
      </c>
      <c r="B4" s="56" t="s">
        <v>128</v>
      </c>
      <c r="C4" s="5">
        <v>452.6692710764417</v>
      </c>
      <c r="D4" s="5">
        <v>110.4741026404221</v>
      </c>
      <c r="E4" s="5">
        <v>91.852440647121227</v>
      </c>
      <c r="F4" s="5">
        <v>66.1966702677325</v>
      </c>
      <c r="G4" s="5">
        <v>53.013439071296297</v>
      </c>
      <c r="H4" s="5">
        <v>34.021279958430483</v>
      </c>
      <c r="I4" s="5">
        <v>26.211297805716569</v>
      </c>
      <c r="J4" s="5">
        <v>20.667172525279401</v>
      </c>
      <c r="K4" s="5">
        <v>2.893183915600424</v>
      </c>
      <c r="L4" s="5">
        <v>2.1698200424561089</v>
      </c>
      <c r="M4" s="5">
        <v>1.823194899937514</v>
      </c>
      <c r="N4" s="5">
        <v>1.7577251960383691</v>
      </c>
      <c r="O4" s="5">
        <v>3.6727606830167412</v>
      </c>
      <c r="P4" s="5">
        <v>2.9100127118858139</v>
      </c>
      <c r="Q4" s="5">
        <v>2.2138802673214188</v>
      </c>
      <c r="R4" s="5">
        <v>1.7471226629373739</v>
      </c>
      <c r="S4" s="5">
        <v>4.5782860146233784</v>
      </c>
      <c r="T4" s="5">
        <v>1.5856399006603199</v>
      </c>
      <c r="U4" s="5">
        <v>2.2686265105653178</v>
      </c>
      <c r="V4" s="5">
        <v>3.0624164037773141</v>
      </c>
      <c r="W4" s="5">
        <v>2.9281831448364728</v>
      </c>
      <c r="X4" s="5">
        <v>3.7484977659670951</v>
      </c>
      <c r="Y4" s="5">
        <v>1.105483215534572</v>
      </c>
      <c r="Z4" s="5">
        <v>2.5566832017667971</v>
      </c>
      <c r="AA4" s="5">
        <v>0.40059701870191139</v>
      </c>
      <c r="AB4" s="5">
        <v>1.760295487126188</v>
      </c>
      <c r="AC4" s="5">
        <v>0.44213876897833332</v>
      </c>
      <c r="AD4" s="5">
        <v>6.607816278015795</v>
      </c>
      <c r="AE4" s="5">
        <v>5.0407069586892001E-4</v>
      </c>
    </row>
    <row r="5" spans="1:31">
      <c r="A5" s="56" t="s">
        <v>66</v>
      </c>
      <c r="B5" s="56" t="s">
        <v>128</v>
      </c>
      <c r="C5" s="5">
        <v>452.66927067698242</v>
      </c>
      <c r="D5" s="5">
        <v>110.7833268655764</v>
      </c>
      <c r="E5" s="5">
        <v>92.036468672190267</v>
      </c>
      <c r="F5" s="5">
        <v>66.474618925072249</v>
      </c>
      <c r="G5" s="5">
        <v>52.630111976122123</v>
      </c>
      <c r="H5" s="5">
        <v>33.731014289196082</v>
      </c>
      <c r="I5" s="5">
        <v>26.139319913445451</v>
      </c>
      <c r="J5" s="5">
        <v>20.641542004244581</v>
      </c>
      <c r="K5" s="5">
        <v>2.8173230185132039</v>
      </c>
      <c r="L5" s="5">
        <v>2.182738200088894</v>
      </c>
      <c r="M5" s="5">
        <v>1.819217043847648</v>
      </c>
      <c r="N5" s="5">
        <v>1.7584745965042989</v>
      </c>
      <c r="O5" s="5">
        <v>3.7067107028930582</v>
      </c>
      <c r="P5" s="5">
        <v>2.9195757725917311</v>
      </c>
      <c r="Q5" s="5">
        <v>2.2365384885792698</v>
      </c>
      <c r="R5" s="5">
        <v>1.7293981568202841</v>
      </c>
      <c r="S5" s="5">
        <v>4.5620083507255202</v>
      </c>
      <c r="T5" s="5">
        <v>1.588272521829883</v>
      </c>
      <c r="U5" s="5">
        <v>2.286016162038881</v>
      </c>
      <c r="V5" s="5">
        <v>3.0578199213932549</v>
      </c>
      <c r="W5" s="5">
        <v>2.9313468743782671</v>
      </c>
      <c r="X5" s="5">
        <v>3.763910211243791</v>
      </c>
      <c r="Y5" s="5">
        <v>1.112470594301767</v>
      </c>
      <c r="Z5" s="5">
        <v>2.558280510706898</v>
      </c>
      <c r="AA5" s="5">
        <v>0.39717489952898721</v>
      </c>
      <c r="AB5" s="5">
        <v>1.7461443540683661</v>
      </c>
      <c r="AC5" s="5">
        <v>0.45346152357973701</v>
      </c>
      <c r="AD5" s="5">
        <v>6.6051915624310888</v>
      </c>
      <c r="AE5" s="5">
        <v>7.945650704261893E-4</v>
      </c>
    </row>
    <row r="6" spans="1:31">
      <c r="A6" s="56" t="s">
        <v>70</v>
      </c>
      <c r="B6" s="56" t="s">
        <v>128</v>
      </c>
      <c r="C6" s="5">
        <v>452.6692710764417</v>
      </c>
      <c r="D6" s="5">
        <v>110.4741026404221</v>
      </c>
      <c r="E6" s="5">
        <v>91.852440647121227</v>
      </c>
      <c r="F6" s="5">
        <v>66.1966702677325</v>
      </c>
      <c r="G6" s="5">
        <v>53.013439071296297</v>
      </c>
      <c r="H6" s="5">
        <v>34.021279958430483</v>
      </c>
      <c r="I6" s="5">
        <v>26.211297805716569</v>
      </c>
      <c r="J6" s="5">
        <v>20.667172525279401</v>
      </c>
      <c r="K6" s="5">
        <v>2.893183915600424</v>
      </c>
      <c r="L6" s="5">
        <v>2.1698200424561089</v>
      </c>
      <c r="M6" s="5">
        <v>1.823194899937514</v>
      </c>
      <c r="N6" s="5">
        <v>1.7577251960383691</v>
      </c>
      <c r="O6" s="5">
        <v>3.6727606830167412</v>
      </c>
      <c r="P6" s="5">
        <v>2.9100127118858139</v>
      </c>
      <c r="Q6" s="5">
        <v>2.2138802673214188</v>
      </c>
      <c r="R6" s="5">
        <v>1.7471226629373739</v>
      </c>
      <c r="S6" s="5">
        <v>4.5782860146233784</v>
      </c>
      <c r="T6" s="5">
        <v>1.5856399006603199</v>
      </c>
      <c r="U6" s="5">
        <v>2.2686265105653178</v>
      </c>
      <c r="V6" s="5">
        <v>3.0624164037773141</v>
      </c>
      <c r="W6" s="5">
        <v>2.9281831448364728</v>
      </c>
      <c r="X6" s="5">
        <v>3.7484977659670951</v>
      </c>
      <c r="Y6" s="5">
        <v>1.105483215534572</v>
      </c>
      <c r="Z6" s="5">
        <v>2.5566832017667971</v>
      </c>
      <c r="AA6" s="5">
        <v>0.40059701870191139</v>
      </c>
      <c r="AB6" s="5">
        <v>1.760295487126188</v>
      </c>
      <c r="AC6" s="5">
        <v>0.44213876897833332</v>
      </c>
      <c r="AD6" s="5">
        <v>6.607816278015795</v>
      </c>
      <c r="AE6" s="5">
        <v>5.0407069586892001E-4</v>
      </c>
    </row>
    <row r="7" spans="1:31">
      <c r="A7" s="56" t="s">
        <v>73</v>
      </c>
      <c r="B7" s="56" t="s">
        <v>128</v>
      </c>
      <c r="C7" s="5">
        <v>452.66927067698242</v>
      </c>
      <c r="D7" s="5">
        <v>110.7833268655764</v>
      </c>
      <c r="E7" s="5">
        <v>92.036468672190267</v>
      </c>
      <c r="F7" s="5">
        <v>66.474618925072249</v>
      </c>
      <c r="G7" s="5">
        <v>52.630111976122123</v>
      </c>
      <c r="H7" s="5">
        <v>33.731014289196082</v>
      </c>
      <c r="I7" s="5">
        <v>26.139319913445451</v>
      </c>
      <c r="J7" s="5">
        <v>20.641542004244581</v>
      </c>
      <c r="K7" s="5">
        <v>2.8173230185132039</v>
      </c>
      <c r="L7" s="5">
        <v>2.182738200088894</v>
      </c>
      <c r="M7" s="5">
        <v>1.819217043847648</v>
      </c>
      <c r="N7" s="5">
        <v>1.7584745965042989</v>
      </c>
      <c r="O7" s="5">
        <v>3.7067107028930582</v>
      </c>
      <c r="P7" s="5">
        <v>2.9195757725917311</v>
      </c>
      <c r="Q7" s="5">
        <v>2.2365384885792698</v>
      </c>
      <c r="R7" s="5">
        <v>1.7293981568202841</v>
      </c>
      <c r="S7" s="5">
        <v>4.5620083507255202</v>
      </c>
      <c r="T7" s="5">
        <v>1.588272521829883</v>
      </c>
      <c r="U7" s="5">
        <v>2.286016162038881</v>
      </c>
      <c r="V7" s="5">
        <v>3.0578199213932549</v>
      </c>
      <c r="W7" s="5">
        <v>2.9313468743782671</v>
      </c>
      <c r="X7" s="5">
        <v>3.763910211243791</v>
      </c>
      <c r="Y7" s="5">
        <v>1.112470594301767</v>
      </c>
      <c r="Z7" s="5">
        <v>2.558280510706898</v>
      </c>
      <c r="AA7" s="5">
        <v>0.39717489952898721</v>
      </c>
      <c r="AB7" s="5">
        <v>1.7461443540683661</v>
      </c>
      <c r="AC7" s="5">
        <v>0.45346152357973701</v>
      </c>
      <c r="AD7" s="5">
        <v>6.6051915624310888</v>
      </c>
      <c r="AE7" s="5">
        <v>7.945650704261893E-4</v>
      </c>
    </row>
    <row r="8" spans="1:31">
      <c r="A8" s="56" t="s">
        <v>75</v>
      </c>
      <c r="B8" s="56" t="s">
        <v>128</v>
      </c>
      <c r="C8" s="5">
        <v>452.66927067698242</v>
      </c>
      <c r="D8" s="5">
        <v>110.7833268655764</v>
      </c>
      <c r="E8" s="5">
        <v>92.036468672190267</v>
      </c>
      <c r="F8" s="5">
        <v>66.474618925072249</v>
      </c>
      <c r="G8" s="5">
        <v>52.630111976122123</v>
      </c>
      <c r="H8" s="5">
        <v>33.731014289196082</v>
      </c>
      <c r="I8" s="5">
        <v>26.139319913445451</v>
      </c>
      <c r="J8" s="5">
        <v>20.641542004244581</v>
      </c>
      <c r="K8" s="5">
        <v>2.8173230185132039</v>
      </c>
      <c r="L8" s="5">
        <v>2.182738200088894</v>
      </c>
      <c r="M8" s="5">
        <v>1.819217043847648</v>
      </c>
      <c r="N8" s="5">
        <v>1.7584745965042989</v>
      </c>
      <c r="O8" s="5">
        <v>3.7067107028930582</v>
      </c>
      <c r="P8" s="5">
        <v>2.9195757725917311</v>
      </c>
      <c r="Q8" s="5">
        <v>2.2365384885792698</v>
      </c>
      <c r="R8" s="5">
        <v>1.7293981568202841</v>
      </c>
      <c r="S8" s="5">
        <v>4.5620083507255202</v>
      </c>
      <c r="T8" s="5">
        <v>1.588272521829883</v>
      </c>
      <c r="U8" s="5">
        <v>2.286016162038881</v>
      </c>
      <c r="V8" s="5">
        <v>3.0578199213932549</v>
      </c>
      <c r="W8" s="5">
        <v>2.9313468743782671</v>
      </c>
      <c r="X8" s="5">
        <v>3.763910211243791</v>
      </c>
      <c r="Y8" s="5">
        <v>1.112470594301767</v>
      </c>
      <c r="Z8" s="5">
        <v>2.558280510706898</v>
      </c>
      <c r="AA8" s="5">
        <v>0.39717489952898721</v>
      </c>
      <c r="AB8" s="5">
        <v>1.7461443540683661</v>
      </c>
      <c r="AC8" s="5">
        <v>0.45346152357973701</v>
      </c>
      <c r="AD8" s="5">
        <v>6.6051915624310888</v>
      </c>
      <c r="AE8" s="5">
        <v>7.945650704261893E-4</v>
      </c>
    </row>
    <row r="9" spans="1:31">
      <c r="A9" s="56" t="s">
        <v>80</v>
      </c>
      <c r="B9" s="56" t="s">
        <v>128</v>
      </c>
      <c r="C9" s="5">
        <v>452.66926856026163</v>
      </c>
      <c r="D9" s="5">
        <v>90.161901346480064</v>
      </c>
      <c r="E9" s="5">
        <v>77.304909725737886</v>
      </c>
      <c r="F9" s="5">
        <v>53.147386609882822</v>
      </c>
      <c r="G9" s="5">
        <v>41.262656609948138</v>
      </c>
      <c r="H9" s="5">
        <v>27.342032369141151</v>
      </c>
      <c r="I9" s="5">
        <v>22.805296456676</v>
      </c>
      <c r="J9" s="5">
        <v>20.374839393218949</v>
      </c>
      <c r="K9" s="5">
        <v>4.1833470197172007</v>
      </c>
      <c r="L9" s="5">
        <v>4.5182587959195208</v>
      </c>
      <c r="M9" s="5">
        <v>4.453715577929275</v>
      </c>
      <c r="N9" s="5">
        <v>3.6405535345748432</v>
      </c>
      <c r="O9" s="5">
        <v>4.0532132635191047</v>
      </c>
      <c r="P9" s="5">
        <v>4.2725913776582933</v>
      </c>
      <c r="Q9" s="5">
        <v>4.0966037083162226</v>
      </c>
      <c r="R9" s="5">
        <v>3.2491682186169002</v>
      </c>
      <c r="S9" s="5">
        <v>6.2464615274739854</v>
      </c>
      <c r="T9" s="5">
        <v>3.7720868670325349</v>
      </c>
      <c r="U9" s="5">
        <v>5.0284396149611297</v>
      </c>
      <c r="V9" s="5">
        <v>5.5709579614113647</v>
      </c>
      <c r="W9" s="5">
        <v>7.2301759870373949</v>
      </c>
      <c r="X9" s="5">
        <v>7.6311867412816659</v>
      </c>
      <c r="Y9" s="5">
        <v>6.6805243161015886</v>
      </c>
      <c r="Z9" s="5">
        <v>7.3870433167716909</v>
      </c>
      <c r="AA9" s="5">
        <v>7.0841475713921591</v>
      </c>
      <c r="AB9" s="5">
        <v>8.113184500539834</v>
      </c>
      <c r="AC9" s="5">
        <v>5.9273966433205194</v>
      </c>
      <c r="AD9" s="5">
        <v>12.05008457230659</v>
      </c>
      <c r="AE9" s="5">
        <v>5.0811049332948803</v>
      </c>
    </row>
  </sheetData>
  <autoFilter ref="A3:B9" xr:uid="{00000000-0009-0000-0000-00000E000000}"/>
  <pageMargins left="0.7" right="0.7" top="0.75" bottom="0.75" header="0.3" footer="0.3"/>
  <pageSetup paperSize="9"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8">
    <tabColor theme="7"/>
  </sheetPr>
  <dimension ref="A1:AE123"/>
  <sheetViews>
    <sheetView zoomScaleNormal="100" workbookViewId="0">
      <pane xSplit="3" ySplit="3" topLeftCell="D4" activePane="bottomRight" state="frozen"/>
      <selection pane="topRight" activeCell="D1" sqref="D1"/>
      <selection pane="bottomLeft" activeCell="A4" sqref="A4"/>
      <selection pane="bottomRight"/>
    </sheetView>
  </sheetViews>
  <sheetFormatPr baseColWidth="10" defaultColWidth="9" defaultRowHeight="14"/>
  <cols>
    <col min="1" max="1" width="16.1640625" style="6" customWidth="1"/>
    <col min="2" max="2" width="10" style="6" customWidth="1"/>
    <col min="3" max="3" width="24.6640625" style="6" customWidth="1"/>
    <col min="4" max="4" width="10.1640625" style="6" bestFit="1" customWidth="1"/>
    <col min="5" max="5" width="9" style="6" customWidth="1"/>
    <col min="6" max="16384" width="9" style="6"/>
  </cols>
  <sheetData>
    <row r="1" spans="1:31" s="15" customFormat="1" ht="23.25" customHeight="1" thickBot="1">
      <c r="A1" s="1" t="s">
        <v>305</v>
      </c>
      <c r="B1" s="1"/>
      <c r="C1" s="49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</row>
    <row r="2" spans="1:31" s="7" customFormat="1" ht="15" customHeight="1" thickTop="1">
      <c r="A2" s="12"/>
      <c r="C2" s="12"/>
    </row>
    <row r="3" spans="1:31">
      <c r="A3" s="57" t="s">
        <v>191</v>
      </c>
      <c r="B3" s="57" t="s">
        <v>194</v>
      </c>
      <c r="C3" s="57" t="s">
        <v>306</v>
      </c>
      <c r="D3" s="57">
        <v>2024</v>
      </c>
      <c r="E3" s="57">
        <v>2025</v>
      </c>
      <c r="F3" s="57">
        <v>2026</v>
      </c>
      <c r="G3" s="57">
        <v>2027</v>
      </c>
      <c r="H3" s="57">
        <v>2028</v>
      </c>
      <c r="I3" s="57">
        <v>2029</v>
      </c>
      <c r="J3" s="57">
        <v>2030</v>
      </c>
      <c r="K3" s="57">
        <v>2031</v>
      </c>
      <c r="L3" s="57">
        <v>2032</v>
      </c>
      <c r="M3" s="57">
        <v>2033</v>
      </c>
      <c r="N3" s="57">
        <v>2034</v>
      </c>
      <c r="O3" s="57">
        <v>2035</v>
      </c>
      <c r="P3" s="57">
        <v>2036</v>
      </c>
      <c r="Q3" s="57">
        <v>2037</v>
      </c>
      <c r="R3" s="57">
        <v>2038</v>
      </c>
      <c r="S3" s="57">
        <v>2039</v>
      </c>
      <c r="T3" s="57">
        <v>2040</v>
      </c>
      <c r="U3" s="57">
        <v>2041</v>
      </c>
      <c r="V3" s="57">
        <v>2042</v>
      </c>
      <c r="W3" s="57">
        <v>2043</v>
      </c>
      <c r="X3" s="57">
        <v>2044</v>
      </c>
      <c r="Y3" s="57">
        <v>2045</v>
      </c>
      <c r="Z3" s="57">
        <v>2046</v>
      </c>
      <c r="AA3" s="57">
        <v>2047</v>
      </c>
      <c r="AB3" s="57">
        <v>2048</v>
      </c>
      <c r="AC3" s="57">
        <v>2049</v>
      </c>
      <c r="AD3" s="57">
        <v>2050</v>
      </c>
      <c r="AE3" s="57">
        <v>2051</v>
      </c>
    </row>
    <row r="4" spans="1:31">
      <c r="A4" s="56" t="s">
        <v>54</v>
      </c>
      <c r="B4" s="56" t="s">
        <v>163</v>
      </c>
      <c r="C4" s="56" t="s">
        <v>165</v>
      </c>
      <c r="D4" s="5">
        <v>1533.350228814945</v>
      </c>
      <c r="E4" s="5">
        <v>5070.8433199628662</v>
      </c>
      <c r="F4" s="5">
        <v>8127.9350495982389</v>
      </c>
      <c r="G4" s="5">
        <v>7351.1444981265668</v>
      </c>
      <c r="H4" s="5">
        <v>7335.5124460903207</v>
      </c>
      <c r="I4" s="5">
        <v>6777.3534028040049</v>
      </c>
      <c r="J4" s="5">
        <v>8877.6733299937841</v>
      </c>
      <c r="K4" s="5">
        <v>13433.57725594373</v>
      </c>
      <c r="L4" s="5">
        <v>12610.86238110581</v>
      </c>
      <c r="M4" s="5">
        <v>12609.147502982851</v>
      </c>
      <c r="N4" s="5">
        <v>12212.44955232004</v>
      </c>
      <c r="O4" s="5">
        <v>10442.471264851991</v>
      </c>
      <c r="P4" s="5">
        <v>12468.49983104531</v>
      </c>
      <c r="Q4" s="5">
        <v>14632.77788452166</v>
      </c>
      <c r="R4" s="5">
        <v>13599.83961857852</v>
      </c>
      <c r="S4" s="5">
        <v>13875.44512272087</v>
      </c>
      <c r="T4" s="5">
        <v>14906.80857482025</v>
      </c>
      <c r="U4" s="5">
        <v>14612.855390774541</v>
      </c>
      <c r="V4" s="5">
        <v>17414.43662610892</v>
      </c>
      <c r="W4" s="5">
        <v>17658.010493939131</v>
      </c>
      <c r="X4" s="5">
        <v>17944.406370752451</v>
      </c>
      <c r="Y4" s="5">
        <v>18654.907790688329</v>
      </c>
      <c r="Z4" s="5">
        <v>18733.687637786988</v>
      </c>
      <c r="AA4" s="5">
        <v>17987.256006059379</v>
      </c>
      <c r="AB4" s="5">
        <v>16678.399054915611</v>
      </c>
      <c r="AC4" s="5">
        <v>17074.526458067881</v>
      </c>
      <c r="AD4" s="5">
        <v>19243.826481131458</v>
      </c>
      <c r="AE4" s="5">
        <v>16368.091243349871</v>
      </c>
    </row>
    <row r="5" spans="1:31">
      <c r="A5" s="56" t="s">
        <v>54</v>
      </c>
      <c r="B5" s="56" t="s">
        <v>163</v>
      </c>
      <c r="C5" s="56" t="s">
        <v>166</v>
      </c>
      <c r="D5" s="5">
        <v>-5734.0188213048796</v>
      </c>
      <c r="E5" s="5">
        <v>-3240.8005887457248</v>
      </c>
      <c r="F5" s="5">
        <v>-5049.2898845046784</v>
      </c>
      <c r="G5" s="5">
        <v>-4998.6264969365229</v>
      </c>
      <c r="H5" s="5">
        <v>-6899.6728285272156</v>
      </c>
      <c r="I5" s="5">
        <v>-7827.750544118182</v>
      </c>
      <c r="J5" s="5">
        <v>-8541.8825617494222</v>
      </c>
      <c r="K5" s="5">
        <v>-12739.260085264579</v>
      </c>
      <c r="L5" s="5">
        <v>-16329.52998732243</v>
      </c>
      <c r="M5" s="5">
        <v>-17110.40448527288</v>
      </c>
      <c r="N5" s="5">
        <v>-16115.684730380961</v>
      </c>
      <c r="O5" s="5">
        <v>-17684.101641099089</v>
      </c>
      <c r="P5" s="5">
        <v>-15507.560829363731</v>
      </c>
      <c r="Q5" s="5">
        <v>-16902.525977055258</v>
      </c>
      <c r="R5" s="5">
        <v>-16944.142419998469</v>
      </c>
      <c r="S5" s="5">
        <v>-17191.203688430789</v>
      </c>
      <c r="T5" s="5">
        <v>-17055.969002621408</v>
      </c>
      <c r="U5" s="5">
        <v>-16763.034682492838</v>
      </c>
      <c r="V5" s="5">
        <v>-15831.56836291517</v>
      </c>
      <c r="W5" s="5">
        <v>-17549.707072608009</v>
      </c>
      <c r="X5" s="5">
        <v>-17534.139906104429</v>
      </c>
      <c r="Y5" s="5">
        <v>-15009.16586563031</v>
      </c>
      <c r="Z5" s="5">
        <v>-17823.34278713369</v>
      </c>
      <c r="AA5" s="5">
        <v>-17985.233445697639</v>
      </c>
      <c r="AB5" s="5">
        <v>-22903.781765054089</v>
      </c>
      <c r="AC5" s="5">
        <v>-23317.00921276084</v>
      </c>
      <c r="AD5" s="5">
        <v>-19939.70264711761</v>
      </c>
      <c r="AE5" s="5">
        <v>-18364.011584708551</v>
      </c>
    </row>
    <row r="6" spans="1:31">
      <c r="A6" s="56" t="s">
        <v>54</v>
      </c>
      <c r="B6" s="56" t="s">
        <v>163</v>
      </c>
      <c r="C6" s="56" t="s">
        <v>189</v>
      </c>
      <c r="D6" s="5">
        <v>-4200.6685924899339</v>
      </c>
      <c r="E6" s="5">
        <v>1830.042731217141</v>
      </c>
      <c r="F6" s="5">
        <v>3078.645165093561</v>
      </c>
      <c r="G6" s="5">
        <v>2352.5180011900438</v>
      </c>
      <c r="H6" s="5">
        <v>435.83961756310509</v>
      </c>
      <c r="I6" s="5">
        <v>-1050.3971413141769</v>
      </c>
      <c r="J6" s="5">
        <v>335.79076824436203</v>
      </c>
      <c r="K6" s="5">
        <v>694.3171706791436</v>
      </c>
      <c r="L6" s="5">
        <v>-3718.667606216623</v>
      </c>
      <c r="M6" s="5">
        <v>-4501.256982290035</v>
      </c>
      <c r="N6" s="5">
        <v>-3903.235178060926</v>
      </c>
      <c r="O6" s="5">
        <v>-7241.6303762470943</v>
      </c>
      <c r="P6" s="5">
        <v>-3039.0609983184199</v>
      </c>
      <c r="Q6" s="5">
        <v>-2269.7480925335949</v>
      </c>
      <c r="R6" s="5">
        <v>-3344.3028014199481</v>
      </c>
      <c r="S6" s="5">
        <v>-3315.7585657099121</v>
      </c>
      <c r="T6" s="5">
        <v>-2149.1604278011619</v>
      </c>
      <c r="U6" s="5">
        <v>-2150.1792917183011</v>
      </c>
      <c r="V6" s="5">
        <v>1582.8682631937479</v>
      </c>
      <c r="W6" s="5">
        <v>108.3034213311257</v>
      </c>
      <c r="X6" s="5">
        <v>410.26646464802252</v>
      </c>
      <c r="Y6" s="5">
        <v>3645.7419250580219</v>
      </c>
      <c r="Z6" s="5">
        <v>910.34485065330227</v>
      </c>
      <c r="AA6" s="5">
        <v>2.0225603617400338</v>
      </c>
      <c r="AB6" s="5">
        <v>-6225.382710138485</v>
      </c>
      <c r="AC6" s="5">
        <v>-6242.4827546929591</v>
      </c>
      <c r="AD6" s="5">
        <v>-695.87616598614477</v>
      </c>
      <c r="AE6" s="5">
        <v>-1995.920341358682</v>
      </c>
    </row>
    <row r="7" spans="1:31">
      <c r="A7" s="7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</row>
    <row r="8" spans="1:31">
      <c r="A8" s="56" t="s">
        <v>54</v>
      </c>
      <c r="B8" s="56" t="s">
        <v>197</v>
      </c>
      <c r="C8" s="56" t="s">
        <v>165</v>
      </c>
      <c r="D8" s="5">
        <v>2903.0649927545601</v>
      </c>
      <c r="E8" s="5">
        <v>1623.240995832811</v>
      </c>
      <c r="F8" s="5">
        <v>2049.0099209134178</v>
      </c>
      <c r="G8" s="5">
        <v>1857.6446691432509</v>
      </c>
      <c r="H8" s="5">
        <v>2349.8551260312361</v>
      </c>
      <c r="I8" s="5">
        <v>2388.8639472561149</v>
      </c>
      <c r="J8" s="5">
        <v>3946.7700743877872</v>
      </c>
      <c r="K8" s="5">
        <v>4587.212664628536</v>
      </c>
      <c r="L8" s="5">
        <v>6159.8877295079137</v>
      </c>
      <c r="M8" s="5">
        <v>6037.7676398779868</v>
      </c>
      <c r="N8" s="5">
        <v>5385.8517939513986</v>
      </c>
      <c r="O8" s="5">
        <v>6946.8344232816899</v>
      </c>
      <c r="P8" s="5">
        <v>6356.0060782200781</v>
      </c>
      <c r="Q8" s="5">
        <v>5374.0349375384467</v>
      </c>
      <c r="R8" s="5">
        <v>5157.4837187862468</v>
      </c>
      <c r="S8" s="5">
        <v>5955.0951071207874</v>
      </c>
      <c r="T8" s="5">
        <v>5418.8301509873272</v>
      </c>
      <c r="U8" s="5">
        <v>5575.5721610597011</v>
      </c>
      <c r="V8" s="5">
        <v>4185.9010907034699</v>
      </c>
      <c r="W8" s="5">
        <v>5881.3036629788721</v>
      </c>
      <c r="X8" s="5">
        <v>5254.0079349692269</v>
      </c>
      <c r="Y8" s="5">
        <v>4936.0081137964371</v>
      </c>
      <c r="Z8" s="5">
        <v>4414.8893520560478</v>
      </c>
      <c r="AA8" s="5">
        <v>6552.4103318303733</v>
      </c>
      <c r="AB8" s="5">
        <v>5990.1391611355439</v>
      </c>
      <c r="AC8" s="5">
        <v>3989.7169544210901</v>
      </c>
      <c r="AD8" s="5">
        <v>4269.4438571031451</v>
      </c>
      <c r="AE8" s="5">
        <v>4280.7149657692926</v>
      </c>
    </row>
    <row r="9" spans="1:31">
      <c r="A9" s="56" t="s">
        <v>54</v>
      </c>
      <c r="B9" s="56" t="s">
        <v>197</v>
      </c>
      <c r="C9" s="56" t="s">
        <v>166</v>
      </c>
      <c r="D9" s="5">
        <v>-866.8407891522703</v>
      </c>
      <c r="E9" s="5">
        <v>-2485.7790657196829</v>
      </c>
      <c r="F9" s="5">
        <v>-2912.9698414595932</v>
      </c>
      <c r="G9" s="5">
        <v>-3037.3213732605909</v>
      </c>
      <c r="H9" s="5">
        <v>-4053.2589748830019</v>
      </c>
      <c r="I9" s="5">
        <v>-3654.3832252966149</v>
      </c>
      <c r="J9" s="5">
        <v>-4645.7076611216689</v>
      </c>
      <c r="K9" s="5">
        <v>-7123.7564646292622</v>
      </c>
      <c r="L9" s="5">
        <v>-7273.4884621485653</v>
      </c>
      <c r="M9" s="5">
        <v>-7903.2907601267198</v>
      </c>
      <c r="N9" s="5">
        <v>-6917.0793765328281</v>
      </c>
      <c r="O9" s="5">
        <v>-5508.5805767152624</v>
      </c>
      <c r="P9" s="5">
        <v>-6133.3436599898241</v>
      </c>
      <c r="Q9" s="5">
        <v>-9194.8841894977413</v>
      </c>
      <c r="R9" s="5">
        <v>-8076.0519752613718</v>
      </c>
      <c r="S9" s="5">
        <v>-7984.6823243118206</v>
      </c>
      <c r="T9" s="5">
        <v>-8159.4218756314031</v>
      </c>
      <c r="U9" s="5">
        <v>-7417.0755684346841</v>
      </c>
      <c r="V9" s="5">
        <v>-10331.902567210411</v>
      </c>
      <c r="W9" s="5">
        <v>-10203.62696190289</v>
      </c>
      <c r="X9" s="5">
        <v>-11461.400364374171</v>
      </c>
      <c r="Y9" s="5">
        <v>-10098.887332288219</v>
      </c>
      <c r="Z9" s="5">
        <v>-9674.3752948504698</v>
      </c>
      <c r="AA9" s="5">
        <v>-6074.9663225215927</v>
      </c>
      <c r="AB9" s="5">
        <v>-8831.4133242157986</v>
      </c>
      <c r="AC9" s="5">
        <v>-10073.175991571061</v>
      </c>
      <c r="AD9" s="5">
        <v>-12108.586976617389</v>
      </c>
      <c r="AE9" s="5">
        <v>-7811.4807230547576</v>
      </c>
    </row>
    <row r="10" spans="1:31">
      <c r="A10" s="56" t="s">
        <v>54</v>
      </c>
      <c r="B10" s="56" t="s">
        <v>197</v>
      </c>
      <c r="C10" s="56" t="s">
        <v>189</v>
      </c>
      <c r="D10" s="5">
        <v>2036.224203602289</v>
      </c>
      <c r="E10" s="5">
        <v>-862.53806988687188</v>
      </c>
      <c r="F10" s="5">
        <v>-863.959920546175</v>
      </c>
      <c r="G10" s="5">
        <v>-1179.67670411734</v>
      </c>
      <c r="H10" s="5">
        <v>-1703.403848851766</v>
      </c>
      <c r="I10" s="5">
        <v>-1265.5192780405</v>
      </c>
      <c r="J10" s="5">
        <v>-698.93758673388174</v>
      </c>
      <c r="K10" s="5">
        <v>-2536.5438000007262</v>
      </c>
      <c r="L10" s="5">
        <v>-1113.600732640652</v>
      </c>
      <c r="M10" s="5">
        <v>-1865.523120248733</v>
      </c>
      <c r="N10" s="5">
        <v>-1531.227582581429</v>
      </c>
      <c r="O10" s="5">
        <v>1438.253846566427</v>
      </c>
      <c r="P10" s="5">
        <v>222.66241823025391</v>
      </c>
      <c r="Q10" s="5">
        <v>-3820.8492519592951</v>
      </c>
      <c r="R10" s="5">
        <v>-2918.5682564751251</v>
      </c>
      <c r="S10" s="5">
        <v>-2029.587217191033</v>
      </c>
      <c r="T10" s="5">
        <v>-2740.5917246440758</v>
      </c>
      <c r="U10" s="5">
        <v>-1841.503407374983</v>
      </c>
      <c r="V10" s="5">
        <v>-6146.0014765069454</v>
      </c>
      <c r="W10" s="5">
        <v>-4322.3232989240141</v>
      </c>
      <c r="X10" s="5">
        <v>-6207.3924294049484</v>
      </c>
      <c r="Y10" s="5">
        <v>-5162.8792184917838</v>
      </c>
      <c r="Z10" s="5">
        <v>-5259.485942794422</v>
      </c>
      <c r="AA10" s="5">
        <v>477.44400930878061</v>
      </c>
      <c r="AB10" s="5">
        <v>-2841.2741630802552</v>
      </c>
      <c r="AC10" s="5">
        <v>-6083.4590371499671</v>
      </c>
      <c r="AD10" s="5">
        <v>-7839.1431195142441</v>
      </c>
      <c r="AE10" s="5">
        <v>-3530.7657572854641</v>
      </c>
    </row>
    <row r="11" spans="1:31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</row>
    <row r="12" spans="1:31">
      <c r="A12" s="56" t="s">
        <v>54</v>
      </c>
      <c r="B12" s="56" t="s">
        <v>198</v>
      </c>
      <c r="C12" s="56" t="s">
        <v>165</v>
      </c>
      <c r="D12" s="5">
        <v>3202.7987440031602</v>
      </c>
      <c r="E12" s="5">
        <v>5303.8382124540049</v>
      </c>
      <c r="F12" s="5">
        <v>5575.1638711697033</v>
      </c>
      <c r="G12" s="5">
        <v>5480.0533299516028</v>
      </c>
      <c r="H12" s="5">
        <v>6486.1901008012665</v>
      </c>
      <c r="I12" s="5">
        <v>8058.5314229220558</v>
      </c>
      <c r="J12" s="5">
        <v>11207.38688503248</v>
      </c>
      <c r="K12" s="5">
        <v>15386.345828776381</v>
      </c>
      <c r="L12" s="5">
        <v>18988.12792377836</v>
      </c>
      <c r="M12" s="5">
        <v>20127.830461895432</v>
      </c>
      <c r="N12" s="5">
        <v>18951.661099830759</v>
      </c>
      <c r="O12" s="5">
        <v>19921.64657353103</v>
      </c>
      <c r="P12" s="5">
        <v>18129.507823376622</v>
      </c>
      <c r="Q12" s="5">
        <v>19972.119873682452</v>
      </c>
      <c r="R12" s="5">
        <v>18592.280906279109</v>
      </c>
      <c r="S12" s="5">
        <v>18317.200329874169</v>
      </c>
      <c r="T12" s="5">
        <v>21143.751767857499</v>
      </c>
      <c r="U12" s="5">
        <v>18969.652507026589</v>
      </c>
      <c r="V12" s="5">
        <v>19297.188235070331</v>
      </c>
      <c r="W12" s="5">
        <v>20119.612212693541</v>
      </c>
      <c r="X12" s="5">
        <v>22012.533860164331</v>
      </c>
      <c r="Y12" s="5">
        <v>19579.681786779351</v>
      </c>
      <c r="Z12" s="5">
        <v>23138.375145169</v>
      </c>
      <c r="AA12" s="5">
        <v>20001.756125981869</v>
      </c>
      <c r="AB12" s="5">
        <v>23506.442021426279</v>
      </c>
      <c r="AC12" s="5">
        <v>26863.906891554048</v>
      </c>
      <c r="AD12" s="5">
        <v>22881.7865229538</v>
      </c>
      <c r="AE12" s="5">
        <v>24311.10314832427</v>
      </c>
    </row>
    <row r="13" spans="1:31">
      <c r="A13" s="56" t="s">
        <v>54</v>
      </c>
      <c r="B13" s="56" t="s">
        <v>198</v>
      </c>
      <c r="C13" s="56" t="s">
        <v>166</v>
      </c>
      <c r="D13" s="5">
        <v>-6471.4821204211567</v>
      </c>
      <c r="E13" s="5">
        <v>-6359.8240504542127</v>
      </c>
      <c r="F13" s="5">
        <v>-5203.0193742266374</v>
      </c>
      <c r="G13" s="5">
        <v>-4898.2333286267858</v>
      </c>
      <c r="H13" s="5">
        <v>-4584.1635654556267</v>
      </c>
      <c r="I13" s="5">
        <v>-3972.852917353759</v>
      </c>
      <c r="J13" s="5">
        <v>-5563.3252142582442</v>
      </c>
      <c r="K13" s="5">
        <v>-7255.6723687841823</v>
      </c>
      <c r="L13" s="5">
        <v>-8053.3833047175594</v>
      </c>
      <c r="M13" s="5">
        <v>-7374.4429905281386</v>
      </c>
      <c r="N13" s="5">
        <v>-9064.2517618186466</v>
      </c>
      <c r="O13" s="5">
        <v>-7472.1779486679488</v>
      </c>
      <c r="P13" s="5">
        <v>-9533.2825113902854</v>
      </c>
      <c r="Q13" s="5">
        <v>-9085.9233670487429</v>
      </c>
      <c r="R13" s="5">
        <v>-11856.73924799694</v>
      </c>
      <c r="S13" s="5">
        <v>-9906.6916137422922</v>
      </c>
      <c r="T13" s="5">
        <v>-9707.8821103822247</v>
      </c>
      <c r="U13" s="5">
        <v>-13073.262488512681</v>
      </c>
      <c r="V13" s="5">
        <v>-12533.570850420159</v>
      </c>
      <c r="W13" s="5">
        <v>-11595.6359252355</v>
      </c>
      <c r="X13" s="5">
        <v>-9173.9510433300802</v>
      </c>
      <c r="Y13" s="5">
        <v>-12471.58818037669</v>
      </c>
      <c r="Z13" s="5">
        <v>-11046.04842521124</v>
      </c>
      <c r="AA13" s="5">
        <v>-15534.208064483841</v>
      </c>
      <c r="AB13" s="5">
        <v>-13674.28159014626</v>
      </c>
      <c r="AC13" s="5">
        <v>-13213.504881835541</v>
      </c>
      <c r="AD13" s="5">
        <v>-10397.081149977161</v>
      </c>
      <c r="AE13" s="5">
        <v>-9527.5765930694997</v>
      </c>
    </row>
    <row r="14" spans="1:31">
      <c r="A14" s="56" t="s">
        <v>54</v>
      </c>
      <c r="B14" s="56" t="s">
        <v>198</v>
      </c>
      <c r="C14" s="56" t="s">
        <v>189</v>
      </c>
      <c r="D14" s="5">
        <v>-3268.683376417996</v>
      </c>
      <c r="E14" s="5">
        <v>-1055.9858380002081</v>
      </c>
      <c r="F14" s="5">
        <v>372.14449694306683</v>
      </c>
      <c r="G14" s="5">
        <v>581.82000132481699</v>
      </c>
      <c r="H14" s="5">
        <v>1902.02653534564</v>
      </c>
      <c r="I14" s="5">
        <v>4085.6785055682958</v>
      </c>
      <c r="J14" s="5">
        <v>5644.0616707742374</v>
      </c>
      <c r="K14" s="5">
        <v>8130.6734599921983</v>
      </c>
      <c r="L14" s="5">
        <v>10934.74461906081</v>
      </c>
      <c r="M14" s="5">
        <v>12753.38747136729</v>
      </c>
      <c r="N14" s="5">
        <v>9887.4093380121158</v>
      </c>
      <c r="O14" s="5">
        <v>12449.468624863081</v>
      </c>
      <c r="P14" s="5">
        <v>8596.2253119863326</v>
      </c>
      <c r="Q14" s="5">
        <v>10886.196506633711</v>
      </c>
      <c r="R14" s="5">
        <v>6735.5416582821736</v>
      </c>
      <c r="S14" s="5">
        <v>8410.508716131877</v>
      </c>
      <c r="T14" s="5">
        <v>11435.869657475279</v>
      </c>
      <c r="U14" s="5">
        <v>5896.39001851391</v>
      </c>
      <c r="V14" s="5">
        <v>6763.6173846501752</v>
      </c>
      <c r="W14" s="5">
        <v>8523.9762874580447</v>
      </c>
      <c r="X14" s="5">
        <v>12838.58281683425</v>
      </c>
      <c r="Y14" s="5">
        <v>7108.0936064026682</v>
      </c>
      <c r="Z14" s="5">
        <v>12092.326719957749</v>
      </c>
      <c r="AA14" s="5">
        <v>4467.5480614980279</v>
      </c>
      <c r="AB14" s="5">
        <v>9832.1604312800209</v>
      </c>
      <c r="AC14" s="5">
        <v>13650.402009718509</v>
      </c>
      <c r="AD14" s="5">
        <v>12484.705372976639</v>
      </c>
      <c r="AE14" s="5">
        <v>14783.52655525477</v>
      </c>
    </row>
    <row r="15" spans="1:31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</row>
    <row r="16" spans="1:31">
      <c r="A16" s="56" t="s">
        <v>54</v>
      </c>
      <c r="B16" s="56" t="s">
        <v>199</v>
      </c>
      <c r="C16" s="56" t="s">
        <v>165</v>
      </c>
      <c r="D16" s="5">
        <v>3262.198463940822</v>
      </c>
      <c r="E16" s="5">
        <v>2392.7985833900611</v>
      </c>
      <c r="F16" s="5">
        <v>2681.1157384699609</v>
      </c>
      <c r="G16" s="5">
        <v>2982.0958343735119</v>
      </c>
      <c r="H16" s="5">
        <v>3786.9183919360598</v>
      </c>
      <c r="I16" s="5">
        <v>4295.9291916166667</v>
      </c>
      <c r="J16" s="5">
        <v>4026.1992142176068</v>
      </c>
      <c r="K16" s="5">
        <v>3194.6524672168689</v>
      </c>
      <c r="L16" s="5">
        <v>3855.6930187122921</v>
      </c>
      <c r="M16" s="5">
        <v>4038.7499871895152</v>
      </c>
      <c r="N16" s="5">
        <v>3776.9057684516242</v>
      </c>
      <c r="O16" s="5">
        <v>3403.4495089481502</v>
      </c>
      <c r="P16" s="5">
        <v>3895.029840573427</v>
      </c>
      <c r="Q16" s="5">
        <v>3086.2245404386899</v>
      </c>
      <c r="R16" s="5">
        <v>4552.7591810989252</v>
      </c>
      <c r="S16" s="5">
        <v>4134.6191524810974</v>
      </c>
      <c r="T16" s="5">
        <v>2948.34531172374</v>
      </c>
      <c r="U16" s="5">
        <v>2902.59993749774</v>
      </c>
      <c r="V16" s="5">
        <v>3929.6369132043219</v>
      </c>
      <c r="W16" s="5">
        <v>2809.1182966617848</v>
      </c>
      <c r="X16" s="5">
        <v>3411.9612244885998</v>
      </c>
      <c r="Y16" s="5">
        <v>2880.7720563929902</v>
      </c>
      <c r="Z16" s="5">
        <v>3014.8026548878952</v>
      </c>
      <c r="AA16" s="5">
        <v>2484.9880531849649</v>
      </c>
      <c r="AB16" s="5">
        <v>2404.9024695003491</v>
      </c>
      <c r="AC16" s="5">
        <v>3586.3822774579421</v>
      </c>
      <c r="AD16" s="5">
        <v>3406.93599275415</v>
      </c>
      <c r="AE16" s="5">
        <v>1861.8290273289749</v>
      </c>
    </row>
    <row r="17" spans="1:31">
      <c r="A17" s="56" t="s">
        <v>54</v>
      </c>
      <c r="B17" s="56" t="s">
        <v>199</v>
      </c>
      <c r="C17" s="56" t="s">
        <v>166</v>
      </c>
      <c r="D17" s="5">
        <v>-265.32689383596022</v>
      </c>
      <c r="E17" s="5">
        <v>-1212.2191975601049</v>
      </c>
      <c r="F17" s="5">
        <v>-3957.03043291831</v>
      </c>
      <c r="G17" s="5">
        <v>-3168.7076573137151</v>
      </c>
      <c r="H17" s="5">
        <v>-3843.2981660234368</v>
      </c>
      <c r="I17" s="5">
        <v>-4854.6568865572463</v>
      </c>
      <c r="J17" s="5">
        <v>-4889.0211490426373</v>
      </c>
      <c r="K17" s="5">
        <v>-4528.0052006707447</v>
      </c>
      <c r="L17" s="5">
        <v>-4018.2967601735868</v>
      </c>
      <c r="M17" s="5">
        <v>-4592.5636917579923</v>
      </c>
      <c r="N17" s="5">
        <v>-5165.7158522174623</v>
      </c>
      <c r="O17" s="5">
        <v>-5149.7528852371743</v>
      </c>
      <c r="P17" s="5">
        <v>-4379.2118913966851</v>
      </c>
      <c r="Q17" s="5">
        <v>-6492.2639045156984</v>
      </c>
      <c r="R17" s="5">
        <v>-4798.0582802178251</v>
      </c>
      <c r="S17" s="5">
        <v>-4815.5166099107009</v>
      </c>
      <c r="T17" s="5">
        <v>-7035.5904233788606</v>
      </c>
      <c r="U17" s="5">
        <v>-6464.7488766467932</v>
      </c>
      <c r="V17" s="5">
        <v>-6536.1610958400543</v>
      </c>
      <c r="W17" s="5">
        <v>-7311.3096324330509</v>
      </c>
      <c r="X17" s="5">
        <v>-6839.8245130109844</v>
      </c>
      <c r="Y17" s="5">
        <v>-7280.8765927890636</v>
      </c>
      <c r="Z17" s="5">
        <v>-5147.8649561660131</v>
      </c>
      <c r="AA17" s="5">
        <v>-6058.0420581711933</v>
      </c>
      <c r="AB17" s="5">
        <v>-6613.8280740512382</v>
      </c>
      <c r="AC17" s="5">
        <v>-5652.8075386214887</v>
      </c>
      <c r="AD17" s="5">
        <v>-4670.1417442071943</v>
      </c>
      <c r="AE17" s="5">
        <v>-5709.8273979148053</v>
      </c>
    </row>
    <row r="18" spans="1:31">
      <c r="A18" s="56" t="s">
        <v>54</v>
      </c>
      <c r="B18" s="56" t="s">
        <v>199</v>
      </c>
      <c r="C18" s="56" t="s">
        <v>189</v>
      </c>
      <c r="D18" s="5">
        <v>2996.8715701048618</v>
      </c>
      <c r="E18" s="5">
        <v>1180.579385829956</v>
      </c>
      <c r="F18" s="5">
        <v>-1275.9146944483491</v>
      </c>
      <c r="G18" s="5">
        <v>-186.6118229402023</v>
      </c>
      <c r="H18" s="5">
        <v>-56.379774087376973</v>
      </c>
      <c r="I18" s="5">
        <v>-558.72769494057957</v>
      </c>
      <c r="J18" s="5">
        <v>-862.82193482503044</v>
      </c>
      <c r="K18" s="5">
        <v>-1333.352733453876</v>
      </c>
      <c r="L18" s="5">
        <v>-162.60374146129561</v>
      </c>
      <c r="M18" s="5">
        <v>-553.81370456847708</v>
      </c>
      <c r="N18" s="5">
        <v>-1388.810083765838</v>
      </c>
      <c r="O18" s="5">
        <v>-1746.303376289025</v>
      </c>
      <c r="P18" s="5">
        <v>-484.18205082325812</v>
      </c>
      <c r="Q18" s="5">
        <v>-3406.039364077008</v>
      </c>
      <c r="R18" s="5">
        <v>-245.2990991188999</v>
      </c>
      <c r="S18" s="5">
        <v>-680.8974574296044</v>
      </c>
      <c r="T18" s="5">
        <v>-4087.245111655121</v>
      </c>
      <c r="U18" s="5">
        <v>-3562.1489391490531</v>
      </c>
      <c r="V18" s="5">
        <v>-2606.5241826357319</v>
      </c>
      <c r="W18" s="5">
        <v>-4502.1913357712656</v>
      </c>
      <c r="X18" s="5">
        <v>-3427.8632885223842</v>
      </c>
      <c r="Y18" s="5">
        <v>-4400.1045363960729</v>
      </c>
      <c r="Z18" s="5">
        <v>-2133.062301278118</v>
      </c>
      <c r="AA18" s="5">
        <v>-3573.0540049862279</v>
      </c>
      <c r="AB18" s="5">
        <v>-4208.9256045508891</v>
      </c>
      <c r="AC18" s="5">
        <v>-2066.425261163547</v>
      </c>
      <c r="AD18" s="5">
        <v>-1263.205751453045</v>
      </c>
      <c r="AE18" s="5">
        <v>-3847.9983705858299</v>
      </c>
    </row>
    <row r="19" spans="1:31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</row>
    <row r="20" spans="1:31">
      <c r="A20" s="56" t="s">
        <v>54</v>
      </c>
      <c r="B20" s="56" t="s">
        <v>200</v>
      </c>
      <c r="C20" s="56" t="s">
        <v>165</v>
      </c>
      <c r="D20" s="5">
        <v>2542.7742168176601</v>
      </c>
      <c r="E20" s="5">
        <v>1381.961212820969</v>
      </c>
      <c r="F20" s="5">
        <v>1107.2333867854809</v>
      </c>
      <c r="G20" s="5">
        <v>1014.320189990305</v>
      </c>
      <c r="H20" s="5">
        <v>1533.9861722560161</v>
      </c>
      <c r="I20" s="5">
        <v>1103.2540495603009</v>
      </c>
      <c r="J20" s="5">
        <v>1708.093742533295</v>
      </c>
      <c r="K20" s="5">
        <v>1594.416352829365</v>
      </c>
      <c r="L20" s="5">
        <v>2881.9207620865318</v>
      </c>
      <c r="M20" s="5">
        <v>3080.1400436684912</v>
      </c>
      <c r="N20" s="5">
        <v>4413.5623836230552</v>
      </c>
      <c r="O20" s="5">
        <v>3435.5974528910701</v>
      </c>
      <c r="P20" s="5">
        <v>3441.204738124407</v>
      </c>
      <c r="Q20" s="5">
        <v>5116.2152857690025</v>
      </c>
      <c r="R20" s="5">
        <v>6312.7656298878574</v>
      </c>
      <c r="S20" s="5">
        <v>4471.2128214071436</v>
      </c>
      <c r="T20" s="5">
        <v>4754.3232949622115</v>
      </c>
      <c r="U20" s="5">
        <v>7095.645885496695</v>
      </c>
      <c r="V20" s="5">
        <v>6484.7387170449692</v>
      </c>
      <c r="W20" s="5">
        <v>5949.0487108625694</v>
      </c>
      <c r="X20" s="5">
        <v>4145.4689492746147</v>
      </c>
      <c r="Y20" s="5">
        <v>5728.9522967064931</v>
      </c>
      <c r="Z20" s="5">
        <v>2722.215420351135</v>
      </c>
      <c r="AA20" s="5">
        <v>5070.1727959377486</v>
      </c>
      <c r="AB20" s="5">
        <v>7531.8143529613917</v>
      </c>
      <c r="AC20" s="5">
        <v>6744.1788166424176</v>
      </c>
      <c r="AD20" s="5">
        <v>3962.548924853686</v>
      </c>
      <c r="AE20" s="5">
        <v>2551.822079985111</v>
      </c>
    </row>
    <row r="21" spans="1:31">
      <c r="A21" s="56" t="s">
        <v>54</v>
      </c>
      <c r="B21" s="56" t="s">
        <v>200</v>
      </c>
      <c r="C21" s="56" t="s">
        <v>166</v>
      </c>
      <c r="D21" s="5">
        <v>-106.51802161688001</v>
      </c>
      <c r="E21" s="5">
        <v>-2474.0594219809859</v>
      </c>
      <c r="F21" s="5">
        <v>-2418.148433827585</v>
      </c>
      <c r="G21" s="5">
        <v>-2582.3696654476239</v>
      </c>
      <c r="H21" s="5">
        <v>-2112.068702225617</v>
      </c>
      <c r="I21" s="5">
        <v>-2314.2884408333398</v>
      </c>
      <c r="J21" s="5">
        <v>-6126.1866599929799</v>
      </c>
      <c r="K21" s="5">
        <v>-6549.5104500461057</v>
      </c>
      <c r="L21" s="5">
        <v>-8821.7933008287655</v>
      </c>
      <c r="M21" s="5">
        <v>-8912.9337079285397</v>
      </c>
      <c r="N21" s="5">
        <v>-7477.6988772269797</v>
      </c>
      <c r="O21" s="5">
        <v>-8335.3861717844593</v>
      </c>
      <c r="P21" s="5">
        <v>-8736.8494191993123</v>
      </c>
      <c r="Q21" s="5">
        <v>-6505.7750838328138</v>
      </c>
      <c r="R21" s="5">
        <v>-6540.1371311560551</v>
      </c>
      <c r="S21" s="5">
        <v>-6855.478297208474</v>
      </c>
      <c r="T21" s="5">
        <v>-7213.1956883371349</v>
      </c>
      <c r="U21" s="5">
        <v>-5438.2042657682696</v>
      </c>
      <c r="V21" s="5">
        <v>-6078.6987057462147</v>
      </c>
      <c r="W21" s="5">
        <v>-5756.8137849564628</v>
      </c>
      <c r="X21" s="5">
        <v>-7759.0625128295605</v>
      </c>
      <c r="Y21" s="5">
        <v>-6919.8040732793297</v>
      </c>
      <c r="Z21" s="5">
        <v>-8332.3387468896508</v>
      </c>
      <c r="AA21" s="5">
        <v>-6444.1334221200696</v>
      </c>
      <c r="AB21" s="5">
        <v>-4088.392306471781</v>
      </c>
      <c r="AC21" s="5">
        <v>-6002.2137733544469</v>
      </c>
      <c r="AD21" s="5">
        <v>-6649.0292608768987</v>
      </c>
      <c r="AE21" s="5">
        <v>-7960.6641660099076</v>
      </c>
    </row>
    <row r="22" spans="1:31">
      <c r="A22" s="56" t="s">
        <v>54</v>
      </c>
      <c r="B22" s="56" t="s">
        <v>200</v>
      </c>
      <c r="C22" s="56" t="s">
        <v>189</v>
      </c>
      <c r="D22" s="5">
        <v>2436.25619520078</v>
      </c>
      <c r="E22" s="5">
        <v>-1092.098209160016</v>
      </c>
      <c r="F22" s="5">
        <v>-1310.9150470421041</v>
      </c>
      <c r="G22" s="5">
        <v>-1568.0494754573201</v>
      </c>
      <c r="H22" s="5">
        <v>-578.08252996960073</v>
      </c>
      <c r="I22" s="5">
        <v>-1211.03439127304</v>
      </c>
      <c r="J22" s="5">
        <v>-4418.0929174596849</v>
      </c>
      <c r="K22" s="5">
        <v>-4955.0940972167409</v>
      </c>
      <c r="L22" s="5">
        <v>-5939.8725387422337</v>
      </c>
      <c r="M22" s="5">
        <v>-5832.7936642600489</v>
      </c>
      <c r="N22" s="5">
        <v>-3064.136493603924</v>
      </c>
      <c r="O22" s="5">
        <v>-4899.7887188933892</v>
      </c>
      <c r="P22" s="5">
        <v>-5295.6446810749057</v>
      </c>
      <c r="Q22" s="5">
        <v>-1389.5597980638099</v>
      </c>
      <c r="R22" s="5">
        <v>-227.37150126819779</v>
      </c>
      <c r="S22" s="5">
        <v>-2384.26547580133</v>
      </c>
      <c r="T22" s="5">
        <v>-2458.872393374922</v>
      </c>
      <c r="U22" s="5">
        <v>1657.441619728424</v>
      </c>
      <c r="V22" s="5">
        <v>406.04001129875451</v>
      </c>
      <c r="W22" s="5">
        <v>192.23492590610661</v>
      </c>
      <c r="X22" s="5">
        <v>-3613.5935635549472</v>
      </c>
      <c r="Y22" s="5">
        <v>-1190.851776572837</v>
      </c>
      <c r="Z22" s="5">
        <v>-5610.1233265385154</v>
      </c>
      <c r="AA22" s="5">
        <v>-1373.9606261823201</v>
      </c>
      <c r="AB22" s="5">
        <v>3443.4220464896111</v>
      </c>
      <c r="AC22" s="5">
        <v>741.96504328797073</v>
      </c>
      <c r="AD22" s="5">
        <v>-2686.4803360232131</v>
      </c>
      <c r="AE22" s="5">
        <v>-5408.842086024797</v>
      </c>
    </row>
    <row r="23" spans="1:31"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</row>
    <row r="24" spans="1:31">
      <c r="A24" s="56" t="s">
        <v>66</v>
      </c>
      <c r="B24" s="56" t="s">
        <v>163</v>
      </c>
      <c r="C24" s="56" t="s">
        <v>165</v>
      </c>
      <c r="D24" s="5">
        <v>1527.684567747285</v>
      </c>
      <c r="E24" s="5">
        <v>4959.3974377846725</v>
      </c>
      <c r="F24" s="5">
        <v>7983.2664649410654</v>
      </c>
      <c r="G24" s="5">
        <v>7490.5127481225863</v>
      </c>
      <c r="H24" s="5">
        <v>7651.3746495270407</v>
      </c>
      <c r="I24" s="5">
        <v>6656.5061123365886</v>
      </c>
      <c r="J24" s="5">
        <v>8632.9375770049119</v>
      </c>
      <c r="K24" s="5">
        <v>13878.664848711111</v>
      </c>
      <c r="L24" s="5">
        <v>12687.640119616201</v>
      </c>
      <c r="M24" s="5">
        <v>12618.49878948197</v>
      </c>
      <c r="N24" s="5">
        <v>12228.758195298749</v>
      </c>
      <c r="O24" s="5">
        <v>10743.634875275769</v>
      </c>
      <c r="P24" s="5">
        <v>12423.06351163179</v>
      </c>
      <c r="Q24" s="5">
        <v>14732.49565432282</v>
      </c>
      <c r="R24" s="5">
        <v>13554.312517784299</v>
      </c>
      <c r="S24" s="5">
        <v>13845.295227967999</v>
      </c>
      <c r="T24" s="5">
        <v>14862.169605964311</v>
      </c>
      <c r="U24" s="5">
        <v>14513.213207355289</v>
      </c>
      <c r="V24" s="5">
        <v>17374.396995504241</v>
      </c>
      <c r="W24" s="5">
        <v>17628.338562490171</v>
      </c>
      <c r="X24" s="5">
        <v>17952.330983984459</v>
      </c>
      <c r="Y24" s="5">
        <v>18767.257754664959</v>
      </c>
      <c r="Z24" s="5">
        <v>18800.605895646699</v>
      </c>
      <c r="AA24" s="5">
        <v>18028.233238805111</v>
      </c>
      <c r="AB24" s="5">
        <v>16681.576007079351</v>
      </c>
      <c r="AC24" s="5">
        <v>17017.663172217421</v>
      </c>
      <c r="AD24" s="5">
        <v>19223.766603778229</v>
      </c>
      <c r="AE24" s="5">
        <v>16351.29774082497</v>
      </c>
    </row>
    <row r="25" spans="1:31">
      <c r="A25" s="56" t="s">
        <v>66</v>
      </c>
      <c r="B25" s="56" t="s">
        <v>163</v>
      </c>
      <c r="C25" s="56" t="s">
        <v>166</v>
      </c>
      <c r="D25" s="5">
        <v>-5750.2219503715378</v>
      </c>
      <c r="E25" s="5">
        <v>-3281.4401395319892</v>
      </c>
      <c r="F25" s="5">
        <v>-5137.8122148746661</v>
      </c>
      <c r="G25" s="5">
        <v>-5208.2358780790109</v>
      </c>
      <c r="H25" s="5">
        <v>-7145.7714697941874</v>
      </c>
      <c r="I25" s="5">
        <v>-8000.1951114523654</v>
      </c>
      <c r="J25" s="5">
        <v>-8735.3468564410232</v>
      </c>
      <c r="K25" s="5">
        <v>-12707.4405937298</v>
      </c>
      <c r="L25" s="5">
        <v>-16233.248633036321</v>
      </c>
      <c r="M25" s="5">
        <v>-17022.039265809461</v>
      </c>
      <c r="N25" s="5">
        <v>-16043.562426993891</v>
      </c>
      <c r="O25" s="5">
        <v>-17419.73966753672</v>
      </c>
      <c r="P25" s="5">
        <v>-15518.74504125133</v>
      </c>
      <c r="Q25" s="5">
        <v>-16708.056705326271</v>
      </c>
      <c r="R25" s="5">
        <v>-16931.005458771018</v>
      </c>
      <c r="S25" s="5">
        <v>-17212.01479432909</v>
      </c>
      <c r="T25" s="5">
        <v>-17099.83096916007</v>
      </c>
      <c r="U25" s="5">
        <v>-16850.209343977709</v>
      </c>
      <c r="V25" s="5">
        <v>-15867.96065301522</v>
      </c>
      <c r="W25" s="5">
        <v>-17573.9825032193</v>
      </c>
      <c r="X25" s="5">
        <v>-17549.552264759619</v>
      </c>
      <c r="Y25" s="5">
        <v>-14921.635589363121</v>
      </c>
      <c r="Z25" s="5">
        <v>-17819.839853602891</v>
      </c>
      <c r="AA25" s="5">
        <v>-17924.363078812519</v>
      </c>
      <c r="AB25" s="5">
        <v>-22946.406352703802</v>
      </c>
      <c r="AC25" s="5">
        <v>-23459.863579191981</v>
      </c>
      <c r="AD25" s="5">
        <v>-19947.333857820071</v>
      </c>
      <c r="AE25" s="5">
        <v>-18360.664199687231</v>
      </c>
    </row>
    <row r="26" spans="1:31">
      <c r="A26" s="56" t="s">
        <v>66</v>
      </c>
      <c r="B26" s="56" t="s">
        <v>163</v>
      </c>
      <c r="C26" s="56" t="s">
        <v>189</v>
      </c>
      <c r="D26" s="5">
        <v>-4222.5373826242521</v>
      </c>
      <c r="E26" s="5">
        <v>1677.957298252684</v>
      </c>
      <c r="F26" s="5">
        <v>2845.4542500663988</v>
      </c>
      <c r="G26" s="5">
        <v>2282.2768700435749</v>
      </c>
      <c r="H26" s="5">
        <v>505.60317973285328</v>
      </c>
      <c r="I26" s="5">
        <v>-1343.6889991157771</v>
      </c>
      <c r="J26" s="5">
        <v>-102.40927943611131</v>
      </c>
      <c r="K26" s="5">
        <v>1171.2242549813091</v>
      </c>
      <c r="L26" s="5">
        <v>-3545.6085134201148</v>
      </c>
      <c r="M26" s="5">
        <v>-4403.5404763274983</v>
      </c>
      <c r="N26" s="5">
        <v>-3814.804231695141</v>
      </c>
      <c r="O26" s="5">
        <v>-6676.1047922609496</v>
      </c>
      <c r="P26" s="5">
        <v>-3095.6815296195418</v>
      </c>
      <c r="Q26" s="5">
        <v>-1975.561051003451</v>
      </c>
      <c r="R26" s="5">
        <v>-3376.6929409867171</v>
      </c>
      <c r="S26" s="5">
        <v>-3366.7195663610869</v>
      </c>
      <c r="T26" s="5">
        <v>-2237.6613631957548</v>
      </c>
      <c r="U26" s="5">
        <v>-2336.9961366224161</v>
      </c>
      <c r="V26" s="5">
        <v>1506.4363424890159</v>
      </c>
      <c r="W26" s="5">
        <v>54.356059270870901</v>
      </c>
      <c r="X26" s="5">
        <v>402.7787192248361</v>
      </c>
      <c r="Y26" s="5">
        <v>3845.6221653018401</v>
      </c>
      <c r="Z26" s="5">
        <v>980.76604204380419</v>
      </c>
      <c r="AA26" s="5">
        <v>103.87015999258441</v>
      </c>
      <c r="AB26" s="5">
        <v>-6264.8303456244539</v>
      </c>
      <c r="AC26" s="5">
        <v>-6442.2004069745599</v>
      </c>
      <c r="AD26" s="5">
        <v>-723.56725404184181</v>
      </c>
      <c r="AE26" s="5">
        <v>-2009.366458862263</v>
      </c>
    </row>
    <row r="27" spans="1:31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</row>
    <row r="28" spans="1:31">
      <c r="A28" s="56" t="s">
        <v>66</v>
      </c>
      <c r="B28" s="56" t="s">
        <v>197</v>
      </c>
      <c r="C28" s="56" t="s">
        <v>165</v>
      </c>
      <c r="D28" s="5">
        <v>2917.5053933497211</v>
      </c>
      <c r="E28" s="5">
        <v>1633.2784701075041</v>
      </c>
      <c r="F28" s="5">
        <v>2143.6761598254252</v>
      </c>
      <c r="G28" s="5">
        <v>1967.0277850958</v>
      </c>
      <c r="H28" s="5">
        <v>2504.6852812307002</v>
      </c>
      <c r="I28" s="5">
        <v>2443.8026962447839</v>
      </c>
      <c r="J28" s="5">
        <v>4079.273080444716</v>
      </c>
      <c r="K28" s="5">
        <v>4396.5153120199593</v>
      </c>
      <c r="L28" s="5">
        <v>6176.1361443016231</v>
      </c>
      <c r="M28" s="5">
        <v>6127.525841119952</v>
      </c>
      <c r="N28" s="5">
        <v>5397.0056933991873</v>
      </c>
      <c r="O28" s="5">
        <v>6856.1920694454739</v>
      </c>
      <c r="P28" s="5">
        <v>6417.3302603859192</v>
      </c>
      <c r="Q28" s="5">
        <v>5334.2683840670197</v>
      </c>
      <c r="R28" s="5">
        <v>5188.3727489626244</v>
      </c>
      <c r="S28" s="5">
        <v>5965.6920643121066</v>
      </c>
      <c r="T28" s="5">
        <v>5448.7336543526162</v>
      </c>
      <c r="U28" s="5">
        <v>5641.2836049223079</v>
      </c>
      <c r="V28" s="5">
        <v>4216.3423485527846</v>
      </c>
      <c r="W28" s="5">
        <v>5887.8541754780317</v>
      </c>
      <c r="X28" s="5">
        <v>5284.8638751577791</v>
      </c>
      <c r="Y28" s="5">
        <v>4880.9643219209711</v>
      </c>
      <c r="Z28" s="5">
        <v>4382.6701125866657</v>
      </c>
      <c r="AA28" s="5">
        <v>6441.3674986621154</v>
      </c>
      <c r="AB28" s="5">
        <v>5876.8080359480891</v>
      </c>
      <c r="AC28" s="5">
        <v>4022.308541195081</v>
      </c>
      <c r="AD28" s="5">
        <v>4251.4563138803805</v>
      </c>
      <c r="AE28" s="5">
        <v>4255.9746404848729</v>
      </c>
    </row>
    <row r="29" spans="1:31">
      <c r="A29" s="56" t="s">
        <v>66</v>
      </c>
      <c r="B29" s="56" t="s">
        <v>197</v>
      </c>
      <c r="C29" s="56" t="s">
        <v>166</v>
      </c>
      <c r="D29" s="5">
        <v>-860.74687010781008</v>
      </c>
      <c r="E29" s="5">
        <v>-2446.7342418594699</v>
      </c>
      <c r="F29" s="5">
        <v>-2783.845928970904</v>
      </c>
      <c r="G29" s="5">
        <v>-2832.8032505866772</v>
      </c>
      <c r="H29" s="5">
        <v>-3833.885781625268</v>
      </c>
      <c r="I29" s="5">
        <v>-3565.7131814446489</v>
      </c>
      <c r="J29" s="5">
        <v>-4496.6701368318618</v>
      </c>
      <c r="K29" s="5">
        <v>-7586.3516531567984</v>
      </c>
      <c r="L29" s="5">
        <v>-7280.2005490824513</v>
      </c>
      <c r="M29" s="5">
        <v>-7790.3942289395009</v>
      </c>
      <c r="N29" s="5">
        <v>-6868.5212122239409</v>
      </c>
      <c r="O29" s="5">
        <v>-5655.9926132021083</v>
      </c>
      <c r="P29" s="5">
        <v>-6029.9577035474867</v>
      </c>
      <c r="Q29" s="5">
        <v>-9210.3674833770001</v>
      </c>
      <c r="R29" s="5">
        <v>-7997.2547095152377</v>
      </c>
      <c r="S29" s="5">
        <v>-7953.5226107630469</v>
      </c>
      <c r="T29" s="5">
        <v>-8102.9813066189536</v>
      </c>
      <c r="U29" s="5">
        <v>-7340.0138492262777</v>
      </c>
      <c r="V29" s="5">
        <v>-10256.71650470762</v>
      </c>
      <c r="W29" s="5">
        <v>-10174.893876161481</v>
      </c>
      <c r="X29" s="5">
        <v>-11443.41548740339</v>
      </c>
      <c r="Y29" s="5">
        <v>-10145.81051159961</v>
      </c>
      <c r="Z29" s="5">
        <v>-9732.6146759086969</v>
      </c>
      <c r="AA29" s="5">
        <v>-6133.6354542329645</v>
      </c>
      <c r="AB29" s="5">
        <v>-8999.5499097318425</v>
      </c>
      <c r="AC29" s="5">
        <v>-10043.455139270231</v>
      </c>
      <c r="AD29" s="5">
        <v>-12133.6266137726</v>
      </c>
      <c r="AE29" s="5">
        <v>-7832.9818324569314</v>
      </c>
    </row>
    <row r="30" spans="1:31">
      <c r="A30" s="56" t="s">
        <v>66</v>
      </c>
      <c r="B30" s="56" t="s">
        <v>197</v>
      </c>
      <c r="C30" s="56" t="s">
        <v>189</v>
      </c>
      <c r="D30" s="5">
        <v>2056.758523241911</v>
      </c>
      <c r="E30" s="5">
        <v>-813.45577175196604</v>
      </c>
      <c r="F30" s="5">
        <v>-640.16976914547922</v>
      </c>
      <c r="G30" s="5">
        <v>-865.77546549087742</v>
      </c>
      <c r="H30" s="5">
        <v>-1329.2005003945669</v>
      </c>
      <c r="I30" s="5">
        <v>-1121.910485199865</v>
      </c>
      <c r="J30" s="5">
        <v>-417.39705638714582</v>
      </c>
      <c r="K30" s="5">
        <v>-3189.8363411368391</v>
      </c>
      <c r="L30" s="5">
        <v>-1104.064404780828</v>
      </c>
      <c r="M30" s="5">
        <v>-1662.8683878195491</v>
      </c>
      <c r="N30" s="5">
        <v>-1471.5155188247541</v>
      </c>
      <c r="O30" s="5">
        <v>1200.1994562433661</v>
      </c>
      <c r="P30" s="5">
        <v>387.3725568384325</v>
      </c>
      <c r="Q30" s="5">
        <v>-3876.0990993099799</v>
      </c>
      <c r="R30" s="5">
        <v>-2808.8819605526128</v>
      </c>
      <c r="S30" s="5">
        <v>-1987.8305464509399</v>
      </c>
      <c r="T30" s="5">
        <v>-2654.2476522663378</v>
      </c>
      <c r="U30" s="5">
        <v>-1698.73024430397</v>
      </c>
      <c r="V30" s="5">
        <v>-6040.374156154835</v>
      </c>
      <c r="W30" s="5">
        <v>-4287.0397006834464</v>
      </c>
      <c r="X30" s="5">
        <v>-6158.5516122456129</v>
      </c>
      <c r="Y30" s="5">
        <v>-5264.8461896786348</v>
      </c>
      <c r="Z30" s="5">
        <v>-5349.9445633220312</v>
      </c>
      <c r="AA30" s="5">
        <v>307.73204442915079</v>
      </c>
      <c r="AB30" s="5">
        <v>-3122.7418737837529</v>
      </c>
      <c r="AC30" s="5">
        <v>-6021.1465980751436</v>
      </c>
      <c r="AD30" s="5">
        <v>-7882.1702998922146</v>
      </c>
      <c r="AE30" s="5">
        <v>-3577.007191972059</v>
      </c>
    </row>
    <row r="31" spans="1:31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</row>
    <row r="32" spans="1:31">
      <c r="A32" s="56" t="s">
        <v>66</v>
      </c>
      <c r="B32" s="56" t="s">
        <v>198</v>
      </c>
      <c r="C32" s="56" t="s">
        <v>165</v>
      </c>
      <c r="D32" s="5">
        <v>3205.4283161880121</v>
      </c>
      <c r="E32" s="5">
        <v>5330.1807998396143</v>
      </c>
      <c r="F32" s="5">
        <v>5502.6227504050448</v>
      </c>
      <c r="G32" s="5">
        <v>5712.1722231206422</v>
      </c>
      <c r="H32" s="5">
        <v>6652.9961197506382</v>
      </c>
      <c r="I32" s="5">
        <v>8064.5866220816733</v>
      </c>
      <c r="J32" s="5">
        <v>11225.84319677834</v>
      </c>
      <c r="K32" s="5">
        <v>15473.36761049206</v>
      </c>
      <c r="L32" s="5">
        <v>18867.717893217621</v>
      </c>
      <c r="M32" s="5">
        <v>20066.845492192671</v>
      </c>
      <c r="N32" s="5">
        <v>18863.815165386379</v>
      </c>
      <c r="O32" s="5">
        <v>19797.98552881075</v>
      </c>
      <c r="P32" s="5">
        <v>18104.398574527801</v>
      </c>
      <c r="Q32" s="5">
        <v>19928.527403393378</v>
      </c>
      <c r="R32" s="5">
        <v>18565.777733945939</v>
      </c>
      <c r="S32" s="5">
        <v>18316.48188098918</v>
      </c>
      <c r="T32" s="5">
        <v>21150.915868968379</v>
      </c>
      <c r="U32" s="5">
        <v>19004.372195778989</v>
      </c>
      <c r="V32" s="5">
        <v>19321.420402787371</v>
      </c>
      <c r="W32" s="5">
        <v>20110.933312231111</v>
      </c>
      <c r="X32" s="5">
        <v>22000.793068924591</v>
      </c>
      <c r="Y32" s="5">
        <v>19568.232206708632</v>
      </c>
      <c r="Z32" s="5">
        <v>23108.397719865181</v>
      </c>
      <c r="AA32" s="5">
        <v>20056.026164940042</v>
      </c>
      <c r="AB32" s="5">
        <v>23609.423689829298</v>
      </c>
      <c r="AC32" s="5">
        <v>27004.983459194791</v>
      </c>
      <c r="AD32" s="5">
        <v>22911.620727632489</v>
      </c>
      <c r="AE32" s="5">
        <v>24347.113971528899</v>
      </c>
    </row>
    <row r="33" spans="1:31">
      <c r="A33" s="56" t="s">
        <v>66</v>
      </c>
      <c r="B33" s="56" t="s">
        <v>198</v>
      </c>
      <c r="C33" s="56" t="s">
        <v>166</v>
      </c>
      <c r="D33" s="5">
        <v>-7079.278306612835</v>
      </c>
      <c r="E33" s="5">
        <v>-6298.806488494527</v>
      </c>
      <c r="F33" s="5">
        <v>-5245.5713740177152</v>
      </c>
      <c r="G33" s="5">
        <v>-5152.8694390038127</v>
      </c>
      <c r="H33" s="5">
        <v>-4980.6327253162744</v>
      </c>
      <c r="I33" s="5">
        <v>-3982.83782798929</v>
      </c>
      <c r="J33" s="5">
        <v>-5534.5669812968099</v>
      </c>
      <c r="K33" s="5">
        <v>-7317.7767722472727</v>
      </c>
      <c r="L33" s="5">
        <v>-8166.7290402421586</v>
      </c>
      <c r="M33" s="5">
        <v>-7423.0948366806879</v>
      </c>
      <c r="N33" s="5">
        <v>-9161.3723590242662</v>
      </c>
      <c r="O33" s="5">
        <v>-7596.2945629140486</v>
      </c>
      <c r="P33" s="5">
        <v>-9568.5331353917736</v>
      </c>
      <c r="Q33" s="5">
        <v>-9121.3547533528872</v>
      </c>
      <c r="R33" s="5">
        <v>-11868.24156382691</v>
      </c>
      <c r="S33" s="5">
        <v>-9911.9125109739834</v>
      </c>
      <c r="T33" s="5">
        <v>-9722.907274819403</v>
      </c>
      <c r="U33" s="5">
        <v>-13026.419036904081</v>
      </c>
      <c r="V33" s="5">
        <v>-12531.050698226551</v>
      </c>
      <c r="W33" s="5">
        <v>-11586.699919069801</v>
      </c>
      <c r="X33" s="5">
        <v>-9203.7039499574166</v>
      </c>
      <c r="Y33" s="5">
        <v>-12525.19744693243</v>
      </c>
      <c r="Z33" s="5">
        <v>-11101.87783161629</v>
      </c>
      <c r="AA33" s="5">
        <v>-15521.701712821459</v>
      </c>
      <c r="AB33" s="5">
        <v>-13556.38822798914</v>
      </c>
      <c r="AC33" s="5">
        <v>-13155.059469757851</v>
      </c>
      <c r="AD33" s="5">
        <v>-10360.596458531631</v>
      </c>
      <c r="AE33" s="5">
        <v>-9487.7909356138225</v>
      </c>
    </row>
    <row r="34" spans="1:31">
      <c r="A34" s="56" t="s">
        <v>66</v>
      </c>
      <c r="B34" s="56" t="s">
        <v>198</v>
      </c>
      <c r="C34" s="56" t="s">
        <v>189</v>
      </c>
      <c r="D34" s="5">
        <v>-3873.8499904248229</v>
      </c>
      <c r="E34" s="5">
        <v>-968.62568865491266</v>
      </c>
      <c r="F34" s="5">
        <v>257.05137638732958</v>
      </c>
      <c r="G34" s="5">
        <v>559.30278411682957</v>
      </c>
      <c r="H34" s="5">
        <v>1672.3633944343651</v>
      </c>
      <c r="I34" s="5">
        <v>4081.7487940923829</v>
      </c>
      <c r="J34" s="5">
        <v>5691.2762154815264</v>
      </c>
      <c r="K34" s="5">
        <v>8155.5908382447833</v>
      </c>
      <c r="L34" s="5">
        <v>10700.98885297547</v>
      </c>
      <c r="M34" s="5">
        <v>12643.75065551198</v>
      </c>
      <c r="N34" s="5">
        <v>9702.442806362109</v>
      </c>
      <c r="O34" s="5">
        <v>12201.690965896711</v>
      </c>
      <c r="P34" s="5">
        <v>8535.8654391360305</v>
      </c>
      <c r="Q34" s="5">
        <v>10807.172650040489</v>
      </c>
      <c r="R34" s="5">
        <v>6697.5361701190232</v>
      </c>
      <c r="S34" s="5">
        <v>8404.5693700152005</v>
      </c>
      <c r="T34" s="5">
        <v>11428.008594148971</v>
      </c>
      <c r="U34" s="5">
        <v>5977.9531588749087</v>
      </c>
      <c r="V34" s="5">
        <v>6790.3697045608214</v>
      </c>
      <c r="W34" s="5">
        <v>8524.2333931613121</v>
      </c>
      <c r="X34" s="5">
        <v>12797.08911896718</v>
      </c>
      <c r="Y34" s="5">
        <v>7043.0347597761966</v>
      </c>
      <c r="Z34" s="5">
        <v>12006.519888248889</v>
      </c>
      <c r="AA34" s="5">
        <v>4534.3244521185734</v>
      </c>
      <c r="AB34" s="5">
        <v>10053.035461840151</v>
      </c>
      <c r="AC34" s="5">
        <v>13849.92398943694</v>
      </c>
      <c r="AD34" s="5">
        <v>12551.024269100861</v>
      </c>
      <c r="AE34" s="5">
        <v>14859.32303591508</v>
      </c>
    </row>
    <row r="35" spans="1:3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</row>
    <row r="36" spans="1:31">
      <c r="A36" s="56" t="s">
        <v>66</v>
      </c>
      <c r="B36" s="56" t="s">
        <v>199</v>
      </c>
      <c r="C36" s="56" t="s">
        <v>165</v>
      </c>
      <c r="D36" s="5">
        <v>3867.7681085706408</v>
      </c>
      <c r="E36" s="5">
        <v>2416.3331188063348</v>
      </c>
      <c r="F36" s="5">
        <v>2715.0021364668619</v>
      </c>
      <c r="G36" s="5">
        <v>2968.5688138618798</v>
      </c>
      <c r="H36" s="5">
        <v>3799.9217224520662</v>
      </c>
      <c r="I36" s="5">
        <v>4390.944884812021</v>
      </c>
      <c r="J36" s="5">
        <v>4104.681105574301</v>
      </c>
      <c r="K36" s="5">
        <v>3248.2072842453699</v>
      </c>
      <c r="L36" s="5">
        <v>3878.0508461875261</v>
      </c>
      <c r="M36" s="5">
        <v>3980.61509512563</v>
      </c>
      <c r="N36" s="5">
        <v>3785.4459566378941</v>
      </c>
      <c r="O36" s="5">
        <v>3350.8063552526442</v>
      </c>
      <c r="P36" s="5">
        <v>3886.3479012705488</v>
      </c>
      <c r="Q36" s="5">
        <v>3005.7548884954299</v>
      </c>
      <c r="R36" s="5">
        <v>4530.3140535917964</v>
      </c>
      <c r="S36" s="5">
        <v>4136.2341504116612</v>
      </c>
      <c r="T36" s="5">
        <v>2931.866203452706</v>
      </c>
      <c r="U36" s="5">
        <v>2909.2967989772701</v>
      </c>
      <c r="V36" s="5">
        <v>3944.4008918468521</v>
      </c>
      <c r="W36" s="5">
        <v>2831.1249814592402</v>
      </c>
      <c r="X36" s="5">
        <v>3409.1886325076962</v>
      </c>
      <c r="Y36" s="5">
        <v>2853.8538800132328</v>
      </c>
      <c r="Z36" s="5">
        <v>3019.5721248269301</v>
      </c>
      <c r="AA36" s="5">
        <v>2474.229252096437</v>
      </c>
      <c r="AB36" s="5">
        <v>2408.860128464999</v>
      </c>
      <c r="AC36" s="5">
        <v>3590.1662150061502</v>
      </c>
      <c r="AD36" s="5">
        <v>3396.1589290574912</v>
      </c>
      <c r="AE36" s="5">
        <v>1850.7070043053791</v>
      </c>
    </row>
    <row r="37" spans="1:31">
      <c r="A37" s="56" t="s">
        <v>66</v>
      </c>
      <c r="B37" s="56" t="s">
        <v>199</v>
      </c>
      <c r="C37" s="56" t="s">
        <v>166</v>
      </c>
      <c r="D37" s="5">
        <v>-264.472191533255</v>
      </c>
      <c r="E37" s="5">
        <v>-1198.1023435386901</v>
      </c>
      <c r="F37" s="5">
        <v>-3875.9659040082161</v>
      </c>
      <c r="G37" s="5">
        <v>-3300.2905102759232</v>
      </c>
      <c r="H37" s="5">
        <v>-4046.5312102302969</v>
      </c>
      <c r="I37" s="5">
        <v>-4792.8468251225522</v>
      </c>
      <c r="J37" s="5">
        <v>-4832.0781087348287</v>
      </c>
      <c r="K37" s="5">
        <v>-4440.4693242824187</v>
      </c>
      <c r="L37" s="5">
        <v>-3955.1179859650301</v>
      </c>
      <c r="M37" s="5">
        <v>-4608.4935460249189</v>
      </c>
      <c r="N37" s="5">
        <v>-5139.6504359527098</v>
      </c>
      <c r="O37" s="5">
        <v>-5166.1428309973162</v>
      </c>
      <c r="P37" s="5">
        <v>-4384.6846308846652</v>
      </c>
      <c r="Q37" s="5">
        <v>-6547.0180099553809</v>
      </c>
      <c r="R37" s="5">
        <v>-4806.4714956128046</v>
      </c>
      <c r="S37" s="5">
        <v>-4826.7607441915197</v>
      </c>
      <c r="T37" s="5">
        <v>-7039.9571707741852</v>
      </c>
      <c r="U37" s="5">
        <v>-6476.6816594888387</v>
      </c>
      <c r="V37" s="5">
        <v>-6551.7646607526895</v>
      </c>
      <c r="W37" s="5">
        <v>-7304.6725979623916</v>
      </c>
      <c r="X37" s="5">
        <v>-6845.5623124343783</v>
      </c>
      <c r="Y37" s="5">
        <v>-7317.3008005257943</v>
      </c>
      <c r="Z37" s="5">
        <v>-5135.175615174343</v>
      </c>
      <c r="AA37" s="5">
        <v>-6051.446635756316</v>
      </c>
      <c r="AB37" s="5">
        <v>-6492.5430739213716</v>
      </c>
      <c r="AC37" s="5">
        <v>-5687.2399027987267</v>
      </c>
      <c r="AD37" s="5">
        <v>-4679.5400397274861</v>
      </c>
      <c r="AE37" s="5">
        <v>-5735.0665337071896</v>
      </c>
    </row>
    <row r="38" spans="1:31">
      <c r="A38" s="56" t="s">
        <v>66</v>
      </c>
      <c r="B38" s="56" t="s">
        <v>199</v>
      </c>
      <c r="C38" s="56" t="s">
        <v>189</v>
      </c>
      <c r="D38" s="5">
        <v>3603.2959170373861</v>
      </c>
      <c r="E38" s="5">
        <v>1218.230775267645</v>
      </c>
      <c r="F38" s="5">
        <v>-1160.9637675413539</v>
      </c>
      <c r="G38" s="5">
        <v>-331.72169641404253</v>
      </c>
      <c r="H38" s="5">
        <v>-246.60948777823069</v>
      </c>
      <c r="I38" s="5">
        <v>-401.90194031053119</v>
      </c>
      <c r="J38" s="5">
        <v>-727.39700316052767</v>
      </c>
      <c r="K38" s="5">
        <v>-1192.262040037049</v>
      </c>
      <c r="L38" s="5">
        <v>-77.067139777503598</v>
      </c>
      <c r="M38" s="5">
        <v>-627.87845089928942</v>
      </c>
      <c r="N38" s="5">
        <v>-1354.2044793148159</v>
      </c>
      <c r="O38" s="5">
        <v>-1815.336475744672</v>
      </c>
      <c r="P38" s="5">
        <v>-498.33672961411588</v>
      </c>
      <c r="Q38" s="5">
        <v>-3541.263121459951</v>
      </c>
      <c r="R38" s="5">
        <v>-276.15744202101001</v>
      </c>
      <c r="S38" s="5">
        <v>-690.52659377985856</v>
      </c>
      <c r="T38" s="5">
        <v>-4108.0909673214792</v>
      </c>
      <c r="U38" s="5">
        <v>-3567.3848605115691</v>
      </c>
      <c r="V38" s="5">
        <v>-2607.3637689058369</v>
      </c>
      <c r="W38" s="5">
        <v>-4473.5476165031514</v>
      </c>
      <c r="X38" s="5">
        <v>-3436.3736799266831</v>
      </c>
      <c r="Y38" s="5">
        <v>-4463.4469205125606</v>
      </c>
      <c r="Z38" s="5">
        <v>-2115.6034903474128</v>
      </c>
      <c r="AA38" s="5">
        <v>-3577.217383659879</v>
      </c>
      <c r="AB38" s="5">
        <v>-4083.6829454563731</v>
      </c>
      <c r="AC38" s="5">
        <v>-2097.073687792576</v>
      </c>
      <c r="AD38" s="5">
        <v>-1283.381110669995</v>
      </c>
      <c r="AE38" s="5">
        <v>-3884.359529401811</v>
      </c>
    </row>
    <row r="39" spans="1:3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</row>
    <row r="40" spans="1:31">
      <c r="A40" s="56" t="s">
        <v>66</v>
      </c>
      <c r="B40" s="56" t="s">
        <v>200</v>
      </c>
      <c r="C40" s="56" t="s">
        <v>165</v>
      </c>
      <c r="D40" s="5">
        <v>2544.5725004027181</v>
      </c>
      <c r="E40" s="5">
        <v>1369.81017376299</v>
      </c>
      <c r="F40" s="5">
        <v>1109.46406393045</v>
      </c>
      <c r="G40" s="5">
        <v>984.9035629195846</v>
      </c>
      <c r="H40" s="5">
        <v>1497.023198714</v>
      </c>
      <c r="I40" s="5">
        <v>1098.6920646717149</v>
      </c>
      <c r="J40" s="5">
        <v>1697.5369112615649</v>
      </c>
      <c r="K40" s="5">
        <v>1609.7574434615001</v>
      </c>
      <c r="L40" s="5">
        <v>2879.636793184995</v>
      </c>
      <c r="M40" s="5">
        <v>3045.234153196594</v>
      </c>
      <c r="N40" s="5">
        <v>4423.1051974225074</v>
      </c>
      <c r="O40" s="5">
        <v>3429.1480332227529</v>
      </c>
      <c r="P40" s="5">
        <v>3430.7324484097958</v>
      </c>
      <c r="Q40" s="5">
        <v>5107.2184322028788</v>
      </c>
      <c r="R40" s="5">
        <v>6298.5229823686795</v>
      </c>
      <c r="S40" s="5">
        <v>4473.246414953257</v>
      </c>
      <c r="T40" s="5">
        <v>4762.4871144009276</v>
      </c>
      <c r="U40" s="5">
        <v>7081.1903274515507</v>
      </c>
      <c r="V40" s="5">
        <v>6452.0202877963911</v>
      </c>
      <c r="W40" s="5">
        <v>5939.8251796998011</v>
      </c>
      <c r="X40" s="5">
        <v>4150.9960012071078</v>
      </c>
      <c r="Y40" s="5">
        <v>5746.8408829294431</v>
      </c>
      <c r="Z40" s="5">
        <v>2760.3534475710399</v>
      </c>
      <c r="AA40" s="5">
        <v>5071.6528396489921</v>
      </c>
      <c r="AB40" s="5">
        <v>7513.599586172113</v>
      </c>
      <c r="AC40" s="5">
        <v>6729.2812030633304</v>
      </c>
      <c r="AD40" s="5">
        <v>3979.1416550752028</v>
      </c>
      <c r="AE40" s="5">
        <v>2567.4222635612609</v>
      </c>
    </row>
    <row r="41" spans="1:31">
      <c r="A41" s="56" t="s">
        <v>66</v>
      </c>
      <c r="B41" s="56" t="s">
        <v>200</v>
      </c>
      <c r="C41" s="56" t="s">
        <v>166</v>
      </c>
      <c r="D41" s="5">
        <v>-108.23956763293999</v>
      </c>
      <c r="E41" s="5">
        <v>-2483.9167868764398</v>
      </c>
      <c r="F41" s="5">
        <v>-2410.8361536973448</v>
      </c>
      <c r="G41" s="5">
        <v>-2628.986055175068</v>
      </c>
      <c r="H41" s="5">
        <v>-2099.1797847084208</v>
      </c>
      <c r="I41" s="5">
        <v>-2312.9394341379261</v>
      </c>
      <c r="J41" s="5">
        <v>-6141.6097877593056</v>
      </c>
      <c r="K41" s="5">
        <v>-6554.4741555137043</v>
      </c>
      <c r="L41" s="5">
        <v>-8853.88558818202</v>
      </c>
      <c r="M41" s="5">
        <v>-8994.6974936622391</v>
      </c>
      <c r="N41" s="5">
        <v>-7485.0237739499053</v>
      </c>
      <c r="O41" s="5">
        <v>-8339.5971873572034</v>
      </c>
      <c r="P41" s="5">
        <v>-8759.9521851506033</v>
      </c>
      <c r="Q41" s="5">
        <v>-6521.4678104699924</v>
      </c>
      <c r="R41" s="5">
        <v>-6534.3268089273643</v>
      </c>
      <c r="S41" s="5">
        <v>-6832.7390783765713</v>
      </c>
      <c r="T41" s="5">
        <v>-7190.4957257663254</v>
      </c>
      <c r="U41" s="5">
        <v>-5456.0322448885036</v>
      </c>
      <c r="V41" s="5">
        <v>-6101.0884097855569</v>
      </c>
      <c r="W41" s="5">
        <v>-5757.8273149453862</v>
      </c>
      <c r="X41" s="5">
        <v>-7755.9385472268277</v>
      </c>
      <c r="Y41" s="5">
        <v>-6907.2046978162816</v>
      </c>
      <c r="Z41" s="5">
        <v>-8282.091324194289</v>
      </c>
      <c r="AA41" s="5">
        <v>-6440.3621125294239</v>
      </c>
      <c r="AB41" s="5">
        <v>-4095.3798831476852</v>
      </c>
      <c r="AC41" s="5">
        <v>-6018.7844996579915</v>
      </c>
      <c r="AD41" s="5">
        <v>-6641.0472595720148</v>
      </c>
      <c r="AE41" s="5">
        <v>-7956.0121192402066</v>
      </c>
    </row>
    <row r="42" spans="1:31">
      <c r="A42" s="56" t="s">
        <v>66</v>
      </c>
      <c r="B42" s="56" t="s">
        <v>200</v>
      </c>
      <c r="C42" s="56" t="s">
        <v>189</v>
      </c>
      <c r="D42" s="5">
        <v>2436.3329327697779</v>
      </c>
      <c r="E42" s="5">
        <v>-1114.1066131134501</v>
      </c>
      <c r="F42" s="5">
        <v>-1301.372089766895</v>
      </c>
      <c r="G42" s="5">
        <v>-1644.0824922554841</v>
      </c>
      <c r="H42" s="5">
        <v>-602.15658599442099</v>
      </c>
      <c r="I42" s="5">
        <v>-1214.247369466211</v>
      </c>
      <c r="J42" s="5">
        <v>-4444.0728764977412</v>
      </c>
      <c r="K42" s="5">
        <v>-4944.7167120522035</v>
      </c>
      <c r="L42" s="5">
        <v>-5974.2487949970246</v>
      </c>
      <c r="M42" s="5">
        <v>-5949.4633404656452</v>
      </c>
      <c r="N42" s="5">
        <v>-3061.9185765273992</v>
      </c>
      <c r="O42" s="5">
        <v>-4910.4491541344514</v>
      </c>
      <c r="P42" s="5">
        <v>-5329.219736740808</v>
      </c>
      <c r="Q42" s="5">
        <v>-1414.249378267114</v>
      </c>
      <c r="R42" s="5">
        <v>-235.8038265586838</v>
      </c>
      <c r="S42" s="5">
        <v>-2359.4926634233138</v>
      </c>
      <c r="T42" s="5">
        <v>-2428.0086113653979</v>
      </c>
      <c r="U42" s="5">
        <v>1625.1580825630469</v>
      </c>
      <c r="V42" s="5">
        <v>350.93187801083423</v>
      </c>
      <c r="W42" s="5">
        <v>181.99786475441491</v>
      </c>
      <c r="X42" s="5">
        <v>-3604.9425460197199</v>
      </c>
      <c r="Y42" s="5">
        <v>-1160.363814886839</v>
      </c>
      <c r="Z42" s="5">
        <v>-5521.7378766232487</v>
      </c>
      <c r="AA42" s="5">
        <v>-1368.7092728804321</v>
      </c>
      <c r="AB42" s="5">
        <v>3418.2197030244279</v>
      </c>
      <c r="AC42" s="5">
        <v>710.49670340533885</v>
      </c>
      <c r="AD42" s="5">
        <v>-2661.905604496812</v>
      </c>
      <c r="AE42" s="5">
        <v>-5388.5898556789452</v>
      </c>
    </row>
    <row r="43" spans="1:31"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</row>
    <row r="44" spans="1:31">
      <c r="A44" s="56" t="s">
        <v>70</v>
      </c>
      <c r="B44" s="56" t="s">
        <v>163</v>
      </c>
      <c r="C44" s="56" t="s">
        <v>165</v>
      </c>
      <c r="D44" s="5">
        <v>1533.350228814945</v>
      </c>
      <c r="E44" s="5">
        <v>5070.8433199628662</v>
      </c>
      <c r="F44" s="5">
        <v>8127.9350495982389</v>
      </c>
      <c r="G44" s="5">
        <v>7351.1444981265668</v>
      </c>
      <c r="H44" s="5">
        <v>7335.5124460903207</v>
      </c>
      <c r="I44" s="5">
        <v>6777.3534028040049</v>
      </c>
      <c r="J44" s="5">
        <v>8877.6733299937841</v>
      </c>
      <c r="K44" s="5">
        <v>13433.57725594373</v>
      </c>
      <c r="L44" s="5">
        <v>12610.86238110581</v>
      </c>
      <c r="M44" s="5">
        <v>12609.147502982851</v>
      </c>
      <c r="N44" s="5">
        <v>12212.44955232004</v>
      </c>
      <c r="O44" s="5">
        <v>10442.471264851991</v>
      </c>
      <c r="P44" s="5">
        <v>12468.49983104531</v>
      </c>
      <c r="Q44" s="5">
        <v>14632.77788452166</v>
      </c>
      <c r="R44" s="5">
        <v>13599.83961857852</v>
      </c>
      <c r="S44" s="5">
        <v>13875.44512272087</v>
      </c>
      <c r="T44" s="5">
        <v>14906.80857482025</v>
      </c>
      <c r="U44" s="5">
        <v>14612.855390774541</v>
      </c>
      <c r="V44" s="5">
        <v>17414.43662610892</v>
      </c>
      <c r="W44" s="5">
        <v>17658.010493939131</v>
      </c>
      <c r="X44" s="5">
        <v>17944.406370752451</v>
      </c>
      <c r="Y44" s="5">
        <v>18654.907790688329</v>
      </c>
      <c r="Z44" s="5">
        <v>18733.687637786988</v>
      </c>
      <c r="AA44" s="5">
        <v>17987.256006059379</v>
      </c>
      <c r="AB44" s="5">
        <v>16678.399054915611</v>
      </c>
      <c r="AC44" s="5">
        <v>17074.526458067881</v>
      </c>
      <c r="AD44" s="5">
        <v>19243.826481131458</v>
      </c>
      <c r="AE44" s="5">
        <v>16368.091243349871</v>
      </c>
    </row>
    <row r="45" spans="1:31">
      <c r="A45" s="56" t="s">
        <v>70</v>
      </c>
      <c r="B45" s="56" t="s">
        <v>163</v>
      </c>
      <c r="C45" s="56" t="s">
        <v>166</v>
      </c>
      <c r="D45" s="5">
        <v>-5734.0188213048796</v>
      </c>
      <c r="E45" s="5">
        <v>-3240.8005887457248</v>
      </c>
      <c r="F45" s="5">
        <v>-5049.2898845046784</v>
      </c>
      <c r="G45" s="5">
        <v>-4998.6264969365229</v>
      </c>
      <c r="H45" s="5">
        <v>-6899.6728285272156</v>
      </c>
      <c r="I45" s="5">
        <v>-7827.750544118182</v>
      </c>
      <c r="J45" s="5">
        <v>-8541.8825617494222</v>
      </c>
      <c r="K45" s="5">
        <v>-12739.260085264579</v>
      </c>
      <c r="L45" s="5">
        <v>-16329.52998732243</v>
      </c>
      <c r="M45" s="5">
        <v>-17110.40448527288</v>
      </c>
      <c r="N45" s="5">
        <v>-16115.684730380961</v>
      </c>
      <c r="O45" s="5">
        <v>-17684.101641099089</v>
      </c>
      <c r="P45" s="5">
        <v>-15507.560829363731</v>
      </c>
      <c r="Q45" s="5">
        <v>-16902.525977055258</v>
      </c>
      <c r="R45" s="5">
        <v>-16944.142419998469</v>
      </c>
      <c r="S45" s="5">
        <v>-17191.203688430789</v>
      </c>
      <c r="T45" s="5">
        <v>-17055.969002621408</v>
      </c>
      <c r="U45" s="5">
        <v>-16763.034682492838</v>
      </c>
      <c r="V45" s="5">
        <v>-15831.56836291517</v>
      </c>
      <c r="W45" s="5">
        <v>-17549.707072608009</v>
      </c>
      <c r="X45" s="5">
        <v>-17534.139906104429</v>
      </c>
      <c r="Y45" s="5">
        <v>-15009.16586563031</v>
      </c>
      <c r="Z45" s="5">
        <v>-17823.34278713369</v>
      </c>
      <c r="AA45" s="5">
        <v>-17985.233445697639</v>
      </c>
      <c r="AB45" s="5">
        <v>-22903.781765054089</v>
      </c>
      <c r="AC45" s="5">
        <v>-23317.00921276084</v>
      </c>
      <c r="AD45" s="5">
        <v>-19939.70264711761</v>
      </c>
      <c r="AE45" s="5">
        <v>-18364.011584708551</v>
      </c>
    </row>
    <row r="46" spans="1:31">
      <c r="A46" s="56" t="s">
        <v>70</v>
      </c>
      <c r="B46" s="56" t="s">
        <v>163</v>
      </c>
      <c r="C46" s="56" t="s">
        <v>189</v>
      </c>
      <c r="D46" s="5">
        <v>-4200.6685924899339</v>
      </c>
      <c r="E46" s="5">
        <v>1830.042731217141</v>
      </c>
      <c r="F46" s="5">
        <v>3078.645165093561</v>
      </c>
      <c r="G46" s="5">
        <v>2352.5180011900438</v>
      </c>
      <c r="H46" s="5">
        <v>435.83961756310509</v>
      </c>
      <c r="I46" s="5">
        <v>-1050.3971413141769</v>
      </c>
      <c r="J46" s="5">
        <v>335.79076824436203</v>
      </c>
      <c r="K46" s="5">
        <v>694.3171706791436</v>
      </c>
      <c r="L46" s="5">
        <v>-3718.667606216623</v>
      </c>
      <c r="M46" s="5">
        <v>-4501.256982290035</v>
      </c>
      <c r="N46" s="5">
        <v>-3903.235178060926</v>
      </c>
      <c r="O46" s="5">
        <v>-7241.6303762470943</v>
      </c>
      <c r="P46" s="5">
        <v>-3039.0609983184199</v>
      </c>
      <c r="Q46" s="5">
        <v>-2269.7480925335949</v>
      </c>
      <c r="R46" s="5">
        <v>-3344.3028014199481</v>
      </c>
      <c r="S46" s="5">
        <v>-3315.7585657099121</v>
      </c>
      <c r="T46" s="5">
        <v>-2149.1604278011619</v>
      </c>
      <c r="U46" s="5">
        <v>-2150.1792917183011</v>
      </c>
      <c r="V46" s="5">
        <v>1582.8682631937479</v>
      </c>
      <c r="W46" s="5">
        <v>108.3034213311257</v>
      </c>
      <c r="X46" s="5">
        <v>410.26646464802252</v>
      </c>
      <c r="Y46" s="5">
        <v>3645.7419250580219</v>
      </c>
      <c r="Z46" s="5">
        <v>910.34485065330227</v>
      </c>
      <c r="AA46" s="5">
        <v>2.0225603617400338</v>
      </c>
      <c r="AB46" s="5">
        <v>-6225.382710138485</v>
      </c>
      <c r="AC46" s="5">
        <v>-6242.4827546929591</v>
      </c>
      <c r="AD46" s="5">
        <v>-695.87616598614477</v>
      </c>
      <c r="AE46" s="5">
        <v>-1995.920341358682</v>
      </c>
    </row>
    <row r="47" spans="1:3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</row>
    <row r="48" spans="1:31">
      <c r="A48" s="56" t="s">
        <v>70</v>
      </c>
      <c r="B48" s="56" t="s">
        <v>197</v>
      </c>
      <c r="C48" s="56" t="s">
        <v>165</v>
      </c>
      <c r="D48" s="5">
        <v>2903.0649927545601</v>
      </c>
      <c r="E48" s="5">
        <v>1623.240995832811</v>
      </c>
      <c r="F48" s="5">
        <v>2049.0099209134178</v>
      </c>
      <c r="G48" s="5">
        <v>1857.6446691432509</v>
      </c>
      <c r="H48" s="5">
        <v>2349.8551260312361</v>
      </c>
      <c r="I48" s="5">
        <v>2388.8639472561149</v>
      </c>
      <c r="J48" s="5">
        <v>3946.7700743877872</v>
      </c>
      <c r="K48" s="5">
        <v>4587.212664628536</v>
      </c>
      <c r="L48" s="5">
        <v>6159.8877295079137</v>
      </c>
      <c r="M48" s="5">
        <v>6037.7676398779868</v>
      </c>
      <c r="N48" s="5">
        <v>5385.8517939513986</v>
      </c>
      <c r="O48" s="5">
        <v>6946.8344232816899</v>
      </c>
      <c r="P48" s="5">
        <v>6356.0060782200781</v>
      </c>
      <c r="Q48" s="5">
        <v>5374.0349375384467</v>
      </c>
      <c r="R48" s="5">
        <v>5157.4837187862468</v>
      </c>
      <c r="S48" s="5">
        <v>5955.0951071207874</v>
      </c>
      <c r="T48" s="5">
        <v>5418.8301509873272</v>
      </c>
      <c r="U48" s="5">
        <v>5575.5721610597011</v>
      </c>
      <c r="V48" s="5">
        <v>4185.9010907034699</v>
      </c>
      <c r="W48" s="5">
        <v>5881.3036629788721</v>
      </c>
      <c r="X48" s="5">
        <v>5254.0079349692269</v>
      </c>
      <c r="Y48" s="5">
        <v>4936.0081137964371</v>
      </c>
      <c r="Z48" s="5">
        <v>4414.8893520560478</v>
      </c>
      <c r="AA48" s="5">
        <v>6552.4103318303733</v>
      </c>
      <c r="AB48" s="5">
        <v>5990.1391611355439</v>
      </c>
      <c r="AC48" s="5">
        <v>3989.7169544210901</v>
      </c>
      <c r="AD48" s="5">
        <v>4269.4438571031451</v>
      </c>
      <c r="AE48" s="5">
        <v>4280.7149657692926</v>
      </c>
    </row>
    <row r="49" spans="1:31">
      <c r="A49" s="56" t="s">
        <v>70</v>
      </c>
      <c r="B49" s="56" t="s">
        <v>197</v>
      </c>
      <c r="C49" s="56" t="s">
        <v>166</v>
      </c>
      <c r="D49" s="5">
        <v>-866.8407891522703</v>
      </c>
      <c r="E49" s="5">
        <v>-2485.7790657196829</v>
      </c>
      <c r="F49" s="5">
        <v>-2912.9698414595932</v>
      </c>
      <c r="G49" s="5">
        <v>-3037.3213732605909</v>
      </c>
      <c r="H49" s="5">
        <v>-4053.2589748830019</v>
      </c>
      <c r="I49" s="5">
        <v>-3654.3832252966149</v>
      </c>
      <c r="J49" s="5">
        <v>-4645.7076611216689</v>
      </c>
      <c r="K49" s="5">
        <v>-7123.7564646292622</v>
      </c>
      <c r="L49" s="5">
        <v>-7273.4884621485653</v>
      </c>
      <c r="M49" s="5">
        <v>-7903.2907601267198</v>
      </c>
      <c r="N49" s="5">
        <v>-6917.0793765328281</v>
      </c>
      <c r="O49" s="5">
        <v>-5508.5805767152624</v>
      </c>
      <c r="P49" s="5">
        <v>-6133.3436599898241</v>
      </c>
      <c r="Q49" s="5">
        <v>-9194.8841894977413</v>
      </c>
      <c r="R49" s="5">
        <v>-8076.0519752613718</v>
      </c>
      <c r="S49" s="5">
        <v>-7984.6823243118206</v>
      </c>
      <c r="T49" s="5">
        <v>-8159.4218756314031</v>
      </c>
      <c r="U49" s="5">
        <v>-7417.0755684346841</v>
      </c>
      <c r="V49" s="5">
        <v>-10331.902567210411</v>
      </c>
      <c r="W49" s="5">
        <v>-10203.62696190289</v>
      </c>
      <c r="X49" s="5">
        <v>-11461.400364374171</v>
      </c>
      <c r="Y49" s="5">
        <v>-10098.887332288219</v>
      </c>
      <c r="Z49" s="5">
        <v>-9674.3752948504698</v>
      </c>
      <c r="AA49" s="5">
        <v>-6074.9663225215927</v>
      </c>
      <c r="AB49" s="5">
        <v>-8831.4133242157986</v>
      </c>
      <c r="AC49" s="5">
        <v>-10073.175991571061</v>
      </c>
      <c r="AD49" s="5">
        <v>-12108.586976617389</v>
      </c>
      <c r="AE49" s="5">
        <v>-7811.4807230547576</v>
      </c>
    </row>
    <row r="50" spans="1:31">
      <c r="A50" s="56" t="s">
        <v>70</v>
      </c>
      <c r="B50" s="56" t="s">
        <v>197</v>
      </c>
      <c r="C50" s="56" t="s">
        <v>189</v>
      </c>
      <c r="D50" s="5">
        <v>2036.224203602289</v>
      </c>
      <c r="E50" s="5">
        <v>-862.53806988687188</v>
      </c>
      <c r="F50" s="5">
        <v>-863.959920546175</v>
      </c>
      <c r="G50" s="5">
        <v>-1179.67670411734</v>
      </c>
      <c r="H50" s="5">
        <v>-1703.403848851766</v>
      </c>
      <c r="I50" s="5">
        <v>-1265.5192780405</v>
      </c>
      <c r="J50" s="5">
        <v>-698.93758673388174</v>
      </c>
      <c r="K50" s="5">
        <v>-2536.5438000007262</v>
      </c>
      <c r="L50" s="5">
        <v>-1113.600732640652</v>
      </c>
      <c r="M50" s="5">
        <v>-1865.523120248733</v>
      </c>
      <c r="N50" s="5">
        <v>-1531.227582581429</v>
      </c>
      <c r="O50" s="5">
        <v>1438.253846566427</v>
      </c>
      <c r="P50" s="5">
        <v>222.66241823025391</v>
      </c>
      <c r="Q50" s="5">
        <v>-3820.8492519592951</v>
      </c>
      <c r="R50" s="5">
        <v>-2918.5682564751251</v>
      </c>
      <c r="S50" s="5">
        <v>-2029.587217191033</v>
      </c>
      <c r="T50" s="5">
        <v>-2740.5917246440758</v>
      </c>
      <c r="U50" s="5">
        <v>-1841.503407374983</v>
      </c>
      <c r="V50" s="5">
        <v>-6146.0014765069454</v>
      </c>
      <c r="W50" s="5">
        <v>-4322.3232989240141</v>
      </c>
      <c r="X50" s="5">
        <v>-6207.3924294049484</v>
      </c>
      <c r="Y50" s="5">
        <v>-5162.8792184917838</v>
      </c>
      <c r="Z50" s="5">
        <v>-5259.485942794422</v>
      </c>
      <c r="AA50" s="5">
        <v>477.44400930878061</v>
      </c>
      <c r="AB50" s="5">
        <v>-2841.2741630802552</v>
      </c>
      <c r="AC50" s="5">
        <v>-6083.4590371499671</v>
      </c>
      <c r="AD50" s="5">
        <v>-7839.1431195142441</v>
      </c>
      <c r="AE50" s="5">
        <v>-3530.7657572854641</v>
      </c>
    </row>
    <row r="51" spans="1:3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</row>
    <row r="52" spans="1:31">
      <c r="A52" s="56" t="s">
        <v>70</v>
      </c>
      <c r="B52" s="56" t="s">
        <v>198</v>
      </c>
      <c r="C52" s="56" t="s">
        <v>165</v>
      </c>
      <c r="D52" s="5">
        <v>3202.7987440031602</v>
      </c>
      <c r="E52" s="5">
        <v>5303.8382124540049</v>
      </c>
      <c r="F52" s="5">
        <v>5575.1638711697033</v>
      </c>
      <c r="G52" s="5">
        <v>5480.0533299516028</v>
      </c>
      <c r="H52" s="5">
        <v>6486.1901008012665</v>
      </c>
      <c r="I52" s="5">
        <v>8058.5314229220558</v>
      </c>
      <c r="J52" s="5">
        <v>11207.38688503248</v>
      </c>
      <c r="K52" s="5">
        <v>15386.345828776381</v>
      </c>
      <c r="L52" s="5">
        <v>18988.12792377836</v>
      </c>
      <c r="M52" s="5">
        <v>20127.830461895432</v>
      </c>
      <c r="N52" s="5">
        <v>18951.661099830759</v>
      </c>
      <c r="O52" s="5">
        <v>19921.64657353103</v>
      </c>
      <c r="P52" s="5">
        <v>18129.507823376622</v>
      </c>
      <c r="Q52" s="5">
        <v>19972.119873682452</v>
      </c>
      <c r="R52" s="5">
        <v>18592.280906279109</v>
      </c>
      <c r="S52" s="5">
        <v>18317.200329874169</v>
      </c>
      <c r="T52" s="5">
        <v>21143.751767857499</v>
      </c>
      <c r="U52" s="5">
        <v>18969.652507026589</v>
      </c>
      <c r="V52" s="5">
        <v>19297.188235070331</v>
      </c>
      <c r="W52" s="5">
        <v>20119.612212693541</v>
      </c>
      <c r="X52" s="5">
        <v>22012.533860164331</v>
      </c>
      <c r="Y52" s="5">
        <v>19579.681786779351</v>
      </c>
      <c r="Z52" s="5">
        <v>23138.375145169</v>
      </c>
      <c r="AA52" s="5">
        <v>20001.756125981869</v>
      </c>
      <c r="AB52" s="5">
        <v>23506.442021426279</v>
      </c>
      <c r="AC52" s="5">
        <v>26863.906891554048</v>
      </c>
      <c r="AD52" s="5">
        <v>22881.7865229538</v>
      </c>
      <c r="AE52" s="5">
        <v>24311.10314832427</v>
      </c>
    </row>
    <row r="53" spans="1:31">
      <c r="A53" s="56" t="s">
        <v>70</v>
      </c>
      <c r="B53" s="56" t="s">
        <v>198</v>
      </c>
      <c r="C53" s="56" t="s">
        <v>166</v>
      </c>
      <c r="D53" s="5">
        <v>-6471.4821204211567</v>
      </c>
      <c r="E53" s="5">
        <v>-6359.8240504542127</v>
      </c>
      <c r="F53" s="5">
        <v>-5203.0193742266374</v>
      </c>
      <c r="G53" s="5">
        <v>-4898.2333286267858</v>
      </c>
      <c r="H53" s="5">
        <v>-4584.1635654556267</v>
      </c>
      <c r="I53" s="5">
        <v>-3972.852917353759</v>
      </c>
      <c r="J53" s="5">
        <v>-5563.3252142582442</v>
      </c>
      <c r="K53" s="5">
        <v>-7255.6723687841823</v>
      </c>
      <c r="L53" s="5">
        <v>-8053.3833047175594</v>
      </c>
      <c r="M53" s="5">
        <v>-7374.4429905281386</v>
      </c>
      <c r="N53" s="5">
        <v>-9064.2517618186466</v>
      </c>
      <c r="O53" s="5">
        <v>-7472.1779486679488</v>
      </c>
      <c r="P53" s="5">
        <v>-9533.2825113902854</v>
      </c>
      <c r="Q53" s="5">
        <v>-9085.9233670487429</v>
      </c>
      <c r="R53" s="5">
        <v>-11856.73924799694</v>
      </c>
      <c r="S53" s="5">
        <v>-9906.6916137422922</v>
      </c>
      <c r="T53" s="5">
        <v>-9707.8821103822247</v>
      </c>
      <c r="U53" s="5">
        <v>-13073.262488512681</v>
      </c>
      <c r="V53" s="5">
        <v>-12533.570850420159</v>
      </c>
      <c r="W53" s="5">
        <v>-11595.6359252355</v>
      </c>
      <c r="X53" s="5">
        <v>-9173.9510433300802</v>
      </c>
      <c r="Y53" s="5">
        <v>-12471.58818037669</v>
      </c>
      <c r="Z53" s="5">
        <v>-11046.04842521124</v>
      </c>
      <c r="AA53" s="5">
        <v>-15534.208064483841</v>
      </c>
      <c r="AB53" s="5">
        <v>-13674.28159014626</v>
      </c>
      <c r="AC53" s="5">
        <v>-13213.504881835541</v>
      </c>
      <c r="AD53" s="5">
        <v>-10397.081149977161</v>
      </c>
      <c r="AE53" s="5">
        <v>-9527.5765930694997</v>
      </c>
    </row>
    <row r="54" spans="1:31">
      <c r="A54" s="56" t="s">
        <v>70</v>
      </c>
      <c r="B54" s="56" t="s">
        <v>198</v>
      </c>
      <c r="C54" s="56" t="s">
        <v>189</v>
      </c>
      <c r="D54" s="5">
        <v>-3268.683376417996</v>
      </c>
      <c r="E54" s="5">
        <v>-1055.9858380002081</v>
      </c>
      <c r="F54" s="5">
        <v>372.14449694306683</v>
      </c>
      <c r="G54" s="5">
        <v>581.82000132481699</v>
      </c>
      <c r="H54" s="5">
        <v>1902.02653534564</v>
      </c>
      <c r="I54" s="5">
        <v>4085.6785055682958</v>
      </c>
      <c r="J54" s="5">
        <v>5644.0616707742374</v>
      </c>
      <c r="K54" s="5">
        <v>8130.6734599921983</v>
      </c>
      <c r="L54" s="5">
        <v>10934.74461906081</v>
      </c>
      <c r="M54" s="5">
        <v>12753.38747136729</v>
      </c>
      <c r="N54" s="5">
        <v>9887.4093380121158</v>
      </c>
      <c r="O54" s="5">
        <v>12449.468624863081</v>
      </c>
      <c r="P54" s="5">
        <v>8596.2253119863326</v>
      </c>
      <c r="Q54" s="5">
        <v>10886.196506633711</v>
      </c>
      <c r="R54" s="5">
        <v>6735.5416582821736</v>
      </c>
      <c r="S54" s="5">
        <v>8410.508716131877</v>
      </c>
      <c r="T54" s="5">
        <v>11435.869657475279</v>
      </c>
      <c r="U54" s="5">
        <v>5896.39001851391</v>
      </c>
      <c r="V54" s="5">
        <v>6763.6173846501752</v>
      </c>
      <c r="W54" s="5">
        <v>8523.9762874580447</v>
      </c>
      <c r="X54" s="5">
        <v>12838.58281683425</v>
      </c>
      <c r="Y54" s="5">
        <v>7108.0936064026682</v>
      </c>
      <c r="Z54" s="5">
        <v>12092.326719957749</v>
      </c>
      <c r="AA54" s="5">
        <v>4467.5480614980279</v>
      </c>
      <c r="AB54" s="5">
        <v>9832.1604312800209</v>
      </c>
      <c r="AC54" s="5">
        <v>13650.402009718509</v>
      </c>
      <c r="AD54" s="5">
        <v>12484.705372976639</v>
      </c>
      <c r="AE54" s="5">
        <v>14783.52655525477</v>
      </c>
    </row>
    <row r="55" spans="1:3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</row>
    <row r="56" spans="1:31">
      <c r="A56" s="56" t="s">
        <v>70</v>
      </c>
      <c r="B56" s="56" t="s">
        <v>199</v>
      </c>
      <c r="C56" s="56" t="s">
        <v>165</v>
      </c>
      <c r="D56" s="5">
        <v>3262.198463940822</v>
      </c>
      <c r="E56" s="5">
        <v>2392.7985833900611</v>
      </c>
      <c r="F56" s="5">
        <v>2681.1157384699609</v>
      </c>
      <c r="G56" s="5">
        <v>2982.0958343735119</v>
      </c>
      <c r="H56" s="5">
        <v>3786.9183919360598</v>
      </c>
      <c r="I56" s="5">
        <v>4295.9291916166667</v>
      </c>
      <c r="J56" s="5">
        <v>4026.1992142176068</v>
      </c>
      <c r="K56" s="5">
        <v>3194.6524672168689</v>
      </c>
      <c r="L56" s="5">
        <v>3855.6930187122921</v>
      </c>
      <c r="M56" s="5">
        <v>4038.7499871895152</v>
      </c>
      <c r="N56" s="5">
        <v>3776.9057684516242</v>
      </c>
      <c r="O56" s="5">
        <v>3403.4495089481502</v>
      </c>
      <c r="P56" s="5">
        <v>3895.029840573427</v>
      </c>
      <c r="Q56" s="5">
        <v>3086.2245404386899</v>
      </c>
      <c r="R56" s="5">
        <v>4552.7591810989252</v>
      </c>
      <c r="S56" s="5">
        <v>4134.6191524810974</v>
      </c>
      <c r="T56" s="5">
        <v>2948.34531172374</v>
      </c>
      <c r="U56" s="5">
        <v>2902.59993749774</v>
      </c>
      <c r="V56" s="5">
        <v>3929.6369132043219</v>
      </c>
      <c r="W56" s="5">
        <v>2809.1182966617848</v>
      </c>
      <c r="X56" s="5">
        <v>3411.9612244885998</v>
      </c>
      <c r="Y56" s="5">
        <v>2880.7720563929902</v>
      </c>
      <c r="Z56" s="5">
        <v>3014.8026548878952</v>
      </c>
      <c r="AA56" s="5">
        <v>2484.9880531849649</v>
      </c>
      <c r="AB56" s="5">
        <v>2404.9024695003491</v>
      </c>
      <c r="AC56" s="5">
        <v>3586.3822774579421</v>
      </c>
      <c r="AD56" s="5">
        <v>3406.93599275415</v>
      </c>
      <c r="AE56" s="5">
        <v>1861.8290273289749</v>
      </c>
    </row>
    <row r="57" spans="1:31">
      <c r="A57" s="56" t="s">
        <v>70</v>
      </c>
      <c r="B57" s="56" t="s">
        <v>199</v>
      </c>
      <c r="C57" s="56" t="s">
        <v>166</v>
      </c>
      <c r="D57" s="5">
        <v>-265.32689383596022</v>
      </c>
      <c r="E57" s="5">
        <v>-1212.2191975601049</v>
      </c>
      <c r="F57" s="5">
        <v>-3957.03043291831</v>
      </c>
      <c r="G57" s="5">
        <v>-3168.7076573137151</v>
      </c>
      <c r="H57" s="5">
        <v>-3843.2981660234368</v>
      </c>
      <c r="I57" s="5">
        <v>-4854.6568865572463</v>
      </c>
      <c r="J57" s="5">
        <v>-4889.0211490426373</v>
      </c>
      <c r="K57" s="5">
        <v>-4528.0052006707447</v>
      </c>
      <c r="L57" s="5">
        <v>-4018.2967601735868</v>
      </c>
      <c r="M57" s="5">
        <v>-4592.5636917579923</v>
      </c>
      <c r="N57" s="5">
        <v>-5165.7158522174623</v>
      </c>
      <c r="O57" s="5">
        <v>-5149.7528852371743</v>
      </c>
      <c r="P57" s="5">
        <v>-4379.2118913966851</v>
      </c>
      <c r="Q57" s="5">
        <v>-6492.2639045156984</v>
      </c>
      <c r="R57" s="5">
        <v>-4798.0582802178251</v>
      </c>
      <c r="S57" s="5">
        <v>-4815.5166099107009</v>
      </c>
      <c r="T57" s="5">
        <v>-7035.5904233788606</v>
      </c>
      <c r="U57" s="5">
        <v>-6464.7488766467932</v>
      </c>
      <c r="V57" s="5">
        <v>-6536.1610958400543</v>
      </c>
      <c r="W57" s="5">
        <v>-7311.3096324330509</v>
      </c>
      <c r="X57" s="5">
        <v>-6839.8245130109844</v>
      </c>
      <c r="Y57" s="5">
        <v>-7280.8765927890636</v>
      </c>
      <c r="Z57" s="5">
        <v>-5147.8649561660131</v>
      </c>
      <c r="AA57" s="5">
        <v>-6058.0420581711933</v>
      </c>
      <c r="AB57" s="5">
        <v>-6613.8280740512382</v>
      </c>
      <c r="AC57" s="5">
        <v>-5652.8075386214887</v>
      </c>
      <c r="AD57" s="5">
        <v>-4670.1417442071943</v>
      </c>
      <c r="AE57" s="5">
        <v>-5709.8273979148053</v>
      </c>
    </row>
    <row r="58" spans="1:31">
      <c r="A58" s="56" t="s">
        <v>70</v>
      </c>
      <c r="B58" s="56" t="s">
        <v>199</v>
      </c>
      <c r="C58" s="56" t="s">
        <v>189</v>
      </c>
      <c r="D58" s="5">
        <v>2996.8715701048618</v>
      </c>
      <c r="E58" s="5">
        <v>1180.579385829956</v>
      </c>
      <c r="F58" s="5">
        <v>-1275.9146944483491</v>
      </c>
      <c r="G58" s="5">
        <v>-186.6118229402023</v>
      </c>
      <c r="H58" s="5">
        <v>-56.379774087376973</v>
      </c>
      <c r="I58" s="5">
        <v>-558.72769494057957</v>
      </c>
      <c r="J58" s="5">
        <v>-862.82193482503044</v>
      </c>
      <c r="K58" s="5">
        <v>-1333.352733453876</v>
      </c>
      <c r="L58" s="5">
        <v>-162.60374146129561</v>
      </c>
      <c r="M58" s="5">
        <v>-553.81370456847708</v>
      </c>
      <c r="N58" s="5">
        <v>-1388.810083765838</v>
      </c>
      <c r="O58" s="5">
        <v>-1746.303376289025</v>
      </c>
      <c r="P58" s="5">
        <v>-484.18205082325812</v>
      </c>
      <c r="Q58" s="5">
        <v>-3406.039364077008</v>
      </c>
      <c r="R58" s="5">
        <v>-245.2990991188999</v>
      </c>
      <c r="S58" s="5">
        <v>-680.8974574296044</v>
      </c>
      <c r="T58" s="5">
        <v>-4087.245111655121</v>
      </c>
      <c r="U58" s="5">
        <v>-3562.1489391490531</v>
      </c>
      <c r="V58" s="5">
        <v>-2606.5241826357319</v>
      </c>
      <c r="W58" s="5">
        <v>-4502.1913357712656</v>
      </c>
      <c r="X58" s="5">
        <v>-3427.8632885223842</v>
      </c>
      <c r="Y58" s="5">
        <v>-4400.1045363960729</v>
      </c>
      <c r="Z58" s="5">
        <v>-2133.062301278118</v>
      </c>
      <c r="AA58" s="5">
        <v>-3573.0540049862279</v>
      </c>
      <c r="AB58" s="5">
        <v>-4208.9256045508891</v>
      </c>
      <c r="AC58" s="5">
        <v>-2066.425261163547</v>
      </c>
      <c r="AD58" s="5">
        <v>-1263.205751453045</v>
      </c>
      <c r="AE58" s="5">
        <v>-3847.9983705858299</v>
      </c>
    </row>
    <row r="59" spans="1:3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</row>
    <row r="60" spans="1:31">
      <c r="A60" s="56" t="s">
        <v>70</v>
      </c>
      <c r="B60" s="56" t="s">
        <v>200</v>
      </c>
      <c r="C60" s="56" t="s">
        <v>165</v>
      </c>
      <c r="D60" s="5">
        <v>2542.7742168176601</v>
      </c>
      <c r="E60" s="5">
        <v>1381.961212820969</v>
      </c>
      <c r="F60" s="5">
        <v>1107.2333867854809</v>
      </c>
      <c r="G60" s="5">
        <v>1014.320189990305</v>
      </c>
      <c r="H60" s="5">
        <v>1533.9861722560161</v>
      </c>
      <c r="I60" s="5">
        <v>1103.2540495603009</v>
      </c>
      <c r="J60" s="5">
        <v>1708.093742533295</v>
      </c>
      <c r="K60" s="5">
        <v>1594.416352829365</v>
      </c>
      <c r="L60" s="5">
        <v>2881.9207620865318</v>
      </c>
      <c r="M60" s="5">
        <v>3080.1400436684912</v>
      </c>
      <c r="N60" s="5">
        <v>4413.5623836230552</v>
      </c>
      <c r="O60" s="5">
        <v>3435.5974528910701</v>
      </c>
      <c r="P60" s="5">
        <v>3441.204738124407</v>
      </c>
      <c r="Q60" s="5">
        <v>5116.2152857690025</v>
      </c>
      <c r="R60" s="5">
        <v>6312.7656298878574</v>
      </c>
      <c r="S60" s="5">
        <v>4471.2128214071436</v>
      </c>
      <c r="T60" s="5">
        <v>4754.3232949622115</v>
      </c>
      <c r="U60" s="5">
        <v>7095.645885496695</v>
      </c>
      <c r="V60" s="5">
        <v>6484.7387170449692</v>
      </c>
      <c r="W60" s="5">
        <v>5949.0487108625694</v>
      </c>
      <c r="X60" s="5">
        <v>4145.4689492746147</v>
      </c>
      <c r="Y60" s="5">
        <v>5728.9522967064931</v>
      </c>
      <c r="Z60" s="5">
        <v>2722.215420351135</v>
      </c>
      <c r="AA60" s="5">
        <v>5070.1727959377486</v>
      </c>
      <c r="AB60" s="5">
        <v>7531.8143529613917</v>
      </c>
      <c r="AC60" s="5">
        <v>6744.1788166424176</v>
      </c>
      <c r="AD60" s="5">
        <v>3962.548924853686</v>
      </c>
      <c r="AE60" s="5">
        <v>2551.822079985111</v>
      </c>
    </row>
    <row r="61" spans="1:31">
      <c r="A61" s="56" t="s">
        <v>70</v>
      </c>
      <c r="B61" s="56" t="s">
        <v>200</v>
      </c>
      <c r="C61" s="56" t="s">
        <v>166</v>
      </c>
      <c r="D61" s="5">
        <v>-106.51802161688001</v>
      </c>
      <c r="E61" s="5">
        <v>-2474.0594219809859</v>
      </c>
      <c r="F61" s="5">
        <v>-2418.148433827585</v>
      </c>
      <c r="G61" s="5">
        <v>-2582.3696654476239</v>
      </c>
      <c r="H61" s="5">
        <v>-2112.068702225617</v>
      </c>
      <c r="I61" s="5">
        <v>-2314.2884408333398</v>
      </c>
      <c r="J61" s="5">
        <v>-6126.1866599929799</v>
      </c>
      <c r="K61" s="5">
        <v>-6549.5104500461057</v>
      </c>
      <c r="L61" s="5">
        <v>-8821.7933008287655</v>
      </c>
      <c r="M61" s="5">
        <v>-8912.9337079285397</v>
      </c>
      <c r="N61" s="5">
        <v>-7477.6988772269797</v>
      </c>
      <c r="O61" s="5">
        <v>-8335.3861717844593</v>
      </c>
      <c r="P61" s="5">
        <v>-8736.8494191993123</v>
      </c>
      <c r="Q61" s="5">
        <v>-6505.7750838328138</v>
      </c>
      <c r="R61" s="5">
        <v>-6540.1371311560551</v>
      </c>
      <c r="S61" s="5">
        <v>-6855.478297208474</v>
      </c>
      <c r="T61" s="5">
        <v>-7213.1956883371349</v>
      </c>
      <c r="U61" s="5">
        <v>-5438.2042657682696</v>
      </c>
      <c r="V61" s="5">
        <v>-6078.6987057462147</v>
      </c>
      <c r="W61" s="5">
        <v>-5756.8137849564628</v>
      </c>
      <c r="X61" s="5">
        <v>-7759.0625128295605</v>
      </c>
      <c r="Y61" s="5">
        <v>-6919.8040732793297</v>
      </c>
      <c r="Z61" s="5">
        <v>-8332.3387468896508</v>
      </c>
      <c r="AA61" s="5">
        <v>-6444.1334221200696</v>
      </c>
      <c r="AB61" s="5">
        <v>-4088.392306471781</v>
      </c>
      <c r="AC61" s="5">
        <v>-6002.2137733544469</v>
      </c>
      <c r="AD61" s="5">
        <v>-6649.0292608768987</v>
      </c>
      <c r="AE61" s="5">
        <v>-7960.6641660099076</v>
      </c>
    </row>
    <row r="62" spans="1:31">
      <c r="A62" s="56" t="s">
        <v>70</v>
      </c>
      <c r="B62" s="56" t="s">
        <v>200</v>
      </c>
      <c r="C62" s="56" t="s">
        <v>189</v>
      </c>
      <c r="D62" s="5">
        <v>2436.25619520078</v>
      </c>
      <c r="E62" s="5">
        <v>-1092.098209160016</v>
      </c>
      <c r="F62" s="5">
        <v>-1310.9150470421041</v>
      </c>
      <c r="G62" s="5">
        <v>-1568.0494754573201</v>
      </c>
      <c r="H62" s="5">
        <v>-578.08252996960073</v>
      </c>
      <c r="I62" s="5">
        <v>-1211.03439127304</v>
      </c>
      <c r="J62" s="5">
        <v>-4418.0929174596849</v>
      </c>
      <c r="K62" s="5">
        <v>-4955.0940972167409</v>
      </c>
      <c r="L62" s="5">
        <v>-5939.8725387422337</v>
      </c>
      <c r="M62" s="5">
        <v>-5832.7936642600489</v>
      </c>
      <c r="N62" s="5">
        <v>-3064.136493603924</v>
      </c>
      <c r="O62" s="5">
        <v>-4899.7887188933892</v>
      </c>
      <c r="P62" s="5">
        <v>-5295.6446810749057</v>
      </c>
      <c r="Q62" s="5">
        <v>-1389.5597980638099</v>
      </c>
      <c r="R62" s="5">
        <v>-227.37150126819779</v>
      </c>
      <c r="S62" s="5">
        <v>-2384.26547580133</v>
      </c>
      <c r="T62" s="5">
        <v>-2458.872393374922</v>
      </c>
      <c r="U62" s="5">
        <v>1657.441619728424</v>
      </c>
      <c r="V62" s="5">
        <v>406.04001129875451</v>
      </c>
      <c r="W62" s="5">
        <v>192.23492590610661</v>
      </c>
      <c r="X62" s="5">
        <v>-3613.5935635549472</v>
      </c>
      <c r="Y62" s="5">
        <v>-1190.851776572837</v>
      </c>
      <c r="Z62" s="5">
        <v>-5610.1233265385154</v>
      </c>
      <c r="AA62" s="5">
        <v>-1373.9606261823201</v>
      </c>
      <c r="AB62" s="5">
        <v>3443.4220464896111</v>
      </c>
      <c r="AC62" s="5">
        <v>741.96504328797073</v>
      </c>
      <c r="AD62" s="5">
        <v>-2686.4803360232131</v>
      </c>
      <c r="AE62" s="5">
        <v>-5408.842086024797</v>
      </c>
    </row>
    <row r="63" spans="1:31"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</row>
    <row r="64" spans="1:31">
      <c r="A64" s="56" t="s">
        <v>73</v>
      </c>
      <c r="B64" s="56" t="s">
        <v>163</v>
      </c>
      <c r="C64" s="56" t="s">
        <v>165</v>
      </c>
      <c r="D64" s="5">
        <v>1527.684567747285</v>
      </c>
      <c r="E64" s="5">
        <v>4959.3974377846725</v>
      </c>
      <c r="F64" s="5">
        <v>7983.2664649410654</v>
      </c>
      <c r="G64" s="5">
        <v>7490.5127481225863</v>
      </c>
      <c r="H64" s="5">
        <v>7651.3746495270407</v>
      </c>
      <c r="I64" s="5">
        <v>6656.5061123365886</v>
      </c>
      <c r="J64" s="5">
        <v>8632.9375770049119</v>
      </c>
      <c r="K64" s="5">
        <v>13878.664848711111</v>
      </c>
      <c r="L64" s="5">
        <v>12687.640119616201</v>
      </c>
      <c r="M64" s="5">
        <v>12618.49878948197</v>
      </c>
      <c r="N64" s="5">
        <v>12228.758195298749</v>
      </c>
      <c r="O64" s="5">
        <v>10743.634875275769</v>
      </c>
      <c r="P64" s="5">
        <v>12423.06351163179</v>
      </c>
      <c r="Q64" s="5">
        <v>14732.49565432282</v>
      </c>
      <c r="R64" s="5">
        <v>13554.312517784299</v>
      </c>
      <c r="S64" s="5">
        <v>13845.295227967999</v>
      </c>
      <c r="T64" s="5">
        <v>14862.169605964311</v>
      </c>
      <c r="U64" s="5">
        <v>14513.213207355289</v>
      </c>
      <c r="V64" s="5">
        <v>17374.396995504241</v>
      </c>
      <c r="W64" s="5">
        <v>17628.338562490171</v>
      </c>
      <c r="X64" s="5">
        <v>17952.330983984459</v>
      </c>
      <c r="Y64" s="5">
        <v>18767.257754664959</v>
      </c>
      <c r="Z64" s="5">
        <v>18800.605895646699</v>
      </c>
      <c r="AA64" s="5">
        <v>18028.233238805111</v>
      </c>
      <c r="AB64" s="5">
        <v>16681.576007079351</v>
      </c>
      <c r="AC64" s="5">
        <v>17017.663172217421</v>
      </c>
      <c r="AD64" s="5">
        <v>19223.766603778229</v>
      </c>
      <c r="AE64" s="5">
        <v>16351.29774082497</v>
      </c>
    </row>
    <row r="65" spans="1:31">
      <c r="A65" s="56" t="s">
        <v>73</v>
      </c>
      <c r="B65" s="56" t="s">
        <v>163</v>
      </c>
      <c r="C65" s="56" t="s">
        <v>166</v>
      </c>
      <c r="D65" s="5">
        <v>-5750.2219503715378</v>
      </c>
      <c r="E65" s="5">
        <v>-3281.4401395319892</v>
      </c>
      <c r="F65" s="5">
        <v>-5137.8122148746661</v>
      </c>
      <c r="G65" s="5">
        <v>-5208.2358780790109</v>
      </c>
      <c r="H65" s="5">
        <v>-7145.7714697941874</v>
      </c>
      <c r="I65" s="5">
        <v>-8000.1951114523654</v>
      </c>
      <c r="J65" s="5">
        <v>-8735.3468564410232</v>
      </c>
      <c r="K65" s="5">
        <v>-12707.4405937298</v>
      </c>
      <c r="L65" s="5">
        <v>-16233.248633036321</v>
      </c>
      <c r="M65" s="5">
        <v>-17022.039265809461</v>
      </c>
      <c r="N65" s="5">
        <v>-16043.562426993891</v>
      </c>
      <c r="O65" s="5">
        <v>-17419.73966753672</v>
      </c>
      <c r="P65" s="5">
        <v>-15518.74504125133</v>
      </c>
      <c r="Q65" s="5">
        <v>-16708.056705326271</v>
      </c>
      <c r="R65" s="5">
        <v>-16931.005458771018</v>
      </c>
      <c r="S65" s="5">
        <v>-17212.01479432909</v>
      </c>
      <c r="T65" s="5">
        <v>-17099.83096916007</v>
      </c>
      <c r="U65" s="5">
        <v>-16850.209343977709</v>
      </c>
      <c r="V65" s="5">
        <v>-15867.96065301522</v>
      </c>
      <c r="W65" s="5">
        <v>-17573.9825032193</v>
      </c>
      <c r="X65" s="5">
        <v>-17549.552264759619</v>
      </c>
      <c r="Y65" s="5">
        <v>-14921.635589363121</v>
      </c>
      <c r="Z65" s="5">
        <v>-17819.839853602891</v>
      </c>
      <c r="AA65" s="5">
        <v>-17924.363078812519</v>
      </c>
      <c r="AB65" s="5">
        <v>-22946.406352703802</v>
      </c>
      <c r="AC65" s="5">
        <v>-23459.863579191981</v>
      </c>
      <c r="AD65" s="5">
        <v>-19947.333857820071</v>
      </c>
      <c r="AE65" s="5">
        <v>-18360.664199687231</v>
      </c>
    </row>
    <row r="66" spans="1:31">
      <c r="A66" s="56" t="s">
        <v>73</v>
      </c>
      <c r="B66" s="56" t="s">
        <v>163</v>
      </c>
      <c r="C66" s="56" t="s">
        <v>189</v>
      </c>
      <c r="D66" s="5">
        <v>-4222.5373826242521</v>
      </c>
      <c r="E66" s="5">
        <v>1677.957298252684</v>
      </c>
      <c r="F66" s="5">
        <v>2845.4542500663988</v>
      </c>
      <c r="G66" s="5">
        <v>2282.2768700435749</v>
      </c>
      <c r="H66" s="5">
        <v>505.60317973285328</v>
      </c>
      <c r="I66" s="5">
        <v>-1343.6889991157771</v>
      </c>
      <c r="J66" s="5">
        <v>-102.40927943611131</v>
      </c>
      <c r="K66" s="5">
        <v>1171.2242549813091</v>
      </c>
      <c r="L66" s="5">
        <v>-3545.6085134201148</v>
      </c>
      <c r="M66" s="5">
        <v>-4403.5404763274983</v>
      </c>
      <c r="N66" s="5">
        <v>-3814.804231695141</v>
      </c>
      <c r="O66" s="5">
        <v>-6676.1047922609496</v>
      </c>
      <c r="P66" s="5">
        <v>-3095.6815296195418</v>
      </c>
      <c r="Q66" s="5">
        <v>-1975.561051003451</v>
      </c>
      <c r="R66" s="5">
        <v>-3376.6929409867171</v>
      </c>
      <c r="S66" s="5">
        <v>-3366.7195663610869</v>
      </c>
      <c r="T66" s="5">
        <v>-2237.6613631957548</v>
      </c>
      <c r="U66" s="5">
        <v>-2336.9961366224161</v>
      </c>
      <c r="V66" s="5">
        <v>1506.4363424890159</v>
      </c>
      <c r="W66" s="5">
        <v>54.356059270870901</v>
      </c>
      <c r="X66" s="5">
        <v>402.7787192248361</v>
      </c>
      <c r="Y66" s="5">
        <v>3845.6221653018401</v>
      </c>
      <c r="Z66" s="5">
        <v>980.76604204380419</v>
      </c>
      <c r="AA66" s="5">
        <v>103.87015999258441</v>
      </c>
      <c r="AB66" s="5">
        <v>-6264.8303456244539</v>
      </c>
      <c r="AC66" s="5">
        <v>-6442.2004069745599</v>
      </c>
      <c r="AD66" s="5">
        <v>-723.56725404184181</v>
      </c>
      <c r="AE66" s="5">
        <v>-2009.366458862263</v>
      </c>
    </row>
    <row r="67" spans="1:3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</row>
    <row r="68" spans="1:31">
      <c r="A68" s="56" t="s">
        <v>73</v>
      </c>
      <c r="B68" s="56" t="s">
        <v>197</v>
      </c>
      <c r="C68" s="56" t="s">
        <v>165</v>
      </c>
      <c r="D68" s="5">
        <v>2917.5053933497211</v>
      </c>
      <c r="E68" s="5">
        <v>1633.2784701075041</v>
      </c>
      <c r="F68" s="5">
        <v>2143.6761598254252</v>
      </c>
      <c r="G68" s="5">
        <v>1967.0277850958</v>
      </c>
      <c r="H68" s="5">
        <v>2504.6852812307002</v>
      </c>
      <c r="I68" s="5">
        <v>2443.8026962447839</v>
      </c>
      <c r="J68" s="5">
        <v>4079.273080444716</v>
      </c>
      <c r="K68" s="5">
        <v>4396.5153120199593</v>
      </c>
      <c r="L68" s="5">
        <v>6176.1361443016231</v>
      </c>
      <c r="M68" s="5">
        <v>6127.525841119952</v>
      </c>
      <c r="N68" s="5">
        <v>5397.0056933991873</v>
      </c>
      <c r="O68" s="5">
        <v>6856.1920694454739</v>
      </c>
      <c r="P68" s="5">
        <v>6417.3302603859192</v>
      </c>
      <c r="Q68" s="5">
        <v>5334.2683840670197</v>
      </c>
      <c r="R68" s="5">
        <v>5188.3727489626244</v>
      </c>
      <c r="S68" s="5">
        <v>5965.6920643121066</v>
      </c>
      <c r="T68" s="5">
        <v>5448.7336543526162</v>
      </c>
      <c r="U68" s="5">
        <v>5641.2836049223079</v>
      </c>
      <c r="V68" s="5">
        <v>4216.3423485527846</v>
      </c>
      <c r="W68" s="5">
        <v>5887.8541754780317</v>
      </c>
      <c r="X68" s="5">
        <v>5284.8638751577791</v>
      </c>
      <c r="Y68" s="5">
        <v>4880.9643219209711</v>
      </c>
      <c r="Z68" s="5">
        <v>4382.6701125866657</v>
      </c>
      <c r="AA68" s="5">
        <v>6441.3674986621154</v>
      </c>
      <c r="AB68" s="5">
        <v>5876.8080359480891</v>
      </c>
      <c r="AC68" s="5">
        <v>4022.308541195081</v>
      </c>
      <c r="AD68" s="5">
        <v>4251.4563138803805</v>
      </c>
      <c r="AE68" s="5">
        <v>4255.9746404848729</v>
      </c>
    </row>
    <row r="69" spans="1:31">
      <c r="A69" s="56" t="s">
        <v>73</v>
      </c>
      <c r="B69" s="56" t="s">
        <v>197</v>
      </c>
      <c r="C69" s="56" t="s">
        <v>166</v>
      </c>
      <c r="D69" s="5">
        <v>-860.74687010781008</v>
      </c>
      <c r="E69" s="5">
        <v>-2446.7342418594699</v>
      </c>
      <c r="F69" s="5">
        <v>-2783.845928970904</v>
      </c>
      <c r="G69" s="5">
        <v>-2832.8032505866772</v>
      </c>
      <c r="H69" s="5">
        <v>-3833.885781625268</v>
      </c>
      <c r="I69" s="5">
        <v>-3565.7131814446489</v>
      </c>
      <c r="J69" s="5">
        <v>-4496.6701368318618</v>
      </c>
      <c r="K69" s="5">
        <v>-7586.3516531567984</v>
      </c>
      <c r="L69" s="5">
        <v>-7280.2005490824513</v>
      </c>
      <c r="M69" s="5">
        <v>-7790.3942289395009</v>
      </c>
      <c r="N69" s="5">
        <v>-6868.5212122239409</v>
      </c>
      <c r="O69" s="5">
        <v>-5655.9926132021083</v>
      </c>
      <c r="P69" s="5">
        <v>-6029.9577035474867</v>
      </c>
      <c r="Q69" s="5">
        <v>-9210.3674833770001</v>
      </c>
      <c r="R69" s="5">
        <v>-7997.2547095152377</v>
      </c>
      <c r="S69" s="5">
        <v>-7953.5226107630469</v>
      </c>
      <c r="T69" s="5">
        <v>-8102.9813066189536</v>
      </c>
      <c r="U69" s="5">
        <v>-7340.0138492262777</v>
      </c>
      <c r="V69" s="5">
        <v>-10256.71650470762</v>
      </c>
      <c r="W69" s="5">
        <v>-10174.893876161481</v>
      </c>
      <c r="X69" s="5">
        <v>-11443.41548740339</v>
      </c>
      <c r="Y69" s="5">
        <v>-10145.81051159961</v>
      </c>
      <c r="Z69" s="5">
        <v>-9732.6146759086969</v>
      </c>
      <c r="AA69" s="5">
        <v>-6133.6354542329645</v>
      </c>
      <c r="AB69" s="5">
        <v>-8999.5499097318425</v>
      </c>
      <c r="AC69" s="5">
        <v>-10043.455139270231</v>
      </c>
      <c r="AD69" s="5">
        <v>-12133.6266137726</v>
      </c>
      <c r="AE69" s="5">
        <v>-7832.9818324569314</v>
      </c>
    </row>
    <row r="70" spans="1:31">
      <c r="A70" s="56" t="s">
        <v>73</v>
      </c>
      <c r="B70" s="56" t="s">
        <v>197</v>
      </c>
      <c r="C70" s="56" t="s">
        <v>189</v>
      </c>
      <c r="D70" s="5">
        <v>2056.758523241911</v>
      </c>
      <c r="E70" s="5">
        <v>-813.45577175196604</v>
      </c>
      <c r="F70" s="5">
        <v>-640.16976914547922</v>
      </c>
      <c r="G70" s="5">
        <v>-865.77546549087742</v>
      </c>
      <c r="H70" s="5">
        <v>-1329.2005003945669</v>
      </c>
      <c r="I70" s="5">
        <v>-1121.910485199865</v>
      </c>
      <c r="J70" s="5">
        <v>-417.39705638714582</v>
      </c>
      <c r="K70" s="5">
        <v>-3189.8363411368391</v>
      </c>
      <c r="L70" s="5">
        <v>-1104.064404780828</v>
      </c>
      <c r="M70" s="5">
        <v>-1662.8683878195491</v>
      </c>
      <c r="N70" s="5">
        <v>-1471.5155188247541</v>
      </c>
      <c r="O70" s="5">
        <v>1200.1994562433661</v>
      </c>
      <c r="P70" s="5">
        <v>387.3725568384325</v>
      </c>
      <c r="Q70" s="5">
        <v>-3876.0990993099799</v>
      </c>
      <c r="R70" s="5">
        <v>-2808.8819605526128</v>
      </c>
      <c r="S70" s="5">
        <v>-1987.8305464509399</v>
      </c>
      <c r="T70" s="5">
        <v>-2654.2476522663378</v>
      </c>
      <c r="U70" s="5">
        <v>-1698.73024430397</v>
      </c>
      <c r="V70" s="5">
        <v>-6040.374156154835</v>
      </c>
      <c r="W70" s="5">
        <v>-4287.0397006834464</v>
      </c>
      <c r="X70" s="5">
        <v>-6158.5516122456129</v>
      </c>
      <c r="Y70" s="5">
        <v>-5264.8461896786348</v>
      </c>
      <c r="Z70" s="5">
        <v>-5349.9445633220312</v>
      </c>
      <c r="AA70" s="5">
        <v>307.73204442915079</v>
      </c>
      <c r="AB70" s="5">
        <v>-3122.7418737837529</v>
      </c>
      <c r="AC70" s="5">
        <v>-6021.1465980751436</v>
      </c>
      <c r="AD70" s="5">
        <v>-7882.1702998922146</v>
      </c>
      <c r="AE70" s="5">
        <v>-3577.007191972059</v>
      </c>
    </row>
    <row r="71" spans="1:3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</row>
    <row r="72" spans="1:31">
      <c r="A72" s="56" t="s">
        <v>73</v>
      </c>
      <c r="B72" s="56" t="s">
        <v>198</v>
      </c>
      <c r="C72" s="56" t="s">
        <v>165</v>
      </c>
      <c r="D72" s="5">
        <v>3205.4283161880121</v>
      </c>
      <c r="E72" s="5">
        <v>5330.1807998396143</v>
      </c>
      <c r="F72" s="5">
        <v>5502.6227504050448</v>
      </c>
      <c r="G72" s="5">
        <v>5712.1722231206422</v>
      </c>
      <c r="H72" s="5">
        <v>6652.9961197506382</v>
      </c>
      <c r="I72" s="5">
        <v>8064.5866220816733</v>
      </c>
      <c r="J72" s="5">
        <v>11225.84319677834</v>
      </c>
      <c r="K72" s="5">
        <v>15473.36761049206</v>
      </c>
      <c r="L72" s="5">
        <v>18867.717893217621</v>
      </c>
      <c r="M72" s="5">
        <v>20066.845492192671</v>
      </c>
      <c r="N72" s="5">
        <v>18863.815165386379</v>
      </c>
      <c r="O72" s="5">
        <v>19797.98552881075</v>
      </c>
      <c r="P72" s="5">
        <v>18104.398574527801</v>
      </c>
      <c r="Q72" s="5">
        <v>19928.527403393378</v>
      </c>
      <c r="R72" s="5">
        <v>18565.777733945939</v>
      </c>
      <c r="S72" s="5">
        <v>18316.48188098918</v>
      </c>
      <c r="T72" s="5">
        <v>21150.915868968379</v>
      </c>
      <c r="U72" s="5">
        <v>19004.372195778989</v>
      </c>
      <c r="V72" s="5">
        <v>19321.420402787371</v>
      </c>
      <c r="W72" s="5">
        <v>20110.933312231111</v>
      </c>
      <c r="X72" s="5">
        <v>22000.793068924591</v>
      </c>
      <c r="Y72" s="5">
        <v>19568.232206708632</v>
      </c>
      <c r="Z72" s="5">
        <v>23108.397719865181</v>
      </c>
      <c r="AA72" s="5">
        <v>20056.026164940042</v>
      </c>
      <c r="AB72" s="5">
        <v>23609.423689829298</v>
      </c>
      <c r="AC72" s="5">
        <v>27004.983459194791</v>
      </c>
      <c r="AD72" s="5">
        <v>22911.620727632489</v>
      </c>
      <c r="AE72" s="5">
        <v>24347.113971528899</v>
      </c>
    </row>
    <row r="73" spans="1:31">
      <c r="A73" s="56" t="s">
        <v>73</v>
      </c>
      <c r="B73" s="56" t="s">
        <v>198</v>
      </c>
      <c r="C73" s="56" t="s">
        <v>166</v>
      </c>
      <c r="D73" s="5">
        <v>-7079.278306612835</v>
      </c>
      <c r="E73" s="5">
        <v>-6298.806488494527</v>
      </c>
      <c r="F73" s="5">
        <v>-5245.5713740177152</v>
      </c>
      <c r="G73" s="5">
        <v>-5152.8694390038127</v>
      </c>
      <c r="H73" s="5">
        <v>-4980.6327253162744</v>
      </c>
      <c r="I73" s="5">
        <v>-3982.83782798929</v>
      </c>
      <c r="J73" s="5">
        <v>-5534.5669812968099</v>
      </c>
      <c r="K73" s="5">
        <v>-7317.7767722472727</v>
      </c>
      <c r="L73" s="5">
        <v>-8166.7290402421586</v>
      </c>
      <c r="M73" s="5">
        <v>-7423.0948366806879</v>
      </c>
      <c r="N73" s="5">
        <v>-9161.3723590242662</v>
      </c>
      <c r="O73" s="5">
        <v>-7596.2945629140486</v>
      </c>
      <c r="P73" s="5">
        <v>-9568.5331353917736</v>
      </c>
      <c r="Q73" s="5">
        <v>-9121.3547533528872</v>
      </c>
      <c r="R73" s="5">
        <v>-11868.24156382691</v>
      </c>
      <c r="S73" s="5">
        <v>-9911.9125109739834</v>
      </c>
      <c r="T73" s="5">
        <v>-9722.907274819403</v>
      </c>
      <c r="U73" s="5">
        <v>-13026.419036904081</v>
      </c>
      <c r="V73" s="5">
        <v>-12531.050698226551</v>
      </c>
      <c r="W73" s="5">
        <v>-11586.699919069801</v>
      </c>
      <c r="X73" s="5">
        <v>-9203.7039499574166</v>
      </c>
      <c r="Y73" s="5">
        <v>-12525.19744693243</v>
      </c>
      <c r="Z73" s="5">
        <v>-11101.87783161629</v>
      </c>
      <c r="AA73" s="5">
        <v>-15521.701712821459</v>
      </c>
      <c r="AB73" s="5">
        <v>-13556.38822798914</v>
      </c>
      <c r="AC73" s="5">
        <v>-13155.059469757851</v>
      </c>
      <c r="AD73" s="5">
        <v>-10360.596458531631</v>
      </c>
      <c r="AE73" s="5">
        <v>-9487.7909356138225</v>
      </c>
    </row>
    <row r="74" spans="1:31">
      <c r="A74" s="56" t="s">
        <v>73</v>
      </c>
      <c r="B74" s="56" t="s">
        <v>198</v>
      </c>
      <c r="C74" s="56" t="s">
        <v>189</v>
      </c>
      <c r="D74" s="5">
        <v>-3873.8499904248229</v>
      </c>
      <c r="E74" s="5">
        <v>-968.62568865491266</v>
      </c>
      <c r="F74" s="5">
        <v>257.05137638732958</v>
      </c>
      <c r="G74" s="5">
        <v>559.30278411682957</v>
      </c>
      <c r="H74" s="5">
        <v>1672.3633944343651</v>
      </c>
      <c r="I74" s="5">
        <v>4081.7487940923829</v>
      </c>
      <c r="J74" s="5">
        <v>5691.2762154815264</v>
      </c>
      <c r="K74" s="5">
        <v>8155.5908382447833</v>
      </c>
      <c r="L74" s="5">
        <v>10700.98885297547</v>
      </c>
      <c r="M74" s="5">
        <v>12643.75065551198</v>
      </c>
      <c r="N74" s="5">
        <v>9702.442806362109</v>
      </c>
      <c r="O74" s="5">
        <v>12201.690965896711</v>
      </c>
      <c r="P74" s="5">
        <v>8535.8654391360305</v>
      </c>
      <c r="Q74" s="5">
        <v>10807.172650040489</v>
      </c>
      <c r="R74" s="5">
        <v>6697.5361701190232</v>
      </c>
      <c r="S74" s="5">
        <v>8404.5693700152005</v>
      </c>
      <c r="T74" s="5">
        <v>11428.008594148971</v>
      </c>
      <c r="U74" s="5">
        <v>5977.9531588749087</v>
      </c>
      <c r="V74" s="5">
        <v>6790.3697045608214</v>
      </c>
      <c r="W74" s="5">
        <v>8524.2333931613121</v>
      </c>
      <c r="X74" s="5">
        <v>12797.08911896718</v>
      </c>
      <c r="Y74" s="5">
        <v>7043.0347597761966</v>
      </c>
      <c r="Z74" s="5">
        <v>12006.519888248889</v>
      </c>
      <c r="AA74" s="5">
        <v>4534.3244521185734</v>
      </c>
      <c r="AB74" s="5">
        <v>10053.035461840151</v>
      </c>
      <c r="AC74" s="5">
        <v>13849.92398943694</v>
      </c>
      <c r="AD74" s="5">
        <v>12551.024269100861</v>
      </c>
      <c r="AE74" s="5">
        <v>14859.32303591508</v>
      </c>
    </row>
    <row r="75" spans="1:3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</row>
    <row r="76" spans="1:31">
      <c r="A76" s="56" t="s">
        <v>73</v>
      </c>
      <c r="B76" s="56" t="s">
        <v>199</v>
      </c>
      <c r="C76" s="56" t="s">
        <v>165</v>
      </c>
      <c r="D76" s="5">
        <v>3867.7681085706408</v>
      </c>
      <c r="E76" s="5">
        <v>2416.3331188063348</v>
      </c>
      <c r="F76" s="5">
        <v>2715.0021364668619</v>
      </c>
      <c r="G76" s="5">
        <v>2968.5688138618798</v>
      </c>
      <c r="H76" s="5">
        <v>3799.9217224520662</v>
      </c>
      <c r="I76" s="5">
        <v>4390.944884812021</v>
      </c>
      <c r="J76" s="5">
        <v>4104.681105574301</v>
      </c>
      <c r="K76" s="5">
        <v>3248.2072842453699</v>
      </c>
      <c r="L76" s="5">
        <v>3878.0508461875261</v>
      </c>
      <c r="M76" s="5">
        <v>3980.61509512563</v>
      </c>
      <c r="N76" s="5">
        <v>3785.4459566378941</v>
      </c>
      <c r="O76" s="5">
        <v>3350.8063552526442</v>
      </c>
      <c r="P76" s="5">
        <v>3886.3479012705488</v>
      </c>
      <c r="Q76" s="5">
        <v>3005.7548884954299</v>
      </c>
      <c r="R76" s="5">
        <v>4530.3140535917964</v>
      </c>
      <c r="S76" s="5">
        <v>4136.2341504116612</v>
      </c>
      <c r="T76" s="5">
        <v>2931.866203452706</v>
      </c>
      <c r="U76" s="5">
        <v>2909.2967989772701</v>
      </c>
      <c r="V76" s="5">
        <v>3944.4008918468521</v>
      </c>
      <c r="W76" s="5">
        <v>2831.1249814592402</v>
      </c>
      <c r="X76" s="5">
        <v>3409.1886325076962</v>
      </c>
      <c r="Y76" s="5">
        <v>2853.8538800132328</v>
      </c>
      <c r="Z76" s="5">
        <v>3019.5721248269301</v>
      </c>
      <c r="AA76" s="5">
        <v>2474.229252096437</v>
      </c>
      <c r="AB76" s="5">
        <v>2408.860128464999</v>
      </c>
      <c r="AC76" s="5">
        <v>3590.1662150061502</v>
      </c>
      <c r="AD76" s="5">
        <v>3396.1589290574912</v>
      </c>
      <c r="AE76" s="5">
        <v>1850.7070043053791</v>
      </c>
    </row>
    <row r="77" spans="1:31">
      <c r="A77" s="56" t="s">
        <v>73</v>
      </c>
      <c r="B77" s="56" t="s">
        <v>199</v>
      </c>
      <c r="C77" s="56" t="s">
        <v>166</v>
      </c>
      <c r="D77" s="5">
        <v>-264.472191533255</v>
      </c>
      <c r="E77" s="5">
        <v>-1198.1023435386901</v>
      </c>
      <c r="F77" s="5">
        <v>-3875.9659040082161</v>
      </c>
      <c r="G77" s="5">
        <v>-3300.2905102759232</v>
      </c>
      <c r="H77" s="5">
        <v>-4046.5312102302969</v>
      </c>
      <c r="I77" s="5">
        <v>-4792.8468251225522</v>
      </c>
      <c r="J77" s="5">
        <v>-4832.0781087348287</v>
      </c>
      <c r="K77" s="5">
        <v>-4440.4693242824187</v>
      </c>
      <c r="L77" s="5">
        <v>-3955.1179859650301</v>
      </c>
      <c r="M77" s="5">
        <v>-4608.4935460249189</v>
      </c>
      <c r="N77" s="5">
        <v>-5139.6504359527098</v>
      </c>
      <c r="O77" s="5">
        <v>-5166.1428309973162</v>
      </c>
      <c r="P77" s="5">
        <v>-4384.6846308846652</v>
      </c>
      <c r="Q77" s="5">
        <v>-6547.0180099553809</v>
      </c>
      <c r="R77" s="5">
        <v>-4806.4714956128046</v>
      </c>
      <c r="S77" s="5">
        <v>-4826.7607441915197</v>
      </c>
      <c r="T77" s="5">
        <v>-7039.9571707741852</v>
      </c>
      <c r="U77" s="5">
        <v>-6476.6816594888387</v>
      </c>
      <c r="V77" s="5">
        <v>-6551.7646607526895</v>
      </c>
      <c r="W77" s="5">
        <v>-7304.6725979623916</v>
      </c>
      <c r="X77" s="5">
        <v>-6845.5623124343783</v>
      </c>
      <c r="Y77" s="5">
        <v>-7317.3008005257943</v>
      </c>
      <c r="Z77" s="5">
        <v>-5135.175615174343</v>
      </c>
      <c r="AA77" s="5">
        <v>-6051.446635756316</v>
      </c>
      <c r="AB77" s="5">
        <v>-6492.5430739213716</v>
      </c>
      <c r="AC77" s="5">
        <v>-5687.2399027987267</v>
      </c>
      <c r="AD77" s="5">
        <v>-4679.5400397274861</v>
      </c>
      <c r="AE77" s="5">
        <v>-5735.0665337071896</v>
      </c>
    </row>
    <row r="78" spans="1:31">
      <c r="A78" s="56" t="s">
        <v>73</v>
      </c>
      <c r="B78" s="56" t="s">
        <v>199</v>
      </c>
      <c r="C78" s="56" t="s">
        <v>189</v>
      </c>
      <c r="D78" s="5">
        <v>3603.2959170373861</v>
      </c>
      <c r="E78" s="5">
        <v>1218.230775267645</v>
      </c>
      <c r="F78" s="5">
        <v>-1160.9637675413539</v>
      </c>
      <c r="G78" s="5">
        <v>-331.72169641404253</v>
      </c>
      <c r="H78" s="5">
        <v>-246.60948777823069</v>
      </c>
      <c r="I78" s="5">
        <v>-401.90194031053119</v>
      </c>
      <c r="J78" s="5">
        <v>-727.39700316052767</v>
      </c>
      <c r="K78" s="5">
        <v>-1192.262040037049</v>
      </c>
      <c r="L78" s="5">
        <v>-77.067139777503598</v>
      </c>
      <c r="M78" s="5">
        <v>-627.87845089928942</v>
      </c>
      <c r="N78" s="5">
        <v>-1354.2044793148159</v>
      </c>
      <c r="O78" s="5">
        <v>-1815.336475744672</v>
      </c>
      <c r="P78" s="5">
        <v>-498.33672961411588</v>
      </c>
      <c r="Q78" s="5">
        <v>-3541.263121459951</v>
      </c>
      <c r="R78" s="5">
        <v>-276.15744202101001</v>
      </c>
      <c r="S78" s="5">
        <v>-690.52659377985856</v>
      </c>
      <c r="T78" s="5">
        <v>-4108.0909673214792</v>
      </c>
      <c r="U78" s="5">
        <v>-3567.3848605115691</v>
      </c>
      <c r="V78" s="5">
        <v>-2607.3637689058369</v>
      </c>
      <c r="W78" s="5">
        <v>-4473.5476165031514</v>
      </c>
      <c r="X78" s="5">
        <v>-3436.3736799266831</v>
      </c>
      <c r="Y78" s="5">
        <v>-4463.4469205125606</v>
      </c>
      <c r="Z78" s="5">
        <v>-2115.6034903474128</v>
      </c>
      <c r="AA78" s="5">
        <v>-3577.217383659879</v>
      </c>
      <c r="AB78" s="5">
        <v>-4083.6829454563731</v>
      </c>
      <c r="AC78" s="5">
        <v>-2097.073687792576</v>
      </c>
      <c r="AD78" s="5">
        <v>-1283.381110669995</v>
      </c>
      <c r="AE78" s="5">
        <v>-3884.359529401811</v>
      </c>
    </row>
    <row r="79" spans="1:3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</row>
    <row r="80" spans="1:31">
      <c r="A80" s="56" t="s">
        <v>73</v>
      </c>
      <c r="B80" s="56" t="s">
        <v>200</v>
      </c>
      <c r="C80" s="56" t="s">
        <v>165</v>
      </c>
      <c r="D80" s="5">
        <v>2544.5725004027181</v>
      </c>
      <c r="E80" s="5">
        <v>1369.81017376299</v>
      </c>
      <c r="F80" s="5">
        <v>1109.46406393045</v>
      </c>
      <c r="G80" s="5">
        <v>984.9035629195846</v>
      </c>
      <c r="H80" s="5">
        <v>1497.023198714</v>
      </c>
      <c r="I80" s="5">
        <v>1098.6920646717149</v>
      </c>
      <c r="J80" s="5">
        <v>1697.5369112615649</v>
      </c>
      <c r="K80" s="5">
        <v>1609.7574434615001</v>
      </c>
      <c r="L80" s="5">
        <v>2879.636793184995</v>
      </c>
      <c r="M80" s="5">
        <v>3045.234153196594</v>
      </c>
      <c r="N80" s="5">
        <v>4423.1051974225074</v>
      </c>
      <c r="O80" s="5">
        <v>3429.1480332227529</v>
      </c>
      <c r="P80" s="5">
        <v>3430.7324484097958</v>
      </c>
      <c r="Q80" s="5">
        <v>5107.2184322028788</v>
      </c>
      <c r="R80" s="5">
        <v>6298.5229823686795</v>
      </c>
      <c r="S80" s="5">
        <v>4473.246414953257</v>
      </c>
      <c r="T80" s="5">
        <v>4762.4871144009276</v>
      </c>
      <c r="U80" s="5">
        <v>7081.1903274515507</v>
      </c>
      <c r="V80" s="5">
        <v>6452.0202877963911</v>
      </c>
      <c r="W80" s="5">
        <v>5939.8251796998011</v>
      </c>
      <c r="X80" s="5">
        <v>4150.9960012071078</v>
      </c>
      <c r="Y80" s="5">
        <v>5746.8408829294431</v>
      </c>
      <c r="Z80" s="5">
        <v>2760.3534475710399</v>
      </c>
      <c r="AA80" s="5">
        <v>5071.6528396489921</v>
      </c>
      <c r="AB80" s="5">
        <v>7513.599586172113</v>
      </c>
      <c r="AC80" s="5">
        <v>6729.2812030633304</v>
      </c>
      <c r="AD80" s="5">
        <v>3979.1416550752028</v>
      </c>
      <c r="AE80" s="5">
        <v>2567.4222635612609</v>
      </c>
    </row>
    <row r="81" spans="1:31">
      <c r="A81" s="56" t="s">
        <v>73</v>
      </c>
      <c r="B81" s="56" t="s">
        <v>200</v>
      </c>
      <c r="C81" s="56" t="s">
        <v>166</v>
      </c>
      <c r="D81" s="5">
        <v>-108.23956763293999</v>
      </c>
      <c r="E81" s="5">
        <v>-2483.9167868764398</v>
      </c>
      <c r="F81" s="5">
        <v>-2410.8361536973448</v>
      </c>
      <c r="G81" s="5">
        <v>-2628.986055175068</v>
      </c>
      <c r="H81" s="5">
        <v>-2099.1797847084208</v>
      </c>
      <c r="I81" s="5">
        <v>-2312.9394341379261</v>
      </c>
      <c r="J81" s="5">
        <v>-6141.6097877593056</v>
      </c>
      <c r="K81" s="5">
        <v>-6554.4741555137043</v>
      </c>
      <c r="L81" s="5">
        <v>-8853.88558818202</v>
      </c>
      <c r="M81" s="5">
        <v>-8994.6974936622391</v>
      </c>
      <c r="N81" s="5">
        <v>-7485.0237739499053</v>
      </c>
      <c r="O81" s="5">
        <v>-8339.5971873572034</v>
      </c>
      <c r="P81" s="5">
        <v>-8759.9521851506033</v>
      </c>
      <c r="Q81" s="5">
        <v>-6521.4678104699924</v>
      </c>
      <c r="R81" s="5">
        <v>-6534.3268089273643</v>
      </c>
      <c r="S81" s="5">
        <v>-6832.7390783765713</v>
      </c>
      <c r="T81" s="5">
        <v>-7190.4957257663254</v>
      </c>
      <c r="U81" s="5">
        <v>-5456.0322448885036</v>
      </c>
      <c r="V81" s="5">
        <v>-6101.0884097855569</v>
      </c>
      <c r="W81" s="5">
        <v>-5757.8273149453862</v>
      </c>
      <c r="X81" s="5">
        <v>-7755.9385472268277</v>
      </c>
      <c r="Y81" s="5">
        <v>-6907.2046978162816</v>
      </c>
      <c r="Z81" s="5">
        <v>-8282.091324194289</v>
      </c>
      <c r="AA81" s="5">
        <v>-6440.3621125294239</v>
      </c>
      <c r="AB81" s="5">
        <v>-4095.3798831476852</v>
      </c>
      <c r="AC81" s="5">
        <v>-6018.7844996579915</v>
      </c>
      <c r="AD81" s="5">
        <v>-6641.0472595720148</v>
      </c>
      <c r="AE81" s="5">
        <v>-7956.0121192402066</v>
      </c>
    </row>
    <row r="82" spans="1:31">
      <c r="A82" s="56" t="s">
        <v>73</v>
      </c>
      <c r="B82" s="56" t="s">
        <v>200</v>
      </c>
      <c r="C82" s="56" t="s">
        <v>189</v>
      </c>
      <c r="D82" s="5">
        <v>2436.3329327697779</v>
      </c>
      <c r="E82" s="5">
        <v>-1114.1066131134501</v>
      </c>
      <c r="F82" s="5">
        <v>-1301.372089766895</v>
      </c>
      <c r="G82" s="5">
        <v>-1644.0824922554841</v>
      </c>
      <c r="H82" s="5">
        <v>-602.15658599442099</v>
      </c>
      <c r="I82" s="5">
        <v>-1214.247369466211</v>
      </c>
      <c r="J82" s="5">
        <v>-4444.0728764977412</v>
      </c>
      <c r="K82" s="5">
        <v>-4944.7167120522035</v>
      </c>
      <c r="L82" s="5">
        <v>-5974.2487949970246</v>
      </c>
      <c r="M82" s="5">
        <v>-5949.4633404656452</v>
      </c>
      <c r="N82" s="5">
        <v>-3061.9185765273992</v>
      </c>
      <c r="O82" s="5">
        <v>-4910.4491541344514</v>
      </c>
      <c r="P82" s="5">
        <v>-5329.219736740808</v>
      </c>
      <c r="Q82" s="5">
        <v>-1414.249378267114</v>
      </c>
      <c r="R82" s="5">
        <v>-235.8038265586838</v>
      </c>
      <c r="S82" s="5">
        <v>-2359.4926634233138</v>
      </c>
      <c r="T82" s="5">
        <v>-2428.0086113653979</v>
      </c>
      <c r="U82" s="5">
        <v>1625.1580825630469</v>
      </c>
      <c r="V82" s="5">
        <v>350.93187801083423</v>
      </c>
      <c r="W82" s="5">
        <v>181.99786475441491</v>
      </c>
      <c r="X82" s="5">
        <v>-3604.9425460197199</v>
      </c>
      <c r="Y82" s="5">
        <v>-1160.363814886839</v>
      </c>
      <c r="Z82" s="5">
        <v>-5521.7378766232487</v>
      </c>
      <c r="AA82" s="5">
        <v>-1368.7092728804321</v>
      </c>
      <c r="AB82" s="5">
        <v>3418.2197030244279</v>
      </c>
      <c r="AC82" s="5">
        <v>710.49670340533885</v>
      </c>
      <c r="AD82" s="5">
        <v>-2661.905604496812</v>
      </c>
      <c r="AE82" s="5">
        <v>-5388.5898556789452</v>
      </c>
    </row>
    <row r="83" spans="1:31"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</row>
    <row r="84" spans="1:31">
      <c r="A84" s="56" t="s">
        <v>75</v>
      </c>
      <c r="B84" s="56" t="s">
        <v>163</v>
      </c>
      <c r="C84" s="56" t="s">
        <v>165</v>
      </c>
      <c r="D84" s="5">
        <v>1527.684567747285</v>
      </c>
      <c r="E84" s="5">
        <v>4959.3974377846725</v>
      </c>
      <c r="F84" s="5">
        <v>7983.2664649410654</v>
      </c>
      <c r="G84" s="5">
        <v>7490.5127481225863</v>
      </c>
      <c r="H84" s="5">
        <v>7651.3746495270407</v>
      </c>
      <c r="I84" s="5">
        <v>6656.5061123365886</v>
      </c>
      <c r="J84" s="5">
        <v>8632.9375770049119</v>
      </c>
      <c r="K84" s="5">
        <v>13878.664848711111</v>
      </c>
      <c r="L84" s="5">
        <v>12687.640119616201</v>
      </c>
      <c r="M84" s="5">
        <v>12618.49878948197</v>
      </c>
      <c r="N84" s="5">
        <v>12228.758195298749</v>
      </c>
      <c r="O84" s="5">
        <v>10743.634875275769</v>
      </c>
      <c r="P84" s="5">
        <v>12423.06351163179</v>
      </c>
      <c r="Q84" s="5">
        <v>14732.49565432282</v>
      </c>
      <c r="R84" s="5">
        <v>13554.312517784299</v>
      </c>
      <c r="S84" s="5">
        <v>13845.295227967999</v>
      </c>
      <c r="T84" s="5">
        <v>14862.169605964311</v>
      </c>
      <c r="U84" s="5">
        <v>14513.213207355289</v>
      </c>
      <c r="V84" s="5">
        <v>17374.396995504241</v>
      </c>
      <c r="W84" s="5">
        <v>17628.338562490171</v>
      </c>
      <c r="X84" s="5">
        <v>17952.330983984459</v>
      </c>
      <c r="Y84" s="5">
        <v>18767.257754664959</v>
      </c>
      <c r="Z84" s="5">
        <v>18800.605895646699</v>
      </c>
      <c r="AA84" s="5">
        <v>18028.233238805111</v>
      </c>
      <c r="AB84" s="5">
        <v>16681.576007079351</v>
      </c>
      <c r="AC84" s="5">
        <v>17017.663172217421</v>
      </c>
      <c r="AD84" s="5">
        <v>19223.766603778229</v>
      </c>
      <c r="AE84" s="5">
        <v>16351.29774082497</v>
      </c>
    </row>
    <row r="85" spans="1:31">
      <c r="A85" s="56" t="s">
        <v>75</v>
      </c>
      <c r="B85" s="56" t="s">
        <v>163</v>
      </c>
      <c r="C85" s="56" t="s">
        <v>166</v>
      </c>
      <c r="D85" s="5">
        <v>-5750.2219503715378</v>
      </c>
      <c r="E85" s="5">
        <v>-3281.4401395319892</v>
      </c>
      <c r="F85" s="5">
        <v>-5137.8122148746661</v>
      </c>
      <c r="G85" s="5">
        <v>-5208.2358780790109</v>
      </c>
      <c r="H85" s="5">
        <v>-7145.7714697941874</v>
      </c>
      <c r="I85" s="5">
        <v>-8000.1951114523654</v>
      </c>
      <c r="J85" s="5">
        <v>-8735.3468564410232</v>
      </c>
      <c r="K85" s="5">
        <v>-12707.4405937298</v>
      </c>
      <c r="L85" s="5">
        <v>-16233.248633036321</v>
      </c>
      <c r="M85" s="5">
        <v>-17022.039265809461</v>
      </c>
      <c r="N85" s="5">
        <v>-16043.562426993891</v>
      </c>
      <c r="O85" s="5">
        <v>-17419.73966753672</v>
      </c>
      <c r="P85" s="5">
        <v>-15518.74504125133</v>
      </c>
      <c r="Q85" s="5">
        <v>-16708.056705326271</v>
      </c>
      <c r="R85" s="5">
        <v>-16931.005458771018</v>
      </c>
      <c r="S85" s="5">
        <v>-17212.01479432909</v>
      </c>
      <c r="T85" s="5">
        <v>-17099.83096916007</v>
      </c>
      <c r="U85" s="5">
        <v>-16850.209343977709</v>
      </c>
      <c r="V85" s="5">
        <v>-15867.96065301522</v>
      </c>
      <c r="W85" s="5">
        <v>-17573.9825032193</v>
      </c>
      <c r="X85" s="5">
        <v>-17549.552264759619</v>
      </c>
      <c r="Y85" s="5">
        <v>-14921.635589363121</v>
      </c>
      <c r="Z85" s="5">
        <v>-17819.839853602891</v>
      </c>
      <c r="AA85" s="5">
        <v>-17924.363078812519</v>
      </c>
      <c r="AB85" s="5">
        <v>-22946.406352703802</v>
      </c>
      <c r="AC85" s="5">
        <v>-23459.863579191981</v>
      </c>
      <c r="AD85" s="5">
        <v>-19947.333857820071</v>
      </c>
      <c r="AE85" s="5">
        <v>-18360.664199687231</v>
      </c>
    </row>
    <row r="86" spans="1:31">
      <c r="A86" s="56" t="s">
        <v>75</v>
      </c>
      <c r="B86" s="56" t="s">
        <v>163</v>
      </c>
      <c r="C86" s="56" t="s">
        <v>189</v>
      </c>
      <c r="D86" s="5">
        <v>-4222.5373826242521</v>
      </c>
      <c r="E86" s="5">
        <v>1677.957298252684</v>
      </c>
      <c r="F86" s="5">
        <v>2845.4542500663988</v>
      </c>
      <c r="G86" s="5">
        <v>2282.2768700435749</v>
      </c>
      <c r="H86" s="5">
        <v>505.60317973285328</v>
      </c>
      <c r="I86" s="5">
        <v>-1343.6889991157771</v>
      </c>
      <c r="J86" s="5">
        <v>-102.40927943611131</v>
      </c>
      <c r="K86" s="5">
        <v>1171.2242549813091</v>
      </c>
      <c r="L86" s="5">
        <v>-3545.6085134201148</v>
      </c>
      <c r="M86" s="5">
        <v>-4403.5404763274983</v>
      </c>
      <c r="N86" s="5">
        <v>-3814.804231695141</v>
      </c>
      <c r="O86" s="5">
        <v>-6676.1047922609496</v>
      </c>
      <c r="P86" s="5">
        <v>-3095.6815296195418</v>
      </c>
      <c r="Q86" s="5">
        <v>-1975.561051003451</v>
      </c>
      <c r="R86" s="5">
        <v>-3376.6929409867171</v>
      </c>
      <c r="S86" s="5">
        <v>-3366.7195663610869</v>
      </c>
      <c r="T86" s="5">
        <v>-2237.6613631957548</v>
      </c>
      <c r="U86" s="5">
        <v>-2336.9961366224161</v>
      </c>
      <c r="V86" s="5">
        <v>1506.4363424890159</v>
      </c>
      <c r="W86" s="5">
        <v>54.356059270870901</v>
      </c>
      <c r="X86" s="5">
        <v>402.7787192248361</v>
      </c>
      <c r="Y86" s="5">
        <v>3845.6221653018401</v>
      </c>
      <c r="Z86" s="5">
        <v>980.76604204380419</v>
      </c>
      <c r="AA86" s="5">
        <v>103.87015999258441</v>
      </c>
      <c r="AB86" s="5">
        <v>-6264.8303456244539</v>
      </c>
      <c r="AC86" s="5">
        <v>-6442.2004069745599</v>
      </c>
      <c r="AD86" s="5">
        <v>-723.56725404184181</v>
      </c>
      <c r="AE86" s="5">
        <v>-2009.366458862263</v>
      </c>
    </row>
    <row r="87" spans="1:3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</row>
    <row r="88" spans="1:31">
      <c r="A88" s="56" t="s">
        <v>75</v>
      </c>
      <c r="B88" s="56" t="s">
        <v>197</v>
      </c>
      <c r="C88" s="56" t="s">
        <v>165</v>
      </c>
      <c r="D88" s="5">
        <v>2917.5053933497211</v>
      </c>
      <c r="E88" s="5">
        <v>1633.2784701075041</v>
      </c>
      <c r="F88" s="5">
        <v>2143.6761598254252</v>
      </c>
      <c r="G88" s="5">
        <v>1967.0277850958</v>
      </c>
      <c r="H88" s="5">
        <v>2504.6852812307002</v>
      </c>
      <c r="I88" s="5">
        <v>2443.8026962447839</v>
      </c>
      <c r="J88" s="5">
        <v>4079.273080444716</v>
      </c>
      <c r="K88" s="5">
        <v>4396.5153120199593</v>
      </c>
      <c r="L88" s="5">
        <v>6176.1361443016231</v>
      </c>
      <c r="M88" s="5">
        <v>6127.525841119952</v>
      </c>
      <c r="N88" s="5">
        <v>5397.0056933991873</v>
      </c>
      <c r="O88" s="5">
        <v>6856.1920694454739</v>
      </c>
      <c r="P88" s="5">
        <v>6417.3302603859192</v>
      </c>
      <c r="Q88" s="5">
        <v>5334.2683840670197</v>
      </c>
      <c r="R88" s="5">
        <v>5188.3727489626244</v>
      </c>
      <c r="S88" s="5">
        <v>5965.6920643121066</v>
      </c>
      <c r="T88" s="5">
        <v>5448.7336543526162</v>
      </c>
      <c r="U88" s="5">
        <v>5641.2836049223079</v>
      </c>
      <c r="V88" s="5">
        <v>4216.3423485527846</v>
      </c>
      <c r="W88" s="5">
        <v>5887.8541754780317</v>
      </c>
      <c r="X88" s="5">
        <v>5284.8638751577791</v>
      </c>
      <c r="Y88" s="5">
        <v>4880.9643219209711</v>
      </c>
      <c r="Z88" s="5">
        <v>4382.6701125866657</v>
      </c>
      <c r="AA88" s="5">
        <v>6441.3674986621154</v>
      </c>
      <c r="AB88" s="5">
        <v>5876.8080359480891</v>
      </c>
      <c r="AC88" s="5">
        <v>4022.308541195081</v>
      </c>
      <c r="AD88" s="5">
        <v>4251.4563138803805</v>
      </c>
      <c r="AE88" s="5">
        <v>4255.9746404848729</v>
      </c>
    </row>
    <row r="89" spans="1:31">
      <c r="A89" s="56" t="s">
        <v>75</v>
      </c>
      <c r="B89" s="56" t="s">
        <v>197</v>
      </c>
      <c r="C89" s="56" t="s">
        <v>166</v>
      </c>
      <c r="D89" s="5">
        <v>-860.74687010781008</v>
      </c>
      <c r="E89" s="5">
        <v>-2446.7342418594699</v>
      </c>
      <c r="F89" s="5">
        <v>-2783.845928970904</v>
      </c>
      <c r="G89" s="5">
        <v>-2832.8032505866772</v>
      </c>
      <c r="H89" s="5">
        <v>-3833.885781625268</v>
      </c>
      <c r="I89" s="5">
        <v>-3565.7131814446489</v>
      </c>
      <c r="J89" s="5">
        <v>-4496.6701368318618</v>
      </c>
      <c r="K89" s="5">
        <v>-7586.3516531567984</v>
      </c>
      <c r="L89" s="5">
        <v>-7280.2005490824513</v>
      </c>
      <c r="M89" s="5">
        <v>-7790.3942289395009</v>
      </c>
      <c r="N89" s="5">
        <v>-6868.5212122239409</v>
      </c>
      <c r="O89" s="5">
        <v>-5655.9926132021083</v>
      </c>
      <c r="P89" s="5">
        <v>-6029.9577035474867</v>
      </c>
      <c r="Q89" s="5">
        <v>-9210.3674833770001</v>
      </c>
      <c r="R89" s="5">
        <v>-7997.2547095152377</v>
      </c>
      <c r="S89" s="5">
        <v>-7953.5226107630469</v>
      </c>
      <c r="T89" s="5">
        <v>-8102.9813066189536</v>
      </c>
      <c r="U89" s="5">
        <v>-7340.0138492262777</v>
      </c>
      <c r="V89" s="5">
        <v>-10256.71650470762</v>
      </c>
      <c r="W89" s="5">
        <v>-10174.893876161481</v>
      </c>
      <c r="X89" s="5">
        <v>-11443.41548740339</v>
      </c>
      <c r="Y89" s="5">
        <v>-10145.81051159961</v>
      </c>
      <c r="Z89" s="5">
        <v>-9732.6146759086969</v>
      </c>
      <c r="AA89" s="5">
        <v>-6133.6354542329645</v>
      </c>
      <c r="AB89" s="5">
        <v>-8999.5499097318425</v>
      </c>
      <c r="AC89" s="5">
        <v>-10043.455139270231</v>
      </c>
      <c r="AD89" s="5">
        <v>-12133.6266137726</v>
      </c>
      <c r="AE89" s="5">
        <v>-7832.9818324569314</v>
      </c>
    </row>
    <row r="90" spans="1:31">
      <c r="A90" s="56" t="s">
        <v>75</v>
      </c>
      <c r="B90" s="56" t="s">
        <v>197</v>
      </c>
      <c r="C90" s="56" t="s">
        <v>189</v>
      </c>
      <c r="D90" s="5">
        <v>2056.758523241911</v>
      </c>
      <c r="E90" s="5">
        <v>-813.45577175196604</v>
      </c>
      <c r="F90" s="5">
        <v>-640.16976914547922</v>
      </c>
      <c r="G90" s="5">
        <v>-865.77546549087742</v>
      </c>
      <c r="H90" s="5">
        <v>-1329.2005003945669</v>
      </c>
      <c r="I90" s="5">
        <v>-1121.910485199865</v>
      </c>
      <c r="J90" s="5">
        <v>-417.39705638714582</v>
      </c>
      <c r="K90" s="5">
        <v>-3189.8363411368391</v>
      </c>
      <c r="L90" s="5">
        <v>-1104.064404780828</v>
      </c>
      <c r="M90" s="5">
        <v>-1662.8683878195491</v>
      </c>
      <c r="N90" s="5">
        <v>-1471.5155188247541</v>
      </c>
      <c r="O90" s="5">
        <v>1200.1994562433661</v>
      </c>
      <c r="P90" s="5">
        <v>387.3725568384325</v>
      </c>
      <c r="Q90" s="5">
        <v>-3876.0990993099799</v>
      </c>
      <c r="R90" s="5">
        <v>-2808.8819605526128</v>
      </c>
      <c r="S90" s="5">
        <v>-1987.8305464509399</v>
      </c>
      <c r="T90" s="5">
        <v>-2654.2476522663378</v>
      </c>
      <c r="U90" s="5">
        <v>-1698.73024430397</v>
      </c>
      <c r="V90" s="5">
        <v>-6040.374156154835</v>
      </c>
      <c r="W90" s="5">
        <v>-4287.0397006834464</v>
      </c>
      <c r="X90" s="5">
        <v>-6158.5516122456129</v>
      </c>
      <c r="Y90" s="5">
        <v>-5264.8461896786348</v>
      </c>
      <c r="Z90" s="5">
        <v>-5349.9445633220312</v>
      </c>
      <c r="AA90" s="5">
        <v>307.73204442915079</v>
      </c>
      <c r="AB90" s="5">
        <v>-3122.7418737837529</v>
      </c>
      <c r="AC90" s="5">
        <v>-6021.1465980751436</v>
      </c>
      <c r="AD90" s="5">
        <v>-7882.1702998922146</v>
      </c>
      <c r="AE90" s="5">
        <v>-3577.007191972059</v>
      </c>
    </row>
    <row r="91" spans="1:3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</row>
    <row r="92" spans="1:31">
      <c r="A92" s="56" t="s">
        <v>75</v>
      </c>
      <c r="B92" s="56" t="s">
        <v>198</v>
      </c>
      <c r="C92" s="56" t="s">
        <v>165</v>
      </c>
      <c r="D92" s="5">
        <v>3205.4283161880121</v>
      </c>
      <c r="E92" s="5">
        <v>5330.1807998396143</v>
      </c>
      <c r="F92" s="5">
        <v>5502.6227504050448</v>
      </c>
      <c r="G92" s="5">
        <v>5712.1722231206422</v>
      </c>
      <c r="H92" s="5">
        <v>6652.9961197506382</v>
      </c>
      <c r="I92" s="5">
        <v>8064.5866220816733</v>
      </c>
      <c r="J92" s="5">
        <v>11225.84319677834</v>
      </c>
      <c r="K92" s="5">
        <v>15473.36761049206</v>
      </c>
      <c r="L92" s="5">
        <v>18867.717893217621</v>
      </c>
      <c r="M92" s="5">
        <v>20066.845492192671</v>
      </c>
      <c r="N92" s="5">
        <v>18863.815165386379</v>
      </c>
      <c r="O92" s="5">
        <v>19797.98552881075</v>
      </c>
      <c r="P92" s="5">
        <v>18104.398574527801</v>
      </c>
      <c r="Q92" s="5">
        <v>19928.527403393378</v>
      </c>
      <c r="R92" s="5">
        <v>18565.777733945939</v>
      </c>
      <c r="S92" s="5">
        <v>18316.48188098918</v>
      </c>
      <c r="T92" s="5">
        <v>21150.915868968379</v>
      </c>
      <c r="U92" s="5">
        <v>19004.372195778989</v>
      </c>
      <c r="V92" s="5">
        <v>19321.420402787371</v>
      </c>
      <c r="W92" s="5">
        <v>20110.933312231111</v>
      </c>
      <c r="X92" s="5">
        <v>22000.793068924591</v>
      </c>
      <c r="Y92" s="5">
        <v>19568.232206708632</v>
      </c>
      <c r="Z92" s="5">
        <v>23108.397719865181</v>
      </c>
      <c r="AA92" s="5">
        <v>20056.026164940042</v>
      </c>
      <c r="AB92" s="5">
        <v>23609.423689829298</v>
      </c>
      <c r="AC92" s="5">
        <v>27004.983459194791</v>
      </c>
      <c r="AD92" s="5">
        <v>22911.620727632489</v>
      </c>
      <c r="AE92" s="5">
        <v>24347.113971528899</v>
      </c>
    </row>
    <row r="93" spans="1:31">
      <c r="A93" s="56" t="s">
        <v>75</v>
      </c>
      <c r="B93" s="56" t="s">
        <v>198</v>
      </c>
      <c r="C93" s="56" t="s">
        <v>166</v>
      </c>
      <c r="D93" s="5">
        <v>-7079.278306612835</v>
      </c>
      <c r="E93" s="5">
        <v>-6298.806488494527</v>
      </c>
      <c r="F93" s="5">
        <v>-5245.5713740177152</v>
      </c>
      <c r="G93" s="5">
        <v>-5152.8694390038127</v>
      </c>
      <c r="H93" s="5">
        <v>-4980.6327253162744</v>
      </c>
      <c r="I93" s="5">
        <v>-3982.83782798929</v>
      </c>
      <c r="J93" s="5">
        <v>-5534.5669812968099</v>
      </c>
      <c r="K93" s="5">
        <v>-7317.7767722472727</v>
      </c>
      <c r="L93" s="5">
        <v>-8166.7290402421586</v>
      </c>
      <c r="M93" s="5">
        <v>-7423.0948366806879</v>
      </c>
      <c r="N93" s="5">
        <v>-9161.3723590242662</v>
      </c>
      <c r="O93" s="5">
        <v>-7596.2945629140486</v>
      </c>
      <c r="P93" s="5">
        <v>-9568.5331353917736</v>
      </c>
      <c r="Q93" s="5">
        <v>-9121.3547533528872</v>
      </c>
      <c r="R93" s="5">
        <v>-11868.24156382691</v>
      </c>
      <c r="S93" s="5">
        <v>-9911.9125109739834</v>
      </c>
      <c r="T93" s="5">
        <v>-9722.907274819403</v>
      </c>
      <c r="U93" s="5">
        <v>-13026.419036904081</v>
      </c>
      <c r="V93" s="5">
        <v>-12531.050698226551</v>
      </c>
      <c r="W93" s="5">
        <v>-11586.699919069801</v>
      </c>
      <c r="X93" s="5">
        <v>-9203.7039499574166</v>
      </c>
      <c r="Y93" s="5">
        <v>-12525.19744693243</v>
      </c>
      <c r="Z93" s="5">
        <v>-11101.87783161629</v>
      </c>
      <c r="AA93" s="5">
        <v>-15521.701712821459</v>
      </c>
      <c r="AB93" s="5">
        <v>-13556.38822798914</v>
      </c>
      <c r="AC93" s="5">
        <v>-13155.059469757851</v>
      </c>
      <c r="AD93" s="5">
        <v>-10360.596458531631</v>
      </c>
      <c r="AE93" s="5">
        <v>-9487.7909356138225</v>
      </c>
    </row>
    <row r="94" spans="1:31">
      <c r="A94" s="56" t="s">
        <v>75</v>
      </c>
      <c r="B94" s="56" t="s">
        <v>198</v>
      </c>
      <c r="C94" s="56" t="s">
        <v>189</v>
      </c>
      <c r="D94" s="5">
        <v>-3873.8499904248229</v>
      </c>
      <c r="E94" s="5">
        <v>-968.62568865491266</v>
      </c>
      <c r="F94" s="5">
        <v>257.05137638732958</v>
      </c>
      <c r="G94" s="5">
        <v>559.30278411682957</v>
      </c>
      <c r="H94" s="5">
        <v>1672.3633944343651</v>
      </c>
      <c r="I94" s="5">
        <v>4081.7487940923829</v>
      </c>
      <c r="J94" s="5">
        <v>5691.2762154815264</v>
      </c>
      <c r="K94" s="5">
        <v>8155.5908382447833</v>
      </c>
      <c r="L94" s="5">
        <v>10700.98885297547</v>
      </c>
      <c r="M94" s="5">
        <v>12643.75065551198</v>
      </c>
      <c r="N94" s="5">
        <v>9702.442806362109</v>
      </c>
      <c r="O94" s="5">
        <v>12201.690965896711</v>
      </c>
      <c r="P94" s="5">
        <v>8535.8654391360305</v>
      </c>
      <c r="Q94" s="5">
        <v>10807.172650040489</v>
      </c>
      <c r="R94" s="5">
        <v>6697.5361701190232</v>
      </c>
      <c r="S94" s="5">
        <v>8404.5693700152005</v>
      </c>
      <c r="T94" s="5">
        <v>11428.008594148971</v>
      </c>
      <c r="U94" s="5">
        <v>5977.9531588749087</v>
      </c>
      <c r="V94" s="5">
        <v>6790.3697045608214</v>
      </c>
      <c r="W94" s="5">
        <v>8524.2333931613121</v>
      </c>
      <c r="X94" s="5">
        <v>12797.08911896718</v>
      </c>
      <c r="Y94" s="5">
        <v>7043.0347597761966</v>
      </c>
      <c r="Z94" s="5">
        <v>12006.519888248889</v>
      </c>
      <c r="AA94" s="5">
        <v>4534.3244521185734</v>
      </c>
      <c r="AB94" s="5">
        <v>10053.035461840151</v>
      </c>
      <c r="AC94" s="5">
        <v>13849.92398943694</v>
      </c>
      <c r="AD94" s="5">
        <v>12551.024269100861</v>
      </c>
      <c r="AE94" s="5">
        <v>14859.32303591508</v>
      </c>
    </row>
    <row r="95" spans="1:3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</row>
    <row r="96" spans="1:31">
      <c r="A96" s="56" t="s">
        <v>75</v>
      </c>
      <c r="B96" s="56" t="s">
        <v>199</v>
      </c>
      <c r="C96" s="56" t="s">
        <v>165</v>
      </c>
      <c r="D96" s="5">
        <v>3867.7681085706408</v>
      </c>
      <c r="E96" s="5">
        <v>2416.3331188063348</v>
      </c>
      <c r="F96" s="5">
        <v>2715.0021364668619</v>
      </c>
      <c r="G96" s="5">
        <v>2968.5688138618798</v>
      </c>
      <c r="H96" s="5">
        <v>3799.9217224520662</v>
      </c>
      <c r="I96" s="5">
        <v>4390.944884812021</v>
      </c>
      <c r="J96" s="5">
        <v>4104.681105574301</v>
      </c>
      <c r="K96" s="5">
        <v>3248.2072842453699</v>
      </c>
      <c r="L96" s="5">
        <v>3878.0508461875261</v>
      </c>
      <c r="M96" s="5">
        <v>3980.61509512563</v>
      </c>
      <c r="N96" s="5">
        <v>3785.4459566378941</v>
      </c>
      <c r="O96" s="5">
        <v>3350.8063552526442</v>
      </c>
      <c r="P96" s="5">
        <v>3886.3479012705488</v>
      </c>
      <c r="Q96" s="5">
        <v>3005.7548884954299</v>
      </c>
      <c r="R96" s="5">
        <v>4530.3140535917964</v>
      </c>
      <c r="S96" s="5">
        <v>4136.2341504116612</v>
      </c>
      <c r="T96" s="5">
        <v>2931.866203452706</v>
      </c>
      <c r="U96" s="5">
        <v>2909.2967989772701</v>
      </c>
      <c r="V96" s="5">
        <v>3944.4008918468521</v>
      </c>
      <c r="W96" s="5">
        <v>2831.1249814592402</v>
      </c>
      <c r="X96" s="5">
        <v>3409.1886325076962</v>
      </c>
      <c r="Y96" s="5">
        <v>2853.8538800132328</v>
      </c>
      <c r="Z96" s="5">
        <v>3019.5721248269301</v>
      </c>
      <c r="AA96" s="5">
        <v>2474.229252096437</v>
      </c>
      <c r="AB96" s="5">
        <v>2408.860128464999</v>
      </c>
      <c r="AC96" s="5">
        <v>3590.1662150061502</v>
      </c>
      <c r="AD96" s="5">
        <v>3396.1589290574912</v>
      </c>
      <c r="AE96" s="5">
        <v>1850.7070043053791</v>
      </c>
    </row>
    <row r="97" spans="1:31">
      <c r="A97" s="56" t="s">
        <v>75</v>
      </c>
      <c r="B97" s="56" t="s">
        <v>199</v>
      </c>
      <c r="C97" s="56" t="s">
        <v>166</v>
      </c>
      <c r="D97" s="5">
        <v>-264.472191533255</v>
      </c>
      <c r="E97" s="5">
        <v>-1198.1023435386901</v>
      </c>
      <c r="F97" s="5">
        <v>-3875.9659040082161</v>
      </c>
      <c r="G97" s="5">
        <v>-3300.2905102759232</v>
      </c>
      <c r="H97" s="5">
        <v>-4046.5312102302969</v>
      </c>
      <c r="I97" s="5">
        <v>-4792.8468251225522</v>
      </c>
      <c r="J97" s="5">
        <v>-4832.0781087348287</v>
      </c>
      <c r="K97" s="5">
        <v>-4440.4693242824187</v>
      </c>
      <c r="L97" s="5">
        <v>-3955.1179859650301</v>
      </c>
      <c r="M97" s="5">
        <v>-4608.4935460249189</v>
      </c>
      <c r="N97" s="5">
        <v>-5139.6504359527098</v>
      </c>
      <c r="O97" s="5">
        <v>-5166.1428309973162</v>
      </c>
      <c r="P97" s="5">
        <v>-4384.6846308846652</v>
      </c>
      <c r="Q97" s="5">
        <v>-6547.0180099553809</v>
      </c>
      <c r="R97" s="5">
        <v>-4806.4714956128046</v>
      </c>
      <c r="S97" s="5">
        <v>-4826.7607441915197</v>
      </c>
      <c r="T97" s="5">
        <v>-7039.9571707741852</v>
      </c>
      <c r="U97" s="5">
        <v>-6476.6816594888387</v>
      </c>
      <c r="V97" s="5">
        <v>-6551.7646607526895</v>
      </c>
      <c r="W97" s="5">
        <v>-7304.6725979623916</v>
      </c>
      <c r="X97" s="5">
        <v>-6845.5623124343783</v>
      </c>
      <c r="Y97" s="5">
        <v>-7317.3008005257943</v>
      </c>
      <c r="Z97" s="5">
        <v>-5135.175615174343</v>
      </c>
      <c r="AA97" s="5">
        <v>-6051.446635756316</v>
      </c>
      <c r="AB97" s="5">
        <v>-6492.5430739213716</v>
      </c>
      <c r="AC97" s="5">
        <v>-5687.2399027987267</v>
      </c>
      <c r="AD97" s="5">
        <v>-4679.5400397274861</v>
      </c>
      <c r="AE97" s="5">
        <v>-5735.0665337071896</v>
      </c>
    </row>
    <row r="98" spans="1:31">
      <c r="A98" s="56" t="s">
        <v>75</v>
      </c>
      <c r="B98" s="56" t="s">
        <v>199</v>
      </c>
      <c r="C98" s="56" t="s">
        <v>189</v>
      </c>
      <c r="D98" s="5">
        <v>3603.2959170373861</v>
      </c>
      <c r="E98" s="5">
        <v>1218.230775267645</v>
      </c>
      <c r="F98" s="5">
        <v>-1160.9637675413539</v>
      </c>
      <c r="G98" s="5">
        <v>-331.72169641404253</v>
      </c>
      <c r="H98" s="5">
        <v>-246.60948777823069</v>
      </c>
      <c r="I98" s="5">
        <v>-401.90194031053119</v>
      </c>
      <c r="J98" s="5">
        <v>-727.39700316052767</v>
      </c>
      <c r="K98" s="5">
        <v>-1192.262040037049</v>
      </c>
      <c r="L98" s="5">
        <v>-77.067139777503598</v>
      </c>
      <c r="M98" s="5">
        <v>-627.87845089928942</v>
      </c>
      <c r="N98" s="5">
        <v>-1354.2044793148159</v>
      </c>
      <c r="O98" s="5">
        <v>-1815.336475744672</v>
      </c>
      <c r="P98" s="5">
        <v>-498.33672961411588</v>
      </c>
      <c r="Q98" s="5">
        <v>-3541.263121459951</v>
      </c>
      <c r="R98" s="5">
        <v>-276.15744202101001</v>
      </c>
      <c r="S98" s="5">
        <v>-690.52659377985856</v>
      </c>
      <c r="T98" s="5">
        <v>-4108.0909673214792</v>
      </c>
      <c r="U98" s="5">
        <v>-3567.3848605115691</v>
      </c>
      <c r="V98" s="5">
        <v>-2607.3637689058369</v>
      </c>
      <c r="W98" s="5">
        <v>-4473.5476165031514</v>
      </c>
      <c r="X98" s="5">
        <v>-3436.3736799266831</v>
      </c>
      <c r="Y98" s="5">
        <v>-4463.4469205125606</v>
      </c>
      <c r="Z98" s="5">
        <v>-2115.6034903474128</v>
      </c>
      <c r="AA98" s="5">
        <v>-3577.217383659879</v>
      </c>
      <c r="AB98" s="5">
        <v>-4083.6829454563731</v>
      </c>
      <c r="AC98" s="5">
        <v>-2097.073687792576</v>
      </c>
      <c r="AD98" s="5">
        <v>-1283.381110669995</v>
      </c>
      <c r="AE98" s="5">
        <v>-3884.359529401811</v>
      </c>
    </row>
    <row r="99" spans="1:3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</row>
    <row r="100" spans="1:31">
      <c r="A100" s="56" t="s">
        <v>75</v>
      </c>
      <c r="B100" s="56" t="s">
        <v>200</v>
      </c>
      <c r="C100" s="56" t="s">
        <v>165</v>
      </c>
      <c r="D100" s="5">
        <v>2544.5725004027181</v>
      </c>
      <c r="E100" s="5">
        <v>1369.81017376299</v>
      </c>
      <c r="F100" s="5">
        <v>1109.46406393045</v>
      </c>
      <c r="G100" s="5">
        <v>984.9035629195846</v>
      </c>
      <c r="H100" s="5">
        <v>1497.023198714</v>
      </c>
      <c r="I100" s="5">
        <v>1098.6920646717149</v>
      </c>
      <c r="J100" s="5">
        <v>1697.5369112615649</v>
      </c>
      <c r="K100" s="5">
        <v>1609.7574434615001</v>
      </c>
      <c r="L100" s="5">
        <v>2879.636793184995</v>
      </c>
      <c r="M100" s="5">
        <v>3045.234153196594</v>
      </c>
      <c r="N100" s="5">
        <v>4423.1051974225074</v>
      </c>
      <c r="O100" s="5">
        <v>3429.1480332227529</v>
      </c>
      <c r="P100" s="5">
        <v>3430.7324484097958</v>
      </c>
      <c r="Q100" s="5">
        <v>5107.2184322028788</v>
      </c>
      <c r="R100" s="5">
        <v>6298.5229823686795</v>
      </c>
      <c r="S100" s="5">
        <v>4473.246414953257</v>
      </c>
      <c r="T100" s="5">
        <v>4762.4871144009276</v>
      </c>
      <c r="U100" s="5">
        <v>7081.1903274515507</v>
      </c>
      <c r="V100" s="5">
        <v>6452.0202877963911</v>
      </c>
      <c r="W100" s="5">
        <v>5939.8251796998011</v>
      </c>
      <c r="X100" s="5">
        <v>4150.9960012071078</v>
      </c>
      <c r="Y100" s="5">
        <v>5746.8408829294431</v>
      </c>
      <c r="Z100" s="5">
        <v>2760.3534475710399</v>
      </c>
      <c r="AA100" s="5">
        <v>5071.6528396489921</v>
      </c>
      <c r="AB100" s="5">
        <v>7513.599586172113</v>
      </c>
      <c r="AC100" s="5">
        <v>6729.2812030633304</v>
      </c>
      <c r="AD100" s="5">
        <v>3979.1416550752028</v>
      </c>
      <c r="AE100" s="5">
        <v>2567.4222635612609</v>
      </c>
    </row>
    <row r="101" spans="1:31">
      <c r="A101" s="56" t="s">
        <v>75</v>
      </c>
      <c r="B101" s="56" t="s">
        <v>200</v>
      </c>
      <c r="C101" s="56" t="s">
        <v>166</v>
      </c>
      <c r="D101" s="5">
        <v>-108.23956763293999</v>
      </c>
      <c r="E101" s="5">
        <v>-2483.9167868764398</v>
      </c>
      <c r="F101" s="5">
        <v>-2410.8361536973448</v>
      </c>
      <c r="G101" s="5">
        <v>-2628.986055175068</v>
      </c>
      <c r="H101" s="5">
        <v>-2099.1797847084208</v>
      </c>
      <c r="I101" s="5">
        <v>-2312.9394341379261</v>
      </c>
      <c r="J101" s="5">
        <v>-6141.6097877593056</v>
      </c>
      <c r="K101" s="5">
        <v>-6554.4741555137043</v>
      </c>
      <c r="L101" s="5">
        <v>-8853.88558818202</v>
      </c>
      <c r="M101" s="5">
        <v>-8994.6974936622391</v>
      </c>
      <c r="N101" s="5">
        <v>-7485.0237739499053</v>
      </c>
      <c r="O101" s="5">
        <v>-8339.5971873572034</v>
      </c>
      <c r="P101" s="5">
        <v>-8759.9521851506033</v>
      </c>
      <c r="Q101" s="5">
        <v>-6521.4678104699924</v>
      </c>
      <c r="R101" s="5">
        <v>-6534.3268089273643</v>
      </c>
      <c r="S101" s="5">
        <v>-6832.7390783765713</v>
      </c>
      <c r="T101" s="5">
        <v>-7190.4957257663254</v>
      </c>
      <c r="U101" s="5">
        <v>-5456.0322448885036</v>
      </c>
      <c r="V101" s="5">
        <v>-6101.0884097855569</v>
      </c>
      <c r="W101" s="5">
        <v>-5757.8273149453862</v>
      </c>
      <c r="X101" s="5">
        <v>-7755.9385472268277</v>
      </c>
      <c r="Y101" s="5">
        <v>-6907.2046978162816</v>
      </c>
      <c r="Z101" s="5">
        <v>-8282.091324194289</v>
      </c>
      <c r="AA101" s="5">
        <v>-6440.3621125294239</v>
      </c>
      <c r="AB101" s="5">
        <v>-4095.3798831476852</v>
      </c>
      <c r="AC101" s="5">
        <v>-6018.7844996579915</v>
      </c>
      <c r="AD101" s="5">
        <v>-6641.0472595720148</v>
      </c>
      <c r="AE101" s="5">
        <v>-7956.0121192402066</v>
      </c>
    </row>
    <row r="102" spans="1:31">
      <c r="A102" s="56" t="s">
        <v>75</v>
      </c>
      <c r="B102" s="56" t="s">
        <v>200</v>
      </c>
      <c r="C102" s="56" t="s">
        <v>189</v>
      </c>
      <c r="D102" s="5">
        <v>2436.3329327697779</v>
      </c>
      <c r="E102" s="5">
        <v>-1114.1066131134501</v>
      </c>
      <c r="F102" s="5">
        <v>-1301.372089766895</v>
      </c>
      <c r="G102" s="5">
        <v>-1644.0824922554841</v>
      </c>
      <c r="H102" s="5">
        <v>-602.15658599442099</v>
      </c>
      <c r="I102" s="5">
        <v>-1214.247369466211</v>
      </c>
      <c r="J102" s="5">
        <v>-4444.0728764977412</v>
      </c>
      <c r="K102" s="5">
        <v>-4944.7167120522035</v>
      </c>
      <c r="L102" s="5">
        <v>-5974.2487949970246</v>
      </c>
      <c r="M102" s="5">
        <v>-5949.4633404656452</v>
      </c>
      <c r="N102" s="5">
        <v>-3061.9185765273992</v>
      </c>
      <c r="O102" s="5">
        <v>-4910.4491541344514</v>
      </c>
      <c r="P102" s="5">
        <v>-5329.219736740808</v>
      </c>
      <c r="Q102" s="5">
        <v>-1414.249378267114</v>
      </c>
      <c r="R102" s="5">
        <v>-235.8038265586838</v>
      </c>
      <c r="S102" s="5">
        <v>-2359.4926634233138</v>
      </c>
      <c r="T102" s="5">
        <v>-2428.0086113653979</v>
      </c>
      <c r="U102" s="5">
        <v>1625.1580825630469</v>
      </c>
      <c r="V102" s="5">
        <v>350.93187801083423</v>
      </c>
      <c r="W102" s="5">
        <v>181.99786475441491</v>
      </c>
      <c r="X102" s="5">
        <v>-3604.9425460197199</v>
      </c>
      <c r="Y102" s="5">
        <v>-1160.363814886839</v>
      </c>
      <c r="Z102" s="5">
        <v>-5521.7378766232487</v>
      </c>
      <c r="AA102" s="5">
        <v>-1368.7092728804321</v>
      </c>
      <c r="AB102" s="5">
        <v>3418.2197030244279</v>
      </c>
      <c r="AC102" s="5">
        <v>710.49670340533885</v>
      </c>
      <c r="AD102" s="5">
        <v>-2661.905604496812</v>
      </c>
      <c r="AE102" s="5">
        <v>-5388.5898556789452</v>
      </c>
    </row>
    <row r="103" spans="1:31"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</row>
    <row r="104" spans="1:31">
      <c r="A104" s="56" t="s">
        <v>80</v>
      </c>
      <c r="B104" s="56" t="s">
        <v>163</v>
      </c>
      <c r="C104" s="56" t="s">
        <v>165</v>
      </c>
      <c r="D104" s="5">
        <v>780.59945746388985</v>
      </c>
      <c r="E104" s="5">
        <v>5574.6100102891396</v>
      </c>
      <c r="F104" s="5">
        <v>7776.3723888177174</v>
      </c>
      <c r="G104" s="5">
        <v>7785.8945679434346</v>
      </c>
      <c r="H104" s="5">
        <v>6781.8789834953659</v>
      </c>
      <c r="I104" s="5">
        <v>4841.1378496567741</v>
      </c>
      <c r="J104" s="5">
        <v>4015.7274356013249</v>
      </c>
      <c r="K104" s="5">
        <v>10730.75646235235</v>
      </c>
      <c r="L104" s="5">
        <v>12007.777870349229</v>
      </c>
      <c r="M104" s="5">
        <v>11302.55380704342</v>
      </c>
      <c r="N104" s="5">
        <v>13672.19388507049</v>
      </c>
      <c r="O104" s="5">
        <v>13224.806434325939</v>
      </c>
      <c r="P104" s="5">
        <v>13860.669837458539</v>
      </c>
      <c r="Q104" s="5">
        <v>14306.712858931911</v>
      </c>
      <c r="R104" s="5">
        <v>14483.456021249571</v>
      </c>
      <c r="S104" s="5">
        <v>13706.819057895411</v>
      </c>
      <c r="T104" s="5">
        <v>15046.283897718489</v>
      </c>
      <c r="U104" s="5">
        <v>14566.040530965531</v>
      </c>
      <c r="V104" s="5">
        <v>15824.36498573919</v>
      </c>
      <c r="W104" s="5">
        <v>17679.635140194288</v>
      </c>
      <c r="X104" s="5">
        <v>17626.223075910089</v>
      </c>
      <c r="Y104" s="5">
        <v>20838.10849638037</v>
      </c>
      <c r="Z104" s="5">
        <v>20131.805901432432</v>
      </c>
      <c r="AA104" s="5">
        <v>20013.276646855051</v>
      </c>
      <c r="AB104" s="5">
        <v>21354.599574533469</v>
      </c>
      <c r="AC104" s="5">
        <v>21987.329447122698</v>
      </c>
      <c r="AD104" s="5">
        <v>20417.841756097681</v>
      </c>
      <c r="AE104" s="5">
        <v>23315.663060003269</v>
      </c>
    </row>
    <row r="105" spans="1:31">
      <c r="A105" s="56" t="s">
        <v>80</v>
      </c>
      <c r="B105" s="56" t="s">
        <v>163</v>
      </c>
      <c r="C105" s="56" t="s">
        <v>166</v>
      </c>
      <c r="D105" s="5">
        <v>-7079.3742727102745</v>
      </c>
      <c r="E105" s="5">
        <v>-3308.1293401577459</v>
      </c>
      <c r="F105" s="5">
        <v>-5282.0384156279724</v>
      </c>
      <c r="G105" s="5">
        <v>-4954.1332453100031</v>
      </c>
      <c r="H105" s="5">
        <v>-5926.0453385516812</v>
      </c>
      <c r="I105" s="5">
        <v>-7997.8967928979</v>
      </c>
      <c r="J105" s="5">
        <v>-8215.4228733782802</v>
      </c>
      <c r="K105" s="5">
        <v>-3553.1269828842601</v>
      </c>
      <c r="L105" s="5">
        <v>-3174.1832695234548</v>
      </c>
      <c r="M105" s="5">
        <v>-4331.910612094618</v>
      </c>
      <c r="N105" s="5">
        <v>-2555.3260372068148</v>
      </c>
      <c r="O105" s="5">
        <v>-2443.7507968915152</v>
      </c>
      <c r="P105" s="5">
        <v>-2027.928064665736</v>
      </c>
      <c r="Q105" s="5">
        <v>-2412.405681841049</v>
      </c>
      <c r="R105" s="5">
        <v>-2076.0902318838398</v>
      </c>
      <c r="S105" s="5">
        <v>-2725.9477643474552</v>
      </c>
      <c r="T105" s="5">
        <v>-1859.294425843075</v>
      </c>
      <c r="U105" s="5">
        <v>-2750.0569388490471</v>
      </c>
      <c r="V105" s="5">
        <v>-2562.3694182340691</v>
      </c>
      <c r="W105" s="5">
        <v>-2224.9645756735249</v>
      </c>
      <c r="X105" s="5">
        <v>-2710.9792569164861</v>
      </c>
      <c r="Y105" s="5">
        <v>-1324.7941870786201</v>
      </c>
      <c r="Z105" s="5">
        <v>-1408.671576926615</v>
      </c>
      <c r="AA105" s="5">
        <v>-1034.6440265483</v>
      </c>
      <c r="AB105" s="5">
        <v>-1468.93717459033</v>
      </c>
      <c r="AC105" s="5">
        <v>-1091.6785851408799</v>
      </c>
      <c r="AD105" s="5">
        <v>-1494.9447920648699</v>
      </c>
      <c r="AE105" s="5">
        <v>-699.87862083145001</v>
      </c>
    </row>
    <row r="106" spans="1:31">
      <c r="A106" s="56" t="s">
        <v>80</v>
      </c>
      <c r="B106" s="56" t="s">
        <v>163</v>
      </c>
      <c r="C106" s="56" t="s">
        <v>189</v>
      </c>
      <c r="D106" s="5">
        <v>-6298.7748152463846</v>
      </c>
      <c r="E106" s="5">
        <v>2266.4806701313942</v>
      </c>
      <c r="F106" s="5">
        <v>2494.3339731897458</v>
      </c>
      <c r="G106" s="5">
        <v>2831.761322633432</v>
      </c>
      <c r="H106" s="5">
        <v>855.8336449436847</v>
      </c>
      <c r="I106" s="5">
        <v>-3156.758943241126</v>
      </c>
      <c r="J106" s="5">
        <v>-4199.6954377769553</v>
      </c>
      <c r="K106" s="5">
        <v>7177.6294794680944</v>
      </c>
      <c r="L106" s="5">
        <v>8833.5946008257706</v>
      </c>
      <c r="M106" s="5">
        <v>6970.6431949488069</v>
      </c>
      <c r="N106" s="5">
        <v>11116.86784786367</v>
      </c>
      <c r="O106" s="5">
        <v>10781.05563743442</v>
      </c>
      <c r="P106" s="5">
        <v>11832.7417727928</v>
      </c>
      <c r="Q106" s="5">
        <v>11894.307177090859</v>
      </c>
      <c r="R106" s="5">
        <v>12407.365789365729</v>
      </c>
      <c r="S106" s="5">
        <v>10980.871293547951</v>
      </c>
      <c r="T106" s="5">
        <v>13186.989471875409</v>
      </c>
      <c r="U106" s="5">
        <v>11815.983592116479</v>
      </c>
      <c r="V106" s="5">
        <v>13261.995567505121</v>
      </c>
      <c r="W106" s="5">
        <v>15454.67056452076</v>
      </c>
      <c r="X106" s="5">
        <v>14915.2438189936</v>
      </c>
      <c r="Y106" s="5">
        <v>19513.31430930175</v>
      </c>
      <c r="Z106" s="5">
        <v>18723.13432450582</v>
      </c>
      <c r="AA106" s="5">
        <v>18978.632620306751</v>
      </c>
      <c r="AB106" s="5">
        <v>19885.662399943139</v>
      </c>
      <c r="AC106" s="5">
        <v>20895.65086198182</v>
      </c>
      <c r="AD106" s="5">
        <v>18922.896964032811</v>
      </c>
      <c r="AE106" s="5">
        <v>22615.784439171821</v>
      </c>
    </row>
    <row r="107" spans="1:3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</row>
    <row r="108" spans="1:31">
      <c r="A108" s="56" t="s">
        <v>80</v>
      </c>
      <c r="B108" s="56" t="s">
        <v>197</v>
      </c>
      <c r="C108" s="56" t="s">
        <v>165</v>
      </c>
      <c r="D108" s="5">
        <v>4371.8621769357287</v>
      </c>
      <c r="E108" s="5">
        <v>2101.4931552116759</v>
      </c>
      <c r="F108" s="5">
        <v>2051.2808268744111</v>
      </c>
      <c r="G108" s="5">
        <v>1820.8080995653211</v>
      </c>
      <c r="H108" s="5">
        <v>1774.9966731219149</v>
      </c>
      <c r="I108" s="5">
        <v>2229.428032107066</v>
      </c>
      <c r="J108" s="5">
        <v>2475.0113991559301</v>
      </c>
      <c r="K108" s="5">
        <v>931.33085556499452</v>
      </c>
      <c r="L108" s="5">
        <v>1330.787193707085</v>
      </c>
      <c r="M108" s="5">
        <v>1359.578041196984</v>
      </c>
      <c r="N108" s="5">
        <v>910.49211476101993</v>
      </c>
      <c r="O108" s="5">
        <v>881.07827417552016</v>
      </c>
      <c r="P108" s="5">
        <v>542.07403233040498</v>
      </c>
      <c r="Q108" s="5">
        <v>935.83064354058479</v>
      </c>
      <c r="R108" s="5">
        <v>510.75564849419499</v>
      </c>
      <c r="S108" s="5">
        <v>516.84340380036997</v>
      </c>
      <c r="T108" s="5">
        <v>574.34678498765993</v>
      </c>
      <c r="U108" s="5">
        <v>609.82891547914994</v>
      </c>
      <c r="V108" s="5">
        <v>520.41251630932004</v>
      </c>
      <c r="W108" s="5">
        <v>674.22671586541048</v>
      </c>
      <c r="X108" s="5">
        <v>710.0417924051651</v>
      </c>
      <c r="Y108" s="5">
        <v>151.13407983523501</v>
      </c>
      <c r="Z108" s="5">
        <v>322.69742289933492</v>
      </c>
      <c r="AA108" s="5">
        <v>125.00445561284501</v>
      </c>
      <c r="AB108" s="5">
        <v>180.53969440040001</v>
      </c>
      <c r="AC108" s="5">
        <v>168.83333369018999</v>
      </c>
      <c r="AD108" s="5">
        <v>187.38066579400501</v>
      </c>
      <c r="AE108" s="5">
        <v>373.25427560773511</v>
      </c>
    </row>
    <row r="109" spans="1:31">
      <c r="A109" s="56" t="s">
        <v>80</v>
      </c>
      <c r="B109" s="56" t="s">
        <v>197</v>
      </c>
      <c r="C109" s="56" t="s">
        <v>166</v>
      </c>
      <c r="D109" s="5">
        <v>-258.87541709891502</v>
      </c>
      <c r="E109" s="5">
        <v>-2825.9848155893251</v>
      </c>
      <c r="F109" s="5">
        <v>-3503.137875617007</v>
      </c>
      <c r="G109" s="5">
        <v>-3460.696301337819</v>
      </c>
      <c r="H109" s="5">
        <v>-3948.0082156627418</v>
      </c>
      <c r="I109" s="5">
        <v>-2894.2136311548738</v>
      </c>
      <c r="J109" s="5">
        <v>-2203.565614548656</v>
      </c>
      <c r="K109" s="5">
        <v>-5320.759708673123</v>
      </c>
      <c r="L109" s="5">
        <v>-5388.6346940244657</v>
      </c>
      <c r="M109" s="5">
        <v>-5492.3366217316398</v>
      </c>
      <c r="N109" s="5">
        <v>-6017.8865566795894</v>
      </c>
      <c r="O109" s="5">
        <v>-5870.4292468838066</v>
      </c>
      <c r="P109" s="5">
        <v>-6105.6225999418511</v>
      </c>
      <c r="Q109" s="5">
        <v>-6219.5746231832427</v>
      </c>
      <c r="R109" s="5">
        <v>-6668.5450939891216</v>
      </c>
      <c r="S109" s="5">
        <v>-6642.0984865500623</v>
      </c>
      <c r="T109" s="5">
        <v>-6369.2145122142138</v>
      </c>
      <c r="U109" s="5">
        <v>-7042.0128323913113</v>
      </c>
      <c r="V109" s="5">
        <v>-7569.2275953037542</v>
      </c>
      <c r="W109" s="5">
        <v>-7919.7061596613148</v>
      </c>
      <c r="X109" s="5">
        <v>-8165.648662183954</v>
      </c>
      <c r="Y109" s="5">
        <v>-9771.4675555954327</v>
      </c>
      <c r="Z109" s="5">
        <v>-9131.5172605339867</v>
      </c>
      <c r="AA109" s="5">
        <v>-9036.3334434327789</v>
      </c>
      <c r="AB109" s="5">
        <v>-10017.908258158241</v>
      </c>
      <c r="AC109" s="5">
        <v>-10115.34824096287</v>
      </c>
      <c r="AD109" s="5">
        <v>-9560.6935331669847</v>
      </c>
      <c r="AE109" s="5">
        <v>-10065.09825522929</v>
      </c>
    </row>
    <row r="110" spans="1:31">
      <c r="A110" s="56" t="s">
        <v>80</v>
      </c>
      <c r="B110" s="56" t="s">
        <v>197</v>
      </c>
      <c r="C110" s="56" t="s">
        <v>189</v>
      </c>
      <c r="D110" s="5">
        <v>4112.9867598368137</v>
      </c>
      <c r="E110" s="5">
        <v>-724.49166037764917</v>
      </c>
      <c r="F110" s="5">
        <v>-1451.8570487425959</v>
      </c>
      <c r="G110" s="5">
        <v>-1639.888201772498</v>
      </c>
      <c r="H110" s="5">
        <v>-2173.0115425408271</v>
      </c>
      <c r="I110" s="5">
        <v>-664.78559904780832</v>
      </c>
      <c r="J110" s="5">
        <v>271.44578460727462</v>
      </c>
      <c r="K110" s="5">
        <v>-4389.4288531081284</v>
      </c>
      <c r="L110" s="5">
        <v>-4057.8475003173812</v>
      </c>
      <c r="M110" s="5">
        <v>-4132.7585805346562</v>
      </c>
      <c r="N110" s="5">
        <v>-5107.3944419185691</v>
      </c>
      <c r="O110" s="5">
        <v>-4989.3509727082856</v>
      </c>
      <c r="P110" s="5">
        <v>-5563.5485676114458</v>
      </c>
      <c r="Q110" s="5">
        <v>-5283.7439796426579</v>
      </c>
      <c r="R110" s="5">
        <v>-6157.7894454949264</v>
      </c>
      <c r="S110" s="5">
        <v>-6125.2550827496934</v>
      </c>
      <c r="T110" s="5">
        <v>-5794.8677272265541</v>
      </c>
      <c r="U110" s="5">
        <v>-6432.1839169121613</v>
      </c>
      <c r="V110" s="5">
        <v>-7048.8150789944339</v>
      </c>
      <c r="W110" s="5">
        <v>-7245.4794437959044</v>
      </c>
      <c r="X110" s="5">
        <v>-7455.6068697787887</v>
      </c>
      <c r="Y110" s="5">
        <v>-9620.333475760197</v>
      </c>
      <c r="Z110" s="5">
        <v>-8808.8198376346518</v>
      </c>
      <c r="AA110" s="5">
        <v>-8911.3289878199339</v>
      </c>
      <c r="AB110" s="5">
        <v>-9837.3685637578346</v>
      </c>
      <c r="AC110" s="5">
        <v>-9946.5149072726745</v>
      </c>
      <c r="AD110" s="5">
        <v>-9373.3128673729789</v>
      </c>
      <c r="AE110" s="5">
        <v>-9691.8439796215571</v>
      </c>
    </row>
    <row r="111" spans="1:3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</row>
    <row r="112" spans="1:31">
      <c r="A112" s="56" t="s">
        <v>80</v>
      </c>
      <c r="B112" s="56" t="s">
        <v>198</v>
      </c>
      <c r="C112" s="56" t="s">
        <v>165</v>
      </c>
      <c r="D112" s="5">
        <v>3951.1241006724599</v>
      </c>
      <c r="E112" s="5">
        <v>4370.0262462015353</v>
      </c>
      <c r="F112" s="5">
        <v>5293.5696968572811</v>
      </c>
      <c r="G112" s="5">
        <v>5804.1013925303914</v>
      </c>
      <c r="H112" s="5">
        <v>6359.6110785632209</v>
      </c>
      <c r="I112" s="5">
        <v>6592.4185449809383</v>
      </c>
      <c r="J112" s="5">
        <v>5988.7212506322812</v>
      </c>
      <c r="K112" s="5">
        <v>6922.45897901629</v>
      </c>
      <c r="L112" s="5">
        <v>6984.4310027339434</v>
      </c>
      <c r="M112" s="5">
        <v>7065.1849757906793</v>
      </c>
      <c r="N112" s="5">
        <v>5858.8454913772803</v>
      </c>
      <c r="O112" s="5">
        <v>6334.5475103667432</v>
      </c>
      <c r="P112" s="5">
        <v>5216.9744869385868</v>
      </c>
      <c r="Q112" s="5">
        <v>6368.2981715513542</v>
      </c>
      <c r="R112" s="5">
        <v>5945.139026484565</v>
      </c>
      <c r="S112" s="5">
        <v>5797.6545657505376</v>
      </c>
      <c r="T112" s="5">
        <v>6445.4461534533557</v>
      </c>
      <c r="U112" s="5">
        <v>6694.0527783758444</v>
      </c>
      <c r="V112" s="5">
        <v>6537.2591701214224</v>
      </c>
      <c r="W112" s="5">
        <v>5945.0333533942921</v>
      </c>
      <c r="X112" s="5">
        <v>6786.2000774461321</v>
      </c>
      <c r="Y112" s="5">
        <v>5226.0787944273216</v>
      </c>
      <c r="Z112" s="5">
        <v>5336.7455422161947</v>
      </c>
      <c r="AA112" s="5">
        <v>4389.3681874368294</v>
      </c>
      <c r="AB112" s="5">
        <v>4388.3984383391371</v>
      </c>
      <c r="AC112" s="5">
        <v>3641.7573264833159</v>
      </c>
      <c r="AD112" s="5">
        <v>3745.795171726119</v>
      </c>
      <c r="AE112" s="5">
        <v>3892.2358775764792</v>
      </c>
    </row>
    <row r="113" spans="1:31">
      <c r="A113" s="56" t="s">
        <v>80</v>
      </c>
      <c r="B113" s="56" t="s">
        <v>198</v>
      </c>
      <c r="C113" s="56" t="s">
        <v>166</v>
      </c>
      <c r="D113" s="5">
        <v>-3314.8937119241109</v>
      </c>
      <c r="E113" s="5">
        <v>-6632.3833168384444</v>
      </c>
      <c r="F113" s="5">
        <v>-5959.6381109917493</v>
      </c>
      <c r="G113" s="5">
        <v>-5733.6194188717891</v>
      </c>
      <c r="H113" s="5">
        <v>-4729.1615843258023</v>
      </c>
      <c r="I113" s="5">
        <v>-4365.8370640232406</v>
      </c>
      <c r="J113" s="5">
        <v>-4658.8120172837198</v>
      </c>
      <c r="K113" s="5">
        <v>-6398.2838158402192</v>
      </c>
      <c r="L113" s="5">
        <v>-6800.222989087677</v>
      </c>
      <c r="M113" s="5">
        <v>-6822.880410091504</v>
      </c>
      <c r="N113" s="5">
        <v>-8301.1901409888924</v>
      </c>
      <c r="O113" s="5">
        <v>-6802.3856678045413</v>
      </c>
      <c r="P113" s="5">
        <v>-8474.9413253680796</v>
      </c>
      <c r="Q113" s="5">
        <v>-7531.5597265762344</v>
      </c>
      <c r="R113" s="5">
        <v>-7920.5028761862213</v>
      </c>
      <c r="S113" s="5">
        <v>-7113.7527986370314</v>
      </c>
      <c r="T113" s="5">
        <v>-7262.857065662055</v>
      </c>
      <c r="U113" s="5">
        <v>-7149.9401819003106</v>
      </c>
      <c r="V113" s="5">
        <v>-7804.7123895780032</v>
      </c>
      <c r="W113" s="5">
        <v>-8493.8181279307137</v>
      </c>
      <c r="X113" s="5">
        <v>-7728.3753166212882</v>
      </c>
      <c r="Y113" s="5">
        <v>-9630.3642830708723</v>
      </c>
      <c r="Z113" s="5">
        <v>-9084.6374967695156</v>
      </c>
      <c r="AA113" s="5">
        <v>-10253.927436737709</v>
      </c>
      <c r="AB113" s="5">
        <v>-10017.92961514488</v>
      </c>
      <c r="AC113" s="5">
        <v>-12041.26815428886</v>
      </c>
      <c r="AD113" s="5">
        <v>-9898.4904323200935</v>
      </c>
      <c r="AE113" s="5">
        <v>-10657.333822158151</v>
      </c>
    </row>
    <row r="114" spans="1:31">
      <c r="A114" s="56" t="s">
        <v>80</v>
      </c>
      <c r="B114" s="56" t="s">
        <v>198</v>
      </c>
      <c r="C114" s="56" t="s">
        <v>189</v>
      </c>
      <c r="D114" s="5">
        <v>636.23038874834947</v>
      </c>
      <c r="E114" s="5">
        <v>-2262.3570706369092</v>
      </c>
      <c r="F114" s="5">
        <v>-666.06841413446818</v>
      </c>
      <c r="G114" s="5">
        <v>70.481973658602328</v>
      </c>
      <c r="H114" s="5">
        <v>1630.449494237419</v>
      </c>
      <c r="I114" s="5">
        <v>2226.5814809576982</v>
      </c>
      <c r="J114" s="5">
        <v>1329.909233348561</v>
      </c>
      <c r="K114" s="5">
        <v>524.17516317607078</v>
      </c>
      <c r="L114" s="5">
        <v>184.20801364626641</v>
      </c>
      <c r="M114" s="5">
        <v>242.3045656991753</v>
      </c>
      <c r="N114" s="5">
        <v>-2442.3446496116121</v>
      </c>
      <c r="O114" s="5">
        <v>-467.83815743779809</v>
      </c>
      <c r="P114" s="5">
        <v>-3257.9668384294928</v>
      </c>
      <c r="Q114" s="5">
        <v>-1163.26155502488</v>
      </c>
      <c r="R114" s="5">
        <v>-1975.3638497016559</v>
      </c>
      <c r="S114" s="5">
        <v>-1316.098232886493</v>
      </c>
      <c r="T114" s="5">
        <v>-817.4109122086993</v>
      </c>
      <c r="U114" s="5">
        <v>-455.88740352446712</v>
      </c>
      <c r="V114" s="5">
        <v>-1267.4532194565811</v>
      </c>
      <c r="W114" s="5">
        <v>-2548.784774536422</v>
      </c>
      <c r="X114" s="5">
        <v>-942.17523917515609</v>
      </c>
      <c r="Y114" s="5">
        <v>-4404.2854886435507</v>
      </c>
      <c r="Z114" s="5">
        <v>-3747.8919545533208</v>
      </c>
      <c r="AA114" s="5">
        <v>-5864.559249300878</v>
      </c>
      <c r="AB114" s="5">
        <v>-5629.5311768057463</v>
      </c>
      <c r="AC114" s="5">
        <v>-8399.5108278055432</v>
      </c>
      <c r="AD114" s="5">
        <v>-6152.6952605939741</v>
      </c>
      <c r="AE114" s="5">
        <v>-6765.0979445816756</v>
      </c>
    </row>
    <row r="115" spans="1:3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</row>
    <row r="116" spans="1:31">
      <c r="A116" s="56" t="s">
        <v>80</v>
      </c>
      <c r="B116" s="56" t="s">
        <v>199</v>
      </c>
      <c r="C116" s="56" t="s">
        <v>165</v>
      </c>
      <c r="D116" s="5">
        <v>546.56377959302017</v>
      </c>
      <c r="E116" s="5">
        <v>1513.59873319536</v>
      </c>
      <c r="F116" s="5">
        <v>3017.23201133663</v>
      </c>
      <c r="G116" s="5">
        <v>2908.9508912356168</v>
      </c>
      <c r="H116" s="5">
        <v>3689.9461599791562</v>
      </c>
      <c r="I116" s="5">
        <v>4955.3502135989293</v>
      </c>
      <c r="J116" s="5">
        <v>5669.8263518346403</v>
      </c>
      <c r="K116" s="5">
        <v>2570.7874628836612</v>
      </c>
      <c r="L116" s="5">
        <v>1857.1632504106151</v>
      </c>
      <c r="M116" s="5">
        <v>3010.561147507829</v>
      </c>
      <c r="N116" s="5">
        <v>2427.5914477943311</v>
      </c>
      <c r="O116" s="5">
        <v>2190.0543662834211</v>
      </c>
      <c r="P116" s="5">
        <v>3128.6988502152499</v>
      </c>
      <c r="Q116" s="5">
        <v>2019.3168440315751</v>
      </c>
      <c r="R116" s="5">
        <v>2563.5180248338311</v>
      </c>
      <c r="S116" s="5">
        <v>3107.2048212907748</v>
      </c>
      <c r="T116" s="5">
        <v>2189.18136726594</v>
      </c>
      <c r="U116" s="5">
        <v>2954.1031767715308</v>
      </c>
      <c r="V116" s="5">
        <v>2735.654118982889</v>
      </c>
      <c r="W116" s="5">
        <v>2444.107115197844</v>
      </c>
      <c r="X116" s="5">
        <v>2480.2510166311349</v>
      </c>
      <c r="Y116" s="5">
        <v>2934.2683033015701</v>
      </c>
      <c r="Z116" s="5">
        <v>2869.8180495101901</v>
      </c>
      <c r="AA116" s="5">
        <v>3235.931742077049</v>
      </c>
      <c r="AB116" s="5">
        <v>3131.6846840505468</v>
      </c>
      <c r="AC116" s="5">
        <v>3867.811715177731</v>
      </c>
      <c r="AD116" s="5">
        <v>3369.0809670607659</v>
      </c>
      <c r="AE116" s="5">
        <v>2389.3857648696162</v>
      </c>
    </row>
    <row r="117" spans="1:31">
      <c r="A117" s="56" t="s">
        <v>80</v>
      </c>
      <c r="B117" s="56" t="s">
        <v>199</v>
      </c>
      <c r="C117" s="56" t="s">
        <v>166</v>
      </c>
      <c r="D117" s="5">
        <v>-1186.7578180155999</v>
      </c>
      <c r="E117" s="5">
        <v>-1607.117270607155</v>
      </c>
      <c r="F117" s="5">
        <v>-3833.4065635789789</v>
      </c>
      <c r="G117" s="5">
        <v>-4563.9802992459236</v>
      </c>
      <c r="H117" s="5">
        <v>-3915.5238189423262</v>
      </c>
      <c r="I117" s="5">
        <v>-3270.6091043978449</v>
      </c>
      <c r="J117" s="5">
        <v>-2245.2371934961352</v>
      </c>
      <c r="K117" s="5">
        <v>-6623.8926610287162</v>
      </c>
      <c r="L117" s="5">
        <v>-7442.675179567419</v>
      </c>
      <c r="M117" s="5">
        <v>-6785.6294303390387</v>
      </c>
      <c r="N117" s="5">
        <v>-6878.9642145387425</v>
      </c>
      <c r="O117" s="5">
        <v>-6387.0283306127176</v>
      </c>
      <c r="P117" s="5">
        <v>-5747.5631621482271</v>
      </c>
      <c r="Q117" s="5">
        <v>-7618.4445405835768</v>
      </c>
      <c r="R117" s="5">
        <v>-6792.3670416957521</v>
      </c>
      <c r="S117" s="5">
        <v>-5605.1063730081396</v>
      </c>
      <c r="T117" s="5">
        <v>-7019.5495713045384</v>
      </c>
      <c r="U117" s="5">
        <v>-6962.8184750253904</v>
      </c>
      <c r="V117" s="5">
        <v>-7615.6367999416607</v>
      </c>
      <c r="W117" s="5">
        <v>-7761.7793898124974</v>
      </c>
      <c r="X117" s="5">
        <v>-8208.7397792030861</v>
      </c>
      <c r="Y117" s="5">
        <v>-7306.2140378163222</v>
      </c>
      <c r="Z117" s="5">
        <v>-7382.9207888116807</v>
      </c>
      <c r="AA117" s="5">
        <v>-6348.187855762184</v>
      </c>
      <c r="AB117" s="5">
        <v>-6906.3710739167154</v>
      </c>
      <c r="AC117" s="5">
        <v>-6464.3209671365294</v>
      </c>
      <c r="AD117" s="5">
        <v>-5629.6772003136139</v>
      </c>
      <c r="AE117" s="5">
        <v>-7481.3005691021999</v>
      </c>
    </row>
    <row r="118" spans="1:31">
      <c r="A118" s="56" t="s">
        <v>80</v>
      </c>
      <c r="B118" s="56" t="s">
        <v>199</v>
      </c>
      <c r="C118" s="56" t="s">
        <v>189</v>
      </c>
      <c r="D118" s="5">
        <v>-640.19403842257952</v>
      </c>
      <c r="E118" s="5">
        <v>-93.518537411794568</v>
      </c>
      <c r="F118" s="5">
        <v>-816.17455224234936</v>
      </c>
      <c r="G118" s="5">
        <v>-1655.0294080103081</v>
      </c>
      <c r="H118" s="5">
        <v>-225.57765896317011</v>
      </c>
      <c r="I118" s="5">
        <v>1684.7411092010841</v>
      </c>
      <c r="J118" s="5">
        <v>3424.589158338506</v>
      </c>
      <c r="K118" s="5">
        <v>-4053.105198145056</v>
      </c>
      <c r="L118" s="5">
        <v>-5585.5119291568044</v>
      </c>
      <c r="M118" s="5">
        <v>-3775.0682828312092</v>
      </c>
      <c r="N118" s="5">
        <v>-4451.3727667444109</v>
      </c>
      <c r="O118" s="5">
        <v>-4196.9739643292969</v>
      </c>
      <c r="P118" s="5">
        <v>-2618.8643119329772</v>
      </c>
      <c r="Q118" s="5">
        <v>-5599.1276965520019</v>
      </c>
      <c r="R118" s="5">
        <v>-4228.849016861921</v>
      </c>
      <c r="S118" s="5">
        <v>-2497.9015517173648</v>
      </c>
      <c r="T118" s="5">
        <v>-4830.3682040385984</v>
      </c>
      <c r="U118" s="5">
        <v>-4008.7152982538601</v>
      </c>
      <c r="V118" s="5">
        <v>-4879.9826809587721</v>
      </c>
      <c r="W118" s="5">
        <v>-5317.6722746146534</v>
      </c>
      <c r="X118" s="5">
        <v>-5728.4887625719512</v>
      </c>
      <c r="Y118" s="5">
        <v>-4371.9457345147521</v>
      </c>
      <c r="Z118" s="5">
        <v>-4513.1027393014901</v>
      </c>
      <c r="AA118" s="5">
        <v>-3112.256113685135</v>
      </c>
      <c r="AB118" s="5">
        <v>-3774.6863898661691</v>
      </c>
      <c r="AC118" s="5">
        <v>-2596.5092519587979</v>
      </c>
      <c r="AD118" s="5">
        <v>-2260.5962332528479</v>
      </c>
      <c r="AE118" s="5">
        <v>-5091.9148042325833</v>
      </c>
    </row>
    <row r="119" spans="1:3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</row>
    <row r="120" spans="1:31">
      <c r="A120" s="56" t="s">
        <v>80</v>
      </c>
      <c r="B120" s="56" t="s">
        <v>200</v>
      </c>
      <c r="C120" s="56" t="s">
        <v>165</v>
      </c>
      <c r="D120" s="5">
        <v>2246.6058919661159</v>
      </c>
      <c r="E120" s="5">
        <v>2370.1593889432702</v>
      </c>
      <c r="F120" s="5">
        <v>2179.826821477614</v>
      </c>
      <c r="G120" s="5">
        <v>2137.4143785102769</v>
      </c>
      <c r="H120" s="5">
        <v>1956.5110215944021</v>
      </c>
      <c r="I120" s="5">
        <v>1928.036065867904</v>
      </c>
      <c r="J120" s="5">
        <v>1563.056636702694</v>
      </c>
      <c r="K120" s="5">
        <v>2344.3851720950338</v>
      </c>
      <c r="L120" s="5">
        <v>2237.431439355782</v>
      </c>
      <c r="M120" s="5">
        <v>2291.7297570023429</v>
      </c>
      <c r="N120" s="5">
        <v>2369.0367797223012</v>
      </c>
      <c r="O120" s="5">
        <v>1075.9133448683349</v>
      </c>
      <c r="P120" s="5">
        <v>1468.7798126002449</v>
      </c>
      <c r="Q120" s="5">
        <v>1719.3602442495289</v>
      </c>
      <c r="R120" s="5">
        <v>1708.1879028536091</v>
      </c>
      <c r="S120" s="5">
        <v>1041.402770031965</v>
      </c>
      <c r="T120" s="5">
        <v>748.71032778421522</v>
      </c>
      <c r="U120" s="5">
        <v>1279.0241563899649</v>
      </c>
      <c r="V120" s="5">
        <v>1743.81549269841</v>
      </c>
      <c r="W120" s="5">
        <v>1409.970561251035</v>
      </c>
      <c r="X120" s="5">
        <v>1242.3070154397949</v>
      </c>
      <c r="Y120" s="5">
        <v>1013.66405973703</v>
      </c>
      <c r="Z120" s="5">
        <v>582.73242423691988</v>
      </c>
      <c r="AA120" s="5">
        <v>933.51698615459588</v>
      </c>
      <c r="AB120" s="5">
        <v>932.82951321504447</v>
      </c>
      <c r="AC120" s="5">
        <v>1682.6906654739489</v>
      </c>
      <c r="AD120" s="5">
        <v>810.24458852546002</v>
      </c>
      <c r="AE120" s="5">
        <v>780.74639684242493</v>
      </c>
    </row>
    <row r="121" spans="1:31">
      <c r="A121" s="56" t="s">
        <v>80</v>
      </c>
      <c r="B121" s="56" t="s">
        <v>200</v>
      </c>
      <c r="C121" s="56" t="s">
        <v>166</v>
      </c>
      <c r="D121" s="5">
        <v>-56.85418688231502</v>
      </c>
      <c r="E121" s="5">
        <v>-1556.272790648311</v>
      </c>
      <c r="F121" s="5">
        <v>-1740.060779547945</v>
      </c>
      <c r="G121" s="5">
        <v>-1744.7400650195059</v>
      </c>
      <c r="H121" s="5">
        <v>-2044.2049592715091</v>
      </c>
      <c r="I121" s="5">
        <v>-2017.8141137377511</v>
      </c>
      <c r="J121" s="5">
        <v>-2389.3053752200822</v>
      </c>
      <c r="K121" s="5">
        <v>-1603.6557634860139</v>
      </c>
      <c r="L121" s="5">
        <v>-1611.874624353635</v>
      </c>
      <c r="M121" s="5">
        <v>-1596.85065428446</v>
      </c>
      <c r="N121" s="5">
        <v>-1484.7927693113791</v>
      </c>
      <c r="O121" s="5">
        <v>-2202.805887827375</v>
      </c>
      <c r="P121" s="5">
        <v>-1861.1418674191309</v>
      </c>
      <c r="Q121" s="5">
        <v>-1567.534190120849</v>
      </c>
      <c r="R121" s="5">
        <v>-1753.551380160839</v>
      </c>
      <c r="S121" s="5">
        <v>-2083.019196226368</v>
      </c>
      <c r="T121" s="5">
        <v>-2493.0529561857761</v>
      </c>
      <c r="U121" s="5">
        <v>-2198.221129815955</v>
      </c>
      <c r="V121" s="5">
        <v>-1809.560080793749</v>
      </c>
      <c r="W121" s="5">
        <v>-1752.7046328248191</v>
      </c>
      <c r="X121" s="5">
        <v>-2031.2799629075009</v>
      </c>
      <c r="Y121" s="5">
        <v>-2130.413670120281</v>
      </c>
      <c r="Z121" s="5">
        <v>-2236.0522172532701</v>
      </c>
      <c r="AA121" s="5">
        <v>-2024.005255655399</v>
      </c>
      <c r="AB121" s="5">
        <v>-1576.9057827284371</v>
      </c>
      <c r="AC121" s="5">
        <v>-1635.806540418751</v>
      </c>
      <c r="AD121" s="5">
        <v>-1946.5371913384699</v>
      </c>
      <c r="AE121" s="5">
        <v>-1847.6741075784339</v>
      </c>
    </row>
    <row r="122" spans="1:31">
      <c r="A122" s="56" t="s">
        <v>80</v>
      </c>
      <c r="B122" s="56" t="s">
        <v>200</v>
      </c>
      <c r="C122" s="56" t="s">
        <v>189</v>
      </c>
      <c r="D122" s="5">
        <v>2189.751705083801</v>
      </c>
      <c r="E122" s="5">
        <v>813.88659829495919</v>
      </c>
      <c r="F122" s="5">
        <v>439.76604192966943</v>
      </c>
      <c r="G122" s="5">
        <v>392.67431349077128</v>
      </c>
      <c r="H122" s="5">
        <v>-87.693937677106533</v>
      </c>
      <c r="I122" s="5">
        <v>-89.778047869846432</v>
      </c>
      <c r="J122" s="5">
        <v>-826.24873851738744</v>
      </c>
      <c r="K122" s="5">
        <v>740.72940860902031</v>
      </c>
      <c r="L122" s="5">
        <v>625.55681500214723</v>
      </c>
      <c r="M122" s="5">
        <v>694.87910271788337</v>
      </c>
      <c r="N122" s="5">
        <v>884.24401041092187</v>
      </c>
      <c r="O122" s="5">
        <v>-1126.892542959039</v>
      </c>
      <c r="P122" s="5">
        <v>-392.36205481888618</v>
      </c>
      <c r="Q122" s="5">
        <v>151.8260541286804</v>
      </c>
      <c r="R122" s="5">
        <v>-45.363477307229907</v>
      </c>
      <c r="S122" s="5">
        <v>-1041.616426194402</v>
      </c>
      <c r="T122" s="5">
        <v>-1744.34262840156</v>
      </c>
      <c r="U122" s="5">
        <v>-919.19697342598943</v>
      </c>
      <c r="V122" s="5">
        <v>-65.744588095338941</v>
      </c>
      <c r="W122" s="5">
        <v>-342.73407157378409</v>
      </c>
      <c r="X122" s="5">
        <v>-788.97294746770626</v>
      </c>
      <c r="Y122" s="5">
        <v>-1116.749610383252</v>
      </c>
      <c r="Z122" s="5">
        <v>-1653.3197930163501</v>
      </c>
      <c r="AA122" s="5">
        <v>-1090.488269500803</v>
      </c>
      <c r="AB122" s="5">
        <v>-644.07626951339239</v>
      </c>
      <c r="AC122" s="5">
        <v>46.884125055198183</v>
      </c>
      <c r="AD122" s="5">
        <v>-1136.29260281301</v>
      </c>
      <c r="AE122" s="5">
        <v>-1066.927710736009</v>
      </c>
    </row>
    <row r="123" spans="1:31"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</row>
  </sheetData>
  <autoFilter ref="A3:C122" xr:uid="{00000000-0009-0000-0000-00000F000000}"/>
  <pageMargins left="0.7" right="0.7" top="0.75" bottom="0.75" header="0.3" footer="0.3"/>
  <pageSetup paperSize="9" orientation="portrait" verticalDpi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41">
    <tabColor theme="9"/>
  </sheetPr>
  <dimension ref="A1:AD50"/>
  <sheetViews>
    <sheetView zoomScaleNormal="100" workbookViewId="0">
      <pane xSplit="2" ySplit="3" topLeftCell="C4" activePane="bottomRight" state="frozen"/>
      <selection pane="topRight" activeCell="D1" sqref="D1"/>
      <selection pane="bottomLeft" activeCell="A4" sqref="A4"/>
      <selection pane="bottomRight"/>
    </sheetView>
  </sheetViews>
  <sheetFormatPr baseColWidth="10" defaultColWidth="9" defaultRowHeight="14"/>
  <cols>
    <col min="1" max="1" width="16.1640625" style="7" customWidth="1"/>
    <col min="2" max="2" width="23.33203125" style="7" customWidth="1"/>
    <col min="3" max="30" width="11.83203125" style="7" customWidth="1"/>
    <col min="31" max="31" width="9" style="7" customWidth="1"/>
    <col min="32" max="16384" width="9" style="7"/>
  </cols>
  <sheetData>
    <row r="1" spans="1:30" s="15" customFormat="1" ht="23.25" customHeight="1" thickBot="1">
      <c r="A1" s="1" t="s">
        <v>307</v>
      </c>
      <c r="B1" s="49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</row>
    <row r="2" spans="1:30" ht="15" customHeight="1" thickTop="1">
      <c r="A2" s="12" t="s">
        <v>308</v>
      </c>
      <c r="B2" s="12"/>
    </row>
    <row r="3" spans="1:30">
      <c r="A3" s="57" t="s">
        <v>191</v>
      </c>
      <c r="B3" s="57" t="s">
        <v>309</v>
      </c>
      <c r="C3" s="57">
        <v>2024</v>
      </c>
      <c r="D3" s="57">
        <v>2025</v>
      </c>
      <c r="E3" s="57">
        <v>2026</v>
      </c>
      <c r="F3" s="57">
        <v>2027</v>
      </c>
      <c r="G3" s="57">
        <v>2028</v>
      </c>
      <c r="H3" s="57">
        <v>2029</v>
      </c>
      <c r="I3" s="57">
        <v>2030</v>
      </c>
      <c r="J3" s="57">
        <v>2031</v>
      </c>
      <c r="K3" s="57">
        <v>2032</v>
      </c>
      <c r="L3" s="57">
        <v>2033</v>
      </c>
      <c r="M3" s="57">
        <v>2034</v>
      </c>
      <c r="N3" s="57">
        <v>2035</v>
      </c>
      <c r="O3" s="57">
        <v>2036</v>
      </c>
      <c r="P3" s="57">
        <v>2037</v>
      </c>
      <c r="Q3" s="57">
        <v>2038</v>
      </c>
      <c r="R3" s="57">
        <v>2039</v>
      </c>
      <c r="S3" s="57">
        <v>2040</v>
      </c>
      <c r="T3" s="57">
        <v>2041</v>
      </c>
      <c r="U3" s="57">
        <v>2042</v>
      </c>
      <c r="V3" s="57">
        <v>2043</v>
      </c>
      <c r="W3" s="57">
        <v>2044</v>
      </c>
      <c r="X3" s="57">
        <v>2045</v>
      </c>
      <c r="Y3" s="57">
        <v>2046</v>
      </c>
      <c r="Z3" s="57">
        <v>2047</v>
      </c>
      <c r="AA3" s="57">
        <v>2048</v>
      </c>
      <c r="AB3" s="57">
        <v>2049</v>
      </c>
      <c r="AC3" s="57">
        <v>2050</v>
      </c>
      <c r="AD3" s="57">
        <v>2051</v>
      </c>
    </row>
    <row r="4" spans="1:30">
      <c r="A4" s="56" t="s">
        <v>54</v>
      </c>
      <c r="B4" s="56" t="s">
        <v>118</v>
      </c>
      <c r="C4" s="5">
        <v>883983.88748919405</v>
      </c>
      <c r="D4" s="5">
        <v>1989627.3028589711</v>
      </c>
      <c r="E4" s="5">
        <v>3608497.6343316608</v>
      </c>
      <c r="F4" s="5">
        <v>4804791.6870791186</v>
      </c>
      <c r="G4" s="5">
        <v>6828626.0929489834</v>
      </c>
      <c r="H4" s="5">
        <v>8118559.1030728351</v>
      </c>
      <c r="I4" s="5">
        <v>8557887.8076631259</v>
      </c>
      <c r="J4" s="5">
        <v>10139178.01390665</v>
      </c>
      <c r="K4" s="5">
        <v>11161887.135649869</v>
      </c>
      <c r="L4" s="5">
        <v>11896148.23578109</v>
      </c>
      <c r="M4" s="5">
        <v>13606275.82509377</v>
      </c>
      <c r="N4" s="5">
        <v>16105924.50462372</v>
      </c>
      <c r="O4" s="5">
        <v>17190824.350584589</v>
      </c>
      <c r="P4" s="5">
        <v>19559142.828179661</v>
      </c>
      <c r="Q4" s="5">
        <v>21731971.289990231</v>
      </c>
      <c r="R4" s="5">
        <v>22921460.223842781</v>
      </c>
      <c r="S4" s="5">
        <v>22921460.489488609</v>
      </c>
      <c r="T4" s="5">
        <v>24686497.738839641</v>
      </c>
      <c r="U4" s="5">
        <v>28816494.108916581</v>
      </c>
      <c r="V4" s="5">
        <v>32854145.992529429</v>
      </c>
      <c r="W4" s="5">
        <v>37683503.867062308</v>
      </c>
      <c r="X4" s="5">
        <v>40401445.816675343</v>
      </c>
      <c r="Y4" s="5">
        <v>45625029.721046798</v>
      </c>
      <c r="Z4" s="5">
        <v>46957243.54656212</v>
      </c>
      <c r="AA4" s="5">
        <v>48688607.589487977</v>
      </c>
      <c r="AB4" s="5">
        <v>52534620.005032517</v>
      </c>
      <c r="AC4" s="5">
        <v>60789002.867851093</v>
      </c>
      <c r="AD4" s="5">
        <v>59296787.332312293</v>
      </c>
    </row>
    <row r="5" spans="1:30">
      <c r="A5" s="56" t="s">
        <v>54</v>
      </c>
      <c r="B5" s="56" t="s">
        <v>119</v>
      </c>
      <c r="C5" s="5">
        <v>2870974.4023335902</v>
      </c>
      <c r="D5" s="5">
        <v>3061495.234979935</v>
      </c>
      <c r="E5" s="5">
        <v>3970120.4988699751</v>
      </c>
      <c r="F5" s="5">
        <v>3279251.060787654</v>
      </c>
      <c r="G5" s="5">
        <v>3530433.83523029</v>
      </c>
      <c r="H5" s="5">
        <v>3164024.354578645</v>
      </c>
      <c r="I5" s="5">
        <v>3087300.6958543439</v>
      </c>
      <c r="J5" s="5">
        <v>3541005.8171768952</v>
      </c>
      <c r="K5" s="5">
        <v>3157277.214861915</v>
      </c>
      <c r="L5" s="5">
        <v>3323284.483307776</v>
      </c>
      <c r="M5" s="5">
        <v>3681241.2212691549</v>
      </c>
      <c r="N5" s="5">
        <v>4187253.6430640151</v>
      </c>
      <c r="O5" s="5">
        <v>4422078.1688521653</v>
      </c>
      <c r="P5" s="5">
        <v>4842293.7561079888</v>
      </c>
      <c r="Q5" s="5">
        <v>5333287.3788192859</v>
      </c>
      <c r="R5" s="5">
        <v>5581224.6772493795</v>
      </c>
      <c r="S5" s="5">
        <v>5588384.5254495088</v>
      </c>
      <c r="T5" s="5">
        <v>5931990.4274656363</v>
      </c>
      <c r="U5" s="5">
        <v>6847409.1786536826</v>
      </c>
      <c r="V5" s="5">
        <v>7632417.7422046177</v>
      </c>
      <c r="W5" s="5">
        <v>8563002.2947178744</v>
      </c>
      <c r="X5" s="5">
        <v>9112655.6486541405</v>
      </c>
      <c r="Y5" s="5">
        <v>10043364.5998374</v>
      </c>
      <c r="Z5" s="5">
        <v>10303807.542157279</v>
      </c>
      <c r="AA5" s="5">
        <v>10626278.45731229</v>
      </c>
      <c r="AB5" s="5">
        <v>11555631.33247669</v>
      </c>
      <c r="AC5" s="5">
        <v>13643335.723749859</v>
      </c>
      <c r="AD5" s="5">
        <v>13570577.081247291</v>
      </c>
    </row>
    <row r="6" spans="1:30">
      <c r="A6" s="56" t="s">
        <v>54</v>
      </c>
      <c r="B6" s="56" t="s">
        <v>120</v>
      </c>
      <c r="C6" s="5">
        <v>2372590.6094224849</v>
      </c>
      <c r="D6" s="5">
        <v>1843097.23180165</v>
      </c>
      <c r="E6" s="5">
        <v>1330741.773273445</v>
      </c>
      <c r="F6" s="5">
        <v>1153983.5675185469</v>
      </c>
      <c r="G6" s="5">
        <v>1209239.422820939</v>
      </c>
      <c r="H6" s="5">
        <v>1080710.3976335181</v>
      </c>
      <c r="I6" s="5">
        <v>855342.82439277566</v>
      </c>
      <c r="J6" s="5">
        <v>528285.81880567956</v>
      </c>
      <c r="K6" s="5">
        <v>412181.42829956341</v>
      </c>
      <c r="L6" s="5">
        <v>350432.96858154418</v>
      </c>
      <c r="M6" s="5">
        <v>327990.96871245379</v>
      </c>
      <c r="N6" s="5">
        <v>686536.47955623257</v>
      </c>
      <c r="O6" s="5">
        <v>531127.98177152767</v>
      </c>
      <c r="P6" s="5">
        <v>427163.43399498169</v>
      </c>
      <c r="Q6" s="5">
        <v>305701.69068612979</v>
      </c>
      <c r="R6" s="5">
        <v>962951.17708469345</v>
      </c>
      <c r="S6" s="5">
        <v>339567.34769553738</v>
      </c>
      <c r="T6" s="5">
        <v>430991.15320924763</v>
      </c>
      <c r="U6" s="5">
        <v>618934.13207109482</v>
      </c>
      <c r="V6" s="5">
        <v>605824.62746488291</v>
      </c>
      <c r="W6" s="5">
        <v>815697.65029133204</v>
      </c>
      <c r="X6" s="5">
        <v>220453.66446909969</v>
      </c>
      <c r="Y6" s="5">
        <v>620529.81405538169</v>
      </c>
      <c r="Z6" s="5">
        <v>105406.8060057335</v>
      </c>
      <c r="AA6" s="5">
        <v>434023.72750791517</v>
      </c>
      <c r="AB6" s="5">
        <v>118413.0983930993</v>
      </c>
      <c r="AC6" s="5">
        <v>1669085.2148491149</v>
      </c>
      <c r="AD6" s="5">
        <v>97246.718291398109</v>
      </c>
    </row>
    <row r="7" spans="1:30">
      <c r="A7" s="56" t="s">
        <v>54</v>
      </c>
      <c r="B7" s="56" t="s">
        <v>121</v>
      </c>
      <c r="C7" s="5">
        <v>646192.94280523853</v>
      </c>
      <c r="D7" s="5">
        <v>543678.67797617486</v>
      </c>
      <c r="E7" s="5">
        <v>420827.20835839648</v>
      </c>
      <c r="F7" s="5">
        <v>380832.77252940781</v>
      </c>
      <c r="G7" s="5">
        <v>337477.64454436861</v>
      </c>
      <c r="H7" s="5">
        <v>278884.28147023421</v>
      </c>
      <c r="I7" s="5">
        <v>240807.22175881959</v>
      </c>
      <c r="J7" s="5">
        <v>171684.13292422259</v>
      </c>
      <c r="K7" s="5">
        <v>122083.20565866921</v>
      </c>
      <c r="L7" s="5">
        <v>150702.94373106159</v>
      </c>
      <c r="M7" s="5">
        <v>142258.36466421071</v>
      </c>
      <c r="N7" s="5">
        <v>160479.0140284005</v>
      </c>
      <c r="O7" s="5">
        <v>158717.77240834711</v>
      </c>
      <c r="P7" s="5">
        <v>129077.0675545289</v>
      </c>
      <c r="Q7" s="5">
        <v>130184.94355801831</v>
      </c>
      <c r="R7" s="5">
        <v>183910.66232047399</v>
      </c>
      <c r="S7" s="5">
        <v>92161.178671223519</v>
      </c>
      <c r="T7" s="5">
        <v>131779.66485853179</v>
      </c>
      <c r="U7" s="5">
        <v>138515.1121753435</v>
      </c>
      <c r="V7" s="5">
        <v>117318.7656977531</v>
      </c>
      <c r="W7" s="5">
        <v>141370.00654439561</v>
      </c>
      <c r="X7" s="5">
        <v>113277.835730133</v>
      </c>
      <c r="Y7" s="5">
        <v>97443.072764742203</v>
      </c>
      <c r="Z7" s="5">
        <v>90668.119334566232</v>
      </c>
      <c r="AA7" s="5">
        <v>94596.001518890655</v>
      </c>
      <c r="AB7" s="5">
        <v>95380.889235291994</v>
      </c>
      <c r="AC7" s="5">
        <v>128941.8617614672</v>
      </c>
      <c r="AD7" s="5">
        <v>49293.351978990147</v>
      </c>
    </row>
    <row r="8" spans="1:30">
      <c r="A8" s="56" t="s">
        <v>54</v>
      </c>
      <c r="B8" s="56" t="s">
        <v>122</v>
      </c>
      <c r="C8" s="5">
        <v>4.2943736900000013E-3</v>
      </c>
      <c r="D8" s="5">
        <v>4.2482818199999989E-3</v>
      </c>
      <c r="E8" s="5">
        <v>4.8455264575150041</v>
      </c>
      <c r="F8" s="5">
        <v>6574.4517435175203</v>
      </c>
      <c r="G8" s="5">
        <v>2399.5198331550991</v>
      </c>
      <c r="H8" s="5">
        <v>2107.61255627623</v>
      </c>
      <c r="I8" s="5">
        <v>11.659669354549999</v>
      </c>
      <c r="J8" s="5">
        <v>1975.427192979854</v>
      </c>
      <c r="K8" s="5">
        <v>3382.3386703671431</v>
      </c>
      <c r="L8" s="5">
        <v>6849.9208146564806</v>
      </c>
      <c r="M8" s="5">
        <v>229.64879080379501</v>
      </c>
      <c r="N8" s="5">
        <v>7095.8768672966035</v>
      </c>
      <c r="O8" s="5">
        <v>795.75693432879496</v>
      </c>
      <c r="P8" s="5">
        <v>13754.760733293389</v>
      </c>
      <c r="Q8" s="5">
        <v>37069.442644504823</v>
      </c>
      <c r="R8" s="5">
        <v>303864.6942854253</v>
      </c>
      <c r="S8" s="5">
        <v>131435.8244265797</v>
      </c>
      <c r="T8" s="5">
        <v>208496.2952070726</v>
      </c>
      <c r="U8" s="5">
        <v>347060.40204021131</v>
      </c>
      <c r="V8" s="5">
        <v>375463.92705891671</v>
      </c>
      <c r="W8" s="5">
        <v>435791.97754068067</v>
      </c>
      <c r="X8" s="5">
        <v>621591.65293408989</v>
      </c>
      <c r="Y8" s="5">
        <v>423183.76465959311</v>
      </c>
      <c r="Z8" s="5">
        <v>876788.92947820493</v>
      </c>
      <c r="AA8" s="5">
        <v>435473.70659576752</v>
      </c>
      <c r="AB8" s="5">
        <v>663513.97299479786</v>
      </c>
      <c r="AC8" s="5">
        <v>1075334.023475816</v>
      </c>
      <c r="AD8" s="5">
        <v>301158.00874310569</v>
      </c>
    </row>
    <row r="9" spans="1:30">
      <c r="A9" s="56" t="s">
        <v>54</v>
      </c>
      <c r="B9" s="56" t="s">
        <v>123</v>
      </c>
      <c r="C9" s="5">
        <v>0</v>
      </c>
      <c r="D9" s="5">
        <v>0</v>
      </c>
      <c r="E9" s="5">
        <v>77811.186445081126</v>
      </c>
      <c r="F9" s="5">
        <v>156263.55428788869</v>
      </c>
      <c r="G9" s="5">
        <v>265118.2273267273</v>
      </c>
      <c r="H9" s="5">
        <v>375138.03095487721</v>
      </c>
      <c r="I9" s="5">
        <v>503441.76975122729</v>
      </c>
      <c r="J9" s="5">
        <v>502757.22706601018</v>
      </c>
      <c r="K9" s="5">
        <v>606706.21779581392</v>
      </c>
      <c r="L9" s="5">
        <v>660685.86472800898</v>
      </c>
      <c r="M9" s="5">
        <v>845909.378771352</v>
      </c>
      <c r="N9" s="5">
        <v>1297486.551253743</v>
      </c>
      <c r="O9" s="5">
        <v>1504909.559623216</v>
      </c>
      <c r="P9" s="5">
        <v>1648871.77584894</v>
      </c>
      <c r="Q9" s="5">
        <v>1793668.5456239809</v>
      </c>
      <c r="R9" s="5">
        <v>1909934.054819606</v>
      </c>
      <c r="S9" s="5">
        <v>1915166.750896682</v>
      </c>
      <c r="T9" s="5">
        <v>2117941.940515304</v>
      </c>
      <c r="U9" s="5">
        <v>2559547.6311393068</v>
      </c>
      <c r="V9" s="5">
        <v>2789474.82691197</v>
      </c>
      <c r="W9" s="5">
        <v>2987043.6953516211</v>
      </c>
      <c r="X9" s="5">
        <v>3187011.588131411</v>
      </c>
      <c r="Y9" s="5">
        <v>3968578.08274099</v>
      </c>
      <c r="Z9" s="5">
        <v>4135326.8844436612</v>
      </c>
      <c r="AA9" s="5">
        <v>4282274.9340754515</v>
      </c>
      <c r="AB9" s="5">
        <v>4686393.9770524222</v>
      </c>
      <c r="AC9" s="5">
        <v>5605489.3976351591</v>
      </c>
      <c r="AD9" s="5">
        <v>5641202.5946482541</v>
      </c>
    </row>
    <row r="10" spans="1:30">
      <c r="A10" s="56" t="s">
        <v>54</v>
      </c>
      <c r="B10" s="56" t="s">
        <v>124</v>
      </c>
      <c r="C10" s="5">
        <v>0</v>
      </c>
      <c r="D10" s="5">
        <v>0</v>
      </c>
      <c r="E10" s="5">
        <v>0</v>
      </c>
      <c r="F10" s="5">
        <v>0</v>
      </c>
      <c r="G10" s="5">
        <v>192336.13859260411</v>
      </c>
      <c r="H10" s="5">
        <v>425073.22550717351</v>
      </c>
      <c r="I10" s="5">
        <v>670586.68069450115</v>
      </c>
      <c r="J10" s="5">
        <v>961335.38571240532</v>
      </c>
      <c r="K10" s="5">
        <v>1133436.5194189651</v>
      </c>
      <c r="L10" s="5">
        <v>1133436.5194189651</v>
      </c>
      <c r="M10" s="5">
        <v>1133436.5194189651</v>
      </c>
      <c r="N10" s="5">
        <v>1133436.5194189651</v>
      </c>
      <c r="O10" s="5">
        <v>1133436.5194189651</v>
      </c>
      <c r="P10" s="5">
        <v>1133436.5194189651</v>
      </c>
      <c r="Q10" s="5">
        <v>1133436.5194189651</v>
      </c>
      <c r="R10" s="5">
        <v>1133436.5194189651</v>
      </c>
      <c r="S10" s="5">
        <v>1133436.5194189651</v>
      </c>
      <c r="T10" s="5">
        <v>1240619.8900098889</v>
      </c>
      <c r="U10" s="5">
        <v>1240619.8900098889</v>
      </c>
      <c r="V10" s="5">
        <v>1386477.672669702</v>
      </c>
      <c r="W10" s="5">
        <v>1386477.672669702</v>
      </c>
      <c r="X10" s="5">
        <v>1386477.672669702</v>
      </c>
      <c r="Y10" s="5">
        <v>1546493.052604734</v>
      </c>
      <c r="Z10" s="5">
        <v>1546493.052604734</v>
      </c>
      <c r="AA10" s="5">
        <v>1546493.052604734</v>
      </c>
      <c r="AB10" s="5">
        <v>1546493.052604734</v>
      </c>
      <c r="AC10" s="5">
        <v>1546493.052604734</v>
      </c>
      <c r="AD10" s="5">
        <v>1546493.052604734</v>
      </c>
    </row>
    <row r="12" spans="1:30">
      <c r="A12" s="56" t="s">
        <v>66</v>
      </c>
      <c r="B12" s="56" t="s">
        <v>118</v>
      </c>
      <c r="C12" s="5">
        <v>883151.19648569101</v>
      </c>
      <c r="D12" s="5">
        <v>1967982.124665603</v>
      </c>
      <c r="E12" s="5">
        <v>3586001.8025173419</v>
      </c>
      <c r="F12" s="5">
        <v>4709001.9801857462</v>
      </c>
      <c r="G12" s="5">
        <v>6631552.9829865294</v>
      </c>
      <c r="H12" s="5">
        <v>8129011.4509863704</v>
      </c>
      <c r="I12" s="5">
        <v>8558650.1812324878</v>
      </c>
      <c r="J12" s="5">
        <v>10138467.285601189</v>
      </c>
      <c r="K12" s="5">
        <v>11146090.874575229</v>
      </c>
      <c r="L12" s="5">
        <v>11875048.554723401</v>
      </c>
      <c r="M12" s="5">
        <v>13594305.873925811</v>
      </c>
      <c r="N12" s="5">
        <v>16093456.937000411</v>
      </c>
      <c r="O12" s="5">
        <v>17172520.840721492</v>
      </c>
      <c r="P12" s="5">
        <v>19535164.14521024</v>
      </c>
      <c r="Q12" s="5">
        <v>21712745.942341</v>
      </c>
      <c r="R12" s="5">
        <v>22907195.085661821</v>
      </c>
      <c r="S12" s="5">
        <v>22907196.105760861</v>
      </c>
      <c r="T12" s="5">
        <v>24649454.095686279</v>
      </c>
      <c r="U12" s="5">
        <v>28786484.881145831</v>
      </c>
      <c r="V12" s="5">
        <v>32825725.672908898</v>
      </c>
      <c r="W12" s="5">
        <v>37657118.326408409</v>
      </c>
      <c r="X12" s="5">
        <v>40380126.769019201</v>
      </c>
      <c r="Y12" s="5">
        <v>45613346.782497503</v>
      </c>
      <c r="Z12" s="5">
        <v>47038449.361132927</v>
      </c>
      <c r="AA12" s="5">
        <v>48789490.613849387</v>
      </c>
      <c r="AB12" s="5">
        <v>52567007.981217533</v>
      </c>
      <c r="AC12" s="5">
        <v>60855601.818627782</v>
      </c>
      <c r="AD12" s="5">
        <v>59356746.510700203</v>
      </c>
    </row>
    <row r="13" spans="1:30">
      <c r="A13" s="56" t="s">
        <v>66</v>
      </c>
      <c r="B13" s="56" t="s">
        <v>119</v>
      </c>
      <c r="C13" s="5">
        <v>2870836.8535530479</v>
      </c>
      <c r="D13" s="5">
        <v>3058024.765535892</v>
      </c>
      <c r="E13" s="5">
        <v>3965734.7076210869</v>
      </c>
      <c r="F13" s="5">
        <v>3263076.5551966261</v>
      </c>
      <c r="G13" s="5">
        <v>3493065.522030544</v>
      </c>
      <c r="H13" s="5">
        <v>3158146.2916660649</v>
      </c>
      <c r="I13" s="5">
        <v>3081071.6776874368</v>
      </c>
      <c r="J13" s="5">
        <v>3535979.8374212179</v>
      </c>
      <c r="K13" s="5">
        <v>3150262.8319186759</v>
      </c>
      <c r="L13" s="5">
        <v>3316019.9907872109</v>
      </c>
      <c r="M13" s="5">
        <v>3677008.7594454908</v>
      </c>
      <c r="N13" s="5">
        <v>4176389.497264537</v>
      </c>
      <c r="O13" s="5">
        <v>4415803.5625544507</v>
      </c>
      <c r="P13" s="5">
        <v>4833278.4653963745</v>
      </c>
      <c r="Q13" s="5">
        <v>5325200.3624693016</v>
      </c>
      <c r="R13" s="5">
        <v>5575423.7992736315</v>
      </c>
      <c r="S13" s="5">
        <v>5582567.7549791569</v>
      </c>
      <c r="T13" s="5">
        <v>5922298.1096697608</v>
      </c>
      <c r="U13" s="5">
        <v>6837091.2666949807</v>
      </c>
      <c r="V13" s="5">
        <v>7621651.2681018999</v>
      </c>
      <c r="W13" s="5">
        <v>8551924.2600664832</v>
      </c>
      <c r="X13" s="5">
        <v>9099561.3076956868</v>
      </c>
      <c r="Y13" s="5">
        <v>10028926.81330654</v>
      </c>
      <c r="Z13" s="5">
        <v>10308731.67996286</v>
      </c>
      <c r="AA13" s="5">
        <v>10639463.054455251</v>
      </c>
      <c r="AB13" s="5">
        <v>11539895.917984091</v>
      </c>
      <c r="AC13" s="5">
        <v>13632733.201566281</v>
      </c>
      <c r="AD13" s="5">
        <v>13557770.976676671</v>
      </c>
    </row>
    <row r="14" spans="1:30">
      <c r="A14" s="56" t="s">
        <v>66</v>
      </c>
      <c r="B14" s="56" t="s">
        <v>120</v>
      </c>
      <c r="C14" s="5">
        <v>2318219.3945763921</v>
      </c>
      <c r="D14" s="5">
        <v>1844950.500677445</v>
      </c>
      <c r="E14" s="5">
        <v>1333832.661744012</v>
      </c>
      <c r="F14" s="5">
        <v>1105486.940006193</v>
      </c>
      <c r="G14" s="5">
        <v>1116050.9957928651</v>
      </c>
      <c r="H14" s="5">
        <v>1070220.1556250809</v>
      </c>
      <c r="I14" s="5">
        <v>842178.74551707972</v>
      </c>
      <c r="J14" s="5">
        <v>514019.85065175412</v>
      </c>
      <c r="K14" s="5">
        <v>415315.29827956692</v>
      </c>
      <c r="L14" s="5">
        <v>349209.12711701472</v>
      </c>
      <c r="M14" s="5">
        <v>328448.3857655187</v>
      </c>
      <c r="N14" s="5">
        <v>692287.07299995946</v>
      </c>
      <c r="O14" s="5">
        <v>533236.65860273282</v>
      </c>
      <c r="P14" s="5">
        <v>431371.21369655238</v>
      </c>
      <c r="Q14" s="5">
        <v>302467.43914888898</v>
      </c>
      <c r="R14" s="5">
        <v>959183.34850673447</v>
      </c>
      <c r="S14" s="5">
        <v>340262.73573074979</v>
      </c>
      <c r="T14" s="5">
        <v>435146.63693631958</v>
      </c>
      <c r="U14" s="5">
        <v>617774.14204097225</v>
      </c>
      <c r="V14" s="5">
        <v>607123.39711690135</v>
      </c>
      <c r="W14" s="5">
        <v>817695.46378118161</v>
      </c>
      <c r="X14" s="5">
        <v>221569.26065377591</v>
      </c>
      <c r="Y14" s="5">
        <v>619775.35706161475</v>
      </c>
      <c r="Z14" s="5">
        <v>103735.1689312658</v>
      </c>
      <c r="AA14" s="5">
        <v>430108.11865446297</v>
      </c>
      <c r="AB14" s="5">
        <v>119798.0076058444</v>
      </c>
      <c r="AC14" s="5">
        <v>1668355.7144319869</v>
      </c>
      <c r="AD14" s="5">
        <v>96865.987432119844</v>
      </c>
    </row>
    <row r="15" spans="1:30">
      <c r="A15" s="56" t="s">
        <v>66</v>
      </c>
      <c r="B15" s="56" t="s">
        <v>121</v>
      </c>
      <c r="C15" s="5">
        <v>645043.1927189132</v>
      </c>
      <c r="D15" s="5">
        <v>544861.81806448521</v>
      </c>
      <c r="E15" s="5">
        <v>421993.47427038301</v>
      </c>
      <c r="F15" s="5">
        <v>371597.86916838528</v>
      </c>
      <c r="G15" s="5">
        <v>325942.95191370341</v>
      </c>
      <c r="H15" s="5">
        <v>277453.23321079818</v>
      </c>
      <c r="I15" s="5">
        <v>239819.78400639471</v>
      </c>
      <c r="J15" s="5">
        <v>170503.83517461509</v>
      </c>
      <c r="K15" s="5">
        <v>121772.15105720769</v>
      </c>
      <c r="L15" s="5">
        <v>150480.56141011781</v>
      </c>
      <c r="M15" s="5">
        <v>142004.06944235499</v>
      </c>
      <c r="N15" s="5">
        <v>160319.4485972315</v>
      </c>
      <c r="O15" s="5">
        <v>158689.46700033511</v>
      </c>
      <c r="P15" s="5">
        <v>129644.37968791059</v>
      </c>
      <c r="Q15" s="5">
        <v>129948.33941195501</v>
      </c>
      <c r="R15" s="5">
        <v>183460.37470353171</v>
      </c>
      <c r="S15" s="5">
        <v>91846.168960104682</v>
      </c>
      <c r="T15" s="5">
        <v>132138.851842729</v>
      </c>
      <c r="U15" s="5">
        <v>138832.8282097012</v>
      </c>
      <c r="V15" s="5">
        <v>117315.1675422093</v>
      </c>
      <c r="W15" s="5">
        <v>141497.47751043801</v>
      </c>
      <c r="X15" s="5">
        <v>113923.09208780419</v>
      </c>
      <c r="Y15" s="5">
        <v>97432.384979933471</v>
      </c>
      <c r="Z15" s="5">
        <v>89881.961221735386</v>
      </c>
      <c r="AA15" s="5">
        <v>93980.036725264101</v>
      </c>
      <c r="AB15" s="5">
        <v>95406.632876851014</v>
      </c>
      <c r="AC15" s="5">
        <v>128839.27087779361</v>
      </c>
      <c r="AD15" s="5">
        <v>49502.163123183927</v>
      </c>
    </row>
    <row r="16" spans="1:30">
      <c r="A16" s="56" t="s">
        <v>66</v>
      </c>
      <c r="B16" s="56" t="s">
        <v>122</v>
      </c>
      <c r="C16" s="5">
        <v>4.040564945000001E-3</v>
      </c>
      <c r="D16" s="5">
        <v>4.0140280499999991E-3</v>
      </c>
      <c r="E16" s="5">
        <v>13.196481168745009</v>
      </c>
      <c r="F16" s="5">
        <v>12850.63345577051</v>
      </c>
      <c r="G16" s="5">
        <v>1887.142700574454</v>
      </c>
      <c r="H16" s="5">
        <v>2134.6137357644502</v>
      </c>
      <c r="I16" s="5">
        <v>32.544750280285008</v>
      </c>
      <c r="J16" s="5">
        <v>2405.0414248001448</v>
      </c>
      <c r="K16" s="5">
        <v>3205.124671079906</v>
      </c>
      <c r="L16" s="5">
        <v>6732.4195774463251</v>
      </c>
      <c r="M16" s="5">
        <v>223.19130591795499</v>
      </c>
      <c r="N16" s="5">
        <v>5437.3107293534613</v>
      </c>
      <c r="O16" s="5">
        <v>793.07937455375543</v>
      </c>
      <c r="P16" s="5">
        <v>12665.06437394842</v>
      </c>
      <c r="Q16" s="5">
        <v>34267.314273571843</v>
      </c>
      <c r="R16" s="5">
        <v>302141.21210852719</v>
      </c>
      <c r="S16" s="5">
        <v>130712.2151420177</v>
      </c>
      <c r="T16" s="5">
        <v>209681.6007403963</v>
      </c>
      <c r="U16" s="5">
        <v>347334.77770507691</v>
      </c>
      <c r="V16" s="5">
        <v>374454.94713497709</v>
      </c>
      <c r="W16" s="5">
        <v>433344.94537675462</v>
      </c>
      <c r="X16" s="5">
        <v>614132.30415771517</v>
      </c>
      <c r="Y16" s="5">
        <v>422330.86211450101</v>
      </c>
      <c r="Z16" s="5">
        <v>854981.12412849884</v>
      </c>
      <c r="AA16" s="5">
        <v>430182.40281737823</v>
      </c>
      <c r="AB16" s="5">
        <v>663451.989879973</v>
      </c>
      <c r="AC16" s="5">
        <v>1069877.8074233441</v>
      </c>
      <c r="AD16" s="5">
        <v>297488.66471364658</v>
      </c>
    </row>
    <row r="17" spans="1:30">
      <c r="A17" s="56" t="s">
        <v>66</v>
      </c>
      <c r="B17" s="56" t="s">
        <v>123</v>
      </c>
      <c r="C17" s="5">
        <v>0</v>
      </c>
      <c r="D17" s="5">
        <v>0</v>
      </c>
      <c r="E17" s="5">
        <v>75782.268502843959</v>
      </c>
      <c r="F17" s="5">
        <v>166249.43704241971</v>
      </c>
      <c r="G17" s="5">
        <v>276105.36907141219</v>
      </c>
      <c r="H17" s="5">
        <v>387214.94330472063</v>
      </c>
      <c r="I17" s="5">
        <v>504557.21628515719</v>
      </c>
      <c r="J17" s="5">
        <v>505793.02183855971</v>
      </c>
      <c r="K17" s="5">
        <v>612035.12570861517</v>
      </c>
      <c r="L17" s="5">
        <v>668634.04560651851</v>
      </c>
      <c r="M17" s="5">
        <v>847586.52818731242</v>
      </c>
      <c r="N17" s="5">
        <v>1296117.5468420091</v>
      </c>
      <c r="O17" s="5">
        <v>1511576.8691660201</v>
      </c>
      <c r="P17" s="5">
        <v>1654591.2035559251</v>
      </c>
      <c r="Q17" s="5">
        <v>1798904.3576851999</v>
      </c>
      <c r="R17" s="5">
        <v>1913279.3707445171</v>
      </c>
      <c r="S17" s="5">
        <v>1918521.2320764461</v>
      </c>
      <c r="T17" s="5">
        <v>2124125.094884193</v>
      </c>
      <c r="U17" s="5">
        <v>2563907.7226975658</v>
      </c>
      <c r="V17" s="5">
        <v>2791443.8737172931</v>
      </c>
      <c r="W17" s="5">
        <v>2989406.485538255</v>
      </c>
      <c r="X17" s="5">
        <v>3191058.3163722199</v>
      </c>
      <c r="Y17" s="5">
        <v>3961778.6656775712</v>
      </c>
      <c r="Z17" s="5">
        <v>4128843.8042996018</v>
      </c>
      <c r="AA17" s="5">
        <v>4276152.1988894362</v>
      </c>
      <c r="AB17" s="5">
        <v>4682924.4173905682</v>
      </c>
      <c r="AC17" s="5">
        <v>5607502.436538198</v>
      </c>
      <c r="AD17" s="5">
        <v>5643158.8620727146</v>
      </c>
    </row>
    <row r="18" spans="1:30">
      <c r="A18" s="56" t="s">
        <v>66</v>
      </c>
      <c r="B18" s="56" t="s">
        <v>124</v>
      </c>
      <c r="C18" s="5">
        <v>0</v>
      </c>
      <c r="D18" s="5">
        <v>0</v>
      </c>
      <c r="E18" s="5">
        <v>0</v>
      </c>
      <c r="F18" s="5">
        <v>228938.70715780341</v>
      </c>
      <c r="G18" s="5">
        <v>421274.84575040737</v>
      </c>
      <c r="H18" s="5">
        <v>425073.2255071734</v>
      </c>
      <c r="I18" s="5">
        <v>670586.68069450103</v>
      </c>
      <c r="J18" s="5">
        <v>961335.3857124052</v>
      </c>
      <c r="K18" s="5">
        <v>1133436.5194189651</v>
      </c>
      <c r="L18" s="5">
        <v>1133436.5194189651</v>
      </c>
      <c r="M18" s="5">
        <v>1133436.5194189651</v>
      </c>
      <c r="N18" s="5">
        <v>1133436.5194189651</v>
      </c>
      <c r="O18" s="5">
        <v>1133436.5194189651</v>
      </c>
      <c r="P18" s="5">
        <v>1133436.5194189651</v>
      </c>
      <c r="Q18" s="5">
        <v>1133436.5194189651</v>
      </c>
      <c r="R18" s="5">
        <v>1133436.5194189651</v>
      </c>
      <c r="S18" s="5">
        <v>1133436.5194189651</v>
      </c>
      <c r="T18" s="5">
        <v>1240619.8900098889</v>
      </c>
      <c r="U18" s="5">
        <v>1240619.8900098889</v>
      </c>
      <c r="V18" s="5">
        <v>1386477.672669702</v>
      </c>
      <c r="W18" s="5">
        <v>1386477.672669702</v>
      </c>
      <c r="X18" s="5">
        <v>1386477.672669702</v>
      </c>
      <c r="Y18" s="5">
        <v>1546493.052604734</v>
      </c>
      <c r="Z18" s="5">
        <v>1546493.052604734</v>
      </c>
      <c r="AA18" s="5">
        <v>1546493.052604734</v>
      </c>
      <c r="AB18" s="5">
        <v>1546493.052604734</v>
      </c>
      <c r="AC18" s="5">
        <v>1546493.052604734</v>
      </c>
      <c r="AD18" s="5">
        <v>1546493.052604734</v>
      </c>
    </row>
    <row r="20" spans="1:30">
      <c r="A20" s="56" t="s">
        <v>70</v>
      </c>
      <c r="B20" s="56" t="s">
        <v>118</v>
      </c>
      <c r="C20" s="5">
        <v>883983.88748919405</v>
      </c>
      <c r="D20" s="5">
        <v>1989627.3028589711</v>
      </c>
      <c r="E20" s="5">
        <v>3608497.6343316608</v>
      </c>
      <c r="F20" s="5">
        <v>4804791.6870791186</v>
      </c>
      <c r="G20" s="5">
        <v>6828626.0929489834</v>
      </c>
      <c r="H20" s="5">
        <v>8118559.1030728351</v>
      </c>
      <c r="I20" s="5">
        <v>8557887.8076631259</v>
      </c>
      <c r="J20" s="5">
        <v>10139178.01390665</v>
      </c>
      <c r="K20" s="5">
        <v>11161887.135649869</v>
      </c>
      <c r="L20" s="5">
        <v>11896148.23578109</v>
      </c>
      <c r="M20" s="5">
        <v>13606275.82509377</v>
      </c>
      <c r="N20" s="5">
        <v>16105924.50462372</v>
      </c>
      <c r="O20" s="5">
        <v>17190824.350584589</v>
      </c>
      <c r="P20" s="5">
        <v>19559142.828179661</v>
      </c>
      <c r="Q20" s="5">
        <v>21731971.289990231</v>
      </c>
      <c r="R20" s="5">
        <v>22921460.223842781</v>
      </c>
      <c r="S20" s="5">
        <v>22921460.489488609</v>
      </c>
      <c r="T20" s="5">
        <v>24686497.738839641</v>
      </c>
      <c r="U20" s="5">
        <v>28816494.108916581</v>
      </c>
      <c r="V20" s="5">
        <v>32854145.992529429</v>
      </c>
      <c r="W20" s="5">
        <v>37683503.867062308</v>
      </c>
      <c r="X20" s="5">
        <v>40401445.816675343</v>
      </c>
      <c r="Y20" s="5">
        <v>45625029.721046798</v>
      </c>
      <c r="Z20" s="5">
        <v>46957243.54656212</v>
      </c>
      <c r="AA20" s="5">
        <v>48688607.589487977</v>
      </c>
      <c r="AB20" s="5">
        <v>52534620.005032517</v>
      </c>
      <c r="AC20" s="5">
        <v>60789002.867851093</v>
      </c>
      <c r="AD20" s="5">
        <v>59296787.332312293</v>
      </c>
    </row>
    <row r="21" spans="1:30">
      <c r="A21" s="56" t="s">
        <v>70</v>
      </c>
      <c r="B21" s="56" t="s">
        <v>119</v>
      </c>
      <c r="C21" s="5">
        <v>2870974.4023335902</v>
      </c>
      <c r="D21" s="5">
        <v>3061495.234979935</v>
      </c>
      <c r="E21" s="5">
        <v>3970120.4988699751</v>
      </c>
      <c r="F21" s="5">
        <v>3279251.060787654</v>
      </c>
      <c r="G21" s="5">
        <v>3530433.83523029</v>
      </c>
      <c r="H21" s="5">
        <v>3164024.354578645</v>
      </c>
      <c r="I21" s="5">
        <v>3087300.6958543439</v>
      </c>
      <c r="J21" s="5">
        <v>3541005.8171768952</v>
      </c>
      <c r="K21" s="5">
        <v>3157277.214861915</v>
      </c>
      <c r="L21" s="5">
        <v>3323284.483307776</v>
      </c>
      <c r="M21" s="5">
        <v>3681241.2212691549</v>
      </c>
      <c r="N21" s="5">
        <v>4187253.6430640151</v>
      </c>
      <c r="O21" s="5">
        <v>4422078.1688521653</v>
      </c>
      <c r="P21" s="5">
        <v>4842293.7561079888</v>
      </c>
      <c r="Q21" s="5">
        <v>5333287.3788192859</v>
      </c>
      <c r="R21" s="5">
        <v>5581224.6772493795</v>
      </c>
      <c r="S21" s="5">
        <v>5588384.5254495088</v>
      </c>
      <c r="T21" s="5">
        <v>5931990.4274656363</v>
      </c>
      <c r="U21" s="5">
        <v>6847409.1786536826</v>
      </c>
      <c r="V21" s="5">
        <v>7632417.7422046177</v>
      </c>
      <c r="W21" s="5">
        <v>8563002.2947178744</v>
      </c>
      <c r="X21" s="5">
        <v>9112655.6486541405</v>
      </c>
      <c r="Y21" s="5">
        <v>10043364.5998374</v>
      </c>
      <c r="Z21" s="5">
        <v>10303807.542157279</v>
      </c>
      <c r="AA21" s="5">
        <v>10626278.45731229</v>
      </c>
      <c r="AB21" s="5">
        <v>11555631.33247669</v>
      </c>
      <c r="AC21" s="5">
        <v>13643335.723749859</v>
      </c>
      <c r="AD21" s="5">
        <v>13570577.081247291</v>
      </c>
    </row>
    <row r="22" spans="1:30">
      <c r="A22" s="56" t="s">
        <v>70</v>
      </c>
      <c r="B22" s="56" t="s">
        <v>120</v>
      </c>
      <c r="C22" s="5">
        <v>2372590.6094224849</v>
      </c>
      <c r="D22" s="5">
        <v>1843097.23180165</v>
      </c>
      <c r="E22" s="5">
        <v>1330741.773273445</v>
      </c>
      <c r="F22" s="5">
        <v>1153983.5675185469</v>
      </c>
      <c r="G22" s="5">
        <v>1209239.422820939</v>
      </c>
      <c r="H22" s="5">
        <v>1080710.3976335181</v>
      </c>
      <c r="I22" s="5">
        <v>855342.82439277566</v>
      </c>
      <c r="J22" s="5">
        <v>528285.81880567956</v>
      </c>
      <c r="K22" s="5">
        <v>412181.42829956341</v>
      </c>
      <c r="L22" s="5">
        <v>350432.96858154418</v>
      </c>
      <c r="M22" s="5">
        <v>327990.96871245379</v>
      </c>
      <c r="N22" s="5">
        <v>686536.47955623257</v>
      </c>
      <c r="O22" s="5">
        <v>531127.98177152767</v>
      </c>
      <c r="P22" s="5">
        <v>427163.43399498169</v>
      </c>
      <c r="Q22" s="5">
        <v>305701.69068612979</v>
      </c>
      <c r="R22" s="5">
        <v>962951.17708469345</v>
      </c>
      <c r="S22" s="5">
        <v>339567.34769553738</v>
      </c>
      <c r="T22" s="5">
        <v>430991.15320924763</v>
      </c>
      <c r="U22" s="5">
        <v>618934.13207109482</v>
      </c>
      <c r="V22" s="5">
        <v>605824.62746488291</v>
      </c>
      <c r="W22" s="5">
        <v>815697.65029133204</v>
      </c>
      <c r="X22" s="5">
        <v>220453.66446909969</v>
      </c>
      <c r="Y22" s="5">
        <v>620529.81405538169</v>
      </c>
      <c r="Z22" s="5">
        <v>105406.8060057335</v>
      </c>
      <c r="AA22" s="5">
        <v>434023.72750791517</v>
      </c>
      <c r="AB22" s="5">
        <v>118413.0983930993</v>
      </c>
      <c r="AC22" s="5">
        <v>1669085.2148491149</v>
      </c>
      <c r="AD22" s="5">
        <v>97246.718291398109</v>
      </c>
    </row>
    <row r="23" spans="1:30">
      <c r="A23" s="56" t="s">
        <v>70</v>
      </c>
      <c r="B23" s="56" t="s">
        <v>121</v>
      </c>
      <c r="C23" s="5">
        <v>646192.94280523853</v>
      </c>
      <c r="D23" s="5">
        <v>543678.67797617486</v>
      </c>
      <c r="E23" s="5">
        <v>420827.20835839648</v>
      </c>
      <c r="F23" s="5">
        <v>380832.77252940781</v>
      </c>
      <c r="G23" s="5">
        <v>337477.64454436861</v>
      </c>
      <c r="H23" s="5">
        <v>278884.28147023421</v>
      </c>
      <c r="I23" s="5">
        <v>240807.22175881959</v>
      </c>
      <c r="J23" s="5">
        <v>171684.13292422259</v>
      </c>
      <c r="K23" s="5">
        <v>122083.20565866921</v>
      </c>
      <c r="L23" s="5">
        <v>150702.94373106159</v>
      </c>
      <c r="M23" s="5">
        <v>142258.36466421071</v>
      </c>
      <c r="N23" s="5">
        <v>160479.0140284005</v>
      </c>
      <c r="O23" s="5">
        <v>158717.77240834711</v>
      </c>
      <c r="P23" s="5">
        <v>129077.0675545289</v>
      </c>
      <c r="Q23" s="5">
        <v>130184.94355801831</v>
      </c>
      <c r="R23" s="5">
        <v>183910.66232047399</v>
      </c>
      <c r="S23" s="5">
        <v>92161.178671223519</v>
      </c>
      <c r="T23" s="5">
        <v>131779.66485853179</v>
      </c>
      <c r="U23" s="5">
        <v>138515.1121753435</v>
      </c>
      <c r="V23" s="5">
        <v>117318.7656977531</v>
      </c>
      <c r="W23" s="5">
        <v>141370.00654439561</v>
      </c>
      <c r="X23" s="5">
        <v>113277.835730133</v>
      </c>
      <c r="Y23" s="5">
        <v>97443.072764742203</v>
      </c>
      <c r="Z23" s="5">
        <v>90668.119334566232</v>
      </c>
      <c r="AA23" s="5">
        <v>94596.001518890655</v>
      </c>
      <c r="AB23" s="5">
        <v>95380.889235291994</v>
      </c>
      <c r="AC23" s="5">
        <v>128941.8617614672</v>
      </c>
      <c r="AD23" s="5">
        <v>49293.351978990147</v>
      </c>
    </row>
    <row r="24" spans="1:30">
      <c r="A24" s="56" t="s">
        <v>70</v>
      </c>
      <c r="B24" s="56" t="s">
        <v>122</v>
      </c>
      <c r="C24" s="5">
        <v>4.2943736900000013E-3</v>
      </c>
      <c r="D24" s="5">
        <v>4.2482818199999989E-3</v>
      </c>
      <c r="E24" s="5">
        <v>4.8455264575150041</v>
      </c>
      <c r="F24" s="5">
        <v>6574.4517435175203</v>
      </c>
      <c r="G24" s="5">
        <v>2399.5198331550991</v>
      </c>
      <c r="H24" s="5">
        <v>2107.61255627623</v>
      </c>
      <c r="I24" s="5">
        <v>11.659669354549999</v>
      </c>
      <c r="J24" s="5">
        <v>1975.427192979854</v>
      </c>
      <c r="K24" s="5">
        <v>3382.3386703671431</v>
      </c>
      <c r="L24" s="5">
        <v>6849.9208146564806</v>
      </c>
      <c r="M24" s="5">
        <v>229.64879080379501</v>
      </c>
      <c r="N24" s="5">
        <v>7095.8768672966035</v>
      </c>
      <c r="O24" s="5">
        <v>795.75693432879496</v>
      </c>
      <c r="P24" s="5">
        <v>13754.760733293389</v>
      </c>
      <c r="Q24" s="5">
        <v>37069.442644504823</v>
      </c>
      <c r="R24" s="5">
        <v>303864.6942854253</v>
      </c>
      <c r="S24" s="5">
        <v>131435.8244265797</v>
      </c>
      <c r="T24" s="5">
        <v>208496.2952070726</v>
      </c>
      <c r="U24" s="5">
        <v>347060.40204021131</v>
      </c>
      <c r="V24" s="5">
        <v>375463.92705891671</v>
      </c>
      <c r="W24" s="5">
        <v>435791.97754068067</v>
      </c>
      <c r="X24" s="5">
        <v>621591.65293408989</v>
      </c>
      <c r="Y24" s="5">
        <v>423183.76465959311</v>
      </c>
      <c r="Z24" s="5">
        <v>876788.92947820493</v>
      </c>
      <c r="AA24" s="5">
        <v>435473.70659576752</v>
      </c>
      <c r="AB24" s="5">
        <v>663513.97299479786</v>
      </c>
      <c r="AC24" s="5">
        <v>1075334.023475816</v>
      </c>
      <c r="AD24" s="5">
        <v>301158.00874310569</v>
      </c>
    </row>
    <row r="25" spans="1:30">
      <c r="A25" s="56" t="s">
        <v>70</v>
      </c>
      <c r="B25" s="56" t="s">
        <v>123</v>
      </c>
      <c r="C25" s="5">
        <v>0</v>
      </c>
      <c r="D25" s="5">
        <v>0</v>
      </c>
      <c r="E25" s="5">
        <v>77811.186445081126</v>
      </c>
      <c r="F25" s="5">
        <v>156263.55428788869</v>
      </c>
      <c r="G25" s="5">
        <v>265118.2273267273</v>
      </c>
      <c r="H25" s="5">
        <v>375138.03095487721</v>
      </c>
      <c r="I25" s="5">
        <v>503441.76975122729</v>
      </c>
      <c r="J25" s="5">
        <v>502757.22706601018</v>
      </c>
      <c r="K25" s="5">
        <v>606706.21779581392</v>
      </c>
      <c r="L25" s="5">
        <v>660685.86472800898</v>
      </c>
      <c r="M25" s="5">
        <v>845909.378771352</v>
      </c>
      <c r="N25" s="5">
        <v>1297486.551253743</v>
      </c>
      <c r="O25" s="5">
        <v>1504909.559623216</v>
      </c>
      <c r="P25" s="5">
        <v>1648871.77584894</v>
      </c>
      <c r="Q25" s="5">
        <v>1793668.5456239809</v>
      </c>
      <c r="R25" s="5">
        <v>1909934.054819606</v>
      </c>
      <c r="S25" s="5">
        <v>1915166.750896682</v>
      </c>
      <c r="T25" s="5">
        <v>2117941.940515304</v>
      </c>
      <c r="U25" s="5">
        <v>2559547.6311393068</v>
      </c>
      <c r="V25" s="5">
        <v>2789474.82691197</v>
      </c>
      <c r="W25" s="5">
        <v>2987043.6953516211</v>
      </c>
      <c r="X25" s="5">
        <v>3187011.588131411</v>
      </c>
      <c r="Y25" s="5">
        <v>3968578.08274099</v>
      </c>
      <c r="Z25" s="5">
        <v>4135326.8844436612</v>
      </c>
      <c r="AA25" s="5">
        <v>4282274.9340754515</v>
      </c>
      <c r="AB25" s="5">
        <v>4686393.9770524222</v>
      </c>
      <c r="AC25" s="5">
        <v>5605489.3976351591</v>
      </c>
      <c r="AD25" s="5">
        <v>5641202.5946482541</v>
      </c>
    </row>
    <row r="26" spans="1:30">
      <c r="A26" s="56" t="s">
        <v>70</v>
      </c>
      <c r="B26" s="56" t="s">
        <v>124</v>
      </c>
      <c r="C26" s="5">
        <v>0</v>
      </c>
      <c r="D26" s="5">
        <v>0</v>
      </c>
      <c r="E26" s="5">
        <v>0</v>
      </c>
      <c r="F26" s="5">
        <v>0</v>
      </c>
      <c r="G26" s="5">
        <v>192336.13859260411</v>
      </c>
      <c r="H26" s="5">
        <v>425073.22550717351</v>
      </c>
      <c r="I26" s="5">
        <v>670586.68069450115</v>
      </c>
      <c r="J26" s="5">
        <v>961335.38571240532</v>
      </c>
      <c r="K26" s="5">
        <v>1133436.5194189651</v>
      </c>
      <c r="L26" s="5">
        <v>1133436.5194189651</v>
      </c>
      <c r="M26" s="5">
        <v>1133436.5194189651</v>
      </c>
      <c r="N26" s="5">
        <v>1133436.5194189651</v>
      </c>
      <c r="O26" s="5">
        <v>1133436.5194189651</v>
      </c>
      <c r="P26" s="5">
        <v>1133436.5194189651</v>
      </c>
      <c r="Q26" s="5">
        <v>1133436.5194189651</v>
      </c>
      <c r="R26" s="5">
        <v>1133436.5194189651</v>
      </c>
      <c r="S26" s="5">
        <v>1133436.5194189651</v>
      </c>
      <c r="T26" s="5">
        <v>1240619.8900098889</v>
      </c>
      <c r="U26" s="5">
        <v>1240619.8900098889</v>
      </c>
      <c r="V26" s="5">
        <v>1386477.672669702</v>
      </c>
      <c r="W26" s="5">
        <v>1386477.672669702</v>
      </c>
      <c r="X26" s="5">
        <v>1386477.672669702</v>
      </c>
      <c r="Y26" s="5">
        <v>1546493.052604734</v>
      </c>
      <c r="Z26" s="5">
        <v>1546493.052604734</v>
      </c>
      <c r="AA26" s="5">
        <v>1546493.052604734</v>
      </c>
      <c r="AB26" s="5">
        <v>1546493.052604734</v>
      </c>
      <c r="AC26" s="5">
        <v>1546493.052604734</v>
      </c>
      <c r="AD26" s="5">
        <v>1546493.052604734</v>
      </c>
    </row>
    <row r="28" spans="1:30">
      <c r="A28" s="56" t="s">
        <v>73</v>
      </c>
      <c r="B28" s="56" t="s">
        <v>118</v>
      </c>
      <c r="C28" s="5">
        <v>883151.19648569101</v>
      </c>
      <c r="D28" s="5">
        <v>1967982.124665603</v>
      </c>
      <c r="E28" s="5">
        <v>3586001.8025173419</v>
      </c>
      <c r="F28" s="5">
        <v>4709001.9801857462</v>
      </c>
      <c r="G28" s="5">
        <v>6631552.9829865294</v>
      </c>
      <c r="H28" s="5">
        <v>8129011.4509863704</v>
      </c>
      <c r="I28" s="5">
        <v>8558650.1812324878</v>
      </c>
      <c r="J28" s="5">
        <v>10138467.285601189</v>
      </c>
      <c r="K28" s="5">
        <v>11146090.874575229</v>
      </c>
      <c r="L28" s="5">
        <v>11875048.554723401</v>
      </c>
      <c r="M28" s="5">
        <v>13594305.873925811</v>
      </c>
      <c r="N28" s="5">
        <v>16093456.937000411</v>
      </c>
      <c r="O28" s="5">
        <v>17172520.840721492</v>
      </c>
      <c r="P28" s="5">
        <v>19535164.14521024</v>
      </c>
      <c r="Q28" s="5">
        <v>21712745.942341</v>
      </c>
      <c r="R28" s="5">
        <v>22907195.085661821</v>
      </c>
      <c r="S28" s="5">
        <v>22907196.105760861</v>
      </c>
      <c r="T28" s="5">
        <v>24649454.095686279</v>
      </c>
      <c r="U28" s="5">
        <v>28786484.881145831</v>
      </c>
      <c r="V28" s="5">
        <v>32825725.672908898</v>
      </c>
      <c r="W28" s="5">
        <v>37657118.326408409</v>
      </c>
      <c r="X28" s="5">
        <v>40380126.769019201</v>
      </c>
      <c r="Y28" s="5">
        <v>45613346.782497503</v>
      </c>
      <c r="Z28" s="5">
        <v>47038449.361132927</v>
      </c>
      <c r="AA28" s="5">
        <v>48789490.613849387</v>
      </c>
      <c r="AB28" s="5">
        <v>52567007.981217533</v>
      </c>
      <c r="AC28" s="5">
        <v>60855601.818627782</v>
      </c>
      <c r="AD28" s="5">
        <v>59356746.510700203</v>
      </c>
    </row>
    <row r="29" spans="1:30">
      <c r="A29" s="56" t="s">
        <v>73</v>
      </c>
      <c r="B29" s="56" t="s">
        <v>119</v>
      </c>
      <c r="C29" s="5">
        <v>2870836.8535530479</v>
      </c>
      <c r="D29" s="5">
        <v>3058024.765535892</v>
      </c>
      <c r="E29" s="5">
        <v>3965734.7076210869</v>
      </c>
      <c r="F29" s="5">
        <v>3263076.5551966261</v>
      </c>
      <c r="G29" s="5">
        <v>3493065.522030544</v>
      </c>
      <c r="H29" s="5">
        <v>3158146.2916660649</v>
      </c>
      <c r="I29" s="5">
        <v>3081071.6776874368</v>
      </c>
      <c r="J29" s="5">
        <v>3535979.8374212179</v>
      </c>
      <c r="K29" s="5">
        <v>3150262.8319186759</v>
      </c>
      <c r="L29" s="5">
        <v>3316019.9907872109</v>
      </c>
      <c r="M29" s="5">
        <v>3677008.7594454908</v>
      </c>
      <c r="N29" s="5">
        <v>4176389.497264537</v>
      </c>
      <c r="O29" s="5">
        <v>4415803.5625544507</v>
      </c>
      <c r="P29" s="5">
        <v>4833278.4653963745</v>
      </c>
      <c r="Q29" s="5">
        <v>5325200.3624693016</v>
      </c>
      <c r="R29" s="5">
        <v>5575423.7992736315</v>
      </c>
      <c r="S29" s="5">
        <v>5582567.7549791569</v>
      </c>
      <c r="T29" s="5">
        <v>5922298.1096697608</v>
      </c>
      <c r="U29" s="5">
        <v>6837091.2666949807</v>
      </c>
      <c r="V29" s="5">
        <v>7621651.2681018999</v>
      </c>
      <c r="W29" s="5">
        <v>8551924.2600664832</v>
      </c>
      <c r="X29" s="5">
        <v>9099561.3076956868</v>
      </c>
      <c r="Y29" s="5">
        <v>10028926.81330654</v>
      </c>
      <c r="Z29" s="5">
        <v>10308731.67996286</v>
      </c>
      <c r="AA29" s="5">
        <v>10639463.054455251</v>
      </c>
      <c r="AB29" s="5">
        <v>11539895.917984091</v>
      </c>
      <c r="AC29" s="5">
        <v>13632733.201566281</v>
      </c>
      <c r="AD29" s="5">
        <v>13557770.976676671</v>
      </c>
    </row>
    <row r="30" spans="1:30">
      <c r="A30" s="56" t="s">
        <v>73</v>
      </c>
      <c r="B30" s="56" t="s">
        <v>120</v>
      </c>
      <c r="C30" s="5">
        <v>2318219.3945763921</v>
      </c>
      <c r="D30" s="5">
        <v>1844950.500677445</v>
      </c>
      <c r="E30" s="5">
        <v>1333832.661744012</v>
      </c>
      <c r="F30" s="5">
        <v>1105486.940006193</v>
      </c>
      <c r="G30" s="5">
        <v>1116050.9957928651</v>
      </c>
      <c r="H30" s="5">
        <v>1070220.1556250809</v>
      </c>
      <c r="I30" s="5">
        <v>842178.74551707972</v>
      </c>
      <c r="J30" s="5">
        <v>514019.85065175412</v>
      </c>
      <c r="K30" s="5">
        <v>415315.29827956692</v>
      </c>
      <c r="L30" s="5">
        <v>349209.12711701472</v>
      </c>
      <c r="M30" s="5">
        <v>328448.3857655187</v>
      </c>
      <c r="N30" s="5">
        <v>692287.07299995946</v>
      </c>
      <c r="O30" s="5">
        <v>533236.65860273282</v>
      </c>
      <c r="P30" s="5">
        <v>431371.21369655238</v>
      </c>
      <c r="Q30" s="5">
        <v>302467.43914888898</v>
      </c>
      <c r="R30" s="5">
        <v>959183.34850673447</v>
      </c>
      <c r="S30" s="5">
        <v>340262.73573074979</v>
      </c>
      <c r="T30" s="5">
        <v>435146.63693631958</v>
      </c>
      <c r="U30" s="5">
        <v>617774.14204097225</v>
      </c>
      <c r="V30" s="5">
        <v>607123.39711690135</v>
      </c>
      <c r="W30" s="5">
        <v>817695.46378118161</v>
      </c>
      <c r="X30" s="5">
        <v>221569.26065377591</v>
      </c>
      <c r="Y30" s="5">
        <v>619775.35706161475</v>
      </c>
      <c r="Z30" s="5">
        <v>103735.1689312658</v>
      </c>
      <c r="AA30" s="5">
        <v>430108.11865446297</v>
      </c>
      <c r="AB30" s="5">
        <v>119798.0076058444</v>
      </c>
      <c r="AC30" s="5">
        <v>1668355.7144319869</v>
      </c>
      <c r="AD30" s="5">
        <v>96865.987432119844</v>
      </c>
    </row>
    <row r="31" spans="1:30">
      <c r="A31" s="56" t="s">
        <v>73</v>
      </c>
      <c r="B31" s="56" t="s">
        <v>121</v>
      </c>
      <c r="C31" s="5">
        <v>645043.1927189132</v>
      </c>
      <c r="D31" s="5">
        <v>544861.81806448521</v>
      </c>
      <c r="E31" s="5">
        <v>421993.47427038301</v>
      </c>
      <c r="F31" s="5">
        <v>371597.86916838528</v>
      </c>
      <c r="G31" s="5">
        <v>325942.95191370341</v>
      </c>
      <c r="H31" s="5">
        <v>277453.23321079818</v>
      </c>
      <c r="I31" s="5">
        <v>239819.78400639471</v>
      </c>
      <c r="J31" s="5">
        <v>170503.83517461509</v>
      </c>
      <c r="K31" s="5">
        <v>121772.15105720769</v>
      </c>
      <c r="L31" s="5">
        <v>150480.56141011781</v>
      </c>
      <c r="M31" s="5">
        <v>142004.06944235499</v>
      </c>
      <c r="N31" s="5">
        <v>160319.4485972315</v>
      </c>
      <c r="O31" s="5">
        <v>158689.46700033511</v>
      </c>
      <c r="P31" s="5">
        <v>129644.37968791059</v>
      </c>
      <c r="Q31" s="5">
        <v>129948.33941195501</v>
      </c>
      <c r="R31" s="5">
        <v>183460.37470353171</v>
      </c>
      <c r="S31" s="5">
        <v>91846.168960104682</v>
      </c>
      <c r="T31" s="5">
        <v>132138.851842729</v>
      </c>
      <c r="U31" s="5">
        <v>138832.8282097012</v>
      </c>
      <c r="V31" s="5">
        <v>117315.1675422093</v>
      </c>
      <c r="W31" s="5">
        <v>141497.47751043801</v>
      </c>
      <c r="X31" s="5">
        <v>113923.09208780419</v>
      </c>
      <c r="Y31" s="5">
        <v>97432.384979933471</v>
      </c>
      <c r="Z31" s="5">
        <v>89881.961221735386</v>
      </c>
      <c r="AA31" s="5">
        <v>93980.036725264101</v>
      </c>
      <c r="AB31" s="5">
        <v>95406.632876851014</v>
      </c>
      <c r="AC31" s="5">
        <v>128839.27087779361</v>
      </c>
      <c r="AD31" s="5">
        <v>49502.163123183927</v>
      </c>
    </row>
    <row r="32" spans="1:30">
      <c r="A32" s="56" t="s">
        <v>73</v>
      </c>
      <c r="B32" s="56" t="s">
        <v>122</v>
      </c>
      <c r="C32" s="5">
        <v>4.040564945000001E-3</v>
      </c>
      <c r="D32" s="5">
        <v>4.0140280499999991E-3</v>
      </c>
      <c r="E32" s="5">
        <v>13.196481168745009</v>
      </c>
      <c r="F32" s="5">
        <v>12850.63345577051</v>
      </c>
      <c r="G32" s="5">
        <v>1887.142700574454</v>
      </c>
      <c r="H32" s="5">
        <v>2134.6137357644502</v>
      </c>
      <c r="I32" s="5">
        <v>32.544750280285008</v>
      </c>
      <c r="J32" s="5">
        <v>2405.0414248001448</v>
      </c>
      <c r="K32" s="5">
        <v>3205.124671079906</v>
      </c>
      <c r="L32" s="5">
        <v>6732.4195774463251</v>
      </c>
      <c r="M32" s="5">
        <v>223.19130591795499</v>
      </c>
      <c r="N32" s="5">
        <v>5437.3107293534613</v>
      </c>
      <c r="O32" s="5">
        <v>793.07937455375543</v>
      </c>
      <c r="P32" s="5">
        <v>12665.06437394842</v>
      </c>
      <c r="Q32" s="5">
        <v>34267.314273571843</v>
      </c>
      <c r="R32" s="5">
        <v>302141.21210852719</v>
      </c>
      <c r="S32" s="5">
        <v>130712.2151420177</v>
      </c>
      <c r="T32" s="5">
        <v>209681.6007403963</v>
      </c>
      <c r="U32" s="5">
        <v>347334.77770507691</v>
      </c>
      <c r="V32" s="5">
        <v>374454.94713497709</v>
      </c>
      <c r="W32" s="5">
        <v>433344.94537675462</v>
      </c>
      <c r="X32" s="5">
        <v>614132.30415771517</v>
      </c>
      <c r="Y32" s="5">
        <v>422330.86211450101</v>
      </c>
      <c r="Z32" s="5">
        <v>854981.12412849884</v>
      </c>
      <c r="AA32" s="5">
        <v>430182.40281737823</v>
      </c>
      <c r="AB32" s="5">
        <v>663451.989879973</v>
      </c>
      <c r="AC32" s="5">
        <v>1069877.8074233441</v>
      </c>
      <c r="AD32" s="5">
        <v>297488.66471364658</v>
      </c>
    </row>
    <row r="33" spans="1:30">
      <c r="A33" s="56" t="s">
        <v>73</v>
      </c>
      <c r="B33" s="56" t="s">
        <v>123</v>
      </c>
      <c r="C33" s="5">
        <v>0</v>
      </c>
      <c r="D33" s="5">
        <v>0</v>
      </c>
      <c r="E33" s="5">
        <v>75782.268502843959</v>
      </c>
      <c r="F33" s="5">
        <v>166249.43704241971</v>
      </c>
      <c r="G33" s="5">
        <v>276105.36907141219</v>
      </c>
      <c r="H33" s="5">
        <v>387214.94330472063</v>
      </c>
      <c r="I33" s="5">
        <v>504557.21628515719</v>
      </c>
      <c r="J33" s="5">
        <v>505793.02183855971</v>
      </c>
      <c r="K33" s="5">
        <v>612035.12570861517</v>
      </c>
      <c r="L33" s="5">
        <v>668634.04560651851</v>
      </c>
      <c r="M33" s="5">
        <v>847586.52818731242</v>
      </c>
      <c r="N33" s="5">
        <v>1296117.5468420091</v>
      </c>
      <c r="O33" s="5">
        <v>1511576.8691660201</v>
      </c>
      <c r="P33" s="5">
        <v>1654591.2035559251</v>
      </c>
      <c r="Q33" s="5">
        <v>1798904.3576851999</v>
      </c>
      <c r="R33" s="5">
        <v>1913279.3707445171</v>
      </c>
      <c r="S33" s="5">
        <v>1918521.2320764461</v>
      </c>
      <c r="T33" s="5">
        <v>2124125.094884193</v>
      </c>
      <c r="U33" s="5">
        <v>2563907.7226975658</v>
      </c>
      <c r="V33" s="5">
        <v>2791443.8737172931</v>
      </c>
      <c r="W33" s="5">
        <v>2989406.485538255</v>
      </c>
      <c r="X33" s="5">
        <v>3191058.3163722199</v>
      </c>
      <c r="Y33" s="5">
        <v>3961778.6656775712</v>
      </c>
      <c r="Z33" s="5">
        <v>4128843.8042996018</v>
      </c>
      <c r="AA33" s="5">
        <v>4276152.1988894362</v>
      </c>
      <c r="AB33" s="5">
        <v>4682924.4173905682</v>
      </c>
      <c r="AC33" s="5">
        <v>5607502.436538198</v>
      </c>
      <c r="AD33" s="5">
        <v>5643158.8620727146</v>
      </c>
    </row>
    <row r="34" spans="1:30">
      <c r="A34" s="56" t="s">
        <v>73</v>
      </c>
      <c r="B34" s="56" t="s">
        <v>124</v>
      </c>
      <c r="C34" s="5">
        <v>0</v>
      </c>
      <c r="D34" s="5">
        <v>0</v>
      </c>
      <c r="E34" s="5">
        <v>0</v>
      </c>
      <c r="F34" s="5">
        <v>228938.70715780341</v>
      </c>
      <c r="G34" s="5">
        <v>421274.84575040737</v>
      </c>
      <c r="H34" s="5">
        <v>425073.2255071734</v>
      </c>
      <c r="I34" s="5">
        <v>670586.68069450103</v>
      </c>
      <c r="J34" s="5">
        <v>961335.3857124052</v>
      </c>
      <c r="K34" s="5">
        <v>1133436.5194189651</v>
      </c>
      <c r="L34" s="5">
        <v>1133436.5194189651</v>
      </c>
      <c r="M34" s="5">
        <v>1133436.5194189651</v>
      </c>
      <c r="N34" s="5">
        <v>1133436.5194189651</v>
      </c>
      <c r="O34" s="5">
        <v>1133436.5194189651</v>
      </c>
      <c r="P34" s="5">
        <v>1133436.5194189651</v>
      </c>
      <c r="Q34" s="5">
        <v>1133436.5194189651</v>
      </c>
      <c r="R34" s="5">
        <v>1133436.5194189651</v>
      </c>
      <c r="S34" s="5">
        <v>1133436.5194189651</v>
      </c>
      <c r="T34" s="5">
        <v>1240619.8900098889</v>
      </c>
      <c r="U34" s="5">
        <v>1240619.8900098889</v>
      </c>
      <c r="V34" s="5">
        <v>1386477.672669702</v>
      </c>
      <c r="W34" s="5">
        <v>1386477.672669702</v>
      </c>
      <c r="X34" s="5">
        <v>1386477.672669702</v>
      </c>
      <c r="Y34" s="5">
        <v>1546493.052604734</v>
      </c>
      <c r="Z34" s="5">
        <v>1546493.052604734</v>
      </c>
      <c r="AA34" s="5">
        <v>1546493.052604734</v>
      </c>
      <c r="AB34" s="5">
        <v>1546493.052604734</v>
      </c>
      <c r="AC34" s="5">
        <v>1546493.052604734</v>
      </c>
      <c r="AD34" s="5">
        <v>1546493.052604734</v>
      </c>
    </row>
    <row r="36" spans="1:30">
      <c r="A36" s="56" t="s">
        <v>75</v>
      </c>
      <c r="B36" s="56" t="s">
        <v>118</v>
      </c>
      <c r="C36" s="5">
        <v>883151.19648569101</v>
      </c>
      <c r="D36" s="5">
        <v>1967982.124665603</v>
      </c>
      <c r="E36" s="5">
        <v>3586001.8025173419</v>
      </c>
      <c r="F36" s="5">
        <v>4709001.9801857462</v>
      </c>
      <c r="G36" s="5">
        <v>6631552.9829865294</v>
      </c>
      <c r="H36" s="5">
        <v>8129011.4509863704</v>
      </c>
      <c r="I36" s="5">
        <v>8558650.1812324878</v>
      </c>
      <c r="J36" s="5">
        <v>10138467.285601189</v>
      </c>
      <c r="K36" s="5">
        <v>11146090.874575229</v>
      </c>
      <c r="L36" s="5">
        <v>11875048.554723401</v>
      </c>
      <c r="M36" s="5">
        <v>13594305.873925811</v>
      </c>
      <c r="N36" s="5">
        <v>16093456.937000411</v>
      </c>
      <c r="O36" s="5">
        <v>17172520.840721492</v>
      </c>
      <c r="P36" s="5">
        <v>19535164.14521024</v>
      </c>
      <c r="Q36" s="5">
        <v>21712745.942341</v>
      </c>
      <c r="R36" s="5">
        <v>22907195.085661821</v>
      </c>
      <c r="S36" s="5">
        <v>22907196.105760861</v>
      </c>
      <c r="T36" s="5">
        <v>24649454.095686279</v>
      </c>
      <c r="U36" s="5">
        <v>28786484.881145831</v>
      </c>
      <c r="V36" s="5">
        <v>32825725.672908898</v>
      </c>
      <c r="W36" s="5">
        <v>37657118.326408409</v>
      </c>
      <c r="X36" s="5">
        <v>40380126.769019201</v>
      </c>
      <c r="Y36" s="5">
        <v>45613346.782497503</v>
      </c>
      <c r="Z36" s="5">
        <v>47038449.361132927</v>
      </c>
      <c r="AA36" s="5">
        <v>48789490.613849387</v>
      </c>
      <c r="AB36" s="5">
        <v>52567007.981217533</v>
      </c>
      <c r="AC36" s="5">
        <v>60855601.818627782</v>
      </c>
      <c r="AD36" s="5">
        <v>59356746.510700203</v>
      </c>
    </row>
    <row r="37" spans="1:30">
      <c r="A37" s="56" t="s">
        <v>75</v>
      </c>
      <c r="B37" s="56" t="s">
        <v>119</v>
      </c>
      <c r="C37" s="5">
        <v>2870836.8535530479</v>
      </c>
      <c r="D37" s="5">
        <v>3058024.765535892</v>
      </c>
      <c r="E37" s="5">
        <v>3965734.7076210869</v>
      </c>
      <c r="F37" s="5">
        <v>3263076.5551966261</v>
      </c>
      <c r="G37" s="5">
        <v>3493065.522030544</v>
      </c>
      <c r="H37" s="5">
        <v>3158146.2916660649</v>
      </c>
      <c r="I37" s="5">
        <v>3081071.6776874368</v>
      </c>
      <c r="J37" s="5">
        <v>3535979.8374212179</v>
      </c>
      <c r="K37" s="5">
        <v>3150262.8319186759</v>
      </c>
      <c r="L37" s="5">
        <v>3316019.9907872109</v>
      </c>
      <c r="M37" s="5">
        <v>3677008.7594454908</v>
      </c>
      <c r="N37" s="5">
        <v>4176389.497264537</v>
      </c>
      <c r="O37" s="5">
        <v>4415803.5625544507</v>
      </c>
      <c r="P37" s="5">
        <v>4833278.4653963745</v>
      </c>
      <c r="Q37" s="5">
        <v>5325200.3624693016</v>
      </c>
      <c r="R37" s="5">
        <v>5575423.7992736315</v>
      </c>
      <c r="S37" s="5">
        <v>5582567.7549791569</v>
      </c>
      <c r="T37" s="5">
        <v>5922298.1096697608</v>
      </c>
      <c r="U37" s="5">
        <v>6837091.2666949807</v>
      </c>
      <c r="V37" s="5">
        <v>7621651.2681018999</v>
      </c>
      <c r="W37" s="5">
        <v>8551924.2600664832</v>
      </c>
      <c r="X37" s="5">
        <v>9099561.3076956868</v>
      </c>
      <c r="Y37" s="5">
        <v>10028926.81330654</v>
      </c>
      <c r="Z37" s="5">
        <v>10308731.67996286</v>
      </c>
      <c r="AA37" s="5">
        <v>10639463.054455251</v>
      </c>
      <c r="AB37" s="5">
        <v>11539895.917984091</v>
      </c>
      <c r="AC37" s="5">
        <v>13632733.201566281</v>
      </c>
      <c r="AD37" s="5">
        <v>13557770.976676671</v>
      </c>
    </row>
    <row r="38" spans="1:30">
      <c r="A38" s="56" t="s">
        <v>75</v>
      </c>
      <c r="B38" s="56" t="s">
        <v>120</v>
      </c>
      <c r="C38" s="5">
        <v>2318219.3945763921</v>
      </c>
      <c r="D38" s="5">
        <v>1844950.500677445</v>
      </c>
      <c r="E38" s="5">
        <v>1333832.661744012</v>
      </c>
      <c r="F38" s="5">
        <v>1105486.940006193</v>
      </c>
      <c r="G38" s="5">
        <v>1116050.9957928651</v>
      </c>
      <c r="H38" s="5">
        <v>1070220.1556250809</v>
      </c>
      <c r="I38" s="5">
        <v>842178.74551707972</v>
      </c>
      <c r="J38" s="5">
        <v>514019.85065175412</v>
      </c>
      <c r="K38" s="5">
        <v>415315.29827956692</v>
      </c>
      <c r="L38" s="5">
        <v>349209.12711701472</v>
      </c>
      <c r="M38" s="5">
        <v>328448.3857655187</v>
      </c>
      <c r="N38" s="5">
        <v>692287.07299995946</v>
      </c>
      <c r="O38" s="5">
        <v>533236.65860273282</v>
      </c>
      <c r="P38" s="5">
        <v>431371.21369655238</v>
      </c>
      <c r="Q38" s="5">
        <v>302467.43914888898</v>
      </c>
      <c r="R38" s="5">
        <v>959183.34850673447</v>
      </c>
      <c r="S38" s="5">
        <v>340262.73573074979</v>
      </c>
      <c r="T38" s="5">
        <v>435146.63693631958</v>
      </c>
      <c r="U38" s="5">
        <v>617774.14204097225</v>
      </c>
      <c r="V38" s="5">
        <v>607123.39711690135</v>
      </c>
      <c r="W38" s="5">
        <v>817695.46378118161</v>
      </c>
      <c r="X38" s="5">
        <v>221569.26065377591</v>
      </c>
      <c r="Y38" s="5">
        <v>619775.35706161475</v>
      </c>
      <c r="Z38" s="5">
        <v>103735.1689312658</v>
      </c>
      <c r="AA38" s="5">
        <v>430108.11865446297</v>
      </c>
      <c r="AB38" s="5">
        <v>119798.0076058444</v>
      </c>
      <c r="AC38" s="5">
        <v>1668355.7144319869</v>
      </c>
      <c r="AD38" s="5">
        <v>96865.987432119844</v>
      </c>
    </row>
    <row r="39" spans="1:30">
      <c r="A39" s="56" t="s">
        <v>75</v>
      </c>
      <c r="B39" s="56" t="s">
        <v>121</v>
      </c>
      <c r="C39" s="5">
        <v>645043.1927189132</v>
      </c>
      <c r="D39" s="5">
        <v>544861.81806448521</v>
      </c>
      <c r="E39" s="5">
        <v>421993.47427038301</v>
      </c>
      <c r="F39" s="5">
        <v>371597.86916838528</v>
      </c>
      <c r="G39" s="5">
        <v>325942.95191370341</v>
      </c>
      <c r="H39" s="5">
        <v>277453.23321079818</v>
      </c>
      <c r="I39" s="5">
        <v>239819.78400639471</v>
      </c>
      <c r="J39" s="5">
        <v>170503.83517461509</v>
      </c>
      <c r="K39" s="5">
        <v>121772.15105720769</v>
      </c>
      <c r="L39" s="5">
        <v>150480.56141011781</v>
      </c>
      <c r="M39" s="5">
        <v>142004.06944235499</v>
      </c>
      <c r="N39" s="5">
        <v>160319.4485972315</v>
      </c>
      <c r="O39" s="5">
        <v>158689.46700033511</v>
      </c>
      <c r="P39" s="5">
        <v>129644.37968791059</v>
      </c>
      <c r="Q39" s="5">
        <v>129948.33941195501</v>
      </c>
      <c r="R39" s="5">
        <v>183460.37470353171</v>
      </c>
      <c r="S39" s="5">
        <v>91846.168960104682</v>
      </c>
      <c r="T39" s="5">
        <v>132138.851842729</v>
      </c>
      <c r="U39" s="5">
        <v>138832.8282097012</v>
      </c>
      <c r="V39" s="5">
        <v>117315.1675422093</v>
      </c>
      <c r="W39" s="5">
        <v>141497.47751043801</v>
      </c>
      <c r="X39" s="5">
        <v>113923.09208780419</v>
      </c>
      <c r="Y39" s="5">
        <v>97432.384979933471</v>
      </c>
      <c r="Z39" s="5">
        <v>89881.961221735386</v>
      </c>
      <c r="AA39" s="5">
        <v>93980.036725264101</v>
      </c>
      <c r="AB39" s="5">
        <v>95406.632876851014</v>
      </c>
      <c r="AC39" s="5">
        <v>128839.27087779361</v>
      </c>
      <c r="AD39" s="5">
        <v>49502.163123183927</v>
      </c>
    </row>
    <row r="40" spans="1:30">
      <c r="A40" s="56" t="s">
        <v>75</v>
      </c>
      <c r="B40" s="56" t="s">
        <v>122</v>
      </c>
      <c r="C40" s="5">
        <v>4.040564945000001E-3</v>
      </c>
      <c r="D40" s="5">
        <v>4.0140280499999991E-3</v>
      </c>
      <c r="E40" s="5">
        <v>13.196481168745009</v>
      </c>
      <c r="F40" s="5">
        <v>12850.63345577051</v>
      </c>
      <c r="G40" s="5">
        <v>1887.142700574454</v>
      </c>
      <c r="H40" s="5">
        <v>2134.6137357644502</v>
      </c>
      <c r="I40" s="5">
        <v>32.544750280285008</v>
      </c>
      <c r="J40" s="5">
        <v>2405.0414248001448</v>
      </c>
      <c r="K40" s="5">
        <v>3205.124671079906</v>
      </c>
      <c r="L40" s="5">
        <v>6732.4195774463251</v>
      </c>
      <c r="M40" s="5">
        <v>223.19130591795499</v>
      </c>
      <c r="N40" s="5">
        <v>5437.3107293534613</v>
      </c>
      <c r="O40" s="5">
        <v>793.07937455375543</v>
      </c>
      <c r="P40" s="5">
        <v>12665.06437394842</v>
      </c>
      <c r="Q40" s="5">
        <v>34267.314273571843</v>
      </c>
      <c r="R40" s="5">
        <v>302141.21210852719</v>
      </c>
      <c r="S40" s="5">
        <v>130712.2151420177</v>
      </c>
      <c r="T40" s="5">
        <v>209681.6007403963</v>
      </c>
      <c r="U40" s="5">
        <v>347334.77770507691</v>
      </c>
      <c r="V40" s="5">
        <v>374454.94713497709</v>
      </c>
      <c r="W40" s="5">
        <v>433344.94537675462</v>
      </c>
      <c r="X40" s="5">
        <v>614132.30415771517</v>
      </c>
      <c r="Y40" s="5">
        <v>422330.86211450101</v>
      </c>
      <c r="Z40" s="5">
        <v>854981.12412849884</v>
      </c>
      <c r="AA40" s="5">
        <v>430182.40281737823</v>
      </c>
      <c r="AB40" s="5">
        <v>663451.989879973</v>
      </c>
      <c r="AC40" s="5">
        <v>1069877.8074233441</v>
      </c>
      <c r="AD40" s="5">
        <v>297488.66471364658</v>
      </c>
    </row>
    <row r="41" spans="1:30">
      <c r="A41" s="56" t="s">
        <v>75</v>
      </c>
      <c r="B41" s="56" t="s">
        <v>123</v>
      </c>
      <c r="C41" s="5">
        <v>0</v>
      </c>
      <c r="D41" s="5">
        <v>0</v>
      </c>
      <c r="E41" s="5">
        <v>75782.268502843959</v>
      </c>
      <c r="F41" s="5">
        <v>166249.43704241971</v>
      </c>
      <c r="G41" s="5">
        <v>276105.36907141219</v>
      </c>
      <c r="H41" s="5">
        <v>387214.94330472063</v>
      </c>
      <c r="I41" s="5">
        <v>504557.21628515719</v>
      </c>
      <c r="J41" s="5">
        <v>505793.02183855971</v>
      </c>
      <c r="K41" s="5">
        <v>612035.12570861517</v>
      </c>
      <c r="L41" s="5">
        <v>668634.04560651851</v>
      </c>
      <c r="M41" s="5">
        <v>847586.52818731242</v>
      </c>
      <c r="N41" s="5">
        <v>1296117.5468420091</v>
      </c>
      <c r="O41" s="5">
        <v>1511576.8691660201</v>
      </c>
      <c r="P41" s="5">
        <v>1654591.2035559251</v>
      </c>
      <c r="Q41" s="5">
        <v>1798904.3576851999</v>
      </c>
      <c r="R41" s="5">
        <v>1913279.3707445171</v>
      </c>
      <c r="S41" s="5">
        <v>1918521.2320764461</v>
      </c>
      <c r="T41" s="5">
        <v>2124125.094884193</v>
      </c>
      <c r="U41" s="5">
        <v>2563907.7226975658</v>
      </c>
      <c r="V41" s="5">
        <v>2791443.8737172931</v>
      </c>
      <c r="W41" s="5">
        <v>2989406.485538255</v>
      </c>
      <c r="X41" s="5">
        <v>3191058.3163722199</v>
      </c>
      <c r="Y41" s="5">
        <v>3961778.6656775712</v>
      </c>
      <c r="Z41" s="5">
        <v>4128843.8042996018</v>
      </c>
      <c r="AA41" s="5">
        <v>4276152.1988894362</v>
      </c>
      <c r="AB41" s="5">
        <v>4682924.4173905682</v>
      </c>
      <c r="AC41" s="5">
        <v>5607502.436538198</v>
      </c>
      <c r="AD41" s="5">
        <v>5643158.8620727146</v>
      </c>
    </row>
    <row r="42" spans="1:30">
      <c r="A42" s="56" t="s">
        <v>75</v>
      </c>
      <c r="B42" s="56" t="s">
        <v>124</v>
      </c>
      <c r="C42" s="5">
        <v>0</v>
      </c>
      <c r="D42" s="5">
        <v>0</v>
      </c>
      <c r="E42" s="5">
        <v>0</v>
      </c>
      <c r="F42" s="5">
        <v>228938.70715780341</v>
      </c>
      <c r="G42" s="5">
        <v>421274.84575040737</v>
      </c>
      <c r="H42" s="5">
        <v>425073.2255071734</v>
      </c>
      <c r="I42" s="5">
        <v>670586.68069450103</v>
      </c>
      <c r="J42" s="5">
        <v>961335.3857124052</v>
      </c>
      <c r="K42" s="5">
        <v>1133436.5194189651</v>
      </c>
      <c r="L42" s="5">
        <v>1133436.5194189651</v>
      </c>
      <c r="M42" s="5">
        <v>1133436.5194189651</v>
      </c>
      <c r="N42" s="5">
        <v>1133436.5194189651</v>
      </c>
      <c r="O42" s="5">
        <v>1133436.5194189651</v>
      </c>
      <c r="P42" s="5">
        <v>1133436.5194189651</v>
      </c>
      <c r="Q42" s="5">
        <v>1133436.5194189651</v>
      </c>
      <c r="R42" s="5">
        <v>1133436.5194189651</v>
      </c>
      <c r="S42" s="5">
        <v>1133436.5194189651</v>
      </c>
      <c r="T42" s="5">
        <v>1240619.8900098889</v>
      </c>
      <c r="U42" s="5">
        <v>1240619.8900098889</v>
      </c>
      <c r="V42" s="5">
        <v>1386477.672669702</v>
      </c>
      <c r="W42" s="5">
        <v>1386477.672669702</v>
      </c>
      <c r="X42" s="5">
        <v>1386477.672669702</v>
      </c>
      <c r="Y42" s="5">
        <v>1546493.052604734</v>
      </c>
      <c r="Z42" s="5">
        <v>1546493.052604734</v>
      </c>
      <c r="AA42" s="5">
        <v>1546493.052604734</v>
      </c>
      <c r="AB42" s="5">
        <v>1546493.052604734</v>
      </c>
      <c r="AC42" s="5">
        <v>1546493.052604734</v>
      </c>
      <c r="AD42" s="5">
        <v>1546493.052604734</v>
      </c>
    </row>
    <row r="44" spans="1:30">
      <c r="A44" s="56" t="s">
        <v>80</v>
      </c>
      <c r="B44" s="56" t="s">
        <v>118</v>
      </c>
      <c r="C44" s="5">
        <v>1836493.530639447</v>
      </c>
      <c r="D44" s="5">
        <v>3535712.400287657</v>
      </c>
      <c r="E44" s="5">
        <v>5136095.5095029082</v>
      </c>
      <c r="F44" s="5">
        <v>6738686.402481935</v>
      </c>
      <c r="G44" s="5">
        <v>8950905.8498809561</v>
      </c>
      <c r="H44" s="5">
        <v>10300359.957261469</v>
      </c>
      <c r="I44" s="5">
        <v>11361191.537938019</v>
      </c>
      <c r="J44" s="5">
        <v>12922440.144336689</v>
      </c>
      <c r="K44" s="5">
        <v>14164344.059929131</v>
      </c>
      <c r="L44" s="5">
        <v>15467112.880070681</v>
      </c>
      <c r="M44" s="5">
        <v>17650885.72614833</v>
      </c>
      <c r="N44" s="5">
        <v>21048218.130484581</v>
      </c>
      <c r="O44" s="5">
        <v>22604068.550360858</v>
      </c>
      <c r="P44" s="5">
        <v>24703595.091849741</v>
      </c>
      <c r="Q44" s="5">
        <v>26612344.94863433</v>
      </c>
      <c r="R44" s="5">
        <v>28970065.41173007</v>
      </c>
      <c r="S44" s="5">
        <v>29270232.040752418</v>
      </c>
      <c r="T44" s="5">
        <v>31461259.580840949</v>
      </c>
      <c r="U44" s="5">
        <v>35224104.049784876</v>
      </c>
      <c r="V44" s="5">
        <v>39449921.920527503</v>
      </c>
      <c r="W44" s="5">
        <v>44834111.709956467</v>
      </c>
      <c r="X44" s="5">
        <v>48798956.880481407</v>
      </c>
      <c r="Y44" s="5">
        <v>55811868.481548719</v>
      </c>
      <c r="Z44" s="5">
        <v>57451762.796777323</v>
      </c>
      <c r="AA44" s="5">
        <v>59897894.496201389</v>
      </c>
      <c r="AB44" s="5">
        <v>61036875.437538557</v>
      </c>
      <c r="AC44" s="5">
        <v>71531309.70800288</v>
      </c>
      <c r="AD44" s="5">
        <v>70390684.271238774</v>
      </c>
    </row>
    <row r="45" spans="1:30">
      <c r="A45" s="56" t="s">
        <v>80</v>
      </c>
      <c r="B45" s="56" t="s">
        <v>119</v>
      </c>
      <c r="C45" s="5">
        <v>3039452.7087955931</v>
      </c>
      <c r="D45" s="5">
        <v>3326723.6185119511</v>
      </c>
      <c r="E45" s="5">
        <v>4244421.8397936188</v>
      </c>
      <c r="F45" s="5">
        <v>3649003.8826446328</v>
      </c>
      <c r="G45" s="5">
        <v>3970769.8167025298</v>
      </c>
      <c r="H45" s="5">
        <v>3611065.1154995961</v>
      </c>
      <c r="I45" s="5">
        <v>3630466.959981876</v>
      </c>
      <c r="J45" s="5">
        <v>4063606.567305095</v>
      </c>
      <c r="K45" s="5">
        <v>3778644.4208357139</v>
      </c>
      <c r="L45" s="5">
        <v>4120532.3172449931</v>
      </c>
      <c r="M45" s="5">
        <v>4538431.7472806619</v>
      </c>
      <c r="N45" s="5">
        <v>5226675.4758204613</v>
      </c>
      <c r="O45" s="5">
        <v>5644608.2108793687</v>
      </c>
      <c r="P45" s="5">
        <v>6074627.7587387254</v>
      </c>
      <c r="Q45" s="5">
        <v>6501210.7490724865</v>
      </c>
      <c r="R45" s="5">
        <v>7124449.7709933007</v>
      </c>
      <c r="S45" s="5">
        <v>7263774.9619040098</v>
      </c>
      <c r="T45" s="5">
        <v>8020085.2923587877</v>
      </c>
      <c r="U45" s="5">
        <v>8895908.8017826527</v>
      </c>
      <c r="V45" s="5">
        <v>9792198.1114068218</v>
      </c>
      <c r="W45" s="5">
        <v>10855996.21456054</v>
      </c>
      <c r="X45" s="5">
        <v>11785058.22109573</v>
      </c>
      <c r="Y45" s="5">
        <v>13183073.8350036</v>
      </c>
      <c r="Z45" s="5">
        <v>13558445.251559731</v>
      </c>
      <c r="AA45" s="5">
        <v>14183959.30084764</v>
      </c>
      <c r="AB45" s="5">
        <v>14753574.258782489</v>
      </c>
      <c r="AC45" s="5">
        <v>18100022.820506059</v>
      </c>
      <c r="AD45" s="5">
        <v>18062513.35605365</v>
      </c>
    </row>
    <row r="46" spans="1:30">
      <c r="A46" s="56" t="s">
        <v>80</v>
      </c>
      <c r="B46" s="56" t="s">
        <v>120</v>
      </c>
      <c r="C46" s="5">
        <v>3332262.7497109049</v>
      </c>
      <c r="D46" s="5">
        <v>1837324.2150595919</v>
      </c>
      <c r="E46" s="5">
        <v>1406909.453377727</v>
      </c>
      <c r="F46" s="5">
        <v>1168166.8666008699</v>
      </c>
      <c r="G46" s="5">
        <v>1391929.125328098</v>
      </c>
      <c r="H46" s="5">
        <v>1316268.9119236211</v>
      </c>
      <c r="I46" s="5">
        <v>1325569.3033507289</v>
      </c>
      <c r="J46" s="5">
        <v>811955.98082450393</v>
      </c>
      <c r="K46" s="5">
        <v>901806.22688490432</v>
      </c>
      <c r="L46" s="5">
        <v>944439.5639652129</v>
      </c>
      <c r="M46" s="5">
        <v>793386.59687874105</v>
      </c>
      <c r="N46" s="5">
        <v>856547.04931552499</v>
      </c>
      <c r="O46" s="5">
        <v>912957.36909516214</v>
      </c>
      <c r="P46" s="5">
        <v>918197.45947352494</v>
      </c>
      <c r="Q46" s="5">
        <v>718783.06701383367</v>
      </c>
      <c r="R46" s="5">
        <v>1463944.2654086009</v>
      </c>
      <c r="S46" s="5">
        <v>852508.4052670903</v>
      </c>
      <c r="T46" s="5">
        <v>1156392.769172461</v>
      </c>
      <c r="U46" s="5">
        <v>1322245.1754913051</v>
      </c>
      <c r="V46" s="5">
        <v>1712669.811765525</v>
      </c>
      <c r="W46" s="5">
        <v>1824894.5177623229</v>
      </c>
      <c r="X46" s="5">
        <v>1620456.682176837</v>
      </c>
      <c r="Y46" s="5">
        <v>1909593.016718002</v>
      </c>
      <c r="Z46" s="5">
        <v>2037294.799039186</v>
      </c>
      <c r="AA46" s="5">
        <v>2333793.8923504758</v>
      </c>
      <c r="AB46" s="5">
        <v>1819138.754379309</v>
      </c>
      <c r="AC46" s="5">
        <v>3525366.0851120679</v>
      </c>
      <c r="AD46" s="5">
        <v>1828955.28992601</v>
      </c>
    </row>
    <row r="47" spans="1:30">
      <c r="A47" s="56" t="s">
        <v>80</v>
      </c>
      <c r="B47" s="56" t="s">
        <v>121</v>
      </c>
      <c r="C47" s="5">
        <v>665319.98994434439</v>
      </c>
      <c r="D47" s="5">
        <v>511331.83806661773</v>
      </c>
      <c r="E47" s="5">
        <v>386686.71628027619</v>
      </c>
      <c r="F47" s="5">
        <v>326089.07779077371</v>
      </c>
      <c r="G47" s="5">
        <v>305515.87150393508</v>
      </c>
      <c r="H47" s="5">
        <v>275500.72475427372</v>
      </c>
      <c r="I47" s="5">
        <v>262832.26980326552</v>
      </c>
      <c r="J47" s="5">
        <v>179775.47975669341</v>
      </c>
      <c r="K47" s="5">
        <v>153355.97294293629</v>
      </c>
      <c r="L47" s="5">
        <v>176065.17578781029</v>
      </c>
      <c r="M47" s="5">
        <v>163788.18849151369</v>
      </c>
      <c r="N47" s="5">
        <v>143539.99402233609</v>
      </c>
      <c r="O47" s="5">
        <v>137701.70678831561</v>
      </c>
      <c r="P47" s="5">
        <v>137651.14425089571</v>
      </c>
      <c r="Q47" s="5">
        <v>129136.1748415631</v>
      </c>
      <c r="R47" s="5">
        <v>169687.0422510455</v>
      </c>
      <c r="S47" s="5">
        <v>103568.3179288976</v>
      </c>
      <c r="T47" s="5">
        <v>121811.9841890712</v>
      </c>
      <c r="U47" s="5">
        <v>140710.30001487859</v>
      </c>
      <c r="V47" s="5">
        <v>147296.32562286191</v>
      </c>
      <c r="W47" s="5">
        <v>143808.52095688591</v>
      </c>
      <c r="X47" s="5">
        <v>124294.72455373409</v>
      </c>
      <c r="Y47" s="5">
        <v>125717.0365119167</v>
      </c>
      <c r="Z47" s="5">
        <v>134206.05383991631</v>
      </c>
      <c r="AA47" s="5">
        <v>128669.2398284634</v>
      </c>
      <c r="AB47" s="5">
        <v>123344.3183224488</v>
      </c>
      <c r="AC47" s="5">
        <v>173870.03955907249</v>
      </c>
      <c r="AD47" s="5">
        <v>93196.866552225139</v>
      </c>
    </row>
    <row r="48" spans="1:30">
      <c r="A48" s="56" t="s">
        <v>80</v>
      </c>
      <c r="B48" s="56" t="s">
        <v>122</v>
      </c>
      <c r="C48" s="5">
        <v>121617.1719993545</v>
      </c>
      <c r="D48" s="5">
        <v>25401.80062159392</v>
      </c>
      <c r="E48" s="5">
        <v>58688.508393357748</v>
      </c>
      <c r="F48" s="5">
        <v>101209.57368126159</v>
      </c>
      <c r="G48" s="5">
        <v>196564.50159863429</v>
      </c>
      <c r="H48" s="5">
        <v>219491.21488012961</v>
      </c>
      <c r="I48" s="5">
        <v>272461.70622564491</v>
      </c>
      <c r="J48" s="5">
        <v>212922.54772003909</v>
      </c>
      <c r="K48" s="5">
        <v>216427.40037732761</v>
      </c>
      <c r="L48" s="5">
        <v>248356.50358180431</v>
      </c>
      <c r="M48" s="5">
        <v>279444.19726204203</v>
      </c>
      <c r="N48" s="5">
        <v>338728.94230393379</v>
      </c>
      <c r="O48" s="5">
        <v>490880.63916446798</v>
      </c>
      <c r="P48" s="5">
        <v>409160.08538160432</v>
      </c>
      <c r="Q48" s="5">
        <v>524794.24051929615</v>
      </c>
      <c r="R48" s="5">
        <v>782742.31133825437</v>
      </c>
      <c r="S48" s="5">
        <v>598796.04083929723</v>
      </c>
      <c r="T48" s="5">
        <v>728035.0631696966</v>
      </c>
      <c r="U48" s="5">
        <v>896869.7434772976</v>
      </c>
      <c r="V48" s="5">
        <v>823731.65921477589</v>
      </c>
      <c r="W48" s="5">
        <v>1120751.1932305731</v>
      </c>
      <c r="X48" s="5">
        <v>1162588.374920428</v>
      </c>
      <c r="Y48" s="5">
        <v>988821.95499358349</v>
      </c>
      <c r="Z48" s="5">
        <v>1341523.0603386259</v>
      </c>
      <c r="AA48" s="5">
        <v>1040165.4159640881</v>
      </c>
      <c r="AB48" s="5">
        <v>1180370.2327778561</v>
      </c>
      <c r="AC48" s="5">
        <v>1275869.7546441499</v>
      </c>
      <c r="AD48" s="5">
        <v>1107327.729130171</v>
      </c>
    </row>
    <row r="49" spans="1:30">
      <c r="A49" s="56" t="s">
        <v>80</v>
      </c>
      <c r="B49" s="56" t="s">
        <v>123</v>
      </c>
      <c r="C49" s="5">
        <v>0</v>
      </c>
      <c r="D49" s="5">
        <v>0</v>
      </c>
      <c r="E49" s="5">
        <v>0</v>
      </c>
      <c r="F49" s="5">
        <v>0</v>
      </c>
      <c r="G49" s="5">
        <v>0</v>
      </c>
      <c r="H49" s="5">
        <v>0</v>
      </c>
      <c r="I49" s="5">
        <v>0</v>
      </c>
      <c r="J49" s="5">
        <v>231420.77872267921</v>
      </c>
      <c r="K49" s="5">
        <v>306493.05931373039</v>
      </c>
      <c r="L49" s="5">
        <v>337114.90053057182</v>
      </c>
      <c r="M49" s="5">
        <v>475343.63332693762</v>
      </c>
      <c r="N49" s="5">
        <v>739199.91267988051</v>
      </c>
      <c r="O49" s="5">
        <v>819216.44350451196</v>
      </c>
      <c r="P49" s="5">
        <v>953492.81019192317</v>
      </c>
      <c r="Q49" s="5">
        <v>1036224.574977821</v>
      </c>
      <c r="R49" s="5">
        <v>1125759.873011898</v>
      </c>
      <c r="S49" s="5">
        <v>1136996.473109053</v>
      </c>
      <c r="T49" s="5">
        <v>1222209.6886596959</v>
      </c>
      <c r="U49" s="5">
        <v>1490187.4255277719</v>
      </c>
      <c r="V49" s="5">
        <v>1774962.100644161</v>
      </c>
      <c r="W49" s="5">
        <v>1924667.909598659</v>
      </c>
      <c r="X49" s="5">
        <v>2285279.7515122802</v>
      </c>
      <c r="Y49" s="5">
        <v>2582106.8850238631</v>
      </c>
      <c r="Z49" s="5">
        <v>2794889.5424285089</v>
      </c>
      <c r="AA49" s="5">
        <v>2924762.6208687401</v>
      </c>
      <c r="AB49" s="5">
        <v>3115293.4079595609</v>
      </c>
      <c r="AC49" s="5">
        <v>4504970.7574347164</v>
      </c>
      <c r="AD49" s="5">
        <v>4509619.9366906676</v>
      </c>
    </row>
    <row r="50" spans="1:30">
      <c r="A50" s="56" t="s">
        <v>80</v>
      </c>
      <c r="B50" s="56" t="s">
        <v>124</v>
      </c>
      <c r="C50" s="5">
        <v>0</v>
      </c>
      <c r="D50" s="5">
        <v>0</v>
      </c>
      <c r="E50" s="5">
        <v>0</v>
      </c>
      <c r="F50" s="5">
        <v>0</v>
      </c>
      <c r="G50" s="5">
        <v>0</v>
      </c>
      <c r="H50" s="5">
        <v>0</v>
      </c>
      <c r="I50" s="5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5">
        <v>0</v>
      </c>
      <c r="R50" s="5">
        <v>0</v>
      </c>
      <c r="S50" s="5">
        <v>0</v>
      </c>
      <c r="T50" s="5">
        <v>0</v>
      </c>
      <c r="U50" s="5">
        <v>0</v>
      </c>
      <c r="V50" s="5">
        <v>0</v>
      </c>
      <c r="W50" s="5">
        <v>0</v>
      </c>
      <c r="X50" s="5">
        <v>0</v>
      </c>
      <c r="Y50" s="5">
        <v>0</v>
      </c>
      <c r="Z50" s="5">
        <v>0</v>
      </c>
      <c r="AA50" s="5">
        <v>0</v>
      </c>
      <c r="AB50" s="5">
        <v>0</v>
      </c>
      <c r="AC50" s="5">
        <v>0</v>
      </c>
      <c r="AD50" s="5">
        <v>0</v>
      </c>
    </row>
  </sheetData>
  <autoFilter ref="A3:B50" xr:uid="{00000000-0009-0000-0000-000010000000}"/>
  <pageMargins left="0.7" right="0.7" top="0.75" bottom="0.75" header="0.3" footer="0.3"/>
  <pageSetup paperSize="9"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44">
    <tabColor theme="9"/>
  </sheetPr>
  <dimension ref="A1:P18"/>
  <sheetViews>
    <sheetView zoomScaleNormal="100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baseColWidth="10" defaultColWidth="9" defaultRowHeight="14"/>
  <cols>
    <col min="1" max="1" width="38.5" style="7" customWidth="1"/>
    <col min="2" max="15" width="13.1640625" style="7" customWidth="1"/>
    <col min="16" max="16" width="12.6640625" style="7" customWidth="1"/>
    <col min="17" max="17" width="9" style="7" customWidth="1"/>
    <col min="18" max="16384" width="9" style="7"/>
  </cols>
  <sheetData>
    <row r="1" spans="1:16" s="15" customFormat="1" ht="23.25" customHeight="1" thickBot="1">
      <c r="A1" s="1" t="s">
        <v>310</v>
      </c>
      <c r="B1" s="49"/>
      <c r="C1" s="14"/>
      <c r="D1" s="14"/>
      <c r="E1" s="14"/>
      <c r="F1" s="14"/>
      <c r="G1" s="14"/>
      <c r="I1" s="14"/>
      <c r="J1" s="14"/>
      <c r="K1" s="14"/>
      <c r="L1" s="14"/>
      <c r="M1" s="14"/>
      <c r="N1" s="14"/>
      <c r="O1" s="14"/>
      <c r="P1" s="14"/>
    </row>
    <row r="2" spans="1:16" ht="15" customHeight="1" thickTop="1">
      <c r="A2" s="12"/>
      <c r="B2" s="12"/>
    </row>
    <row r="3" spans="1:16">
      <c r="A3" s="57" t="s">
        <v>311</v>
      </c>
      <c r="B3" s="62" t="s">
        <v>51</v>
      </c>
      <c r="C3" s="62" t="s">
        <v>54</v>
      </c>
      <c r="D3" s="62" t="s">
        <v>56</v>
      </c>
      <c r="E3" s="62" t="s">
        <v>58</v>
      </c>
      <c r="F3" s="62" t="s">
        <v>60</v>
      </c>
      <c r="G3" s="62" t="s">
        <v>62</v>
      </c>
      <c r="H3" s="62" t="s">
        <v>64</v>
      </c>
      <c r="I3" s="62" t="s">
        <v>66</v>
      </c>
      <c r="J3" s="62" t="s">
        <v>68</v>
      </c>
      <c r="K3" s="62" t="s">
        <v>70</v>
      </c>
      <c r="L3" s="62" t="s">
        <v>73</v>
      </c>
      <c r="M3" s="62" t="s">
        <v>75</v>
      </c>
      <c r="N3" s="62" t="s">
        <v>77</v>
      </c>
      <c r="O3" s="62" t="s">
        <v>80</v>
      </c>
    </row>
    <row r="4" spans="1:16">
      <c r="A4" s="56" t="s">
        <v>50</v>
      </c>
      <c r="B4" s="61" t="s">
        <v>312</v>
      </c>
      <c r="C4" s="61" t="s">
        <v>97</v>
      </c>
      <c r="D4" s="61" t="s">
        <v>312</v>
      </c>
      <c r="E4" s="61" t="s">
        <v>312</v>
      </c>
      <c r="F4" s="61" t="s">
        <v>312</v>
      </c>
      <c r="G4" s="61" t="s">
        <v>312</v>
      </c>
      <c r="H4" s="61" t="s">
        <v>312</v>
      </c>
      <c r="I4" s="61" t="s">
        <v>97</v>
      </c>
      <c r="J4" s="61" t="s">
        <v>312</v>
      </c>
      <c r="K4" s="61" t="s">
        <v>97</v>
      </c>
      <c r="L4" s="61" t="s">
        <v>97</v>
      </c>
      <c r="M4" s="61" t="s">
        <v>97</v>
      </c>
      <c r="N4" s="61" t="s">
        <v>312</v>
      </c>
      <c r="O4" s="61" t="s">
        <v>312</v>
      </c>
    </row>
    <row r="5" spans="1:16">
      <c r="A5" s="56" t="s">
        <v>173</v>
      </c>
      <c r="B5" s="61" t="s">
        <v>312</v>
      </c>
      <c r="C5" s="61" t="s">
        <v>95</v>
      </c>
      <c r="D5" s="61" t="s">
        <v>312</v>
      </c>
      <c r="E5" s="61" t="s">
        <v>312</v>
      </c>
      <c r="F5" s="61" t="s">
        <v>312</v>
      </c>
      <c r="G5" s="61" t="s">
        <v>312</v>
      </c>
      <c r="H5" s="61" t="s">
        <v>312</v>
      </c>
      <c r="I5" s="61" t="s">
        <v>95</v>
      </c>
      <c r="J5" s="61" t="s">
        <v>312</v>
      </c>
      <c r="K5" s="61" t="s">
        <v>95</v>
      </c>
      <c r="L5" s="61" t="s">
        <v>95</v>
      </c>
      <c r="M5" s="61" t="s">
        <v>95</v>
      </c>
      <c r="N5" s="61" t="s">
        <v>312</v>
      </c>
      <c r="O5" s="61" t="s">
        <v>312</v>
      </c>
    </row>
    <row r="6" spans="1:16">
      <c r="A6" s="56" t="s">
        <v>174</v>
      </c>
      <c r="B6" s="61" t="s">
        <v>312</v>
      </c>
      <c r="C6" s="61" t="s">
        <v>97</v>
      </c>
      <c r="D6" s="61" t="s">
        <v>312</v>
      </c>
      <c r="E6" s="61" t="s">
        <v>312</v>
      </c>
      <c r="F6" s="61" t="s">
        <v>312</v>
      </c>
      <c r="G6" s="61" t="s">
        <v>312</v>
      </c>
      <c r="H6" s="61" t="s">
        <v>312</v>
      </c>
      <c r="I6" s="61" t="s">
        <v>97</v>
      </c>
      <c r="J6" s="61" t="s">
        <v>312</v>
      </c>
      <c r="K6" s="61" t="s">
        <v>97</v>
      </c>
      <c r="L6" s="61" t="s">
        <v>97</v>
      </c>
      <c r="M6" s="61" t="s">
        <v>97</v>
      </c>
      <c r="N6" s="61" t="s">
        <v>312</v>
      </c>
      <c r="O6" s="61" t="s">
        <v>312</v>
      </c>
    </row>
    <row r="7" spans="1:16">
      <c r="A7" s="56" t="s">
        <v>175</v>
      </c>
      <c r="B7" s="61" t="s">
        <v>312</v>
      </c>
      <c r="C7" s="61" t="s">
        <v>96</v>
      </c>
      <c r="D7" s="61" t="s">
        <v>312</v>
      </c>
      <c r="E7" s="61" t="s">
        <v>312</v>
      </c>
      <c r="F7" s="61" t="s">
        <v>312</v>
      </c>
      <c r="G7" s="61" t="s">
        <v>312</v>
      </c>
      <c r="H7" s="61" t="s">
        <v>312</v>
      </c>
      <c r="I7" s="61" t="s">
        <v>96</v>
      </c>
      <c r="J7" s="61" t="s">
        <v>312</v>
      </c>
      <c r="K7" s="61" t="s">
        <v>96</v>
      </c>
      <c r="L7" s="61" t="s">
        <v>96</v>
      </c>
      <c r="M7" s="61" t="s">
        <v>96</v>
      </c>
      <c r="N7" s="61" t="s">
        <v>312</v>
      </c>
      <c r="O7" s="61" t="s">
        <v>312</v>
      </c>
    </row>
    <row r="8" spans="1:16">
      <c r="A8" s="56" t="s">
        <v>176</v>
      </c>
      <c r="B8" s="61" t="s">
        <v>312</v>
      </c>
      <c r="C8" s="61" t="s">
        <v>97</v>
      </c>
      <c r="D8" s="61" t="s">
        <v>312</v>
      </c>
      <c r="E8" s="61" t="s">
        <v>312</v>
      </c>
      <c r="F8" s="61" t="s">
        <v>312</v>
      </c>
      <c r="G8" s="61" t="s">
        <v>312</v>
      </c>
      <c r="H8" s="61" t="s">
        <v>312</v>
      </c>
      <c r="I8" s="61" t="s">
        <v>97</v>
      </c>
      <c r="J8" s="61" t="s">
        <v>312</v>
      </c>
      <c r="K8" s="61" t="s">
        <v>97</v>
      </c>
      <c r="L8" s="61" t="s">
        <v>97</v>
      </c>
      <c r="M8" s="61" t="s">
        <v>97</v>
      </c>
      <c r="N8" s="61" t="s">
        <v>312</v>
      </c>
      <c r="O8" s="61" t="s">
        <v>312</v>
      </c>
    </row>
    <row r="9" spans="1:16">
      <c r="A9" s="56" t="s">
        <v>45</v>
      </c>
      <c r="B9" s="61" t="s">
        <v>312</v>
      </c>
      <c r="C9" s="61" t="s">
        <v>94</v>
      </c>
      <c r="D9" s="61" t="s">
        <v>312</v>
      </c>
      <c r="E9" s="61" t="s">
        <v>312</v>
      </c>
      <c r="F9" s="61" t="s">
        <v>312</v>
      </c>
      <c r="G9" s="61" t="s">
        <v>312</v>
      </c>
      <c r="H9" s="61" t="s">
        <v>312</v>
      </c>
      <c r="I9" s="61" t="s">
        <v>94</v>
      </c>
      <c r="J9" s="61" t="s">
        <v>312</v>
      </c>
      <c r="K9" s="61" t="s">
        <v>94</v>
      </c>
      <c r="L9" s="61" t="s">
        <v>94</v>
      </c>
      <c r="M9" s="61" t="s">
        <v>94</v>
      </c>
      <c r="N9" s="61" t="s">
        <v>312</v>
      </c>
      <c r="O9" s="61" t="s">
        <v>312</v>
      </c>
    </row>
    <row r="10" spans="1:16">
      <c r="A10" s="56" t="s">
        <v>177</v>
      </c>
      <c r="B10" s="61" t="s">
        <v>312</v>
      </c>
      <c r="C10" s="61" t="s">
        <v>98</v>
      </c>
      <c r="D10" s="61" t="s">
        <v>312</v>
      </c>
      <c r="E10" s="61" t="s">
        <v>312</v>
      </c>
      <c r="F10" s="61" t="s">
        <v>312</v>
      </c>
      <c r="G10" s="61" t="s">
        <v>312</v>
      </c>
      <c r="H10" s="61" t="s">
        <v>312</v>
      </c>
      <c r="I10" s="61" t="s">
        <v>98</v>
      </c>
      <c r="J10" s="61" t="s">
        <v>312</v>
      </c>
      <c r="K10" s="61" t="s">
        <v>98</v>
      </c>
      <c r="L10" s="61" t="s">
        <v>98</v>
      </c>
      <c r="M10" s="61" t="s">
        <v>98</v>
      </c>
      <c r="N10" s="61" t="s">
        <v>312</v>
      </c>
      <c r="O10" s="61" t="s">
        <v>312</v>
      </c>
    </row>
    <row r="11" spans="1:16">
      <c r="A11" s="56" t="s">
        <v>178</v>
      </c>
      <c r="B11" s="61" t="s">
        <v>312</v>
      </c>
      <c r="C11" s="61" t="s">
        <v>109</v>
      </c>
      <c r="D11" s="61" t="s">
        <v>312</v>
      </c>
      <c r="E11" s="61" t="s">
        <v>312</v>
      </c>
      <c r="F11" s="61" t="s">
        <v>312</v>
      </c>
      <c r="G11" s="61" t="s">
        <v>312</v>
      </c>
      <c r="H11" s="61" t="s">
        <v>312</v>
      </c>
      <c r="I11" s="61" t="s">
        <v>109</v>
      </c>
      <c r="J11" s="61" t="s">
        <v>312</v>
      </c>
      <c r="K11" s="61" t="s">
        <v>109</v>
      </c>
      <c r="L11" s="61" t="s">
        <v>109</v>
      </c>
      <c r="M11" s="61" t="s">
        <v>109</v>
      </c>
      <c r="N11" s="61" t="s">
        <v>312</v>
      </c>
      <c r="O11" s="61" t="s">
        <v>312</v>
      </c>
    </row>
    <row r="12" spans="1:16">
      <c r="A12" s="56" t="s">
        <v>46</v>
      </c>
      <c r="B12" s="61" t="s">
        <v>312</v>
      </c>
      <c r="C12" s="61" t="s">
        <v>94</v>
      </c>
      <c r="D12" s="61" t="s">
        <v>312</v>
      </c>
      <c r="E12" s="61" t="s">
        <v>312</v>
      </c>
      <c r="F12" s="61" t="s">
        <v>312</v>
      </c>
      <c r="G12" s="61" t="s">
        <v>312</v>
      </c>
      <c r="H12" s="61" t="s">
        <v>312</v>
      </c>
      <c r="I12" s="61" t="s">
        <v>94</v>
      </c>
      <c r="J12" s="61" t="s">
        <v>312</v>
      </c>
      <c r="K12" s="61" t="s">
        <v>94</v>
      </c>
      <c r="L12" s="61" t="s">
        <v>94</v>
      </c>
      <c r="M12" s="61" t="s">
        <v>94</v>
      </c>
      <c r="N12" s="61" t="s">
        <v>312</v>
      </c>
      <c r="O12" s="61" t="s">
        <v>312</v>
      </c>
    </row>
    <row r="13" spans="1:16">
      <c r="A13" s="56" t="s">
        <v>49</v>
      </c>
      <c r="B13" s="61" t="s">
        <v>312</v>
      </c>
      <c r="C13" s="61" t="s">
        <v>95</v>
      </c>
      <c r="D13" s="61" t="s">
        <v>312</v>
      </c>
      <c r="E13" s="61" t="s">
        <v>312</v>
      </c>
      <c r="F13" s="61" t="s">
        <v>312</v>
      </c>
      <c r="G13" s="61" t="s">
        <v>312</v>
      </c>
      <c r="H13" s="61" t="s">
        <v>312</v>
      </c>
      <c r="I13" s="61" t="s">
        <v>93</v>
      </c>
      <c r="J13" s="61" t="s">
        <v>312</v>
      </c>
      <c r="K13" s="61" t="s">
        <v>95</v>
      </c>
      <c r="L13" s="61" t="s">
        <v>93</v>
      </c>
      <c r="M13" s="61" t="s">
        <v>93</v>
      </c>
      <c r="N13" s="61" t="s">
        <v>312</v>
      </c>
      <c r="O13" s="61" t="s">
        <v>312</v>
      </c>
    </row>
    <row r="14" spans="1:16">
      <c r="A14" s="56" t="s">
        <v>179</v>
      </c>
      <c r="B14" s="61" t="s">
        <v>312</v>
      </c>
      <c r="C14" s="61" t="s">
        <v>97</v>
      </c>
      <c r="D14" s="61" t="s">
        <v>312</v>
      </c>
      <c r="E14" s="61" t="s">
        <v>312</v>
      </c>
      <c r="F14" s="61" t="s">
        <v>312</v>
      </c>
      <c r="G14" s="61" t="s">
        <v>312</v>
      </c>
      <c r="H14" s="61" t="s">
        <v>312</v>
      </c>
      <c r="I14" s="61" t="s">
        <v>97</v>
      </c>
      <c r="J14" s="61" t="s">
        <v>312</v>
      </c>
      <c r="K14" s="61" t="s">
        <v>97</v>
      </c>
      <c r="L14" s="61" t="s">
        <v>97</v>
      </c>
      <c r="M14" s="61" t="s">
        <v>97</v>
      </c>
      <c r="N14" s="61" t="s">
        <v>312</v>
      </c>
      <c r="O14" s="61" t="s">
        <v>312</v>
      </c>
    </row>
    <row r="15" spans="1:16">
      <c r="A15" s="56" t="s">
        <v>180</v>
      </c>
      <c r="B15" s="61" t="s">
        <v>312</v>
      </c>
      <c r="C15" s="61" t="s">
        <v>112</v>
      </c>
      <c r="D15" s="61" t="s">
        <v>312</v>
      </c>
      <c r="E15" s="61" t="s">
        <v>312</v>
      </c>
      <c r="F15" s="61" t="s">
        <v>312</v>
      </c>
      <c r="G15" s="61" t="s">
        <v>312</v>
      </c>
      <c r="H15" s="61" t="s">
        <v>312</v>
      </c>
      <c r="I15" s="61" t="s">
        <v>112</v>
      </c>
      <c r="J15" s="61" t="s">
        <v>312</v>
      </c>
      <c r="K15" s="61" t="s">
        <v>112</v>
      </c>
      <c r="L15" s="61" t="s">
        <v>112</v>
      </c>
      <c r="M15" s="61" t="s">
        <v>112</v>
      </c>
      <c r="N15" s="61" t="s">
        <v>312</v>
      </c>
      <c r="O15" s="61" t="s">
        <v>312</v>
      </c>
    </row>
    <row r="16" spans="1:16">
      <c r="A16" s="56" t="s">
        <v>181</v>
      </c>
      <c r="B16" s="61" t="s">
        <v>312</v>
      </c>
      <c r="C16" s="61" t="s">
        <v>96</v>
      </c>
      <c r="D16" s="61" t="s">
        <v>312</v>
      </c>
      <c r="E16" s="61" t="s">
        <v>312</v>
      </c>
      <c r="F16" s="61" t="s">
        <v>312</v>
      </c>
      <c r="G16" s="61" t="s">
        <v>312</v>
      </c>
      <c r="H16" s="61" t="s">
        <v>312</v>
      </c>
      <c r="I16" s="61" t="s">
        <v>96</v>
      </c>
      <c r="J16" s="61" t="s">
        <v>312</v>
      </c>
      <c r="K16" s="61" t="s">
        <v>96</v>
      </c>
      <c r="L16" s="61" t="s">
        <v>96</v>
      </c>
      <c r="M16" s="61" t="s">
        <v>96</v>
      </c>
      <c r="N16" s="61" t="s">
        <v>312</v>
      </c>
      <c r="O16" s="61" t="s">
        <v>312</v>
      </c>
    </row>
    <row r="17" spans="1:15">
      <c r="A17" s="56" t="s">
        <v>182</v>
      </c>
      <c r="B17" s="61" t="s">
        <v>312</v>
      </c>
      <c r="C17" s="61" t="s">
        <v>98</v>
      </c>
      <c r="D17" s="61" t="s">
        <v>312</v>
      </c>
      <c r="E17" s="61" t="s">
        <v>312</v>
      </c>
      <c r="F17" s="61" t="s">
        <v>312</v>
      </c>
      <c r="G17" s="61" t="s">
        <v>312</v>
      </c>
      <c r="H17" s="61" t="s">
        <v>312</v>
      </c>
      <c r="I17" s="61" t="s">
        <v>98</v>
      </c>
      <c r="J17" s="61" t="s">
        <v>312</v>
      </c>
      <c r="K17" s="61" t="s">
        <v>98</v>
      </c>
      <c r="L17" s="61" t="s">
        <v>98</v>
      </c>
      <c r="M17" s="61" t="s">
        <v>98</v>
      </c>
      <c r="N17" s="61" t="s">
        <v>312</v>
      </c>
      <c r="O17" s="61" t="s">
        <v>312</v>
      </c>
    </row>
    <row r="18" spans="1:15">
      <c r="A18" s="56" t="s">
        <v>183</v>
      </c>
      <c r="B18" s="61" t="s">
        <v>312</v>
      </c>
      <c r="C18" s="61" t="s">
        <v>107</v>
      </c>
      <c r="D18" s="61" t="s">
        <v>312</v>
      </c>
      <c r="E18" s="61" t="s">
        <v>312</v>
      </c>
      <c r="F18" s="61" t="s">
        <v>312</v>
      </c>
      <c r="G18" s="61" t="s">
        <v>312</v>
      </c>
      <c r="H18" s="61" t="s">
        <v>312</v>
      </c>
      <c r="I18" s="61" t="s">
        <v>107</v>
      </c>
      <c r="J18" s="61" t="s">
        <v>312</v>
      </c>
      <c r="K18" s="61" t="s">
        <v>107</v>
      </c>
      <c r="L18" s="61" t="s">
        <v>107</v>
      </c>
      <c r="M18" s="61" t="s">
        <v>107</v>
      </c>
      <c r="N18" s="61" t="s">
        <v>312</v>
      </c>
      <c r="O18" s="61" t="s">
        <v>312</v>
      </c>
    </row>
  </sheetData>
  <autoFilter ref="A3:A18" xr:uid="{00000000-0009-0000-0000-000011000000}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18</vt:i4>
      </vt:variant>
      <vt:variant>
        <vt:lpstr>Named Ranges</vt:lpstr>
      </vt:variant>
      <vt:variant>
        <vt:i4>4</vt:i4>
      </vt:variant>
    </vt:vector>
  </HeadingPairs>
  <TitlesOfParts>
    <vt:vector size="22" baseType="lpstr">
      <vt:lpstr>Disclaimer</vt:lpstr>
      <vt:lpstr>Index</vt:lpstr>
      <vt:lpstr>CDPs</vt:lpstr>
      <vt:lpstr>Summary</vt:lpstr>
      <vt:lpstr>Comparison</vt:lpstr>
      <vt:lpstr>Available CDPs</vt:lpstr>
      <vt:lpstr>Capacity</vt:lpstr>
      <vt:lpstr>Generation</vt:lpstr>
      <vt:lpstr>Storage Capacity</vt:lpstr>
      <vt:lpstr>Storage Energy</vt:lpstr>
      <vt:lpstr>Dispatchable Built</vt:lpstr>
      <vt:lpstr>Dispatchable Retired</vt:lpstr>
      <vt:lpstr>REZ Generation Capacity</vt:lpstr>
      <vt:lpstr>REZ Generation</vt:lpstr>
      <vt:lpstr>Emissions</vt:lpstr>
      <vt:lpstr>Imports and Exports</vt:lpstr>
      <vt:lpstr>Costs</vt:lpstr>
      <vt:lpstr>Flow path augmentations</vt:lpstr>
      <vt:lpstr>AvailableCDPs</vt:lpstr>
      <vt:lpstr>Comparison_CDP1</vt:lpstr>
      <vt:lpstr>Comparison_CDP2</vt:lpstr>
      <vt:lpstr>Summary_CDP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Simon Holmes à Court</cp:lastModifiedBy>
  <cp:revision>1</cp:revision>
  <dcterms:created xsi:type="dcterms:W3CDTF">2022-06-10T04:39:42Z</dcterms:created>
  <dcterms:modified xsi:type="dcterms:W3CDTF">2024-07-07T21:32:50Z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0x01010082774FAFD2180F48AEEA8305B08ED5EB0077E15F46563CB1409B8782D18AE4C5E3</vt:lpwstr>
  </property>
  <property fmtid="{D5CDD505-2E9C-101B-9397-08002B2CF9AE}" pid="3" name="TaxKeyword">
    <vt:lpwstr/>
  </property>
  <property fmtid="{D5CDD505-2E9C-101B-9397-08002B2CF9AE}" pid="4" name="MediaServiceImageTags">
    <vt:lpwstr/>
  </property>
  <property fmtid="{D5CDD505-2E9C-101B-9397-08002B2CF9AE}" pid="5" name="AEMO Communication Document Type1">
    <vt:lpwstr/>
  </property>
</Properties>
</file>